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11"/>
  <workbookPr codeName="현재_통합_문서" defaultThemeVersion="124226"/>
  <mc:AlternateContent xmlns:mc="http://schemas.openxmlformats.org/markup-compatibility/2006">
    <mc:Choice Requires="x15">
      <x15ac:absPath xmlns:x15ac="http://schemas.microsoft.com/office/spreadsheetml/2010/11/ac" url="https://onedrive-global.kpmg.com/personal/hwiwoongkim_kr_kpmg_com/Documents/Valuation Specialist 2022/33-36. SK스퀘어/2.0. 검토조서/"/>
    </mc:Choice>
  </mc:AlternateContent>
  <xr:revisionPtr revIDLastSave="49" documentId="13_ncr:1_{224168DF-7503-4E13-9E09-A12164145F7B}" xr6:coauthVersionLast="47" xr6:coauthVersionMax="47" xr10:uidLastSave="{9A3A57D6-E434-4E1F-AC14-062D4ECF9EB5}"/>
  <bookViews>
    <workbookView xWindow="-120" yWindow="-120" windowWidth="26235" windowHeight="16440" tabRatio="886" firstSheet="11" activeTab="11" xr2:uid="{00000000-000D-0000-FFFF-FFFF00000000}"/>
  </bookViews>
  <sheets>
    <sheet name="안내" sheetId="28" r:id="rId1"/>
    <sheet name="국내 상장사 List" sheetId="36" r:id="rId2"/>
    <sheet name="회사명 입력" sheetId="37" r:id="rId3"/>
    <sheet name="Bloomberg_Lead" sheetId="15" r:id="rId4"/>
    <sheet name="&gt;" sheetId="26" r:id="rId5"/>
    <sheet name="Company" sheetId="1" r:id="rId6"/>
    <sheet name="CRP" sheetId="16" r:id="rId7"/>
    <sheet name="CRP1212" sheetId="62" r:id="rId8"/>
    <sheet name="Bond" sheetId="21" r:id="rId9"/>
    <sheet name="&gt;&gt;" sheetId="25" r:id="rId10"/>
    <sheet name="_CIQHiddenCacheSheet" sheetId="67" state="veryHidden" r:id="rId11"/>
    <sheet name="WACC" sheetId="22" r:id="rId12"/>
    <sheet name="&gt;&gt;&gt;" sheetId="27" r:id="rId13"/>
    <sheet name="Beta" sheetId="12" r:id="rId14"/>
    <sheet name="2W Beta" sheetId="4" r:id="rId15"/>
    <sheet name="5W Beta" sheetId="8" r:id="rId16"/>
    <sheet name="5M Beta" sheetId="9" r:id="rId17"/>
    <sheet name="1W Beta" sheetId="32" r:id="rId18"/>
    <sheet name="&gt;&gt;&gt;&gt;" sheetId="44" r:id="rId19"/>
    <sheet name="Financials" sheetId="49" r:id="rId20"/>
    <sheet name="BB_Mkt Cap" sheetId="51" r:id="rId21"/>
    <sheet name="BB_Financials" sheetId="41" r:id="rId22"/>
    <sheet name="CIQ_Financials" sheetId="38" r:id="rId23"/>
    <sheet name="Multiple GPCM_CIQ" sheetId="42" r:id="rId24"/>
    <sheet name="&gt;&gt;&gt;&gt;&gt;" sheetId="46" r:id="rId25"/>
    <sheet name="TAX" sheetId="40" r:id="rId26"/>
    <sheet name="TAX_Global" sheetId="48" r:id="rId27"/>
  </sheets>
  <externalReferences>
    <externalReference r:id="rId28"/>
  </externalReferences>
  <definedNames>
    <definedName name="_xlnm._FilterDatabase" localSheetId="1" hidden="1">'국내 상장사 List'!$B$4:$O$2396</definedName>
    <definedName name="CIQWBGuid" localSheetId="26" hidden="1">"080ab1fa-2d76-462e-acb3-f6b70dc874c5"</definedName>
    <definedName name="CIQWBGuid" hidden="1">"457fae6d-998d-4311-9957-ea359a6d0b39"</definedName>
    <definedName name="CIQWBInfo" hidden="1">"{ ""CIQVersion"":""9.49.2423.4439"" }"</definedName>
    <definedName name="IQ_BETA" hidden="1">"c2133"</definedName>
    <definedName name="IQ_CASH_ST_INVEST" hidden="1">"c124"</definedName>
    <definedName name="IQ_CH">110000</definedName>
    <definedName name="IQ_CQ">5000</definedName>
    <definedName name="IQ_CY">10000</definedName>
    <definedName name="IQ_DAILY">500000</definedName>
    <definedName name="IQ_DAYS_COVER_SHORT" hidden="1">"c1578"</definedName>
    <definedName name="IQ_DIVIDEND_YIELD" hidden="1">"c332"</definedName>
    <definedName name="IQ_DNTM" hidden="1">700000</definedName>
    <definedName name="IQ_FH">100000</definedName>
    <definedName name="IQ_FLOAT_PERCENT" hidden="1">"c1575"</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STSALEPRICE" hidden="1">"c646"</definedName>
    <definedName name="IQ_LATESTK" hidden="1">1000</definedName>
    <definedName name="IQ_LATESTQ" hidden="1">500</definedName>
    <definedName name="IQ_LTM">2000</definedName>
    <definedName name="IQ_LTMMONTH" hidden="1">120000</definedName>
    <definedName name="IQ_MINORITY_INTEREST_TOTAL" hidden="1">"c1905"</definedName>
    <definedName name="IQ_MONTH">15000</definedName>
    <definedName name="IQ_MTD" hidden="1">800000</definedName>
    <definedName name="IQ_NAMES_REVISION_DATE_" hidden="1">"11/29/2022 06:01:04"</definedName>
    <definedName name="IQ_NTM">6000</definedName>
    <definedName name="IQ_PREF_EQUITY" hidden="1">"c1044"</definedName>
    <definedName name="IQ_QTD" hidden="1">750000</definedName>
    <definedName name="IQ_SHARESOUTSTANDING" hidden="1">"c1164"</definedName>
    <definedName name="IQ_SHORT_INTEREST" hidden="1">"c1165"</definedName>
    <definedName name="IQ_TODAY" hidden="1">0</definedName>
    <definedName name="IQ_TOTAL_DEBT" hidden="1">"c1247"</definedName>
    <definedName name="IQ_VOL_LAST_3MTH" hidden="1">"c1525"</definedName>
    <definedName name="IQ_VOL_LAST_6MTH" hidden="1">"c1526"</definedName>
    <definedName name="IQ_VOL_LAST_WK" hidden="1">"c1523"</definedName>
    <definedName name="IQ_VOL_LAST_YR" hidden="1">"c1527"</definedName>
    <definedName name="IQ_WEEK">50000</definedName>
    <definedName name="IQ_YEARHIGH" hidden="1">"c1337"</definedName>
    <definedName name="IQ_YEARHIGH_DATE" hidden="1">"c2250"</definedName>
    <definedName name="IQ_YEARLOW" hidden="1">"c1338"</definedName>
    <definedName name="IQ_YEARLOW_DATE" hidden="1">"c2251"</definedName>
    <definedName name="IQ_YTD">3000</definedName>
    <definedName name="IQ_YTDMONTH" hidden="1">130000</definedName>
    <definedName name="Market_Cap_" localSheetId="20">'BB_Mkt Cap'!$K$10:$AX$698</definedName>
    <definedName name="Market_Cap_">#REF!</definedName>
    <definedName name="Vdate" localSheetId="21">[1]Company!$N$14</definedName>
    <definedName name="Vdate" localSheetId="20">[1]Company!$N$14</definedName>
    <definedName name="Vdate">Company!$N$14</definedName>
    <definedName name="Vdate_2year" localSheetId="21">[1]Company!$O$14</definedName>
    <definedName name="Vdate_2year" localSheetId="20">[1]Company!$O$14</definedName>
    <definedName name="Vdate_2year">Company!$O$14</definedName>
    <definedName name="Vdate_5year" localSheetId="21">[1]Company!$P$14</definedName>
    <definedName name="Vdate_5year" localSheetId="20">[1]Company!$P$14</definedName>
    <definedName name="Vdate_5year">Company!$P$14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3" i="21" l="1"/>
  <c r="C55" i="22"/>
  <c r="K22" i="38" a="1"/>
  <c r="K22" i="38" s="1"/>
  <c r="O25" i="38" a="1"/>
  <c r="O25" i="38" s="1"/>
  <c r="P25" i="38" a="1"/>
  <c r="P25" i="38" s="1"/>
  <c r="N25" i="38" a="1"/>
  <c r="N25" i="38" s="1"/>
  <c r="K23" i="38" a="1"/>
  <c r="K23" i="38" s="1"/>
  <c r="M23" i="38" a="1"/>
  <c r="M23" i="38" s="1"/>
  <c r="L23" i="38" a="1"/>
  <c r="L23" i="38" s="1"/>
  <c r="N22" i="38" a="1"/>
  <c r="N22" i="38" s="1"/>
  <c r="T23" i="38" a="1"/>
  <c r="T23" i="38" s="1"/>
  <c r="R23" i="38" a="1"/>
  <c r="R23" i="38" s="1"/>
  <c r="Q23" i="38" a="1"/>
  <c r="Q23" i="38" s="1"/>
  <c r="S23" i="38" a="1"/>
  <c r="S23" i="38" s="1"/>
  <c r="T24" i="38" a="1"/>
  <c r="T24" i="38" s="1"/>
  <c r="P23" i="38" a="1"/>
  <c r="P23" i="38" s="1"/>
  <c r="N23" i="38" a="1"/>
  <c r="N23" i="38" s="1"/>
  <c r="O23" i="38" a="1"/>
  <c r="O23" i="38" s="1"/>
  <c r="Q25" i="38" a="1"/>
  <c r="Q25" i="38" s="1"/>
  <c r="T25" i="38" a="1"/>
  <c r="T25" i="38" s="1"/>
  <c r="R25" i="38" a="1"/>
  <c r="R25" i="38" s="1"/>
  <c r="L24" i="38" a="1"/>
  <c r="L24" i="38" s="1"/>
  <c r="K24" i="38" a="1"/>
  <c r="K24" i="38" s="1"/>
  <c r="P22" i="38" a="1"/>
  <c r="P22" i="38" s="1"/>
  <c r="O22" i="38" a="1"/>
  <c r="O22" i="38" s="1"/>
  <c r="M22" i="38" a="1"/>
  <c r="M22" i="38" s="1"/>
  <c r="Q22" i="38" a="1"/>
  <c r="Q22" i="38" s="1"/>
  <c r="K25" i="38" a="1"/>
  <c r="K25" i="38" s="1"/>
  <c r="S25" i="38" a="1"/>
  <c r="S25" i="38" s="1"/>
  <c r="N24" i="38" a="1"/>
  <c r="N24" i="38" s="1"/>
  <c r="T22" i="38" a="1"/>
  <c r="T22" i="38" s="1"/>
  <c r="L22" i="38" a="1"/>
  <c r="L22" i="38" s="1"/>
  <c r="R22" i="38" a="1"/>
  <c r="R22" i="38" s="1"/>
  <c r="S22" i="38" a="1"/>
  <c r="S22" i="38" s="1"/>
  <c r="L25" i="38" a="1"/>
  <c r="L25" i="38" s="1"/>
  <c r="P24" i="38" a="1"/>
  <c r="P24" i="38" s="1"/>
  <c r="M24" i="38" a="1"/>
  <c r="M24" i="38" s="1"/>
  <c r="O24" i="38" a="1"/>
  <c r="O24" i="38" s="1"/>
  <c r="R24" i="38" a="1"/>
  <c r="R24" i="38" s="1"/>
  <c r="Q24" i="38" a="1"/>
  <c r="Q24" i="38" s="1"/>
  <c r="S24" i="38" a="1"/>
  <c r="S24" i="38" s="1"/>
  <c r="M25" i="38" a="1"/>
  <c r="M25" i="38" s="1"/>
  <c r="J24" i="38" a="1"/>
  <c r="J24" i="38" s="1"/>
  <c r="G23" i="38" a="1"/>
  <c r="G23" i="38" s="1"/>
  <c r="Y23" i="38" s="1" a="1"/>
  <c r="W23" i="38" a="1"/>
  <c r="Y23" i="38" l="1"/>
  <c r="W23" i="38"/>
  <c r="F22" i="38" a="1"/>
  <c r="F22" i="38" s="1"/>
  <c r="X22" i="38" s="1" a="1"/>
  <c r="F25" i="38" a="1"/>
  <c r="X22" i="38" l="1"/>
  <c r="F25" i="38"/>
  <c r="X25" i="38" s="1" a="1"/>
  <c r="J25" i="38" a="1"/>
  <c r="X25" i="38" l="1"/>
  <c r="J25" i="38"/>
  <c r="W24" i="38" a="1"/>
  <c r="W24" i="38" s="1"/>
  <c r="I23" i="38" a="1"/>
  <c r="I23" i="38" s="1"/>
  <c r="AA23" i="38" s="1" a="1"/>
  <c r="AA23" i="38" l="1"/>
  <c r="J22" i="38" a="1"/>
  <c r="J22" i="38" s="1"/>
  <c r="W25" i="38" a="1"/>
  <c r="W25" i="38" s="1"/>
  <c r="G25" i="38" a="1"/>
  <c r="G25" i="38" s="1"/>
  <c r="Y25" i="38" s="1" a="1"/>
  <c r="G24" i="38" a="1"/>
  <c r="Y25" i="38" l="1"/>
  <c r="G24" i="38"/>
  <c r="Y24" i="38" s="1" a="1"/>
  <c r="Y24" i="38" l="1"/>
  <c r="I24" i="38" a="1"/>
  <c r="I24" i="38" s="1"/>
  <c r="AA24" i="38" s="1" a="1"/>
  <c r="AA24" i="38" l="1"/>
  <c r="W22" i="38" a="1"/>
  <c r="W22" i="38" s="1"/>
  <c r="I25" i="38" a="1"/>
  <c r="I25" i="38" s="1"/>
  <c r="AA25" i="38" s="1" a="1"/>
  <c r="AA25" i="38" l="1"/>
  <c r="F24" i="38" a="1"/>
  <c r="F24" i="38" s="1"/>
  <c r="X24" i="38" s="1" a="1"/>
  <c r="X24" i="38" l="1"/>
  <c r="F23" i="38" a="1"/>
  <c r="F23" i="38" s="1"/>
  <c r="X23" i="38" s="1" a="1"/>
  <c r="J23" i="38" a="1"/>
  <c r="X23" i="38" l="1"/>
  <c r="J23" i="38"/>
  <c r="G22" i="38" a="1"/>
  <c r="G22" i="38" s="1"/>
  <c r="Y22" i="38" s="1" a="1"/>
  <c r="Y22" i="38" l="1"/>
  <c r="I22" i="38" a="1"/>
  <c r="I22" i="38" s="1"/>
  <c r="AA22" i="38" s="1" a="1"/>
  <c r="AA22" i="38" l="1"/>
  <c r="D10" i="48"/>
  <c r="I10" i="48"/>
  <c r="J10" i="48" s="1"/>
  <c r="D31" i="40"/>
  <c r="E31" i="40"/>
  <c r="E6" i="40" s="1"/>
  <c r="C7" i="40"/>
  <c r="C8" i="40" s="1"/>
  <c r="C9" i="40" s="1"/>
  <c r="C10" i="40" s="1"/>
  <c r="C11" i="40" s="1"/>
  <c r="C12" i="40" s="1"/>
  <c r="C13" i="40" s="1"/>
  <c r="C14" i="40" s="1"/>
  <c r="C15" i="40" s="1"/>
  <c r="C16" i="40" s="1"/>
  <c r="C17" i="40" s="1"/>
  <c r="C18" i="40" s="1"/>
  <c r="C19" i="40" s="1"/>
  <c r="C20" i="40" s="1"/>
  <c r="C21" i="40" s="1"/>
  <c r="C22" i="40" s="1"/>
  <c r="C23" i="40" s="1"/>
  <c r="C24" i="40" s="1"/>
  <c r="C25" i="40" s="1"/>
  <c r="D32" i="40"/>
  <c r="D7" i="40" s="1"/>
  <c r="E32" i="40"/>
  <c r="E7" i="40" s="1"/>
  <c r="D33" i="40"/>
  <c r="E33" i="40"/>
  <c r="E8" i="40" s="1"/>
  <c r="F33" i="40"/>
  <c r="D34" i="40"/>
  <c r="F34" i="40" s="1"/>
  <c r="F9" i="40" s="1"/>
  <c r="E34" i="40"/>
  <c r="E9" i="40" s="1"/>
  <c r="D35" i="40"/>
  <c r="D10" i="40" s="1"/>
  <c r="E35" i="40"/>
  <c r="E10" i="40" s="1"/>
  <c r="F35" i="40"/>
  <c r="D60" i="40"/>
  <c r="F60" i="40" s="1"/>
  <c r="D36" i="40"/>
  <c r="D11" i="40" s="1"/>
  <c r="E36" i="40"/>
  <c r="E11" i="40" s="1"/>
  <c r="D37" i="40"/>
  <c r="D62" i="40" s="1"/>
  <c r="F62" i="40" s="1"/>
  <c r="E37" i="40"/>
  <c r="E12" i="40" s="1"/>
  <c r="D38" i="40"/>
  <c r="D63" i="40" s="1"/>
  <c r="F63" i="40" s="1"/>
  <c r="E38" i="40"/>
  <c r="E13" i="40" s="1"/>
  <c r="D39" i="40"/>
  <c r="D14" i="40" s="1"/>
  <c r="E39" i="40"/>
  <c r="E14" i="40" s="1"/>
  <c r="D40" i="40"/>
  <c r="D15" i="40" s="1"/>
  <c r="E40" i="40"/>
  <c r="E15" i="40" s="1"/>
  <c r="F40" i="40"/>
  <c r="D41" i="40"/>
  <c r="D16" i="40" s="1"/>
  <c r="E41" i="40"/>
  <c r="E16" i="40" s="1"/>
  <c r="D42" i="40"/>
  <c r="E42" i="40"/>
  <c r="E17" i="40" s="1"/>
  <c r="D43" i="40"/>
  <c r="D18" i="40" s="1"/>
  <c r="E43" i="40"/>
  <c r="E18" i="40" s="1"/>
  <c r="D44" i="40"/>
  <c r="D19" i="40" s="1"/>
  <c r="E44" i="40"/>
  <c r="E19" i="40" s="1"/>
  <c r="F44" i="40"/>
  <c r="D69" i="40"/>
  <c r="F69" i="40" s="1"/>
  <c r="G69" i="40" s="1"/>
  <c r="D45" i="40"/>
  <c r="D70" i="40" s="1"/>
  <c r="F70" i="40" s="1"/>
  <c r="G70" i="40" s="1"/>
  <c r="E45" i="40"/>
  <c r="E20" i="40"/>
  <c r="D46" i="40"/>
  <c r="E46" i="40"/>
  <c r="E21" i="40" s="1"/>
  <c r="D71" i="40"/>
  <c r="F71" i="40" s="1"/>
  <c r="G71" i="40" s="1"/>
  <c r="D47" i="40"/>
  <c r="D22" i="40" s="1"/>
  <c r="E47" i="40"/>
  <c r="E22" i="40"/>
  <c r="D48" i="40"/>
  <c r="D23" i="40" s="1"/>
  <c r="E48" i="40"/>
  <c r="E23" i="40" s="1"/>
  <c r="D73" i="40"/>
  <c r="F73" i="40" s="1"/>
  <c r="G73" i="40" s="1"/>
  <c r="D49" i="40"/>
  <c r="D24" i="40" s="1"/>
  <c r="E49" i="40"/>
  <c r="E24" i="40" s="1"/>
  <c r="D50" i="40"/>
  <c r="F50" i="40" s="1"/>
  <c r="E50" i="40"/>
  <c r="E25" i="40" s="1"/>
  <c r="C32" i="40"/>
  <c r="C33" i="40" s="1"/>
  <c r="C34" i="40" s="1"/>
  <c r="C35" i="40" s="1"/>
  <c r="C36" i="40" s="1"/>
  <c r="C37" i="40" s="1"/>
  <c r="C38" i="40" s="1"/>
  <c r="C39" i="40" s="1"/>
  <c r="C40" i="40" s="1"/>
  <c r="C41" i="40" s="1"/>
  <c r="C42" i="40" s="1"/>
  <c r="C43" i="40" s="1"/>
  <c r="C44" i="40" s="1"/>
  <c r="C45" i="40" s="1"/>
  <c r="C46" i="40" s="1"/>
  <c r="C47" i="40" s="1"/>
  <c r="C48" i="40" s="1"/>
  <c r="C49" i="40" s="1"/>
  <c r="C50" i="40" s="1"/>
  <c r="G35" i="40"/>
  <c r="G36" i="40"/>
  <c r="G39" i="40"/>
  <c r="G40" i="40"/>
  <c r="G41" i="40"/>
  <c r="G44" i="40"/>
  <c r="G46" i="40"/>
  <c r="D57" i="40"/>
  <c r="F57" i="40" s="1"/>
  <c r="E57" i="40"/>
  <c r="E58" i="40"/>
  <c r="E59" i="40"/>
  <c r="E60" i="40"/>
  <c r="E61" i="40"/>
  <c r="E62" i="40"/>
  <c r="E63" i="40"/>
  <c r="E64" i="40"/>
  <c r="E65" i="40"/>
  <c r="E67" i="40"/>
  <c r="E68" i="40"/>
  <c r="E69" i="40"/>
  <c r="E70" i="40"/>
  <c r="E72" i="40"/>
  <c r="E74" i="40"/>
  <c r="B8" i="42"/>
  <c r="G8" i="42" s="1"/>
  <c r="C8" i="42"/>
  <c r="D8" i="42"/>
  <c r="E8" i="42"/>
  <c r="A9" i="42"/>
  <c r="B9" i="42"/>
  <c r="J9" i="42" s="1"/>
  <c r="C9" i="42"/>
  <c r="D9" i="42"/>
  <c r="E9" i="42"/>
  <c r="F9" i="42"/>
  <c r="K9" i="42"/>
  <c r="M9" i="42"/>
  <c r="A10" i="42"/>
  <c r="A11" i="42" s="1"/>
  <c r="A12" i="42" s="1"/>
  <c r="A13" i="42" s="1"/>
  <c r="A14" i="42" s="1"/>
  <c r="A15" i="42" s="1"/>
  <c r="A16" i="42" s="1"/>
  <c r="A17" i="42" s="1"/>
  <c r="A18" i="42" s="1"/>
  <c r="A19" i="42" s="1"/>
  <c r="A20" i="42" s="1"/>
  <c r="A21" i="42" s="1"/>
  <c r="A22" i="42" s="1"/>
  <c r="A23" i="42" s="1"/>
  <c r="A24" i="42" s="1"/>
  <c r="A25" i="42" s="1"/>
  <c r="A26" i="42" s="1"/>
  <c r="A27" i="42" s="1"/>
  <c r="B10" i="42"/>
  <c r="F10" i="42" s="1"/>
  <c r="C10" i="42"/>
  <c r="D10" i="42"/>
  <c r="E10" i="42"/>
  <c r="B11" i="42"/>
  <c r="I11" i="42" s="1"/>
  <c r="C11" i="42"/>
  <c r="D11" i="42"/>
  <c r="E11" i="42"/>
  <c r="B12" i="42"/>
  <c r="I12" i="42" s="1"/>
  <c r="C12" i="42"/>
  <c r="D12" i="42"/>
  <c r="E12" i="42"/>
  <c r="F12" i="42"/>
  <c r="M12" i="42"/>
  <c r="R12" i="42" s="1"/>
  <c r="N12" i="42"/>
  <c r="B13" i="42"/>
  <c r="I13" i="42" s="1"/>
  <c r="C13" i="42"/>
  <c r="D13" i="42"/>
  <c r="E13" i="42"/>
  <c r="K13" i="42"/>
  <c r="B14" i="42"/>
  <c r="M14" i="42" s="1"/>
  <c r="C14" i="42"/>
  <c r="D14" i="42"/>
  <c r="E14" i="42"/>
  <c r="B15" i="42"/>
  <c r="I15" i="42" s="1"/>
  <c r="C15" i="42"/>
  <c r="D15" i="42"/>
  <c r="E15" i="42"/>
  <c r="B16" i="42"/>
  <c r="C16" i="42"/>
  <c r="D16" i="42"/>
  <c r="E16" i="42"/>
  <c r="F16" i="42"/>
  <c r="R16" i="42" s="1"/>
  <c r="I16" i="42"/>
  <c r="J16" i="42"/>
  <c r="M16" i="42"/>
  <c r="B17" i="42"/>
  <c r="I17" i="42" s="1"/>
  <c r="C17" i="42"/>
  <c r="D17" i="42"/>
  <c r="E17" i="42"/>
  <c r="J17" i="42"/>
  <c r="K17" i="42"/>
  <c r="B18" i="42"/>
  <c r="M18" i="42" s="1"/>
  <c r="C18" i="42"/>
  <c r="D18" i="42"/>
  <c r="E18" i="42"/>
  <c r="B19" i="42"/>
  <c r="I19" i="42" s="1"/>
  <c r="C19" i="42"/>
  <c r="D19" i="42"/>
  <c r="E19" i="42"/>
  <c r="B20" i="42"/>
  <c r="I20" i="42" s="1"/>
  <c r="C20" i="42"/>
  <c r="D20" i="42"/>
  <c r="E20" i="42"/>
  <c r="R20" i="42"/>
  <c r="B21" i="42"/>
  <c r="I21" i="42" s="1"/>
  <c r="C21" i="42"/>
  <c r="D21" i="42"/>
  <c r="E21" i="42"/>
  <c r="B22" i="42"/>
  <c r="F22" i="42" s="1"/>
  <c r="C22" i="42"/>
  <c r="D22" i="42"/>
  <c r="E22" i="42"/>
  <c r="I22" i="42"/>
  <c r="N22" i="42"/>
  <c r="B23" i="42"/>
  <c r="I23" i="42" s="1"/>
  <c r="C23" i="42"/>
  <c r="D23" i="42"/>
  <c r="E23" i="42"/>
  <c r="G23" i="42"/>
  <c r="H23" i="42"/>
  <c r="O23" i="42"/>
  <c r="R23" i="42"/>
  <c r="B24" i="42"/>
  <c r="I24" i="42" s="1"/>
  <c r="C24" i="42"/>
  <c r="D24" i="42"/>
  <c r="E24" i="42"/>
  <c r="B25" i="42"/>
  <c r="I25" i="42" s="1"/>
  <c r="C25" i="42"/>
  <c r="D25" i="42"/>
  <c r="E25" i="42"/>
  <c r="G25" i="42"/>
  <c r="L25" i="42"/>
  <c r="R25" i="42"/>
  <c r="B26" i="42"/>
  <c r="I26" i="42" s="1"/>
  <c r="C26" i="42"/>
  <c r="D26" i="42"/>
  <c r="E26" i="42"/>
  <c r="F26" i="42"/>
  <c r="B27" i="42"/>
  <c r="I27" i="42" s="1"/>
  <c r="C27" i="42"/>
  <c r="D27" i="42"/>
  <c r="E27" i="42"/>
  <c r="F27" i="42"/>
  <c r="H27" i="42"/>
  <c r="O27" i="42"/>
  <c r="P27" i="42"/>
  <c r="E10" i="38"/>
  <c r="V12" i="38"/>
  <c r="W12" i="38" s="1"/>
  <c r="Z12" i="38"/>
  <c r="N27" i="42" l="1"/>
  <c r="K27" i="42"/>
  <c r="Q26" i="42"/>
  <c r="K23" i="42"/>
  <c r="J20" i="42"/>
  <c r="G13" i="42"/>
  <c r="I9" i="42"/>
  <c r="N9" i="42" s="1"/>
  <c r="J8" i="42"/>
  <c r="D68" i="40"/>
  <c r="F68" i="40" s="1"/>
  <c r="G68" i="40" s="1"/>
  <c r="K10" i="42"/>
  <c r="J27" i="42"/>
  <c r="N26" i="42"/>
  <c r="K25" i="42"/>
  <c r="J23" i="42"/>
  <c r="Q22" i="42"/>
  <c r="F20" i="42"/>
  <c r="N17" i="42"/>
  <c r="F13" i="42"/>
  <c r="N13" i="42" s="1"/>
  <c r="G9" i="42"/>
  <c r="F8" i="42"/>
  <c r="E71" i="40"/>
  <c r="D65" i="40"/>
  <c r="F65" i="40" s="1"/>
  <c r="D9" i="40"/>
  <c r="P23" i="42"/>
  <c r="F23" i="42"/>
  <c r="I18" i="42"/>
  <c r="F17" i="42"/>
  <c r="N16" i="42"/>
  <c r="L13" i="42"/>
  <c r="J10" i="42"/>
  <c r="O10" i="42" s="1"/>
  <c r="G47" i="40"/>
  <c r="G10" i="42"/>
  <c r="R9" i="42"/>
  <c r="D66" i="40"/>
  <c r="F66" i="40" s="1"/>
  <c r="G38" i="40"/>
  <c r="N23" i="42"/>
  <c r="N20" i="42"/>
  <c r="L19" i="42"/>
  <c r="F14" i="42"/>
  <c r="J13" i="42"/>
  <c r="G11" i="42"/>
  <c r="E75" i="40"/>
  <c r="D59" i="40"/>
  <c r="F59" i="40" s="1"/>
  <c r="D72" i="40"/>
  <c r="F72" i="40" s="1"/>
  <c r="G72" i="40" s="1"/>
  <c r="F41" i="40"/>
  <c r="D64" i="40"/>
  <c r="F64" i="40" s="1"/>
  <c r="D61" i="40"/>
  <c r="F61" i="40" s="1"/>
  <c r="G34" i="40"/>
  <c r="H34" i="40" s="1"/>
  <c r="G9" i="40" s="1"/>
  <c r="H10" i="42"/>
  <c r="P10" i="42" s="1"/>
  <c r="E56" i="40"/>
  <c r="L23" i="42"/>
  <c r="M20" i="42"/>
  <c r="G19" i="42"/>
  <c r="H13" i="42"/>
  <c r="O13" i="42" s="1"/>
  <c r="G43" i="40"/>
  <c r="F47" i="40"/>
  <c r="N24" i="42"/>
  <c r="F24" i="42"/>
  <c r="P21" i="42"/>
  <c r="F21" i="42"/>
  <c r="O21" i="42"/>
  <c r="J21" i="42"/>
  <c r="J15" i="42"/>
  <c r="M8" i="42"/>
  <c r="R8" i="42" s="1"/>
  <c r="I8" i="42"/>
  <c r="N8" i="42" s="1"/>
  <c r="G49" i="40"/>
  <c r="D74" i="40"/>
  <c r="F74" i="40" s="1"/>
  <c r="G74" i="40" s="1"/>
  <c r="K21" i="42"/>
  <c r="F18" i="42"/>
  <c r="L11" i="42"/>
  <c r="F11" i="42"/>
  <c r="N11" i="42" s="1"/>
  <c r="R27" i="42"/>
  <c r="L27" i="42"/>
  <c r="G27" i="42"/>
  <c r="O25" i="42"/>
  <c r="J25" i="42"/>
  <c r="R24" i="42"/>
  <c r="J24" i="42"/>
  <c r="N21" i="42"/>
  <c r="H21" i="42"/>
  <c r="Q20" i="42"/>
  <c r="J19" i="42"/>
  <c r="L17" i="42"/>
  <c r="G17" i="42"/>
  <c r="H17" i="42" s="1"/>
  <c r="Q17" i="42" s="1"/>
  <c r="J12" i="42"/>
  <c r="K11" i="42"/>
  <c r="M10" i="42"/>
  <c r="R10" i="42" s="1"/>
  <c r="I10" i="42"/>
  <c r="N10" i="42" s="1"/>
  <c r="L8" i="42"/>
  <c r="H8" i="42"/>
  <c r="E66" i="40"/>
  <c r="G48" i="40"/>
  <c r="F48" i="40"/>
  <c r="F23" i="40" s="1"/>
  <c r="F39" i="40"/>
  <c r="H39" i="40" s="1"/>
  <c r="F36" i="40"/>
  <c r="F32" i="40"/>
  <c r="F7" i="40" s="1"/>
  <c r="P25" i="42"/>
  <c r="F25" i="42"/>
  <c r="M24" i="42"/>
  <c r="K19" i="42"/>
  <c r="F19" i="42"/>
  <c r="N19" i="42" s="1"/>
  <c r="N25" i="42"/>
  <c r="H25" i="42"/>
  <c r="Q24" i="42"/>
  <c r="R21" i="42"/>
  <c r="L21" i="42"/>
  <c r="G21" i="42"/>
  <c r="H19" i="42"/>
  <c r="O19" i="42" s="1"/>
  <c r="N18" i="42"/>
  <c r="L15" i="42"/>
  <c r="G15" i="42"/>
  <c r="I14" i="42"/>
  <c r="N14" i="42" s="1"/>
  <c r="J11" i="42"/>
  <c r="Q10" i="42"/>
  <c r="L10" i="42"/>
  <c r="K8" i="42"/>
  <c r="P8" i="42" s="1"/>
  <c r="E73" i="40"/>
  <c r="F43" i="40"/>
  <c r="K15" i="42"/>
  <c r="F15" i="42"/>
  <c r="H15" i="42" s="1"/>
  <c r="G32" i="40"/>
  <c r="H32" i="40" s="1"/>
  <c r="G7" i="40" s="1"/>
  <c r="H50" i="40"/>
  <c r="F25" i="40"/>
  <c r="D75" i="40"/>
  <c r="F75" i="40" s="1"/>
  <c r="G75" i="40" s="1"/>
  <c r="G50" i="40"/>
  <c r="F16" i="40"/>
  <c r="H41" i="40"/>
  <c r="O8" i="42"/>
  <c r="F49" i="40"/>
  <c r="D17" i="40"/>
  <c r="F42" i="40"/>
  <c r="G42" i="40"/>
  <c r="F15" i="40"/>
  <c r="H40" i="40"/>
  <c r="D12" i="40"/>
  <c r="G37" i="40"/>
  <c r="F8" i="40"/>
  <c r="D20" i="40"/>
  <c r="G45" i="40"/>
  <c r="Y12" i="38"/>
  <c r="G26" i="42"/>
  <c r="K26" i="42"/>
  <c r="O26" i="42"/>
  <c r="H26" i="42"/>
  <c r="L26" i="42"/>
  <c r="P26" i="42"/>
  <c r="G22" i="42"/>
  <c r="K22" i="42"/>
  <c r="O22" i="42"/>
  <c r="H22" i="42"/>
  <c r="L22" i="42"/>
  <c r="P22" i="42"/>
  <c r="G18" i="42"/>
  <c r="H18" i="42" s="1"/>
  <c r="K18" i="42"/>
  <c r="L18" i="42"/>
  <c r="G14" i="42"/>
  <c r="H14" i="42" s="1"/>
  <c r="P14" i="42" s="1"/>
  <c r="K14" i="42"/>
  <c r="L14" i="42"/>
  <c r="F45" i="40"/>
  <c r="D13" i="40"/>
  <c r="F38" i="40"/>
  <c r="F11" i="40"/>
  <c r="H36" i="40"/>
  <c r="G11" i="40" s="1"/>
  <c r="X12" i="38"/>
  <c r="M26" i="42"/>
  <c r="M22" i="42"/>
  <c r="R26" i="42"/>
  <c r="J26" i="42"/>
  <c r="G24" i="42"/>
  <c r="K24" i="42"/>
  <c r="O24" i="42"/>
  <c r="H24" i="42"/>
  <c r="L24" i="42"/>
  <c r="P24" i="42"/>
  <c r="R22" i="42"/>
  <c r="J22" i="42"/>
  <c r="G20" i="42"/>
  <c r="K20" i="42"/>
  <c r="O20" i="42"/>
  <c r="H20" i="42"/>
  <c r="L20" i="42"/>
  <c r="P20" i="42"/>
  <c r="R18" i="42"/>
  <c r="J18" i="42"/>
  <c r="G16" i="42"/>
  <c r="K16" i="42"/>
  <c r="H16" i="42"/>
  <c r="Q16" i="42" s="1"/>
  <c r="L16" i="42"/>
  <c r="R14" i="42"/>
  <c r="J14" i="42"/>
  <c r="G12" i="42"/>
  <c r="K12" i="42"/>
  <c r="O12" i="42"/>
  <c r="H12" i="42"/>
  <c r="P12" i="42" s="1"/>
  <c r="L12" i="42"/>
  <c r="D25" i="40"/>
  <c r="D21" i="40"/>
  <c r="F46" i="40"/>
  <c r="F19" i="40"/>
  <c r="H44" i="40"/>
  <c r="G19" i="40" s="1"/>
  <c r="D67" i="40"/>
  <c r="F67" i="40" s="1"/>
  <c r="F37" i="40"/>
  <c r="D6" i="40"/>
  <c r="G31" i="40"/>
  <c r="D56" i="40"/>
  <c r="F56" i="40" s="1"/>
  <c r="F31" i="40"/>
  <c r="K10" i="48"/>
  <c r="Q27" i="42"/>
  <c r="M27" i="42"/>
  <c r="Q25" i="42"/>
  <c r="M25" i="42"/>
  <c r="Q23" i="42"/>
  <c r="M23" i="42"/>
  <c r="Q21" i="42"/>
  <c r="M21" i="42"/>
  <c r="M19" i="42"/>
  <c r="M17" i="42"/>
  <c r="R17" i="42" s="1"/>
  <c r="M15" i="42"/>
  <c r="Q13" i="42"/>
  <c r="M13" i="42"/>
  <c r="R13" i="42" s="1"/>
  <c r="M11" i="42"/>
  <c r="R11" i="42" s="1"/>
  <c r="H9" i="42"/>
  <c r="L9" i="42"/>
  <c r="F22" i="40"/>
  <c r="H47" i="40"/>
  <c r="F18" i="40"/>
  <c r="H43" i="40"/>
  <c r="G18" i="40" s="1"/>
  <c r="F14" i="40"/>
  <c r="F10" i="40"/>
  <c r="H35" i="40"/>
  <c r="G10" i="40" s="1"/>
  <c r="D8" i="40"/>
  <c r="G33" i="40"/>
  <c r="H33" i="40" s="1"/>
  <c r="G8" i="40" s="1"/>
  <c r="D58" i="40"/>
  <c r="F58" i="40" s="1"/>
  <c r="O16" i="42" l="1"/>
  <c r="H11" i="42"/>
  <c r="Q19" i="42"/>
  <c r="H48" i="40"/>
  <c r="G23" i="40" s="1"/>
  <c r="G22" i="40"/>
  <c r="P13" i="42"/>
  <c r="P18" i="42"/>
  <c r="Q18" i="42"/>
  <c r="O18" i="42"/>
  <c r="P15" i="42"/>
  <c r="Q15" i="42"/>
  <c r="O15" i="42"/>
  <c r="R15" i="42"/>
  <c r="R31" i="42" s="1"/>
  <c r="P19" i="42"/>
  <c r="N15" i="42"/>
  <c r="N31" i="42" s="1"/>
  <c r="P17" i="42"/>
  <c r="O17" i="42"/>
  <c r="O14" i="42"/>
  <c r="Q12" i="42"/>
  <c r="G25" i="40"/>
  <c r="R19" i="42"/>
  <c r="Q8" i="42"/>
  <c r="Q14" i="42"/>
  <c r="P16" i="42"/>
  <c r="Q9" i="42"/>
  <c r="O9" i="42"/>
  <c r="F6" i="40"/>
  <c r="H31" i="40"/>
  <c r="G6" i="40" s="1"/>
  <c r="F12" i="40"/>
  <c r="H37" i="40"/>
  <c r="G12" i="40" s="1"/>
  <c r="F21" i="40"/>
  <c r="H46" i="40"/>
  <c r="G21" i="40" s="1"/>
  <c r="F20" i="40"/>
  <c r="H45" i="40"/>
  <c r="G20" i="40" s="1"/>
  <c r="F17" i="40"/>
  <c r="H42" i="40"/>
  <c r="L10" i="48"/>
  <c r="P9" i="42"/>
  <c r="F13" i="40"/>
  <c r="H38" i="40"/>
  <c r="G13" i="40" s="1"/>
  <c r="F24" i="40"/>
  <c r="H49" i="40"/>
  <c r="G24" i="40" s="1"/>
  <c r="N32" i="42" l="1"/>
  <c r="R32" i="42"/>
  <c r="P11" i="42"/>
  <c r="O11" i="42"/>
  <c r="Q11" i="42"/>
  <c r="P32" i="42"/>
  <c r="P31" i="42"/>
  <c r="M10" i="48"/>
  <c r="Q31" i="42"/>
  <c r="Q32" i="42"/>
  <c r="O31" i="42" l="1"/>
  <c r="O32" i="42"/>
  <c r="N10" i="48"/>
  <c r="O10" i="48" l="1"/>
  <c r="P10" i="48" l="1"/>
  <c r="Q10" i="48" l="1"/>
  <c r="R10" i="48" l="1"/>
  <c r="S10" i="48" l="1"/>
  <c r="T10" i="48" l="1"/>
  <c r="U10" i="48" s="1"/>
  <c r="V10" i="48" s="1"/>
  <c r="W10" i="48" s="1"/>
  <c r="X10" i="48" s="1"/>
  <c r="Y10" i="48" s="1"/>
  <c r="Z10" i="48" s="1"/>
  <c r="D95" i="48"/>
  <c r="D115" i="48"/>
  <c r="D119" i="48"/>
  <c r="D107" i="48"/>
  <c r="D116" i="48"/>
  <c r="D99" i="48"/>
  <c r="D103" i="48"/>
  <c r="D111" i="48"/>
  <c r="D83" i="48"/>
  <c r="D87" i="48"/>
  <c r="D112" i="48"/>
  <c r="D91" i="48"/>
  <c r="D15" i="38"/>
  <c r="D94" i="48" l="1"/>
  <c r="D15" i="48"/>
  <c r="D44" i="48"/>
  <c r="D40" i="48"/>
  <c r="D73" i="48"/>
  <c r="D30" i="48"/>
  <c r="D51" i="48"/>
  <c r="D26" i="48"/>
  <c r="D104" i="48"/>
  <c r="D25" i="48"/>
  <c r="D85" i="48"/>
  <c r="D76" i="48"/>
  <c r="D37" i="48"/>
  <c r="D21" i="48"/>
  <c r="D101" i="48"/>
  <c r="D108" i="48"/>
  <c r="D79" i="48"/>
  <c r="D12" i="48"/>
  <c r="G66" i="40" s="1"/>
  <c r="G16" i="40" s="1"/>
  <c r="D62" i="48"/>
  <c r="D19" i="48"/>
  <c r="D69" i="48"/>
  <c r="D67" i="48"/>
  <c r="D72" i="48"/>
  <c r="D41" i="48"/>
  <c r="D42" i="48"/>
  <c r="D60" i="48"/>
  <c r="D89" i="48"/>
  <c r="D56" i="48"/>
  <c r="D110" i="48"/>
  <c r="D46" i="48"/>
  <c r="D63" i="48"/>
  <c r="D105" i="48"/>
  <c r="D24" i="48"/>
  <c r="D86" i="48"/>
  <c r="D22" i="48"/>
  <c r="D92" i="48"/>
  <c r="D58" i="48"/>
  <c r="D100" i="48"/>
  <c r="D38" i="48"/>
  <c r="D14" i="48"/>
  <c r="D75" i="48"/>
  <c r="D81" i="48"/>
  <c r="D43" i="48"/>
  <c r="D88" i="48"/>
  <c r="D49" i="48"/>
  <c r="D11" i="48"/>
  <c r="D54" i="48"/>
  <c r="D27" i="48"/>
  <c r="D17" i="48"/>
  <c r="D31" i="48"/>
  <c r="D28" i="48"/>
  <c r="D59" i="48"/>
  <c r="D117" i="48"/>
  <c r="D97" i="48"/>
  <c r="D36" i="48"/>
  <c r="D106" i="48"/>
  <c r="D53" i="48"/>
  <c r="D52" i="48"/>
  <c r="D113" i="48"/>
  <c r="D57" i="48"/>
  <c r="D118" i="48"/>
  <c r="D35" i="48"/>
  <c r="D84" i="48"/>
  <c r="D102" i="48"/>
  <c r="D65" i="48"/>
  <c r="D47" i="48"/>
  <c r="D74" i="48"/>
  <c r="D33" i="48"/>
  <c r="D70" i="48"/>
  <c r="D20" i="48"/>
  <c r="D68" i="48"/>
  <c r="D78" i="48"/>
  <c r="D13" i="48"/>
  <c r="D39" i="48"/>
  <c r="D18" i="48"/>
  <c r="D66" i="48"/>
  <c r="D32" i="48"/>
  <c r="D61" i="48"/>
  <c r="D45" i="48"/>
  <c r="D96" i="48"/>
  <c r="D64" i="48"/>
  <c r="D71" i="48"/>
  <c r="D90" i="48"/>
  <c r="D16" i="48"/>
  <c r="D80" i="48"/>
  <c r="D98" i="48"/>
  <c r="D29" i="48"/>
  <c r="D55" i="48"/>
  <c r="D23" i="48"/>
  <c r="D77" i="48"/>
  <c r="D34" i="48"/>
  <c r="D109" i="48"/>
  <c r="D50" i="48"/>
  <c r="D82" i="48"/>
  <c r="D114" i="48"/>
  <c r="D93" i="48"/>
  <c r="D48" i="48"/>
  <c r="G65" i="40" l="1"/>
  <c r="G15" i="40" s="1"/>
  <c r="G64" i="40"/>
  <c r="G14" i="40" s="1"/>
  <c r="G67" i="40"/>
  <c r="G17" i="40" s="1"/>
  <c r="G62" i="40"/>
  <c r="G63" i="40"/>
  <c r="G60" i="40"/>
  <c r="G61" i="40"/>
  <c r="G59" i="40"/>
  <c r="G57" i="40"/>
  <c r="G56" i="40"/>
  <c r="G58" i="40"/>
  <c r="D16" i="38"/>
  <c r="D17" i="38"/>
  <c r="D18" i="38"/>
  <c r="D19" i="38" s="1"/>
  <c r="D20" i="38" s="1"/>
  <c r="D21" i="38" s="1"/>
  <c r="D22" i="38" s="1"/>
  <c r="D23" i="38" s="1"/>
  <c r="D24" i="38" s="1"/>
  <c r="D25" i="38" s="1"/>
  <c r="D26" i="38" s="1"/>
  <c r="D27" i="38" s="1"/>
  <c r="D28" i="38" s="1"/>
  <c r="D29" i="38" s="1"/>
  <c r="D30" i="38" s="1"/>
  <c r="D31" i="38" s="1"/>
  <c r="D32" i="38" s="1"/>
  <c r="D33" i="38" s="1"/>
  <c r="F37" i="38"/>
  <c r="G37" i="38"/>
  <c r="H37" i="38"/>
  <c r="I37" i="38"/>
  <c r="J37" i="38"/>
  <c r="K37" i="38"/>
  <c r="L37" i="38"/>
  <c r="M37" i="38"/>
  <c r="N37" i="38"/>
  <c r="O37" i="38"/>
  <c r="P37" i="38"/>
  <c r="Q37" i="38"/>
  <c r="R37" i="38"/>
  <c r="S37" i="38"/>
  <c r="T37" i="38"/>
  <c r="F7" i="41"/>
  <c r="E60" i="41"/>
  <c r="D7" i="41" s="1"/>
  <c r="E7" i="41" s="1"/>
  <c r="F106" i="41"/>
  <c r="F107" i="41"/>
  <c r="F103" i="41"/>
  <c r="F64" i="41" s="1"/>
  <c r="J7" i="41" s="1"/>
  <c r="F104" i="41"/>
  <c r="F98" i="41"/>
  <c r="G64" i="41" s="1"/>
  <c r="K7" i="41" s="1"/>
  <c r="E65" i="41"/>
  <c r="L7" i="41"/>
  <c r="F65" i="41"/>
  <c r="M7" i="41" s="1"/>
  <c r="G65" i="41"/>
  <c r="N7" i="41"/>
  <c r="E73" i="41"/>
  <c r="F77" i="41" s="1"/>
  <c r="E64" i="41" l="1"/>
  <c r="I7" i="41" s="1"/>
  <c r="H7" i="41"/>
  <c r="G7" i="41"/>
  <c r="E68" i="41"/>
  <c r="O7" i="41" s="1"/>
  <c r="F80" i="41"/>
  <c r="F68" i="41" s="1"/>
  <c r="P7" i="41" s="1"/>
  <c r="F84" i="41"/>
  <c r="G68" i="41" s="1"/>
  <c r="Q7" i="41" s="1"/>
  <c r="F83" i="41"/>
  <c r="H68" i="41" s="1"/>
  <c r="R7" i="41" s="1"/>
  <c r="E69" i="41"/>
  <c r="S7" i="41" s="1"/>
  <c r="F69" i="41"/>
  <c r="T7" i="41"/>
  <c r="G69" i="41"/>
  <c r="U7" i="41"/>
  <c r="H69" i="41"/>
  <c r="V7" i="41"/>
  <c r="X7" i="41"/>
  <c r="A8" i="41"/>
  <c r="C8" i="41"/>
  <c r="F8" i="41"/>
  <c r="E127" i="41"/>
  <c r="D8" i="41" s="1"/>
  <c r="E8" i="41" s="1"/>
  <c r="F173" i="41"/>
  <c r="E131" i="41" s="1"/>
  <c r="I8" i="41" s="1"/>
  <c r="F174" i="41"/>
  <c r="F170" i="41"/>
  <c r="F131" i="41" s="1"/>
  <c r="J8" i="41" s="1"/>
  <c r="F165" i="41"/>
  <c r="G131" i="41" s="1"/>
  <c r="K8" i="41" s="1"/>
  <c r="E132" i="41"/>
  <c r="L8" i="41" s="1"/>
  <c r="F132" i="41"/>
  <c r="M8" i="41"/>
  <c r="G132" i="41"/>
  <c r="N8" i="41" s="1"/>
  <c r="E140" i="41"/>
  <c r="F144" i="41" s="1"/>
  <c r="G8" i="41" l="1"/>
  <c r="H8" i="41"/>
  <c r="E135" i="41"/>
  <c r="O8" i="41" s="1"/>
  <c r="F147" i="41"/>
  <c r="F135" i="41" s="1"/>
  <c r="P8" i="41" s="1"/>
  <c r="F151" i="41"/>
  <c r="G135" i="41" s="1"/>
  <c r="Q8" i="41" s="1"/>
  <c r="F150" i="41"/>
  <c r="H135" i="41" s="1"/>
  <c r="R8" i="41" s="1"/>
  <c r="E136" i="41"/>
  <c r="S8" i="41" s="1"/>
  <c r="F136" i="41"/>
  <c r="T8" i="41"/>
  <c r="G136" i="41"/>
  <c r="U8" i="41" s="1"/>
  <c r="H136" i="41"/>
  <c r="V8" i="41" s="1"/>
  <c r="X8" i="41"/>
  <c r="A9" i="41"/>
  <c r="C9" i="41"/>
  <c r="F9" i="41"/>
  <c r="E194" i="41"/>
  <c r="F240" i="41"/>
  <c r="E198" i="41" s="1"/>
  <c r="I9" i="41" s="1"/>
  <c r="F241" i="41"/>
  <c r="F237" i="41"/>
  <c r="F198" i="41" s="1"/>
  <c r="J9" i="41" s="1"/>
  <c r="F232" i="41"/>
  <c r="G198" i="41"/>
  <c r="K9" i="41" s="1"/>
  <c r="E199" i="41"/>
  <c r="L9" i="41"/>
  <c r="F199" i="41"/>
  <c r="M9" i="41" s="1"/>
  <c r="G199" i="41"/>
  <c r="N9" i="41" s="1"/>
  <c r="E207" i="41"/>
  <c r="F211" i="41" s="1"/>
  <c r="D9" i="41" l="1"/>
  <c r="E9" i="41" s="1"/>
  <c r="E202" i="41"/>
  <c r="O9" i="41" s="1"/>
  <c r="F214" i="41"/>
  <c r="F202" i="41" s="1"/>
  <c r="P9" i="41" s="1"/>
  <c r="F218" i="41"/>
  <c r="G202" i="41" s="1"/>
  <c r="Q9" i="41" s="1"/>
  <c r="F217" i="41"/>
  <c r="H202" i="41" s="1"/>
  <c r="R9" i="41" s="1"/>
  <c r="E203" i="41"/>
  <c r="S9" i="41"/>
  <c r="F203" i="41"/>
  <c r="T9" i="41" s="1"/>
  <c r="G203" i="41"/>
  <c r="U9" i="41" s="1"/>
  <c r="H203" i="41"/>
  <c r="V9" i="41" s="1"/>
  <c r="A10" i="41"/>
  <c r="C10" i="41"/>
  <c r="M10" i="41" s="1"/>
  <c r="F10" i="41"/>
  <c r="E261" i="41"/>
  <c r="D10" i="41" s="1"/>
  <c r="E10" i="41" s="1"/>
  <c r="F307" i="41"/>
  <c r="E265" i="41" s="1"/>
  <c r="I10" i="41" s="1"/>
  <c r="F308" i="41"/>
  <c r="F304" i="41"/>
  <c r="F265" i="41" s="1"/>
  <c r="F299" i="41"/>
  <c r="G265" i="41"/>
  <c r="K10" i="41"/>
  <c r="E266" i="41"/>
  <c r="L10" i="41"/>
  <c r="F266" i="41"/>
  <c r="G266" i="41"/>
  <c r="E274" i="41"/>
  <c r="F278" i="41" s="1"/>
  <c r="X9" i="41" l="1"/>
  <c r="G9" i="41"/>
  <c r="H9" i="41"/>
  <c r="N10" i="41"/>
  <c r="J10" i="41"/>
  <c r="H10" i="41"/>
  <c r="G10" i="41"/>
  <c r="E269" i="41"/>
  <c r="O10" i="41" s="1"/>
  <c r="F281" i="41"/>
  <c r="F269" i="41" s="1"/>
  <c r="P10" i="41" s="1"/>
  <c r="F285" i="41"/>
  <c r="G269" i="41" s="1"/>
  <c r="Q10" i="41" s="1"/>
  <c r="F284" i="41"/>
  <c r="H269" i="41" s="1"/>
  <c r="R10" i="41" s="1"/>
  <c r="E270" i="41"/>
  <c r="S10" i="41"/>
  <c r="F270" i="41"/>
  <c r="T10" i="41" s="1"/>
  <c r="G270" i="41"/>
  <c r="U10" i="41" s="1"/>
  <c r="H270" i="41"/>
  <c r="V10" i="41" s="1"/>
  <c r="X10" i="41"/>
  <c r="A11" i="41"/>
  <c r="C11" i="41"/>
  <c r="L11" i="41" s="1"/>
  <c r="F11" i="41"/>
  <c r="E328" i="41"/>
  <c r="F374" i="41"/>
  <c r="F375" i="41"/>
  <c r="F371" i="41"/>
  <c r="F372" i="41"/>
  <c r="F366" i="41"/>
  <c r="G332" i="41" s="1"/>
  <c r="K11" i="41" s="1"/>
  <c r="E333" i="41"/>
  <c r="F333" i="41"/>
  <c r="G333" i="41"/>
  <c r="E341" i="41"/>
  <c r="F345" i="41"/>
  <c r="D11" i="41" l="1"/>
  <c r="E11" i="41" s="1"/>
  <c r="F332" i="41"/>
  <c r="J11" i="41" s="1"/>
  <c r="N11" i="41"/>
  <c r="M11" i="41"/>
  <c r="E332" i="41"/>
  <c r="I11" i="41" s="1"/>
  <c r="E336" i="41"/>
  <c r="O11" i="41" s="1"/>
  <c r="F348" i="41"/>
  <c r="F336" i="41" s="1"/>
  <c r="P11" i="41" s="1"/>
  <c r="F352" i="41"/>
  <c r="G336" i="41" s="1"/>
  <c r="Q11" i="41" s="1"/>
  <c r="F351" i="41"/>
  <c r="H336" i="41" s="1"/>
  <c r="R11" i="41" s="1"/>
  <c r="E337" i="41"/>
  <c r="S11" i="41"/>
  <c r="F337" i="41"/>
  <c r="T11" i="41" s="1"/>
  <c r="G337" i="41"/>
  <c r="U11" i="41" s="1"/>
  <c r="H337" i="41"/>
  <c r="V11" i="41" s="1"/>
  <c r="A12" i="41"/>
  <c r="C12" i="41"/>
  <c r="L12" i="41" s="1"/>
  <c r="F12" i="41"/>
  <c r="E395" i="41"/>
  <c r="F441" i="41"/>
  <c r="E399" i="41" s="1"/>
  <c r="F442" i="41"/>
  <c r="F438" i="41"/>
  <c r="F439" i="41"/>
  <c r="F433" i="41"/>
  <c r="G399" i="41" s="1"/>
  <c r="K12" i="41" s="1"/>
  <c r="E400" i="41"/>
  <c r="F400" i="41"/>
  <c r="G400" i="41"/>
  <c r="E408" i="41"/>
  <c r="F412" i="41"/>
  <c r="X11" i="41" l="1"/>
  <c r="H11" i="41"/>
  <c r="G11" i="41"/>
  <c r="D12" i="41"/>
  <c r="E12" i="41" s="1"/>
  <c r="F399" i="41"/>
  <c r="J12" i="41" s="1"/>
  <c r="M12" i="41"/>
  <c r="N12" i="41"/>
  <c r="I12" i="41"/>
  <c r="E403" i="41"/>
  <c r="O12" i="41" s="1"/>
  <c r="F415" i="41"/>
  <c r="F403" i="41" s="1"/>
  <c r="P12" i="41" s="1"/>
  <c r="F419" i="41"/>
  <c r="G403" i="41" s="1"/>
  <c r="Q12" i="41" s="1"/>
  <c r="F418" i="41"/>
  <c r="H403" i="41" s="1"/>
  <c r="R12" i="41" s="1"/>
  <c r="E404" i="41"/>
  <c r="S12" i="41"/>
  <c r="F404" i="41"/>
  <c r="T12" i="41" s="1"/>
  <c r="G404" i="41"/>
  <c r="U12" i="41" s="1"/>
  <c r="H404" i="41"/>
  <c r="V12" i="41" s="1"/>
  <c r="A13" i="41"/>
  <c r="C13" i="41"/>
  <c r="K13" i="41" s="1"/>
  <c r="F13" i="41"/>
  <c r="E462" i="41"/>
  <c r="F508" i="41"/>
  <c r="E466" i="41" s="1"/>
  <c r="F509" i="41"/>
  <c r="F505" i="41"/>
  <c r="F466" i="41" s="1"/>
  <c r="F500" i="41"/>
  <c r="G466" i="41"/>
  <c r="E467" i="41"/>
  <c r="F467" i="41"/>
  <c r="G467" i="41"/>
  <c r="E475" i="41"/>
  <c r="F479" i="41" s="1"/>
  <c r="X12" i="41" l="1"/>
  <c r="G12" i="41"/>
  <c r="H12" i="41"/>
  <c r="J13" i="41"/>
  <c r="M13" i="41"/>
  <c r="I13" i="41"/>
  <c r="L13" i="41"/>
  <c r="D13" i="41"/>
  <c r="E13" i="41" s="1"/>
  <c r="N13" i="41"/>
  <c r="E470" i="41"/>
  <c r="O13" i="41" s="1"/>
  <c r="F482" i="41"/>
  <c r="F470" i="41" s="1"/>
  <c r="P13" i="41" s="1"/>
  <c r="F486" i="41"/>
  <c r="G470" i="41" s="1"/>
  <c r="Q13" i="41" s="1"/>
  <c r="F485" i="41"/>
  <c r="H470" i="41" s="1"/>
  <c r="R13" i="41" s="1"/>
  <c r="E471" i="41"/>
  <c r="S13" i="41"/>
  <c r="F471" i="41"/>
  <c r="T13" i="41" s="1"/>
  <c r="G471" i="41"/>
  <c r="U13" i="41"/>
  <c r="H471" i="41"/>
  <c r="V13" i="41" s="1"/>
  <c r="A14" i="41"/>
  <c r="C14" i="41"/>
  <c r="F14" i="41"/>
  <c r="E529" i="41"/>
  <c r="D14" i="41" s="1"/>
  <c r="E14" i="41" s="1"/>
  <c r="F575" i="41"/>
  <c r="E533" i="41" s="1"/>
  <c r="I14" i="41" s="1"/>
  <c r="F576" i="41"/>
  <c r="F572" i="41"/>
  <c r="F533" i="41" s="1"/>
  <c r="J14" i="41" s="1"/>
  <c r="F573" i="41"/>
  <c r="F567" i="41"/>
  <c r="G533" i="41" s="1"/>
  <c r="K14" i="41" s="1"/>
  <c r="E534" i="41"/>
  <c r="L14" i="41"/>
  <c r="F534" i="41"/>
  <c r="M14" i="41" s="1"/>
  <c r="G534" i="41"/>
  <c r="N14" i="41"/>
  <c r="E542" i="41"/>
  <c r="F546" i="41" s="1"/>
  <c r="X13" i="41" l="1"/>
  <c r="G13" i="41"/>
  <c r="H13" i="41"/>
  <c r="H14" i="41"/>
  <c r="G14" i="41"/>
  <c r="E537" i="41"/>
  <c r="O14" i="41" s="1"/>
  <c r="F549" i="41"/>
  <c r="F537" i="41" s="1"/>
  <c r="P14" i="41" s="1"/>
  <c r="F553" i="41"/>
  <c r="G537" i="41" s="1"/>
  <c r="Q14" i="41" s="1"/>
  <c r="F552" i="41"/>
  <c r="H537" i="41" s="1"/>
  <c r="R14" i="41" s="1"/>
  <c r="E538" i="41"/>
  <c r="S14" i="41"/>
  <c r="F538" i="41"/>
  <c r="T14" i="41" s="1"/>
  <c r="G538" i="41"/>
  <c r="U14" i="41" s="1"/>
  <c r="H538" i="41"/>
  <c r="V14" i="41" s="1"/>
  <c r="X14" i="41"/>
  <c r="A15" i="41"/>
  <c r="C15" i="41"/>
  <c r="N15" i="41" s="1"/>
  <c r="F15" i="41"/>
  <c r="E596" i="41"/>
  <c r="F642" i="41"/>
  <c r="E600" i="41" s="1"/>
  <c r="F643" i="41"/>
  <c r="F639" i="41"/>
  <c r="F600" i="41" s="1"/>
  <c r="F634" i="41"/>
  <c r="G600" i="41"/>
  <c r="K15" i="41" s="1"/>
  <c r="E601" i="41"/>
  <c r="L15" i="41"/>
  <c r="F601" i="41"/>
  <c r="G601" i="41"/>
  <c r="E609" i="41"/>
  <c r="F613" i="41" s="1"/>
  <c r="D15" i="41" l="1"/>
  <c r="E15" i="41" s="1"/>
  <c r="J15" i="41"/>
  <c r="I15" i="41"/>
  <c r="M15" i="41"/>
  <c r="E604" i="41"/>
  <c r="O15" i="41" s="1"/>
  <c r="F616" i="41"/>
  <c r="F604" i="41" s="1"/>
  <c r="P15" i="41" s="1"/>
  <c r="F620" i="41"/>
  <c r="G604" i="41" s="1"/>
  <c r="Q15" i="41" s="1"/>
  <c r="F619" i="41"/>
  <c r="H604" i="41" s="1"/>
  <c r="R15" i="41" s="1"/>
  <c r="E605" i="41"/>
  <c r="S15" i="41"/>
  <c r="F605" i="41"/>
  <c r="T15" i="41"/>
  <c r="G605" i="41"/>
  <c r="U15" i="41" s="1"/>
  <c r="H605" i="41"/>
  <c r="V15" i="41"/>
  <c r="A16" i="41"/>
  <c r="C16" i="41"/>
  <c r="M16" i="41" s="1"/>
  <c r="F16" i="41"/>
  <c r="E663" i="41"/>
  <c r="F709" i="41"/>
  <c r="F710" i="41"/>
  <c r="F706" i="41"/>
  <c r="F667" i="41" s="1"/>
  <c r="F701" i="41"/>
  <c r="G667" i="41" s="1"/>
  <c r="K16" i="41" s="1"/>
  <c r="E668" i="41"/>
  <c r="L16" i="41"/>
  <c r="F668" i="41"/>
  <c r="G668" i="41"/>
  <c r="E676" i="41"/>
  <c r="F680" i="41" s="1"/>
  <c r="X15" i="41" l="1"/>
  <c r="H15" i="41"/>
  <c r="D16" i="41"/>
  <c r="E16" i="41" s="1"/>
  <c r="G15" i="41"/>
  <c r="J16" i="41"/>
  <c r="N16" i="41"/>
  <c r="E667" i="41"/>
  <c r="I16" i="41" s="1"/>
  <c r="E671" i="41"/>
  <c r="O16" i="41" s="1"/>
  <c r="F683" i="41"/>
  <c r="F671" i="41" s="1"/>
  <c r="P16" i="41" s="1"/>
  <c r="F687" i="41"/>
  <c r="G671" i="41" s="1"/>
  <c r="Q16" i="41" s="1"/>
  <c r="F686" i="41"/>
  <c r="H671" i="41" s="1"/>
  <c r="R16" i="41" s="1"/>
  <c r="E672" i="41"/>
  <c r="S16" i="41"/>
  <c r="F672" i="41"/>
  <c r="T16" i="41"/>
  <c r="G672" i="41"/>
  <c r="U16" i="41"/>
  <c r="H672" i="41"/>
  <c r="V16" i="41"/>
  <c r="A17" i="41"/>
  <c r="C17" i="41"/>
  <c r="F17" i="41"/>
  <c r="E730" i="41"/>
  <c r="F776" i="41"/>
  <c r="F777" i="41"/>
  <c r="F773" i="41"/>
  <c r="F774" i="41"/>
  <c r="F768" i="41"/>
  <c r="G734" i="41" s="1"/>
  <c r="K17" i="41" s="1"/>
  <c r="E735" i="41"/>
  <c r="L17" i="41" s="1"/>
  <c r="F735" i="41"/>
  <c r="M17" i="41" s="1"/>
  <c r="G735" i="41"/>
  <c r="N17" i="41"/>
  <c r="E743" i="41"/>
  <c r="F747" i="41" s="1"/>
  <c r="D17" i="41" l="1"/>
  <c r="E17" i="41" s="1"/>
  <c r="H16" i="41"/>
  <c r="G16" i="41"/>
  <c r="X16" i="41"/>
  <c r="E734" i="41"/>
  <c r="I17" i="41" s="1"/>
  <c r="F734" i="41"/>
  <c r="J17" i="41" s="1"/>
  <c r="E738" i="41"/>
  <c r="O17" i="41" s="1"/>
  <c r="F750" i="41"/>
  <c r="F738" i="41" s="1"/>
  <c r="P17" i="41" s="1"/>
  <c r="F754" i="41"/>
  <c r="G738" i="41" s="1"/>
  <c r="Q17" i="41" s="1"/>
  <c r="F753" i="41"/>
  <c r="H738" i="41" s="1"/>
  <c r="R17" i="41" s="1"/>
  <c r="E739" i="41"/>
  <c r="S17" i="41"/>
  <c r="F739" i="41"/>
  <c r="T17" i="41" s="1"/>
  <c r="G739" i="41"/>
  <c r="U17" i="41" s="1"/>
  <c r="H739" i="41"/>
  <c r="V17" i="41"/>
  <c r="A18" i="41"/>
  <c r="C18" i="41"/>
  <c r="M18" i="41" s="1"/>
  <c r="F18" i="41"/>
  <c r="E797" i="41"/>
  <c r="F843" i="41"/>
  <c r="F844" i="41"/>
  <c r="F840" i="41"/>
  <c r="F841" i="41"/>
  <c r="F835" i="41"/>
  <c r="G801" i="41" s="1"/>
  <c r="K18" i="41" s="1"/>
  <c r="E802" i="41"/>
  <c r="L18" i="41"/>
  <c r="F802" i="41"/>
  <c r="G802" i="41"/>
  <c r="E810" i="41"/>
  <c r="F814" i="41" s="1"/>
  <c r="H17" i="41" l="1"/>
  <c r="D18" i="41"/>
  <c r="E18" i="41" s="1"/>
  <c r="G17" i="41"/>
  <c r="X17" i="41"/>
  <c r="N18" i="41"/>
  <c r="F801" i="41"/>
  <c r="J18" i="41" s="1"/>
  <c r="E801" i="41"/>
  <c r="I18" i="41" s="1"/>
  <c r="E805" i="41"/>
  <c r="O18" i="41" s="1"/>
  <c r="F817" i="41"/>
  <c r="F805" i="41" s="1"/>
  <c r="P18" i="41" s="1"/>
  <c r="F821" i="41"/>
  <c r="G805" i="41" s="1"/>
  <c r="Q18" i="41" s="1"/>
  <c r="F820" i="41"/>
  <c r="H805" i="41" s="1"/>
  <c r="R18" i="41" s="1"/>
  <c r="E806" i="41"/>
  <c r="S18" i="41"/>
  <c r="F806" i="41"/>
  <c r="T18" i="41" s="1"/>
  <c r="G806" i="41"/>
  <c r="U18" i="41" s="1"/>
  <c r="H806" i="41"/>
  <c r="V18" i="41" s="1"/>
  <c r="A19" i="41"/>
  <c r="C19" i="41"/>
  <c r="F19" i="41"/>
  <c r="D19" i="41" s="1"/>
  <c r="F910" i="41"/>
  <c r="E868" i="41" s="1"/>
  <c r="F911" i="41"/>
  <c r="F907" i="41"/>
  <c r="F868" i="41" s="1"/>
  <c r="F908" i="41"/>
  <c r="F902" i="41"/>
  <c r="G868" i="41" s="1"/>
  <c r="E869" i="41"/>
  <c r="F869" i="41"/>
  <c r="M19" i="41" s="1"/>
  <c r="G869" i="41"/>
  <c r="N19" i="41" s="1"/>
  <c r="E877" i="41"/>
  <c r="F881" i="41" s="1"/>
  <c r="X18" i="41" l="1"/>
  <c r="H18" i="41"/>
  <c r="G18" i="41"/>
  <c r="L19" i="41"/>
  <c r="K19" i="41"/>
  <c r="J19" i="41"/>
  <c r="I19" i="41"/>
  <c r="G19" i="41"/>
  <c r="H19" i="41"/>
  <c r="E19" i="41"/>
  <c r="E872" i="41"/>
  <c r="O19" i="41" s="1"/>
  <c r="F884" i="41"/>
  <c r="F872" i="41" s="1"/>
  <c r="P19" i="41" s="1"/>
  <c r="F888" i="41"/>
  <c r="G872" i="41" s="1"/>
  <c r="Q19" i="41" s="1"/>
  <c r="F887" i="41"/>
  <c r="H872" i="41" s="1"/>
  <c r="R19" i="41" s="1"/>
  <c r="E873" i="41"/>
  <c r="S19" i="41"/>
  <c r="F873" i="41"/>
  <c r="T19" i="41" s="1"/>
  <c r="G873" i="41"/>
  <c r="U19" i="41" s="1"/>
  <c r="H873" i="41"/>
  <c r="V19" i="41"/>
  <c r="X19" i="41"/>
  <c r="A20" i="41"/>
  <c r="C20" i="41"/>
  <c r="F20" i="41"/>
  <c r="D20" i="41" s="1"/>
  <c r="F977" i="41"/>
  <c r="E935" i="41" s="1"/>
  <c r="I20" i="41" s="1"/>
  <c r="F978" i="41"/>
  <c r="F974" i="41"/>
  <c r="F975" i="41"/>
  <c r="F969" i="41"/>
  <c r="G935" i="41" s="1"/>
  <c r="K20" i="41" s="1"/>
  <c r="E936" i="41"/>
  <c r="L20" i="41" s="1"/>
  <c r="F936" i="41"/>
  <c r="M20" i="41" s="1"/>
  <c r="G936" i="41"/>
  <c r="N20" i="41"/>
  <c r="E944" i="41"/>
  <c r="F948" i="41" s="1"/>
  <c r="F935" i="41" l="1"/>
  <c r="J20" i="41" s="1"/>
  <c r="G20" i="41"/>
  <c r="H20" i="41"/>
  <c r="E20" i="41"/>
  <c r="E939" i="41"/>
  <c r="O20" i="41" s="1"/>
  <c r="F951" i="41"/>
  <c r="F939" i="41" s="1"/>
  <c r="P20" i="41" s="1"/>
  <c r="F955" i="41"/>
  <c r="G939" i="41" s="1"/>
  <c r="Q20" i="41" s="1"/>
  <c r="F954" i="41"/>
  <c r="H939" i="41" s="1"/>
  <c r="R20" i="41" s="1"/>
  <c r="E940" i="41"/>
  <c r="S20" i="41" s="1"/>
  <c r="F940" i="41"/>
  <c r="T20" i="41"/>
  <c r="G940" i="41"/>
  <c r="U20" i="41"/>
  <c r="H940" i="41"/>
  <c r="V20" i="41"/>
  <c r="X20" i="41"/>
  <c r="A21" i="41"/>
  <c r="C21" i="41"/>
  <c r="N21" i="41" s="1"/>
  <c r="F21" i="41"/>
  <c r="D21" i="41" s="1"/>
  <c r="F1044" i="41"/>
  <c r="F1045" i="41"/>
  <c r="F1041" i="41"/>
  <c r="F1042" i="41"/>
  <c r="F1036" i="41"/>
  <c r="G1002" i="41" s="1"/>
  <c r="E1003" i="41"/>
  <c r="L21" i="41" s="1"/>
  <c r="F1003" i="41"/>
  <c r="M21" i="41" s="1"/>
  <c r="G1003" i="41"/>
  <c r="E1011" i="41"/>
  <c r="F1015" i="41" s="1"/>
  <c r="E1002" i="41" l="1"/>
  <c r="I21" i="41" s="1"/>
  <c r="K21" i="41"/>
  <c r="F1002" i="41"/>
  <c r="J21" i="41" s="1"/>
  <c r="G21" i="41"/>
  <c r="H21" i="41"/>
  <c r="E21" i="41"/>
  <c r="E1006" i="41"/>
  <c r="O21" i="41" s="1"/>
  <c r="F1018" i="41"/>
  <c r="F1006" i="41" s="1"/>
  <c r="P21" i="41" s="1"/>
  <c r="F1022" i="41"/>
  <c r="G1006" i="41" s="1"/>
  <c r="Q21" i="41" s="1"/>
  <c r="F1021" i="41"/>
  <c r="H1006" i="41" s="1"/>
  <c r="R21" i="41" s="1"/>
  <c r="E1007" i="41"/>
  <c r="S21" i="41"/>
  <c r="F1007" i="41"/>
  <c r="T21" i="41" s="1"/>
  <c r="G1007" i="41"/>
  <c r="U21" i="41" s="1"/>
  <c r="H1007" i="41"/>
  <c r="V21" i="41" s="1"/>
  <c r="X21" i="41"/>
  <c r="A22" i="41"/>
  <c r="C22" i="41"/>
  <c r="F22" i="41"/>
  <c r="D22" i="41" s="1"/>
  <c r="F1111" i="41"/>
  <c r="E1069" i="41" s="1"/>
  <c r="F1112" i="41"/>
  <c r="F1108" i="41"/>
  <c r="F1069" i="41" s="1"/>
  <c r="F1109" i="41"/>
  <c r="F1103" i="41"/>
  <c r="G1069" i="41"/>
  <c r="E1070" i="41"/>
  <c r="L22" i="41" s="1"/>
  <c r="F1070" i="41"/>
  <c r="G1070" i="41"/>
  <c r="E1078" i="41"/>
  <c r="F1082" i="41"/>
  <c r="N22" i="41" l="1"/>
  <c r="K22" i="41"/>
  <c r="J22" i="41"/>
  <c r="I22" i="41"/>
  <c r="M22" i="41"/>
  <c r="G22" i="41"/>
  <c r="H22" i="41"/>
  <c r="E22" i="41"/>
  <c r="E1073" i="41"/>
  <c r="O22" i="41" s="1"/>
  <c r="F1085" i="41"/>
  <c r="F1073" i="41" s="1"/>
  <c r="P22" i="41" s="1"/>
  <c r="F1089" i="41"/>
  <c r="G1073" i="41" s="1"/>
  <c r="Q22" i="41" s="1"/>
  <c r="F1088" i="41"/>
  <c r="H1073" i="41" s="1"/>
  <c r="R22" i="41" s="1"/>
  <c r="E1074" i="41"/>
  <c r="S22" i="41" s="1"/>
  <c r="F1074" i="41"/>
  <c r="T22" i="41" s="1"/>
  <c r="G1074" i="41"/>
  <c r="U22" i="41" s="1"/>
  <c r="H1074" i="41"/>
  <c r="V22" i="41"/>
  <c r="X22" i="41"/>
  <c r="A23" i="41"/>
  <c r="C23" i="41"/>
  <c r="F23" i="41"/>
  <c r="D23" i="41" s="1"/>
  <c r="F1178" i="41"/>
  <c r="E1136" i="41" s="1"/>
  <c r="I23" i="41" s="1"/>
  <c r="F1179" i="41"/>
  <c r="F1175" i="41"/>
  <c r="F1176" i="41"/>
  <c r="F1170" i="41"/>
  <c r="G1136" i="41" s="1"/>
  <c r="K23" i="41" s="1"/>
  <c r="E1137" i="41"/>
  <c r="L23" i="41" s="1"/>
  <c r="F1137" i="41"/>
  <c r="G1137" i="41"/>
  <c r="N23" i="41" s="1"/>
  <c r="E1145" i="41"/>
  <c r="F1149" i="41" s="1"/>
  <c r="F1136" i="41" l="1"/>
  <c r="J23" i="41" s="1"/>
  <c r="M23" i="41"/>
  <c r="G23" i="41"/>
  <c r="H23" i="41"/>
  <c r="E23" i="41"/>
  <c r="E1140" i="41"/>
  <c r="O23" i="41" s="1"/>
  <c r="F1152" i="41"/>
  <c r="F1140" i="41" s="1"/>
  <c r="P23" i="41" s="1"/>
  <c r="F1156" i="41"/>
  <c r="G1140" i="41" s="1"/>
  <c r="Q23" i="41" s="1"/>
  <c r="F1155" i="41"/>
  <c r="H1140" i="41" s="1"/>
  <c r="R23" i="41" s="1"/>
  <c r="E1141" i="41"/>
  <c r="S23" i="41"/>
  <c r="F1141" i="41"/>
  <c r="T23" i="41"/>
  <c r="G1141" i="41"/>
  <c r="U23" i="41" s="1"/>
  <c r="H1141" i="41"/>
  <c r="V23" i="41"/>
  <c r="X23" i="41"/>
  <c r="A24" i="41"/>
  <c r="C24" i="41"/>
  <c r="F24" i="41"/>
  <c r="D24" i="41" s="1"/>
  <c r="F1245" i="41"/>
  <c r="E1203" i="41" s="1"/>
  <c r="I24" i="41" s="1"/>
  <c r="F1246" i="41"/>
  <c r="F1242" i="41"/>
  <c r="F1243" i="41"/>
  <c r="F1237" i="41"/>
  <c r="G1203" i="41"/>
  <c r="E1204" i="41"/>
  <c r="L24" i="41" s="1"/>
  <c r="F1204" i="41"/>
  <c r="M24" i="41" s="1"/>
  <c r="G1204" i="41"/>
  <c r="N24" i="41" s="1"/>
  <c r="E1212" i="41"/>
  <c r="F1216" i="41"/>
  <c r="K24" i="41" l="1"/>
  <c r="F1203" i="41"/>
  <c r="J24" i="41" s="1"/>
  <c r="G24" i="41"/>
  <c r="H24" i="41"/>
  <c r="E24" i="41"/>
  <c r="E1207" i="41"/>
  <c r="O24" i="41" s="1"/>
  <c r="F1219" i="41"/>
  <c r="F1207" i="41" s="1"/>
  <c r="P24" i="41" s="1"/>
  <c r="F1223" i="41"/>
  <c r="G1207" i="41" s="1"/>
  <c r="Q24" i="41" s="1"/>
  <c r="F1222" i="41"/>
  <c r="H1207" i="41" s="1"/>
  <c r="R24" i="41" s="1"/>
  <c r="E1208" i="41"/>
  <c r="S24" i="41"/>
  <c r="F1208" i="41"/>
  <c r="T24" i="41"/>
  <c r="G1208" i="41"/>
  <c r="U24" i="41" s="1"/>
  <c r="H1208" i="41"/>
  <c r="V24" i="41"/>
  <c r="X24" i="41"/>
  <c r="A25" i="41"/>
  <c r="C25" i="41"/>
  <c r="F25" i="41"/>
  <c r="D25" i="41" s="1"/>
  <c r="F1312" i="41"/>
  <c r="E1270" i="41" s="1"/>
  <c r="F1313" i="41"/>
  <c r="F1309" i="41"/>
  <c r="F1310" i="41"/>
  <c r="F1304" i="41"/>
  <c r="G1270" i="41"/>
  <c r="E1271" i="41"/>
  <c r="L25" i="41" s="1"/>
  <c r="F1271" i="41"/>
  <c r="M25" i="41" s="1"/>
  <c r="G1271" i="41"/>
  <c r="E1279" i="41"/>
  <c r="F1283" i="41" s="1"/>
  <c r="K25" i="41" l="1"/>
  <c r="F1270" i="41"/>
  <c r="J25" i="41" s="1"/>
  <c r="N25" i="41"/>
  <c r="I25" i="41"/>
  <c r="G25" i="41"/>
  <c r="H25" i="41"/>
  <c r="E25" i="41"/>
  <c r="E1274" i="41"/>
  <c r="O25" i="41" s="1"/>
  <c r="F1286" i="41"/>
  <c r="F1274" i="41" s="1"/>
  <c r="P25" i="41" s="1"/>
  <c r="F1290" i="41"/>
  <c r="G1274" i="41" s="1"/>
  <c r="Q25" i="41" s="1"/>
  <c r="F1289" i="41"/>
  <c r="H1274" i="41" s="1"/>
  <c r="R25" i="41" s="1"/>
  <c r="E1275" i="41"/>
  <c r="S25" i="41"/>
  <c r="F1275" i="41"/>
  <c r="T25" i="41" s="1"/>
  <c r="G1275" i="41"/>
  <c r="U25" i="41" s="1"/>
  <c r="H1275" i="41"/>
  <c r="V25" i="41" s="1"/>
  <c r="X25" i="41"/>
  <c r="A26" i="41"/>
  <c r="C26" i="41"/>
  <c r="F26" i="41"/>
  <c r="D26" i="41" s="1"/>
  <c r="F1379" i="41"/>
  <c r="E1337" i="41" s="1"/>
  <c r="I26" i="41" s="1"/>
  <c r="F1380" i="41"/>
  <c r="F1376" i="41"/>
  <c r="F1337" i="41" s="1"/>
  <c r="J26" i="41" s="1"/>
  <c r="F1377" i="41"/>
  <c r="F1371" i="41"/>
  <c r="G1337" i="41"/>
  <c r="K26" i="41" s="1"/>
  <c r="E1338" i="41"/>
  <c r="L26" i="41" s="1"/>
  <c r="F1338" i="41"/>
  <c r="M26" i="41" s="1"/>
  <c r="G1338" i="41"/>
  <c r="N26" i="41" s="1"/>
  <c r="E1346" i="41"/>
  <c r="F1350" i="41"/>
  <c r="G26" i="41" l="1"/>
  <c r="H26" i="41"/>
  <c r="E26" i="41"/>
  <c r="E1341" i="41"/>
  <c r="O26" i="41" s="1"/>
  <c r="F1353" i="41"/>
  <c r="F1341" i="41" s="1"/>
  <c r="P26" i="41" s="1"/>
  <c r="F1357" i="41"/>
  <c r="E1343" i="41" s="1"/>
  <c r="F1356" i="41"/>
  <c r="H1341" i="41" s="1"/>
  <c r="R26" i="41" s="1"/>
  <c r="E1342" i="41"/>
  <c r="S26" i="41"/>
  <c r="F1342" i="41"/>
  <c r="T26" i="41" s="1"/>
  <c r="G1342" i="41"/>
  <c r="U26" i="41"/>
  <c r="H1342" i="41"/>
  <c r="V26" i="41" s="1"/>
  <c r="X26" i="41"/>
  <c r="D60" i="41"/>
  <c r="D65" i="41"/>
  <c r="D69" i="41"/>
  <c r="E70" i="41"/>
  <c r="E71" i="41"/>
  <c r="E72" i="41"/>
  <c r="F78" i="41"/>
  <c r="F79" i="41"/>
  <c r="F81" i="41"/>
  <c r="F82" i="41"/>
  <c r="F85" i="41"/>
  <c r="F86" i="41"/>
  <c r="F87" i="41"/>
  <c r="F88" i="41"/>
  <c r="F92" i="41"/>
  <c r="F93" i="41"/>
  <c r="F94" i="41"/>
  <c r="F95" i="41"/>
  <c r="F96" i="41"/>
  <c r="F97" i="41"/>
  <c r="F99" i="41"/>
  <c r="F100" i="41"/>
  <c r="F101" i="41"/>
  <c r="F102" i="41"/>
  <c r="F105" i="41"/>
  <c r="F108" i="41"/>
  <c r="F109" i="41"/>
  <c r="F113" i="41"/>
  <c r="F114" i="41"/>
  <c r="F115" i="41"/>
  <c r="F116" i="41"/>
  <c r="F117" i="41"/>
  <c r="F118" i="41"/>
  <c r="F119" i="41"/>
  <c r="F120" i="41"/>
  <c r="F121" i="41"/>
  <c r="F122" i="41"/>
  <c r="F123" i="41"/>
  <c r="F124" i="41"/>
  <c r="A127" i="41"/>
  <c r="C127" i="41"/>
  <c r="D127" i="41"/>
  <c r="D132" i="41"/>
  <c r="D136" i="41"/>
  <c r="E137" i="41"/>
  <c r="E138" i="41"/>
  <c r="E139" i="41"/>
  <c r="F145" i="41"/>
  <c r="F146" i="41"/>
  <c r="F148" i="41"/>
  <c r="F149" i="41"/>
  <c r="F152" i="41"/>
  <c r="F153" i="41"/>
  <c r="F154" i="41"/>
  <c r="F155" i="41"/>
  <c r="F159" i="41"/>
  <c r="F160" i="41"/>
  <c r="F161" i="41"/>
  <c r="F162" i="41"/>
  <c r="F163" i="41"/>
  <c r="F164" i="41"/>
  <c r="F166" i="41"/>
  <c r="F167" i="41"/>
  <c r="F168" i="41"/>
  <c r="F169" i="41"/>
  <c r="F172" i="41"/>
  <c r="F175" i="41"/>
  <c r="F176" i="41"/>
  <c r="F180" i="41"/>
  <c r="F181" i="41"/>
  <c r="F182" i="41"/>
  <c r="F183" i="41"/>
  <c r="F184" i="41"/>
  <c r="F185" i="41"/>
  <c r="F186" i="41"/>
  <c r="F187" i="41"/>
  <c r="F188" i="41"/>
  <c r="F189" i="41"/>
  <c r="F190" i="41"/>
  <c r="F191" i="41"/>
  <c r="A194" i="41"/>
  <c r="D194" i="41" s="1"/>
  <c r="C194" i="41"/>
  <c r="C261" i="41" s="1"/>
  <c r="C328" i="41" s="1"/>
  <c r="C395" i="41" s="1"/>
  <c r="C462" i="41" s="1"/>
  <c r="C529" i="41" s="1"/>
  <c r="C596" i="41" s="1"/>
  <c r="C663" i="41" s="1"/>
  <c r="C730" i="41" s="1"/>
  <c r="C797" i="41" s="1"/>
  <c r="C864" i="41" s="1"/>
  <c r="C931" i="41" s="1"/>
  <c r="C998" i="41" s="1"/>
  <c r="C1065" i="41" s="1"/>
  <c r="C1132" i="41" s="1"/>
  <c r="C1199" i="41" s="1"/>
  <c r="C1266" i="41" s="1"/>
  <c r="C1333" i="41" s="1"/>
  <c r="D199" i="41"/>
  <c r="D203" i="41"/>
  <c r="E204" i="41"/>
  <c r="E205" i="41"/>
  <c r="E206" i="41"/>
  <c r="F212" i="41"/>
  <c r="F213" i="41"/>
  <c r="F215" i="41"/>
  <c r="F216" i="41"/>
  <c r="F219" i="41"/>
  <c r="F220" i="41"/>
  <c r="F221" i="41"/>
  <c r="F222" i="41"/>
  <c r="F226" i="41"/>
  <c r="F227" i="41"/>
  <c r="F228" i="41"/>
  <c r="F229" i="41"/>
  <c r="F230" i="41"/>
  <c r="F231" i="41"/>
  <c r="F233" i="41"/>
  <c r="F234" i="41"/>
  <c r="F235" i="41"/>
  <c r="F236" i="41"/>
  <c r="F239" i="41"/>
  <c r="F242" i="41"/>
  <c r="F243" i="41"/>
  <c r="F247" i="41"/>
  <c r="F248" i="41"/>
  <c r="F249" i="41"/>
  <c r="F250" i="41"/>
  <c r="F251" i="41"/>
  <c r="F252" i="41"/>
  <c r="F253" i="41"/>
  <c r="F254" i="41"/>
  <c r="F255" i="41"/>
  <c r="F256" i="41"/>
  <c r="F257" i="41"/>
  <c r="F258" i="41"/>
  <c r="A261" i="41"/>
  <c r="A328" i="41" s="1"/>
  <c r="D261" i="41"/>
  <c r="D266" i="41"/>
  <c r="D270" i="41"/>
  <c r="E271" i="41"/>
  <c r="E272" i="41"/>
  <c r="E273" i="41"/>
  <c r="F279" i="41"/>
  <c r="F280" i="41"/>
  <c r="F282" i="41"/>
  <c r="F283" i="41"/>
  <c r="F286" i="41"/>
  <c r="F287" i="41"/>
  <c r="F288" i="41"/>
  <c r="F289" i="41"/>
  <c r="F293" i="41"/>
  <c r="F294" i="41"/>
  <c r="F295" i="41"/>
  <c r="F296" i="41"/>
  <c r="F297" i="41"/>
  <c r="F298" i="41"/>
  <c r="F300" i="41"/>
  <c r="F301" i="41"/>
  <c r="F302" i="41"/>
  <c r="F303" i="41"/>
  <c r="F306" i="41"/>
  <c r="F309" i="41"/>
  <c r="F310" i="41"/>
  <c r="F314" i="41"/>
  <c r="F315" i="41"/>
  <c r="F316" i="41"/>
  <c r="F317" i="41"/>
  <c r="F318" i="41"/>
  <c r="F319" i="41"/>
  <c r="F320" i="41"/>
  <c r="F321" i="41"/>
  <c r="F322" i="41"/>
  <c r="F323" i="41"/>
  <c r="F324" i="41"/>
  <c r="F325" i="41"/>
  <c r="D333" i="41"/>
  <c r="D337" i="41"/>
  <c r="E338" i="41"/>
  <c r="E339" i="41"/>
  <c r="E340" i="41"/>
  <c r="F346" i="41"/>
  <c r="F347" i="41"/>
  <c r="F349" i="41"/>
  <c r="F350" i="41"/>
  <c r="F353" i="41"/>
  <c r="F354" i="41"/>
  <c r="F355" i="41"/>
  <c r="F356" i="41"/>
  <c r="F360" i="41"/>
  <c r="F361" i="41"/>
  <c r="F362" i="41"/>
  <c r="F363" i="41"/>
  <c r="F364" i="41"/>
  <c r="F365" i="41"/>
  <c r="F367" i="41"/>
  <c r="F368" i="41"/>
  <c r="F369" i="41"/>
  <c r="F370" i="41"/>
  <c r="F373" i="41"/>
  <c r="F376" i="41"/>
  <c r="F377" i="41"/>
  <c r="F381" i="41"/>
  <c r="F382" i="41"/>
  <c r="F383" i="41"/>
  <c r="F384" i="41"/>
  <c r="F385" i="41"/>
  <c r="F386" i="41"/>
  <c r="F387" i="41"/>
  <c r="F388" i="41"/>
  <c r="F389" i="41"/>
  <c r="F390" i="41"/>
  <c r="F391" i="41"/>
  <c r="F392" i="41"/>
  <c r="D400" i="41"/>
  <c r="D404" i="41"/>
  <c r="E405" i="41"/>
  <c r="E406" i="41"/>
  <c r="E407" i="41"/>
  <c r="F413" i="41"/>
  <c r="F414" i="41"/>
  <c r="F416" i="41"/>
  <c r="F417" i="41"/>
  <c r="F420" i="41"/>
  <c r="F421" i="41"/>
  <c r="F422" i="41"/>
  <c r="F423" i="41"/>
  <c r="F427" i="41"/>
  <c r="F428" i="41"/>
  <c r="F429" i="41"/>
  <c r="F430" i="41"/>
  <c r="F431" i="41"/>
  <c r="F432" i="41"/>
  <c r="F434" i="41"/>
  <c r="F435" i="41"/>
  <c r="F436" i="41"/>
  <c r="F437" i="41"/>
  <c r="F440" i="41"/>
  <c r="F443" i="41"/>
  <c r="F444" i="41"/>
  <c r="F448" i="41"/>
  <c r="F449" i="41"/>
  <c r="F450" i="41"/>
  <c r="F451" i="41"/>
  <c r="F452" i="41"/>
  <c r="F453" i="41"/>
  <c r="F454" i="41"/>
  <c r="F455" i="41"/>
  <c r="F456" i="41"/>
  <c r="F457" i="41"/>
  <c r="F458" i="41"/>
  <c r="F459" i="41"/>
  <c r="D467" i="41"/>
  <c r="D471" i="41"/>
  <c r="E472" i="41"/>
  <c r="E473" i="41"/>
  <c r="E474" i="41"/>
  <c r="F480" i="41"/>
  <c r="F481" i="41"/>
  <c r="F483" i="41"/>
  <c r="F484" i="41"/>
  <c r="F487" i="41"/>
  <c r="F488" i="41"/>
  <c r="F489" i="41"/>
  <c r="F490" i="41"/>
  <c r="F494" i="41"/>
  <c r="F495" i="41"/>
  <c r="F496" i="41"/>
  <c r="F497" i="41"/>
  <c r="F498" i="41"/>
  <c r="F499" i="41"/>
  <c r="F501" i="41"/>
  <c r="F502" i="41"/>
  <c r="F503" i="41"/>
  <c r="F504" i="41"/>
  <c r="F507" i="41"/>
  <c r="F510" i="41"/>
  <c r="F511" i="41"/>
  <c r="F515" i="41"/>
  <c r="F516" i="41"/>
  <c r="F517" i="41"/>
  <c r="F518" i="41"/>
  <c r="F519" i="41"/>
  <c r="F520" i="41"/>
  <c r="F521" i="41"/>
  <c r="F522" i="41"/>
  <c r="F523" i="41"/>
  <c r="F524" i="41"/>
  <c r="F525" i="41"/>
  <c r="F526" i="41"/>
  <c r="D534" i="41"/>
  <c r="D538" i="41"/>
  <c r="E539" i="41"/>
  <c r="E540" i="41"/>
  <c r="E541" i="41"/>
  <c r="F547" i="41"/>
  <c r="F548" i="41"/>
  <c r="F550" i="41"/>
  <c r="F551" i="41"/>
  <c r="F554" i="41"/>
  <c r="F555" i="41"/>
  <c r="F556" i="41"/>
  <c r="F557" i="41"/>
  <c r="F561" i="41"/>
  <c r="F562" i="41"/>
  <c r="F563" i="41"/>
  <c r="F564" i="41"/>
  <c r="F565" i="41"/>
  <c r="F566" i="41"/>
  <c r="F568" i="41"/>
  <c r="F569" i="41"/>
  <c r="F570" i="41"/>
  <c r="F571" i="41"/>
  <c r="F574" i="41"/>
  <c r="F577" i="41"/>
  <c r="F578" i="41"/>
  <c r="F582" i="41"/>
  <c r="F583" i="41"/>
  <c r="F584" i="41"/>
  <c r="F585" i="41"/>
  <c r="F586" i="41"/>
  <c r="F587" i="41"/>
  <c r="F588" i="41"/>
  <c r="F589" i="41"/>
  <c r="F590" i="41"/>
  <c r="F591" i="41"/>
  <c r="F592" i="41"/>
  <c r="F593" i="41"/>
  <c r="D601" i="41"/>
  <c r="D605" i="41"/>
  <c r="E606" i="41"/>
  <c r="E607" i="41"/>
  <c r="E608" i="41"/>
  <c r="F614" i="41"/>
  <c r="F615" i="41"/>
  <c r="F617" i="41"/>
  <c r="F618" i="41"/>
  <c r="F621" i="41"/>
  <c r="F622" i="41"/>
  <c r="F623" i="41"/>
  <c r="F624" i="41"/>
  <c r="F628" i="41"/>
  <c r="F629" i="41"/>
  <c r="F630" i="41"/>
  <c r="F631" i="41"/>
  <c r="F632" i="41"/>
  <c r="F633" i="41"/>
  <c r="F635" i="41"/>
  <c r="F636" i="41"/>
  <c r="F637" i="41"/>
  <c r="F638" i="41"/>
  <c r="F641" i="41"/>
  <c r="F644" i="41"/>
  <c r="F645" i="41"/>
  <c r="F649" i="41"/>
  <c r="F650" i="41"/>
  <c r="F651" i="41"/>
  <c r="F652" i="41"/>
  <c r="F653" i="41"/>
  <c r="F654" i="41"/>
  <c r="F655" i="41"/>
  <c r="F656" i="41"/>
  <c r="F657" i="41"/>
  <c r="F658" i="41"/>
  <c r="F659" i="41"/>
  <c r="F660" i="41"/>
  <c r="D668" i="41"/>
  <c r="D672" i="41"/>
  <c r="E673" i="41"/>
  <c r="E674" i="41"/>
  <c r="E675" i="41"/>
  <c r="F681" i="41"/>
  <c r="F682" i="41"/>
  <c r="F684" i="41"/>
  <c r="F685" i="41"/>
  <c r="F688" i="41"/>
  <c r="F689" i="41"/>
  <c r="F690" i="41"/>
  <c r="F691" i="41"/>
  <c r="F695" i="41"/>
  <c r="F696" i="41"/>
  <c r="F697" i="41"/>
  <c r="F698" i="41"/>
  <c r="F699" i="41"/>
  <c r="F700" i="41"/>
  <c r="F702" i="41"/>
  <c r="F703" i="41"/>
  <c r="F704" i="41"/>
  <c r="F705" i="41"/>
  <c r="F708" i="41"/>
  <c r="F711" i="41"/>
  <c r="F712" i="41"/>
  <c r="F716" i="41"/>
  <c r="F717" i="41"/>
  <c r="F718" i="41"/>
  <c r="F719" i="41"/>
  <c r="F720" i="41"/>
  <c r="F721" i="41"/>
  <c r="F722" i="41"/>
  <c r="F723" i="41"/>
  <c r="F724" i="41"/>
  <c r="F725" i="41"/>
  <c r="F726" i="41"/>
  <c r="F727" i="41"/>
  <c r="D735" i="41"/>
  <c r="D739" i="41"/>
  <c r="E740" i="41"/>
  <c r="E741" i="41"/>
  <c r="E742" i="41"/>
  <c r="F748" i="41"/>
  <c r="F749" i="41"/>
  <c r="F751" i="41"/>
  <c r="F752" i="41"/>
  <c r="F755" i="41"/>
  <c r="F756" i="41"/>
  <c r="F757" i="41"/>
  <c r="F758" i="41"/>
  <c r="F762" i="41"/>
  <c r="F763" i="41"/>
  <c r="F764" i="41"/>
  <c r="F765" i="41"/>
  <c r="F766" i="41"/>
  <c r="F767" i="41"/>
  <c r="F769" i="41"/>
  <c r="F770" i="41"/>
  <c r="F771" i="41"/>
  <c r="F772" i="41"/>
  <c r="F775" i="41"/>
  <c r="F778" i="41"/>
  <c r="F779" i="41"/>
  <c r="F783" i="41"/>
  <c r="F784" i="41"/>
  <c r="F785" i="41"/>
  <c r="F786" i="41"/>
  <c r="F787" i="41"/>
  <c r="F788" i="41"/>
  <c r="F789" i="41"/>
  <c r="F790" i="41"/>
  <c r="F791" i="41"/>
  <c r="F792" i="41"/>
  <c r="F793" i="41"/>
  <c r="F794" i="41"/>
  <c r="D802" i="41"/>
  <c r="D806" i="41"/>
  <c r="E807" i="41"/>
  <c r="E808" i="41"/>
  <c r="E809" i="41"/>
  <c r="F815" i="41"/>
  <c r="F816" i="41"/>
  <c r="F818" i="41"/>
  <c r="F819" i="41"/>
  <c r="F822" i="41"/>
  <c r="F823" i="41"/>
  <c r="F824" i="41"/>
  <c r="F825" i="41"/>
  <c r="F829" i="41"/>
  <c r="F830" i="41"/>
  <c r="F831" i="41"/>
  <c r="F832" i="41"/>
  <c r="F833" i="41"/>
  <c r="F834" i="41"/>
  <c r="F836" i="41"/>
  <c r="F837" i="41"/>
  <c r="F838" i="41"/>
  <c r="F839" i="41"/>
  <c r="F842" i="41"/>
  <c r="F845" i="41"/>
  <c r="F846" i="41"/>
  <c r="F850" i="41"/>
  <c r="F851" i="41"/>
  <c r="F852" i="41"/>
  <c r="F853" i="41"/>
  <c r="F854" i="41"/>
  <c r="F855" i="41"/>
  <c r="F856" i="41"/>
  <c r="F857" i="41"/>
  <c r="F858" i="41"/>
  <c r="F859" i="41"/>
  <c r="F860" i="41"/>
  <c r="F861" i="41"/>
  <c r="E864" i="41"/>
  <c r="D869" i="41"/>
  <c r="D873" i="41"/>
  <c r="E874" i="41"/>
  <c r="E875" i="41"/>
  <c r="E876" i="41"/>
  <c r="F882" i="41"/>
  <c r="F883" i="41"/>
  <c r="F885" i="41"/>
  <c r="F886" i="41"/>
  <c r="F889" i="41"/>
  <c r="F890" i="41"/>
  <c r="F891" i="41"/>
  <c r="F892" i="41"/>
  <c r="F896" i="41"/>
  <c r="F897" i="41"/>
  <c r="F898" i="41"/>
  <c r="F899" i="41"/>
  <c r="F900" i="41"/>
  <c r="F901" i="41"/>
  <c r="F903" i="41"/>
  <c r="F904" i="41"/>
  <c r="F905" i="41"/>
  <c r="F906" i="41"/>
  <c r="F909" i="41"/>
  <c r="F912" i="41"/>
  <c r="F913" i="41"/>
  <c r="F917" i="41"/>
  <c r="F918" i="41"/>
  <c r="F919" i="41"/>
  <c r="F920" i="41"/>
  <c r="F921" i="41"/>
  <c r="F922" i="41"/>
  <c r="F923" i="41"/>
  <c r="F924" i="41"/>
  <c r="F925" i="41"/>
  <c r="F926" i="41"/>
  <c r="F927" i="41"/>
  <c r="F928" i="41"/>
  <c r="E931" i="41"/>
  <c r="D936" i="41"/>
  <c r="D940" i="41"/>
  <c r="E941" i="41"/>
  <c r="E942" i="41"/>
  <c r="E943" i="41"/>
  <c r="F949" i="41"/>
  <c r="F950" i="41"/>
  <c r="F952" i="41"/>
  <c r="F953" i="41"/>
  <c r="F956" i="41"/>
  <c r="F957" i="41"/>
  <c r="F958" i="41"/>
  <c r="F959" i="41"/>
  <c r="F963" i="41"/>
  <c r="F964" i="41"/>
  <c r="F965" i="41"/>
  <c r="F966" i="41"/>
  <c r="F967" i="41"/>
  <c r="F968" i="41"/>
  <c r="F970" i="41"/>
  <c r="F971" i="41"/>
  <c r="F972" i="41"/>
  <c r="F973" i="41"/>
  <c r="F976" i="41"/>
  <c r="F979" i="41"/>
  <c r="F980" i="41"/>
  <c r="F984" i="41"/>
  <c r="F985" i="41"/>
  <c r="F986" i="41"/>
  <c r="F987" i="41"/>
  <c r="F988" i="41"/>
  <c r="F989" i="41"/>
  <c r="F990" i="41"/>
  <c r="F991" i="41"/>
  <c r="F992" i="41"/>
  <c r="F993" i="41"/>
  <c r="F994" i="41"/>
  <c r="F995" i="41"/>
  <c r="E998" i="41"/>
  <c r="D1003" i="41"/>
  <c r="D1007" i="41"/>
  <c r="E1008" i="41"/>
  <c r="E1009" i="41"/>
  <c r="E1010" i="41"/>
  <c r="F1016" i="41"/>
  <c r="F1017" i="41"/>
  <c r="F1019" i="41"/>
  <c r="F1020" i="41"/>
  <c r="F1023" i="41"/>
  <c r="F1024" i="41"/>
  <c r="F1025" i="41"/>
  <c r="F1026" i="41"/>
  <c r="F1030" i="41"/>
  <c r="F1031" i="41"/>
  <c r="F1032" i="41"/>
  <c r="F1033" i="41"/>
  <c r="F1034" i="41"/>
  <c r="F1035" i="41"/>
  <c r="F1037" i="41"/>
  <c r="F1038" i="41"/>
  <c r="F1039" i="41"/>
  <c r="F1040" i="41"/>
  <c r="F1043" i="41"/>
  <c r="F1046" i="41"/>
  <c r="F1047" i="41"/>
  <c r="F1051" i="41"/>
  <c r="F1052" i="41"/>
  <c r="F1053" i="41"/>
  <c r="F1054" i="41"/>
  <c r="F1055" i="41"/>
  <c r="F1056" i="41"/>
  <c r="F1057" i="41"/>
  <c r="F1058" i="41"/>
  <c r="F1059" i="41"/>
  <c r="F1060" i="41"/>
  <c r="F1061" i="41"/>
  <c r="F1062" i="41"/>
  <c r="E1065" i="41"/>
  <c r="D1070" i="41"/>
  <c r="D1074" i="41"/>
  <c r="E1075" i="41"/>
  <c r="E1076" i="41"/>
  <c r="E1077" i="41"/>
  <c r="F1083" i="41"/>
  <c r="F1084" i="41"/>
  <c r="F1086" i="41"/>
  <c r="F1087" i="41"/>
  <c r="F1090" i="41"/>
  <c r="F1091" i="41"/>
  <c r="F1092" i="41"/>
  <c r="F1093" i="41"/>
  <c r="F1097" i="41"/>
  <c r="F1098" i="41"/>
  <c r="F1099" i="41"/>
  <c r="F1100" i="41"/>
  <c r="F1101" i="41"/>
  <c r="F1102" i="41"/>
  <c r="F1104" i="41"/>
  <c r="F1105" i="41"/>
  <c r="F1106" i="41"/>
  <c r="F1107" i="41"/>
  <c r="F1110" i="41"/>
  <c r="F1113" i="41"/>
  <c r="F1114" i="41"/>
  <c r="F1118" i="41"/>
  <c r="F1119" i="41"/>
  <c r="F1120" i="41"/>
  <c r="F1121" i="41"/>
  <c r="F1122" i="41"/>
  <c r="F1123" i="41"/>
  <c r="F1124" i="41"/>
  <c r="F1125" i="41"/>
  <c r="F1126" i="41"/>
  <c r="F1127" i="41"/>
  <c r="F1128" i="41"/>
  <c r="F1129" i="41"/>
  <c r="E1132" i="41"/>
  <c r="D1137" i="41"/>
  <c r="D1141" i="41"/>
  <c r="E1142" i="41"/>
  <c r="E1143" i="41"/>
  <c r="E1144" i="41"/>
  <c r="F1150" i="41"/>
  <c r="F1151" i="41"/>
  <c r="F1153" i="41"/>
  <c r="F1154" i="41"/>
  <c r="F1157" i="41"/>
  <c r="F1158" i="41"/>
  <c r="F1159" i="41"/>
  <c r="F1160" i="41"/>
  <c r="F1164" i="41"/>
  <c r="F1165" i="41"/>
  <c r="F1166" i="41"/>
  <c r="F1167" i="41"/>
  <c r="F1168" i="41"/>
  <c r="F1169" i="41"/>
  <c r="F1171" i="41"/>
  <c r="F1172" i="41"/>
  <c r="F1173" i="41"/>
  <c r="F1174" i="41"/>
  <c r="F1177" i="41"/>
  <c r="F1180" i="41"/>
  <c r="F1181" i="41"/>
  <c r="F1185" i="41"/>
  <c r="F1186" i="41"/>
  <c r="F1187" i="41"/>
  <c r="F1188" i="41"/>
  <c r="F1189" i="41"/>
  <c r="F1190" i="41"/>
  <c r="F1191" i="41"/>
  <c r="F1192" i="41"/>
  <c r="F1193" i="41"/>
  <c r="F1194" i="41"/>
  <c r="F1195" i="41"/>
  <c r="F1196" i="41"/>
  <c r="E1199" i="41"/>
  <c r="D1204" i="41"/>
  <c r="D1208" i="41"/>
  <c r="E1209" i="41"/>
  <c r="E1210" i="41"/>
  <c r="E1211" i="41"/>
  <c r="F1217" i="41"/>
  <c r="F1218" i="41"/>
  <c r="F1220" i="41"/>
  <c r="F1221" i="41"/>
  <c r="F1224" i="41"/>
  <c r="F1225" i="41"/>
  <c r="F1226" i="41"/>
  <c r="F1227" i="41"/>
  <c r="F1231" i="41"/>
  <c r="F1232" i="41"/>
  <c r="F1233" i="41"/>
  <c r="F1234" i="41"/>
  <c r="F1235" i="41"/>
  <c r="F1236" i="41"/>
  <c r="F1238" i="41"/>
  <c r="F1239" i="41"/>
  <c r="F1240" i="41"/>
  <c r="F1241" i="41"/>
  <c r="F1244" i="41"/>
  <c r="F1247" i="41"/>
  <c r="F1248" i="41"/>
  <c r="F1252" i="41"/>
  <c r="F1253" i="41"/>
  <c r="F1254" i="41"/>
  <c r="F1255" i="41"/>
  <c r="F1256" i="41"/>
  <c r="F1257" i="41"/>
  <c r="F1258" i="41"/>
  <c r="F1259" i="41"/>
  <c r="F1260" i="41"/>
  <c r="F1261" i="41"/>
  <c r="F1262" i="41"/>
  <c r="F1263" i="41"/>
  <c r="E1266" i="41"/>
  <c r="D1271" i="41"/>
  <c r="D1275" i="41"/>
  <c r="E1276" i="41"/>
  <c r="E1277" i="41"/>
  <c r="E1278" i="41"/>
  <c r="F1284" i="41"/>
  <c r="F1285" i="41"/>
  <c r="F1287" i="41"/>
  <c r="F1288" i="41"/>
  <c r="F1291" i="41"/>
  <c r="F1292" i="41"/>
  <c r="F1293" i="41"/>
  <c r="F1294" i="41"/>
  <c r="F1298" i="41"/>
  <c r="F1299" i="41"/>
  <c r="F1300" i="41"/>
  <c r="F1301" i="41"/>
  <c r="F1302" i="41"/>
  <c r="F1303" i="41"/>
  <c r="F1305" i="41"/>
  <c r="F1306" i="41"/>
  <c r="F1307" i="41"/>
  <c r="F1308" i="41"/>
  <c r="F1311" i="41"/>
  <c r="F1314" i="41"/>
  <c r="F1315" i="41"/>
  <c r="F1319" i="41"/>
  <c r="F1320" i="41"/>
  <c r="F1321" i="41"/>
  <c r="F1322" i="41"/>
  <c r="F1323" i="41"/>
  <c r="F1324" i="41"/>
  <c r="F1325" i="41"/>
  <c r="F1326" i="41"/>
  <c r="F1327" i="41"/>
  <c r="F1328" i="41"/>
  <c r="F1329" i="41"/>
  <c r="F1330" i="41"/>
  <c r="E1333" i="41"/>
  <c r="D1338" i="41"/>
  <c r="D1342" i="41"/>
  <c r="E1344" i="41"/>
  <c r="E1345" i="41"/>
  <c r="F1351" i="41"/>
  <c r="F1352" i="41"/>
  <c r="F1354" i="41"/>
  <c r="F1355" i="41"/>
  <c r="F1358" i="41"/>
  <c r="F1359" i="41"/>
  <c r="F1360" i="41"/>
  <c r="F1361" i="41"/>
  <c r="F1365" i="41"/>
  <c r="F1366" i="41"/>
  <c r="F1367" i="41"/>
  <c r="F1368" i="41"/>
  <c r="F1369" i="41"/>
  <c r="F1370" i="41"/>
  <c r="F1372" i="41"/>
  <c r="F1373" i="41"/>
  <c r="F1374" i="41"/>
  <c r="F1375" i="41"/>
  <c r="F1378" i="41"/>
  <c r="F1381" i="41"/>
  <c r="F1382" i="41"/>
  <c r="F1386" i="41"/>
  <c r="F1387" i="41"/>
  <c r="F1388" i="41"/>
  <c r="F1389" i="41"/>
  <c r="F1390" i="41"/>
  <c r="F1391" i="41"/>
  <c r="F1392" i="41"/>
  <c r="F1393" i="41"/>
  <c r="F1394" i="41"/>
  <c r="F1395" i="41"/>
  <c r="F1396" i="41"/>
  <c r="F1397" i="41"/>
  <c r="D6" i="51"/>
  <c r="E8" i="51" s="1"/>
  <c r="D9" i="51"/>
  <c r="K6" i="51" s="1"/>
  <c r="D10" i="51"/>
  <c r="M6" i="51" s="1"/>
  <c r="D11" i="51"/>
  <c r="O6" i="51" s="1"/>
  <c r="D12" i="51"/>
  <c r="Q6" i="51"/>
  <c r="C9" i="51"/>
  <c r="K7" i="51" s="1"/>
  <c r="C10" i="51"/>
  <c r="M7" i="51"/>
  <c r="C11" i="51"/>
  <c r="O7" i="51" s="1"/>
  <c r="C12" i="51"/>
  <c r="Q7" i="51" s="1"/>
  <c r="C13" i="51"/>
  <c r="D13" i="51"/>
  <c r="E13" i="51"/>
  <c r="F13" i="51"/>
  <c r="G13" i="51"/>
  <c r="H13" i="51"/>
  <c r="I13" i="51"/>
  <c r="C14" i="51"/>
  <c r="D14" i="51"/>
  <c r="E14" i="51"/>
  <c r="F14" i="51"/>
  <c r="G14" i="51"/>
  <c r="H14" i="51"/>
  <c r="I14" i="51"/>
  <c r="C15" i="51"/>
  <c r="D15" i="51"/>
  <c r="E15" i="51"/>
  <c r="F15" i="51"/>
  <c r="G15" i="51"/>
  <c r="H15" i="51"/>
  <c r="I15" i="51"/>
  <c r="C16" i="51"/>
  <c r="D16" i="51"/>
  <c r="E16" i="51"/>
  <c r="F16" i="51"/>
  <c r="G16" i="51"/>
  <c r="H16" i="51"/>
  <c r="I16" i="51"/>
  <c r="C17" i="51"/>
  <c r="D17" i="51"/>
  <c r="E17" i="51"/>
  <c r="F17" i="51"/>
  <c r="G17" i="51"/>
  <c r="H17" i="51"/>
  <c r="I17" i="51"/>
  <c r="C18" i="51"/>
  <c r="D18" i="51"/>
  <c r="E18" i="51"/>
  <c r="F18" i="51"/>
  <c r="G18" i="51"/>
  <c r="H18" i="51"/>
  <c r="I18" i="51"/>
  <c r="C19" i="51"/>
  <c r="D19" i="51"/>
  <c r="E19" i="51"/>
  <c r="F19" i="51"/>
  <c r="G19" i="51"/>
  <c r="H19" i="51"/>
  <c r="I19" i="51"/>
  <c r="C20" i="51"/>
  <c r="D20" i="51"/>
  <c r="E20" i="51"/>
  <c r="F20" i="51"/>
  <c r="R49" i="49" s="1"/>
  <c r="G20" i="51"/>
  <c r="H20" i="51"/>
  <c r="I20" i="51"/>
  <c r="C21" i="51"/>
  <c r="D21" i="51"/>
  <c r="E21" i="51"/>
  <c r="F21" i="51"/>
  <c r="G21" i="51"/>
  <c r="H21" i="51"/>
  <c r="I21" i="51"/>
  <c r="C22" i="51"/>
  <c r="D22" i="51"/>
  <c r="E22" i="51"/>
  <c r="F22" i="51"/>
  <c r="G22" i="51"/>
  <c r="H22" i="51"/>
  <c r="I22" i="51"/>
  <c r="C23" i="51"/>
  <c r="D23" i="51"/>
  <c r="E23" i="51"/>
  <c r="F23" i="51"/>
  <c r="G23" i="51"/>
  <c r="H23" i="51"/>
  <c r="I23" i="51"/>
  <c r="C24" i="51"/>
  <c r="D24" i="51"/>
  <c r="E24" i="51"/>
  <c r="F24" i="51"/>
  <c r="G24" i="51"/>
  <c r="H24" i="51"/>
  <c r="I24" i="51"/>
  <c r="C25" i="51"/>
  <c r="D25" i="51"/>
  <c r="E25" i="51"/>
  <c r="F25" i="51"/>
  <c r="G25" i="51"/>
  <c r="H25" i="51"/>
  <c r="I25" i="51"/>
  <c r="C26" i="51"/>
  <c r="D26" i="51"/>
  <c r="E26" i="51"/>
  <c r="F26" i="51"/>
  <c r="G26" i="51"/>
  <c r="H26" i="51"/>
  <c r="I26" i="51"/>
  <c r="C27" i="51"/>
  <c r="D27" i="51"/>
  <c r="E27" i="51"/>
  <c r="F27" i="51"/>
  <c r="G27" i="51"/>
  <c r="H27" i="51"/>
  <c r="I27" i="51"/>
  <c r="C28" i="51"/>
  <c r="D28" i="51"/>
  <c r="E28" i="51"/>
  <c r="F28" i="51"/>
  <c r="G28" i="51"/>
  <c r="H28" i="51"/>
  <c r="I28" i="51"/>
  <c r="E6" i="49"/>
  <c r="E65" i="49"/>
  <c r="E10" i="49" s="1"/>
  <c r="F65" i="49"/>
  <c r="F10" i="49" s="1"/>
  <c r="H65" i="49"/>
  <c r="H10" i="49" s="1"/>
  <c r="I65" i="49"/>
  <c r="I10" i="49" s="1"/>
  <c r="J65" i="49"/>
  <c r="J10" i="49" s="1"/>
  <c r="K65" i="49"/>
  <c r="K10" i="49" s="1"/>
  <c r="L65" i="49"/>
  <c r="L10" i="49" s="1"/>
  <c r="G108" i="22" s="1"/>
  <c r="M65" i="49"/>
  <c r="N65" i="49"/>
  <c r="O65" i="49"/>
  <c r="O10" i="49"/>
  <c r="Q65" i="49"/>
  <c r="Q10" i="49" s="1"/>
  <c r="G84" i="22" s="1"/>
  <c r="R65" i="49"/>
  <c r="R10" i="49" s="1"/>
  <c r="H84" i="22" s="1"/>
  <c r="S65" i="49"/>
  <c r="S10" i="49" s="1"/>
  <c r="I84" i="22" s="1"/>
  <c r="T65" i="49"/>
  <c r="T10" i="49" s="1"/>
  <c r="J84" i="22" s="1"/>
  <c r="U65" i="49"/>
  <c r="U10" i="49" s="1"/>
  <c r="E66" i="49"/>
  <c r="E11" i="49" s="1"/>
  <c r="F66" i="49"/>
  <c r="F11" i="49" s="1"/>
  <c r="H66" i="49"/>
  <c r="H11" i="49" s="1"/>
  <c r="I66" i="49"/>
  <c r="I11" i="49" s="1"/>
  <c r="J66" i="49"/>
  <c r="J11" i="49" s="1"/>
  <c r="K66" i="49"/>
  <c r="K11" i="49" s="1"/>
  <c r="L66" i="49"/>
  <c r="M66" i="49"/>
  <c r="N66" i="49"/>
  <c r="O66" i="49"/>
  <c r="O11" i="49" s="1"/>
  <c r="Q66" i="49"/>
  <c r="Q11" i="49" s="1"/>
  <c r="G85" i="22" s="1"/>
  <c r="R66" i="49"/>
  <c r="R11" i="49" s="1"/>
  <c r="H85" i="22" s="1"/>
  <c r="S66" i="49"/>
  <c r="S11" i="49" s="1"/>
  <c r="I85" i="22" s="1"/>
  <c r="T66" i="49"/>
  <c r="T11" i="49" s="1"/>
  <c r="J85" i="22" s="1"/>
  <c r="U66" i="49"/>
  <c r="U11" i="49" s="1"/>
  <c r="K85" i="22" s="1"/>
  <c r="E67" i="49"/>
  <c r="G67" i="49" s="1"/>
  <c r="G12" i="49" s="1"/>
  <c r="E12" i="49"/>
  <c r="F67" i="49"/>
  <c r="F12" i="49" s="1"/>
  <c r="H67" i="49"/>
  <c r="H12" i="49" s="1"/>
  <c r="I67" i="49"/>
  <c r="I12" i="49" s="1"/>
  <c r="J67" i="49"/>
  <c r="J12" i="49" s="1"/>
  <c r="K67" i="49"/>
  <c r="K12" i="49" s="1"/>
  <c r="L67" i="49"/>
  <c r="M67" i="49"/>
  <c r="N67" i="49"/>
  <c r="O67" i="49"/>
  <c r="O12" i="49" s="1"/>
  <c r="Q67" i="49"/>
  <c r="Q12" i="49" s="1"/>
  <c r="G86" i="22" s="1"/>
  <c r="R67" i="49"/>
  <c r="R12" i="49" s="1"/>
  <c r="H86" i="22" s="1"/>
  <c r="S67" i="49"/>
  <c r="S12" i="49" s="1"/>
  <c r="T67" i="49"/>
  <c r="T12" i="49" s="1"/>
  <c r="J86" i="22" s="1"/>
  <c r="U67" i="49"/>
  <c r="U12" i="49" s="1"/>
  <c r="K86" i="22" s="1"/>
  <c r="E68" i="49"/>
  <c r="G68" i="49" s="1"/>
  <c r="G13" i="49" s="1"/>
  <c r="F68" i="49"/>
  <c r="F13" i="49" s="1"/>
  <c r="H68" i="49"/>
  <c r="H13" i="49" s="1"/>
  <c r="I68" i="49"/>
  <c r="I13" i="49" s="1"/>
  <c r="J68" i="49"/>
  <c r="J13" i="49" s="1"/>
  <c r="K68" i="49"/>
  <c r="K13" i="49" s="1"/>
  <c r="L68" i="49"/>
  <c r="M68" i="49"/>
  <c r="N68" i="49"/>
  <c r="O68" i="49"/>
  <c r="O13" i="49" s="1"/>
  <c r="Q68" i="49"/>
  <c r="Q13" i="49" s="1"/>
  <c r="G87" i="22" s="1"/>
  <c r="R68" i="49"/>
  <c r="R13" i="49" s="1"/>
  <c r="H87" i="22" s="1"/>
  <c r="S68" i="49"/>
  <c r="S13" i="49" s="1"/>
  <c r="I87" i="22" s="1"/>
  <c r="T68" i="49"/>
  <c r="T13" i="49" s="1"/>
  <c r="J87" i="22" s="1"/>
  <c r="U68" i="49"/>
  <c r="U13" i="49" s="1"/>
  <c r="E69" i="49"/>
  <c r="G69" i="49" s="1"/>
  <c r="G14" i="49" s="1"/>
  <c r="E14" i="49"/>
  <c r="F69" i="49"/>
  <c r="F14" i="49" s="1"/>
  <c r="H69" i="49"/>
  <c r="H14" i="49" s="1"/>
  <c r="I69" i="49"/>
  <c r="I14" i="49" s="1"/>
  <c r="J69" i="49"/>
  <c r="J14" i="49" s="1"/>
  <c r="K69" i="49"/>
  <c r="K14" i="49" s="1"/>
  <c r="L69" i="49"/>
  <c r="M69" i="49"/>
  <c r="N69" i="49"/>
  <c r="O69" i="49"/>
  <c r="O14" i="49"/>
  <c r="Q69" i="49"/>
  <c r="Q14" i="49" s="1"/>
  <c r="R69" i="49"/>
  <c r="R14" i="49" s="1"/>
  <c r="H88" i="22" s="1"/>
  <c r="S69" i="49"/>
  <c r="S14" i="49" s="1"/>
  <c r="I88" i="22" s="1"/>
  <c r="T69" i="49"/>
  <c r="T14" i="49" s="1"/>
  <c r="J88" i="22" s="1"/>
  <c r="U69" i="49"/>
  <c r="U14" i="49" s="1"/>
  <c r="E70" i="49"/>
  <c r="G70" i="49" s="1"/>
  <c r="G15" i="49" s="1"/>
  <c r="F70" i="49"/>
  <c r="F15" i="49" s="1"/>
  <c r="H70" i="49"/>
  <c r="H15" i="49" s="1"/>
  <c r="I70" i="49"/>
  <c r="I15" i="49" s="1"/>
  <c r="J70" i="49"/>
  <c r="J15" i="49" s="1"/>
  <c r="K70" i="49"/>
  <c r="K15" i="49" s="1"/>
  <c r="L70" i="49"/>
  <c r="M70" i="49"/>
  <c r="N70" i="49"/>
  <c r="O70" i="49"/>
  <c r="O15" i="49" s="1"/>
  <c r="Q70" i="49"/>
  <c r="Q15" i="49" s="1"/>
  <c r="G89" i="22" s="1"/>
  <c r="H13" i="22" s="1"/>
  <c r="R70" i="49"/>
  <c r="R15" i="49" s="1"/>
  <c r="H89" i="22" s="1"/>
  <c r="S70" i="49"/>
  <c r="S15" i="49" s="1"/>
  <c r="I89" i="22" s="1"/>
  <c r="T70" i="49"/>
  <c r="T15" i="49" s="1"/>
  <c r="J89" i="22" s="1"/>
  <c r="U70" i="49"/>
  <c r="U15" i="49" s="1"/>
  <c r="K89" i="22" s="1"/>
  <c r="E71" i="49"/>
  <c r="G71" i="49" s="1"/>
  <c r="G16" i="49" s="1"/>
  <c r="E16" i="49"/>
  <c r="F71" i="49"/>
  <c r="F16" i="49" s="1"/>
  <c r="H71" i="49"/>
  <c r="H16" i="49" s="1"/>
  <c r="I71" i="49"/>
  <c r="I16" i="49" s="1"/>
  <c r="J71" i="49"/>
  <c r="J16" i="49" s="1"/>
  <c r="K71" i="49"/>
  <c r="K16" i="49" s="1"/>
  <c r="L71" i="49"/>
  <c r="M71" i="49"/>
  <c r="N71" i="49"/>
  <c r="O71" i="49"/>
  <c r="O16" i="49" s="1"/>
  <c r="Q71" i="49"/>
  <c r="Q16" i="49" s="1"/>
  <c r="R71" i="49"/>
  <c r="R16" i="49" s="1"/>
  <c r="H90" i="22" s="1"/>
  <c r="S71" i="49"/>
  <c r="S16" i="49" s="1"/>
  <c r="I90" i="22" s="1"/>
  <c r="T71" i="49"/>
  <c r="T16" i="49" s="1"/>
  <c r="J90" i="22" s="1"/>
  <c r="U71" i="49"/>
  <c r="U16" i="49" s="1"/>
  <c r="K90" i="22" s="1"/>
  <c r="E72" i="49"/>
  <c r="G72" i="49" s="1"/>
  <c r="G17" i="49" s="1"/>
  <c r="F72" i="49"/>
  <c r="F17" i="49" s="1"/>
  <c r="H72" i="49"/>
  <c r="H17" i="49" s="1"/>
  <c r="I72" i="49"/>
  <c r="I17" i="49" s="1"/>
  <c r="J72" i="49"/>
  <c r="J17" i="49" s="1"/>
  <c r="K72" i="49"/>
  <c r="K17" i="49" s="1"/>
  <c r="L72" i="49"/>
  <c r="M72" i="49"/>
  <c r="N72" i="49"/>
  <c r="O72" i="49"/>
  <c r="O17" i="49"/>
  <c r="Q72" i="49"/>
  <c r="Q17" i="49" s="1"/>
  <c r="R72" i="49"/>
  <c r="R17" i="49" s="1"/>
  <c r="H91" i="22" s="1"/>
  <c r="S72" i="49"/>
  <c r="S17" i="49" s="1"/>
  <c r="I91" i="22" s="1"/>
  <c r="T72" i="49"/>
  <c r="T17" i="49" s="1"/>
  <c r="J91" i="22" s="1"/>
  <c r="U72" i="49"/>
  <c r="U17" i="49" s="1"/>
  <c r="E73" i="49"/>
  <c r="G73" i="49" s="1"/>
  <c r="G18" i="49" s="1"/>
  <c r="E18" i="49"/>
  <c r="F73" i="49"/>
  <c r="F18" i="49" s="1"/>
  <c r="H73" i="49"/>
  <c r="H18" i="49" s="1"/>
  <c r="I73" i="49"/>
  <c r="I18" i="49" s="1"/>
  <c r="J73" i="49"/>
  <c r="J18" i="49" s="1"/>
  <c r="K73" i="49"/>
  <c r="K18" i="49" s="1"/>
  <c r="L73" i="49"/>
  <c r="M73" i="49"/>
  <c r="N73" i="49"/>
  <c r="O73" i="49"/>
  <c r="O18" i="49"/>
  <c r="Q73" i="49"/>
  <c r="Q18" i="49" s="1"/>
  <c r="G92" i="22" s="1"/>
  <c r="H16" i="22" s="1"/>
  <c r="R73" i="49"/>
  <c r="R18" i="49" s="1"/>
  <c r="H92" i="22" s="1"/>
  <c r="S73" i="49"/>
  <c r="S18" i="49" s="1"/>
  <c r="I92" i="22" s="1"/>
  <c r="T73" i="49"/>
  <c r="T18" i="49" s="1"/>
  <c r="J92" i="22" s="1"/>
  <c r="U73" i="49"/>
  <c r="U18" i="49" s="1"/>
  <c r="K92" i="22" s="1"/>
  <c r="E74" i="49"/>
  <c r="G74" i="49" s="1"/>
  <c r="G19" i="49" s="1"/>
  <c r="F74" i="49"/>
  <c r="F19" i="49" s="1"/>
  <c r="H74" i="49"/>
  <c r="H19" i="49" s="1"/>
  <c r="I74" i="49"/>
  <c r="I19" i="49" s="1"/>
  <c r="J74" i="49"/>
  <c r="J19" i="49" s="1"/>
  <c r="K74" i="49"/>
  <c r="K19" i="49" s="1"/>
  <c r="L74" i="49"/>
  <c r="M74" i="49"/>
  <c r="N74" i="49"/>
  <c r="N19" i="49" s="1"/>
  <c r="O74" i="49"/>
  <c r="O19" i="49" s="1"/>
  <c r="Q74" i="49"/>
  <c r="Q19" i="49" s="1"/>
  <c r="G93" i="22" s="1"/>
  <c r="R74" i="49"/>
  <c r="R19" i="49" s="1"/>
  <c r="H93" i="22" s="1"/>
  <c r="S74" i="49"/>
  <c r="S19" i="49" s="1"/>
  <c r="I93" i="22" s="1"/>
  <c r="T74" i="49"/>
  <c r="T19" i="49" s="1"/>
  <c r="J93" i="22" s="1"/>
  <c r="U74" i="49"/>
  <c r="U19" i="49" s="1"/>
  <c r="K93" i="22" s="1"/>
  <c r="E75" i="49"/>
  <c r="E20" i="49" s="1"/>
  <c r="F75" i="49"/>
  <c r="F20" i="49" s="1"/>
  <c r="G75" i="49"/>
  <c r="G20" i="49" s="1"/>
  <c r="H75" i="49"/>
  <c r="H20" i="49" s="1"/>
  <c r="I75" i="49"/>
  <c r="I20" i="49" s="1"/>
  <c r="J75" i="49"/>
  <c r="J20" i="49" s="1"/>
  <c r="K75" i="49"/>
  <c r="K20" i="49" s="1"/>
  <c r="L75" i="49"/>
  <c r="M75" i="49"/>
  <c r="N75" i="49"/>
  <c r="O75" i="49"/>
  <c r="O20" i="49" s="1"/>
  <c r="Q75" i="49"/>
  <c r="Q20" i="49" s="1"/>
  <c r="R75" i="49"/>
  <c r="R20" i="49" s="1"/>
  <c r="H94" i="22" s="1"/>
  <c r="S75" i="49"/>
  <c r="S20" i="49" s="1"/>
  <c r="I94" i="22" s="1"/>
  <c r="T75" i="49"/>
  <c r="T20" i="49" s="1"/>
  <c r="J94" i="22" s="1"/>
  <c r="U75" i="49"/>
  <c r="U20" i="49" s="1"/>
  <c r="E76" i="49"/>
  <c r="E21" i="49" s="1"/>
  <c r="F76" i="49"/>
  <c r="F21" i="49" s="1"/>
  <c r="H76" i="49"/>
  <c r="H21" i="49" s="1"/>
  <c r="I76" i="49"/>
  <c r="I21" i="49" s="1"/>
  <c r="J76" i="49"/>
  <c r="J21" i="49" s="1"/>
  <c r="K76" i="49"/>
  <c r="K21" i="49" s="1"/>
  <c r="L76" i="49"/>
  <c r="M76" i="49"/>
  <c r="N76" i="49"/>
  <c r="O76" i="49"/>
  <c r="O21" i="49" s="1"/>
  <c r="Q76" i="49"/>
  <c r="Q21" i="49" s="1"/>
  <c r="R76" i="49"/>
  <c r="R21" i="49" s="1"/>
  <c r="H95" i="22" s="1"/>
  <c r="S76" i="49"/>
  <c r="S21" i="49" s="1"/>
  <c r="T76" i="49"/>
  <c r="T21" i="49" s="1"/>
  <c r="J95" i="22" s="1"/>
  <c r="U76" i="49"/>
  <c r="U21" i="49" s="1"/>
  <c r="K95" i="22" s="1"/>
  <c r="E77" i="49"/>
  <c r="E22" i="49" s="1"/>
  <c r="F77" i="49"/>
  <c r="F22" i="49" s="1"/>
  <c r="H77" i="49"/>
  <c r="H22" i="49" s="1"/>
  <c r="I77" i="49"/>
  <c r="I22" i="49"/>
  <c r="J77" i="49"/>
  <c r="J22" i="49" s="1"/>
  <c r="K77" i="49"/>
  <c r="K22" i="49" s="1"/>
  <c r="L77" i="49"/>
  <c r="L22" i="49" s="1"/>
  <c r="G120" i="22" s="1"/>
  <c r="M77" i="49"/>
  <c r="M22" i="49" s="1"/>
  <c r="N77" i="49"/>
  <c r="N22" i="49" s="1"/>
  <c r="O77" i="49"/>
  <c r="O22" i="49" s="1"/>
  <c r="Q77" i="49"/>
  <c r="Q22" i="49" s="1"/>
  <c r="R77" i="49"/>
  <c r="R22" i="49"/>
  <c r="S77" i="49"/>
  <c r="S22" i="49" s="1"/>
  <c r="I96" i="22" s="1"/>
  <c r="T77" i="49"/>
  <c r="T22" i="49" s="1"/>
  <c r="J96" i="22" s="1"/>
  <c r="U77" i="49"/>
  <c r="U22" i="49" s="1"/>
  <c r="K96" i="22" s="1"/>
  <c r="E78" i="49"/>
  <c r="E23" i="49" s="1"/>
  <c r="F78" i="49"/>
  <c r="F23" i="49" s="1"/>
  <c r="H78" i="49"/>
  <c r="H23" i="49" s="1"/>
  <c r="I78" i="49"/>
  <c r="I23" i="49" s="1"/>
  <c r="J78" i="49"/>
  <c r="J23" i="49" s="1"/>
  <c r="K78" i="49"/>
  <c r="K23" i="49" s="1"/>
  <c r="L78" i="49"/>
  <c r="L23" i="49" s="1"/>
  <c r="G121" i="22" s="1"/>
  <c r="M78" i="49"/>
  <c r="M23" i="49" s="1"/>
  <c r="N78" i="49"/>
  <c r="N23" i="49" s="1"/>
  <c r="O78" i="49"/>
  <c r="O23" i="49" s="1"/>
  <c r="Q78" i="49"/>
  <c r="Q23" i="49" s="1"/>
  <c r="R78" i="49"/>
  <c r="R23" i="49"/>
  <c r="S78" i="49"/>
  <c r="S23" i="49" s="1"/>
  <c r="T78" i="49"/>
  <c r="T23" i="49" s="1"/>
  <c r="J97" i="22" s="1"/>
  <c r="U78" i="49"/>
  <c r="U23" i="49" s="1"/>
  <c r="K97" i="22" s="1"/>
  <c r="E79" i="49"/>
  <c r="E24" i="49" s="1"/>
  <c r="F79" i="49"/>
  <c r="F24" i="49" s="1"/>
  <c r="H79" i="49"/>
  <c r="H24" i="49" s="1"/>
  <c r="I79" i="49"/>
  <c r="I24" i="49" s="1"/>
  <c r="J79" i="49"/>
  <c r="J24" i="49" s="1"/>
  <c r="K79" i="49"/>
  <c r="K24" i="49" s="1"/>
  <c r="L79" i="49"/>
  <c r="L24" i="49" s="1"/>
  <c r="G122" i="22" s="1"/>
  <c r="M79" i="49"/>
  <c r="M24" i="49" s="1"/>
  <c r="N79" i="49"/>
  <c r="N24" i="49" s="1"/>
  <c r="O79" i="49"/>
  <c r="O24" i="49" s="1"/>
  <c r="Q79" i="49"/>
  <c r="Q24" i="49" s="1"/>
  <c r="R79" i="49"/>
  <c r="R24" i="49"/>
  <c r="H98" i="22" s="1"/>
  <c r="S79" i="49"/>
  <c r="S24" i="49" s="1"/>
  <c r="I98" i="22" s="1"/>
  <c r="T79" i="49"/>
  <c r="T24" i="49" s="1"/>
  <c r="J98" i="22" s="1"/>
  <c r="U79" i="49"/>
  <c r="U24" i="49" s="1"/>
  <c r="E80" i="49"/>
  <c r="E25" i="49" s="1"/>
  <c r="F80" i="49"/>
  <c r="F25" i="49" s="1"/>
  <c r="H80" i="49"/>
  <c r="H25" i="49" s="1"/>
  <c r="I80" i="49"/>
  <c r="I25" i="49" s="1"/>
  <c r="J80" i="49"/>
  <c r="J25" i="49" s="1"/>
  <c r="K80" i="49"/>
  <c r="K25" i="49" s="1"/>
  <c r="L80" i="49"/>
  <c r="L25" i="49" s="1"/>
  <c r="G123" i="22" s="1"/>
  <c r="M80" i="49"/>
  <c r="M25" i="49" s="1"/>
  <c r="N80" i="49"/>
  <c r="N25" i="49" s="1"/>
  <c r="O80" i="49"/>
  <c r="O25" i="49"/>
  <c r="Q80" i="49"/>
  <c r="Q25" i="49" s="1"/>
  <c r="G99" i="22" s="1"/>
  <c r="R80" i="49"/>
  <c r="R25" i="49"/>
  <c r="H99" i="22" s="1"/>
  <c r="S80" i="49"/>
  <c r="S25" i="49" s="1"/>
  <c r="I99" i="22" s="1"/>
  <c r="T80" i="49"/>
  <c r="T25" i="49" s="1"/>
  <c r="J99" i="22" s="1"/>
  <c r="U80" i="49"/>
  <c r="U25" i="49" s="1"/>
  <c r="K99" i="22" s="1"/>
  <c r="E81" i="49"/>
  <c r="E26" i="49" s="1"/>
  <c r="F81" i="49"/>
  <c r="F26" i="49" s="1"/>
  <c r="H81" i="49"/>
  <c r="H26" i="49" s="1"/>
  <c r="I81" i="49"/>
  <c r="I26" i="49"/>
  <c r="J81" i="49"/>
  <c r="J26" i="49" s="1"/>
  <c r="K81" i="49"/>
  <c r="K26" i="49" s="1"/>
  <c r="L81" i="49"/>
  <c r="L26" i="49" s="1"/>
  <c r="G124" i="22" s="1"/>
  <c r="M81" i="49"/>
  <c r="M26" i="49" s="1"/>
  <c r="N81" i="49"/>
  <c r="N26" i="49" s="1"/>
  <c r="O81" i="49"/>
  <c r="O26" i="49"/>
  <c r="Q81" i="49"/>
  <c r="Q26" i="49" s="1"/>
  <c r="G100" i="22" s="1"/>
  <c r="R81" i="49"/>
  <c r="R26" i="49" s="1"/>
  <c r="H100" i="22" s="1"/>
  <c r="S81" i="49"/>
  <c r="S26" i="49" s="1"/>
  <c r="I100" i="22" s="1"/>
  <c r="T81" i="49"/>
  <c r="T26" i="49" s="1"/>
  <c r="J100" i="22" s="1"/>
  <c r="U81" i="49"/>
  <c r="U26" i="49" s="1"/>
  <c r="K100" i="22" s="1"/>
  <c r="E82" i="49"/>
  <c r="E27" i="49" s="1"/>
  <c r="F82" i="49"/>
  <c r="F27" i="49" s="1"/>
  <c r="G82" i="49"/>
  <c r="G27" i="49" s="1"/>
  <c r="H82" i="49"/>
  <c r="H27" i="49" s="1"/>
  <c r="I82" i="49"/>
  <c r="I27" i="49" s="1"/>
  <c r="J82" i="49"/>
  <c r="J27" i="49" s="1"/>
  <c r="K82" i="49"/>
  <c r="K27" i="49" s="1"/>
  <c r="L82" i="49"/>
  <c r="L27" i="49" s="1"/>
  <c r="G125" i="22" s="1"/>
  <c r="M82" i="49"/>
  <c r="M27" i="49" s="1"/>
  <c r="N82" i="49"/>
  <c r="N27" i="49" s="1"/>
  <c r="O82" i="49"/>
  <c r="O27" i="49" s="1"/>
  <c r="Q82" i="49"/>
  <c r="Q27" i="49" s="1"/>
  <c r="G101" i="22" s="1"/>
  <c r="R82" i="49"/>
  <c r="R27" i="49" s="1"/>
  <c r="H101" i="22" s="1"/>
  <c r="S82" i="49"/>
  <c r="S27" i="49" s="1"/>
  <c r="I101" i="22" s="1"/>
  <c r="T82" i="49"/>
  <c r="T27" i="49" s="1"/>
  <c r="J101" i="22" s="1"/>
  <c r="U82" i="49"/>
  <c r="U27" i="49" s="1"/>
  <c r="K101" i="22" s="1"/>
  <c r="E83" i="49"/>
  <c r="E28" i="49" s="1"/>
  <c r="F83" i="49"/>
  <c r="F28" i="49" s="1"/>
  <c r="H83" i="49"/>
  <c r="H28" i="49" s="1"/>
  <c r="I83" i="49"/>
  <c r="I28" i="49" s="1"/>
  <c r="J83" i="49"/>
  <c r="J28" i="49" s="1"/>
  <c r="K83" i="49"/>
  <c r="K28" i="49" s="1"/>
  <c r="L83" i="49"/>
  <c r="L28" i="49" s="1"/>
  <c r="G126" i="22" s="1"/>
  <c r="M83" i="49"/>
  <c r="M28" i="49" s="1"/>
  <c r="N83" i="49"/>
  <c r="N28" i="49" s="1"/>
  <c r="O83" i="49"/>
  <c r="O28" i="49" s="1"/>
  <c r="Q83" i="49"/>
  <c r="Q28" i="49" s="1"/>
  <c r="R83" i="49"/>
  <c r="R28" i="49"/>
  <c r="H102" i="22" s="1"/>
  <c r="S83" i="49"/>
  <c r="S28" i="49" s="1"/>
  <c r="I102" i="22" s="1"/>
  <c r="T83" i="49"/>
  <c r="T28" i="49" s="1"/>
  <c r="J102" i="22" s="1"/>
  <c r="U83" i="49"/>
  <c r="U28" i="49" s="1"/>
  <c r="K102" i="22" s="1"/>
  <c r="E84" i="49"/>
  <c r="E29" i="49" s="1"/>
  <c r="F84" i="49"/>
  <c r="F29" i="49" s="1"/>
  <c r="H84" i="49"/>
  <c r="H29" i="49" s="1"/>
  <c r="I84" i="49"/>
  <c r="I29" i="49" s="1"/>
  <c r="J84" i="49"/>
  <c r="J29" i="49" s="1"/>
  <c r="K84" i="49"/>
  <c r="K29" i="49" s="1"/>
  <c r="L84" i="49"/>
  <c r="L29" i="49" s="1"/>
  <c r="G127" i="22" s="1"/>
  <c r="M84" i="49"/>
  <c r="M29" i="49" s="1"/>
  <c r="N84" i="49"/>
  <c r="N29" i="49" s="1"/>
  <c r="O84" i="49"/>
  <c r="O29" i="49" s="1"/>
  <c r="Q84" i="49"/>
  <c r="Q29" i="49" s="1"/>
  <c r="R84" i="49"/>
  <c r="R29" i="49" s="1"/>
  <c r="H103" i="22" s="1"/>
  <c r="S84" i="49"/>
  <c r="S29" i="49" s="1"/>
  <c r="I103" i="22" s="1"/>
  <c r="T84" i="49"/>
  <c r="T29" i="49" s="1"/>
  <c r="J103" i="22" s="1"/>
  <c r="U84" i="49"/>
  <c r="U29" i="49" s="1"/>
  <c r="N37" i="49"/>
  <c r="E38" i="49"/>
  <c r="G38" i="49" s="1"/>
  <c r="F38" i="49"/>
  <c r="H38" i="49"/>
  <c r="I38" i="49"/>
  <c r="L38" i="49"/>
  <c r="M38" i="49"/>
  <c r="M10" i="49" s="1"/>
  <c r="N38" i="49"/>
  <c r="E39" i="49"/>
  <c r="G39" i="49" s="1"/>
  <c r="F39" i="49"/>
  <c r="H39" i="49"/>
  <c r="I39" i="49"/>
  <c r="L39" i="49"/>
  <c r="M39" i="49"/>
  <c r="N39" i="49"/>
  <c r="E40" i="49"/>
  <c r="M40" i="49" s="1"/>
  <c r="M12" i="49" s="1"/>
  <c r="F40" i="49"/>
  <c r="H40" i="49"/>
  <c r="I40" i="49"/>
  <c r="E41" i="49"/>
  <c r="G41" i="49" s="1"/>
  <c r="F41" i="49"/>
  <c r="H41" i="49"/>
  <c r="I41" i="49"/>
  <c r="E42" i="49"/>
  <c r="M42" i="49" s="1"/>
  <c r="M14" i="49" s="1"/>
  <c r="F42" i="49"/>
  <c r="R42" i="49" s="1"/>
  <c r="H42" i="49"/>
  <c r="T42" i="49" s="1"/>
  <c r="I42" i="49"/>
  <c r="U42" i="49" s="1"/>
  <c r="E43" i="49"/>
  <c r="J43" i="49" s="1"/>
  <c r="F43" i="49"/>
  <c r="G43" i="49"/>
  <c r="S43" i="49" s="1"/>
  <c r="H43" i="49"/>
  <c r="T43" i="49" s="1"/>
  <c r="I43" i="49"/>
  <c r="Q43" i="49"/>
  <c r="M43" i="49"/>
  <c r="R43" i="49"/>
  <c r="U43" i="49"/>
  <c r="E44" i="49"/>
  <c r="M44" i="49" s="1"/>
  <c r="M16" i="49" s="1"/>
  <c r="F44" i="49"/>
  <c r="R44" i="49" s="1"/>
  <c r="H44" i="49"/>
  <c r="T44" i="49" s="1"/>
  <c r="I44" i="49"/>
  <c r="E45" i="49"/>
  <c r="G45" i="49" s="1"/>
  <c r="S45" i="49" s="1"/>
  <c r="F45" i="49"/>
  <c r="R45" i="49" s="1"/>
  <c r="H45" i="49"/>
  <c r="T45" i="49" s="1"/>
  <c r="I45" i="49"/>
  <c r="M45" i="49"/>
  <c r="N45" i="49"/>
  <c r="U45" i="49"/>
  <c r="E46" i="49"/>
  <c r="M46" i="49" s="1"/>
  <c r="M18" i="49" s="1"/>
  <c r="F46" i="49"/>
  <c r="R46" i="49" s="1"/>
  <c r="H46" i="49"/>
  <c r="I46" i="49"/>
  <c r="U46" i="49" s="1"/>
  <c r="L46" i="49"/>
  <c r="T46" i="49"/>
  <c r="E47" i="49"/>
  <c r="N47" i="49" s="1"/>
  <c r="F47" i="49"/>
  <c r="R47" i="49" s="1"/>
  <c r="H47" i="49"/>
  <c r="I47" i="49"/>
  <c r="L47" i="49"/>
  <c r="M47" i="49"/>
  <c r="T47" i="49"/>
  <c r="U47" i="49"/>
  <c r="E48" i="49"/>
  <c r="F48" i="49"/>
  <c r="R48" i="49" s="1"/>
  <c r="H48" i="49"/>
  <c r="T48" i="49" s="1"/>
  <c r="I48" i="49"/>
  <c r="U48" i="49" s="1"/>
  <c r="L48" i="49"/>
  <c r="M48" i="49"/>
  <c r="E49" i="49"/>
  <c r="L49" i="49" s="1"/>
  <c r="F49" i="49"/>
  <c r="G49" i="49"/>
  <c r="S49" i="49" s="1"/>
  <c r="H49" i="49"/>
  <c r="T49" i="49" s="1"/>
  <c r="I49" i="49"/>
  <c r="Q49" i="49"/>
  <c r="J49" i="49" s="1"/>
  <c r="U49" i="49"/>
  <c r="E50" i="49"/>
  <c r="M50" i="49" s="1"/>
  <c r="F50" i="49"/>
  <c r="R50" i="49" s="1"/>
  <c r="H50" i="49"/>
  <c r="T50" i="49" s="1"/>
  <c r="I50" i="49"/>
  <c r="U50" i="49" s="1"/>
  <c r="E51" i="49"/>
  <c r="M51" i="49" s="1"/>
  <c r="F51" i="49"/>
  <c r="H51" i="49"/>
  <c r="I51" i="49"/>
  <c r="Q51" i="49"/>
  <c r="R51" i="49"/>
  <c r="T51" i="49"/>
  <c r="U51" i="49"/>
  <c r="E52" i="49"/>
  <c r="F52" i="49"/>
  <c r="H52" i="49"/>
  <c r="I52" i="49"/>
  <c r="U52" i="49" s="1"/>
  <c r="M52" i="49"/>
  <c r="R52" i="49"/>
  <c r="T52" i="49"/>
  <c r="E53" i="49"/>
  <c r="M53" i="49" s="1"/>
  <c r="F53" i="49"/>
  <c r="H53" i="49"/>
  <c r="T53" i="49" s="1"/>
  <c r="I53" i="49"/>
  <c r="J53" i="49"/>
  <c r="L53" i="49"/>
  <c r="N53" i="49"/>
  <c r="Q53" i="49"/>
  <c r="R53" i="49"/>
  <c r="U53" i="49"/>
  <c r="E54" i="49"/>
  <c r="N54" i="49" s="1"/>
  <c r="F54" i="49"/>
  <c r="R54" i="49" s="1"/>
  <c r="H54" i="49"/>
  <c r="T54" i="49" s="1"/>
  <c r="I54" i="49"/>
  <c r="U54" i="49" s="1"/>
  <c r="M54" i="49"/>
  <c r="E55" i="49"/>
  <c r="M55" i="49" s="1"/>
  <c r="F55" i="49"/>
  <c r="G55" i="49"/>
  <c r="S55" i="49" s="1"/>
  <c r="H55" i="49"/>
  <c r="T55" i="49" s="1"/>
  <c r="I55" i="49"/>
  <c r="J55" i="49"/>
  <c r="Q55" i="49"/>
  <c r="R55" i="49"/>
  <c r="U55" i="49"/>
  <c r="E56" i="49"/>
  <c r="M56" i="49" s="1"/>
  <c r="F56" i="49"/>
  <c r="H56" i="49"/>
  <c r="T56" i="49" s="1"/>
  <c r="I56" i="49"/>
  <c r="U56" i="49" s="1"/>
  <c r="R56" i="49"/>
  <c r="E57" i="49"/>
  <c r="M57" i="49" s="1"/>
  <c r="F57" i="49"/>
  <c r="H57" i="49"/>
  <c r="I57" i="49"/>
  <c r="Q57" i="49"/>
  <c r="R57" i="49"/>
  <c r="T57" i="49"/>
  <c r="U57" i="49"/>
  <c r="R6" i="22"/>
  <c r="P50" i="22" s="1"/>
  <c r="U6" i="22"/>
  <c r="R7" i="22"/>
  <c r="U7" i="22"/>
  <c r="B8" i="22"/>
  <c r="G8" i="22" s="1"/>
  <c r="E8" i="22"/>
  <c r="H61" i="22"/>
  <c r="N8" i="22"/>
  <c r="B9" i="22"/>
  <c r="B10" i="22"/>
  <c r="G10" i="22" s="1"/>
  <c r="B11" i="22"/>
  <c r="B12" i="22"/>
  <c r="G88" i="22"/>
  <c r="H12" i="22" s="1"/>
  <c r="X45" i="22"/>
  <c r="E43" i="22" s="1"/>
  <c r="A9" i="22"/>
  <c r="A10" i="22" s="1"/>
  <c r="A11" i="22" s="1"/>
  <c r="A12" i="22" s="1"/>
  <c r="A13" i="22" s="1"/>
  <c r="A14" i="22" s="1"/>
  <c r="A15" i="22" s="1"/>
  <c r="A16" i="22" s="1"/>
  <c r="A17" i="22" s="1"/>
  <c r="A18" i="22" s="1"/>
  <c r="A19" i="22" s="1"/>
  <c r="A20" i="22" s="1"/>
  <c r="A21" i="22" s="1"/>
  <c r="A22" i="22" s="1"/>
  <c r="A23" i="22" s="1"/>
  <c r="A24" i="22" s="1"/>
  <c r="A25" i="22" s="1"/>
  <c r="A26" i="22" s="1"/>
  <c r="A27" i="22" s="1"/>
  <c r="E9" i="22"/>
  <c r="H62" i="22"/>
  <c r="N9" i="22"/>
  <c r="X9" i="22"/>
  <c r="Y9" i="22"/>
  <c r="E10" i="22"/>
  <c r="H63" i="22"/>
  <c r="N10" i="22"/>
  <c r="E11" i="22"/>
  <c r="H64" i="22"/>
  <c r="N11" i="22"/>
  <c r="G83" i="22"/>
  <c r="N83" i="22" s="1"/>
  <c r="X11" i="22" s="1"/>
  <c r="Y11" i="22" s="1"/>
  <c r="AA11" i="22"/>
  <c r="E12" i="22"/>
  <c r="H65" i="22"/>
  <c r="N12" i="22"/>
  <c r="B13" i="22"/>
  <c r="E13" i="22"/>
  <c r="H66" i="22"/>
  <c r="N13" i="22"/>
  <c r="B131" i="22"/>
  <c r="X13" i="22" s="1"/>
  <c r="Y13" i="22" s="1"/>
  <c r="C54" i="22" s="1"/>
  <c r="AA13" i="22"/>
  <c r="B14" i="22"/>
  <c r="E14" i="22"/>
  <c r="H67" i="22"/>
  <c r="G90" i="22"/>
  <c r="N14" i="22"/>
  <c r="B15" i="22"/>
  <c r="E15" i="22"/>
  <c r="H68" i="22"/>
  <c r="G91" i="22"/>
  <c r="H15" i="22" s="1"/>
  <c r="N15" i="22"/>
  <c r="AA15" i="22"/>
  <c r="B16" i="22"/>
  <c r="E16" i="22"/>
  <c r="H69" i="22"/>
  <c r="N16" i="22"/>
  <c r="B17" i="22"/>
  <c r="H17" i="22" s="1"/>
  <c r="E17" i="22"/>
  <c r="H70" i="22"/>
  <c r="N17" i="22"/>
  <c r="B18" i="22"/>
  <c r="E18" i="22"/>
  <c r="H71" i="22"/>
  <c r="G94" i="22"/>
  <c r="N18" i="22"/>
  <c r="B19" i="22"/>
  <c r="G19" i="22" s="1"/>
  <c r="E19" i="22"/>
  <c r="H72" i="22"/>
  <c r="G95" i="22"/>
  <c r="N19" i="22"/>
  <c r="B20" i="22"/>
  <c r="E20" i="22"/>
  <c r="J20" i="22"/>
  <c r="N20" i="22"/>
  <c r="B21" i="22"/>
  <c r="H21" i="22" s="1"/>
  <c r="E21" i="22"/>
  <c r="N21" i="22"/>
  <c r="B22" i="22"/>
  <c r="G22" i="22" s="1"/>
  <c r="E22" i="22"/>
  <c r="N22" i="22"/>
  <c r="O22" i="22"/>
  <c r="P22" i="22"/>
  <c r="B23" i="22"/>
  <c r="I23" i="22" s="1"/>
  <c r="E23" i="22"/>
  <c r="N23" i="22"/>
  <c r="B24" i="22"/>
  <c r="O24" i="22" s="1"/>
  <c r="E24" i="22"/>
  <c r="H24" i="22"/>
  <c r="I24" i="22"/>
  <c r="J24" i="22"/>
  <c r="N24" i="22"/>
  <c r="B25" i="22"/>
  <c r="H25" i="22" s="1"/>
  <c r="E25" i="22"/>
  <c r="G25" i="22"/>
  <c r="I25" i="22"/>
  <c r="J25" i="22"/>
  <c r="N25" i="22"/>
  <c r="P25" i="22"/>
  <c r="B26" i="22"/>
  <c r="J26" i="22" s="1"/>
  <c r="E26" i="22"/>
  <c r="G26" i="22"/>
  <c r="H26" i="22"/>
  <c r="I26" i="22"/>
  <c r="L26" i="22"/>
  <c r="N26" i="22"/>
  <c r="O26" i="22"/>
  <c r="P26" i="22"/>
  <c r="B27" i="22"/>
  <c r="G27" i="22" s="1"/>
  <c r="E27" i="22"/>
  <c r="N27" i="22"/>
  <c r="G131" i="22"/>
  <c r="B38" i="22"/>
  <c r="I131" i="22"/>
  <c r="G43" i="22"/>
  <c r="N43" i="22" s="1"/>
  <c r="D50" i="22"/>
  <c r="E50" i="22"/>
  <c r="F50" i="22"/>
  <c r="G50" i="22"/>
  <c r="H50" i="22"/>
  <c r="I50" i="22"/>
  <c r="J50" i="22"/>
  <c r="K50" i="22"/>
  <c r="L50" i="22"/>
  <c r="M50" i="22"/>
  <c r="N50" i="22"/>
  <c r="O50" i="22"/>
  <c r="B61" i="22"/>
  <c r="B108" i="22" s="1"/>
  <c r="G61" i="22"/>
  <c r="I61" i="22"/>
  <c r="J61" i="22"/>
  <c r="A62" i="22"/>
  <c r="B62" i="22"/>
  <c r="B85" i="22" s="1"/>
  <c r="G62" i="22"/>
  <c r="I62" i="22"/>
  <c r="J62" i="22"/>
  <c r="A63" i="22"/>
  <c r="A64" i="22" s="1"/>
  <c r="A65" i="22" s="1"/>
  <c r="A66" i="22" s="1"/>
  <c r="A67" i="22" s="1"/>
  <c r="A68" i="22" s="1"/>
  <c r="A69" i="22" s="1"/>
  <c r="A70" i="22" s="1"/>
  <c r="A71" i="22" s="1"/>
  <c r="A72" i="22" s="1"/>
  <c r="A73" i="22" s="1"/>
  <c r="A74" i="22" s="1"/>
  <c r="A75" i="22" s="1"/>
  <c r="A76" i="22" s="1"/>
  <c r="A77" i="22" s="1"/>
  <c r="A78" i="22" s="1"/>
  <c r="A79" i="22" s="1"/>
  <c r="A80" i="22" s="1"/>
  <c r="B63" i="22"/>
  <c r="G63" i="22"/>
  <c r="I63" i="22"/>
  <c r="J63" i="22"/>
  <c r="B64" i="22"/>
  <c r="B111" i="22" s="1"/>
  <c r="G64" i="22"/>
  <c r="I64" i="22"/>
  <c r="J64" i="22"/>
  <c r="B65" i="22"/>
  <c r="B112" i="22" s="1"/>
  <c r="G65" i="22"/>
  <c r="I65" i="22"/>
  <c r="J65" i="22"/>
  <c r="B66" i="22"/>
  <c r="B89" i="22" s="1"/>
  <c r="G66" i="22"/>
  <c r="I66" i="22"/>
  <c r="J66" i="22"/>
  <c r="B67" i="22"/>
  <c r="G67" i="22"/>
  <c r="I67" i="22"/>
  <c r="J67" i="22"/>
  <c r="B68" i="22"/>
  <c r="B115" i="22" s="1"/>
  <c r="G68" i="22"/>
  <c r="I68" i="22"/>
  <c r="J68" i="22"/>
  <c r="B69" i="22"/>
  <c r="B116" i="22" s="1"/>
  <c r="G69" i="22"/>
  <c r="I69" i="22"/>
  <c r="G16" i="22" s="1"/>
  <c r="J69" i="22"/>
  <c r="B70" i="22"/>
  <c r="B93" i="22" s="1"/>
  <c r="G70" i="22"/>
  <c r="I70" i="22"/>
  <c r="J70" i="22"/>
  <c r="B71" i="22"/>
  <c r="G71" i="22"/>
  <c r="I71" i="22"/>
  <c r="J71" i="22"/>
  <c r="B72" i="22"/>
  <c r="B95" i="22" s="1"/>
  <c r="G72" i="22"/>
  <c r="I72" i="22"/>
  <c r="J72" i="22"/>
  <c r="B73" i="22"/>
  <c r="B120" i="22" s="1"/>
  <c r="G73" i="22"/>
  <c r="H73" i="22"/>
  <c r="I73" i="22"/>
  <c r="J73" i="22"/>
  <c r="B74" i="22"/>
  <c r="B121" i="22" s="1"/>
  <c r="G74" i="22"/>
  <c r="H74" i="22"/>
  <c r="I74" i="22"/>
  <c r="J74" i="22"/>
  <c r="B75" i="22"/>
  <c r="B122" i="22" s="1"/>
  <c r="G75" i="22"/>
  <c r="H75" i="22"/>
  <c r="I75" i="22"/>
  <c r="J75" i="22"/>
  <c r="B76" i="22"/>
  <c r="G76" i="22"/>
  <c r="H76" i="22"/>
  <c r="I76" i="22"/>
  <c r="J76" i="22"/>
  <c r="B77" i="22"/>
  <c r="B124" i="22" s="1"/>
  <c r="G77" i="22"/>
  <c r="H77" i="22"/>
  <c r="I77" i="22"/>
  <c r="J77" i="22"/>
  <c r="B78" i="22"/>
  <c r="G78" i="22"/>
  <c r="H78" i="22"/>
  <c r="I78" i="22"/>
  <c r="J78" i="22"/>
  <c r="B79" i="22"/>
  <c r="B126" i="22" s="1"/>
  <c r="G79" i="22"/>
  <c r="H79" i="22"/>
  <c r="I79" i="22"/>
  <c r="J79" i="22"/>
  <c r="B80" i="22"/>
  <c r="G80" i="22"/>
  <c r="H80" i="22"/>
  <c r="I80" i="22"/>
  <c r="J80" i="22"/>
  <c r="K84" i="22"/>
  <c r="L84" i="22"/>
  <c r="A85" i="22"/>
  <c r="A86" i="22" s="1"/>
  <c r="A87" i="22" s="1"/>
  <c r="A88" i="22" s="1"/>
  <c r="A89" i="22" s="1"/>
  <c r="A90" i="22" s="1"/>
  <c r="A91" i="22" s="1"/>
  <c r="A92" i="22" s="1"/>
  <c r="A93" i="22" s="1"/>
  <c r="A94" i="22" s="1"/>
  <c r="A95" i="22" s="1"/>
  <c r="A96" i="22" s="1"/>
  <c r="A97" i="22" s="1"/>
  <c r="A98" i="22" s="1"/>
  <c r="A99" i="22" s="1"/>
  <c r="A100" i="22" s="1"/>
  <c r="A101" i="22" s="1"/>
  <c r="A102" i="22" s="1"/>
  <c r="A103" i="22" s="1"/>
  <c r="L85" i="22"/>
  <c r="B86" i="22"/>
  <c r="I86" i="22"/>
  <c r="L86" i="22"/>
  <c r="B87" i="22"/>
  <c r="K87" i="22"/>
  <c r="L87" i="22"/>
  <c r="B88" i="22"/>
  <c r="K88" i="22"/>
  <c r="L88" i="22"/>
  <c r="L89" i="22"/>
  <c r="B90" i="22"/>
  <c r="L90" i="22"/>
  <c r="K91" i="22"/>
  <c r="L91" i="22"/>
  <c r="L92" i="22"/>
  <c r="L93" i="22"/>
  <c r="B94" i="22"/>
  <c r="K94" i="22"/>
  <c r="L94" i="22"/>
  <c r="I95" i="22"/>
  <c r="L95" i="22"/>
  <c r="G96" i="22"/>
  <c r="H96" i="22"/>
  <c r="L96" i="22"/>
  <c r="G97" i="22"/>
  <c r="H97" i="22"/>
  <c r="I97" i="22"/>
  <c r="L97" i="22"/>
  <c r="G98" i="22"/>
  <c r="K98" i="22"/>
  <c r="L98" i="22"/>
  <c r="B99" i="22"/>
  <c r="L99" i="22"/>
  <c r="B100" i="22"/>
  <c r="L100" i="22"/>
  <c r="B101" i="22"/>
  <c r="L101" i="22"/>
  <c r="B102" i="22"/>
  <c r="G102" i="22"/>
  <c r="L102" i="22"/>
  <c r="B103" i="22"/>
  <c r="G103" i="22"/>
  <c r="K103" i="22"/>
  <c r="L103" i="22"/>
  <c r="H108" i="22"/>
  <c r="A109" i="22"/>
  <c r="H109" i="22"/>
  <c r="A110" i="22"/>
  <c r="A111" i="22" s="1"/>
  <c r="A112" i="22" s="1"/>
  <c r="A113" i="22" s="1"/>
  <c r="A114" i="22" s="1"/>
  <c r="A115" i="22" s="1"/>
  <c r="A116" i="22" s="1"/>
  <c r="A117" i="22" s="1"/>
  <c r="A118" i="22" s="1"/>
  <c r="A119" i="22" s="1"/>
  <c r="A120" i="22" s="1"/>
  <c r="A121" i="22" s="1"/>
  <c r="A122" i="22" s="1"/>
  <c r="A123" i="22" s="1"/>
  <c r="A124" i="22" s="1"/>
  <c r="A125" i="22" s="1"/>
  <c r="A126" i="22" s="1"/>
  <c r="A127" i="22" s="1"/>
  <c r="B110" i="22"/>
  <c r="H110" i="22"/>
  <c r="H111" i="22"/>
  <c r="H112" i="22"/>
  <c r="H113" i="22"/>
  <c r="B114" i="22"/>
  <c r="H114" i="22"/>
  <c r="H115" i="22"/>
  <c r="H116" i="22"/>
  <c r="H117" i="22"/>
  <c r="B118" i="22"/>
  <c r="H118" i="22"/>
  <c r="B119" i="22"/>
  <c r="H119" i="22"/>
  <c r="H120" i="22"/>
  <c r="H121" i="22"/>
  <c r="H122" i="22"/>
  <c r="B123" i="22"/>
  <c r="H123" i="22"/>
  <c r="H124" i="22"/>
  <c r="B125" i="22"/>
  <c r="H125" i="22"/>
  <c r="H126" i="22"/>
  <c r="B127" i="22"/>
  <c r="H127" i="22"/>
  <c r="G132" i="22"/>
  <c r="I132" i="22"/>
  <c r="G133" i="22"/>
  <c r="I133" i="22"/>
  <c r="G134" i="22"/>
  <c r="I134" i="22"/>
  <c r="G135" i="22"/>
  <c r="I135" i="22"/>
  <c r="G136" i="22"/>
  <c r="I136" i="22"/>
  <c r="G137" i="22"/>
  <c r="I137" i="22"/>
  <c r="B8" i="15"/>
  <c r="C8" i="15"/>
  <c r="D8" i="15"/>
  <c r="E8" i="15"/>
  <c r="F8" i="15"/>
  <c r="G8" i="15"/>
  <c r="H8" i="15"/>
  <c r="I8" i="15"/>
  <c r="J8" i="15"/>
  <c r="K8" i="15"/>
  <c r="B9" i="15"/>
  <c r="C9" i="15"/>
  <c r="D9" i="15"/>
  <c r="E9" i="15"/>
  <c r="F9" i="15"/>
  <c r="G9" i="15"/>
  <c r="H9" i="15"/>
  <c r="I9" i="15"/>
  <c r="J9" i="15"/>
  <c r="K9" i="15"/>
  <c r="B10" i="15"/>
  <c r="C10" i="15"/>
  <c r="D10" i="15"/>
  <c r="E10" i="15"/>
  <c r="F10" i="15"/>
  <c r="G10" i="15"/>
  <c r="H10" i="15"/>
  <c r="I10" i="15"/>
  <c r="J10" i="15"/>
  <c r="K10" i="15"/>
  <c r="B11" i="15"/>
  <c r="C11" i="15"/>
  <c r="D11" i="15"/>
  <c r="E11" i="15"/>
  <c r="F11" i="15"/>
  <c r="G11" i="15"/>
  <c r="H11" i="15"/>
  <c r="I11" i="15"/>
  <c r="J11" i="15"/>
  <c r="K11" i="15"/>
  <c r="B12" i="15"/>
  <c r="C12" i="15"/>
  <c r="D12" i="15"/>
  <c r="E12" i="15"/>
  <c r="F12" i="15"/>
  <c r="G12" i="15"/>
  <c r="H12" i="15"/>
  <c r="I12" i="15"/>
  <c r="J12" i="15"/>
  <c r="K12" i="15"/>
  <c r="B13" i="15"/>
  <c r="C13" i="15"/>
  <c r="D13" i="15"/>
  <c r="E13" i="15"/>
  <c r="F13" i="15"/>
  <c r="G13" i="15"/>
  <c r="H13" i="15"/>
  <c r="I13" i="15"/>
  <c r="J13" i="15"/>
  <c r="K13" i="15"/>
  <c r="B14" i="15"/>
  <c r="C14" i="15"/>
  <c r="D14" i="15"/>
  <c r="E14" i="15"/>
  <c r="F14" i="15"/>
  <c r="G14" i="15"/>
  <c r="H14" i="15"/>
  <c r="I14" i="15"/>
  <c r="J14" i="15"/>
  <c r="K14" i="15"/>
  <c r="B15" i="15"/>
  <c r="C15" i="15"/>
  <c r="D15" i="15"/>
  <c r="E15" i="15"/>
  <c r="F15" i="15"/>
  <c r="G15" i="15"/>
  <c r="H15" i="15"/>
  <c r="I15" i="15"/>
  <c r="J15" i="15"/>
  <c r="K15" i="15"/>
  <c r="B16" i="15"/>
  <c r="C16" i="15"/>
  <c r="D16" i="15"/>
  <c r="E16" i="15"/>
  <c r="F16" i="15"/>
  <c r="G16" i="15"/>
  <c r="H16" i="15"/>
  <c r="I16" i="15"/>
  <c r="J16" i="15"/>
  <c r="K16" i="15"/>
  <c r="B17" i="15"/>
  <c r="C17" i="15"/>
  <c r="D17" i="15"/>
  <c r="E17" i="15"/>
  <c r="F17" i="15"/>
  <c r="G17" i="15"/>
  <c r="H17" i="15"/>
  <c r="I17" i="15"/>
  <c r="J17" i="15"/>
  <c r="K17" i="15"/>
  <c r="B18" i="15"/>
  <c r="C18" i="15"/>
  <c r="D18" i="15"/>
  <c r="E18" i="15"/>
  <c r="F18" i="15"/>
  <c r="G18" i="15"/>
  <c r="H18" i="15"/>
  <c r="I18" i="15"/>
  <c r="J18" i="15"/>
  <c r="K18" i="15"/>
  <c r="B19" i="15"/>
  <c r="C19" i="15"/>
  <c r="D19" i="15"/>
  <c r="E19" i="15"/>
  <c r="F19" i="15"/>
  <c r="G19" i="15"/>
  <c r="H19" i="15"/>
  <c r="I19" i="15"/>
  <c r="J19" i="15"/>
  <c r="K19" i="15"/>
  <c r="B20" i="15"/>
  <c r="C20" i="15"/>
  <c r="D20" i="15"/>
  <c r="E20" i="15"/>
  <c r="F20" i="15"/>
  <c r="G20" i="15"/>
  <c r="H20" i="15"/>
  <c r="I20" i="15"/>
  <c r="J20" i="15"/>
  <c r="K20" i="15"/>
  <c r="B21" i="15"/>
  <c r="C21" i="15"/>
  <c r="D21" i="15"/>
  <c r="E21" i="15"/>
  <c r="F21" i="15"/>
  <c r="G21" i="15"/>
  <c r="H21" i="15"/>
  <c r="I21" i="15"/>
  <c r="J21" i="15"/>
  <c r="K21" i="15"/>
  <c r="B22" i="15"/>
  <c r="C22" i="15"/>
  <c r="D22" i="15"/>
  <c r="E22" i="15"/>
  <c r="F22" i="15"/>
  <c r="G22" i="15"/>
  <c r="H22" i="15"/>
  <c r="I22" i="15"/>
  <c r="J22" i="15"/>
  <c r="K22" i="15"/>
  <c r="B23" i="15"/>
  <c r="C23" i="15"/>
  <c r="D23" i="15"/>
  <c r="E23" i="15"/>
  <c r="F23" i="15"/>
  <c r="G23" i="15"/>
  <c r="H23" i="15"/>
  <c r="I23" i="15"/>
  <c r="J23" i="15"/>
  <c r="K23" i="15"/>
  <c r="B24" i="15"/>
  <c r="C24" i="15"/>
  <c r="D24" i="15"/>
  <c r="E24" i="15"/>
  <c r="F24" i="15"/>
  <c r="G24" i="15"/>
  <c r="H24" i="15"/>
  <c r="I24" i="15"/>
  <c r="J24" i="15"/>
  <c r="K24" i="15"/>
  <c r="B25" i="15"/>
  <c r="C25" i="15"/>
  <c r="D25" i="15"/>
  <c r="E25" i="15"/>
  <c r="F25" i="15"/>
  <c r="G25" i="15"/>
  <c r="H25" i="15"/>
  <c r="I25" i="15"/>
  <c r="J25" i="15"/>
  <c r="K25" i="15"/>
  <c r="B26" i="15"/>
  <c r="C26" i="15"/>
  <c r="D26" i="15"/>
  <c r="E26" i="15"/>
  <c r="F26" i="15"/>
  <c r="G26" i="15"/>
  <c r="H26" i="15"/>
  <c r="I26" i="15"/>
  <c r="J26" i="15"/>
  <c r="K26" i="15"/>
  <c r="B27" i="15"/>
  <c r="C27" i="15"/>
  <c r="D27" i="15"/>
  <c r="E27" i="15"/>
  <c r="F27" i="15"/>
  <c r="G27" i="15"/>
  <c r="H27" i="15"/>
  <c r="I27" i="15"/>
  <c r="J27" i="15"/>
  <c r="K27" i="15"/>
  <c r="B28" i="15"/>
  <c r="C28" i="15"/>
  <c r="D28" i="15"/>
  <c r="E28" i="15"/>
  <c r="F28" i="15"/>
  <c r="G28" i="15"/>
  <c r="H28" i="15"/>
  <c r="I28" i="15"/>
  <c r="J28" i="15"/>
  <c r="K28" i="15"/>
  <c r="C34" i="15"/>
  <c r="D34" i="15"/>
  <c r="E34" i="15"/>
  <c r="G34" i="15"/>
  <c r="I34" i="15"/>
  <c r="E35" i="15"/>
  <c r="F35" i="15"/>
  <c r="G35" i="15"/>
  <c r="H35" i="15"/>
  <c r="I35" i="15"/>
  <c r="J35" i="15"/>
  <c r="C36" i="15"/>
  <c r="D36" i="15"/>
  <c r="E36" i="15"/>
  <c r="F36" i="15"/>
  <c r="G36" i="15"/>
  <c r="H36" i="15"/>
  <c r="I36" i="15"/>
  <c r="J36" i="15"/>
  <c r="C37" i="15"/>
  <c r="D37" i="15"/>
  <c r="E37" i="15"/>
  <c r="F37" i="15"/>
  <c r="G37" i="15"/>
  <c r="H37" i="15"/>
  <c r="I37" i="15"/>
  <c r="J37" i="15"/>
  <c r="C38" i="15"/>
  <c r="D38" i="15"/>
  <c r="E38" i="15"/>
  <c r="F38" i="15"/>
  <c r="G38" i="15"/>
  <c r="H38" i="15"/>
  <c r="I38" i="15"/>
  <c r="J38" i="15"/>
  <c r="C39" i="15"/>
  <c r="D39" i="15"/>
  <c r="E39" i="15"/>
  <c r="F39" i="15"/>
  <c r="G39" i="15"/>
  <c r="H39" i="15"/>
  <c r="I39" i="15"/>
  <c r="J39" i="15"/>
  <c r="C40" i="15"/>
  <c r="D40" i="15"/>
  <c r="E40" i="15"/>
  <c r="F40" i="15"/>
  <c r="G40" i="15"/>
  <c r="H40" i="15"/>
  <c r="I40" i="15"/>
  <c r="J40" i="15"/>
  <c r="C41" i="15"/>
  <c r="D41" i="15"/>
  <c r="E41" i="15"/>
  <c r="F41" i="15"/>
  <c r="G41" i="15"/>
  <c r="H41" i="15"/>
  <c r="I41" i="15"/>
  <c r="J41" i="15"/>
  <c r="C42" i="15"/>
  <c r="D42" i="15"/>
  <c r="E42" i="15"/>
  <c r="F42" i="15"/>
  <c r="G42" i="15"/>
  <c r="H42" i="15"/>
  <c r="I42" i="15"/>
  <c r="J42" i="15"/>
  <c r="C43" i="15"/>
  <c r="D43" i="15"/>
  <c r="E43" i="15"/>
  <c r="F43" i="15"/>
  <c r="G43" i="15"/>
  <c r="H43" i="15"/>
  <c r="I43" i="15"/>
  <c r="J43" i="15"/>
  <c r="C44" i="15"/>
  <c r="D44" i="15"/>
  <c r="E44" i="15"/>
  <c r="F44" i="15"/>
  <c r="G44" i="15"/>
  <c r="H44" i="15"/>
  <c r="I44" i="15"/>
  <c r="J44" i="15"/>
  <c r="C45" i="15"/>
  <c r="D45" i="15"/>
  <c r="E45" i="15"/>
  <c r="F45" i="15"/>
  <c r="G45" i="15"/>
  <c r="H45" i="15"/>
  <c r="I45" i="15"/>
  <c r="J45" i="15"/>
  <c r="C46" i="15"/>
  <c r="D46" i="15"/>
  <c r="E46" i="15"/>
  <c r="F46" i="15"/>
  <c r="G46" i="15"/>
  <c r="H46" i="15"/>
  <c r="I46" i="15"/>
  <c r="J46" i="15"/>
  <c r="C47" i="15"/>
  <c r="D47" i="15"/>
  <c r="E47" i="15"/>
  <c r="F47" i="15"/>
  <c r="G47" i="15"/>
  <c r="H47" i="15"/>
  <c r="I47" i="15"/>
  <c r="J47" i="15"/>
  <c r="C48" i="15"/>
  <c r="D48" i="15"/>
  <c r="E48" i="15"/>
  <c r="F48" i="15"/>
  <c r="G48" i="15"/>
  <c r="H48" i="15"/>
  <c r="I48" i="15"/>
  <c r="J48" i="15"/>
  <c r="C49" i="15"/>
  <c r="D49" i="15"/>
  <c r="E49" i="15"/>
  <c r="F49" i="15"/>
  <c r="G49" i="15"/>
  <c r="H49" i="15"/>
  <c r="I49" i="15"/>
  <c r="J49" i="15"/>
  <c r="C50" i="15"/>
  <c r="D50" i="15"/>
  <c r="E50" i="15"/>
  <c r="F50" i="15"/>
  <c r="G50" i="15"/>
  <c r="H50" i="15"/>
  <c r="I50" i="15"/>
  <c r="J50" i="15"/>
  <c r="C51" i="15"/>
  <c r="D51" i="15"/>
  <c r="E51" i="15"/>
  <c r="F51" i="15"/>
  <c r="G51" i="15"/>
  <c r="H51" i="15"/>
  <c r="I51" i="15"/>
  <c r="J51" i="15"/>
  <c r="C52" i="15"/>
  <c r="D52" i="15"/>
  <c r="E52" i="15"/>
  <c r="F52" i="15"/>
  <c r="G52" i="15"/>
  <c r="H52" i="15"/>
  <c r="I52" i="15"/>
  <c r="J52" i="15"/>
  <c r="C53" i="15"/>
  <c r="D53" i="15"/>
  <c r="E53" i="15"/>
  <c r="F53" i="15"/>
  <c r="G53" i="15"/>
  <c r="H53" i="15"/>
  <c r="I53" i="15"/>
  <c r="J53" i="15"/>
  <c r="C54" i="15"/>
  <c r="D54" i="15"/>
  <c r="E54" i="15"/>
  <c r="F54" i="15"/>
  <c r="G54" i="15"/>
  <c r="H54" i="15"/>
  <c r="I54" i="15"/>
  <c r="J54" i="15"/>
  <c r="C55" i="15"/>
  <c r="D55" i="15"/>
  <c r="E55" i="15"/>
  <c r="F55" i="15"/>
  <c r="G55" i="15"/>
  <c r="H55" i="15"/>
  <c r="I55" i="15"/>
  <c r="J55" i="15"/>
  <c r="B61" i="15"/>
  <c r="C61" i="15"/>
  <c r="D61" i="15"/>
  <c r="E61" i="15"/>
  <c r="F61" i="15"/>
  <c r="G61" i="15"/>
  <c r="H61" i="15"/>
  <c r="B62" i="15"/>
  <c r="C62" i="15"/>
  <c r="D62" i="15"/>
  <c r="E62" i="15"/>
  <c r="F62" i="15"/>
  <c r="G62" i="15"/>
  <c r="H62" i="15"/>
  <c r="B63" i="15"/>
  <c r="C63" i="15"/>
  <c r="D63" i="15"/>
  <c r="E63" i="15"/>
  <c r="F63" i="15"/>
  <c r="G63" i="15"/>
  <c r="H63" i="15"/>
  <c r="B64" i="15"/>
  <c r="C64" i="15"/>
  <c r="D64" i="15"/>
  <c r="E64" i="15"/>
  <c r="F64" i="15"/>
  <c r="G64" i="15"/>
  <c r="H64" i="15"/>
  <c r="B65" i="15"/>
  <c r="C65" i="15"/>
  <c r="D65" i="15"/>
  <c r="E65" i="15"/>
  <c r="F65" i="15"/>
  <c r="G65" i="15"/>
  <c r="H65" i="15"/>
  <c r="B66" i="15"/>
  <c r="C66" i="15"/>
  <c r="D66" i="15"/>
  <c r="E66" i="15"/>
  <c r="F66" i="15"/>
  <c r="G66" i="15"/>
  <c r="H66" i="15"/>
  <c r="B67" i="15"/>
  <c r="C67" i="15"/>
  <c r="D67" i="15"/>
  <c r="E67" i="15"/>
  <c r="F67" i="15"/>
  <c r="G67" i="15"/>
  <c r="H67" i="15"/>
  <c r="B68" i="15"/>
  <c r="C68" i="15"/>
  <c r="D68" i="15"/>
  <c r="E68" i="15"/>
  <c r="F68" i="15"/>
  <c r="G68" i="15"/>
  <c r="H68" i="15"/>
  <c r="B69" i="15"/>
  <c r="C69" i="15"/>
  <c r="D69" i="15"/>
  <c r="E69" i="15"/>
  <c r="F69" i="15"/>
  <c r="G69" i="15"/>
  <c r="H69" i="15"/>
  <c r="B70" i="15"/>
  <c r="C70" i="15"/>
  <c r="D70" i="15"/>
  <c r="E70" i="15"/>
  <c r="F70" i="15"/>
  <c r="G70" i="15"/>
  <c r="H70" i="15"/>
  <c r="B71" i="15"/>
  <c r="C71" i="15"/>
  <c r="D71" i="15"/>
  <c r="E71" i="15"/>
  <c r="F71" i="15"/>
  <c r="G71" i="15"/>
  <c r="H71" i="15"/>
  <c r="B72" i="15"/>
  <c r="C72" i="15"/>
  <c r="D72" i="15"/>
  <c r="E72" i="15"/>
  <c r="F72" i="15"/>
  <c r="G72" i="15"/>
  <c r="H72" i="15"/>
  <c r="B73" i="15"/>
  <c r="C73" i="15"/>
  <c r="D73" i="15"/>
  <c r="E73" i="15"/>
  <c r="F73" i="15"/>
  <c r="G73" i="15"/>
  <c r="H73" i="15"/>
  <c r="B74" i="15"/>
  <c r="C74" i="15"/>
  <c r="D74" i="15"/>
  <c r="E74" i="15"/>
  <c r="F74" i="15"/>
  <c r="G74" i="15"/>
  <c r="H74" i="15"/>
  <c r="B75" i="15"/>
  <c r="C75" i="15"/>
  <c r="D75" i="15"/>
  <c r="E75" i="15"/>
  <c r="F75" i="15"/>
  <c r="G75" i="15"/>
  <c r="H75" i="15"/>
  <c r="B76" i="15"/>
  <c r="C76" i="15"/>
  <c r="D76" i="15"/>
  <c r="E76" i="15"/>
  <c r="F76" i="15"/>
  <c r="G76" i="15"/>
  <c r="H76" i="15"/>
  <c r="B77" i="15"/>
  <c r="C77" i="15"/>
  <c r="D77" i="15"/>
  <c r="E77" i="15"/>
  <c r="F77" i="15"/>
  <c r="G77" i="15"/>
  <c r="H77" i="15"/>
  <c r="B78" i="15"/>
  <c r="C78" i="15"/>
  <c r="D78" i="15"/>
  <c r="E78" i="15"/>
  <c r="F78" i="15"/>
  <c r="G78" i="15"/>
  <c r="H78" i="15"/>
  <c r="B79" i="15"/>
  <c r="C79" i="15"/>
  <c r="D79" i="15"/>
  <c r="E79" i="15"/>
  <c r="F79" i="15"/>
  <c r="G79" i="15"/>
  <c r="H79" i="15"/>
  <c r="B80" i="15"/>
  <c r="C80" i="15"/>
  <c r="D80" i="15"/>
  <c r="E80" i="15"/>
  <c r="F80" i="15"/>
  <c r="G80" i="15"/>
  <c r="H80" i="15"/>
  <c r="B81" i="15"/>
  <c r="C81" i="15"/>
  <c r="D81" i="15"/>
  <c r="E81" i="15"/>
  <c r="F81" i="15"/>
  <c r="G81" i="15"/>
  <c r="H81" i="15"/>
  <c r="B82" i="15"/>
  <c r="C82" i="15"/>
  <c r="D82" i="15"/>
  <c r="E82" i="15"/>
  <c r="F82" i="15"/>
  <c r="G82" i="15"/>
  <c r="H82" i="15"/>
  <c r="B83" i="15"/>
  <c r="C83" i="15"/>
  <c r="D83" i="15"/>
  <c r="E83" i="15"/>
  <c r="F83" i="15"/>
  <c r="G83" i="15"/>
  <c r="H83" i="15"/>
  <c r="B84" i="15"/>
  <c r="C84" i="15"/>
  <c r="D84" i="15"/>
  <c r="E84" i="15"/>
  <c r="F84" i="15"/>
  <c r="G84" i="15"/>
  <c r="H84" i="15"/>
  <c r="B85" i="15"/>
  <c r="C85" i="15"/>
  <c r="D85" i="15"/>
  <c r="E85" i="15"/>
  <c r="F85" i="15"/>
  <c r="G85" i="15"/>
  <c r="H85" i="15"/>
  <c r="B86" i="15"/>
  <c r="C86" i="15"/>
  <c r="D86" i="15"/>
  <c r="E86" i="15"/>
  <c r="F86" i="15"/>
  <c r="G86" i="15"/>
  <c r="H86" i="15"/>
  <c r="B87" i="15"/>
  <c r="C87" i="15"/>
  <c r="D87" i="15"/>
  <c r="E87" i="15"/>
  <c r="F87" i="15"/>
  <c r="G87" i="15"/>
  <c r="H87" i="15"/>
  <c r="B88" i="15"/>
  <c r="C88" i="15"/>
  <c r="D88" i="15"/>
  <c r="E88" i="15"/>
  <c r="F88" i="15"/>
  <c r="G88" i="15"/>
  <c r="H88" i="15"/>
  <c r="B89" i="15"/>
  <c r="C89" i="15"/>
  <c r="D89" i="15"/>
  <c r="E89" i="15"/>
  <c r="F89" i="15"/>
  <c r="G89" i="15"/>
  <c r="H89" i="15"/>
  <c r="B90" i="15"/>
  <c r="C90" i="15"/>
  <c r="D90" i="15"/>
  <c r="E90" i="15"/>
  <c r="F90" i="15"/>
  <c r="G90" i="15"/>
  <c r="H90" i="15"/>
  <c r="B91" i="15"/>
  <c r="C91" i="15"/>
  <c r="D91" i="15"/>
  <c r="E91" i="15"/>
  <c r="F91" i="15"/>
  <c r="G91" i="15"/>
  <c r="H91" i="15"/>
  <c r="B92" i="15"/>
  <c r="C92" i="15"/>
  <c r="D92" i="15"/>
  <c r="E92" i="15"/>
  <c r="F92" i="15"/>
  <c r="G92" i="15"/>
  <c r="H92" i="15"/>
  <c r="B93" i="15"/>
  <c r="C93" i="15"/>
  <c r="D93" i="15"/>
  <c r="E93" i="15"/>
  <c r="F93" i="15"/>
  <c r="G93" i="15"/>
  <c r="H93" i="15"/>
  <c r="B94" i="15"/>
  <c r="C94" i="15"/>
  <c r="D94" i="15"/>
  <c r="E94" i="15"/>
  <c r="F94" i="15"/>
  <c r="G94" i="15"/>
  <c r="H94" i="15"/>
  <c r="B95" i="15"/>
  <c r="C95" i="15"/>
  <c r="D95" i="15"/>
  <c r="E95" i="15"/>
  <c r="F95" i="15"/>
  <c r="G95" i="15"/>
  <c r="H95" i="15"/>
  <c r="B96" i="15"/>
  <c r="C96" i="15"/>
  <c r="D96" i="15"/>
  <c r="E96" i="15"/>
  <c r="F96" i="15"/>
  <c r="G96" i="15"/>
  <c r="H96" i="15"/>
  <c r="B97" i="15"/>
  <c r="C97" i="15"/>
  <c r="D97" i="15"/>
  <c r="E97" i="15"/>
  <c r="F97" i="15"/>
  <c r="G97" i="15"/>
  <c r="H97" i="15"/>
  <c r="B98" i="15"/>
  <c r="C98" i="15"/>
  <c r="D98" i="15"/>
  <c r="E98" i="15"/>
  <c r="F98" i="15"/>
  <c r="G98" i="15"/>
  <c r="H98" i="15"/>
  <c r="B99" i="15"/>
  <c r="C99" i="15"/>
  <c r="D99" i="15"/>
  <c r="E99" i="15"/>
  <c r="F99" i="15"/>
  <c r="G99" i="15"/>
  <c r="H99" i="15"/>
  <c r="B100" i="15"/>
  <c r="C100" i="15"/>
  <c r="D100" i="15"/>
  <c r="E100" i="15"/>
  <c r="F100" i="15"/>
  <c r="G100" i="15"/>
  <c r="H100" i="15"/>
  <c r="B101" i="15"/>
  <c r="C101" i="15"/>
  <c r="D101" i="15"/>
  <c r="E101" i="15"/>
  <c r="F101" i="15"/>
  <c r="G101" i="15"/>
  <c r="H101" i="15"/>
  <c r="B102" i="15"/>
  <c r="C102" i="15"/>
  <c r="D102" i="15"/>
  <c r="E102" i="15"/>
  <c r="F102" i="15"/>
  <c r="G102" i="15"/>
  <c r="H102" i="15"/>
  <c r="B103" i="15"/>
  <c r="C103" i="15"/>
  <c r="D103" i="15"/>
  <c r="E103" i="15"/>
  <c r="F103" i="15"/>
  <c r="G103" i="15"/>
  <c r="H103" i="15"/>
  <c r="B104" i="15"/>
  <c r="C104" i="15"/>
  <c r="D104" i="15"/>
  <c r="E104" i="15"/>
  <c r="F104" i="15"/>
  <c r="G104" i="15"/>
  <c r="H104" i="15"/>
  <c r="B105" i="15"/>
  <c r="C105" i="15"/>
  <c r="D105" i="15"/>
  <c r="E105" i="15"/>
  <c r="F105" i="15"/>
  <c r="G105" i="15"/>
  <c r="H105" i="15"/>
  <c r="B106" i="15"/>
  <c r="C106" i="15"/>
  <c r="D106" i="15"/>
  <c r="E106" i="15"/>
  <c r="F106" i="15"/>
  <c r="G106" i="15"/>
  <c r="H106" i="15"/>
  <c r="B107" i="15"/>
  <c r="C107" i="15"/>
  <c r="D107" i="15"/>
  <c r="E107" i="15"/>
  <c r="F107" i="15"/>
  <c r="G107" i="15"/>
  <c r="H107" i="15"/>
  <c r="B108" i="15"/>
  <c r="C108" i="15"/>
  <c r="D108" i="15"/>
  <c r="E108" i="15"/>
  <c r="F108" i="15"/>
  <c r="G108" i="15"/>
  <c r="H108" i="15"/>
  <c r="B109" i="15"/>
  <c r="C109" i="15"/>
  <c r="D109" i="15"/>
  <c r="E109" i="15"/>
  <c r="F109" i="15"/>
  <c r="G109" i="15"/>
  <c r="H109" i="15"/>
  <c r="B110" i="15"/>
  <c r="C110" i="15"/>
  <c r="D110" i="15"/>
  <c r="E110" i="15"/>
  <c r="F110" i="15"/>
  <c r="G110" i="15"/>
  <c r="H110" i="15"/>
  <c r="B111" i="15"/>
  <c r="C111" i="15"/>
  <c r="D111" i="15"/>
  <c r="E111" i="15"/>
  <c r="F111" i="15"/>
  <c r="G111" i="15"/>
  <c r="H111" i="15"/>
  <c r="B112" i="15"/>
  <c r="C112" i="15"/>
  <c r="D112" i="15"/>
  <c r="E112" i="15"/>
  <c r="F112" i="15"/>
  <c r="G112" i="15"/>
  <c r="H112" i="15"/>
  <c r="B113" i="15"/>
  <c r="C113" i="15"/>
  <c r="D113" i="15"/>
  <c r="E113" i="15"/>
  <c r="F113" i="15"/>
  <c r="G113" i="15"/>
  <c r="H113" i="15"/>
  <c r="B114" i="15"/>
  <c r="C114" i="15"/>
  <c r="D114" i="15"/>
  <c r="E114" i="15"/>
  <c r="F114" i="15"/>
  <c r="G114" i="15"/>
  <c r="H114" i="15"/>
  <c r="B115" i="15"/>
  <c r="C115" i="15"/>
  <c r="D115" i="15"/>
  <c r="E115" i="15"/>
  <c r="F115" i="15"/>
  <c r="G115" i="15"/>
  <c r="H115" i="15"/>
  <c r="B116" i="15"/>
  <c r="C116" i="15"/>
  <c r="D116" i="15"/>
  <c r="E116" i="15"/>
  <c r="F116" i="15"/>
  <c r="G116" i="15"/>
  <c r="H116" i="15"/>
  <c r="B117" i="15"/>
  <c r="C117" i="15"/>
  <c r="D117" i="15"/>
  <c r="E117" i="15"/>
  <c r="F117" i="15"/>
  <c r="G117" i="15"/>
  <c r="H117" i="15"/>
  <c r="B118" i="15"/>
  <c r="C118" i="15"/>
  <c r="D118" i="15"/>
  <c r="E118" i="15"/>
  <c r="F118" i="15"/>
  <c r="G118" i="15"/>
  <c r="H118" i="15"/>
  <c r="B119" i="15"/>
  <c r="C119" i="15"/>
  <c r="D119" i="15"/>
  <c r="E119" i="15"/>
  <c r="F119" i="15"/>
  <c r="G119" i="15"/>
  <c r="H119" i="15"/>
  <c r="B120" i="15"/>
  <c r="C120" i="15"/>
  <c r="D120" i="15"/>
  <c r="E120" i="15"/>
  <c r="F120" i="15"/>
  <c r="G120" i="15"/>
  <c r="H120" i="15"/>
  <c r="B121" i="15"/>
  <c r="C121" i="15"/>
  <c r="D121" i="15"/>
  <c r="E121" i="15"/>
  <c r="F121" i="15"/>
  <c r="G121" i="15"/>
  <c r="H121" i="15"/>
  <c r="B122" i="15"/>
  <c r="C122" i="15"/>
  <c r="D122" i="15"/>
  <c r="E122" i="15"/>
  <c r="F122" i="15"/>
  <c r="G122" i="15"/>
  <c r="H122" i="15"/>
  <c r="B123" i="15"/>
  <c r="C123" i="15"/>
  <c r="D123" i="15"/>
  <c r="E123" i="15"/>
  <c r="F123" i="15"/>
  <c r="G123" i="15"/>
  <c r="H123" i="15"/>
  <c r="B124" i="15"/>
  <c r="C124" i="15"/>
  <c r="D124" i="15"/>
  <c r="E124" i="15"/>
  <c r="F124" i="15"/>
  <c r="G124" i="15"/>
  <c r="H124" i="15"/>
  <c r="B125" i="15"/>
  <c r="C125" i="15"/>
  <c r="D125" i="15"/>
  <c r="E125" i="15"/>
  <c r="F125" i="15"/>
  <c r="G125" i="15"/>
  <c r="H125" i="15"/>
  <c r="B126" i="15"/>
  <c r="C126" i="15"/>
  <c r="D126" i="15"/>
  <c r="E126" i="15"/>
  <c r="F126" i="15"/>
  <c r="G126" i="15"/>
  <c r="H126" i="15"/>
  <c r="B127" i="15"/>
  <c r="C127" i="15"/>
  <c r="D127" i="15"/>
  <c r="E127" i="15"/>
  <c r="F127" i="15"/>
  <c r="G127" i="15"/>
  <c r="H127" i="15"/>
  <c r="B128" i="15"/>
  <c r="C128" i="15"/>
  <c r="D128" i="15"/>
  <c r="E128" i="15"/>
  <c r="F128" i="15"/>
  <c r="G128" i="15"/>
  <c r="H128" i="15"/>
  <c r="B129" i="15"/>
  <c r="C129" i="15"/>
  <c r="D129" i="15"/>
  <c r="E129" i="15"/>
  <c r="F129" i="15"/>
  <c r="G129" i="15"/>
  <c r="H129" i="15"/>
  <c r="B130" i="15"/>
  <c r="C130" i="15"/>
  <c r="D130" i="15"/>
  <c r="E130" i="15"/>
  <c r="F130" i="15"/>
  <c r="G130" i="15"/>
  <c r="H130" i="15"/>
  <c r="B131" i="15"/>
  <c r="C131" i="15"/>
  <c r="D131" i="15"/>
  <c r="E131" i="15"/>
  <c r="F131" i="15"/>
  <c r="G131" i="15"/>
  <c r="H131" i="15"/>
  <c r="B132" i="15"/>
  <c r="C132" i="15"/>
  <c r="D132" i="15"/>
  <c r="E132" i="15"/>
  <c r="F132" i="15"/>
  <c r="G132" i="15"/>
  <c r="H132" i="15"/>
  <c r="B133" i="15"/>
  <c r="C133" i="15"/>
  <c r="D133" i="15"/>
  <c r="E133" i="15"/>
  <c r="F133" i="15"/>
  <c r="G133" i="15"/>
  <c r="H133" i="15"/>
  <c r="B134" i="15"/>
  <c r="C134" i="15"/>
  <c r="D134" i="15"/>
  <c r="E134" i="15"/>
  <c r="F134" i="15"/>
  <c r="G134" i="15"/>
  <c r="H134" i="15"/>
  <c r="B135" i="15"/>
  <c r="C135" i="15"/>
  <c r="D135" i="15"/>
  <c r="E135" i="15"/>
  <c r="F135" i="15"/>
  <c r="G135" i="15"/>
  <c r="H135" i="15"/>
  <c r="B136" i="15"/>
  <c r="C136" i="15"/>
  <c r="D136" i="15"/>
  <c r="E136" i="15"/>
  <c r="F136" i="15"/>
  <c r="G136" i="15"/>
  <c r="H136" i="15"/>
  <c r="B137" i="15"/>
  <c r="C137" i="15"/>
  <c r="D137" i="15"/>
  <c r="E137" i="15"/>
  <c r="F137" i="15"/>
  <c r="G137" i="15"/>
  <c r="H137" i="15"/>
  <c r="B138" i="15"/>
  <c r="C138" i="15"/>
  <c r="D138" i="15"/>
  <c r="E138" i="15"/>
  <c r="F138" i="15"/>
  <c r="G138" i="15"/>
  <c r="H138" i="15"/>
  <c r="B139" i="15"/>
  <c r="C139" i="15"/>
  <c r="D139" i="15"/>
  <c r="E139" i="15"/>
  <c r="F139" i="15"/>
  <c r="G139" i="15"/>
  <c r="H139" i="15"/>
  <c r="B140" i="15"/>
  <c r="C140" i="15"/>
  <c r="D140" i="15"/>
  <c r="E140" i="15"/>
  <c r="F140" i="15"/>
  <c r="G140" i="15"/>
  <c r="H140" i="15"/>
  <c r="B141" i="15"/>
  <c r="C141" i="15"/>
  <c r="D141" i="15"/>
  <c r="E141" i="15"/>
  <c r="F141" i="15"/>
  <c r="G141" i="15"/>
  <c r="H141" i="15"/>
  <c r="B142" i="15"/>
  <c r="C142" i="15"/>
  <c r="D142" i="15"/>
  <c r="E142" i="15"/>
  <c r="F142" i="15"/>
  <c r="G142" i="15"/>
  <c r="H142" i="15"/>
  <c r="B143" i="15"/>
  <c r="C143" i="15"/>
  <c r="D143" i="15"/>
  <c r="E143" i="15"/>
  <c r="F143" i="15"/>
  <c r="G143" i="15"/>
  <c r="H143" i="15"/>
  <c r="B144" i="15"/>
  <c r="C144" i="15"/>
  <c r="D144" i="15"/>
  <c r="E144" i="15"/>
  <c r="F144" i="15"/>
  <c r="G144" i="15"/>
  <c r="H144" i="15"/>
  <c r="B145" i="15"/>
  <c r="C145" i="15"/>
  <c r="D145" i="15"/>
  <c r="E145" i="15"/>
  <c r="F145" i="15"/>
  <c r="G145" i="15"/>
  <c r="H145" i="15"/>
  <c r="B146" i="15"/>
  <c r="C146" i="15"/>
  <c r="D146" i="15"/>
  <c r="E146" i="15"/>
  <c r="F146" i="15"/>
  <c r="G146" i="15"/>
  <c r="H146" i="15"/>
  <c r="B147" i="15"/>
  <c r="C147" i="15"/>
  <c r="D147" i="15"/>
  <c r="E147" i="15"/>
  <c r="F147" i="15"/>
  <c r="G147" i="15"/>
  <c r="H147" i="15"/>
  <c r="B148" i="15"/>
  <c r="C148" i="15"/>
  <c r="D148" i="15"/>
  <c r="E148" i="15"/>
  <c r="F148" i="15"/>
  <c r="G148" i="15"/>
  <c r="H148" i="15"/>
  <c r="B149" i="15"/>
  <c r="C149" i="15"/>
  <c r="D149" i="15"/>
  <c r="E149" i="15"/>
  <c r="F149" i="15"/>
  <c r="G149" i="15"/>
  <c r="H149" i="15"/>
  <c r="B150" i="15"/>
  <c r="C150" i="15"/>
  <c r="D150" i="15"/>
  <c r="E150" i="15"/>
  <c r="F150" i="15"/>
  <c r="G150" i="15"/>
  <c r="H150" i="15"/>
  <c r="B151" i="15"/>
  <c r="C151" i="15"/>
  <c r="D151" i="15"/>
  <c r="E151" i="15"/>
  <c r="F151" i="15"/>
  <c r="G151" i="15"/>
  <c r="H151" i="15"/>
  <c r="B152" i="15"/>
  <c r="C152" i="15"/>
  <c r="D152" i="15"/>
  <c r="E152" i="15"/>
  <c r="F152" i="15"/>
  <c r="G152" i="15"/>
  <c r="H152" i="15"/>
  <c r="B153" i="15"/>
  <c r="C153" i="15"/>
  <c r="D153" i="15"/>
  <c r="E153" i="15"/>
  <c r="F153" i="15"/>
  <c r="G153" i="15"/>
  <c r="H153" i="15"/>
  <c r="B154" i="15"/>
  <c r="C154" i="15"/>
  <c r="D154" i="15"/>
  <c r="E154" i="15"/>
  <c r="F154" i="15"/>
  <c r="G154" i="15"/>
  <c r="H154" i="15"/>
  <c r="B155" i="15"/>
  <c r="C155" i="15"/>
  <c r="D155" i="15"/>
  <c r="E155" i="15"/>
  <c r="F155" i="15"/>
  <c r="G155" i="15"/>
  <c r="H155" i="15"/>
  <c r="B156" i="15"/>
  <c r="C156" i="15"/>
  <c r="D156" i="15"/>
  <c r="E156" i="15"/>
  <c r="F156" i="15"/>
  <c r="G156" i="15"/>
  <c r="H156" i="15"/>
  <c r="B157" i="15"/>
  <c r="C157" i="15"/>
  <c r="D157" i="15"/>
  <c r="E157" i="15"/>
  <c r="F157" i="15"/>
  <c r="G157" i="15"/>
  <c r="H157" i="15"/>
  <c r="B158" i="15"/>
  <c r="C158" i="15"/>
  <c r="D158" i="15"/>
  <c r="E158" i="15"/>
  <c r="F158" i="15"/>
  <c r="G158" i="15"/>
  <c r="H158" i="15"/>
  <c r="B159" i="15"/>
  <c r="C159" i="15"/>
  <c r="D159" i="15"/>
  <c r="E159" i="15"/>
  <c r="F159" i="15"/>
  <c r="G159" i="15"/>
  <c r="H159" i="15"/>
  <c r="B160" i="15"/>
  <c r="C160" i="15"/>
  <c r="D160" i="15"/>
  <c r="E160" i="15"/>
  <c r="F160" i="15"/>
  <c r="G160" i="15"/>
  <c r="H160" i="15"/>
  <c r="B161" i="15"/>
  <c r="C161" i="15"/>
  <c r="D161" i="15"/>
  <c r="E161" i="15"/>
  <c r="F161" i="15"/>
  <c r="G161" i="15"/>
  <c r="H161" i="15"/>
  <c r="B162" i="15"/>
  <c r="C162" i="15"/>
  <c r="D162" i="15"/>
  <c r="E162" i="15"/>
  <c r="F162" i="15"/>
  <c r="G162" i="15"/>
  <c r="H162" i="15"/>
  <c r="B163" i="15"/>
  <c r="C163" i="15"/>
  <c r="D163" i="15"/>
  <c r="E163" i="15"/>
  <c r="F163" i="15"/>
  <c r="G163" i="15"/>
  <c r="H163" i="15"/>
  <c r="B164" i="15"/>
  <c r="C164" i="15"/>
  <c r="D164" i="15"/>
  <c r="E164" i="15"/>
  <c r="F164" i="15"/>
  <c r="G164" i="15"/>
  <c r="H164" i="15"/>
  <c r="B165" i="15"/>
  <c r="C165" i="15"/>
  <c r="D165" i="15"/>
  <c r="E165" i="15"/>
  <c r="F165" i="15"/>
  <c r="G165" i="15"/>
  <c r="H165" i="15"/>
  <c r="B166" i="15"/>
  <c r="C166" i="15"/>
  <c r="D166" i="15"/>
  <c r="E166" i="15"/>
  <c r="F166" i="15"/>
  <c r="G166" i="15"/>
  <c r="H166" i="15"/>
  <c r="B167" i="15"/>
  <c r="C167" i="15"/>
  <c r="D167" i="15"/>
  <c r="E167" i="15"/>
  <c r="F167" i="15"/>
  <c r="G167" i="15"/>
  <c r="H167" i="15"/>
  <c r="B168" i="15"/>
  <c r="C168" i="15"/>
  <c r="D168" i="15"/>
  <c r="E168" i="15"/>
  <c r="F168" i="15"/>
  <c r="G168" i="15"/>
  <c r="H168" i="15"/>
  <c r="B169" i="15"/>
  <c r="C169" i="15"/>
  <c r="D169" i="15"/>
  <c r="E169" i="15"/>
  <c r="F169" i="15"/>
  <c r="G169" i="15"/>
  <c r="H169" i="15"/>
  <c r="B170" i="15"/>
  <c r="C170" i="15"/>
  <c r="D170" i="15"/>
  <c r="E170" i="15"/>
  <c r="F170" i="15"/>
  <c r="G170" i="15"/>
  <c r="H170" i="15"/>
  <c r="B171" i="15"/>
  <c r="C171" i="15"/>
  <c r="D171" i="15"/>
  <c r="E171" i="15"/>
  <c r="F171" i="15"/>
  <c r="G171" i="15"/>
  <c r="H171" i="15"/>
  <c r="B172" i="15"/>
  <c r="C172" i="15"/>
  <c r="D172" i="15"/>
  <c r="E172" i="15"/>
  <c r="F172" i="15"/>
  <c r="G172" i="15"/>
  <c r="H172" i="15"/>
  <c r="B173" i="15"/>
  <c r="C173" i="15"/>
  <c r="D173" i="15"/>
  <c r="E173" i="15"/>
  <c r="F173" i="15"/>
  <c r="G173" i="15"/>
  <c r="H173" i="15"/>
  <c r="B174" i="15"/>
  <c r="C174" i="15"/>
  <c r="D174" i="15"/>
  <c r="E174" i="15"/>
  <c r="F174" i="15"/>
  <c r="G174" i="15"/>
  <c r="H174" i="15"/>
  <c r="B175" i="15"/>
  <c r="C175" i="15"/>
  <c r="D175" i="15"/>
  <c r="E175" i="15"/>
  <c r="F175" i="15"/>
  <c r="G175" i="15"/>
  <c r="H175" i="15"/>
  <c r="B176" i="15"/>
  <c r="C176" i="15"/>
  <c r="D176" i="15"/>
  <c r="E176" i="15"/>
  <c r="F176" i="15"/>
  <c r="G176" i="15"/>
  <c r="H176" i="15"/>
  <c r="B177" i="15"/>
  <c r="C177" i="15"/>
  <c r="D177" i="15"/>
  <c r="E177" i="15"/>
  <c r="F177" i="15"/>
  <c r="G177" i="15"/>
  <c r="H177" i="15"/>
  <c r="B178" i="15"/>
  <c r="C178" i="15"/>
  <c r="D178" i="15"/>
  <c r="E178" i="15"/>
  <c r="F178" i="15"/>
  <c r="G178" i="15"/>
  <c r="H178" i="15"/>
  <c r="B179" i="15"/>
  <c r="C179" i="15"/>
  <c r="D179" i="15"/>
  <c r="E179" i="15"/>
  <c r="F179" i="15"/>
  <c r="G179" i="15"/>
  <c r="H179" i="15"/>
  <c r="B180" i="15"/>
  <c r="C180" i="15"/>
  <c r="D180" i="15"/>
  <c r="E180" i="15"/>
  <c r="F180" i="15"/>
  <c r="G180" i="15"/>
  <c r="H180" i="15"/>
  <c r="B181" i="15"/>
  <c r="C181" i="15"/>
  <c r="D181" i="15"/>
  <c r="E181" i="15"/>
  <c r="F181" i="15"/>
  <c r="G181" i="15"/>
  <c r="H181" i="15"/>
  <c r="B182" i="15"/>
  <c r="C182" i="15"/>
  <c r="D182" i="15"/>
  <c r="E182" i="15"/>
  <c r="F182" i="15"/>
  <c r="G182" i="15"/>
  <c r="H182" i="15"/>
  <c r="B183" i="15"/>
  <c r="C183" i="15"/>
  <c r="D183" i="15"/>
  <c r="E183" i="15"/>
  <c r="F183" i="15"/>
  <c r="G183" i="15"/>
  <c r="H183" i="15"/>
  <c r="B184" i="15"/>
  <c r="C184" i="15"/>
  <c r="D184" i="15"/>
  <c r="E184" i="15"/>
  <c r="F184" i="15"/>
  <c r="G184" i="15"/>
  <c r="H184" i="15"/>
  <c r="B185" i="15"/>
  <c r="C185" i="15"/>
  <c r="D185" i="15"/>
  <c r="E185" i="15"/>
  <c r="F185" i="15"/>
  <c r="G185" i="15"/>
  <c r="H185" i="15"/>
  <c r="B186" i="15"/>
  <c r="C186" i="15"/>
  <c r="D186" i="15"/>
  <c r="E186" i="15"/>
  <c r="F186" i="15"/>
  <c r="G186" i="15"/>
  <c r="H186" i="15"/>
  <c r="B187" i="15"/>
  <c r="C187" i="15"/>
  <c r="D187" i="15"/>
  <c r="E187" i="15"/>
  <c r="F187" i="15"/>
  <c r="G187" i="15"/>
  <c r="H187" i="15"/>
  <c r="B188" i="15"/>
  <c r="C188" i="15"/>
  <c r="D188" i="15"/>
  <c r="E188" i="15"/>
  <c r="F188" i="15"/>
  <c r="G188" i="15"/>
  <c r="H188" i="15"/>
  <c r="B189" i="15"/>
  <c r="C189" i="15"/>
  <c r="D189" i="15"/>
  <c r="E189" i="15"/>
  <c r="F189" i="15"/>
  <c r="G189" i="15"/>
  <c r="H189" i="15"/>
  <c r="B190" i="15"/>
  <c r="C190" i="15"/>
  <c r="D190" i="15"/>
  <c r="E190" i="15"/>
  <c r="F190" i="15"/>
  <c r="G190" i="15"/>
  <c r="H190" i="15"/>
  <c r="B191" i="15"/>
  <c r="C191" i="15"/>
  <c r="D191" i="15"/>
  <c r="E191" i="15"/>
  <c r="F191" i="15"/>
  <c r="G191" i="15"/>
  <c r="H191" i="15"/>
  <c r="B192" i="15"/>
  <c r="C192" i="15"/>
  <c r="D192" i="15"/>
  <c r="E192" i="15"/>
  <c r="F192" i="15"/>
  <c r="G192" i="15"/>
  <c r="H192" i="15"/>
  <c r="B193" i="15"/>
  <c r="C193" i="15"/>
  <c r="D193" i="15"/>
  <c r="E193" i="15"/>
  <c r="F193" i="15"/>
  <c r="G193" i="15"/>
  <c r="H193" i="15"/>
  <c r="B194" i="15"/>
  <c r="C194" i="15"/>
  <c r="D194" i="15"/>
  <c r="E194" i="15"/>
  <c r="F194" i="15"/>
  <c r="G194" i="15"/>
  <c r="H194" i="15"/>
  <c r="B195" i="15"/>
  <c r="C195" i="15"/>
  <c r="D195" i="15"/>
  <c r="E195" i="15"/>
  <c r="F195" i="15"/>
  <c r="G195" i="15"/>
  <c r="H195" i="15"/>
  <c r="B196" i="15"/>
  <c r="C196" i="15"/>
  <c r="D196" i="15"/>
  <c r="E196" i="15"/>
  <c r="F196" i="15"/>
  <c r="G196" i="15"/>
  <c r="H196" i="15"/>
  <c r="B197" i="15"/>
  <c r="C197" i="15"/>
  <c r="D197" i="15"/>
  <c r="E197" i="15"/>
  <c r="F197" i="15"/>
  <c r="G197" i="15"/>
  <c r="H197" i="15"/>
  <c r="B198" i="15"/>
  <c r="C198" i="15"/>
  <c r="D198" i="15"/>
  <c r="E198" i="15"/>
  <c r="F198" i="15"/>
  <c r="G198" i="15"/>
  <c r="H198" i="15"/>
  <c r="B199" i="15"/>
  <c r="C199" i="15"/>
  <c r="D199" i="15"/>
  <c r="E199" i="15"/>
  <c r="F199" i="15"/>
  <c r="G199" i="15"/>
  <c r="H199" i="15"/>
  <c r="B200" i="15"/>
  <c r="C200" i="15"/>
  <c r="D200" i="15"/>
  <c r="E200" i="15"/>
  <c r="F200" i="15"/>
  <c r="G200" i="15"/>
  <c r="H200" i="15"/>
  <c r="B201" i="15"/>
  <c r="C201" i="15"/>
  <c r="D201" i="15"/>
  <c r="E201" i="15"/>
  <c r="F201" i="15"/>
  <c r="G201" i="15"/>
  <c r="H201" i="15"/>
  <c r="B202" i="15"/>
  <c r="C202" i="15"/>
  <c r="D202" i="15"/>
  <c r="E202" i="15"/>
  <c r="F202" i="15"/>
  <c r="G202" i="15"/>
  <c r="H202" i="15"/>
  <c r="B203" i="15"/>
  <c r="C203" i="15"/>
  <c r="D203" i="15"/>
  <c r="E203" i="15"/>
  <c r="F203" i="15"/>
  <c r="G203" i="15"/>
  <c r="H203" i="15"/>
  <c r="B204" i="15"/>
  <c r="C204" i="15"/>
  <c r="D204" i="15"/>
  <c r="E204" i="15"/>
  <c r="F204" i="15"/>
  <c r="G204" i="15"/>
  <c r="H204" i="15"/>
  <c r="B205" i="15"/>
  <c r="C205" i="15"/>
  <c r="D205" i="15"/>
  <c r="E205" i="15"/>
  <c r="F205" i="15"/>
  <c r="G205" i="15"/>
  <c r="H205" i="15"/>
  <c r="B206" i="15"/>
  <c r="C206" i="15"/>
  <c r="D206" i="15"/>
  <c r="E206" i="15"/>
  <c r="F206" i="15"/>
  <c r="G206" i="15"/>
  <c r="H206" i="15"/>
  <c r="B207" i="15"/>
  <c r="C207" i="15"/>
  <c r="D207" i="15"/>
  <c r="E207" i="15"/>
  <c r="F207" i="15"/>
  <c r="G207" i="15"/>
  <c r="H207" i="15"/>
  <c r="B208" i="15"/>
  <c r="C208" i="15"/>
  <c r="D208" i="15"/>
  <c r="E208" i="15"/>
  <c r="F208" i="15"/>
  <c r="G208" i="15"/>
  <c r="H208" i="15"/>
  <c r="B209" i="15"/>
  <c r="C209" i="15"/>
  <c r="D209" i="15"/>
  <c r="E209" i="15"/>
  <c r="F209" i="15"/>
  <c r="G209" i="15"/>
  <c r="H209" i="15"/>
  <c r="B210" i="15"/>
  <c r="C210" i="15"/>
  <c r="D210" i="15"/>
  <c r="E210" i="15"/>
  <c r="F210" i="15"/>
  <c r="G210" i="15"/>
  <c r="H210" i="15"/>
  <c r="B211" i="15"/>
  <c r="C211" i="15"/>
  <c r="D211" i="15"/>
  <c r="E211" i="15"/>
  <c r="F211" i="15"/>
  <c r="G211" i="15"/>
  <c r="H211" i="15"/>
  <c r="B212" i="15"/>
  <c r="C212" i="15"/>
  <c r="D212" i="15"/>
  <c r="E212" i="15"/>
  <c r="F212" i="15"/>
  <c r="G212" i="15"/>
  <c r="H212" i="15"/>
  <c r="B213" i="15"/>
  <c r="C213" i="15"/>
  <c r="D213" i="15"/>
  <c r="E213" i="15"/>
  <c r="F213" i="15"/>
  <c r="G213" i="15"/>
  <c r="H213" i="15"/>
  <c r="B214" i="15"/>
  <c r="C214" i="15"/>
  <c r="D214" i="15"/>
  <c r="E214" i="15"/>
  <c r="F214" i="15"/>
  <c r="G214" i="15"/>
  <c r="H214" i="15"/>
  <c r="B215" i="15"/>
  <c r="C215" i="15"/>
  <c r="D215" i="15"/>
  <c r="E215" i="15"/>
  <c r="F215" i="15"/>
  <c r="G215" i="15"/>
  <c r="H215" i="15"/>
  <c r="B216" i="15"/>
  <c r="C216" i="15"/>
  <c r="D216" i="15"/>
  <c r="E216" i="15"/>
  <c r="F216" i="15"/>
  <c r="G216" i="15"/>
  <c r="H216" i="15"/>
  <c r="B217" i="15"/>
  <c r="C217" i="15"/>
  <c r="D217" i="15"/>
  <c r="E217" i="15"/>
  <c r="F217" i="15"/>
  <c r="G217" i="15"/>
  <c r="H217" i="15"/>
  <c r="B218" i="15"/>
  <c r="C218" i="15"/>
  <c r="D218" i="15"/>
  <c r="E218" i="15"/>
  <c r="F218" i="15"/>
  <c r="G218" i="15"/>
  <c r="H218" i="15"/>
  <c r="B219" i="15"/>
  <c r="C219" i="15"/>
  <c r="D219" i="15"/>
  <c r="E219" i="15"/>
  <c r="F219" i="15"/>
  <c r="G219" i="15"/>
  <c r="H219" i="15"/>
  <c r="B220" i="15"/>
  <c r="C220" i="15"/>
  <c r="D220" i="15"/>
  <c r="E220" i="15"/>
  <c r="F220" i="15"/>
  <c r="G220" i="15"/>
  <c r="H220" i="15"/>
  <c r="B221" i="15"/>
  <c r="C221" i="15"/>
  <c r="D221" i="15"/>
  <c r="E221" i="15"/>
  <c r="F221" i="15"/>
  <c r="G221" i="15"/>
  <c r="H221" i="15"/>
  <c r="B222" i="15"/>
  <c r="C222" i="15"/>
  <c r="D222" i="15"/>
  <c r="E222" i="15"/>
  <c r="F222" i="15"/>
  <c r="G222" i="15"/>
  <c r="H222" i="15"/>
  <c r="B223" i="15"/>
  <c r="C223" i="15"/>
  <c r="D223" i="15"/>
  <c r="E223" i="15"/>
  <c r="F223" i="15"/>
  <c r="G223" i="15"/>
  <c r="H223" i="15"/>
  <c r="B224" i="15"/>
  <c r="C224" i="15"/>
  <c r="D224" i="15"/>
  <c r="E224" i="15"/>
  <c r="F224" i="15"/>
  <c r="G224" i="15"/>
  <c r="H224" i="15"/>
  <c r="B225" i="15"/>
  <c r="C225" i="15"/>
  <c r="D225" i="15"/>
  <c r="E225" i="15"/>
  <c r="F225" i="15"/>
  <c r="G225" i="15"/>
  <c r="H225" i="15"/>
  <c r="B226" i="15"/>
  <c r="C226" i="15"/>
  <c r="D226" i="15"/>
  <c r="E226" i="15"/>
  <c r="F226" i="15"/>
  <c r="G226" i="15"/>
  <c r="H226" i="15"/>
  <c r="B227" i="15"/>
  <c r="C227" i="15"/>
  <c r="D227" i="15"/>
  <c r="E227" i="15"/>
  <c r="F227" i="15"/>
  <c r="G227" i="15"/>
  <c r="H227" i="15"/>
  <c r="B228" i="15"/>
  <c r="C228" i="15"/>
  <c r="D228" i="15"/>
  <c r="E228" i="15"/>
  <c r="F228" i="15"/>
  <c r="G228" i="15"/>
  <c r="H228" i="15"/>
  <c r="B229" i="15"/>
  <c r="C229" i="15"/>
  <c r="D229" i="15"/>
  <c r="E229" i="15"/>
  <c r="F229" i="15"/>
  <c r="G229" i="15"/>
  <c r="H229" i="15"/>
  <c r="B230" i="15"/>
  <c r="C230" i="15"/>
  <c r="D230" i="15"/>
  <c r="E230" i="15"/>
  <c r="F230" i="15"/>
  <c r="G230" i="15"/>
  <c r="H230" i="15"/>
  <c r="B231" i="15"/>
  <c r="C231" i="15"/>
  <c r="D231" i="15"/>
  <c r="E231" i="15"/>
  <c r="F231" i="15"/>
  <c r="G231" i="15"/>
  <c r="H231" i="15"/>
  <c r="B232" i="15"/>
  <c r="C232" i="15"/>
  <c r="D232" i="15"/>
  <c r="E232" i="15"/>
  <c r="F232" i="15"/>
  <c r="G232" i="15"/>
  <c r="H232" i="15"/>
  <c r="B233" i="15"/>
  <c r="C233" i="15"/>
  <c r="D233" i="15"/>
  <c r="E233" i="15"/>
  <c r="F233" i="15"/>
  <c r="G233" i="15"/>
  <c r="H233" i="15"/>
  <c r="B234" i="15"/>
  <c r="C234" i="15"/>
  <c r="D234" i="15"/>
  <c r="E234" i="15"/>
  <c r="F234" i="15"/>
  <c r="G234" i="15"/>
  <c r="H234" i="15"/>
  <c r="B235" i="15"/>
  <c r="C235" i="15"/>
  <c r="D235" i="15"/>
  <c r="E235" i="15"/>
  <c r="F235" i="15"/>
  <c r="G235" i="15"/>
  <c r="H235" i="15"/>
  <c r="B236" i="15"/>
  <c r="C236" i="15"/>
  <c r="D236" i="15"/>
  <c r="E236" i="15"/>
  <c r="F236" i="15"/>
  <c r="G236" i="15"/>
  <c r="H236" i="15"/>
  <c r="B237" i="15"/>
  <c r="C237" i="15"/>
  <c r="D237" i="15"/>
  <c r="E237" i="15"/>
  <c r="F237" i="15"/>
  <c r="G237" i="15"/>
  <c r="H237" i="15"/>
  <c r="B238" i="15"/>
  <c r="C238" i="15"/>
  <c r="D238" i="15"/>
  <c r="E238" i="15"/>
  <c r="F238" i="15"/>
  <c r="G238" i="15"/>
  <c r="H238" i="15"/>
  <c r="B239" i="15"/>
  <c r="C239" i="15"/>
  <c r="D239" i="15"/>
  <c r="E239" i="15"/>
  <c r="F239" i="15"/>
  <c r="G239" i="15"/>
  <c r="H239" i="15"/>
  <c r="B240" i="15"/>
  <c r="C240" i="15"/>
  <c r="D240" i="15"/>
  <c r="E240" i="15"/>
  <c r="F240" i="15"/>
  <c r="G240" i="15"/>
  <c r="H240" i="15"/>
  <c r="B241" i="15"/>
  <c r="C241" i="15"/>
  <c r="D241" i="15"/>
  <c r="E241" i="15"/>
  <c r="F241" i="15"/>
  <c r="G241" i="15"/>
  <c r="H241" i="15"/>
  <c r="B242" i="15"/>
  <c r="C242" i="15"/>
  <c r="D242" i="15"/>
  <c r="E242" i="15"/>
  <c r="F242" i="15"/>
  <c r="G242" i="15"/>
  <c r="H242" i="15"/>
  <c r="B243" i="15"/>
  <c r="C243" i="15"/>
  <c r="D243" i="15"/>
  <c r="E243" i="15"/>
  <c r="F243" i="15"/>
  <c r="G243" i="15"/>
  <c r="H243" i="15"/>
  <c r="B244" i="15"/>
  <c r="C244" i="15"/>
  <c r="D244" i="15"/>
  <c r="E244" i="15"/>
  <c r="F244" i="15"/>
  <c r="G244" i="15"/>
  <c r="H244" i="15"/>
  <c r="B245" i="15"/>
  <c r="C245" i="15"/>
  <c r="D245" i="15"/>
  <c r="E245" i="15"/>
  <c r="F245" i="15"/>
  <c r="G245" i="15"/>
  <c r="H245" i="15"/>
  <c r="B246" i="15"/>
  <c r="C246" i="15"/>
  <c r="D246" i="15"/>
  <c r="E246" i="15"/>
  <c r="F246" i="15"/>
  <c r="G246" i="15"/>
  <c r="H246" i="15"/>
  <c r="B247" i="15"/>
  <c r="C247" i="15"/>
  <c r="D247" i="15"/>
  <c r="E247" i="15"/>
  <c r="F247" i="15"/>
  <c r="G247" i="15"/>
  <c r="H247" i="15"/>
  <c r="B248" i="15"/>
  <c r="C248" i="15"/>
  <c r="D248" i="15"/>
  <c r="E248" i="15"/>
  <c r="F248" i="15"/>
  <c r="G248" i="15"/>
  <c r="H248" i="15"/>
  <c r="B249" i="15"/>
  <c r="C249" i="15"/>
  <c r="D249" i="15"/>
  <c r="E249" i="15"/>
  <c r="F249" i="15"/>
  <c r="G249" i="15"/>
  <c r="H249" i="15"/>
  <c r="B250" i="15"/>
  <c r="C250" i="15"/>
  <c r="D250" i="15"/>
  <c r="E250" i="15"/>
  <c r="F250" i="15"/>
  <c r="G250" i="15"/>
  <c r="H250" i="15"/>
  <c r="B251" i="15"/>
  <c r="C251" i="15"/>
  <c r="D251" i="15"/>
  <c r="E251" i="15"/>
  <c r="F251" i="15"/>
  <c r="G251" i="15"/>
  <c r="H251" i="15"/>
  <c r="B252" i="15"/>
  <c r="C252" i="15"/>
  <c r="D252" i="15"/>
  <c r="E252" i="15"/>
  <c r="F252" i="15"/>
  <c r="G252" i="15"/>
  <c r="H252" i="15"/>
  <c r="B253" i="15"/>
  <c r="C253" i="15"/>
  <c r="D253" i="15"/>
  <c r="E253" i="15"/>
  <c r="F253" i="15"/>
  <c r="G253" i="15"/>
  <c r="H253" i="15"/>
  <c r="B254" i="15"/>
  <c r="C254" i="15"/>
  <c r="D254" i="15"/>
  <c r="E254" i="15"/>
  <c r="F254" i="15"/>
  <c r="G254" i="15"/>
  <c r="H254" i="15"/>
  <c r="B255" i="15"/>
  <c r="C255" i="15"/>
  <c r="D255" i="15"/>
  <c r="E255" i="15"/>
  <c r="F255" i="15"/>
  <c r="G255" i="15"/>
  <c r="H255" i="15"/>
  <c r="B256" i="15"/>
  <c r="C256" i="15"/>
  <c r="D256" i="15"/>
  <c r="E256" i="15"/>
  <c r="F256" i="15"/>
  <c r="G256" i="15"/>
  <c r="H256" i="15"/>
  <c r="B257" i="15"/>
  <c r="C257" i="15"/>
  <c r="D257" i="15"/>
  <c r="E257" i="15"/>
  <c r="F257" i="15"/>
  <c r="G257" i="15"/>
  <c r="H257" i="15"/>
  <c r="B258" i="15"/>
  <c r="C258" i="15"/>
  <c r="D258" i="15"/>
  <c r="E258" i="15"/>
  <c r="F258" i="15"/>
  <c r="G258" i="15"/>
  <c r="H258" i="15"/>
  <c r="B259" i="15"/>
  <c r="C259" i="15"/>
  <c r="D259" i="15"/>
  <c r="E259" i="15"/>
  <c r="F259" i="15"/>
  <c r="G259" i="15"/>
  <c r="H259" i="15"/>
  <c r="B260" i="15"/>
  <c r="C260" i="15"/>
  <c r="D260" i="15"/>
  <c r="E260" i="15"/>
  <c r="F260" i="15"/>
  <c r="G260" i="15"/>
  <c r="H260" i="15"/>
  <c r="B261" i="15"/>
  <c r="C261" i="15"/>
  <c r="D261" i="15"/>
  <c r="E261" i="15"/>
  <c r="F261" i="15"/>
  <c r="G261" i="15"/>
  <c r="H261" i="15"/>
  <c r="B262" i="15"/>
  <c r="C262" i="15"/>
  <c r="D262" i="15"/>
  <c r="E262" i="15"/>
  <c r="F262" i="15"/>
  <c r="G262" i="15"/>
  <c r="H262" i="15"/>
  <c r="B263" i="15"/>
  <c r="C263" i="15"/>
  <c r="D263" i="15"/>
  <c r="E263" i="15"/>
  <c r="F263" i="15"/>
  <c r="G263" i="15"/>
  <c r="H263" i="15"/>
  <c r="B264" i="15"/>
  <c r="C264" i="15"/>
  <c r="D264" i="15"/>
  <c r="E264" i="15"/>
  <c r="F264" i="15"/>
  <c r="G264" i="15"/>
  <c r="H264" i="15"/>
  <c r="B265" i="15"/>
  <c r="C265" i="15"/>
  <c r="D265" i="15"/>
  <c r="E265" i="15"/>
  <c r="F265" i="15"/>
  <c r="G265" i="15"/>
  <c r="H265" i="15"/>
  <c r="B266" i="15"/>
  <c r="C266" i="15"/>
  <c r="D266" i="15"/>
  <c r="E266" i="15"/>
  <c r="F266" i="15"/>
  <c r="G266" i="15"/>
  <c r="H266" i="15"/>
  <c r="B267" i="15"/>
  <c r="C267" i="15"/>
  <c r="D267" i="15"/>
  <c r="E267" i="15"/>
  <c r="F267" i="15"/>
  <c r="G267" i="15"/>
  <c r="H267" i="15"/>
  <c r="B268" i="15"/>
  <c r="C268" i="15"/>
  <c r="D268" i="15"/>
  <c r="E268" i="15"/>
  <c r="F268" i="15"/>
  <c r="G268" i="15"/>
  <c r="H268" i="15"/>
  <c r="B269" i="15"/>
  <c r="C269" i="15"/>
  <c r="D269" i="15"/>
  <c r="E269" i="15"/>
  <c r="F269" i="15"/>
  <c r="G269" i="15"/>
  <c r="H269" i="15"/>
  <c r="B270" i="15"/>
  <c r="C270" i="15"/>
  <c r="D270" i="15"/>
  <c r="E270" i="15"/>
  <c r="F270" i="15"/>
  <c r="G270" i="15"/>
  <c r="H270" i="15"/>
  <c r="B271" i="15"/>
  <c r="C271" i="15"/>
  <c r="D271" i="15"/>
  <c r="E271" i="15"/>
  <c r="F271" i="15"/>
  <c r="G271" i="15"/>
  <c r="H271" i="15"/>
  <c r="B272" i="15"/>
  <c r="C272" i="15"/>
  <c r="D272" i="15"/>
  <c r="E272" i="15"/>
  <c r="F272" i="15"/>
  <c r="G272" i="15"/>
  <c r="H272" i="15"/>
  <c r="B273" i="15"/>
  <c r="C273" i="15"/>
  <c r="D273" i="15"/>
  <c r="E273" i="15"/>
  <c r="F273" i="15"/>
  <c r="G273" i="15"/>
  <c r="H273" i="15"/>
  <c r="B274" i="15"/>
  <c r="C274" i="15"/>
  <c r="D274" i="15"/>
  <c r="E274" i="15"/>
  <c r="F274" i="15"/>
  <c r="G274" i="15"/>
  <c r="H274" i="15"/>
  <c r="B275" i="15"/>
  <c r="C275" i="15"/>
  <c r="D275" i="15"/>
  <c r="E275" i="15"/>
  <c r="F275" i="15"/>
  <c r="G275" i="15"/>
  <c r="H275" i="15"/>
  <c r="B276" i="15"/>
  <c r="C276" i="15"/>
  <c r="D276" i="15"/>
  <c r="E276" i="15"/>
  <c r="F276" i="15"/>
  <c r="G276" i="15"/>
  <c r="H276" i="15"/>
  <c r="B277" i="15"/>
  <c r="C277" i="15"/>
  <c r="D277" i="15"/>
  <c r="E277" i="15"/>
  <c r="F277" i="15"/>
  <c r="G277" i="15"/>
  <c r="H277" i="15"/>
  <c r="B278" i="15"/>
  <c r="C278" i="15"/>
  <c r="D278" i="15"/>
  <c r="E278" i="15"/>
  <c r="F278" i="15"/>
  <c r="G278" i="15"/>
  <c r="H278" i="15"/>
  <c r="B279" i="15"/>
  <c r="C279" i="15"/>
  <c r="D279" i="15"/>
  <c r="E279" i="15"/>
  <c r="F279" i="15"/>
  <c r="G279" i="15"/>
  <c r="H279" i="15"/>
  <c r="B280" i="15"/>
  <c r="C280" i="15"/>
  <c r="D280" i="15"/>
  <c r="E280" i="15"/>
  <c r="F280" i="15"/>
  <c r="G280" i="15"/>
  <c r="H280" i="15"/>
  <c r="B281" i="15"/>
  <c r="C281" i="15"/>
  <c r="D281" i="15"/>
  <c r="E281" i="15"/>
  <c r="F281" i="15"/>
  <c r="G281" i="15"/>
  <c r="H281" i="15"/>
  <c r="B282" i="15"/>
  <c r="C282" i="15"/>
  <c r="D282" i="15"/>
  <c r="E282" i="15"/>
  <c r="F282" i="15"/>
  <c r="G282" i="15"/>
  <c r="H282" i="15"/>
  <c r="B283" i="15"/>
  <c r="C283" i="15"/>
  <c r="D283" i="15"/>
  <c r="E283" i="15"/>
  <c r="F283" i="15"/>
  <c r="G283" i="15"/>
  <c r="H283" i="15"/>
  <c r="B284" i="15"/>
  <c r="C284" i="15"/>
  <c r="D284" i="15"/>
  <c r="E284" i="15"/>
  <c r="F284" i="15"/>
  <c r="G284" i="15"/>
  <c r="H284" i="15"/>
  <c r="B285" i="15"/>
  <c r="C285" i="15"/>
  <c r="D285" i="15"/>
  <c r="E285" i="15"/>
  <c r="F285" i="15"/>
  <c r="G285" i="15"/>
  <c r="H285" i="15"/>
  <c r="B286" i="15"/>
  <c r="C286" i="15"/>
  <c r="D286" i="15"/>
  <c r="E286" i="15"/>
  <c r="F286" i="15"/>
  <c r="G286" i="15"/>
  <c r="H286" i="15"/>
  <c r="B287" i="15"/>
  <c r="C287" i="15"/>
  <c r="D287" i="15"/>
  <c r="E287" i="15"/>
  <c r="F287" i="15"/>
  <c r="G287" i="15"/>
  <c r="H287" i="15"/>
  <c r="B288" i="15"/>
  <c r="C288" i="15"/>
  <c r="D288" i="15"/>
  <c r="E288" i="15"/>
  <c r="F288" i="15"/>
  <c r="G288" i="15"/>
  <c r="H288" i="15"/>
  <c r="B289" i="15"/>
  <c r="C289" i="15"/>
  <c r="D289" i="15"/>
  <c r="E289" i="15"/>
  <c r="F289" i="15"/>
  <c r="G289" i="15"/>
  <c r="H289" i="15"/>
  <c r="B290" i="15"/>
  <c r="C290" i="15"/>
  <c r="D290" i="15"/>
  <c r="E290" i="15"/>
  <c r="F290" i="15"/>
  <c r="G290" i="15"/>
  <c r="H290" i="15"/>
  <c r="B291" i="15"/>
  <c r="C291" i="15"/>
  <c r="D291" i="15"/>
  <c r="E291" i="15"/>
  <c r="F291" i="15"/>
  <c r="G291" i="15"/>
  <c r="H291" i="15"/>
  <c r="B292" i="15"/>
  <c r="C292" i="15"/>
  <c r="D292" i="15"/>
  <c r="E292" i="15"/>
  <c r="F292" i="15"/>
  <c r="G292" i="15"/>
  <c r="H292" i="15"/>
  <c r="B293" i="15"/>
  <c r="C293" i="15"/>
  <c r="D293" i="15"/>
  <c r="E293" i="15"/>
  <c r="F293" i="15"/>
  <c r="G293" i="15"/>
  <c r="H293" i="15"/>
  <c r="B294" i="15"/>
  <c r="C294" i="15"/>
  <c r="D294" i="15"/>
  <c r="E294" i="15"/>
  <c r="F294" i="15"/>
  <c r="G294" i="15"/>
  <c r="H294" i="15"/>
  <c r="B295" i="15"/>
  <c r="C295" i="15"/>
  <c r="D295" i="15"/>
  <c r="E295" i="15"/>
  <c r="F295" i="15"/>
  <c r="G295" i="15"/>
  <c r="H295" i="15"/>
  <c r="B296" i="15"/>
  <c r="C296" i="15"/>
  <c r="D296" i="15"/>
  <c r="E296" i="15"/>
  <c r="F296" i="15"/>
  <c r="G296" i="15"/>
  <c r="H296" i="15"/>
  <c r="B297" i="15"/>
  <c r="C297" i="15"/>
  <c r="D297" i="15"/>
  <c r="E297" i="15"/>
  <c r="F297" i="15"/>
  <c r="G297" i="15"/>
  <c r="H297" i="15"/>
  <c r="B298" i="15"/>
  <c r="C298" i="15"/>
  <c r="D298" i="15"/>
  <c r="E298" i="15"/>
  <c r="F298" i="15"/>
  <c r="G298" i="15"/>
  <c r="H298" i="15"/>
  <c r="B299" i="15"/>
  <c r="C299" i="15"/>
  <c r="D299" i="15"/>
  <c r="E299" i="15"/>
  <c r="F299" i="15"/>
  <c r="G299" i="15"/>
  <c r="H299" i="15"/>
  <c r="B300" i="15"/>
  <c r="C300" i="15"/>
  <c r="D300" i="15"/>
  <c r="E300" i="15"/>
  <c r="F300" i="15"/>
  <c r="G300" i="15"/>
  <c r="H300" i="15"/>
  <c r="B301" i="15"/>
  <c r="C301" i="15"/>
  <c r="D301" i="15"/>
  <c r="E301" i="15"/>
  <c r="F301" i="15"/>
  <c r="G301" i="15"/>
  <c r="H301" i="15"/>
  <c r="B302" i="15"/>
  <c r="C302" i="15"/>
  <c r="D302" i="15"/>
  <c r="E302" i="15"/>
  <c r="F302" i="15"/>
  <c r="G302" i="15"/>
  <c r="H302" i="15"/>
  <c r="B303" i="15"/>
  <c r="C303" i="15"/>
  <c r="D303" i="15"/>
  <c r="E303" i="15"/>
  <c r="F303" i="15"/>
  <c r="G303" i="15"/>
  <c r="H303" i="15"/>
  <c r="B304" i="15"/>
  <c r="C304" i="15"/>
  <c r="D304" i="15"/>
  <c r="E304" i="15"/>
  <c r="F304" i="15"/>
  <c r="G304" i="15"/>
  <c r="H304" i="15"/>
  <c r="B305" i="15"/>
  <c r="C305" i="15"/>
  <c r="D305" i="15"/>
  <c r="E305" i="15"/>
  <c r="F305" i="15"/>
  <c r="G305" i="15"/>
  <c r="H305" i="15"/>
  <c r="B306" i="15"/>
  <c r="C306" i="15"/>
  <c r="D306" i="15"/>
  <c r="E306" i="15"/>
  <c r="F306" i="15"/>
  <c r="G306" i="15"/>
  <c r="H306" i="15"/>
  <c r="B307" i="15"/>
  <c r="C307" i="15"/>
  <c r="D307" i="15"/>
  <c r="E307" i="15"/>
  <c r="F307" i="15"/>
  <c r="G307" i="15"/>
  <c r="H307" i="15"/>
  <c r="B308" i="15"/>
  <c r="C308" i="15"/>
  <c r="D308" i="15"/>
  <c r="E308" i="15"/>
  <c r="F308" i="15"/>
  <c r="G308" i="15"/>
  <c r="H308" i="15"/>
  <c r="B309" i="15"/>
  <c r="C309" i="15"/>
  <c r="D309" i="15"/>
  <c r="E309" i="15"/>
  <c r="F309" i="15"/>
  <c r="G309" i="15"/>
  <c r="H309" i="15"/>
  <c r="B310" i="15"/>
  <c r="C310" i="15"/>
  <c r="D310" i="15"/>
  <c r="E310" i="15"/>
  <c r="F310" i="15"/>
  <c r="G310" i="15"/>
  <c r="H310" i="15"/>
  <c r="B311" i="15"/>
  <c r="C311" i="15"/>
  <c r="D311" i="15"/>
  <c r="E311" i="15"/>
  <c r="F311" i="15"/>
  <c r="G311" i="15"/>
  <c r="H311" i="15"/>
  <c r="B312" i="15"/>
  <c r="C312" i="15"/>
  <c r="D312" i="15"/>
  <c r="E312" i="15"/>
  <c r="F312" i="15"/>
  <c r="G312" i="15"/>
  <c r="H312" i="15"/>
  <c r="B313" i="15"/>
  <c r="C313" i="15"/>
  <c r="D313" i="15"/>
  <c r="E313" i="15"/>
  <c r="F313" i="15"/>
  <c r="G313" i="15"/>
  <c r="H313" i="15"/>
  <c r="B314" i="15"/>
  <c r="C314" i="15"/>
  <c r="D314" i="15"/>
  <c r="E314" i="15"/>
  <c r="F314" i="15"/>
  <c r="G314" i="15"/>
  <c r="H314" i="15"/>
  <c r="B315" i="15"/>
  <c r="C315" i="15"/>
  <c r="D315" i="15"/>
  <c r="E315" i="15"/>
  <c r="F315" i="15"/>
  <c r="G315" i="15"/>
  <c r="H315" i="15"/>
  <c r="B316" i="15"/>
  <c r="C316" i="15"/>
  <c r="D316" i="15"/>
  <c r="E316" i="15"/>
  <c r="F316" i="15"/>
  <c r="G316" i="15"/>
  <c r="H316" i="15"/>
  <c r="B317" i="15"/>
  <c r="C317" i="15"/>
  <c r="D317" i="15"/>
  <c r="E317" i="15"/>
  <c r="F317" i="15"/>
  <c r="G317" i="15"/>
  <c r="H317" i="15"/>
  <c r="B318" i="15"/>
  <c r="C318" i="15"/>
  <c r="D318" i="15"/>
  <c r="E318" i="15"/>
  <c r="F318" i="15"/>
  <c r="G318" i="15"/>
  <c r="H318" i="15"/>
  <c r="B319" i="15"/>
  <c r="C319" i="15"/>
  <c r="D319" i="15"/>
  <c r="E319" i="15"/>
  <c r="F319" i="15"/>
  <c r="G319" i="15"/>
  <c r="H319" i="15"/>
  <c r="B320" i="15"/>
  <c r="C320" i="15"/>
  <c r="D320" i="15"/>
  <c r="E320" i="15"/>
  <c r="F320" i="15"/>
  <c r="G320" i="15"/>
  <c r="H320" i="15"/>
  <c r="B321" i="15"/>
  <c r="C321" i="15"/>
  <c r="D321" i="15"/>
  <c r="E321" i="15"/>
  <c r="F321" i="15"/>
  <c r="G321" i="15"/>
  <c r="H321" i="15"/>
  <c r="B322" i="15"/>
  <c r="C322" i="15"/>
  <c r="D322" i="15"/>
  <c r="E322" i="15"/>
  <c r="F322" i="15"/>
  <c r="G322" i="15"/>
  <c r="H322" i="15"/>
  <c r="B323" i="15"/>
  <c r="C323" i="15"/>
  <c r="D323" i="15"/>
  <c r="E323" i="15"/>
  <c r="F323" i="15"/>
  <c r="G323" i="15"/>
  <c r="H323" i="15"/>
  <c r="B324" i="15"/>
  <c r="C324" i="15"/>
  <c r="D324" i="15"/>
  <c r="E324" i="15"/>
  <c r="F324" i="15"/>
  <c r="G324" i="15"/>
  <c r="H324" i="15"/>
  <c r="B325" i="15"/>
  <c r="C325" i="15"/>
  <c r="D325" i="15"/>
  <c r="E325" i="15"/>
  <c r="F325" i="15"/>
  <c r="G325" i="15"/>
  <c r="H325" i="15"/>
  <c r="B326" i="15"/>
  <c r="C326" i="15"/>
  <c r="D326" i="15"/>
  <c r="E326" i="15"/>
  <c r="F326" i="15"/>
  <c r="G326" i="15"/>
  <c r="H326" i="15"/>
  <c r="B327" i="15"/>
  <c r="C327" i="15"/>
  <c r="D327" i="15"/>
  <c r="E327" i="15"/>
  <c r="F327" i="15"/>
  <c r="G327" i="15"/>
  <c r="H327" i="15"/>
  <c r="B328" i="15"/>
  <c r="C328" i="15"/>
  <c r="D328" i="15"/>
  <c r="E328" i="15"/>
  <c r="F328" i="15"/>
  <c r="G328" i="15"/>
  <c r="H328" i="15"/>
  <c r="B329" i="15"/>
  <c r="C329" i="15"/>
  <c r="D329" i="15"/>
  <c r="E329" i="15"/>
  <c r="F329" i="15"/>
  <c r="G329" i="15"/>
  <c r="H329" i="15"/>
  <c r="B330" i="15"/>
  <c r="C330" i="15"/>
  <c r="D330" i="15"/>
  <c r="E330" i="15"/>
  <c r="F330" i="15"/>
  <c r="G330" i="15"/>
  <c r="H330" i="15"/>
  <c r="B331" i="15"/>
  <c r="C331" i="15"/>
  <c r="D331" i="15"/>
  <c r="E331" i="15"/>
  <c r="F331" i="15"/>
  <c r="G331" i="15"/>
  <c r="H331" i="15"/>
  <c r="B332" i="15"/>
  <c r="C332" i="15"/>
  <c r="D332" i="15"/>
  <c r="E332" i="15"/>
  <c r="F332" i="15"/>
  <c r="G332" i="15"/>
  <c r="H332" i="15"/>
  <c r="B333" i="15"/>
  <c r="C333" i="15"/>
  <c r="D333" i="15"/>
  <c r="E333" i="15"/>
  <c r="F333" i="15"/>
  <c r="G333" i="15"/>
  <c r="H333" i="15"/>
  <c r="B334" i="15"/>
  <c r="C334" i="15"/>
  <c r="D334" i="15"/>
  <c r="E334" i="15"/>
  <c r="F334" i="15"/>
  <c r="G334" i="15"/>
  <c r="H334" i="15"/>
  <c r="B335" i="15"/>
  <c r="C335" i="15"/>
  <c r="D335" i="15"/>
  <c r="E335" i="15"/>
  <c r="F335" i="15"/>
  <c r="G335" i="15"/>
  <c r="H335" i="15"/>
  <c r="B336" i="15"/>
  <c r="C336" i="15"/>
  <c r="D336" i="15"/>
  <c r="E336" i="15"/>
  <c r="F336" i="15"/>
  <c r="G336" i="15"/>
  <c r="H336" i="15"/>
  <c r="B337" i="15"/>
  <c r="C337" i="15"/>
  <c r="D337" i="15"/>
  <c r="E337" i="15"/>
  <c r="F337" i="15"/>
  <c r="G337" i="15"/>
  <c r="H337" i="15"/>
  <c r="B338" i="15"/>
  <c r="C338" i="15"/>
  <c r="D338" i="15"/>
  <c r="E338" i="15"/>
  <c r="F338" i="15"/>
  <c r="G338" i="15"/>
  <c r="H338" i="15"/>
  <c r="B339" i="15"/>
  <c r="C339" i="15"/>
  <c r="D339" i="15"/>
  <c r="E339" i="15"/>
  <c r="F339" i="15"/>
  <c r="G339" i="15"/>
  <c r="H339" i="15"/>
  <c r="B340" i="15"/>
  <c r="C340" i="15"/>
  <c r="D340" i="15"/>
  <c r="E340" i="15"/>
  <c r="F340" i="15"/>
  <c r="G340" i="15"/>
  <c r="H340" i="15"/>
  <c r="B341" i="15"/>
  <c r="C341" i="15"/>
  <c r="D341" i="15"/>
  <c r="E341" i="15"/>
  <c r="F341" i="15"/>
  <c r="G341" i="15"/>
  <c r="H341" i="15"/>
  <c r="B342" i="15"/>
  <c r="C342" i="15"/>
  <c r="D342" i="15"/>
  <c r="E342" i="15"/>
  <c r="F342" i="15"/>
  <c r="G342" i="15"/>
  <c r="H342" i="15"/>
  <c r="B343" i="15"/>
  <c r="C343" i="15"/>
  <c r="D343" i="15"/>
  <c r="E343" i="15"/>
  <c r="F343" i="15"/>
  <c r="G343" i="15"/>
  <c r="H343" i="15"/>
  <c r="B344" i="15"/>
  <c r="C344" i="15"/>
  <c r="D344" i="15"/>
  <c r="E344" i="15"/>
  <c r="F344" i="15"/>
  <c r="G344" i="15"/>
  <c r="H344" i="15"/>
  <c r="B345" i="15"/>
  <c r="C345" i="15"/>
  <c r="D345" i="15"/>
  <c r="E345" i="15"/>
  <c r="F345" i="15"/>
  <c r="G345" i="15"/>
  <c r="H345" i="15"/>
  <c r="B346" i="15"/>
  <c r="C346" i="15"/>
  <c r="D346" i="15"/>
  <c r="E346" i="15"/>
  <c r="F346" i="15"/>
  <c r="G346" i="15"/>
  <c r="H346" i="15"/>
  <c r="B347" i="15"/>
  <c r="C347" i="15"/>
  <c r="D347" i="15"/>
  <c r="E347" i="15"/>
  <c r="F347" i="15"/>
  <c r="G347" i="15"/>
  <c r="H347" i="15"/>
  <c r="B348" i="15"/>
  <c r="C348" i="15"/>
  <c r="D348" i="15"/>
  <c r="E348" i="15"/>
  <c r="F348" i="15"/>
  <c r="G348" i="15"/>
  <c r="H348" i="15"/>
  <c r="B349" i="15"/>
  <c r="C349" i="15"/>
  <c r="D349" i="15"/>
  <c r="E349" i="15"/>
  <c r="F349" i="15"/>
  <c r="G349" i="15"/>
  <c r="H349" i="15"/>
  <c r="B350" i="15"/>
  <c r="C350" i="15"/>
  <c r="D350" i="15"/>
  <c r="E350" i="15"/>
  <c r="F350" i="15"/>
  <c r="G350" i="15"/>
  <c r="H350" i="15"/>
  <c r="B351" i="15"/>
  <c r="C351" i="15"/>
  <c r="D351" i="15"/>
  <c r="E351" i="15"/>
  <c r="F351" i="15"/>
  <c r="G351" i="15"/>
  <c r="H351" i="15"/>
  <c r="B352" i="15"/>
  <c r="C352" i="15"/>
  <c r="D352" i="15"/>
  <c r="E352" i="15"/>
  <c r="F352" i="15"/>
  <c r="G352" i="15"/>
  <c r="H352" i="15"/>
  <c r="B353" i="15"/>
  <c r="C353" i="15"/>
  <c r="D353" i="15"/>
  <c r="E353" i="15"/>
  <c r="F353" i="15"/>
  <c r="G353" i="15"/>
  <c r="H353" i="15"/>
  <c r="B354" i="15"/>
  <c r="C354" i="15"/>
  <c r="D354" i="15"/>
  <c r="E354" i="15"/>
  <c r="F354" i="15"/>
  <c r="G354" i="15"/>
  <c r="H354" i="15"/>
  <c r="B355" i="15"/>
  <c r="C355" i="15"/>
  <c r="D355" i="15"/>
  <c r="E355" i="15"/>
  <c r="F355" i="15"/>
  <c r="G355" i="15"/>
  <c r="H355" i="15"/>
  <c r="B356" i="15"/>
  <c r="C356" i="15"/>
  <c r="D356" i="15"/>
  <c r="E356" i="15"/>
  <c r="F356" i="15"/>
  <c r="G356" i="15"/>
  <c r="H356" i="15"/>
  <c r="B357" i="15"/>
  <c r="C357" i="15"/>
  <c r="D357" i="15"/>
  <c r="E357" i="15"/>
  <c r="F357" i="15"/>
  <c r="G357" i="15"/>
  <c r="H357" i="15"/>
  <c r="B358" i="15"/>
  <c r="C358" i="15"/>
  <c r="D358" i="15"/>
  <c r="E358" i="15"/>
  <c r="F358" i="15"/>
  <c r="G358" i="15"/>
  <c r="H358" i="15"/>
  <c r="B359" i="15"/>
  <c r="C359" i="15"/>
  <c r="D359" i="15"/>
  <c r="E359" i="15"/>
  <c r="F359" i="15"/>
  <c r="G359" i="15"/>
  <c r="H359" i="15"/>
  <c r="B360" i="15"/>
  <c r="C360" i="15"/>
  <c r="D360" i="15"/>
  <c r="E360" i="15"/>
  <c r="F360" i="15"/>
  <c r="G360" i="15"/>
  <c r="H360" i="15"/>
  <c r="B361" i="15"/>
  <c r="C361" i="15"/>
  <c r="D361" i="15"/>
  <c r="E361" i="15"/>
  <c r="F361" i="15"/>
  <c r="G361" i="15"/>
  <c r="H361" i="15"/>
  <c r="B362" i="15"/>
  <c r="C362" i="15"/>
  <c r="D362" i="15"/>
  <c r="E362" i="15"/>
  <c r="F362" i="15"/>
  <c r="G362" i="15"/>
  <c r="H362" i="15"/>
  <c r="B363" i="15"/>
  <c r="C363" i="15"/>
  <c r="D363" i="15"/>
  <c r="E363" i="15"/>
  <c r="F363" i="15"/>
  <c r="G363" i="15"/>
  <c r="H363" i="15"/>
  <c r="B364" i="15"/>
  <c r="C364" i="15"/>
  <c r="D364" i="15"/>
  <c r="E364" i="15"/>
  <c r="F364" i="15"/>
  <c r="G364" i="15"/>
  <c r="H364" i="15"/>
  <c r="B365" i="15"/>
  <c r="C365" i="15"/>
  <c r="D365" i="15"/>
  <c r="E365" i="15"/>
  <c r="F365" i="15"/>
  <c r="G365" i="15"/>
  <c r="H365" i="15"/>
  <c r="B366" i="15"/>
  <c r="C366" i="15"/>
  <c r="D366" i="15"/>
  <c r="E366" i="15"/>
  <c r="F366" i="15"/>
  <c r="G366" i="15"/>
  <c r="H366" i="15"/>
  <c r="B367" i="15"/>
  <c r="C367" i="15"/>
  <c r="D367" i="15"/>
  <c r="E367" i="15"/>
  <c r="F367" i="15"/>
  <c r="G367" i="15"/>
  <c r="H367" i="15"/>
  <c r="B368" i="15"/>
  <c r="C368" i="15"/>
  <c r="D368" i="15"/>
  <c r="E368" i="15"/>
  <c r="F368" i="15"/>
  <c r="G368" i="15"/>
  <c r="H368" i="15"/>
  <c r="B369" i="15"/>
  <c r="C369" i="15"/>
  <c r="D369" i="15"/>
  <c r="E369" i="15"/>
  <c r="F369" i="15"/>
  <c r="G369" i="15"/>
  <c r="H369" i="15"/>
  <c r="B370" i="15"/>
  <c r="C370" i="15"/>
  <c r="D370" i="15"/>
  <c r="E370" i="15"/>
  <c r="F370" i="15"/>
  <c r="G370" i="15"/>
  <c r="H370" i="15"/>
  <c r="B371" i="15"/>
  <c r="C371" i="15"/>
  <c r="D371" i="15"/>
  <c r="E371" i="15"/>
  <c r="F371" i="15"/>
  <c r="G371" i="15"/>
  <c r="H371" i="15"/>
  <c r="B372" i="15"/>
  <c r="C372" i="15"/>
  <c r="D372" i="15"/>
  <c r="E372" i="15"/>
  <c r="F372" i="15"/>
  <c r="G372" i="15"/>
  <c r="H372" i="15"/>
  <c r="B373" i="15"/>
  <c r="C373" i="15"/>
  <c r="D373" i="15"/>
  <c r="E373" i="15"/>
  <c r="F373" i="15"/>
  <c r="G373" i="15"/>
  <c r="H373" i="15"/>
  <c r="B374" i="15"/>
  <c r="C374" i="15"/>
  <c r="D374" i="15"/>
  <c r="E374" i="15"/>
  <c r="F374" i="15"/>
  <c r="G374" i="15"/>
  <c r="H374" i="15"/>
  <c r="B375" i="15"/>
  <c r="C375" i="15"/>
  <c r="D375" i="15"/>
  <c r="E375" i="15"/>
  <c r="F375" i="15"/>
  <c r="G375" i="15"/>
  <c r="H375" i="15"/>
  <c r="B376" i="15"/>
  <c r="C376" i="15"/>
  <c r="D376" i="15"/>
  <c r="E376" i="15"/>
  <c r="F376" i="15"/>
  <c r="G376" i="15"/>
  <c r="H376" i="15"/>
  <c r="B377" i="15"/>
  <c r="C377" i="15"/>
  <c r="D377" i="15"/>
  <c r="E377" i="15"/>
  <c r="F377" i="15"/>
  <c r="G377" i="15"/>
  <c r="H377" i="15"/>
  <c r="B378" i="15"/>
  <c r="C378" i="15"/>
  <c r="D378" i="15"/>
  <c r="E378" i="15"/>
  <c r="F378" i="15"/>
  <c r="G378" i="15"/>
  <c r="H378" i="15"/>
  <c r="B379" i="15"/>
  <c r="C379" i="15"/>
  <c r="D379" i="15"/>
  <c r="E379" i="15"/>
  <c r="F379" i="15"/>
  <c r="G379" i="15"/>
  <c r="H379" i="15"/>
  <c r="B380" i="15"/>
  <c r="C380" i="15"/>
  <c r="D380" i="15"/>
  <c r="E380" i="15"/>
  <c r="F380" i="15"/>
  <c r="G380" i="15"/>
  <c r="H380" i="15"/>
  <c r="B381" i="15"/>
  <c r="C381" i="15"/>
  <c r="D381" i="15"/>
  <c r="E381" i="15"/>
  <c r="F381" i="15"/>
  <c r="G381" i="15"/>
  <c r="H381" i="15"/>
  <c r="B382" i="15"/>
  <c r="C382" i="15"/>
  <c r="D382" i="15"/>
  <c r="E382" i="15"/>
  <c r="F382" i="15"/>
  <c r="G382" i="15"/>
  <c r="H382" i="15"/>
  <c r="B383" i="15"/>
  <c r="C383" i="15"/>
  <c r="D383" i="15"/>
  <c r="E383" i="15"/>
  <c r="F383" i="15"/>
  <c r="G383" i="15"/>
  <c r="H383" i="15"/>
  <c r="B384" i="15"/>
  <c r="C384" i="15"/>
  <c r="D384" i="15"/>
  <c r="E384" i="15"/>
  <c r="F384" i="15"/>
  <c r="G384" i="15"/>
  <c r="H384" i="15"/>
  <c r="B385" i="15"/>
  <c r="C385" i="15"/>
  <c r="D385" i="15"/>
  <c r="E385" i="15"/>
  <c r="F385" i="15"/>
  <c r="G385" i="15"/>
  <c r="H385" i="15"/>
  <c r="B386" i="15"/>
  <c r="C386" i="15"/>
  <c r="D386" i="15"/>
  <c r="E386" i="15"/>
  <c r="F386" i="15"/>
  <c r="G386" i="15"/>
  <c r="H386" i="15"/>
  <c r="B387" i="15"/>
  <c r="C387" i="15"/>
  <c r="D387" i="15"/>
  <c r="E387" i="15"/>
  <c r="F387" i="15"/>
  <c r="G387" i="15"/>
  <c r="H387" i="15"/>
  <c r="B388" i="15"/>
  <c r="C388" i="15"/>
  <c r="D388" i="15"/>
  <c r="E388" i="15"/>
  <c r="F388" i="15"/>
  <c r="G388" i="15"/>
  <c r="H388" i="15"/>
  <c r="B389" i="15"/>
  <c r="C389" i="15"/>
  <c r="D389" i="15"/>
  <c r="E389" i="15"/>
  <c r="F389" i="15"/>
  <c r="G389" i="15"/>
  <c r="H389" i="15"/>
  <c r="B390" i="15"/>
  <c r="C390" i="15"/>
  <c r="D390" i="15"/>
  <c r="E390" i="15"/>
  <c r="F390" i="15"/>
  <c r="G390" i="15"/>
  <c r="H390" i="15"/>
  <c r="B391" i="15"/>
  <c r="C391" i="15"/>
  <c r="D391" i="15"/>
  <c r="E391" i="15"/>
  <c r="F391" i="15"/>
  <c r="G391" i="15"/>
  <c r="H391" i="15"/>
  <c r="B392" i="15"/>
  <c r="C392" i="15"/>
  <c r="D392" i="15"/>
  <c r="E392" i="15"/>
  <c r="F392" i="15"/>
  <c r="G392" i="15"/>
  <c r="H392" i="15"/>
  <c r="B393" i="15"/>
  <c r="C393" i="15"/>
  <c r="D393" i="15"/>
  <c r="E393" i="15"/>
  <c r="F393" i="15"/>
  <c r="G393" i="15"/>
  <c r="H393" i="15"/>
  <c r="B394" i="15"/>
  <c r="C394" i="15"/>
  <c r="D394" i="15"/>
  <c r="E394" i="15"/>
  <c r="F394" i="15"/>
  <c r="G394" i="15"/>
  <c r="H394" i="15"/>
  <c r="B395" i="15"/>
  <c r="C395" i="15"/>
  <c r="D395" i="15"/>
  <c r="E395" i="15"/>
  <c r="F395" i="15"/>
  <c r="G395" i="15"/>
  <c r="H395" i="15"/>
  <c r="B396" i="15"/>
  <c r="C396" i="15"/>
  <c r="D396" i="15"/>
  <c r="E396" i="15"/>
  <c r="F396" i="15"/>
  <c r="G396" i="15"/>
  <c r="H396" i="15"/>
  <c r="B397" i="15"/>
  <c r="C397" i="15"/>
  <c r="D397" i="15"/>
  <c r="E397" i="15"/>
  <c r="F397" i="15"/>
  <c r="G397" i="15"/>
  <c r="H397" i="15"/>
  <c r="B398" i="15"/>
  <c r="C398" i="15"/>
  <c r="D398" i="15"/>
  <c r="E398" i="15"/>
  <c r="F398" i="15"/>
  <c r="G398" i="15"/>
  <c r="H398" i="15"/>
  <c r="B399" i="15"/>
  <c r="C399" i="15"/>
  <c r="D399" i="15"/>
  <c r="E399" i="15"/>
  <c r="F399" i="15"/>
  <c r="G399" i="15"/>
  <c r="H399" i="15"/>
  <c r="B400" i="15"/>
  <c r="C400" i="15"/>
  <c r="D400" i="15"/>
  <c r="E400" i="15"/>
  <c r="F400" i="15"/>
  <c r="G400" i="15"/>
  <c r="H400" i="15"/>
  <c r="B401" i="15"/>
  <c r="C401" i="15"/>
  <c r="D401" i="15"/>
  <c r="E401" i="15"/>
  <c r="F401" i="15"/>
  <c r="G401" i="15"/>
  <c r="H401" i="15"/>
  <c r="B402" i="15"/>
  <c r="C402" i="15"/>
  <c r="D402" i="15"/>
  <c r="E402" i="15"/>
  <c r="F402" i="15"/>
  <c r="G402" i="15"/>
  <c r="H402" i="15"/>
  <c r="B403" i="15"/>
  <c r="C403" i="15"/>
  <c r="D403" i="15"/>
  <c r="E403" i="15"/>
  <c r="F403" i="15"/>
  <c r="G403" i="15"/>
  <c r="H403" i="15"/>
  <c r="B404" i="15"/>
  <c r="C404" i="15"/>
  <c r="D404" i="15"/>
  <c r="E404" i="15"/>
  <c r="F404" i="15"/>
  <c r="G404" i="15"/>
  <c r="H404" i="15"/>
  <c r="B405" i="15"/>
  <c r="C405" i="15"/>
  <c r="D405" i="15"/>
  <c r="E405" i="15"/>
  <c r="F405" i="15"/>
  <c r="G405" i="15"/>
  <c r="H405" i="15"/>
  <c r="B406" i="15"/>
  <c r="C406" i="15"/>
  <c r="D406" i="15"/>
  <c r="E406" i="15"/>
  <c r="F406" i="15"/>
  <c r="G406" i="15"/>
  <c r="H406" i="15"/>
  <c r="B407" i="15"/>
  <c r="C407" i="15"/>
  <c r="D407" i="15"/>
  <c r="E407" i="15"/>
  <c r="F407" i="15"/>
  <c r="G407" i="15"/>
  <c r="H407" i="15"/>
  <c r="B408" i="15"/>
  <c r="C408" i="15"/>
  <c r="D408" i="15"/>
  <c r="E408" i="15"/>
  <c r="F408" i="15"/>
  <c r="G408" i="15"/>
  <c r="H408" i="15"/>
  <c r="B409" i="15"/>
  <c r="C409" i="15"/>
  <c r="D409" i="15"/>
  <c r="E409" i="15"/>
  <c r="F409" i="15"/>
  <c r="G409" i="15"/>
  <c r="H409" i="15"/>
  <c r="B410" i="15"/>
  <c r="C410" i="15"/>
  <c r="D410" i="15"/>
  <c r="E410" i="15"/>
  <c r="F410" i="15"/>
  <c r="G410" i="15"/>
  <c r="H410" i="15"/>
  <c r="B411" i="15"/>
  <c r="C411" i="15"/>
  <c r="D411" i="15"/>
  <c r="E411" i="15"/>
  <c r="F411" i="15"/>
  <c r="G411" i="15"/>
  <c r="H411" i="15"/>
  <c r="B412" i="15"/>
  <c r="C412" i="15"/>
  <c r="D412" i="15"/>
  <c r="E412" i="15"/>
  <c r="F412" i="15"/>
  <c r="G412" i="15"/>
  <c r="H412" i="15"/>
  <c r="B413" i="15"/>
  <c r="C413" i="15"/>
  <c r="D413" i="15"/>
  <c r="E413" i="15"/>
  <c r="F413" i="15"/>
  <c r="G413" i="15"/>
  <c r="H413" i="15"/>
  <c r="B414" i="15"/>
  <c r="C414" i="15"/>
  <c r="D414" i="15"/>
  <c r="E414" i="15"/>
  <c r="F414" i="15"/>
  <c r="G414" i="15"/>
  <c r="H414" i="15"/>
  <c r="B415" i="15"/>
  <c r="C415" i="15"/>
  <c r="D415" i="15"/>
  <c r="E415" i="15"/>
  <c r="F415" i="15"/>
  <c r="G415" i="15"/>
  <c r="H415" i="15"/>
  <c r="B416" i="15"/>
  <c r="C416" i="15"/>
  <c r="D416" i="15"/>
  <c r="E416" i="15"/>
  <c r="F416" i="15"/>
  <c r="G416" i="15"/>
  <c r="H416" i="15"/>
  <c r="B417" i="15"/>
  <c r="C417" i="15"/>
  <c r="D417" i="15"/>
  <c r="E417" i="15"/>
  <c r="F417" i="15"/>
  <c r="G417" i="15"/>
  <c r="H417" i="15"/>
  <c r="B418" i="15"/>
  <c r="C418" i="15"/>
  <c r="D418" i="15"/>
  <c r="E418" i="15"/>
  <c r="F418" i="15"/>
  <c r="G418" i="15"/>
  <c r="H418" i="15"/>
  <c r="B419" i="15"/>
  <c r="C419" i="15"/>
  <c r="D419" i="15"/>
  <c r="E419" i="15"/>
  <c r="F419" i="15"/>
  <c r="G419" i="15"/>
  <c r="H419" i="15"/>
  <c r="B420" i="15"/>
  <c r="C420" i="15"/>
  <c r="D420" i="15"/>
  <c r="E420" i="15"/>
  <c r="F420" i="15"/>
  <c r="G420" i="15"/>
  <c r="H420" i="15"/>
  <c r="B421" i="15"/>
  <c r="C421" i="15"/>
  <c r="D421" i="15"/>
  <c r="E421" i="15"/>
  <c r="F421" i="15"/>
  <c r="G421" i="15"/>
  <c r="H421" i="15"/>
  <c r="B422" i="15"/>
  <c r="C422" i="15"/>
  <c r="D422" i="15"/>
  <c r="E422" i="15"/>
  <c r="F422" i="15"/>
  <c r="G422" i="15"/>
  <c r="H422" i="15"/>
  <c r="B423" i="15"/>
  <c r="C423" i="15"/>
  <c r="D423" i="15"/>
  <c r="E423" i="15"/>
  <c r="F423" i="15"/>
  <c r="G423" i="15"/>
  <c r="H423" i="15"/>
  <c r="B424" i="15"/>
  <c r="C424" i="15"/>
  <c r="D424" i="15"/>
  <c r="E424" i="15"/>
  <c r="F424" i="15"/>
  <c r="G424" i="15"/>
  <c r="H424" i="15"/>
  <c r="B425" i="15"/>
  <c r="C425" i="15"/>
  <c r="D425" i="15"/>
  <c r="E425" i="15"/>
  <c r="F425" i="15"/>
  <c r="G425" i="15"/>
  <c r="H425" i="15"/>
  <c r="B426" i="15"/>
  <c r="C426" i="15"/>
  <c r="D426" i="15"/>
  <c r="E426" i="15"/>
  <c r="F426" i="15"/>
  <c r="G426" i="15"/>
  <c r="H426" i="15"/>
  <c r="B427" i="15"/>
  <c r="C427" i="15"/>
  <c r="D427" i="15"/>
  <c r="E427" i="15"/>
  <c r="F427" i="15"/>
  <c r="G427" i="15"/>
  <c r="H427" i="15"/>
  <c r="B428" i="15"/>
  <c r="C428" i="15"/>
  <c r="D428" i="15"/>
  <c r="E428" i="15"/>
  <c r="F428" i="15"/>
  <c r="G428" i="15"/>
  <c r="H428" i="15"/>
  <c r="B429" i="15"/>
  <c r="C429" i="15"/>
  <c r="D429" i="15"/>
  <c r="E429" i="15"/>
  <c r="F429" i="15"/>
  <c r="G429" i="15"/>
  <c r="H429" i="15"/>
  <c r="B430" i="15"/>
  <c r="C430" i="15"/>
  <c r="D430" i="15"/>
  <c r="E430" i="15"/>
  <c r="F430" i="15"/>
  <c r="G430" i="15"/>
  <c r="H430" i="15"/>
  <c r="B431" i="15"/>
  <c r="C431" i="15"/>
  <c r="D431" i="15"/>
  <c r="E431" i="15"/>
  <c r="F431" i="15"/>
  <c r="G431" i="15"/>
  <c r="H431" i="15"/>
  <c r="B432" i="15"/>
  <c r="C432" i="15"/>
  <c r="D432" i="15"/>
  <c r="E432" i="15"/>
  <c r="F432" i="15"/>
  <c r="G432" i="15"/>
  <c r="H432" i="15"/>
  <c r="B433" i="15"/>
  <c r="C433" i="15"/>
  <c r="D433" i="15"/>
  <c r="E433" i="15"/>
  <c r="F433" i="15"/>
  <c r="G433" i="15"/>
  <c r="H433" i="15"/>
  <c r="B434" i="15"/>
  <c r="C434" i="15"/>
  <c r="D434" i="15"/>
  <c r="E434" i="15"/>
  <c r="F434" i="15"/>
  <c r="G434" i="15"/>
  <c r="H434" i="15"/>
  <c r="B435" i="15"/>
  <c r="C435" i="15"/>
  <c r="D435" i="15"/>
  <c r="E435" i="15"/>
  <c r="F435" i="15"/>
  <c r="G435" i="15"/>
  <c r="H435" i="15"/>
  <c r="B436" i="15"/>
  <c r="C436" i="15"/>
  <c r="D436" i="15"/>
  <c r="E436" i="15"/>
  <c r="F436" i="15"/>
  <c r="G436" i="15"/>
  <c r="H436" i="15"/>
  <c r="B437" i="15"/>
  <c r="C437" i="15"/>
  <c r="D437" i="15"/>
  <c r="E437" i="15"/>
  <c r="F437" i="15"/>
  <c r="G437" i="15"/>
  <c r="H437" i="15"/>
  <c r="B438" i="15"/>
  <c r="C438" i="15"/>
  <c r="D438" i="15"/>
  <c r="E438" i="15"/>
  <c r="F438" i="15"/>
  <c r="G438" i="15"/>
  <c r="H438" i="15"/>
  <c r="B439" i="15"/>
  <c r="C439" i="15"/>
  <c r="D439" i="15"/>
  <c r="E439" i="15"/>
  <c r="F439" i="15"/>
  <c r="G439" i="15"/>
  <c r="H439" i="15"/>
  <c r="B440" i="15"/>
  <c r="C440" i="15"/>
  <c r="D440" i="15"/>
  <c r="E440" i="15"/>
  <c r="F440" i="15"/>
  <c r="G440" i="15"/>
  <c r="H440" i="15"/>
  <c r="B441" i="15"/>
  <c r="C441" i="15"/>
  <c r="D441" i="15"/>
  <c r="E441" i="15"/>
  <c r="F441" i="15"/>
  <c r="G441" i="15"/>
  <c r="H441" i="15"/>
  <c r="B442" i="15"/>
  <c r="C442" i="15"/>
  <c r="D442" i="15"/>
  <c r="E442" i="15"/>
  <c r="F442" i="15"/>
  <c r="G442" i="15"/>
  <c r="H442" i="15"/>
  <c r="B443" i="15"/>
  <c r="C443" i="15"/>
  <c r="D443" i="15"/>
  <c r="E443" i="15"/>
  <c r="F443" i="15"/>
  <c r="G443" i="15"/>
  <c r="H443" i="15"/>
  <c r="B444" i="15"/>
  <c r="C444" i="15"/>
  <c r="D444" i="15"/>
  <c r="E444" i="15"/>
  <c r="F444" i="15"/>
  <c r="G444" i="15"/>
  <c r="H444" i="15"/>
  <c r="B445" i="15"/>
  <c r="C445" i="15"/>
  <c r="D445" i="15"/>
  <c r="E445" i="15"/>
  <c r="F445" i="15"/>
  <c r="G445" i="15"/>
  <c r="H445" i="15"/>
  <c r="B446" i="15"/>
  <c r="C446" i="15"/>
  <c r="D446" i="15"/>
  <c r="E446" i="15"/>
  <c r="F446" i="15"/>
  <c r="G446" i="15"/>
  <c r="H446" i="15"/>
  <c r="B447" i="15"/>
  <c r="C447" i="15"/>
  <c r="D447" i="15"/>
  <c r="E447" i="15"/>
  <c r="F447" i="15"/>
  <c r="G447" i="15"/>
  <c r="H447" i="15"/>
  <c r="B448" i="15"/>
  <c r="C448" i="15"/>
  <c r="D448" i="15"/>
  <c r="E448" i="15"/>
  <c r="F448" i="15"/>
  <c r="G448" i="15"/>
  <c r="H448" i="15"/>
  <c r="B449" i="15"/>
  <c r="C449" i="15"/>
  <c r="D449" i="15"/>
  <c r="E449" i="15"/>
  <c r="F449" i="15"/>
  <c r="G449" i="15"/>
  <c r="H449" i="15"/>
  <c r="B450" i="15"/>
  <c r="C450" i="15"/>
  <c r="D450" i="15"/>
  <c r="E450" i="15"/>
  <c r="F450" i="15"/>
  <c r="G450" i="15"/>
  <c r="H450" i="15"/>
  <c r="B451" i="15"/>
  <c r="C451" i="15"/>
  <c r="D451" i="15"/>
  <c r="E451" i="15"/>
  <c r="F451" i="15"/>
  <c r="G451" i="15"/>
  <c r="H451" i="15"/>
  <c r="B452" i="15"/>
  <c r="C452" i="15"/>
  <c r="D452" i="15"/>
  <c r="E452" i="15"/>
  <c r="F452" i="15"/>
  <c r="G452" i="15"/>
  <c r="H452" i="15"/>
  <c r="B453" i="15"/>
  <c r="C453" i="15"/>
  <c r="D453" i="15"/>
  <c r="E453" i="15"/>
  <c r="F453" i="15"/>
  <c r="G453" i="15"/>
  <c r="H453" i="15"/>
  <c r="B454" i="15"/>
  <c r="C454" i="15"/>
  <c r="D454" i="15"/>
  <c r="E454" i="15"/>
  <c r="F454" i="15"/>
  <c r="G454" i="15"/>
  <c r="H454" i="15"/>
  <c r="B455" i="15"/>
  <c r="C455" i="15"/>
  <c r="D455" i="15"/>
  <c r="E455" i="15"/>
  <c r="F455" i="15"/>
  <c r="G455" i="15"/>
  <c r="H455" i="15"/>
  <c r="B456" i="15"/>
  <c r="C456" i="15"/>
  <c r="D456" i="15"/>
  <c r="E456" i="15"/>
  <c r="F456" i="15"/>
  <c r="G456" i="15"/>
  <c r="H456" i="15"/>
  <c r="B457" i="15"/>
  <c r="C457" i="15"/>
  <c r="D457" i="15"/>
  <c r="E457" i="15"/>
  <c r="F457" i="15"/>
  <c r="G457" i="15"/>
  <c r="H457" i="15"/>
  <c r="B458" i="15"/>
  <c r="C458" i="15"/>
  <c r="D458" i="15"/>
  <c r="E458" i="15"/>
  <c r="F458" i="15"/>
  <c r="G458" i="15"/>
  <c r="H458" i="15"/>
  <c r="B459" i="15"/>
  <c r="C459" i="15"/>
  <c r="D459" i="15"/>
  <c r="E459" i="15"/>
  <c r="F459" i="15"/>
  <c r="G459" i="15"/>
  <c r="H459" i="15"/>
  <c r="B460" i="15"/>
  <c r="C460" i="15"/>
  <c r="D460" i="15"/>
  <c r="E460" i="15"/>
  <c r="F460" i="15"/>
  <c r="G460" i="15"/>
  <c r="H460" i="15"/>
  <c r="B461" i="15"/>
  <c r="C461" i="15"/>
  <c r="D461" i="15"/>
  <c r="E461" i="15"/>
  <c r="F461" i="15"/>
  <c r="G461" i="15"/>
  <c r="H461" i="15"/>
  <c r="B462" i="15"/>
  <c r="C462" i="15"/>
  <c r="D462" i="15"/>
  <c r="E462" i="15"/>
  <c r="F462" i="15"/>
  <c r="G462" i="15"/>
  <c r="H462" i="15"/>
  <c r="B463" i="15"/>
  <c r="C463" i="15"/>
  <c r="D463" i="15"/>
  <c r="E463" i="15"/>
  <c r="F463" i="15"/>
  <c r="G463" i="15"/>
  <c r="H463" i="15"/>
  <c r="B464" i="15"/>
  <c r="C464" i="15"/>
  <c r="D464" i="15"/>
  <c r="E464" i="15"/>
  <c r="F464" i="15"/>
  <c r="G464" i="15"/>
  <c r="H464" i="15"/>
  <c r="B465" i="15"/>
  <c r="C465" i="15"/>
  <c r="D465" i="15"/>
  <c r="E465" i="15"/>
  <c r="F465" i="15"/>
  <c r="G465" i="15"/>
  <c r="H465" i="15"/>
  <c r="B466" i="15"/>
  <c r="C466" i="15"/>
  <c r="D466" i="15"/>
  <c r="E466" i="15"/>
  <c r="F466" i="15"/>
  <c r="G466" i="15"/>
  <c r="H466" i="15"/>
  <c r="B467" i="15"/>
  <c r="C467" i="15"/>
  <c r="D467" i="15"/>
  <c r="E467" i="15"/>
  <c r="F467" i="15"/>
  <c r="G467" i="15"/>
  <c r="H467" i="15"/>
  <c r="B468" i="15"/>
  <c r="C468" i="15"/>
  <c r="D468" i="15"/>
  <c r="E468" i="15"/>
  <c r="F468" i="15"/>
  <c r="G468" i="15"/>
  <c r="H468" i="15"/>
  <c r="B469" i="15"/>
  <c r="C469" i="15"/>
  <c r="D469" i="15"/>
  <c r="E469" i="15"/>
  <c r="F469" i="15"/>
  <c r="G469" i="15"/>
  <c r="H469" i="15"/>
  <c r="B470" i="15"/>
  <c r="C470" i="15"/>
  <c r="D470" i="15"/>
  <c r="E470" i="15"/>
  <c r="F470" i="15"/>
  <c r="G470" i="15"/>
  <c r="H470" i="15"/>
  <c r="B471" i="15"/>
  <c r="C471" i="15"/>
  <c r="D471" i="15"/>
  <c r="E471" i="15"/>
  <c r="F471" i="15"/>
  <c r="G471" i="15"/>
  <c r="H471" i="15"/>
  <c r="B472" i="15"/>
  <c r="C472" i="15"/>
  <c r="D472" i="15"/>
  <c r="E472" i="15"/>
  <c r="F472" i="15"/>
  <c r="G472" i="15"/>
  <c r="H472" i="15"/>
  <c r="B473" i="15"/>
  <c r="C473" i="15"/>
  <c r="D473" i="15"/>
  <c r="E473" i="15"/>
  <c r="F473" i="15"/>
  <c r="G473" i="15"/>
  <c r="H473" i="15"/>
  <c r="B474" i="15"/>
  <c r="C474" i="15"/>
  <c r="D474" i="15"/>
  <c r="E474" i="15"/>
  <c r="F474" i="15"/>
  <c r="G474" i="15"/>
  <c r="H474" i="15"/>
  <c r="B475" i="15"/>
  <c r="C475" i="15"/>
  <c r="D475" i="15"/>
  <c r="E475" i="15"/>
  <c r="F475" i="15"/>
  <c r="G475" i="15"/>
  <c r="H475" i="15"/>
  <c r="B476" i="15"/>
  <c r="C476" i="15"/>
  <c r="D476" i="15"/>
  <c r="E476" i="15"/>
  <c r="F476" i="15"/>
  <c r="G476" i="15"/>
  <c r="H476" i="15"/>
  <c r="B477" i="15"/>
  <c r="C477" i="15"/>
  <c r="D477" i="15"/>
  <c r="E477" i="15"/>
  <c r="F477" i="15"/>
  <c r="G477" i="15"/>
  <c r="H477" i="15"/>
  <c r="B478" i="15"/>
  <c r="C478" i="15"/>
  <c r="D478" i="15"/>
  <c r="E478" i="15"/>
  <c r="F478" i="15"/>
  <c r="G478" i="15"/>
  <c r="H478" i="15"/>
  <c r="B479" i="15"/>
  <c r="C479" i="15"/>
  <c r="D479" i="15"/>
  <c r="E479" i="15"/>
  <c r="F479" i="15"/>
  <c r="G479" i="15"/>
  <c r="H479" i="15"/>
  <c r="B480" i="15"/>
  <c r="C480" i="15"/>
  <c r="D480" i="15"/>
  <c r="E480" i="15"/>
  <c r="F480" i="15"/>
  <c r="G480" i="15"/>
  <c r="H480" i="15"/>
  <c r="B481" i="15"/>
  <c r="C481" i="15"/>
  <c r="D481" i="15"/>
  <c r="E481" i="15"/>
  <c r="F481" i="15"/>
  <c r="G481" i="15"/>
  <c r="H481" i="15"/>
  <c r="B482" i="15"/>
  <c r="C482" i="15"/>
  <c r="D482" i="15"/>
  <c r="E482" i="15"/>
  <c r="F482" i="15"/>
  <c r="G482" i="15"/>
  <c r="H482" i="15"/>
  <c r="B483" i="15"/>
  <c r="C483" i="15"/>
  <c r="D483" i="15"/>
  <c r="E483" i="15"/>
  <c r="F483" i="15"/>
  <c r="G483" i="15"/>
  <c r="H483" i="15"/>
  <c r="B484" i="15"/>
  <c r="C484" i="15"/>
  <c r="D484" i="15"/>
  <c r="E484" i="15"/>
  <c r="F484" i="15"/>
  <c r="G484" i="15"/>
  <c r="H484" i="15"/>
  <c r="B485" i="15"/>
  <c r="C485" i="15"/>
  <c r="D485" i="15"/>
  <c r="E485" i="15"/>
  <c r="F485" i="15"/>
  <c r="G485" i="15"/>
  <c r="H485" i="15"/>
  <c r="B486" i="15"/>
  <c r="C486" i="15"/>
  <c r="D486" i="15"/>
  <c r="E486" i="15"/>
  <c r="F486" i="15"/>
  <c r="G486" i="15"/>
  <c r="H486" i="15"/>
  <c r="B487" i="15"/>
  <c r="C487" i="15"/>
  <c r="D487" i="15"/>
  <c r="E487" i="15"/>
  <c r="F487" i="15"/>
  <c r="G487" i="15"/>
  <c r="H487" i="15"/>
  <c r="B488" i="15"/>
  <c r="C488" i="15"/>
  <c r="D488" i="15"/>
  <c r="E488" i="15"/>
  <c r="F488" i="15"/>
  <c r="G488" i="15"/>
  <c r="H488" i="15"/>
  <c r="B489" i="15"/>
  <c r="C489" i="15"/>
  <c r="D489" i="15"/>
  <c r="E489" i="15"/>
  <c r="F489" i="15"/>
  <c r="G489" i="15"/>
  <c r="H489" i="15"/>
  <c r="B490" i="15"/>
  <c r="C490" i="15"/>
  <c r="D490" i="15"/>
  <c r="E490" i="15"/>
  <c r="F490" i="15"/>
  <c r="G490" i="15"/>
  <c r="H490" i="15"/>
  <c r="B491" i="15"/>
  <c r="C491" i="15"/>
  <c r="D491" i="15"/>
  <c r="E491" i="15"/>
  <c r="F491" i="15"/>
  <c r="G491" i="15"/>
  <c r="H491" i="15"/>
  <c r="B492" i="15"/>
  <c r="C492" i="15"/>
  <c r="D492" i="15"/>
  <c r="E492" i="15"/>
  <c r="F492" i="15"/>
  <c r="G492" i="15"/>
  <c r="H492" i="15"/>
  <c r="B493" i="15"/>
  <c r="C493" i="15"/>
  <c r="D493" i="15"/>
  <c r="E493" i="15"/>
  <c r="F493" i="15"/>
  <c r="G493" i="15"/>
  <c r="H493" i="15"/>
  <c r="B494" i="15"/>
  <c r="C494" i="15"/>
  <c r="D494" i="15"/>
  <c r="E494" i="15"/>
  <c r="F494" i="15"/>
  <c r="G494" i="15"/>
  <c r="H494" i="15"/>
  <c r="B495" i="15"/>
  <c r="C495" i="15"/>
  <c r="D495" i="15"/>
  <c r="E495" i="15"/>
  <c r="F495" i="15"/>
  <c r="G495" i="15"/>
  <c r="H495" i="15"/>
  <c r="B496" i="15"/>
  <c r="C496" i="15"/>
  <c r="D496" i="15"/>
  <c r="E496" i="15"/>
  <c r="F496" i="15"/>
  <c r="G496" i="15"/>
  <c r="H496" i="15"/>
  <c r="B497" i="15"/>
  <c r="C497" i="15"/>
  <c r="D497" i="15"/>
  <c r="E497" i="15"/>
  <c r="F497" i="15"/>
  <c r="G497" i="15"/>
  <c r="H497" i="15"/>
  <c r="B498" i="15"/>
  <c r="C498" i="15"/>
  <c r="D498" i="15"/>
  <c r="E498" i="15"/>
  <c r="F498" i="15"/>
  <c r="G498" i="15"/>
  <c r="H498" i="15"/>
  <c r="B499" i="15"/>
  <c r="C499" i="15"/>
  <c r="D499" i="15"/>
  <c r="E499" i="15"/>
  <c r="F499" i="15"/>
  <c r="G499" i="15"/>
  <c r="H499" i="15"/>
  <c r="B500" i="15"/>
  <c r="C500" i="15"/>
  <c r="D500" i="15"/>
  <c r="E500" i="15"/>
  <c r="F500" i="15"/>
  <c r="G500" i="15"/>
  <c r="H500" i="15"/>
  <c r="B501" i="15"/>
  <c r="C501" i="15"/>
  <c r="D501" i="15"/>
  <c r="E501" i="15"/>
  <c r="F501" i="15"/>
  <c r="G501" i="15"/>
  <c r="H501" i="15"/>
  <c r="B502" i="15"/>
  <c r="C502" i="15"/>
  <c r="D502" i="15"/>
  <c r="E502" i="15"/>
  <c r="F502" i="15"/>
  <c r="G502" i="15"/>
  <c r="H502" i="15"/>
  <c r="B503" i="15"/>
  <c r="C503" i="15"/>
  <c r="D503" i="15"/>
  <c r="E503" i="15"/>
  <c r="F503" i="15"/>
  <c r="G503" i="15"/>
  <c r="H503" i="15"/>
  <c r="B504" i="15"/>
  <c r="C504" i="15"/>
  <c r="D504" i="15"/>
  <c r="E504" i="15"/>
  <c r="F504" i="15"/>
  <c r="G504" i="15"/>
  <c r="H504" i="15"/>
  <c r="B505" i="15"/>
  <c r="C505" i="15"/>
  <c r="D505" i="15"/>
  <c r="E505" i="15"/>
  <c r="F505" i="15"/>
  <c r="G505" i="15"/>
  <c r="H505" i="15"/>
  <c r="B506" i="15"/>
  <c r="C506" i="15"/>
  <c r="D506" i="15"/>
  <c r="E506" i="15"/>
  <c r="F506" i="15"/>
  <c r="G506" i="15"/>
  <c r="H506" i="15"/>
  <c r="B507" i="15"/>
  <c r="C507" i="15"/>
  <c r="D507" i="15"/>
  <c r="E507" i="15"/>
  <c r="F507" i="15"/>
  <c r="G507" i="15"/>
  <c r="H507" i="15"/>
  <c r="B508" i="15"/>
  <c r="C508" i="15"/>
  <c r="D508" i="15"/>
  <c r="E508" i="15"/>
  <c r="F508" i="15"/>
  <c r="G508" i="15"/>
  <c r="H508" i="15"/>
  <c r="B509" i="15"/>
  <c r="C509" i="15"/>
  <c r="D509" i="15"/>
  <c r="E509" i="15"/>
  <c r="F509" i="15"/>
  <c r="G509" i="15"/>
  <c r="H509" i="15"/>
  <c r="B510" i="15"/>
  <c r="C510" i="15"/>
  <c r="D510" i="15"/>
  <c r="E510" i="15"/>
  <c r="F510" i="15"/>
  <c r="G510" i="15"/>
  <c r="H510" i="15"/>
  <c r="B511" i="15"/>
  <c r="C511" i="15"/>
  <c r="D511" i="15"/>
  <c r="E511" i="15"/>
  <c r="F511" i="15"/>
  <c r="G511" i="15"/>
  <c r="H511" i="15"/>
  <c r="B512" i="15"/>
  <c r="C512" i="15"/>
  <c r="D512" i="15"/>
  <c r="E512" i="15"/>
  <c r="F512" i="15"/>
  <c r="G512" i="15"/>
  <c r="H512" i="15"/>
  <c r="B513" i="15"/>
  <c r="C513" i="15"/>
  <c r="D513" i="15"/>
  <c r="E513" i="15"/>
  <c r="F513" i="15"/>
  <c r="G513" i="15"/>
  <c r="H513" i="15"/>
  <c r="B514" i="15"/>
  <c r="C514" i="15"/>
  <c r="D514" i="15"/>
  <c r="E514" i="15"/>
  <c r="F514" i="15"/>
  <c r="G514" i="15"/>
  <c r="H514" i="15"/>
  <c r="B515" i="15"/>
  <c r="C515" i="15"/>
  <c r="D515" i="15"/>
  <c r="E515" i="15"/>
  <c r="F515" i="15"/>
  <c r="G515" i="15"/>
  <c r="H515" i="15"/>
  <c r="B516" i="15"/>
  <c r="C516" i="15"/>
  <c r="D516" i="15"/>
  <c r="E516" i="15"/>
  <c r="F516" i="15"/>
  <c r="G516" i="15"/>
  <c r="H516" i="15"/>
  <c r="B517" i="15"/>
  <c r="C517" i="15"/>
  <c r="D517" i="15"/>
  <c r="E517" i="15"/>
  <c r="F517" i="15"/>
  <c r="G517" i="15"/>
  <c r="H517" i="15"/>
  <c r="B518" i="15"/>
  <c r="C518" i="15"/>
  <c r="D518" i="15"/>
  <c r="E518" i="15"/>
  <c r="F518" i="15"/>
  <c r="G518" i="15"/>
  <c r="H518" i="15"/>
  <c r="B519" i="15"/>
  <c r="C519" i="15"/>
  <c r="D519" i="15"/>
  <c r="E519" i="15"/>
  <c r="F519" i="15"/>
  <c r="G519" i="15"/>
  <c r="H519" i="15"/>
  <c r="B520" i="15"/>
  <c r="C520" i="15"/>
  <c r="D520" i="15"/>
  <c r="E520" i="15"/>
  <c r="F520" i="15"/>
  <c r="G520" i="15"/>
  <c r="H520" i="15"/>
  <c r="B521" i="15"/>
  <c r="C521" i="15"/>
  <c r="D521" i="15"/>
  <c r="E521" i="15"/>
  <c r="F521" i="15"/>
  <c r="G521" i="15"/>
  <c r="H521" i="15"/>
  <c r="B522" i="15"/>
  <c r="C522" i="15"/>
  <c r="D522" i="15"/>
  <c r="E522" i="15"/>
  <c r="F522" i="15"/>
  <c r="G522" i="15"/>
  <c r="H522" i="15"/>
  <c r="B523" i="15"/>
  <c r="C523" i="15"/>
  <c r="D523" i="15"/>
  <c r="E523" i="15"/>
  <c r="F523" i="15"/>
  <c r="G523" i="15"/>
  <c r="H523" i="15"/>
  <c r="B524" i="15"/>
  <c r="C524" i="15"/>
  <c r="D524" i="15"/>
  <c r="E524" i="15"/>
  <c r="F524" i="15"/>
  <c r="G524" i="15"/>
  <c r="H524" i="15"/>
  <c r="B525" i="15"/>
  <c r="C525" i="15"/>
  <c r="D525" i="15"/>
  <c r="E525" i="15"/>
  <c r="F525" i="15"/>
  <c r="G525" i="15"/>
  <c r="H525" i="15"/>
  <c r="B526" i="15"/>
  <c r="C526" i="15"/>
  <c r="D526" i="15"/>
  <c r="E526" i="15"/>
  <c r="F526" i="15"/>
  <c r="G526" i="15"/>
  <c r="H526" i="15"/>
  <c r="B527" i="15"/>
  <c r="C527" i="15"/>
  <c r="D527" i="15"/>
  <c r="E527" i="15"/>
  <c r="F527" i="15"/>
  <c r="G527" i="15"/>
  <c r="H527" i="15"/>
  <c r="B528" i="15"/>
  <c r="C528" i="15"/>
  <c r="D528" i="15"/>
  <c r="E528" i="15"/>
  <c r="F528" i="15"/>
  <c r="G528" i="15"/>
  <c r="H528" i="15"/>
  <c r="B529" i="15"/>
  <c r="C529" i="15"/>
  <c r="D529" i="15"/>
  <c r="E529" i="15"/>
  <c r="F529" i="15"/>
  <c r="G529" i="15"/>
  <c r="H529" i="15"/>
  <c r="B530" i="15"/>
  <c r="C530" i="15"/>
  <c r="D530" i="15"/>
  <c r="E530" i="15"/>
  <c r="F530" i="15"/>
  <c r="G530" i="15"/>
  <c r="H530" i="15"/>
  <c r="B531" i="15"/>
  <c r="C531" i="15"/>
  <c r="D531" i="15"/>
  <c r="E531" i="15"/>
  <c r="F531" i="15"/>
  <c r="G531" i="15"/>
  <c r="H531" i="15"/>
  <c r="B532" i="15"/>
  <c r="C532" i="15"/>
  <c r="D532" i="15"/>
  <c r="E532" i="15"/>
  <c r="F532" i="15"/>
  <c r="G532" i="15"/>
  <c r="H532" i="15"/>
  <c r="B533" i="15"/>
  <c r="C533" i="15"/>
  <c r="D533" i="15"/>
  <c r="E533" i="15"/>
  <c r="F533" i="15"/>
  <c r="G533" i="15"/>
  <c r="H533" i="15"/>
  <c r="B534" i="15"/>
  <c r="C534" i="15"/>
  <c r="D534" i="15"/>
  <c r="E534" i="15"/>
  <c r="F534" i="15"/>
  <c r="G534" i="15"/>
  <c r="H534" i="15"/>
  <c r="B535" i="15"/>
  <c r="C535" i="15"/>
  <c r="D535" i="15"/>
  <c r="E535" i="15"/>
  <c r="F535" i="15"/>
  <c r="G535" i="15"/>
  <c r="H535" i="15"/>
  <c r="B536" i="15"/>
  <c r="C536" i="15"/>
  <c r="D536" i="15"/>
  <c r="E536" i="15"/>
  <c r="F536" i="15"/>
  <c r="G536" i="15"/>
  <c r="H536" i="15"/>
  <c r="B537" i="15"/>
  <c r="C537" i="15"/>
  <c r="D537" i="15"/>
  <c r="E537" i="15"/>
  <c r="F537" i="15"/>
  <c r="G537" i="15"/>
  <c r="H537" i="15"/>
  <c r="B538" i="15"/>
  <c r="C538" i="15"/>
  <c r="D538" i="15"/>
  <c r="E538" i="15"/>
  <c r="F538" i="15"/>
  <c r="G538" i="15"/>
  <c r="H538" i="15"/>
  <c r="B539" i="15"/>
  <c r="C539" i="15"/>
  <c r="D539" i="15"/>
  <c r="E539" i="15"/>
  <c r="F539" i="15"/>
  <c r="G539" i="15"/>
  <c r="H539" i="15"/>
  <c r="B540" i="15"/>
  <c r="C540" i="15"/>
  <c r="D540" i="15"/>
  <c r="E540" i="15"/>
  <c r="F540" i="15"/>
  <c r="G540" i="15"/>
  <c r="H540" i="15"/>
  <c r="B541" i="15"/>
  <c r="C541" i="15"/>
  <c r="D541" i="15"/>
  <c r="E541" i="15"/>
  <c r="F541" i="15"/>
  <c r="G541" i="15"/>
  <c r="H541" i="15"/>
  <c r="B542" i="15"/>
  <c r="C542" i="15"/>
  <c r="D542" i="15"/>
  <c r="E542" i="15"/>
  <c r="F542" i="15"/>
  <c r="G542" i="15"/>
  <c r="H542" i="15"/>
  <c r="B543" i="15"/>
  <c r="C543" i="15"/>
  <c r="D543" i="15"/>
  <c r="E543" i="15"/>
  <c r="F543" i="15"/>
  <c r="G543" i="15"/>
  <c r="H543" i="15"/>
  <c r="B544" i="15"/>
  <c r="C544" i="15"/>
  <c r="D544" i="15"/>
  <c r="E544" i="15"/>
  <c r="F544" i="15"/>
  <c r="G544" i="15"/>
  <c r="H544" i="15"/>
  <c r="B545" i="15"/>
  <c r="C545" i="15"/>
  <c r="D545" i="15"/>
  <c r="E545" i="15"/>
  <c r="F545" i="15"/>
  <c r="G545" i="15"/>
  <c r="H545" i="15"/>
  <c r="B546" i="15"/>
  <c r="C546" i="15"/>
  <c r="D546" i="15"/>
  <c r="E546" i="15"/>
  <c r="F546" i="15"/>
  <c r="G546" i="15"/>
  <c r="H546" i="15"/>
  <c r="B547" i="15"/>
  <c r="C547" i="15"/>
  <c r="D547" i="15"/>
  <c r="E547" i="15"/>
  <c r="F547" i="15"/>
  <c r="G547" i="15"/>
  <c r="H547" i="15"/>
  <c r="B548" i="15"/>
  <c r="C548" i="15"/>
  <c r="D548" i="15"/>
  <c r="E548" i="15"/>
  <c r="F548" i="15"/>
  <c r="G548" i="15"/>
  <c r="H548" i="15"/>
  <c r="B549" i="15"/>
  <c r="C549" i="15"/>
  <c r="D549" i="15"/>
  <c r="E549" i="15"/>
  <c r="F549" i="15"/>
  <c r="G549" i="15"/>
  <c r="H549" i="15"/>
  <c r="B550" i="15"/>
  <c r="C550" i="15"/>
  <c r="D550" i="15"/>
  <c r="E550" i="15"/>
  <c r="F550" i="15"/>
  <c r="G550" i="15"/>
  <c r="H550" i="15"/>
  <c r="B551" i="15"/>
  <c r="C551" i="15"/>
  <c r="D551" i="15"/>
  <c r="E551" i="15"/>
  <c r="F551" i="15"/>
  <c r="G551" i="15"/>
  <c r="H551" i="15"/>
  <c r="B552" i="15"/>
  <c r="C552" i="15"/>
  <c r="D552" i="15"/>
  <c r="E552" i="15"/>
  <c r="F552" i="15"/>
  <c r="G552" i="15"/>
  <c r="H552" i="15"/>
  <c r="B553" i="15"/>
  <c r="C553" i="15"/>
  <c r="D553" i="15"/>
  <c r="E553" i="15"/>
  <c r="F553" i="15"/>
  <c r="G553" i="15"/>
  <c r="H553" i="15"/>
  <c r="B554" i="15"/>
  <c r="C554" i="15"/>
  <c r="D554" i="15"/>
  <c r="E554" i="15"/>
  <c r="F554" i="15"/>
  <c r="G554" i="15"/>
  <c r="H554" i="15"/>
  <c r="B555" i="15"/>
  <c r="C555" i="15"/>
  <c r="D555" i="15"/>
  <c r="E555" i="15"/>
  <c r="F555" i="15"/>
  <c r="G555" i="15"/>
  <c r="H555" i="15"/>
  <c r="B556" i="15"/>
  <c r="C556" i="15"/>
  <c r="D556" i="15"/>
  <c r="E556" i="15"/>
  <c r="F556" i="15"/>
  <c r="G556" i="15"/>
  <c r="H556" i="15"/>
  <c r="B557" i="15"/>
  <c r="C557" i="15"/>
  <c r="D557" i="15"/>
  <c r="E557" i="15"/>
  <c r="F557" i="15"/>
  <c r="G557" i="15"/>
  <c r="H557" i="15"/>
  <c r="B558" i="15"/>
  <c r="C558" i="15"/>
  <c r="D558" i="15"/>
  <c r="E558" i="15"/>
  <c r="F558" i="15"/>
  <c r="G558" i="15"/>
  <c r="H558" i="15"/>
  <c r="B559" i="15"/>
  <c r="C559" i="15"/>
  <c r="D559" i="15"/>
  <c r="E559" i="15"/>
  <c r="F559" i="15"/>
  <c r="G559" i="15"/>
  <c r="H559" i="15"/>
  <c r="B560" i="15"/>
  <c r="C560" i="15"/>
  <c r="D560" i="15"/>
  <c r="E560" i="15"/>
  <c r="F560" i="15"/>
  <c r="G560" i="15"/>
  <c r="H560" i="15"/>
  <c r="B561" i="15"/>
  <c r="C561" i="15"/>
  <c r="D561" i="15"/>
  <c r="E561" i="15"/>
  <c r="F561" i="15"/>
  <c r="G561" i="15"/>
  <c r="H561" i="15"/>
  <c r="B562" i="15"/>
  <c r="C562" i="15"/>
  <c r="D562" i="15"/>
  <c r="E562" i="15"/>
  <c r="F562" i="15"/>
  <c r="G562" i="15"/>
  <c r="H562" i="15"/>
  <c r="B563" i="15"/>
  <c r="C563" i="15"/>
  <c r="D563" i="15"/>
  <c r="E563" i="15"/>
  <c r="F563" i="15"/>
  <c r="G563" i="15"/>
  <c r="H563" i="15"/>
  <c r="B564" i="15"/>
  <c r="C564" i="15"/>
  <c r="D564" i="15"/>
  <c r="E564" i="15"/>
  <c r="F564" i="15"/>
  <c r="G564" i="15"/>
  <c r="H564" i="15"/>
  <c r="B565" i="15"/>
  <c r="C565" i="15"/>
  <c r="D565" i="15"/>
  <c r="E565" i="15"/>
  <c r="F565" i="15"/>
  <c r="G565" i="15"/>
  <c r="H565" i="15"/>
  <c r="B566" i="15"/>
  <c r="C566" i="15"/>
  <c r="D566" i="15"/>
  <c r="E566" i="15"/>
  <c r="F566" i="15"/>
  <c r="G566" i="15"/>
  <c r="H566" i="15"/>
  <c r="B567" i="15"/>
  <c r="C567" i="15"/>
  <c r="D567" i="15"/>
  <c r="E567" i="15"/>
  <c r="F567" i="15"/>
  <c r="G567" i="15"/>
  <c r="H567" i="15"/>
  <c r="B568" i="15"/>
  <c r="C568" i="15"/>
  <c r="D568" i="15"/>
  <c r="E568" i="15"/>
  <c r="F568" i="15"/>
  <c r="G568" i="15"/>
  <c r="H568" i="15"/>
  <c r="B569" i="15"/>
  <c r="C569" i="15"/>
  <c r="D569" i="15"/>
  <c r="E569" i="15"/>
  <c r="F569" i="15"/>
  <c r="G569" i="15"/>
  <c r="H569" i="15"/>
  <c r="B570" i="15"/>
  <c r="C570" i="15"/>
  <c r="D570" i="15"/>
  <c r="E570" i="15"/>
  <c r="F570" i="15"/>
  <c r="G570" i="15"/>
  <c r="H570" i="15"/>
  <c r="B571" i="15"/>
  <c r="C571" i="15"/>
  <c r="D571" i="15"/>
  <c r="E571" i="15"/>
  <c r="F571" i="15"/>
  <c r="G571" i="15"/>
  <c r="H571" i="15"/>
  <c r="B572" i="15"/>
  <c r="C572" i="15"/>
  <c r="D572" i="15"/>
  <c r="E572" i="15"/>
  <c r="F572" i="15"/>
  <c r="G572" i="15"/>
  <c r="H572" i="15"/>
  <c r="B573" i="15"/>
  <c r="C573" i="15"/>
  <c r="D573" i="15"/>
  <c r="E573" i="15"/>
  <c r="F573" i="15"/>
  <c r="G573" i="15"/>
  <c r="H573" i="15"/>
  <c r="B574" i="15"/>
  <c r="C574" i="15"/>
  <c r="D574" i="15"/>
  <c r="E574" i="15"/>
  <c r="F574" i="15"/>
  <c r="G574" i="15"/>
  <c r="H574" i="15"/>
  <c r="B575" i="15"/>
  <c r="C575" i="15"/>
  <c r="D575" i="15"/>
  <c r="E575" i="15"/>
  <c r="F575" i="15"/>
  <c r="G575" i="15"/>
  <c r="H575" i="15"/>
  <c r="B576" i="15"/>
  <c r="C576" i="15"/>
  <c r="D576" i="15"/>
  <c r="E576" i="15"/>
  <c r="F576" i="15"/>
  <c r="G576" i="15"/>
  <c r="H576" i="15"/>
  <c r="B577" i="15"/>
  <c r="C577" i="15"/>
  <c r="D577" i="15"/>
  <c r="E577" i="15"/>
  <c r="F577" i="15"/>
  <c r="G577" i="15"/>
  <c r="H577" i="15"/>
  <c r="B578" i="15"/>
  <c r="C578" i="15"/>
  <c r="D578" i="15"/>
  <c r="E578" i="15"/>
  <c r="F578" i="15"/>
  <c r="G578" i="15"/>
  <c r="H578" i="15"/>
  <c r="B579" i="15"/>
  <c r="C579" i="15"/>
  <c r="D579" i="15"/>
  <c r="E579" i="15"/>
  <c r="F579" i="15"/>
  <c r="G579" i="15"/>
  <c r="H579" i="15"/>
  <c r="B580" i="15"/>
  <c r="C580" i="15"/>
  <c r="D580" i="15"/>
  <c r="E580" i="15"/>
  <c r="F580" i="15"/>
  <c r="G580" i="15"/>
  <c r="H580" i="15"/>
  <c r="B581" i="15"/>
  <c r="C581" i="15"/>
  <c r="D581" i="15"/>
  <c r="E581" i="15"/>
  <c r="F581" i="15"/>
  <c r="G581" i="15"/>
  <c r="H581" i="15"/>
  <c r="B582" i="15"/>
  <c r="C582" i="15"/>
  <c r="D582" i="15"/>
  <c r="E582" i="15"/>
  <c r="F582" i="15"/>
  <c r="G582" i="15"/>
  <c r="H582" i="15"/>
  <c r="B583" i="15"/>
  <c r="C583" i="15"/>
  <c r="D583" i="15"/>
  <c r="E583" i="15"/>
  <c r="F583" i="15"/>
  <c r="G583" i="15"/>
  <c r="H583" i="15"/>
  <c r="B584" i="15"/>
  <c r="C584" i="15"/>
  <c r="D584" i="15"/>
  <c r="E584" i="15"/>
  <c r="F584" i="15"/>
  <c r="G584" i="15"/>
  <c r="H584" i="15"/>
  <c r="B585" i="15"/>
  <c r="C585" i="15"/>
  <c r="D585" i="15"/>
  <c r="E585" i="15"/>
  <c r="F585" i="15"/>
  <c r="G585" i="15"/>
  <c r="H585" i="15"/>
  <c r="B586" i="15"/>
  <c r="C586" i="15"/>
  <c r="D586" i="15"/>
  <c r="E586" i="15"/>
  <c r="F586" i="15"/>
  <c r="G586" i="15"/>
  <c r="H586" i="15"/>
  <c r="B587" i="15"/>
  <c r="C587" i="15"/>
  <c r="D587" i="15"/>
  <c r="E587" i="15"/>
  <c r="F587" i="15"/>
  <c r="G587" i="15"/>
  <c r="H587" i="15"/>
  <c r="B588" i="15"/>
  <c r="C588" i="15"/>
  <c r="D588" i="15"/>
  <c r="E588" i="15"/>
  <c r="F588" i="15"/>
  <c r="G588" i="15"/>
  <c r="H588" i="15"/>
  <c r="B589" i="15"/>
  <c r="C589" i="15"/>
  <c r="D589" i="15"/>
  <c r="E589" i="15"/>
  <c r="F589" i="15"/>
  <c r="G589" i="15"/>
  <c r="H589" i="15"/>
  <c r="B590" i="15"/>
  <c r="C590" i="15"/>
  <c r="D590" i="15"/>
  <c r="E590" i="15"/>
  <c r="F590" i="15"/>
  <c r="G590" i="15"/>
  <c r="H590" i="15"/>
  <c r="B591" i="15"/>
  <c r="C591" i="15"/>
  <c r="D591" i="15"/>
  <c r="E591" i="15"/>
  <c r="F591" i="15"/>
  <c r="G591" i="15"/>
  <c r="H591" i="15"/>
  <c r="B592" i="15"/>
  <c r="C592" i="15"/>
  <c r="D592" i="15"/>
  <c r="E592" i="15"/>
  <c r="F592" i="15"/>
  <c r="G592" i="15"/>
  <c r="H592" i="15"/>
  <c r="B593" i="15"/>
  <c r="C593" i="15"/>
  <c r="D593" i="15"/>
  <c r="E593" i="15"/>
  <c r="F593" i="15"/>
  <c r="G593" i="15"/>
  <c r="H593" i="15"/>
  <c r="B594" i="15"/>
  <c r="C594" i="15"/>
  <c r="D594" i="15"/>
  <c r="E594" i="15"/>
  <c r="F594" i="15"/>
  <c r="G594" i="15"/>
  <c r="H594" i="15"/>
  <c r="B595" i="15"/>
  <c r="C595" i="15"/>
  <c r="D595" i="15"/>
  <c r="E595" i="15"/>
  <c r="F595" i="15"/>
  <c r="G595" i="15"/>
  <c r="H595" i="15"/>
  <c r="B596" i="15"/>
  <c r="C596" i="15"/>
  <c r="D596" i="15"/>
  <c r="E596" i="15"/>
  <c r="F596" i="15"/>
  <c r="G596" i="15"/>
  <c r="H596" i="15"/>
  <c r="B597" i="15"/>
  <c r="C597" i="15"/>
  <c r="D597" i="15"/>
  <c r="E597" i="15"/>
  <c r="F597" i="15"/>
  <c r="G597" i="15"/>
  <c r="H597" i="15"/>
  <c r="B598" i="15"/>
  <c r="C598" i="15"/>
  <c r="D598" i="15"/>
  <c r="E598" i="15"/>
  <c r="F598" i="15"/>
  <c r="G598" i="15"/>
  <c r="H598" i="15"/>
  <c r="B599" i="15"/>
  <c r="C599" i="15"/>
  <c r="D599" i="15"/>
  <c r="E599" i="15"/>
  <c r="F599" i="15"/>
  <c r="G599" i="15"/>
  <c r="H599" i="15"/>
  <c r="B600" i="15"/>
  <c r="C600" i="15"/>
  <c r="D600" i="15"/>
  <c r="E600" i="15"/>
  <c r="F600" i="15"/>
  <c r="G600" i="15"/>
  <c r="H600" i="15"/>
  <c r="B601" i="15"/>
  <c r="C601" i="15"/>
  <c r="D601" i="15"/>
  <c r="E601" i="15"/>
  <c r="F601" i="15"/>
  <c r="G601" i="15"/>
  <c r="H601" i="15"/>
  <c r="B602" i="15"/>
  <c r="C602" i="15"/>
  <c r="D602" i="15"/>
  <c r="E602" i="15"/>
  <c r="F602" i="15"/>
  <c r="G602" i="15"/>
  <c r="H602" i="15"/>
  <c r="B603" i="15"/>
  <c r="C603" i="15"/>
  <c r="D603" i="15"/>
  <c r="E603" i="15"/>
  <c r="F603" i="15"/>
  <c r="G603" i="15"/>
  <c r="H603" i="15"/>
  <c r="B604" i="15"/>
  <c r="C604" i="15"/>
  <c r="D604" i="15"/>
  <c r="E604" i="15"/>
  <c r="F604" i="15"/>
  <c r="G604" i="15"/>
  <c r="H604" i="15"/>
  <c r="B605" i="15"/>
  <c r="C605" i="15"/>
  <c r="D605" i="15"/>
  <c r="E605" i="15"/>
  <c r="F605" i="15"/>
  <c r="G605" i="15"/>
  <c r="H605" i="15"/>
  <c r="B606" i="15"/>
  <c r="C606" i="15"/>
  <c r="D606" i="15"/>
  <c r="E606" i="15"/>
  <c r="F606" i="15"/>
  <c r="G606" i="15"/>
  <c r="H606" i="15"/>
  <c r="B607" i="15"/>
  <c r="C607" i="15"/>
  <c r="D607" i="15"/>
  <c r="E607" i="15"/>
  <c r="F607" i="15"/>
  <c r="G607" i="15"/>
  <c r="H607" i="15"/>
  <c r="B608" i="15"/>
  <c r="C608" i="15"/>
  <c r="D608" i="15"/>
  <c r="E608" i="15"/>
  <c r="F608" i="15"/>
  <c r="G608" i="15"/>
  <c r="H608" i="15"/>
  <c r="B609" i="15"/>
  <c r="C609" i="15"/>
  <c r="D609" i="15"/>
  <c r="E609" i="15"/>
  <c r="F609" i="15"/>
  <c r="G609" i="15"/>
  <c r="H609" i="15"/>
  <c r="B610" i="15"/>
  <c r="C610" i="15"/>
  <c r="D610" i="15"/>
  <c r="E610" i="15"/>
  <c r="F610" i="15"/>
  <c r="G610" i="15"/>
  <c r="H610" i="15"/>
  <c r="B611" i="15"/>
  <c r="C611" i="15"/>
  <c r="D611" i="15"/>
  <c r="E611" i="15"/>
  <c r="F611" i="15"/>
  <c r="G611" i="15"/>
  <c r="H611" i="15"/>
  <c r="B612" i="15"/>
  <c r="C612" i="15"/>
  <c r="D612" i="15"/>
  <c r="E612" i="15"/>
  <c r="F612" i="15"/>
  <c r="G612" i="15"/>
  <c r="H612" i="15"/>
  <c r="B613" i="15"/>
  <c r="C613" i="15"/>
  <c r="D613" i="15"/>
  <c r="E613" i="15"/>
  <c r="F613" i="15"/>
  <c r="G613" i="15"/>
  <c r="H613" i="15"/>
  <c r="B614" i="15"/>
  <c r="C614" i="15"/>
  <c r="D614" i="15"/>
  <c r="E614" i="15"/>
  <c r="F614" i="15"/>
  <c r="G614" i="15"/>
  <c r="H614" i="15"/>
  <c r="B615" i="15"/>
  <c r="C615" i="15"/>
  <c r="D615" i="15"/>
  <c r="E615" i="15"/>
  <c r="F615" i="15"/>
  <c r="G615" i="15"/>
  <c r="H615" i="15"/>
  <c r="B616" i="15"/>
  <c r="C616" i="15"/>
  <c r="D616" i="15"/>
  <c r="E616" i="15"/>
  <c r="F616" i="15"/>
  <c r="G616" i="15"/>
  <c r="H616" i="15"/>
  <c r="B617" i="15"/>
  <c r="C617" i="15"/>
  <c r="D617" i="15"/>
  <c r="E617" i="15"/>
  <c r="F617" i="15"/>
  <c r="G617" i="15"/>
  <c r="H617" i="15"/>
  <c r="B618" i="15"/>
  <c r="C618" i="15"/>
  <c r="D618" i="15"/>
  <c r="E618" i="15"/>
  <c r="F618" i="15"/>
  <c r="G618" i="15"/>
  <c r="H618" i="15"/>
  <c r="B619" i="15"/>
  <c r="C619" i="15"/>
  <c r="D619" i="15"/>
  <c r="E619" i="15"/>
  <c r="F619" i="15"/>
  <c r="G619" i="15"/>
  <c r="H619" i="15"/>
  <c r="B620" i="15"/>
  <c r="C620" i="15"/>
  <c r="D620" i="15"/>
  <c r="E620" i="15"/>
  <c r="F620" i="15"/>
  <c r="G620" i="15"/>
  <c r="H620" i="15"/>
  <c r="B621" i="15"/>
  <c r="C621" i="15"/>
  <c r="D621" i="15"/>
  <c r="E621" i="15"/>
  <c r="F621" i="15"/>
  <c r="G621" i="15"/>
  <c r="H621" i="15"/>
  <c r="B622" i="15"/>
  <c r="C622" i="15"/>
  <c r="D622" i="15"/>
  <c r="E622" i="15"/>
  <c r="F622" i="15"/>
  <c r="G622" i="15"/>
  <c r="H622" i="15"/>
  <c r="B623" i="15"/>
  <c r="C623" i="15"/>
  <c r="D623" i="15"/>
  <c r="E623" i="15"/>
  <c r="F623" i="15"/>
  <c r="G623" i="15"/>
  <c r="H623" i="15"/>
  <c r="B624" i="15"/>
  <c r="C624" i="15"/>
  <c r="D624" i="15"/>
  <c r="E624" i="15"/>
  <c r="F624" i="15"/>
  <c r="G624" i="15"/>
  <c r="H624" i="15"/>
  <c r="B625" i="15"/>
  <c r="C625" i="15"/>
  <c r="D625" i="15"/>
  <c r="E625" i="15"/>
  <c r="F625" i="15"/>
  <c r="G625" i="15"/>
  <c r="H625" i="15"/>
  <c r="B626" i="15"/>
  <c r="C626" i="15"/>
  <c r="D626" i="15"/>
  <c r="E626" i="15"/>
  <c r="F626" i="15"/>
  <c r="G626" i="15"/>
  <c r="H626" i="15"/>
  <c r="B627" i="15"/>
  <c r="C627" i="15"/>
  <c r="D627" i="15"/>
  <c r="E627" i="15"/>
  <c r="F627" i="15"/>
  <c r="G627" i="15"/>
  <c r="H627" i="15"/>
  <c r="B628" i="15"/>
  <c r="C628" i="15"/>
  <c r="D628" i="15"/>
  <c r="E628" i="15"/>
  <c r="F628" i="15"/>
  <c r="G628" i="15"/>
  <c r="H628" i="15"/>
  <c r="B629" i="15"/>
  <c r="C629" i="15"/>
  <c r="D629" i="15"/>
  <c r="E629" i="15"/>
  <c r="F629" i="15"/>
  <c r="G629" i="15"/>
  <c r="H629" i="15"/>
  <c r="B630" i="15"/>
  <c r="C630" i="15"/>
  <c r="D630" i="15"/>
  <c r="E630" i="15"/>
  <c r="F630" i="15"/>
  <c r="G630" i="15"/>
  <c r="H630" i="15"/>
  <c r="B631" i="15"/>
  <c r="C631" i="15"/>
  <c r="D631" i="15"/>
  <c r="E631" i="15"/>
  <c r="F631" i="15"/>
  <c r="G631" i="15"/>
  <c r="H631" i="15"/>
  <c r="B632" i="15"/>
  <c r="C632" i="15"/>
  <c r="D632" i="15"/>
  <c r="E632" i="15"/>
  <c r="F632" i="15"/>
  <c r="G632" i="15"/>
  <c r="H632" i="15"/>
  <c r="B633" i="15"/>
  <c r="C633" i="15"/>
  <c r="D633" i="15"/>
  <c r="E633" i="15"/>
  <c r="F633" i="15"/>
  <c r="G633" i="15"/>
  <c r="H633" i="15"/>
  <c r="B634" i="15"/>
  <c r="C634" i="15"/>
  <c r="D634" i="15"/>
  <c r="E634" i="15"/>
  <c r="F634" i="15"/>
  <c r="G634" i="15"/>
  <c r="H634" i="15"/>
  <c r="B635" i="15"/>
  <c r="C635" i="15"/>
  <c r="D635" i="15"/>
  <c r="E635" i="15"/>
  <c r="F635" i="15"/>
  <c r="G635" i="15"/>
  <c r="H635" i="15"/>
  <c r="B636" i="15"/>
  <c r="C636" i="15"/>
  <c r="D636" i="15"/>
  <c r="E636" i="15"/>
  <c r="F636" i="15"/>
  <c r="G636" i="15"/>
  <c r="H636" i="15"/>
  <c r="B637" i="15"/>
  <c r="C637" i="15"/>
  <c r="D637" i="15"/>
  <c r="E637" i="15"/>
  <c r="F637" i="15"/>
  <c r="G637" i="15"/>
  <c r="H637" i="15"/>
  <c r="B638" i="15"/>
  <c r="C638" i="15"/>
  <c r="D638" i="15"/>
  <c r="E638" i="15"/>
  <c r="F638" i="15"/>
  <c r="G638" i="15"/>
  <c r="H638" i="15"/>
  <c r="B639" i="15"/>
  <c r="C639" i="15"/>
  <c r="D639" i="15"/>
  <c r="E639" i="15"/>
  <c r="F639" i="15"/>
  <c r="G639" i="15"/>
  <c r="H639" i="15"/>
  <c r="B640" i="15"/>
  <c r="C640" i="15"/>
  <c r="D640" i="15"/>
  <c r="E640" i="15"/>
  <c r="F640" i="15"/>
  <c r="G640" i="15"/>
  <c r="H640" i="15"/>
  <c r="B641" i="15"/>
  <c r="C641" i="15"/>
  <c r="D641" i="15"/>
  <c r="E641" i="15"/>
  <c r="F641" i="15"/>
  <c r="G641" i="15"/>
  <c r="H641" i="15"/>
  <c r="B642" i="15"/>
  <c r="C642" i="15"/>
  <c r="D642" i="15"/>
  <c r="E642" i="15"/>
  <c r="F642" i="15"/>
  <c r="G642" i="15"/>
  <c r="H642" i="15"/>
  <c r="B643" i="15"/>
  <c r="C643" i="15"/>
  <c r="D643" i="15"/>
  <c r="E643" i="15"/>
  <c r="F643" i="15"/>
  <c r="G643" i="15"/>
  <c r="H643" i="15"/>
  <c r="B644" i="15"/>
  <c r="C644" i="15"/>
  <c r="D644" i="15"/>
  <c r="E644" i="15"/>
  <c r="F644" i="15"/>
  <c r="G644" i="15"/>
  <c r="H644" i="15"/>
  <c r="B645" i="15"/>
  <c r="C645" i="15"/>
  <c r="D645" i="15"/>
  <c r="E645" i="15"/>
  <c r="F645" i="15"/>
  <c r="G645" i="15"/>
  <c r="H645" i="15"/>
  <c r="B646" i="15"/>
  <c r="C646" i="15"/>
  <c r="D646" i="15"/>
  <c r="E646" i="15"/>
  <c r="F646" i="15"/>
  <c r="G646" i="15"/>
  <c r="H646" i="15"/>
  <c r="B647" i="15"/>
  <c r="C647" i="15"/>
  <c r="D647" i="15"/>
  <c r="E647" i="15"/>
  <c r="F647" i="15"/>
  <c r="G647" i="15"/>
  <c r="H647" i="15"/>
  <c r="B648" i="15"/>
  <c r="C648" i="15"/>
  <c r="D648" i="15"/>
  <c r="E648" i="15"/>
  <c r="F648" i="15"/>
  <c r="G648" i="15"/>
  <c r="H648" i="15"/>
  <c r="B649" i="15"/>
  <c r="C649" i="15"/>
  <c r="D649" i="15"/>
  <c r="E649" i="15"/>
  <c r="F649" i="15"/>
  <c r="G649" i="15"/>
  <c r="H649" i="15"/>
  <c r="B650" i="15"/>
  <c r="C650" i="15"/>
  <c r="D650" i="15"/>
  <c r="E650" i="15"/>
  <c r="F650" i="15"/>
  <c r="G650" i="15"/>
  <c r="H650" i="15"/>
  <c r="B651" i="15"/>
  <c r="C651" i="15"/>
  <c r="D651" i="15"/>
  <c r="E651" i="15"/>
  <c r="F651" i="15"/>
  <c r="G651" i="15"/>
  <c r="H651" i="15"/>
  <c r="B652" i="15"/>
  <c r="C652" i="15"/>
  <c r="D652" i="15"/>
  <c r="E652" i="15"/>
  <c r="F652" i="15"/>
  <c r="G652" i="15"/>
  <c r="H652" i="15"/>
  <c r="B653" i="15"/>
  <c r="C653" i="15"/>
  <c r="D653" i="15"/>
  <c r="E653" i="15"/>
  <c r="F653" i="15"/>
  <c r="G653" i="15"/>
  <c r="H653" i="15"/>
  <c r="B654" i="15"/>
  <c r="C654" i="15"/>
  <c r="D654" i="15"/>
  <c r="E654" i="15"/>
  <c r="F654" i="15"/>
  <c r="G654" i="15"/>
  <c r="H654" i="15"/>
  <c r="B655" i="15"/>
  <c r="C655" i="15"/>
  <c r="D655" i="15"/>
  <c r="E655" i="15"/>
  <c r="F655" i="15"/>
  <c r="G655" i="15"/>
  <c r="H655" i="15"/>
  <c r="B656" i="15"/>
  <c r="C656" i="15"/>
  <c r="D656" i="15"/>
  <c r="E656" i="15"/>
  <c r="F656" i="15"/>
  <c r="G656" i="15"/>
  <c r="H656" i="15"/>
  <c r="B657" i="15"/>
  <c r="C657" i="15"/>
  <c r="D657" i="15"/>
  <c r="E657" i="15"/>
  <c r="F657" i="15"/>
  <c r="G657" i="15"/>
  <c r="H657" i="15"/>
  <c r="B658" i="15"/>
  <c r="C658" i="15"/>
  <c r="D658" i="15"/>
  <c r="E658" i="15"/>
  <c r="F658" i="15"/>
  <c r="G658" i="15"/>
  <c r="H658" i="15"/>
  <c r="B659" i="15"/>
  <c r="C659" i="15"/>
  <c r="D659" i="15"/>
  <c r="E659" i="15"/>
  <c r="F659" i="15"/>
  <c r="G659" i="15"/>
  <c r="H659" i="15"/>
  <c r="B660" i="15"/>
  <c r="C660" i="15"/>
  <c r="D660" i="15"/>
  <c r="E660" i="15"/>
  <c r="F660" i="15"/>
  <c r="G660" i="15"/>
  <c r="H660" i="15"/>
  <c r="B661" i="15"/>
  <c r="C661" i="15"/>
  <c r="D661" i="15"/>
  <c r="E661" i="15"/>
  <c r="F661" i="15"/>
  <c r="G661" i="15"/>
  <c r="H661" i="15"/>
  <c r="B662" i="15"/>
  <c r="C662" i="15"/>
  <c r="D662" i="15"/>
  <c r="E662" i="15"/>
  <c r="F662" i="15"/>
  <c r="G662" i="15"/>
  <c r="H662" i="15"/>
  <c r="B663" i="15"/>
  <c r="C663" i="15"/>
  <c r="D663" i="15"/>
  <c r="E663" i="15"/>
  <c r="F663" i="15"/>
  <c r="G663" i="15"/>
  <c r="H663" i="15"/>
  <c r="B664" i="15"/>
  <c r="C664" i="15"/>
  <c r="D664" i="15"/>
  <c r="E664" i="15"/>
  <c r="F664" i="15"/>
  <c r="G664" i="15"/>
  <c r="H664" i="15"/>
  <c r="B665" i="15"/>
  <c r="C665" i="15"/>
  <c r="D665" i="15"/>
  <c r="E665" i="15"/>
  <c r="F665" i="15"/>
  <c r="G665" i="15"/>
  <c r="H665" i="15"/>
  <c r="B666" i="15"/>
  <c r="C666" i="15"/>
  <c r="D666" i="15"/>
  <c r="E666" i="15"/>
  <c r="F666" i="15"/>
  <c r="G666" i="15"/>
  <c r="H666" i="15"/>
  <c r="B667" i="15"/>
  <c r="C667" i="15"/>
  <c r="D667" i="15"/>
  <c r="E667" i="15"/>
  <c r="F667" i="15"/>
  <c r="G667" i="15"/>
  <c r="H667" i="15"/>
  <c r="B668" i="15"/>
  <c r="C668" i="15"/>
  <c r="D668" i="15"/>
  <c r="E668" i="15"/>
  <c r="F668" i="15"/>
  <c r="G668" i="15"/>
  <c r="H668" i="15"/>
  <c r="B669" i="15"/>
  <c r="C669" i="15"/>
  <c r="D669" i="15"/>
  <c r="E669" i="15"/>
  <c r="F669" i="15"/>
  <c r="G669" i="15"/>
  <c r="H669" i="15"/>
  <c r="B670" i="15"/>
  <c r="C670" i="15"/>
  <c r="D670" i="15"/>
  <c r="E670" i="15"/>
  <c r="F670" i="15"/>
  <c r="G670" i="15"/>
  <c r="H670" i="15"/>
  <c r="B671" i="15"/>
  <c r="C671" i="15"/>
  <c r="D671" i="15"/>
  <c r="E671" i="15"/>
  <c r="F671" i="15"/>
  <c r="G671" i="15"/>
  <c r="H671" i="15"/>
  <c r="B672" i="15"/>
  <c r="C672" i="15"/>
  <c r="D672" i="15"/>
  <c r="E672" i="15"/>
  <c r="F672" i="15"/>
  <c r="G672" i="15"/>
  <c r="H672" i="15"/>
  <c r="B673" i="15"/>
  <c r="C673" i="15"/>
  <c r="D673" i="15"/>
  <c r="E673" i="15"/>
  <c r="F673" i="15"/>
  <c r="G673" i="15"/>
  <c r="H673" i="15"/>
  <c r="B674" i="15"/>
  <c r="C674" i="15"/>
  <c r="D674" i="15"/>
  <c r="E674" i="15"/>
  <c r="F674" i="15"/>
  <c r="G674" i="15"/>
  <c r="H674" i="15"/>
  <c r="B675" i="15"/>
  <c r="C675" i="15"/>
  <c r="D675" i="15"/>
  <c r="E675" i="15"/>
  <c r="F675" i="15"/>
  <c r="G675" i="15"/>
  <c r="H675" i="15"/>
  <c r="B676" i="15"/>
  <c r="C676" i="15"/>
  <c r="D676" i="15"/>
  <c r="E676" i="15"/>
  <c r="F676" i="15"/>
  <c r="G676" i="15"/>
  <c r="H676" i="15"/>
  <c r="B677" i="15"/>
  <c r="C677" i="15"/>
  <c r="D677" i="15"/>
  <c r="E677" i="15"/>
  <c r="F677" i="15"/>
  <c r="G677" i="15"/>
  <c r="H677" i="15"/>
  <c r="B678" i="15"/>
  <c r="C678" i="15"/>
  <c r="D678" i="15"/>
  <c r="E678" i="15"/>
  <c r="F678" i="15"/>
  <c r="G678" i="15"/>
  <c r="H678" i="15"/>
  <c r="B679" i="15"/>
  <c r="C679" i="15"/>
  <c r="D679" i="15"/>
  <c r="E679" i="15"/>
  <c r="F679" i="15"/>
  <c r="G679" i="15"/>
  <c r="H679" i="15"/>
  <c r="B680" i="15"/>
  <c r="C680" i="15"/>
  <c r="D680" i="15"/>
  <c r="E680" i="15"/>
  <c r="F680" i="15"/>
  <c r="G680" i="15"/>
  <c r="H680" i="15"/>
  <c r="B681" i="15"/>
  <c r="C681" i="15"/>
  <c r="D681" i="15"/>
  <c r="E681" i="15"/>
  <c r="F681" i="15"/>
  <c r="G681" i="15"/>
  <c r="H681" i="15"/>
  <c r="B682" i="15"/>
  <c r="C682" i="15"/>
  <c r="D682" i="15"/>
  <c r="E682" i="15"/>
  <c r="F682" i="15"/>
  <c r="G682" i="15"/>
  <c r="H682" i="15"/>
  <c r="B683" i="15"/>
  <c r="C683" i="15"/>
  <c r="D683" i="15"/>
  <c r="E683" i="15"/>
  <c r="F683" i="15"/>
  <c r="G683" i="15"/>
  <c r="H683" i="15"/>
  <c r="B684" i="15"/>
  <c r="C684" i="15"/>
  <c r="D684" i="15"/>
  <c r="E684" i="15"/>
  <c r="F684" i="15"/>
  <c r="G684" i="15"/>
  <c r="H684" i="15"/>
  <c r="B685" i="15"/>
  <c r="C685" i="15"/>
  <c r="D685" i="15"/>
  <c r="E685" i="15"/>
  <c r="F685" i="15"/>
  <c r="G685" i="15"/>
  <c r="H685" i="15"/>
  <c r="B686" i="15"/>
  <c r="C686" i="15"/>
  <c r="D686" i="15"/>
  <c r="E686" i="15"/>
  <c r="F686" i="15"/>
  <c r="G686" i="15"/>
  <c r="H686" i="15"/>
  <c r="B687" i="15"/>
  <c r="C687" i="15"/>
  <c r="D687" i="15"/>
  <c r="E687" i="15"/>
  <c r="F687" i="15"/>
  <c r="G687" i="15"/>
  <c r="H687" i="15"/>
  <c r="B688" i="15"/>
  <c r="C688" i="15"/>
  <c r="D688" i="15"/>
  <c r="E688" i="15"/>
  <c r="F688" i="15"/>
  <c r="G688" i="15"/>
  <c r="H688" i="15"/>
  <c r="B689" i="15"/>
  <c r="C689" i="15"/>
  <c r="D689" i="15"/>
  <c r="E689" i="15"/>
  <c r="F689" i="15"/>
  <c r="G689" i="15"/>
  <c r="H689" i="15"/>
  <c r="B690" i="15"/>
  <c r="C690" i="15"/>
  <c r="D690" i="15"/>
  <c r="E690" i="15"/>
  <c r="F690" i="15"/>
  <c r="G690" i="15"/>
  <c r="H690" i="15"/>
  <c r="B691" i="15"/>
  <c r="C691" i="15"/>
  <c r="D691" i="15"/>
  <c r="E691" i="15"/>
  <c r="F691" i="15"/>
  <c r="G691" i="15"/>
  <c r="H691" i="15"/>
  <c r="B692" i="15"/>
  <c r="C692" i="15"/>
  <c r="D692" i="15"/>
  <c r="E692" i="15"/>
  <c r="F692" i="15"/>
  <c r="G692" i="15"/>
  <c r="H692" i="15"/>
  <c r="B693" i="15"/>
  <c r="C693" i="15"/>
  <c r="D693" i="15"/>
  <c r="E693" i="15"/>
  <c r="F693" i="15"/>
  <c r="G693" i="15"/>
  <c r="H693" i="15"/>
  <c r="B694" i="15"/>
  <c r="C694" i="15"/>
  <c r="D694" i="15"/>
  <c r="E694" i="15"/>
  <c r="F694" i="15"/>
  <c r="G694" i="15"/>
  <c r="H694" i="15"/>
  <c r="B695" i="15"/>
  <c r="C695" i="15"/>
  <c r="D695" i="15"/>
  <c r="E695" i="15"/>
  <c r="F695" i="15"/>
  <c r="G695" i="15"/>
  <c r="H695" i="15"/>
  <c r="B696" i="15"/>
  <c r="C696" i="15"/>
  <c r="D696" i="15"/>
  <c r="E696" i="15"/>
  <c r="F696" i="15"/>
  <c r="G696" i="15"/>
  <c r="H696" i="15"/>
  <c r="B697" i="15"/>
  <c r="C697" i="15"/>
  <c r="D697" i="15"/>
  <c r="E697" i="15"/>
  <c r="F697" i="15"/>
  <c r="G697" i="15"/>
  <c r="H697" i="15"/>
  <c r="B698" i="15"/>
  <c r="C698" i="15"/>
  <c r="D698" i="15"/>
  <c r="E698" i="15"/>
  <c r="F698" i="15"/>
  <c r="G698" i="15"/>
  <c r="H698" i="15"/>
  <c r="B699" i="15"/>
  <c r="C699" i="15"/>
  <c r="D699" i="15"/>
  <c r="E699" i="15"/>
  <c r="F699" i="15"/>
  <c r="G699" i="15"/>
  <c r="H699" i="15"/>
  <c r="B700" i="15"/>
  <c r="C700" i="15"/>
  <c r="D700" i="15"/>
  <c r="E700" i="15"/>
  <c r="F700" i="15"/>
  <c r="G700" i="15"/>
  <c r="H700" i="15"/>
  <c r="B701" i="15"/>
  <c r="C701" i="15"/>
  <c r="D701" i="15"/>
  <c r="E701" i="15"/>
  <c r="F701" i="15"/>
  <c r="G701" i="15"/>
  <c r="H701" i="15"/>
  <c r="B702" i="15"/>
  <c r="C702" i="15"/>
  <c r="D702" i="15"/>
  <c r="E702" i="15"/>
  <c r="F702" i="15"/>
  <c r="G702" i="15"/>
  <c r="H702" i="15"/>
  <c r="B703" i="15"/>
  <c r="C703" i="15"/>
  <c r="D703" i="15"/>
  <c r="E703" i="15"/>
  <c r="F703" i="15"/>
  <c r="G703" i="15"/>
  <c r="H703" i="15"/>
  <c r="B704" i="15"/>
  <c r="C704" i="15"/>
  <c r="D704" i="15"/>
  <c r="E704" i="15"/>
  <c r="F704" i="15"/>
  <c r="G704" i="15"/>
  <c r="H704" i="15"/>
  <c r="B705" i="15"/>
  <c r="C705" i="15"/>
  <c r="D705" i="15"/>
  <c r="E705" i="15"/>
  <c r="F705" i="15"/>
  <c r="G705" i="15"/>
  <c r="H705" i="15"/>
  <c r="B706" i="15"/>
  <c r="C706" i="15"/>
  <c r="D706" i="15"/>
  <c r="E706" i="15"/>
  <c r="F706" i="15"/>
  <c r="G706" i="15"/>
  <c r="H706" i="15"/>
  <c r="B707" i="15"/>
  <c r="C707" i="15"/>
  <c r="D707" i="15"/>
  <c r="E707" i="15"/>
  <c r="F707" i="15"/>
  <c r="G707" i="15"/>
  <c r="H707" i="15"/>
  <c r="B708" i="15"/>
  <c r="C708" i="15"/>
  <c r="D708" i="15"/>
  <c r="E708" i="15"/>
  <c r="F708" i="15"/>
  <c r="G708" i="15"/>
  <c r="H708" i="15"/>
  <c r="B709" i="15"/>
  <c r="C709" i="15"/>
  <c r="D709" i="15"/>
  <c r="E709" i="15"/>
  <c r="F709" i="15"/>
  <c r="G709" i="15"/>
  <c r="H709" i="15"/>
  <c r="B710" i="15"/>
  <c r="C710" i="15"/>
  <c r="D710" i="15"/>
  <c r="E710" i="15"/>
  <c r="F710" i="15"/>
  <c r="G710" i="15"/>
  <c r="H710" i="15"/>
  <c r="B711" i="15"/>
  <c r="C711" i="15"/>
  <c r="D711" i="15"/>
  <c r="E711" i="15"/>
  <c r="F711" i="15"/>
  <c r="G711" i="15"/>
  <c r="H711" i="15"/>
  <c r="B712" i="15"/>
  <c r="C712" i="15"/>
  <c r="D712" i="15"/>
  <c r="E712" i="15"/>
  <c r="F712" i="15"/>
  <c r="G712" i="15"/>
  <c r="H712" i="15"/>
  <c r="B713" i="15"/>
  <c r="C713" i="15"/>
  <c r="D713" i="15"/>
  <c r="E713" i="15"/>
  <c r="F713" i="15"/>
  <c r="G713" i="15"/>
  <c r="H713" i="15"/>
  <c r="B714" i="15"/>
  <c r="C714" i="15"/>
  <c r="D714" i="15"/>
  <c r="E714" i="15"/>
  <c r="F714" i="15"/>
  <c r="G714" i="15"/>
  <c r="H714" i="15"/>
  <c r="B715" i="15"/>
  <c r="C715" i="15"/>
  <c r="D715" i="15"/>
  <c r="E715" i="15"/>
  <c r="F715" i="15"/>
  <c r="G715" i="15"/>
  <c r="H715" i="15"/>
  <c r="B716" i="15"/>
  <c r="C716" i="15"/>
  <c r="D716" i="15"/>
  <c r="E716" i="15"/>
  <c r="F716" i="15"/>
  <c r="G716" i="15"/>
  <c r="H716" i="15"/>
  <c r="B717" i="15"/>
  <c r="C717" i="15"/>
  <c r="D717" i="15"/>
  <c r="E717" i="15"/>
  <c r="F717" i="15"/>
  <c r="G717" i="15"/>
  <c r="H717" i="15"/>
  <c r="B718" i="15"/>
  <c r="C718" i="15"/>
  <c r="D718" i="15"/>
  <c r="E718" i="15"/>
  <c r="F718" i="15"/>
  <c r="G718" i="15"/>
  <c r="H718" i="15"/>
  <c r="B719" i="15"/>
  <c r="C719" i="15"/>
  <c r="D719" i="15"/>
  <c r="E719" i="15"/>
  <c r="F719" i="15"/>
  <c r="G719" i="15"/>
  <c r="H719" i="15"/>
  <c r="B720" i="15"/>
  <c r="C720" i="15"/>
  <c r="D720" i="15"/>
  <c r="E720" i="15"/>
  <c r="F720" i="15"/>
  <c r="G720" i="15"/>
  <c r="H720" i="15"/>
  <c r="B721" i="15"/>
  <c r="C721" i="15"/>
  <c r="D721" i="15"/>
  <c r="E721" i="15"/>
  <c r="F721" i="15"/>
  <c r="G721" i="15"/>
  <c r="H721" i="15"/>
  <c r="B722" i="15"/>
  <c r="C722" i="15"/>
  <c r="D722" i="15"/>
  <c r="E722" i="15"/>
  <c r="F722" i="15"/>
  <c r="G722" i="15"/>
  <c r="H722" i="15"/>
  <c r="B723" i="15"/>
  <c r="C723" i="15"/>
  <c r="D723" i="15"/>
  <c r="E723" i="15"/>
  <c r="F723" i="15"/>
  <c r="G723" i="15"/>
  <c r="H723" i="15"/>
  <c r="B724" i="15"/>
  <c r="C724" i="15"/>
  <c r="D724" i="15"/>
  <c r="E724" i="15"/>
  <c r="F724" i="15"/>
  <c r="G724" i="15"/>
  <c r="H724" i="15"/>
  <c r="B725" i="15"/>
  <c r="C725" i="15"/>
  <c r="D725" i="15"/>
  <c r="E725" i="15"/>
  <c r="F725" i="15"/>
  <c r="G725" i="15"/>
  <c r="H725" i="15"/>
  <c r="B726" i="15"/>
  <c r="C726" i="15"/>
  <c r="D726" i="15"/>
  <c r="E726" i="15"/>
  <c r="F726" i="15"/>
  <c r="G726" i="15"/>
  <c r="H726" i="15"/>
  <c r="B727" i="15"/>
  <c r="C727" i="15"/>
  <c r="D727" i="15"/>
  <c r="E727" i="15"/>
  <c r="F727" i="15"/>
  <c r="G727" i="15"/>
  <c r="H727" i="15"/>
  <c r="B728" i="15"/>
  <c r="C728" i="15"/>
  <c r="D728" i="15"/>
  <c r="E728" i="15"/>
  <c r="F728" i="15"/>
  <c r="G728" i="15"/>
  <c r="H728" i="15"/>
  <c r="B729" i="15"/>
  <c r="C729" i="15"/>
  <c r="D729" i="15"/>
  <c r="E729" i="15"/>
  <c r="F729" i="15"/>
  <c r="G729" i="15"/>
  <c r="H729" i="15"/>
  <c r="B730" i="15"/>
  <c r="C730" i="15"/>
  <c r="D730" i="15"/>
  <c r="E730" i="15"/>
  <c r="F730" i="15"/>
  <c r="G730" i="15"/>
  <c r="H730" i="15"/>
  <c r="B731" i="15"/>
  <c r="C731" i="15"/>
  <c r="D731" i="15"/>
  <c r="E731" i="15"/>
  <c r="F731" i="15"/>
  <c r="G731" i="15"/>
  <c r="H731" i="15"/>
  <c r="B732" i="15"/>
  <c r="C732" i="15"/>
  <c r="D732" i="15"/>
  <c r="E732" i="15"/>
  <c r="F732" i="15"/>
  <c r="G732" i="15"/>
  <c r="H732" i="15"/>
  <c r="B733" i="15"/>
  <c r="C733" i="15"/>
  <c r="D733" i="15"/>
  <c r="E733" i="15"/>
  <c r="F733" i="15"/>
  <c r="G733" i="15"/>
  <c r="H733" i="15"/>
  <c r="B734" i="15"/>
  <c r="C734" i="15"/>
  <c r="D734" i="15"/>
  <c r="E734" i="15"/>
  <c r="F734" i="15"/>
  <c r="G734" i="15"/>
  <c r="H734" i="15"/>
  <c r="B735" i="15"/>
  <c r="C735" i="15"/>
  <c r="D735" i="15"/>
  <c r="E735" i="15"/>
  <c r="F735" i="15"/>
  <c r="G735" i="15"/>
  <c r="H735" i="15"/>
  <c r="B736" i="15"/>
  <c r="C736" i="15"/>
  <c r="D736" i="15"/>
  <c r="E736" i="15"/>
  <c r="F736" i="15"/>
  <c r="G736" i="15"/>
  <c r="H736" i="15"/>
  <c r="B737" i="15"/>
  <c r="C737" i="15"/>
  <c r="D737" i="15"/>
  <c r="E737" i="15"/>
  <c r="F737" i="15"/>
  <c r="G737" i="15"/>
  <c r="H737" i="15"/>
  <c r="B738" i="15"/>
  <c r="C738" i="15"/>
  <c r="D738" i="15"/>
  <c r="E738" i="15"/>
  <c r="F738" i="15"/>
  <c r="G738" i="15"/>
  <c r="H738" i="15"/>
  <c r="B739" i="15"/>
  <c r="C739" i="15"/>
  <c r="D739" i="15"/>
  <c r="E739" i="15"/>
  <c r="F739" i="15"/>
  <c r="G739" i="15"/>
  <c r="H739" i="15"/>
  <c r="B740" i="15"/>
  <c r="C740" i="15"/>
  <c r="D740" i="15"/>
  <c r="E740" i="15"/>
  <c r="F740" i="15"/>
  <c r="G740" i="15"/>
  <c r="H740" i="15"/>
  <c r="B741" i="15"/>
  <c r="C741" i="15"/>
  <c r="D741" i="15"/>
  <c r="E741" i="15"/>
  <c r="F741" i="15"/>
  <c r="G741" i="15"/>
  <c r="H741" i="15"/>
  <c r="B742" i="15"/>
  <c r="C742" i="15"/>
  <c r="D742" i="15"/>
  <c r="E742" i="15"/>
  <c r="F742" i="15"/>
  <c r="G742" i="15"/>
  <c r="H742" i="15"/>
  <c r="B743" i="15"/>
  <c r="C743" i="15"/>
  <c r="D743" i="15"/>
  <c r="E743" i="15"/>
  <c r="F743" i="15"/>
  <c r="G743" i="15"/>
  <c r="H743" i="15"/>
  <c r="B744" i="15"/>
  <c r="C744" i="15"/>
  <c r="D744" i="15"/>
  <c r="E744" i="15"/>
  <c r="F744" i="15"/>
  <c r="G744" i="15"/>
  <c r="H744" i="15"/>
  <c r="B745" i="15"/>
  <c r="C745" i="15"/>
  <c r="D745" i="15"/>
  <c r="E745" i="15"/>
  <c r="F745" i="15"/>
  <c r="G745" i="15"/>
  <c r="H745" i="15"/>
  <c r="B746" i="15"/>
  <c r="C746" i="15"/>
  <c r="D746" i="15"/>
  <c r="E746" i="15"/>
  <c r="F746" i="15"/>
  <c r="G746" i="15"/>
  <c r="H746" i="15"/>
  <c r="B747" i="15"/>
  <c r="C747" i="15"/>
  <c r="D747" i="15"/>
  <c r="E747" i="15"/>
  <c r="F747" i="15"/>
  <c r="G747" i="15"/>
  <c r="H747" i="15"/>
  <c r="B748" i="15"/>
  <c r="C748" i="15"/>
  <c r="D748" i="15"/>
  <c r="E748" i="15"/>
  <c r="F748" i="15"/>
  <c r="G748" i="15"/>
  <c r="H748" i="15"/>
  <c r="B749" i="15"/>
  <c r="C749" i="15"/>
  <c r="D749" i="15"/>
  <c r="E749" i="15"/>
  <c r="F749" i="15"/>
  <c r="G749" i="15"/>
  <c r="H749" i="15"/>
  <c r="B750" i="15"/>
  <c r="C750" i="15"/>
  <c r="D750" i="15"/>
  <c r="E750" i="15"/>
  <c r="F750" i="15"/>
  <c r="G750" i="15"/>
  <c r="H750" i="15"/>
  <c r="B751" i="15"/>
  <c r="C751" i="15"/>
  <c r="D751" i="15"/>
  <c r="E751" i="15"/>
  <c r="F751" i="15"/>
  <c r="G751" i="15"/>
  <c r="H751" i="15"/>
  <c r="B752" i="15"/>
  <c r="C752" i="15"/>
  <c r="D752" i="15"/>
  <c r="E752" i="15"/>
  <c r="F752" i="15"/>
  <c r="G752" i="15"/>
  <c r="H752" i="15"/>
  <c r="B753" i="15"/>
  <c r="C753" i="15"/>
  <c r="D753" i="15"/>
  <c r="E753" i="15"/>
  <c r="F753" i="15"/>
  <c r="G753" i="15"/>
  <c r="H753" i="15"/>
  <c r="B754" i="15"/>
  <c r="C754" i="15"/>
  <c r="D754" i="15"/>
  <c r="E754" i="15"/>
  <c r="F754" i="15"/>
  <c r="G754" i="15"/>
  <c r="H754" i="15"/>
  <c r="B755" i="15"/>
  <c r="C755" i="15"/>
  <c r="D755" i="15"/>
  <c r="E755" i="15"/>
  <c r="F755" i="15"/>
  <c r="G755" i="15"/>
  <c r="H755" i="15"/>
  <c r="B756" i="15"/>
  <c r="C756" i="15"/>
  <c r="D756" i="15"/>
  <c r="E756" i="15"/>
  <c r="F756" i="15"/>
  <c r="G756" i="15"/>
  <c r="H756" i="15"/>
  <c r="B757" i="15"/>
  <c r="C757" i="15"/>
  <c r="D757" i="15"/>
  <c r="E757" i="15"/>
  <c r="F757" i="15"/>
  <c r="G757" i="15"/>
  <c r="H757" i="15"/>
  <c r="B758" i="15"/>
  <c r="C758" i="15"/>
  <c r="D758" i="15"/>
  <c r="E758" i="15"/>
  <c r="F758" i="15"/>
  <c r="G758" i="15"/>
  <c r="H758" i="15"/>
  <c r="B759" i="15"/>
  <c r="C759" i="15"/>
  <c r="D759" i="15"/>
  <c r="E759" i="15"/>
  <c r="F759" i="15"/>
  <c r="G759" i="15"/>
  <c r="H759" i="15"/>
  <c r="B760" i="15"/>
  <c r="C760" i="15"/>
  <c r="D760" i="15"/>
  <c r="E760" i="15"/>
  <c r="F760" i="15"/>
  <c r="G760" i="15"/>
  <c r="H760" i="15"/>
  <c r="B761" i="15"/>
  <c r="C761" i="15"/>
  <c r="D761" i="15"/>
  <c r="E761" i="15"/>
  <c r="F761" i="15"/>
  <c r="G761" i="15"/>
  <c r="H761" i="15"/>
  <c r="B762" i="15"/>
  <c r="C762" i="15"/>
  <c r="D762" i="15"/>
  <c r="E762" i="15"/>
  <c r="F762" i="15"/>
  <c r="G762" i="15"/>
  <c r="H762" i="15"/>
  <c r="B763" i="15"/>
  <c r="C763" i="15"/>
  <c r="D763" i="15"/>
  <c r="E763" i="15"/>
  <c r="F763" i="15"/>
  <c r="G763" i="15"/>
  <c r="H763" i="15"/>
  <c r="B764" i="15"/>
  <c r="C764" i="15"/>
  <c r="D764" i="15"/>
  <c r="E764" i="15"/>
  <c r="F764" i="15"/>
  <c r="G764" i="15"/>
  <c r="H764" i="15"/>
  <c r="B765" i="15"/>
  <c r="C765" i="15"/>
  <c r="D765" i="15"/>
  <c r="E765" i="15"/>
  <c r="F765" i="15"/>
  <c r="G765" i="15"/>
  <c r="H765" i="15"/>
  <c r="B766" i="15"/>
  <c r="C766" i="15"/>
  <c r="D766" i="15"/>
  <c r="E766" i="15"/>
  <c r="F766" i="15"/>
  <c r="G766" i="15"/>
  <c r="H766" i="15"/>
  <c r="B767" i="15"/>
  <c r="C767" i="15"/>
  <c r="D767" i="15"/>
  <c r="E767" i="15"/>
  <c r="F767" i="15"/>
  <c r="G767" i="15"/>
  <c r="H767" i="15"/>
  <c r="B768" i="15"/>
  <c r="C768" i="15"/>
  <c r="D768" i="15"/>
  <c r="E768" i="15"/>
  <c r="F768" i="15"/>
  <c r="G768" i="15"/>
  <c r="H768" i="15"/>
  <c r="B769" i="15"/>
  <c r="C769" i="15"/>
  <c r="D769" i="15"/>
  <c r="E769" i="15"/>
  <c r="F769" i="15"/>
  <c r="G769" i="15"/>
  <c r="H769" i="15"/>
  <c r="B770" i="15"/>
  <c r="C770" i="15"/>
  <c r="D770" i="15"/>
  <c r="E770" i="15"/>
  <c r="F770" i="15"/>
  <c r="G770" i="15"/>
  <c r="H770" i="15"/>
  <c r="B771" i="15"/>
  <c r="C771" i="15"/>
  <c r="D771" i="15"/>
  <c r="E771" i="15"/>
  <c r="F771" i="15"/>
  <c r="G771" i="15"/>
  <c r="H771" i="15"/>
  <c r="B772" i="15"/>
  <c r="C772" i="15"/>
  <c r="D772" i="15"/>
  <c r="E772" i="15"/>
  <c r="F772" i="15"/>
  <c r="G772" i="15"/>
  <c r="H772" i="15"/>
  <c r="B773" i="15"/>
  <c r="C773" i="15"/>
  <c r="D773" i="15"/>
  <c r="E773" i="15"/>
  <c r="F773" i="15"/>
  <c r="G773" i="15"/>
  <c r="H773" i="15"/>
  <c r="B774" i="15"/>
  <c r="C774" i="15"/>
  <c r="D774" i="15"/>
  <c r="E774" i="15"/>
  <c r="F774" i="15"/>
  <c r="G774" i="15"/>
  <c r="H774" i="15"/>
  <c r="B775" i="15"/>
  <c r="C775" i="15"/>
  <c r="D775" i="15"/>
  <c r="E775" i="15"/>
  <c r="F775" i="15"/>
  <c r="G775" i="15"/>
  <c r="H775" i="15"/>
  <c r="B776" i="15"/>
  <c r="C776" i="15"/>
  <c r="D776" i="15"/>
  <c r="E776" i="15"/>
  <c r="F776" i="15"/>
  <c r="G776" i="15"/>
  <c r="H776" i="15"/>
  <c r="B777" i="15"/>
  <c r="C777" i="15"/>
  <c r="D777" i="15"/>
  <c r="E777" i="15"/>
  <c r="F777" i="15"/>
  <c r="G777" i="15"/>
  <c r="H777" i="15"/>
  <c r="B778" i="15"/>
  <c r="C778" i="15"/>
  <c r="D778" i="15"/>
  <c r="E778" i="15"/>
  <c r="F778" i="15"/>
  <c r="G778" i="15"/>
  <c r="H778" i="15"/>
  <c r="B779" i="15"/>
  <c r="C779" i="15"/>
  <c r="D779" i="15"/>
  <c r="E779" i="15"/>
  <c r="F779" i="15"/>
  <c r="G779" i="15"/>
  <c r="H779" i="15"/>
  <c r="B780" i="15"/>
  <c r="C780" i="15"/>
  <c r="D780" i="15"/>
  <c r="E780" i="15"/>
  <c r="F780" i="15"/>
  <c r="G780" i="15"/>
  <c r="H780" i="15"/>
  <c r="B781" i="15"/>
  <c r="C781" i="15"/>
  <c r="D781" i="15"/>
  <c r="E781" i="15"/>
  <c r="F781" i="15"/>
  <c r="G781" i="15"/>
  <c r="H781" i="15"/>
  <c r="B782" i="15"/>
  <c r="C782" i="15"/>
  <c r="D782" i="15"/>
  <c r="E782" i="15"/>
  <c r="F782" i="15"/>
  <c r="G782" i="15"/>
  <c r="H782" i="15"/>
  <c r="B783" i="15"/>
  <c r="C783" i="15"/>
  <c r="D783" i="15"/>
  <c r="E783" i="15"/>
  <c r="F783" i="15"/>
  <c r="G783" i="15"/>
  <c r="H783" i="15"/>
  <c r="B784" i="15"/>
  <c r="C784" i="15"/>
  <c r="D784" i="15"/>
  <c r="E784" i="15"/>
  <c r="F784" i="15"/>
  <c r="G784" i="15"/>
  <c r="H784" i="15"/>
  <c r="B785" i="15"/>
  <c r="C785" i="15"/>
  <c r="D785" i="15"/>
  <c r="E785" i="15"/>
  <c r="F785" i="15"/>
  <c r="G785" i="15"/>
  <c r="H785" i="15"/>
  <c r="B786" i="15"/>
  <c r="C786" i="15"/>
  <c r="D786" i="15"/>
  <c r="E786" i="15"/>
  <c r="F786" i="15"/>
  <c r="G786" i="15"/>
  <c r="H786" i="15"/>
  <c r="B787" i="15"/>
  <c r="C787" i="15"/>
  <c r="D787" i="15"/>
  <c r="E787" i="15"/>
  <c r="F787" i="15"/>
  <c r="G787" i="15"/>
  <c r="H787" i="15"/>
  <c r="B788" i="15"/>
  <c r="C788" i="15"/>
  <c r="D788" i="15"/>
  <c r="E788" i="15"/>
  <c r="F788" i="15"/>
  <c r="G788" i="15"/>
  <c r="H788" i="15"/>
  <c r="B789" i="15"/>
  <c r="C789" i="15"/>
  <c r="D789" i="15"/>
  <c r="E789" i="15"/>
  <c r="F789" i="15"/>
  <c r="G789" i="15"/>
  <c r="H789" i="15"/>
  <c r="B790" i="15"/>
  <c r="C790" i="15"/>
  <c r="D790" i="15"/>
  <c r="E790" i="15"/>
  <c r="F790" i="15"/>
  <c r="G790" i="15"/>
  <c r="H790" i="15"/>
  <c r="B791" i="15"/>
  <c r="C791" i="15"/>
  <c r="D791" i="15"/>
  <c r="E791" i="15"/>
  <c r="F791" i="15"/>
  <c r="G791" i="15"/>
  <c r="H791" i="15"/>
  <c r="B792" i="15"/>
  <c r="C792" i="15"/>
  <c r="D792" i="15"/>
  <c r="E792" i="15"/>
  <c r="F792" i="15"/>
  <c r="G792" i="15"/>
  <c r="H792" i="15"/>
  <c r="B793" i="15"/>
  <c r="C793" i="15"/>
  <c r="D793" i="15"/>
  <c r="E793" i="15"/>
  <c r="F793" i="15"/>
  <c r="G793" i="15"/>
  <c r="H793" i="15"/>
  <c r="B794" i="15"/>
  <c r="C794" i="15"/>
  <c r="D794" i="15"/>
  <c r="E794" i="15"/>
  <c r="F794" i="15"/>
  <c r="G794" i="15"/>
  <c r="H794" i="15"/>
  <c r="B795" i="15"/>
  <c r="C795" i="15"/>
  <c r="D795" i="15"/>
  <c r="E795" i="15"/>
  <c r="F795" i="15"/>
  <c r="G795" i="15"/>
  <c r="H795" i="15"/>
  <c r="B796" i="15"/>
  <c r="C796" i="15"/>
  <c r="D796" i="15"/>
  <c r="E796" i="15"/>
  <c r="F796" i="15"/>
  <c r="G796" i="15"/>
  <c r="H796" i="15"/>
  <c r="B797" i="15"/>
  <c r="C797" i="15"/>
  <c r="D797" i="15"/>
  <c r="E797" i="15"/>
  <c r="F797" i="15"/>
  <c r="G797" i="15"/>
  <c r="H797" i="15"/>
  <c r="B798" i="15"/>
  <c r="C798" i="15"/>
  <c r="D798" i="15"/>
  <c r="E798" i="15"/>
  <c r="F798" i="15"/>
  <c r="G798" i="15"/>
  <c r="H798" i="15"/>
  <c r="B799" i="15"/>
  <c r="C799" i="15"/>
  <c r="D799" i="15"/>
  <c r="E799" i="15"/>
  <c r="F799" i="15"/>
  <c r="G799" i="15"/>
  <c r="H799" i="15"/>
  <c r="B800" i="15"/>
  <c r="C800" i="15"/>
  <c r="D800" i="15"/>
  <c r="E800" i="15"/>
  <c r="F800" i="15"/>
  <c r="G800" i="15"/>
  <c r="H800" i="15"/>
  <c r="B801" i="15"/>
  <c r="C801" i="15"/>
  <c r="D801" i="15"/>
  <c r="E801" i="15"/>
  <c r="F801" i="15"/>
  <c r="G801" i="15"/>
  <c r="H801" i="15"/>
  <c r="B802" i="15"/>
  <c r="C802" i="15"/>
  <c r="D802" i="15"/>
  <c r="E802" i="15"/>
  <c r="F802" i="15"/>
  <c r="G802" i="15"/>
  <c r="H802" i="15"/>
  <c r="B803" i="15"/>
  <c r="C803" i="15"/>
  <c r="D803" i="15"/>
  <c r="E803" i="15"/>
  <c r="F803" i="15"/>
  <c r="G803" i="15"/>
  <c r="H803" i="15"/>
  <c r="B804" i="15"/>
  <c r="C804" i="15"/>
  <c r="D804" i="15"/>
  <c r="E804" i="15"/>
  <c r="F804" i="15"/>
  <c r="G804" i="15"/>
  <c r="H804" i="15"/>
  <c r="B805" i="15"/>
  <c r="C805" i="15"/>
  <c r="D805" i="15"/>
  <c r="E805" i="15"/>
  <c r="F805" i="15"/>
  <c r="G805" i="15"/>
  <c r="H805" i="15"/>
  <c r="B806" i="15"/>
  <c r="C806" i="15"/>
  <c r="D806" i="15"/>
  <c r="E806" i="15"/>
  <c r="F806" i="15"/>
  <c r="G806" i="15"/>
  <c r="H806" i="15"/>
  <c r="B807" i="15"/>
  <c r="C807" i="15"/>
  <c r="D807" i="15"/>
  <c r="E807" i="15"/>
  <c r="F807" i="15"/>
  <c r="G807" i="15"/>
  <c r="H807" i="15"/>
  <c r="B808" i="15"/>
  <c r="C808" i="15"/>
  <c r="D808" i="15"/>
  <c r="E808" i="15"/>
  <c r="F808" i="15"/>
  <c r="G808" i="15"/>
  <c r="H808" i="15"/>
  <c r="B809" i="15"/>
  <c r="C809" i="15"/>
  <c r="D809" i="15"/>
  <c r="E809" i="15"/>
  <c r="F809" i="15"/>
  <c r="G809" i="15"/>
  <c r="H809" i="15"/>
  <c r="B810" i="15"/>
  <c r="C810" i="15"/>
  <c r="D810" i="15"/>
  <c r="E810" i="15"/>
  <c r="F810" i="15"/>
  <c r="G810" i="15"/>
  <c r="H810" i="15"/>
  <c r="B811" i="15"/>
  <c r="C811" i="15"/>
  <c r="D811" i="15"/>
  <c r="E811" i="15"/>
  <c r="F811" i="15"/>
  <c r="G811" i="15"/>
  <c r="H811" i="15"/>
  <c r="B812" i="15"/>
  <c r="C812" i="15"/>
  <c r="D812" i="15"/>
  <c r="E812" i="15"/>
  <c r="F812" i="15"/>
  <c r="G812" i="15"/>
  <c r="H812" i="15"/>
  <c r="B813" i="15"/>
  <c r="C813" i="15"/>
  <c r="D813" i="15"/>
  <c r="E813" i="15"/>
  <c r="F813" i="15"/>
  <c r="G813" i="15"/>
  <c r="H813" i="15"/>
  <c r="B814" i="15"/>
  <c r="C814" i="15"/>
  <c r="D814" i="15"/>
  <c r="E814" i="15"/>
  <c r="F814" i="15"/>
  <c r="G814" i="15"/>
  <c r="H814" i="15"/>
  <c r="B815" i="15"/>
  <c r="C815" i="15"/>
  <c r="D815" i="15"/>
  <c r="E815" i="15"/>
  <c r="F815" i="15"/>
  <c r="G815" i="15"/>
  <c r="H815" i="15"/>
  <c r="B816" i="15"/>
  <c r="C816" i="15"/>
  <c r="D816" i="15"/>
  <c r="E816" i="15"/>
  <c r="F816" i="15"/>
  <c r="G816" i="15"/>
  <c r="H816" i="15"/>
  <c r="B817" i="15"/>
  <c r="C817" i="15"/>
  <c r="D817" i="15"/>
  <c r="E817" i="15"/>
  <c r="F817" i="15"/>
  <c r="G817" i="15"/>
  <c r="H817" i="15"/>
  <c r="B818" i="15"/>
  <c r="C818" i="15"/>
  <c r="D818" i="15"/>
  <c r="E818" i="15"/>
  <c r="F818" i="15"/>
  <c r="G818" i="15"/>
  <c r="H818" i="15"/>
  <c r="B819" i="15"/>
  <c r="C819" i="15"/>
  <c r="D819" i="15"/>
  <c r="E819" i="15"/>
  <c r="F819" i="15"/>
  <c r="G819" i="15"/>
  <c r="H819" i="15"/>
  <c r="B820" i="15"/>
  <c r="C820" i="15"/>
  <c r="D820" i="15"/>
  <c r="E820" i="15"/>
  <c r="F820" i="15"/>
  <c r="G820" i="15"/>
  <c r="H820" i="15"/>
  <c r="B821" i="15"/>
  <c r="C821" i="15"/>
  <c r="D821" i="15"/>
  <c r="E821" i="15"/>
  <c r="F821" i="15"/>
  <c r="G821" i="15"/>
  <c r="H821" i="15"/>
  <c r="B822" i="15"/>
  <c r="C822" i="15"/>
  <c r="D822" i="15"/>
  <c r="E822" i="15"/>
  <c r="F822" i="15"/>
  <c r="G822" i="15"/>
  <c r="H822" i="15"/>
  <c r="B823" i="15"/>
  <c r="C823" i="15"/>
  <c r="D823" i="15"/>
  <c r="E823" i="15"/>
  <c r="F823" i="15"/>
  <c r="G823" i="15"/>
  <c r="H823" i="15"/>
  <c r="B824" i="15"/>
  <c r="C824" i="15"/>
  <c r="D824" i="15"/>
  <c r="E824" i="15"/>
  <c r="F824" i="15"/>
  <c r="G824" i="15"/>
  <c r="H824" i="15"/>
  <c r="B825" i="15"/>
  <c r="C825" i="15"/>
  <c r="D825" i="15"/>
  <c r="E825" i="15"/>
  <c r="F825" i="15"/>
  <c r="G825" i="15"/>
  <c r="H825" i="15"/>
  <c r="B826" i="15"/>
  <c r="C826" i="15"/>
  <c r="D826" i="15"/>
  <c r="E826" i="15"/>
  <c r="F826" i="15"/>
  <c r="G826" i="15"/>
  <c r="H826" i="15"/>
  <c r="B827" i="15"/>
  <c r="C827" i="15"/>
  <c r="D827" i="15"/>
  <c r="E827" i="15"/>
  <c r="F827" i="15"/>
  <c r="G827" i="15"/>
  <c r="H827" i="15"/>
  <c r="B828" i="15"/>
  <c r="C828" i="15"/>
  <c r="D828" i="15"/>
  <c r="E828" i="15"/>
  <c r="F828" i="15"/>
  <c r="G828" i="15"/>
  <c r="H828" i="15"/>
  <c r="B829" i="15"/>
  <c r="C829" i="15"/>
  <c r="D829" i="15"/>
  <c r="E829" i="15"/>
  <c r="F829" i="15"/>
  <c r="G829" i="15"/>
  <c r="H829" i="15"/>
  <c r="B830" i="15"/>
  <c r="C830" i="15"/>
  <c r="D830" i="15"/>
  <c r="E830" i="15"/>
  <c r="F830" i="15"/>
  <c r="G830" i="15"/>
  <c r="H830" i="15"/>
  <c r="B831" i="15"/>
  <c r="C831" i="15"/>
  <c r="D831" i="15"/>
  <c r="E831" i="15"/>
  <c r="F831" i="15"/>
  <c r="G831" i="15"/>
  <c r="H831" i="15"/>
  <c r="B832" i="15"/>
  <c r="C832" i="15"/>
  <c r="D832" i="15"/>
  <c r="E832" i="15"/>
  <c r="F832" i="15"/>
  <c r="G832" i="15"/>
  <c r="H832" i="15"/>
  <c r="B833" i="15"/>
  <c r="C833" i="15"/>
  <c r="D833" i="15"/>
  <c r="E833" i="15"/>
  <c r="F833" i="15"/>
  <c r="G833" i="15"/>
  <c r="H833" i="15"/>
  <c r="B834" i="15"/>
  <c r="C834" i="15"/>
  <c r="D834" i="15"/>
  <c r="E834" i="15"/>
  <c r="F834" i="15"/>
  <c r="G834" i="15"/>
  <c r="H834" i="15"/>
  <c r="B835" i="15"/>
  <c r="C835" i="15"/>
  <c r="D835" i="15"/>
  <c r="E835" i="15"/>
  <c r="F835" i="15"/>
  <c r="G835" i="15"/>
  <c r="H835" i="15"/>
  <c r="B836" i="15"/>
  <c r="C836" i="15"/>
  <c r="D836" i="15"/>
  <c r="E836" i="15"/>
  <c r="F836" i="15"/>
  <c r="G836" i="15"/>
  <c r="H836" i="15"/>
  <c r="B837" i="15"/>
  <c r="C837" i="15"/>
  <c r="D837" i="15"/>
  <c r="E837" i="15"/>
  <c r="F837" i="15"/>
  <c r="G837" i="15"/>
  <c r="H837" i="15"/>
  <c r="B838" i="15"/>
  <c r="C838" i="15"/>
  <c r="D838" i="15"/>
  <c r="E838" i="15"/>
  <c r="F838" i="15"/>
  <c r="G838" i="15"/>
  <c r="H838" i="15"/>
  <c r="B839" i="15"/>
  <c r="C839" i="15"/>
  <c r="D839" i="15"/>
  <c r="E839" i="15"/>
  <c r="F839" i="15"/>
  <c r="G839" i="15"/>
  <c r="H839" i="15"/>
  <c r="B840" i="15"/>
  <c r="C840" i="15"/>
  <c r="D840" i="15"/>
  <c r="E840" i="15"/>
  <c r="F840" i="15"/>
  <c r="G840" i="15"/>
  <c r="H840" i="15"/>
  <c r="B841" i="15"/>
  <c r="C841" i="15"/>
  <c r="D841" i="15"/>
  <c r="E841" i="15"/>
  <c r="F841" i="15"/>
  <c r="G841" i="15"/>
  <c r="H841" i="15"/>
  <c r="B842" i="15"/>
  <c r="C842" i="15"/>
  <c r="D842" i="15"/>
  <c r="E842" i="15"/>
  <c r="F842" i="15"/>
  <c r="G842" i="15"/>
  <c r="H842" i="15"/>
  <c r="B843" i="15"/>
  <c r="C843" i="15"/>
  <c r="D843" i="15"/>
  <c r="E843" i="15"/>
  <c r="F843" i="15"/>
  <c r="G843" i="15"/>
  <c r="H843" i="15"/>
  <c r="B844" i="15"/>
  <c r="C844" i="15"/>
  <c r="D844" i="15"/>
  <c r="E844" i="15"/>
  <c r="F844" i="15"/>
  <c r="G844" i="15"/>
  <c r="H844" i="15"/>
  <c r="B845" i="15"/>
  <c r="C845" i="15"/>
  <c r="D845" i="15"/>
  <c r="E845" i="15"/>
  <c r="F845" i="15"/>
  <c r="G845" i="15"/>
  <c r="H845" i="15"/>
  <c r="B846" i="15"/>
  <c r="C846" i="15"/>
  <c r="D846" i="15"/>
  <c r="E846" i="15"/>
  <c r="F846" i="15"/>
  <c r="G846" i="15"/>
  <c r="H846" i="15"/>
  <c r="B847" i="15"/>
  <c r="C847" i="15"/>
  <c r="D847" i="15"/>
  <c r="E847" i="15"/>
  <c r="F847" i="15"/>
  <c r="G847" i="15"/>
  <c r="H847" i="15"/>
  <c r="B848" i="15"/>
  <c r="C848" i="15"/>
  <c r="D848" i="15"/>
  <c r="E848" i="15"/>
  <c r="F848" i="15"/>
  <c r="G848" i="15"/>
  <c r="H848" i="15"/>
  <c r="B849" i="15"/>
  <c r="C849" i="15"/>
  <c r="D849" i="15"/>
  <c r="E849" i="15"/>
  <c r="F849" i="15"/>
  <c r="G849" i="15"/>
  <c r="H849" i="15"/>
  <c r="B850" i="15"/>
  <c r="C850" i="15"/>
  <c r="D850" i="15"/>
  <c r="E850" i="15"/>
  <c r="F850" i="15"/>
  <c r="G850" i="15"/>
  <c r="H850" i="15"/>
  <c r="B851" i="15"/>
  <c r="C851" i="15"/>
  <c r="D851" i="15"/>
  <c r="E851" i="15"/>
  <c r="F851" i="15"/>
  <c r="G851" i="15"/>
  <c r="H851" i="15"/>
  <c r="B852" i="15"/>
  <c r="C852" i="15"/>
  <c r="D852" i="15"/>
  <c r="E852" i="15"/>
  <c r="F852" i="15"/>
  <c r="G852" i="15"/>
  <c r="H852" i="15"/>
  <c r="B853" i="15"/>
  <c r="C853" i="15"/>
  <c r="D853" i="15"/>
  <c r="E853" i="15"/>
  <c r="F853" i="15"/>
  <c r="G853" i="15"/>
  <c r="H853" i="15"/>
  <c r="B854" i="15"/>
  <c r="C854" i="15"/>
  <c r="D854" i="15"/>
  <c r="E854" i="15"/>
  <c r="F854" i="15"/>
  <c r="G854" i="15"/>
  <c r="H854" i="15"/>
  <c r="B855" i="15"/>
  <c r="C855" i="15"/>
  <c r="D855" i="15"/>
  <c r="E855" i="15"/>
  <c r="F855" i="15"/>
  <c r="G855" i="15"/>
  <c r="H855" i="15"/>
  <c r="B856" i="15"/>
  <c r="C856" i="15"/>
  <c r="D856" i="15"/>
  <c r="E856" i="15"/>
  <c r="F856" i="15"/>
  <c r="G856" i="15"/>
  <c r="H856" i="15"/>
  <c r="B857" i="15"/>
  <c r="C857" i="15"/>
  <c r="D857" i="15"/>
  <c r="E857" i="15"/>
  <c r="F857" i="15"/>
  <c r="G857" i="15"/>
  <c r="H857" i="15"/>
  <c r="B858" i="15"/>
  <c r="C858" i="15"/>
  <c r="D858" i="15"/>
  <c r="E858" i="15"/>
  <c r="F858" i="15"/>
  <c r="G858" i="15"/>
  <c r="H858" i="15"/>
  <c r="B859" i="15"/>
  <c r="C859" i="15"/>
  <c r="D859" i="15"/>
  <c r="E859" i="15"/>
  <c r="F859" i="15"/>
  <c r="G859" i="15"/>
  <c r="H859" i="15"/>
  <c r="B860" i="15"/>
  <c r="C860" i="15"/>
  <c r="D860" i="15"/>
  <c r="E860" i="15"/>
  <c r="F860" i="15"/>
  <c r="G860" i="15"/>
  <c r="H860" i="15"/>
  <c r="B861" i="15"/>
  <c r="C861" i="15"/>
  <c r="D861" i="15"/>
  <c r="E861" i="15"/>
  <c r="F861" i="15"/>
  <c r="G861" i="15"/>
  <c r="H861" i="15"/>
  <c r="B862" i="15"/>
  <c r="C862" i="15"/>
  <c r="D862" i="15"/>
  <c r="E862" i="15"/>
  <c r="F862" i="15"/>
  <c r="G862" i="15"/>
  <c r="H862" i="15"/>
  <c r="B863" i="15"/>
  <c r="C863" i="15"/>
  <c r="D863" i="15"/>
  <c r="E863" i="15"/>
  <c r="F863" i="15"/>
  <c r="G863" i="15"/>
  <c r="H863" i="15"/>
  <c r="B864" i="15"/>
  <c r="C864" i="15"/>
  <c r="D864" i="15"/>
  <c r="E864" i="15"/>
  <c r="F864" i="15"/>
  <c r="G864" i="15"/>
  <c r="H864" i="15"/>
  <c r="B865" i="15"/>
  <c r="C865" i="15"/>
  <c r="D865" i="15"/>
  <c r="E865" i="15"/>
  <c r="F865" i="15"/>
  <c r="G865" i="15"/>
  <c r="H865" i="15"/>
  <c r="B866" i="15"/>
  <c r="C866" i="15"/>
  <c r="D866" i="15"/>
  <c r="E866" i="15"/>
  <c r="F866" i="15"/>
  <c r="G866" i="15"/>
  <c r="H866" i="15"/>
  <c r="B867" i="15"/>
  <c r="C867" i="15"/>
  <c r="D867" i="15"/>
  <c r="E867" i="15"/>
  <c r="F867" i="15"/>
  <c r="G867" i="15"/>
  <c r="H867" i="15"/>
  <c r="B868" i="15"/>
  <c r="C868" i="15"/>
  <c r="D868" i="15"/>
  <c r="E868" i="15"/>
  <c r="F868" i="15"/>
  <c r="G868" i="15"/>
  <c r="H868" i="15"/>
  <c r="B869" i="15"/>
  <c r="C869" i="15"/>
  <c r="D869" i="15"/>
  <c r="E869" i="15"/>
  <c r="F869" i="15"/>
  <c r="G869" i="15"/>
  <c r="H869" i="15"/>
  <c r="B870" i="15"/>
  <c r="C870" i="15"/>
  <c r="D870" i="15"/>
  <c r="E870" i="15"/>
  <c r="F870" i="15"/>
  <c r="G870" i="15"/>
  <c r="H870" i="15"/>
  <c r="B871" i="15"/>
  <c r="C871" i="15"/>
  <c r="D871" i="15"/>
  <c r="E871" i="15"/>
  <c r="F871" i="15"/>
  <c r="G871" i="15"/>
  <c r="H871" i="15"/>
  <c r="B872" i="15"/>
  <c r="C872" i="15"/>
  <c r="D872" i="15"/>
  <c r="E872" i="15"/>
  <c r="F872" i="15"/>
  <c r="G872" i="15"/>
  <c r="H872" i="15"/>
  <c r="B873" i="15"/>
  <c r="C873" i="15"/>
  <c r="D873" i="15"/>
  <c r="E873" i="15"/>
  <c r="F873" i="15"/>
  <c r="G873" i="15"/>
  <c r="H873" i="15"/>
  <c r="B874" i="15"/>
  <c r="C874" i="15"/>
  <c r="D874" i="15"/>
  <c r="E874" i="15"/>
  <c r="F874" i="15"/>
  <c r="G874" i="15"/>
  <c r="H874" i="15"/>
  <c r="B875" i="15"/>
  <c r="C875" i="15"/>
  <c r="D875" i="15"/>
  <c r="E875" i="15"/>
  <c r="F875" i="15"/>
  <c r="G875" i="15"/>
  <c r="H875" i="15"/>
  <c r="B876" i="15"/>
  <c r="C876" i="15"/>
  <c r="D876" i="15"/>
  <c r="E876" i="15"/>
  <c r="F876" i="15"/>
  <c r="G876" i="15"/>
  <c r="H876" i="15"/>
  <c r="B877" i="15"/>
  <c r="C877" i="15"/>
  <c r="D877" i="15"/>
  <c r="E877" i="15"/>
  <c r="F877" i="15"/>
  <c r="G877" i="15"/>
  <c r="H877" i="15"/>
  <c r="B878" i="15"/>
  <c r="C878" i="15"/>
  <c r="D878" i="15"/>
  <c r="E878" i="15"/>
  <c r="F878" i="15"/>
  <c r="G878" i="15"/>
  <c r="H878" i="15"/>
  <c r="B879" i="15"/>
  <c r="C879" i="15"/>
  <c r="D879" i="15"/>
  <c r="E879" i="15"/>
  <c r="F879" i="15"/>
  <c r="G879" i="15"/>
  <c r="H879" i="15"/>
  <c r="B880" i="15"/>
  <c r="C880" i="15"/>
  <c r="D880" i="15"/>
  <c r="E880" i="15"/>
  <c r="F880" i="15"/>
  <c r="G880" i="15"/>
  <c r="H880" i="15"/>
  <c r="B881" i="15"/>
  <c r="C881" i="15"/>
  <c r="D881" i="15"/>
  <c r="E881" i="15"/>
  <c r="F881" i="15"/>
  <c r="G881" i="15"/>
  <c r="H881" i="15"/>
  <c r="B882" i="15"/>
  <c r="C882" i="15"/>
  <c r="D882" i="15"/>
  <c r="E882" i="15"/>
  <c r="F882" i="15"/>
  <c r="G882" i="15"/>
  <c r="H882" i="15"/>
  <c r="B883" i="15"/>
  <c r="C883" i="15"/>
  <c r="D883" i="15"/>
  <c r="E883" i="15"/>
  <c r="F883" i="15"/>
  <c r="G883" i="15"/>
  <c r="H883" i="15"/>
  <c r="B884" i="15"/>
  <c r="C884" i="15"/>
  <c r="D884" i="15"/>
  <c r="E884" i="15"/>
  <c r="F884" i="15"/>
  <c r="G884" i="15"/>
  <c r="H884" i="15"/>
  <c r="B885" i="15"/>
  <c r="C885" i="15"/>
  <c r="D885" i="15"/>
  <c r="E885" i="15"/>
  <c r="F885" i="15"/>
  <c r="G885" i="15"/>
  <c r="H885" i="15"/>
  <c r="B886" i="15"/>
  <c r="C886" i="15"/>
  <c r="D886" i="15"/>
  <c r="E886" i="15"/>
  <c r="F886" i="15"/>
  <c r="G886" i="15"/>
  <c r="H886" i="15"/>
  <c r="B887" i="15"/>
  <c r="C887" i="15"/>
  <c r="D887" i="15"/>
  <c r="E887" i="15"/>
  <c r="F887" i="15"/>
  <c r="G887" i="15"/>
  <c r="H887" i="15"/>
  <c r="B888" i="15"/>
  <c r="C888" i="15"/>
  <c r="D888" i="15"/>
  <c r="E888" i="15"/>
  <c r="F888" i="15"/>
  <c r="G888" i="15"/>
  <c r="H888" i="15"/>
  <c r="B889" i="15"/>
  <c r="C889" i="15"/>
  <c r="D889" i="15"/>
  <c r="E889" i="15"/>
  <c r="F889" i="15"/>
  <c r="G889" i="15"/>
  <c r="H889" i="15"/>
  <c r="B890" i="15"/>
  <c r="C890" i="15"/>
  <c r="D890" i="15"/>
  <c r="E890" i="15"/>
  <c r="F890" i="15"/>
  <c r="G890" i="15"/>
  <c r="H890" i="15"/>
  <c r="B891" i="15"/>
  <c r="C891" i="15"/>
  <c r="D891" i="15"/>
  <c r="E891" i="15"/>
  <c r="F891" i="15"/>
  <c r="G891" i="15"/>
  <c r="H891" i="15"/>
  <c r="B892" i="15"/>
  <c r="C892" i="15"/>
  <c r="D892" i="15"/>
  <c r="E892" i="15"/>
  <c r="F892" i="15"/>
  <c r="G892" i="15"/>
  <c r="H892" i="15"/>
  <c r="B893" i="15"/>
  <c r="C893" i="15"/>
  <c r="D893" i="15"/>
  <c r="E893" i="15"/>
  <c r="F893" i="15"/>
  <c r="G893" i="15"/>
  <c r="H893" i="15"/>
  <c r="B894" i="15"/>
  <c r="C894" i="15"/>
  <c r="D894" i="15"/>
  <c r="E894" i="15"/>
  <c r="F894" i="15"/>
  <c r="G894" i="15"/>
  <c r="H894" i="15"/>
  <c r="B895" i="15"/>
  <c r="C895" i="15"/>
  <c r="D895" i="15"/>
  <c r="E895" i="15"/>
  <c r="F895" i="15"/>
  <c r="G895" i="15"/>
  <c r="H895" i="15"/>
  <c r="B896" i="15"/>
  <c r="C896" i="15"/>
  <c r="D896" i="15"/>
  <c r="E896" i="15"/>
  <c r="F896" i="15"/>
  <c r="G896" i="15"/>
  <c r="H896" i="15"/>
  <c r="B897" i="15"/>
  <c r="C897" i="15"/>
  <c r="D897" i="15"/>
  <c r="E897" i="15"/>
  <c r="F897" i="15"/>
  <c r="G897" i="15"/>
  <c r="H897" i="15"/>
  <c r="B898" i="15"/>
  <c r="C898" i="15"/>
  <c r="D898" i="15"/>
  <c r="E898" i="15"/>
  <c r="F898" i="15"/>
  <c r="G898" i="15"/>
  <c r="H898" i="15"/>
  <c r="B899" i="15"/>
  <c r="C899" i="15"/>
  <c r="D899" i="15"/>
  <c r="E899" i="15"/>
  <c r="F899" i="15"/>
  <c r="G899" i="15"/>
  <c r="H899" i="15"/>
  <c r="B900" i="15"/>
  <c r="C900" i="15"/>
  <c r="D900" i="15"/>
  <c r="E900" i="15"/>
  <c r="F900" i="15"/>
  <c r="G900" i="15"/>
  <c r="H900" i="15"/>
  <c r="B901" i="15"/>
  <c r="C901" i="15"/>
  <c r="D901" i="15"/>
  <c r="E901" i="15"/>
  <c r="F901" i="15"/>
  <c r="G901" i="15"/>
  <c r="H901" i="15"/>
  <c r="B902" i="15"/>
  <c r="C902" i="15"/>
  <c r="D902" i="15"/>
  <c r="E902" i="15"/>
  <c r="F902" i="15"/>
  <c r="G902" i="15"/>
  <c r="H902" i="15"/>
  <c r="B903" i="15"/>
  <c r="C903" i="15"/>
  <c r="D903" i="15"/>
  <c r="E903" i="15"/>
  <c r="F903" i="15"/>
  <c r="G903" i="15"/>
  <c r="H903" i="15"/>
  <c r="B904" i="15"/>
  <c r="C904" i="15"/>
  <c r="D904" i="15"/>
  <c r="E904" i="15"/>
  <c r="F904" i="15"/>
  <c r="G904" i="15"/>
  <c r="H904" i="15"/>
  <c r="B905" i="15"/>
  <c r="C905" i="15"/>
  <c r="D905" i="15"/>
  <c r="E905" i="15"/>
  <c r="F905" i="15"/>
  <c r="G905" i="15"/>
  <c r="H905" i="15"/>
  <c r="B906" i="15"/>
  <c r="C906" i="15"/>
  <c r="D906" i="15"/>
  <c r="E906" i="15"/>
  <c r="F906" i="15"/>
  <c r="G906" i="15"/>
  <c r="H906" i="15"/>
  <c r="B907" i="15"/>
  <c r="C907" i="15"/>
  <c r="D907" i="15"/>
  <c r="E907" i="15"/>
  <c r="F907" i="15"/>
  <c r="G907" i="15"/>
  <c r="H907" i="15"/>
  <c r="B908" i="15"/>
  <c r="C908" i="15"/>
  <c r="D908" i="15"/>
  <c r="E908" i="15"/>
  <c r="F908" i="15"/>
  <c r="G908" i="15"/>
  <c r="H908" i="15"/>
  <c r="B909" i="15"/>
  <c r="C909" i="15"/>
  <c r="D909" i="15"/>
  <c r="E909" i="15"/>
  <c r="F909" i="15"/>
  <c r="G909" i="15"/>
  <c r="H909" i="15"/>
  <c r="B910" i="15"/>
  <c r="C910" i="15"/>
  <c r="D910" i="15"/>
  <c r="E910" i="15"/>
  <c r="F910" i="15"/>
  <c r="G910" i="15"/>
  <c r="H910" i="15"/>
  <c r="B911" i="15"/>
  <c r="C911" i="15"/>
  <c r="D911" i="15"/>
  <c r="E911" i="15"/>
  <c r="F911" i="15"/>
  <c r="G911" i="15"/>
  <c r="H911" i="15"/>
  <c r="B912" i="15"/>
  <c r="C912" i="15"/>
  <c r="D912" i="15"/>
  <c r="E912" i="15"/>
  <c r="F912" i="15"/>
  <c r="G912" i="15"/>
  <c r="H912" i="15"/>
  <c r="B913" i="15"/>
  <c r="C913" i="15"/>
  <c r="D913" i="15"/>
  <c r="E913" i="15"/>
  <c r="F913" i="15"/>
  <c r="G913" i="15"/>
  <c r="H913" i="15"/>
  <c r="B914" i="15"/>
  <c r="C914" i="15"/>
  <c r="D914" i="15"/>
  <c r="E914" i="15"/>
  <c r="F914" i="15"/>
  <c r="G914" i="15"/>
  <c r="H914" i="15"/>
  <c r="B915" i="15"/>
  <c r="C915" i="15"/>
  <c r="D915" i="15"/>
  <c r="E915" i="15"/>
  <c r="F915" i="15"/>
  <c r="G915" i="15"/>
  <c r="H915" i="15"/>
  <c r="B916" i="15"/>
  <c r="C916" i="15"/>
  <c r="D916" i="15"/>
  <c r="E916" i="15"/>
  <c r="F916" i="15"/>
  <c r="G916" i="15"/>
  <c r="H916" i="15"/>
  <c r="B917" i="15"/>
  <c r="C917" i="15"/>
  <c r="D917" i="15"/>
  <c r="E917" i="15"/>
  <c r="F917" i="15"/>
  <c r="G917" i="15"/>
  <c r="H917" i="15"/>
  <c r="B918" i="15"/>
  <c r="C918" i="15"/>
  <c r="D918" i="15"/>
  <c r="E918" i="15"/>
  <c r="F918" i="15"/>
  <c r="G918" i="15"/>
  <c r="H918" i="15"/>
  <c r="B919" i="15"/>
  <c r="C919" i="15"/>
  <c r="D919" i="15"/>
  <c r="E919" i="15"/>
  <c r="F919" i="15"/>
  <c r="G919" i="15"/>
  <c r="H919" i="15"/>
  <c r="B920" i="15"/>
  <c r="C920" i="15"/>
  <c r="D920" i="15"/>
  <c r="E920" i="15"/>
  <c r="F920" i="15"/>
  <c r="G920" i="15"/>
  <c r="H920" i="15"/>
  <c r="B921" i="15"/>
  <c r="C921" i="15"/>
  <c r="D921" i="15"/>
  <c r="E921" i="15"/>
  <c r="F921" i="15"/>
  <c r="G921" i="15"/>
  <c r="H921" i="15"/>
  <c r="B922" i="15"/>
  <c r="C922" i="15"/>
  <c r="D922" i="15"/>
  <c r="E922" i="15"/>
  <c r="F922" i="15"/>
  <c r="G922" i="15"/>
  <c r="H922" i="15"/>
  <c r="B923" i="15"/>
  <c r="C923" i="15"/>
  <c r="D923" i="15"/>
  <c r="E923" i="15"/>
  <c r="F923" i="15"/>
  <c r="G923" i="15"/>
  <c r="H923" i="15"/>
  <c r="B924" i="15"/>
  <c r="C924" i="15"/>
  <c r="D924" i="15"/>
  <c r="E924" i="15"/>
  <c r="F924" i="15"/>
  <c r="G924" i="15"/>
  <c r="H924" i="15"/>
  <c r="B925" i="15"/>
  <c r="C925" i="15"/>
  <c r="D925" i="15"/>
  <c r="E925" i="15"/>
  <c r="F925" i="15"/>
  <c r="G925" i="15"/>
  <c r="H925" i="15"/>
  <c r="B926" i="15"/>
  <c r="C926" i="15"/>
  <c r="D926" i="15"/>
  <c r="E926" i="15"/>
  <c r="F926" i="15"/>
  <c r="G926" i="15"/>
  <c r="H926" i="15"/>
  <c r="B927" i="15"/>
  <c r="C927" i="15"/>
  <c r="D927" i="15"/>
  <c r="E927" i="15"/>
  <c r="F927" i="15"/>
  <c r="G927" i="15"/>
  <c r="H927" i="15"/>
  <c r="B928" i="15"/>
  <c r="C928" i="15"/>
  <c r="D928" i="15"/>
  <c r="E928" i="15"/>
  <c r="F928" i="15"/>
  <c r="G928" i="15"/>
  <c r="H928" i="15"/>
  <c r="B929" i="15"/>
  <c r="C929" i="15"/>
  <c r="D929" i="15"/>
  <c r="E929" i="15"/>
  <c r="F929" i="15"/>
  <c r="G929" i="15"/>
  <c r="H929" i="15"/>
  <c r="B930" i="15"/>
  <c r="C930" i="15"/>
  <c r="D930" i="15"/>
  <c r="E930" i="15"/>
  <c r="F930" i="15"/>
  <c r="G930" i="15"/>
  <c r="H930" i="15"/>
  <c r="B931" i="15"/>
  <c r="C931" i="15"/>
  <c r="D931" i="15"/>
  <c r="E931" i="15"/>
  <c r="F931" i="15"/>
  <c r="G931" i="15"/>
  <c r="H931" i="15"/>
  <c r="B932" i="15"/>
  <c r="C932" i="15"/>
  <c r="D932" i="15"/>
  <c r="E932" i="15"/>
  <c r="F932" i="15"/>
  <c r="G932" i="15"/>
  <c r="H932" i="15"/>
  <c r="B933" i="15"/>
  <c r="C933" i="15"/>
  <c r="D933" i="15"/>
  <c r="E933" i="15"/>
  <c r="F933" i="15"/>
  <c r="G933" i="15"/>
  <c r="H933" i="15"/>
  <c r="B934" i="15"/>
  <c r="C934" i="15"/>
  <c r="D934" i="15"/>
  <c r="E934" i="15"/>
  <c r="F934" i="15"/>
  <c r="G934" i="15"/>
  <c r="H934" i="15"/>
  <c r="B935" i="15"/>
  <c r="C935" i="15"/>
  <c r="D935" i="15"/>
  <c r="E935" i="15"/>
  <c r="F935" i="15"/>
  <c r="G935" i="15"/>
  <c r="H935" i="15"/>
  <c r="B936" i="15"/>
  <c r="C936" i="15"/>
  <c r="D936" i="15"/>
  <c r="E936" i="15"/>
  <c r="F936" i="15"/>
  <c r="G936" i="15"/>
  <c r="H936" i="15"/>
  <c r="B937" i="15"/>
  <c r="C937" i="15"/>
  <c r="D937" i="15"/>
  <c r="E937" i="15"/>
  <c r="F937" i="15"/>
  <c r="G937" i="15"/>
  <c r="H937" i="15"/>
  <c r="B938" i="15"/>
  <c r="C938" i="15"/>
  <c r="D938" i="15"/>
  <c r="E938" i="15"/>
  <c r="F938" i="15"/>
  <c r="G938" i="15"/>
  <c r="H938" i="15"/>
  <c r="B939" i="15"/>
  <c r="C939" i="15"/>
  <c r="D939" i="15"/>
  <c r="E939" i="15"/>
  <c r="F939" i="15"/>
  <c r="G939" i="15"/>
  <c r="H939" i="15"/>
  <c r="B940" i="15"/>
  <c r="C940" i="15"/>
  <c r="D940" i="15"/>
  <c r="E940" i="15"/>
  <c r="F940" i="15"/>
  <c r="G940" i="15"/>
  <c r="H940" i="15"/>
  <c r="B941" i="15"/>
  <c r="C941" i="15"/>
  <c r="D941" i="15"/>
  <c r="E941" i="15"/>
  <c r="F941" i="15"/>
  <c r="G941" i="15"/>
  <c r="H941" i="15"/>
  <c r="B942" i="15"/>
  <c r="C942" i="15"/>
  <c r="D942" i="15"/>
  <c r="E942" i="15"/>
  <c r="F942" i="15"/>
  <c r="G942" i="15"/>
  <c r="H942" i="15"/>
  <c r="B943" i="15"/>
  <c r="C943" i="15"/>
  <c r="D943" i="15"/>
  <c r="E943" i="15"/>
  <c r="F943" i="15"/>
  <c r="G943" i="15"/>
  <c r="H943" i="15"/>
  <c r="B944" i="15"/>
  <c r="C944" i="15"/>
  <c r="D944" i="15"/>
  <c r="E944" i="15"/>
  <c r="F944" i="15"/>
  <c r="G944" i="15"/>
  <c r="H944" i="15"/>
  <c r="B945" i="15"/>
  <c r="C945" i="15"/>
  <c r="D945" i="15"/>
  <c r="E945" i="15"/>
  <c r="F945" i="15"/>
  <c r="G945" i="15"/>
  <c r="H945" i="15"/>
  <c r="B946" i="15"/>
  <c r="C946" i="15"/>
  <c r="D946" i="15"/>
  <c r="E946" i="15"/>
  <c r="F946" i="15"/>
  <c r="G946" i="15"/>
  <c r="H946" i="15"/>
  <c r="B947" i="15"/>
  <c r="C947" i="15"/>
  <c r="D947" i="15"/>
  <c r="E947" i="15"/>
  <c r="F947" i="15"/>
  <c r="G947" i="15"/>
  <c r="H947" i="15"/>
  <c r="B948" i="15"/>
  <c r="C948" i="15"/>
  <c r="D948" i="15"/>
  <c r="E948" i="15"/>
  <c r="F948" i="15"/>
  <c r="G948" i="15"/>
  <c r="H948" i="15"/>
  <c r="B949" i="15"/>
  <c r="C949" i="15"/>
  <c r="D949" i="15"/>
  <c r="E949" i="15"/>
  <c r="F949" i="15"/>
  <c r="G949" i="15"/>
  <c r="H949" i="15"/>
  <c r="B950" i="15"/>
  <c r="C950" i="15"/>
  <c r="D950" i="15"/>
  <c r="E950" i="15"/>
  <c r="F950" i="15"/>
  <c r="G950" i="15"/>
  <c r="H950" i="15"/>
  <c r="B951" i="15"/>
  <c r="C951" i="15"/>
  <c r="D951" i="15"/>
  <c r="E951" i="15"/>
  <c r="F951" i="15"/>
  <c r="G951" i="15"/>
  <c r="H951" i="15"/>
  <c r="B952" i="15"/>
  <c r="C952" i="15"/>
  <c r="D952" i="15"/>
  <c r="E952" i="15"/>
  <c r="F952" i="15"/>
  <c r="G952" i="15"/>
  <c r="H952" i="15"/>
  <c r="B953" i="15"/>
  <c r="C953" i="15"/>
  <c r="D953" i="15"/>
  <c r="E953" i="15"/>
  <c r="F953" i="15"/>
  <c r="G953" i="15"/>
  <c r="H953" i="15"/>
  <c r="B954" i="15"/>
  <c r="C954" i="15"/>
  <c r="D954" i="15"/>
  <c r="E954" i="15"/>
  <c r="F954" i="15"/>
  <c r="G954" i="15"/>
  <c r="H954" i="15"/>
  <c r="B955" i="15"/>
  <c r="C955" i="15"/>
  <c r="D955" i="15"/>
  <c r="E955" i="15"/>
  <c r="F955" i="15"/>
  <c r="G955" i="15"/>
  <c r="H955" i="15"/>
  <c r="B956" i="15"/>
  <c r="C956" i="15"/>
  <c r="D956" i="15"/>
  <c r="E956" i="15"/>
  <c r="F956" i="15"/>
  <c r="G956" i="15"/>
  <c r="H956" i="15"/>
  <c r="B957" i="15"/>
  <c r="C957" i="15"/>
  <c r="D957" i="15"/>
  <c r="E957" i="15"/>
  <c r="F957" i="15"/>
  <c r="G957" i="15"/>
  <c r="H957" i="15"/>
  <c r="B958" i="15"/>
  <c r="C958" i="15"/>
  <c r="D958" i="15"/>
  <c r="E958" i="15"/>
  <c r="F958" i="15"/>
  <c r="G958" i="15"/>
  <c r="H958" i="15"/>
  <c r="B959" i="15"/>
  <c r="C959" i="15"/>
  <c r="D959" i="15"/>
  <c r="E959" i="15"/>
  <c r="F959" i="15"/>
  <c r="G959" i="15"/>
  <c r="H959" i="15"/>
  <c r="B960" i="15"/>
  <c r="C960" i="15"/>
  <c r="D960" i="15"/>
  <c r="E960" i="15"/>
  <c r="F960" i="15"/>
  <c r="G960" i="15"/>
  <c r="H960" i="15"/>
  <c r="B961" i="15"/>
  <c r="C961" i="15"/>
  <c r="D961" i="15"/>
  <c r="E961" i="15"/>
  <c r="F961" i="15"/>
  <c r="G961" i="15"/>
  <c r="H961" i="15"/>
  <c r="B962" i="15"/>
  <c r="C962" i="15"/>
  <c r="D962" i="15"/>
  <c r="E962" i="15"/>
  <c r="F962" i="15"/>
  <c r="G962" i="15"/>
  <c r="H962" i="15"/>
  <c r="B963" i="15"/>
  <c r="C963" i="15"/>
  <c r="D963" i="15"/>
  <c r="E963" i="15"/>
  <c r="F963" i="15"/>
  <c r="G963" i="15"/>
  <c r="H963" i="15"/>
  <c r="B964" i="15"/>
  <c r="C964" i="15"/>
  <c r="D964" i="15"/>
  <c r="E964" i="15"/>
  <c r="F964" i="15"/>
  <c r="G964" i="15"/>
  <c r="H964" i="15"/>
  <c r="B965" i="15"/>
  <c r="C965" i="15"/>
  <c r="D965" i="15"/>
  <c r="E965" i="15"/>
  <c r="F965" i="15"/>
  <c r="G965" i="15"/>
  <c r="H965" i="15"/>
  <c r="B966" i="15"/>
  <c r="C966" i="15"/>
  <c r="D966" i="15"/>
  <c r="E966" i="15"/>
  <c r="F966" i="15"/>
  <c r="G966" i="15"/>
  <c r="H966" i="15"/>
  <c r="B967" i="15"/>
  <c r="C967" i="15"/>
  <c r="D967" i="15"/>
  <c r="E967" i="15"/>
  <c r="F967" i="15"/>
  <c r="G967" i="15"/>
  <c r="H967" i="15"/>
  <c r="B968" i="15"/>
  <c r="C968" i="15"/>
  <c r="D968" i="15"/>
  <c r="E968" i="15"/>
  <c r="F968" i="15"/>
  <c r="G968" i="15"/>
  <c r="H968" i="15"/>
  <c r="B969" i="15"/>
  <c r="C969" i="15"/>
  <c r="D969" i="15"/>
  <c r="E969" i="15"/>
  <c r="F969" i="15"/>
  <c r="G969" i="15"/>
  <c r="H969" i="15"/>
  <c r="B970" i="15"/>
  <c r="C970" i="15"/>
  <c r="D970" i="15"/>
  <c r="E970" i="15"/>
  <c r="F970" i="15"/>
  <c r="G970" i="15"/>
  <c r="H970" i="15"/>
  <c r="B971" i="15"/>
  <c r="C971" i="15"/>
  <c r="D971" i="15"/>
  <c r="E971" i="15"/>
  <c r="F971" i="15"/>
  <c r="G971" i="15"/>
  <c r="H971" i="15"/>
  <c r="B972" i="15"/>
  <c r="C972" i="15"/>
  <c r="D972" i="15"/>
  <c r="E972" i="15"/>
  <c r="F972" i="15"/>
  <c r="G972" i="15"/>
  <c r="H972" i="15"/>
  <c r="B973" i="15"/>
  <c r="C973" i="15"/>
  <c r="D973" i="15"/>
  <c r="E973" i="15"/>
  <c r="F973" i="15"/>
  <c r="G973" i="15"/>
  <c r="H973" i="15"/>
  <c r="B974" i="15"/>
  <c r="C974" i="15"/>
  <c r="D974" i="15"/>
  <c r="E974" i="15"/>
  <c r="F974" i="15"/>
  <c r="G974" i="15"/>
  <c r="H974" i="15"/>
  <c r="B975" i="15"/>
  <c r="C975" i="15"/>
  <c r="D975" i="15"/>
  <c r="E975" i="15"/>
  <c r="F975" i="15"/>
  <c r="G975" i="15"/>
  <c r="H975" i="15"/>
  <c r="B976" i="15"/>
  <c r="C976" i="15"/>
  <c r="D976" i="15"/>
  <c r="E976" i="15"/>
  <c r="F976" i="15"/>
  <c r="G976" i="15"/>
  <c r="H976" i="15"/>
  <c r="B977" i="15"/>
  <c r="C977" i="15"/>
  <c r="D977" i="15"/>
  <c r="E977" i="15"/>
  <c r="F977" i="15"/>
  <c r="G977" i="15"/>
  <c r="H977" i="15"/>
  <c r="B978" i="15"/>
  <c r="C978" i="15"/>
  <c r="D978" i="15"/>
  <c r="E978" i="15"/>
  <c r="F978" i="15"/>
  <c r="G978" i="15"/>
  <c r="H978" i="15"/>
  <c r="B979" i="15"/>
  <c r="C979" i="15"/>
  <c r="D979" i="15"/>
  <c r="E979" i="15"/>
  <c r="F979" i="15"/>
  <c r="G979" i="15"/>
  <c r="H979" i="15"/>
  <c r="B980" i="15"/>
  <c r="C980" i="15"/>
  <c r="D980" i="15"/>
  <c r="E980" i="15"/>
  <c r="F980" i="15"/>
  <c r="G980" i="15"/>
  <c r="H980" i="15"/>
  <c r="B981" i="15"/>
  <c r="C981" i="15"/>
  <c r="D981" i="15"/>
  <c r="E981" i="15"/>
  <c r="F981" i="15"/>
  <c r="G981" i="15"/>
  <c r="H981" i="15"/>
  <c r="B982" i="15"/>
  <c r="C982" i="15"/>
  <c r="D982" i="15"/>
  <c r="E982" i="15"/>
  <c r="F982" i="15"/>
  <c r="G982" i="15"/>
  <c r="H982" i="15"/>
  <c r="B983" i="15"/>
  <c r="C983" i="15"/>
  <c r="D983" i="15"/>
  <c r="E983" i="15"/>
  <c r="F983" i="15"/>
  <c r="G983" i="15"/>
  <c r="H983" i="15"/>
  <c r="B984" i="15"/>
  <c r="C984" i="15"/>
  <c r="D984" i="15"/>
  <c r="E984" i="15"/>
  <c r="F984" i="15"/>
  <c r="G984" i="15"/>
  <c r="H984" i="15"/>
  <c r="B985" i="15"/>
  <c r="C985" i="15"/>
  <c r="D985" i="15"/>
  <c r="E985" i="15"/>
  <c r="F985" i="15"/>
  <c r="G985" i="15"/>
  <c r="H985" i="15"/>
  <c r="B986" i="15"/>
  <c r="C986" i="15"/>
  <c r="D986" i="15"/>
  <c r="E986" i="15"/>
  <c r="F986" i="15"/>
  <c r="G986" i="15"/>
  <c r="H986" i="15"/>
  <c r="B987" i="15"/>
  <c r="C987" i="15"/>
  <c r="D987" i="15"/>
  <c r="E987" i="15"/>
  <c r="F987" i="15"/>
  <c r="G987" i="15"/>
  <c r="H987" i="15"/>
  <c r="B988" i="15"/>
  <c r="C988" i="15"/>
  <c r="D988" i="15"/>
  <c r="E988" i="15"/>
  <c r="F988" i="15"/>
  <c r="G988" i="15"/>
  <c r="H988" i="15"/>
  <c r="B989" i="15"/>
  <c r="C989" i="15"/>
  <c r="D989" i="15"/>
  <c r="E989" i="15"/>
  <c r="F989" i="15"/>
  <c r="G989" i="15"/>
  <c r="H989" i="15"/>
  <c r="B990" i="15"/>
  <c r="C990" i="15"/>
  <c r="D990" i="15"/>
  <c r="E990" i="15"/>
  <c r="F990" i="15"/>
  <c r="G990" i="15"/>
  <c r="H990" i="15"/>
  <c r="B991" i="15"/>
  <c r="C991" i="15"/>
  <c r="D991" i="15"/>
  <c r="E991" i="15"/>
  <c r="F991" i="15"/>
  <c r="G991" i="15"/>
  <c r="H991" i="15"/>
  <c r="B992" i="15"/>
  <c r="C992" i="15"/>
  <c r="D992" i="15"/>
  <c r="E992" i="15"/>
  <c r="F992" i="15"/>
  <c r="G992" i="15"/>
  <c r="H992" i="15"/>
  <c r="B993" i="15"/>
  <c r="C993" i="15"/>
  <c r="D993" i="15"/>
  <c r="E993" i="15"/>
  <c r="F993" i="15"/>
  <c r="G993" i="15"/>
  <c r="H993" i="15"/>
  <c r="B994" i="15"/>
  <c r="C994" i="15"/>
  <c r="D994" i="15"/>
  <c r="E994" i="15"/>
  <c r="F994" i="15"/>
  <c r="G994" i="15"/>
  <c r="H994" i="15"/>
  <c r="B995" i="15"/>
  <c r="C995" i="15"/>
  <c r="D995" i="15"/>
  <c r="E995" i="15"/>
  <c r="F995" i="15"/>
  <c r="G995" i="15"/>
  <c r="H995" i="15"/>
  <c r="B996" i="15"/>
  <c r="C996" i="15"/>
  <c r="D996" i="15"/>
  <c r="E996" i="15"/>
  <c r="F996" i="15"/>
  <c r="G996" i="15"/>
  <c r="H996" i="15"/>
  <c r="B997" i="15"/>
  <c r="C997" i="15"/>
  <c r="D997" i="15"/>
  <c r="E997" i="15"/>
  <c r="F997" i="15"/>
  <c r="G997" i="15"/>
  <c r="H997" i="15"/>
  <c r="B998" i="15"/>
  <c r="C998" i="15"/>
  <c r="D998" i="15"/>
  <c r="E998" i="15"/>
  <c r="F998" i="15"/>
  <c r="G998" i="15"/>
  <c r="H998" i="15"/>
  <c r="B999" i="15"/>
  <c r="C999" i="15"/>
  <c r="D999" i="15"/>
  <c r="E999" i="15"/>
  <c r="F999" i="15"/>
  <c r="G999" i="15"/>
  <c r="H999" i="15"/>
  <c r="B1000" i="15"/>
  <c r="C1000" i="15"/>
  <c r="D1000" i="15"/>
  <c r="E1000" i="15"/>
  <c r="F1000" i="15"/>
  <c r="G1000" i="15"/>
  <c r="H1000" i="15"/>
  <c r="B1001" i="15"/>
  <c r="C1001" i="15"/>
  <c r="D1001" i="15"/>
  <c r="E1001" i="15"/>
  <c r="F1001" i="15"/>
  <c r="G1001" i="15"/>
  <c r="H1001" i="15"/>
  <c r="B1002" i="15"/>
  <c r="C1002" i="15"/>
  <c r="D1002" i="15"/>
  <c r="E1002" i="15"/>
  <c r="F1002" i="15"/>
  <c r="G1002" i="15"/>
  <c r="H1002" i="15"/>
  <c r="B1003" i="15"/>
  <c r="C1003" i="15"/>
  <c r="D1003" i="15"/>
  <c r="E1003" i="15"/>
  <c r="F1003" i="15"/>
  <c r="G1003" i="15"/>
  <c r="H1003" i="15"/>
  <c r="B1004" i="15"/>
  <c r="C1004" i="15"/>
  <c r="D1004" i="15"/>
  <c r="E1004" i="15"/>
  <c r="F1004" i="15"/>
  <c r="G1004" i="15"/>
  <c r="H1004" i="15"/>
  <c r="B1005" i="15"/>
  <c r="C1005" i="15"/>
  <c r="D1005" i="15"/>
  <c r="E1005" i="15"/>
  <c r="F1005" i="15"/>
  <c r="G1005" i="15"/>
  <c r="H1005" i="15"/>
  <c r="B1006" i="15"/>
  <c r="C1006" i="15"/>
  <c r="D1006" i="15"/>
  <c r="E1006" i="15"/>
  <c r="F1006" i="15"/>
  <c r="G1006" i="15"/>
  <c r="H1006" i="15"/>
  <c r="B1007" i="15"/>
  <c r="C1007" i="15"/>
  <c r="D1007" i="15"/>
  <c r="E1007" i="15"/>
  <c r="F1007" i="15"/>
  <c r="G1007" i="15"/>
  <c r="H1007" i="15"/>
  <c r="B1008" i="15"/>
  <c r="C1008" i="15"/>
  <c r="D1008" i="15"/>
  <c r="E1008" i="15"/>
  <c r="F1008" i="15"/>
  <c r="G1008" i="15"/>
  <c r="H1008" i="15"/>
  <c r="B1009" i="15"/>
  <c r="C1009" i="15"/>
  <c r="D1009" i="15"/>
  <c r="E1009" i="15"/>
  <c r="F1009" i="15"/>
  <c r="G1009" i="15"/>
  <c r="H1009" i="15"/>
  <c r="B1010" i="15"/>
  <c r="C1010" i="15"/>
  <c r="D1010" i="15"/>
  <c r="E1010" i="15"/>
  <c r="F1010" i="15"/>
  <c r="G1010" i="15"/>
  <c r="H1010" i="15"/>
  <c r="B1011" i="15"/>
  <c r="C1011" i="15"/>
  <c r="D1011" i="15"/>
  <c r="E1011" i="15"/>
  <c r="F1011" i="15"/>
  <c r="G1011" i="15"/>
  <c r="H1011" i="15"/>
  <c r="B1012" i="15"/>
  <c r="C1012" i="15"/>
  <c r="D1012" i="15"/>
  <c r="E1012" i="15"/>
  <c r="F1012" i="15"/>
  <c r="G1012" i="15"/>
  <c r="H1012" i="15"/>
  <c r="B1013" i="15"/>
  <c r="C1013" i="15"/>
  <c r="D1013" i="15"/>
  <c r="E1013" i="15"/>
  <c r="F1013" i="15"/>
  <c r="G1013" i="15"/>
  <c r="H1013" i="15"/>
  <c r="B1014" i="15"/>
  <c r="C1014" i="15"/>
  <c r="D1014" i="15"/>
  <c r="E1014" i="15"/>
  <c r="F1014" i="15"/>
  <c r="G1014" i="15"/>
  <c r="H1014" i="15"/>
  <c r="B1015" i="15"/>
  <c r="C1015" i="15"/>
  <c r="D1015" i="15"/>
  <c r="E1015" i="15"/>
  <c r="F1015" i="15"/>
  <c r="G1015" i="15"/>
  <c r="H1015" i="15"/>
  <c r="B1016" i="15"/>
  <c r="C1016" i="15"/>
  <c r="D1016" i="15"/>
  <c r="E1016" i="15"/>
  <c r="F1016" i="15"/>
  <c r="G1016" i="15"/>
  <c r="H1016" i="15"/>
  <c r="B1017" i="15"/>
  <c r="C1017" i="15"/>
  <c r="D1017" i="15"/>
  <c r="E1017" i="15"/>
  <c r="F1017" i="15"/>
  <c r="G1017" i="15"/>
  <c r="H1017" i="15"/>
  <c r="B1018" i="15"/>
  <c r="C1018" i="15"/>
  <c r="D1018" i="15"/>
  <c r="E1018" i="15"/>
  <c r="F1018" i="15"/>
  <c r="G1018" i="15"/>
  <c r="H1018" i="15"/>
  <c r="B1019" i="15"/>
  <c r="C1019" i="15"/>
  <c r="D1019" i="15"/>
  <c r="E1019" i="15"/>
  <c r="F1019" i="15"/>
  <c r="G1019" i="15"/>
  <c r="H1019" i="15"/>
  <c r="B1020" i="15"/>
  <c r="C1020" i="15"/>
  <c r="D1020" i="15"/>
  <c r="E1020" i="15"/>
  <c r="F1020" i="15"/>
  <c r="G1020" i="15"/>
  <c r="H1020" i="15"/>
  <c r="B1021" i="15"/>
  <c r="C1021" i="15"/>
  <c r="D1021" i="15"/>
  <c r="E1021" i="15"/>
  <c r="F1021" i="15"/>
  <c r="G1021" i="15"/>
  <c r="H1021" i="15"/>
  <c r="B1022" i="15"/>
  <c r="C1022" i="15"/>
  <c r="D1022" i="15"/>
  <c r="E1022" i="15"/>
  <c r="F1022" i="15"/>
  <c r="G1022" i="15"/>
  <c r="H1022" i="15"/>
  <c r="B1023" i="15"/>
  <c r="C1023" i="15"/>
  <c r="D1023" i="15"/>
  <c r="E1023" i="15"/>
  <c r="F1023" i="15"/>
  <c r="G1023" i="15"/>
  <c r="H1023" i="15"/>
  <c r="B1024" i="15"/>
  <c r="C1024" i="15"/>
  <c r="D1024" i="15"/>
  <c r="E1024" i="15"/>
  <c r="F1024" i="15"/>
  <c r="G1024" i="15"/>
  <c r="H1024" i="15"/>
  <c r="B1025" i="15"/>
  <c r="C1025" i="15"/>
  <c r="D1025" i="15"/>
  <c r="E1025" i="15"/>
  <c r="F1025" i="15"/>
  <c r="G1025" i="15"/>
  <c r="H1025" i="15"/>
  <c r="B1026" i="15"/>
  <c r="C1026" i="15"/>
  <c r="D1026" i="15"/>
  <c r="E1026" i="15"/>
  <c r="F1026" i="15"/>
  <c r="G1026" i="15"/>
  <c r="H1026" i="15"/>
  <c r="B1027" i="15"/>
  <c r="C1027" i="15"/>
  <c r="D1027" i="15"/>
  <c r="E1027" i="15"/>
  <c r="F1027" i="15"/>
  <c r="G1027" i="15"/>
  <c r="H1027" i="15"/>
  <c r="B1028" i="15"/>
  <c r="C1028" i="15"/>
  <c r="D1028" i="15"/>
  <c r="E1028" i="15"/>
  <c r="F1028" i="15"/>
  <c r="G1028" i="15"/>
  <c r="H1028" i="15"/>
  <c r="B1029" i="15"/>
  <c r="C1029" i="15"/>
  <c r="D1029" i="15"/>
  <c r="E1029" i="15"/>
  <c r="F1029" i="15"/>
  <c r="G1029" i="15"/>
  <c r="H1029" i="15"/>
  <c r="B1030" i="15"/>
  <c r="C1030" i="15"/>
  <c r="D1030" i="15"/>
  <c r="E1030" i="15"/>
  <c r="F1030" i="15"/>
  <c r="G1030" i="15"/>
  <c r="H1030" i="15"/>
  <c r="B1031" i="15"/>
  <c r="C1031" i="15"/>
  <c r="D1031" i="15"/>
  <c r="E1031" i="15"/>
  <c r="F1031" i="15"/>
  <c r="G1031" i="15"/>
  <c r="H1031" i="15"/>
  <c r="B1032" i="15"/>
  <c r="C1032" i="15"/>
  <c r="D1032" i="15"/>
  <c r="E1032" i="15"/>
  <c r="F1032" i="15"/>
  <c r="G1032" i="15"/>
  <c r="H1032" i="15"/>
  <c r="B1033" i="15"/>
  <c r="C1033" i="15"/>
  <c r="D1033" i="15"/>
  <c r="E1033" i="15"/>
  <c r="F1033" i="15"/>
  <c r="G1033" i="15"/>
  <c r="H1033" i="15"/>
  <c r="B1034" i="15"/>
  <c r="C1034" i="15"/>
  <c r="D1034" i="15"/>
  <c r="E1034" i="15"/>
  <c r="F1034" i="15"/>
  <c r="G1034" i="15"/>
  <c r="H1034" i="15"/>
  <c r="B1035" i="15"/>
  <c r="C1035" i="15"/>
  <c r="D1035" i="15"/>
  <c r="E1035" i="15"/>
  <c r="F1035" i="15"/>
  <c r="G1035" i="15"/>
  <c r="H1035" i="15"/>
  <c r="B1036" i="15"/>
  <c r="C1036" i="15"/>
  <c r="D1036" i="15"/>
  <c r="E1036" i="15"/>
  <c r="F1036" i="15"/>
  <c r="G1036" i="15"/>
  <c r="H1036" i="15"/>
  <c r="B1037" i="15"/>
  <c r="C1037" i="15"/>
  <c r="D1037" i="15"/>
  <c r="E1037" i="15"/>
  <c r="F1037" i="15"/>
  <c r="G1037" i="15"/>
  <c r="H1037" i="15"/>
  <c r="B1038" i="15"/>
  <c r="C1038" i="15"/>
  <c r="D1038" i="15"/>
  <c r="E1038" i="15"/>
  <c r="F1038" i="15"/>
  <c r="G1038" i="15"/>
  <c r="H1038" i="15"/>
  <c r="B1039" i="15"/>
  <c r="C1039" i="15"/>
  <c r="D1039" i="15"/>
  <c r="E1039" i="15"/>
  <c r="F1039" i="15"/>
  <c r="G1039" i="15"/>
  <c r="H1039" i="15"/>
  <c r="B1040" i="15"/>
  <c r="C1040" i="15"/>
  <c r="D1040" i="15"/>
  <c r="E1040" i="15"/>
  <c r="F1040" i="15"/>
  <c r="G1040" i="15"/>
  <c r="H1040" i="15"/>
  <c r="B1041" i="15"/>
  <c r="C1041" i="15"/>
  <c r="D1041" i="15"/>
  <c r="E1041" i="15"/>
  <c r="F1041" i="15"/>
  <c r="G1041" i="15"/>
  <c r="H1041" i="15"/>
  <c r="B1042" i="15"/>
  <c r="C1042" i="15"/>
  <c r="D1042" i="15"/>
  <c r="E1042" i="15"/>
  <c r="F1042" i="15"/>
  <c r="G1042" i="15"/>
  <c r="H1042" i="15"/>
  <c r="B1043" i="15"/>
  <c r="C1043" i="15"/>
  <c r="D1043" i="15"/>
  <c r="E1043" i="15"/>
  <c r="F1043" i="15"/>
  <c r="G1043" i="15"/>
  <c r="H1043" i="15"/>
  <c r="B1044" i="15"/>
  <c r="C1044" i="15"/>
  <c r="D1044" i="15"/>
  <c r="E1044" i="15"/>
  <c r="F1044" i="15"/>
  <c r="G1044" i="15"/>
  <c r="H1044" i="15"/>
  <c r="B1045" i="15"/>
  <c r="C1045" i="15"/>
  <c r="D1045" i="15"/>
  <c r="E1045" i="15"/>
  <c r="F1045" i="15"/>
  <c r="G1045" i="15"/>
  <c r="H1045" i="15"/>
  <c r="B1046" i="15"/>
  <c r="C1046" i="15"/>
  <c r="D1046" i="15"/>
  <c r="E1046" i="15"/>
  <c r="F1046" i="15"/>
  <c r="G1046" i="15"/>
  <c r="H1046" i="15"/>
  <c r="B1047" i="15"/>
  <c r="C1047" i="15"/>
  <c r="D1047" i="15"/>
  <c r="E1047" i="15"/>
  <c r="F1047" i="15"/>
  <c r="G1047" i="15"/>
  <c r="H1047" i="15"/>
  <c r="B1048" i="15"/>
  <c r="C1048" i="15"/>
  <c r="D1048" i="15"/>
  <c r="E1048" i="15"/>
  <c r="F1048" i="15"/>
  <c r="G1048" i="15"/>
  <c r="H1048" i="15"/>
  <c r="B1049" i="15"/>
  <c r="C1049" i="15"/>
  <c r="D1049" i="15"/>
  <c r="E1049" i="15"/>
  <c r="F1049" i="15"/>
  <c r="G1049" i="15"/>
  <c r="H1049" i="15"/>
  <c r="B1050" i="15"/>
  <c r="C1050" i="15"/>
  <c r="D1050" i="15"/>
  <c r="E1050" i="15"/>
  <c r="F1050" i="15"/>
  <c r="G1050" i="15"/>
  <c r="H1050" i="15"/>
  <c r="B1051" i="15"/>
  <c r="C1051" i="15"/>
  <c r="D1051" i="15"/>
  <c r="E1051" i="15"/>
  <c r="F1051" i="15"/>
  <c r="G1051" i="15"/>
  <c r="H1051" i="15"/>
  <c r="B1052" i="15"/>
  <c r="C1052" i="15"/>
  <c r="D1052" i="15"/>
  <c r="E1052" i="15"/>
  <c r="F1052" i="15"/>
  <c r="G1052" i="15"/>
  <c r="H1052" i="15"/>
  <c r="B1053" i="15"/>
  <c r="C1053" i="15"/>
  <c r="D1053" i="15"/>
  <c r="E1053" i="15"/>
  <c r="F1053" i="15"/>
  <c r="G1053" i="15"/>
  <c r="H1053" i="15"/>
  <c r="B1054" i="15"/>
  <c r="C1054" i="15"/>
  <c r="D1054" i="15"/>
  <c r="E1054" i="15"/>
  <c r="F1054" i="15"/>
  <c r="G1054" i="15"/>
  <c r="H1054" i="15"/>
  <c r="B1055" i="15"/>
  <c r="C1055" i="15"/>
  <c r="D1055" i="15"/>
  <c r="E1055" i="15"/>
  <c r="F1055" i="15"/>
  <c r="G1055" i="15"/>
  <c r="H1055" i="15"/>
  <c r="B1056" i="15"/>
  <c r="C1056" i="15"/>
  <c r="D1056" i="15"/>
  <c r="E1056" i="15"/>
  <c r="F1056" i="15"/>
  <c r="G1056" i="15"/>
  <c r="H1056" i="15"/>
  <c r="B1057" i="15"/>
  <c r="C1057" i="15"/>
  <c r="D1057" i="15"/>
  <c r="E1057" i="15"/>
  <c r="F1057" i="15"/>
  <c r="G1057" i="15"/>
  <c r="H1057" i="15"/>
  <c r="B1058" i="15"/>
  <c r="C1058" i="15"/>
  <c r="D1058" i="15"/>
  <c r="E1058" i="15"/>
  <c r="F1058" i="15"/>
  <c r="G1058" i="15"/>
  <c r="H1058" i="15"/>
  <c r="B1059" i="15"/>
  <c r="C1059" i="15"/>
  <c r="D1059" i="15"/>
  <c r="E1059" i="15"/>
  <c r="F1059" i="15"/>
  <c r="G1059" i="15"/>
  <c r="H1059" i="15"/>
  <c r="B1060" i="15"/>
  <c r="C1060" i="15"/>
  <c r="D1060" i="15"/>
  <c r="E1060" i="15"/>
  <c r="F1060" i="15"/>
  <c r="G1060" i="15"/>
  <c r="H1060" i="15"/>
  <c r="B1061" i="15"/>
  <c r="C1061" i="15"/>
  <c r="D1061" i="15"/>
  <c r="E1061" i="15"/>
  <c r="F1061" i="15"/>
  <c r="G1061" i="15"/>
  <c r="H1061" i="15"/>
  <c r="B1062" i="15"/>
  <c r="C1062" i="15"/>
  <c r="D1062" i="15"/>
  <c r="E1062" i="15"/>
  <c r="F1062" i="15"/>
  <c r="G1062" i="15"/>
  <c r="H1062" i="15"/>
  <c r="B1063" i="15"/>
  <c r="C1063" i="15"/>
  <c r="D1063" i="15"/>
  <c r="E1063" i="15"/>
  <c r="F1063" i="15"/>
  <c r="G1063" i="15"/>
  <c r="H1063" i="15"/>
  <c r="B1064" i="15"/>
  <c r="C1064" i="15"/>
  <c r="D1064" i="15"/>
  <c r="E1064" i="15"/>
  <c r="F1064" i="15"/>
  <c r="G1064" i="15"/>
  <c r="H1064" i="15"/>
  <c r="B1065" i="15"/>
  <c r="C1065" i="15"/>
  <c r="D1065" i="15"/>
  <c r="E1065" i="15"/>
  <c r="F1065" i="15"/>
  <c r="G1065" i="15"/>
  <c r="H1065" i="15"/>
  <c r="B1066" i="15"/>
  <c r="C1066" i="15"/>
  <c r="D1066" i="15"/>
  <c r="E1066" i="15"/>
  <c r="F1066" i="15"/>
  <c r="G1066" i="15"/>
  <c r="H1066" i="15"/>
  <c r="B1067" i="15"/>
  <c r="C1067" i="15"/>
  <c r="D1067" i="15"/>
  <c r="E1067" i="15"/>
  <c r="F1067" i="15"/>
  <c r="G1067" i="15"/>
  <c r="H1067" i="15"/>
  <c r="B1068" i="15"/>
  <c r="C1068" i="15"/>
  <c r="D1068" i="15"/>
  <c r="E1068" i="15"/>
  <c r="F1068" i="15"/>
  <c r="G1068" i="15"/>
  <c r="H1068" i="15"/>
  <c r="B1069" i="15"/>
  <c r="C1069" i="15"/>
  <c r="D1069" i="15"/>
  <c r="E1069" i="15"/>
  <c r="F1069" i="15"/>
  <c r="G1069" i="15"/>
  <c r="H1069" i="15"/>
  <c r="B1070" i="15"/>
  <c r="C1070" i="15"/>
  <c r="D1070" i="15"/>
  <c r="E1070" i="15"/>
  <c r="F1070" i="15"/>
  <c r="G1070" i="15"/>
  <c r="H1070" i="15"/>
  <c r="B1071" i="15"/>
  <c r="C1071" i="15"/>
  <c r="D1071" i="15"/>
  <c r="E1071" i="15"/>
  <c r="F1071" i="15"/>
  <c r="G1071" i="15"/>
  <c r="H1071" i="15"/>
  <c r="B1072" i="15"/>
  <c r="C1072" i="15"/>
  <c r="D1072" i="15"/>
  <c r="E1072" i="15"/>
  <c r="F1072" i="15"/>
  <c r="G1072" i="15"/>
  <c r="H1072" i="15"/>
  <c r="B1073" i="15"/>
  <c r="C1073" i="15"/>
  <c r="D1073" i="15"/>
  <c r="E1073" i="15"/>
  <c r="F1073" i="15"/>
  <c r="G1073" i="15"/>
  <c r="H1073" i="15"/>
  <c r="B1074" i="15"/>
  <c r="C1074" i="15"/>
  <c r="D1074" i="15"/>
  <c r="E1074" i="15"/>
  <c r="F1074" i="15"/>
  <c r="G1074" i="15"/>
  <c r="H1074" i="15"/>
  <c r="B1075" i="15"/>
  <c r="C1075" i="15"/>
  <c r="D1075" i="15"/>
  <c r="E1075" i="15"/>
  <c r="F1075" i="15"/>
  <c r="G1075" i="15"/>
  <c r="H1075" i="15"/>
  <c r="B1076" i="15"/>
  <c r="C1076" i="15"/>
  <c r="D1076" i="15"/>
  <c r="E1076" i="15"/>
  <c r="F1076" i="15"/>
  <c r="G1076" i="15"/>
  <c r="H1076" i="15"/>
  <c r="B1077" i="15"/>
  <c r="C1077" i="15"/>
  <c r="D1077" i="15"/>
  <c r="E1077" i="15"/>
  <c r="F1077" i="15"/>
  <c r="G1077" i="15"/>
  <c r="H1077" i="15"/>
  <c r="B1078" i="15"/>
  <c r="C1078" i="15"/>
  <c r="D1078" i="15"/>
  <c r="E1078" i="15"/>
  <c r="F1078" i="15"/>
  <c r="G1078" i="15"/>
  <c r="H1078" i="15"/>
  <c r="B1079" i="15"/>
  <c r="C1079" i="15"/>
  <c r="D1079" i="15"/>
  <c r="E1079" i="15"/>
  <c r="F1079" i="15"/>
  <c r="G1079" i="15"/>
  <c r="H1079" i="15"/>
  <c r="B1080" i="15"/>
  <c r="C1080" i="15"/>
  <c r="D1080" i="15"/>
  <c r="E1080" i="15"/>
  <c r="F1080" i="15"/>
  <c r="G1080" i="15"/>
  <c r="H1080" i="15"/>
  <c r="B1081" i="15"/>
  <c r="C1081" i="15"/>
  <c r="D1081" i="15"/>
  <c r="E1081" i="15"/>
  <c r="F1081" i="15"/>
  <c r="G1081" i="15"/>
  <c r="H1081" i="15"/>
  <c r="B1082" i="15"/>
  <c r="C1082" i="15"/>
  <c r="D1082" i="15"/>
  <c r="E1082" i="15"/>
  <c r="F1082" i="15"/>
  <c r="G1082" i="15"/>
  <c r="H1082" i="15"/>
  <c r="B1083" i="15"/>
  <c r="C1083" i="15"/>
  <c r="D1083" i="15"/>
  <c r="E1083" i="15"/>
  <c r="F1083" i="15"/>
  <c r="G1083" i="15"/>
  <c r="H1083" i="15"/>
  <c r="B1084" i="15"/>
  <c r="C1084" i="15"/>
  <c r="D1084" i="15"/>
  <c r="E1084" i="15"/>
  <c r="F1084" i="15"/>
  <c r="G1084" i="15"/>
  <c r="H1084" i="15"/>
  <c r="B1085" i="15"/>
  <c r="C1085" i="15"/>
  <c r="D1085" i="15"/>
  <c r="E1085" i="15"/>
  <c r="F1085" i="15"/>
  <c r="G1085" i="15"/>
  <c r="H1085" i="15"/>
  <c r="B1086" i="15"/>
  <c r="C1086" i="15"/>
  <c r="D1086" i="15"/>
  <c r="E1086" i="15"/>
  <c r="F1086" i="15"/>
  <c r="G1086" i="15"/>
  <c r="H1086" i="15"/>
  <c r="B1087" i="15"/>
  <c r="C1087" i="15"/>
  <c r="D1087" i="15"/>
  <c r="E1087" i="15"/>
  <c r="F1087" i="15"/>
  <c r="G1087" i="15"/>
  <c r="H1087" i="15"/>
  <c r="B1088" i="15"/>
  <c r="C1088" i="15"/>
  <c r="D1088" i="15"/>
  <c r="E1088" i="15"/>
  <c r="F1088" i="15"/>
  <c r="G1088" i="15"/>
  <c r="H1088" i="15"/>
  <c r="B1089" i="15"/>
  <c r="C1089" i="15"/>
  <c r="D1089" i="15"/>
  <c r="E1089" i="15"/>
  <c r="F1089" i="15"/>
  <c r="G1089" i="15"/>
  <c r="H1089" i="15"/>
  <c r="B1090" i="15"/>
  <c r="C1090" i="15"/>
  <c r="D1090" i="15"/>
  <c r="E1090" i="15"/>
  <c r="F1090" i="15"/>
  <c r="G1090" i="15"/>
  <c r="H1090" i="15"/>
  <c r="B1091" i="15"/>
  <c r="C1091" i="15"/>
  <c r="D1091" i="15"/>
  <c r="E1091" i="15"/>
  <c r="F1091" i="15"/>
  <c r="G1091" i="15"/>
  <c r="H1091" i="15"/>
  <c r="B1092" i="15"/>
  <c r="C1092" i="15"/>
  <c r="D1092" i="15"/>
  <c r="E1092" i="15"/>
  <c r="F1092" i="15"/>
  <c r="G1092" i="15"/>
  <c r="H1092" i="15"/>
  <c r="B1093" i="15"/>
  <c r="C1093" i="15"/>
  <c r="D1093" i="15"/>
  <c r="E1093" i="15"/>
  <c r="F1093" i="15"/>
  <c r="G1093" i="15"/>
  <c r="H1093" i="15"/>
  <c r="B1094" i="15"/>
  <c r="C1094" i="15"/>
  <c r="D1094" i="15"/>
  <c r="E1094" i="15"/>
  <c r="F1094" i="15"/>
  <c r="G1094" i="15"/>
  <c r="H1094" i="15"/>
  <c r="B1095" i="15"/>
  <c r="C1095" i="15"/>
  <c r="D1095" i="15"/>
  <c r="E1095" i="15"/>
  <c r="F1095" i="15"/>
  <c r="G1095" i="15"/>
  <c r="H1095" i="15"/>
  <c r="B1096" i="15"/>
  <c r="C1096" i="15"/>
  <c r="D1096" i="15"/>
  <c r="E1096" i="15"/>
  <c r="F1096" i="15"/>
  <c r="G1096" i="15"/>
  <c r="H1096" i="15"/>
  <c r="B1097" i="15"/>
  <c r="C1097" i="15"/>
  <c r="D1097" i="15"/>
  <c r="E1097" i="15"/>
  <c r="F1097" i="15"/>
  <c r="G1097" i="15"/>
  <c r="H1097" i="15"/>
  <c r="B1098" i="15"/>
  <c r="C1098" i="15"/>
  <c r="D1098" i="15"/>
  <c r="E1098" i="15"/>
  <c r="F1098" i="15"/>
  <c r="G1098" i="15"/>
  <c r="H1098" i="15"/>
  <c r="B1099" i="15"/>
  <c r="C1099" i="15"/>
  <c r="D1099" i="15"/>
  <c r="E1099" i="15"/>
  <c r="F1099" i="15"/>
  <c r="G1099" i="15"/>
  <c r="H1099" i="15"/>
  <c r="B1100" i="15"/>
  <c r="C1100" i="15"/>
  <c r="D1100" i="15"/>
  <c r="E1100" i="15"/>
  <c r="F1100" i="15"/>
  <c r="G1100" i="15"/>
  <c r="H1100" i="15"/>
  <c r="B1101" i="15"/>
  <c r="C1101" i="15"/>
  <c r="D1101" i="15"/>
  <c r="E1101" i="15"/>
  <c r="F1101" i="15"/>
  <c r="G1101" i="15"/>
  <c r="H1101" i="15"/>
  <c r="B1102" i="15"/>
  <c r="C1102" i="15"/>
  <c r="D1102" i="15"/>
  <c r="E1102" i="15"/>
  <c r="F1102" i="15"/>
  <c r="G1102" i="15"/>
  <c r="H1102" i="15"/>
  <c r="B1103" i="15"/>
  <c r="C1103" i="15"/>
  <c r="D1103" i="15"/>
  <c r="E1103" i="15"/>
  <c r="F1103" i="15"/>
  <c r="G1103" i="15"/>
  <c r="H1103" i="15"/>
  <c r="B1104" i="15"/>
  <c r="C1104" i="15"/>
  <c r="D1104" i="15"/>
  <c r="E1104" i="15"/>
  <c r="F1104" i="15"/>
  <c r="G1104" i="15"/>
  <c r="H1104" i="15"/>
  <c r="B1105" i="15"/>
  <c r="C1105" i="15"/>
  <c r="D1105" i="15"/>
  <c r="E1105" i="15"/>
  <c r="F1105" i="15"/>
  <c r="G1105" i="15"/>
  <c r="H1105" i="15"/>
  <c r="B1106" i="15"/>
  <c r="C1106" i="15"/>
  <c r="D1106" i="15"/>
  <c r="E1106" i="15"/>
  <c r="F1106" i="15"/>
  <c r="G1106" i="15"/>
  <c r="H1106" i="15"/>
  <c r="B1107" i="15"/>
  <c r="C1107" i="15"/>
  <c r="D1107" i="15"/>
  <c r="E1107" i="15"/>
  <c r="F1107" i="15"/>
  <c r="G1107" i="15"/>
  <c r="H1107" i="15"/>
  <c r="B1108" i="15"/>
  <c r="C1108" i="15"/>
  <c r="D1108" i="15"/>
  <c r="E1108" i="15"/>
  <c r="F1108" i="15"/>
  <c r="G1108" i="15"/>
  <c r="H1108" i="15"/>
  <c r="B1109" i="15"/>
  <c r="C1109" i="15"/>
  <c r="D1109" i="15"/>
  <c r="E1109" i="15"/>
  <c r="F1109" i="15"/>
  <c r="G1109" i="15"/>
  <c r="H1109" i="15"/>
  <c r="B1110" i="15"/>
  <c r="C1110" i="15"/>
  <c r="D1110" i="15"/>
  <c r="E1110" i="15"/>
  <c r="F1110" i="15"/>
  <c r="G1110" i="15"/>
  <c r="H1110" i="15"/>
  <c r="B1111" i="15"/>
  <c r="C1111" i="15"/>
  <c r="D1111" i="15"/>
  <c r="E1111" i="15"/>
  <c r="F1111" i="15"/>
  <c r="G1111" i="15"/>
  <c r="H1111" i="15"/>
  <c r="B1112" i="15"/>
  <c r="C1112" i="15"/>
  <c r="D1112" i="15"/>
  <c r="E1112" i="15"/>
  <c r="F1112" i="15"/>
  <c r="G1112" i="15"/>
  <c r="H1112" i="15"/>
  <c r="B1113" i="15"/>
  <c r="C1113" i="15"/>
  <c r="D1113" i="15"/>
  <c r="E1113" i="15"/>
  <c r="F1113" i="15"/>
  <c r="G1113" i="15"/>
  <c r="H1113" i="15"/>
  <c r="B1114" i="15"/>
  <c r="C1114" i="15"/>
  <c r="D1114" i="15"/>
  <c r="E1114" i="15"/>
  <c r="F1114" i="15"/>
  <c r="G1114" i="15"/>
  <c r="H1114" i="15"/>
  <c r="B1115" i="15"/>
  <c r="C1115" i="15"/>
  <c r="D1115" i="15"/>
  <c r="E1115" i="15"/>
  <c r="F1115" i="15"/>
  <c r="G1115" i="15"/>
  <c r="H1115" i="15"/>
  <c r="B1116" i="15"/>
  <c r="C1116" i="15"/>
  <c r="D1116" i="15"/>
  <c r="E1116" i="15"/>
  <c r="F1116" i="15"/>
  <c r="G1116" i="15"/>
  <c r="H1116" i="15"/>
  <c r="B1117" i="15"/>
  <c r="C1117" i="15"/>
  <c r="D1117" i="15"/>
  <c r="E1117" i="15"/>
  <c r="F1117" i="15"/>
  <c r="G1117" i="15"/>
  <c r="H1117" i="15"/>
  <c r="B1118" i="15"/>
  <c r="C1118" i="15"/>
  <c r="D1118" i="15"/>
  <c r="E1118" i="15"/>
  <c r="F1118" i="15"/>
  <c r="G1118" i="15"/>
  <c r="H1118" i="15"/>
  <c r="B1119" i="15"/>
  <c r="C1119" i="15"/>
  <c r="D1119" i="15"/>
  <c r="E1119" i="15"/>
  <c r="F1119" i="15"/>
  <c r="G1119" i="15"/>
  <c r="H1119" i="15"/>
  <c r="B1120" i="15"/>
  <c r="C1120" i="15"/>
  <c r="D1120" i="15"/>
  <c r="E1120" i="15"/>
  <c r="F1120" i="15"/>
  <c r="G1120" i="15"/>
  <c r="H1120" i="15"/>
  <c r="B1121" i="15"/>
  <c r="C1121" i="15"/>
  <c r="D1121" i="15"/>
  <c r="E1121" i="15"/>
  <c r="F1121" i="15"/>
  <c r="G1121" i="15"/>
  <c r="H1121" i="15"/>
  <c r="B1122" i="15"/>
  <c r="C1122" i="15"/>
  <c r="D1122" i="15"/>
  <c r="E1122" i="15"/>
  <c r="F1122" i="15"/>
  <c r="G1122" i="15"/>
  <c r="H1122" i="15"/>
  <c r="B1123" i="15"/>
  <c r="C1123" i="15"/>
  <c r="D1123" i="15"/>
  <c r="E1123" i="15"/>
  <c r="F1123" i="15"/>
  <c r="G1123" i="15"/>
  <c r="H1123" i="15"/>
  <c r="B1124" i="15"/>
  <c r="C1124" i="15"/>
  <c r="D1124" i="15"/>
  <c r="E1124" i="15"/>
  <c r="F1124" i="15"/>
  <c r="G1124" i="15"/>
  <c r="H1124" i="15"/>
  <c r="B1125" i="15"/>
  <c r="C1125" i="15"/>
  <c r="D1125" i="15"/>
  <c r="E1125" i="15"/>
  <c r="F1125" i="15"/>
  <c r="G1125" i="15"/>
  <c r="H1125" i="15"/>
  <c r="B1126" i="15"/>
  <c r="C1126" i="15"/>
  <c r="D1126" i="15"/>
  <c r="E1126" i="15"/>
  <c r="F1126" i="15"/>
  <c r="G1126" i="15"/>
  <c r="H1126" i="15"/>
  <c r="B1127" i="15"/>
  <c r="C1127" i="15"/>
  <c r="D1127" i="15"/>
  <c r="E1127" i="15"/>
  <c r="F1127" i="15"/>
  <c r="G1127" i="15"/>
  <c r="H1127" i="15"/>
  <c r="B1128" i="15"/>
  <c r="C1128" i="15"/>
  <c r="D1128" i="15"/>
  <c r="E1128" i="15"/>
  <c r="F1128" i="15"/>
  <c r="G1128" i="15"/>
  <c r="H1128" i="15"/>
  <c r="B1129" i="15"/>
  <c r="C1129" i="15"/>
  <c r="D1129" i="15"/>
  <c r="E1129" i="15"/>
  <c r="F1129" i="15"/>
  <c r="G1129" i="15"/>
  <c r="H1129" i="15"/>
  <c r="B1130" i="15"/>
  <c r="C1130" i="15"/>
  <c r="D1130" i="15"/>
  <c r="E1130" i="15"/>
  <c r="F1130" i="15"/>
  <c r="G1130" i="15"/>
  <c r="H1130" i="15"/>
  <c r="B1131" i="15"/>
  <c r="C1131" i="15"/>
  <c r="D1131" i="15"/>
  <c r="E1131" i="15"/>
  <c r="F1131" i="15"/>
  <c r="G1131" i="15"/>
  <c r="H1131" i="15"/>
  <c r="B1132" i="15"/>
  <c r="C1132" i="15"/>
  <c r="D1132" i="15"/>
  <c r="E1132" i="15"/>
  <c r="F1132" i="15"/>
  <c r="G1132" i="15"/>
  <c r="H1132" i="15"/>
  <c r="B1133" i="15"/>
  <c r="C1133" i="15"/>
  <c r="D1133" i="15"/>
  <c r="E1133" i="15"/>
  <c r="F1133" i="15"/>
  <c r="G1133" i="15"/>
  <c r="H1133" i="15"/>
  <c r="B1134" i="15"/>
  <c r="C1134" i="15"/>
  <c r="D1134" i="15"/>
  <c r="E1134" i="15"/>
  <c r="F1134" i="15"/>
  <c r="G1134" i="15"/>
  <c r="H1134" i="15"/>
  <c r="B1135" i="15"/>
  <c r="C1135" i="15"/>
  <c r="D1135" i="15"/>
  <c r="E1135" i="15"/>
  <c r="F1135" i="15"/>
  <c r="G1135" i="15"/>
  <c r="H1135" i="15"/>
  <c r="B1136" i="15"/>
  <c r="C1136" i="15"/>
  <c r="D1136" i="15"/>
  <c r="E1136" i="15"/>
  <c r="F1136" i="15"/>
  <c r="G1136" i="15"/>
  <c r="H1136" i="15"/>
  <c r="B1137" i="15"/>
  <c r="C1137" i="15"/>
  <c r="D1137" i="15"/>
  <c r="E1137" i="15"/>
  <c r="F1137" i="15"/>
  <c r="G1137" i="15"/>
  <c r="H1137" i="15"/>
  <c r="B1138" i="15"/>
  <c r="C1138" i="15"/>
  <c r="D1138" i="15"/>
  <c r="E1138" i="15"/>
  <c r="F1138" i="15"/>
  <c r="G1138" i="15"/>
  <c r="H1138" i="15"/>
  <c r="B1139" i="15"/>
  <c r="C1139" i="15"/>
  <c r="D1139" i="15"/>
  <c r="E1139" i="15"/>
  <c r="F1139" i="15"/>
  <c r="G1139" i="15"/>
  <c r="H1139" i="15"/>
  <c r="B1140" i="15"/>
  <c r="C1140" i="15"/>
  <c r="D1140" i="15"/>
  <c r="E1140" i="15"/>
  <c r="F1140" i="15"/>
  <c r="G1140" i="15"/>
  <c r="H1140" i="15"/>
  <c r="B1141" i="15"/>
  <c r="C1141" i="15"/>
  <c r="D1141" i="15"/>
  <c r="E1141" i="15"/>
  <c r="F1141" i="15"/>
  <c r="G1141" i="15"/>
  <c r="H1141" i="15"/>
  <c r="B1142" i="15"/>
  <c r="C1142" i="15"/>
  <c r="D1142" i="15"/>
  <c r="E1142" i="15"/>
  <c r="F1142" i="15"/>
  <c r="G1142" i="15"/>
  <c r="H1142" i="15"/>
  <c r="B1143" i="15"/>
  <c r="C1143" i="15"/>
  <c r="D1143" i="15"/>
  <c r="E1143" i="15"/>
  <c r="F1143" i="15"/>
  <c r="G1143" i="15"/>
  <c r="H1143" i="15"/>
  <c r="B1144" i="15"/>
  <c r="C1144" i="15"/>
  <c r="D1144" i="15"/>
  <c r="E1144" i="15"/>
  <c r="F1144" i="15"/>
  <c r="G1144" i="15"/>
  <c r="H1144" i="15"/>
  <c r="B1145" i="15"/>
  <c r="C1145" i="15"/>
  <c r="D1145" i="15"/>
  <c r="E1145" i="15"/>
  <c r="F1145" i="15"/>
  <c r="G1145" i="15"/>
  <c r="H1145" i="15"/>
  <c r="B1146" i="15"/>
  <c r="C1146" i="15"/>
  <c r="D1146" i="15"/>
  <c r="E1146" i="15"/>
  <c r="F1146" i="15"/>
  <c r="G1146" i="15"/>
  <c r="H1146" i="15"/>
  <c r="B1147" i="15"/>
  <c r="C1147" i="15"/>
  <c r="D1147" i="15"/>
  <c r="E1147" i="15"/>
  <c r="F1147" i="15"/>
  <c r="G1147" i="15"/>
  <c r="H1147" i="15"/>
  <c r="B1148" i="15"/>
  <c r="C1148" i="15"/>
  <c r="D1148" i="15"/>
  <c r="E1148" i="15"/>
  <c r="F1148" i="15"/>
  <c r="G1148" i="15"/>
  <c r="H1148" i="15"/>
  <c r="B1149" i="15"/>
  <c r="C1149" i="15"/>
  <c r="D1149" i="15"/>
  <c r="E1149" i="15"/>
  <c r="F1149" i="15"/>
  <c r="G1149" i="15"/>
  <c r="H1149" i="15"/>
  <c r="B1150" i="15"/>
  <c r="C1150" i="15"/>
  <c r="D1150" i="15"/>
  <c r="E1150" i="15"/>
  <c r="F1150" i="15"/>
  <c r="G1150" i="15"/>
  <c r="H1150" i="15"/>
  <c r="B1151" i="15"/>
  <c r="C1151" i="15"/>
  <c r="D1151" i="15"/>
  <c r="E1151" i="15"/>
  <c r="F1151" i="15"/>
  <c r="G1151" i="15"/>
  <c r="H1151" i="15"/>
  <c r="B1152" i="15"/>
  <c r="C1152" i="15"/>
  <c r="D1152" i="15"/>
  <c r="E1152" i="15"/>
  <c r="F1152" i="15"/>
  <c r="G1152" i="15"/>
  <c r="H1152" i="15"/>
  <c r="B1153" i="15"/>
  <c r="C1153" i="15"/>
  <c r="D1153" i="15"/>
  <c r="E1153" i="15"/>
  <c r="F1153" i="15"/>
  <c r="G1153" i="15"/>
  <c r="H1153" i="15"/>
  <c r="B1154" i="15"/>
  <c r="C1154" i="15"/>
  <c r="D1154" i="15"/>
  <c r="E1154" i="15"/>
  <c r="F1154" i="15"/>
  <c r="G1154" i="15"/>
  <c r="H1154" i="15"/>
  <c r="B1155" i="15"/>
  <c r="C1155" i="15"/>
  <c r="D1155" i="15"/>
  <c r="E1155" i="15"/>
  <c r="F1155" i="15"/>
  <c r="G1155" i="15"/>
  <c r="H1155" i="15"/>
  <c r="B1156" i="15"/>
  <c r="C1156" i="15"/>
  <c r="D1156" i="15"/>
  <c r="E1156" i="15"/>
  <c r="F1156" i="15"/>
  <c r="G1156" i="15"/>
  <c r="H1156" i="15"/>
  <c r="B1157" i="15"/>
  <c r="C1157" i="15"/>
  <c r="D1157" i="15"/>
  <c r="E1157" i="15"/>
  <c r="F1157" i="15"/>
  <c r="G1157" i="15"/>
  <c r="H1157" i="15"/>
  <c r="B1158" i="15"/>
  <c r="C1158" i="15"/>
  <c r="D1158" i="15"/>
  <c r="E1158" i="15"/>
  <c r="F1158" i="15"/>
  <c r="G1158" i="15"/>
  <c r="H1158" i="15"/>
  <c r="B1159" i="15"/>
  <c r="C1159" i="15"/>
  <c r="D1159" i="15"/>
  <c r="E1159" i="15"/>
  <c r="F1159" i="15"/>
  <c r="G1159" i="15"/>
  <c r="H1159" i="15"/>
  <c r="B1160" i="15"/>
  <c r="C1160" i="15"/>
  <c r="D1160" i="15"/>
  <c r="E1160" i="15"/>
  <c r="F1160" i="15"/>
  <c r="G1160" i="15"/>
  <c r="H1160" i="15"/>
  <c r="B1161" i="15"/>
  <c r="C1161" i="15"/>
  <c r="D1161" i="15"/>
  <c r="E1161" i="15"/>
  <c r="F1161" i="15"/>
  <c r="G1161" i="15"/>
  <c r="H1161" i="15"/>
  <c r="B1162" i="15"/>
  <c r="C1162" i="15"/>
  <c r="D1162" i="15"/>
  <c r="E1162" i="15"/>
  <c r="F1162" i="15"/>
  <c r="G1162" i="15"/>
  <c r="H1162" i="15"/>
  <c r="B1163" i="15"/>
  <c r="C1163" i="15"/>
  <c r="D1163" i="15"/>
  <c r="E1163" i="15"/>
  <c r="F1163" i="15"/>
  <c r="G1163" i="15"/>
  <c r="H1163" i="15"/>
  <c r="B1164" i="15"/>
  <c r="C1164" i="15"/>
  <c r="D1164" i="15"/>
  <c r="E1164" i="15"/>
  <c r="F1164" i="15"/>
  <c r="G1164" i="15"/>
  <c r="H1164" i="15"/>
  <c r="B1165" i="15"/>
  <c r="C1165" i="15"/>
  <c r="D1165" i="15"/>
  <c r="E1165" i="15"/>
  <c r="F1165" i="15"/>
  <c r="G1165" i="15"/>
  <c r="H1165" i="15"/>
  <c r="B1166" i="15"/>
  <c r="C1166" i="15"/>
  <c r="D1166" i="15"/>
  <c r="E1166" i="15"/>
  <c r="F1166" i="15"/>
  <c r="G1166" i="15"/>
  <c r="H1166" i="15"/>
  <c r="B1167" i="15"/>
  <c r="C1167" i="15"/>
  <c r="D1167" i="15"/>
  <c r="E1167" i="15"/>
  <c r="F1167" i="15"/>
  <c r="G1167" i="15"/>
  <c r="H1167" i="15"/>
  <c r="B1168" i="15"/>
  <c r="C1168" i="15"/>
  <c r="D1168" i="15"/>
  <c r="E1168" i="15"/>
  <c r="F1168" i="15"/>
  <c r="G1168" i="15"/>
  <c r="H1168" i="15"/>
  <c r="B1169" i="15"/>
  <c r="C1169" i="15"/>
  <c r="D1169" i="15"/>
  <c r="E1169" i="15"/>
  <c r="F1169" i="15"/>
  <c r="G1169" i="15"/>
  <c r="H1169" i="15"/>
  <c r="B1170" i="15"/>
  <c r="C1170" i="15"/>
  <c r="D1170" i="15"/>
  <c r="E1170" i="15"/>
  <c r="F1170" i="15"/>
  <c r="G1170" i="15"/>
  <c r="H1170" i="15"/>
  <c r="B1171" i="15"/>
  <c r="C1171" i="15"/>
  <c r="D1171" i="15"/>
  <c r="E1171" i="15"/>
  <c r="F1171" i="15"/>
  <c r="G1171" i="15"/>
  <c r="H1171" i="15"/>
  <c r="B1172" i="15"/>
  <c r="C1172" i="15"/>
  <c r="D1172" i="15"/>
  <c r="E1172" i="15"/>
  <c r="F1172" i="15"/>
  <c r="G1172" i="15"/>
  <c r="H1172" i="15"/>
  <c r="B1173" i="15"/>
  <c r="C1173" i="15"/>
  <c r="D1173" i="15"/>
  <c r="E1173" i="15"/>
  <c r="F1173" i="15"/>
  <c r="G1173" i="15"/>
  <c r="H1173" i="15"/>
  <c r="B1174" i="15"/>
  <c r="C1174" i="15"/>
  <c r="D1174" i="15"/>
  <c r="E1174" i="15"/>
  <c r="F1174" i="15"/>
  <c r="G1174" i="15"/>
  <c r="H1174" i="15"/>
  <c r="B1175" i="15"/>
  <c r="C1175" i="15"/>
  <c r="D1175" i="15"/>
  <c r="E1175" i="15"/>
  <c r="F1175" i="15"/>
  <c r="G1175" i="15"/>
  <c r="H1175" i="15"/>
  <c r="B1176" i="15"/>
  <c r="C1176" i="15"/>
  <c r="D1176" i="15"/>
  <c r="E1176" i="15"/>
  <c r="F1176" i="15"/>
  <c r="G1176" i="15"/>
  <c r="H1176" i="15"/>
  <c r="B1177" i="15"/>
  <c r="C1177" i="15"/>
  <c r="D1177" i="15"/>
  <c r="E1177" i="15"/>
  <c r="F1177" i="15"/>
  <c r="G1177" i="15"/>
  <c r="H1177" i="15"/>
  <c r="B1178" i="15"/>
  <c r="C1178" i="15"/>
  <c r="D1178" i="15"/>
  <c r="E1178" i="15"/>
  <c r="F1178" i="15"/>
  <c r="G1178" i="15"/>
  <c r="H1178" i="15"/>
  <c r="B1179" i="15"/>
  <c r="C1179" i="15"/>
  <c r="D1179" i="15"/>
  <c r="E1179" i="15"/>
  <c r="F1179" i="15"/>
  <c r="G1179" i="15"/>
  <c r="H1179" i="15"/>
  <c r="B1180" i="15"/>
  <c r="C1180" i="15"/>
  <c r="D1180" i="15"/>
  <c r="E1180" i="15"/>
  <c r="F1180" i="15"/>
  <c r="G1180" i="15"/>
  <c r="H1180" i="15"/>
  <c r="B1181" i="15"/>
  <c r="C1181" i="15"/>
  <c r="D1181" i="15"/>
  <c r="E1181" i="15"/>
  <c r="F1181" i="15"/>
  <c r="G1181" i="15"/>
  <c r="H1181" i="15"/>
  <c r="B1182" i="15"/>
  <c r="C1182" i="15"/>
  <c r="D1182" i="15"/>
  <c r="E1182" i="15"/>
  <c r="F1182" i="15"/>
  <c r="G1182" i="15"/>
  <c r="H1182" i="15"/>
  <c r="B1183" i="15"/>
  <c r="C1183" i="15"/>
  <c r="D1183" i="15"/>
  <c r="E1183" i="15"/>
  <c r="F1183" i="15"/>
  <c r="G1183" i="15"/>
  <c r="H1183" i="15"/>
  <c r="B1184" i="15"/>
  <c r="C1184" i="15"/>
  <c r="D1184" i="15"/>
  <c r="E1184" i="15"/>
  <c r="F1184" i="15"/>
  <c r="G1184" i="15"/>
  <c r="H1184" i="15"/>
  <c r="B1185" i="15"/>
  <c r="C1185" i="15"/>
  <c r="D1185" i="15"/>
  <c r="E1185" i="15"/>
  <c r="F1185" i="15"/>
  <c r="G1185" i="15"/>
  <c r="H1185" i="15"/>
  <c r="B1186" i="15"/>
  <c r="C1186" i="15"/>
  <c r="D1186" i="15"/>
  <c r="E1186" i="15"/>
  <c r="F1186" i="15"/>
  <c r="G1186" i="15"/>
  <c r="H1186" i="15"/>
  <c r="B1187" i="15"/>
  <c r="C1187" i="15"/>
  <c r="D1187" i="15"/>
  <c r="E1187" i="15"/>
  <c r="F1187" i="15"/>
  <c r="G1187" i="15"/>
  <c r="H1187" i="15"/>
  <c r="B1188" i="15"/>
  <c r="C1188" i="15"/>
  <c r="D1188" i="15"/>
  <c r="E1188" i="15"/>
  <c r="F1188" i="15"/>
  <c r="G1188" i="15"/>
  <c r="H1188" i="15"/>
  <c r="B1189" i="15"/>
  <c r="C1189" i="15"/>
  <c r="D1189" i="15"/>
  <c r="E1189" i="15"/>
  <c r="F1189" i="15"/>
  <c r="G1189" i="15"/>
  <c r="H1189" i="15"/>
  <c r="B1190" i="15"/>
  <c r="C1190" i="15"/>
  <c r="D1190" i="15"/>
  <c r="E1190" i="15"/>
  <c r="F1190" i="15"/>
  <c r="G1190" i="15"/>
  <c r="H1190" i="15"/>
  <c r="B1191" i="15"/>
  <c r="C1191" i="15"/>
  <c r="D1191" i="15"/>
  <c r="E1191" i="15"/>
  <c r="F1191" i="15"/>
  <c r="G1191" i="15"/>
  <c r="H1191" i="15"/>
  <c r="B1192" i="15"/>
  <c r="C1192" i="15"/>
  <c r="D1192" i="15"/>
  <c r="E1192" i="15"/>
  <c r="F1192" i="15"/>
  <c r="G1192" i="15"/>
  <c r="H1192" i="15"/>
  <c r="B1193" i="15"/>
  <c r="C1193" i="15"/>
  <c r="D1193" i="15"/>
  <c r="E1193" i="15"/>
  <c r="F1193" i="15"/>
  <c r="G1193" i="15"/>
  <c r="H1193" i="15"/>
  <c r="B1194" i="15"/>
  <c r="C1194" i="15"/>
  <c r="D1194" i="15"/>
  <c r="E1194" i="15"/>
  <c r="F1194" i="15"/>
  <c r="G1194" i="15"/>
  <c r="H1194" i="15"/>
  <c r="B1195" i="15"/>
  <c r="C1195" i="15"/>
  <c r="D1195" i="15"/>
  <c r="E1195" i="15"/>
  <c r="F1195" i="15"/>
  <c r="G1195" i="15"/>
  <c r="H1195" i="15"/>
  <c r="B1196" i="15"/>
  <c r="C1196" i="15"/>
  <c r="D1196" i="15"/>
  <c r="E1196" i="15"/>
  <c r="F1196" i="15"/>
  <c r="G1196" i="15"/>
  <c r="H1196" i="15"/>
  <c r="B1197" i="15"/>
  <c r="C1197" i="15"/>
  <c r="D1197" i="15"/>
  <c r="E1197" i="15"/>
  <c r="F1197" i="15"/>
  <c r="G1197" i="15"/>
  <c r="H1197" i="15"/>
  <c r="B1198" i="15"/>
  <c r="C1198" i="15"/>
  <c r="D1198" i="15"/>
  <c r="E1198" i="15"/>
  <c r="F1198" i="15"/>
  <c r="G1198" i="15"/>
  <c r="H1198" i="15"/>
  <c r="B1199" i="15"/>
  <c r="C1199" i="15"/>
  <c r="D1199" i="15"/>
  <c r="E1199" i="15"/>
  <c r="F1199" i="15"/>
  <c r="G1199" i="15"/>
  <c r="H1199" i="15"/>
  <c r="B1200" i="15"/>
  <c r="C1200" i="15"/>
  <c r="D1200" i="15"/>
  <c r="E1200" i="15"/>
  <c r="F1200" i="15"/>
  <c r="G1200" i="15"/>
  <c r="H1200" i="15"/>
  <c r="B1201" i="15"/>
  <c r="C1201" i="15"/>
  <c r="D1201" i="15"/>
  <c r="E1201" i="15"/>
  <c r="F1201" i="15"/>
  <c r="G1201" i="15"/>
  <c r="H1201" i="15"/>
  <c r="B1202" i="15"/>
  <c r="C1202" i="15"/>
  <c r="D1202" i="15"/>
  <c r="E1202" i="15"/>
  <c r="F1202" i="15"/>
  <c r="G1202" i="15"/>
  <c r="H1202" i="15"/>
  <c r="B1203" i="15"/>
  <c r="C1203" i="15"/>
  <c r="D1203" i="15"/>
  <c r="E1203" i="15"/>
  <c r="F1203" i="15"/>
  <c r="G1203" i="15"/>
  <c r="H1203" i="15"/>
  <c r="B1204" i="15"/>
  <c r="C1204" i="15"/>
  <c r="D1204" i="15"/>
  <c r="E1204" i="15"/>
  <c r="F1204" i="15"/>
  <c r="G1204" i="15"/>
  <c r="H1204" i="15"/>
  <c r="B1205" i="15"/>
  <c r="C1205" i="15"/>
  <c r="D1205" i="15"/>
  <c r="E1205" i="15"/>
  <c r="F1205" i="15"/>
  <c r="G1205" i="15"/>
  <c r="H1205" i="15"/>
  <c r="B1206" i="15"/>
  <c r="C1206" i="15"/>
  <c r="D1206" i="15"/>
  <c r="E1206" i="15"/>
  <c r="F1206" i="15"/>
  <c r="G1206" i="15"/>
  <c r="H1206" i="15"/>
  <c r="B1207" i="15"/>
  <c r="C1207" i="15"/>
  <c r="D1207" i="15"/>
  <c r="E1207" i="15"/>
  <c r="F1207" i="15"/>
  <c r="G1207" i="15"/>
  <c r="H1207" i="15"/>
  <c r="B1208" i="15"/>
  <c r="C1208" i="15"/>
  <c r="D1208" i="15"/>
  <c r="E1208" i="15"/>
  <c r="F1208" i="15"/>
  <c r="G1208" i="15"/>
  <c r="H1208" i="15"/>
  <c r="B1209" i="15"/>
  <c r="C1209" i="15"/>
  <c r="D1209" i="15"/>
  <c r="E1209" i="15"/>
  <c r="F1209" i="15"/>
  <c r="G1209" i="15"/>
  <c r="H1209" i="15"/>
  <c r="B1210" i="15"/>
  <c r="C1210" i="15"/>
  <c r="D1210" i="15"/>
  <c r="E1210" i="15"/>
  <c r="F1210" i="15"/>
  <c r="G1210" i="15"/>
  <c r="H1210" i="15"/>
  <c r="B1211" i="15"/>
  <c r="C1211" i="15"/>
  <c r="D1211" i="15"/>
  <c r="E1211" i="15"/>
  <c r="F1211" i="15"/>
  <c r="G1211" i="15"/>
  <c r="H1211" i="15"/>
  <c r="B1212" i="15"/>
  <c r="C1212" i="15"/>
  <c r="D1212" i="15"/>
  <c r="E1212" i="15"/>
  <c r="F1212" i="15"/>
  <c r="G1212" i="15"/>
  <c r="H1212" i="15"/>
  <c r="B1213" i="15"/>
  <c r="C1213" i="15"/>
  <c r="D1213" i="15"/>
  <c r="E1213" i="15"/>
  <c r="F1213" i="15"/>
  <c r="G1213" i="15"/>
  <c r="H1213" i="15"/>
  <c r="B1214" i="15"/>
  <c r="C1214" i="15"/>
  <c r="D1214" i="15"/>
  <c r="E1214" i="15"/>
  <c r="F1214" i="15"/>
  <c r="G1214" i="15"/>
  <c r="H1214" i="15"/>
  <c r="B1215" i="15"/>
  <c r="C1215" i="15"/>
  <c r="D1215" i="15"/>
  <c r="E1215" i="15"/>
  <c r="F1215" i="15"/>
  <c r="G1215" i="15"/>
  <c r="H1215" i="15"/>
  <c r="B1216" i="15"/>
  <c r="C1216" i="15"/>
  <c r="D1216" i="15"/>
  <c r="E1216" i="15"/>
  <c r="F1216" i="15"/>
  <c r="G1216" i="15"/>
  <c r="H1216" i="15"/>
  <c r="B1217" i="15"/>
  <c r="C1217" i="15"/>
  <c r="D1217" i="15"/>
  <c r="E1217" i="15"/>
  <c r="F1217" i="15"/>
  <c r="G1217" i="15"/>
  <c r="H1217" i="15"/>
  <c r="B1218" i="15"/>
  <c r="C1218" i="15"/>
  <c r="D1218" i="15"/>
  <c r="E1218" i="15"/>
  <c r="F1218" i="15"/>
  <c r="G1218" i="15"/>
  <c r="H1218" i="15"/>
  <c r="B1219" i="15"/>
  <c r="C1219" i="15"/>
  <c r="D1219" i="15"/>
  <c r="E1219" i="15"/>
  <c r="F1219" i="15"/>
  <c r="G1219" i="15"/>
  <c r="H1219" i="15"/>
  <c r="B1220" i="15"/>
  <c r="C1220" i="15"/>
  <c r="D1220" i="15"/>
  <c r="E1220" i="15"/>
  <c r="F1220" i="15"/>
  <c r="G1220" i="15"/>
  <c r="H1220" i="15"/>
  <c r="B1221" i="15"/>
  <c r="C1221" i="15"/>
  <c r="D1221" i="15"/>
  <c r="E1221" i="15"/>
  <c r="F1221" i="15"/>
  <c r="G1221" i="15"/>
  <c r="H1221" i="15"/>
  <c r="B1222" i="15"/>
  <c r="C1222" i="15"/>
  <c r="D1222" i="15"/>
  <c r="E1222" i="15"/>
  <c r="F1222" i="15"/>
  <c r="G1222" i="15"/>
  <c r="H1222" i="15"/>
  <c r="B1223" i="15"/>
  <c r="C1223" i="15"/>
  <c r="D1223" i="15"/>
  <c r="E1223" i="15"/>
  <c r="F1223" i="15"/>
  <c r="G1223" i="15"/>
  <c r="H1223" i="15"/>
  <c r="B1224" i="15"/>
  <c r="C1224" i="15"/>
  <c r="D1224" i="15"/>
  <c r="E1224" i="15"/>
  <c r="F1224" i="15"/>
  <c r="G1224" i="15"/>
  <c r="H1224" i="15"/>
  <c r="B1225" i="15"/>
  <c r="C1225" i="15"/>
  <c r="D1225" i="15"/>
  <c r="E1225" i="15"/>
  <c r="F1225" i="15"/>
  <c r="G1225" i="15"/>
  <c r="H1225" i="15"/>
  <c r="B1226" i="15"/>
  <c r="C1226" i="15"/>
  <c r="D1226" i="15"/>
  <c r="E1226" i="15"/>
  <c r="F1226" i="15"/>
  <c r="G1226" i="15"/>
  <c r="H1226" i="15"/>
  <c r="B1227" i="15"/>
  <c r="C1227" i="15"/>
  <c r="D1227" i="15"/>
  <c r="E1227" i="15"/>
  <c r="F1227" i="15"/>
  <c r="G1227" i="15"/>
  <c r="H1227" i="15"/>
  <c r="B1228" i="15"/>
  <c r="C1228" i="15"/>
  <c r="D1228" i="15"/>
  <c r="E1228" i="15"/>
  <c r="F1228" i="15"/>
  <c r="G1228" i="15"/>
  <c r="H1228" i="15"/>
  <c r="B1229" i="15"/>
  <c r="C1229" i="15"/>
  <c r="D1229" i="15"/>
  <c r="E1229" i="15"/>
  <c r="F1229" i="15"/>
  <c r="G1229" i="15"/>
  <c r="H1229" i="15"/>
  <c r="B1230" i="15"/>
  <c r="C1230" i="15"/>
  <c r="D1230" i="15"/>
  <c r="E1230" i="15"/>
  <c r="F1230" i="15"/>
  <c r="G1230" i="15"/>
  <c r="H1230" i="15"/>
  <c r="B1231" i="15"/>
  <c r="C1231" i="15"/>
  <c r="D1231" i="15"/>
  <c r="E1231" i="15"/>
  <c r="F1231" i="15"/>
  <c r="G1231" i="15"/>
  <c r="H1231" i="15"/>
  <c r="B1232" i="15"/>
  <c r="C1232" i="15"/>
  <c r="D1232" i="15"/>
  <c r="E1232" i="15"/>
  <c r="F1232" i="15"/>
  <c r="G1232" i="15"/>
  <c r="H1232" i="15"/>
  <c r="B1233" i="15"/>
  <c r="C1233" i="15"/>
  <c r="D1233" i="15"/>
  <c r="E1233" i="15"/>
  <c r="F1233" i="15"/>
  <c r="G1233" i="15"/>
  <c r="H1233" i="15"/>
  <c r="B1234" i="15"/>
  <c r="C1234" i="15"/>
  <c r="D1234" i="15"/>
  <c r="E1234" i="15"/>
  <c r="F1234" i="15"/>
  <c r="G1234" i="15"/>
  <c r="H1234" i="15"/>
  <c r="B1235" i="15"/>
  <c r="C1235" i="15"/>
  <c r="D1235" i="15"/>
  <c r="E1235" i="15"/>
  <c r="F1235" i="15"/>
  <c r="G1235" i="15"/>
  <c r="H1235" i="15"/>
  <c r="B1236" i="15"/>
  <c r="C1236" i="15"/>
  <c r="D1236" i="15"/>
  <c r="E1236" i="15"/>
  <c r="F1236" i="15"/>
  <c r="G1236" i="15"/>
  <c r="H1236" i="15"/>
  <c r="B1237" i="15"/>
  <c r="C1237" i="15"/>
  <c r="D1237" i="15"/>
  <c r="E1237" i="15"/>
  <c r="F1237" i="15"/>
  <c r="G1237" i="15"/>
  <c r="H1237" i="15"/>
  <c r="B1238" i="15"/>
  <c r="C1238" i="15"/>
  <c r="D1238" i="15"/>
  <c r="E1238" i="15"/>
  <c r="F1238" i="15"/>
  <c r="G1238" i="15"/>
  <c r="H1238" i="15"/>
  <c r="B1239" i="15"/>
  <c r="C1239" i="15"/>
  <c r="D1239" i="15"/>
  <c r="E1239" i="15"/>
  <c r="F1239" i="15"/>
  <c r="G1239" i="15"/>
  <c r="H1239" i="15"/>
  <c r="B1240" i="15"/>
  <c r="C1240" i="15"/>
  <c r="D1240" i="15"/>
  <c r="E1240" i="15"/>
  <c r="F1240" i="15"/>
  <c r="G1240" i="15"/>
  <c r="H1240" i="15"/>
  <c r="B1241" i="15"/>
  <c r="C1241" i="15"/>
  <c r="D1241" i="15"/>
  <c r="E1241" i="15"/>
  <c r="F1241" i="15"/>
  <c r="G1241" i="15"/>
  <c r="H1241" i="15"/>
  <c r="B1242" i="15"/>
  <c r="C1242" i="15"/>
  <c r="D1242" i="15"/>
  <c r="E1242" i="15"/>
  <c r="F1242" i="15"/>
  <c r="G1242" i="15"/>
  <c r="H1242" i="15"/>
  <c r="B1243" i="15"/>
  <c r="C1243" i="15"/>
  <c r="D1243" i="15"/>
  <c r="E1243" i="15"/>
  <c r="F1243" i="15"/>
  <c r="G1243" i="15"/>
  <c r="H1243" i="15"/>
  <c r="B1244" i="15"/>
  <c r="C1244" i="15"/>
  <c r="D1244" i="15"/>
  <c r="E1244" i="15"/>
  <c r="F1244" i="15"/>
  <c r="G1244" i="15"/>
  <c r="H1244" i="15"/>
  <c r="B1245" i="15"/>
  <c r="C1245" i="15"/>
  <c r="D1245" i="15"/>
  <c r="E1245" i="15"/>
  <c r="F1245" i="15"/>
  <c r="G1245" i="15"/>
  <c r="H1245" i="15"/>
  <c r="B1246" i="15"/>
  <c r="C1246" i="15"/>
  <c r="D1246" i="15"/>
  <c r="E1246" i="15"/>
  <c r="F1246" i="15"/>
  <c r="G1246" i="15"/>
  <c r="H1246" i="15"/>
  <c r="B1247" i="15"/>
  <c r="C1247" i="15"/>
  <c r="D1247" i="15"/>
  <c r="E1247" i="15"/>
  <c r="F1247" i="15"/>
  <c r="G1247" i="15"/>
  <c r="H1247" i="15"/>
  <c r="B1248" i="15"/>
  <c r="C1248" i="15"/>
  <c r="D1248" i="15"/>
  <c r="E1248" i="15"/>
  <c r="F1248" i="15"/>
  <c r="G1248" i="15"/>
  <c r="H1248" i="15"/>
  <c r="B1249" i="15"/>
  <c r="C1249" i="15"/>
  <c r="D1249" i="15"/>
  <c r="E1249" i="15"/>
  <c r="F1249" i="15"/>
  <c r="G1249" i="15"/>
  <c r="H1249" i="15"/>
  <c r="B1250" i="15"/>
  <c r="C1250" i="15"/>
  <c r="D1250" i="15"/>
  <c r="E1250" i="15"/>
  <c r="F1250" i="15"/>
  <c r="G1250" i="15"/>
  <c r="H1250" i="15"/>
  <c r="B1251" i="15"/>
  <c r="C1251" i="15"/>
  <c r="D1251" i="15"/>
  <c r="E1251" i="15"/>
  <c r="F1251" i="15"/>
  <c r="G1251" i="15"/>
  <c r="H1251" i="15"/>
  <c r="B1252" i="15"/>
  <c r="C1252" i="15"/>
  <c r="D1252" i="15"/>
  <c r="E1252" i="15"/>
  <c r="F1252" i="15"/>
  <c r="G1252" i="15"/>
  <c r="H1252" i="15"/>
  <c r="B1253" i="15"/>
  <c r="C1253" i="15"/>
  <c r="D1253" i="15"/>
  <c r="E1253" i="15"/>
  <c r="F1253" i="15"/>
  <c r="G1253" i="15"/>
  <c r="H1253" i="15"/>
  <c r="B1254" i="15"/>
  <c r="C1254" i="15"/>
  <c r="D1254" i="15"/>
  <c r="E1254" i="15"/>
  <c r="F1254" i="15"/>
  <c r="G1254" i="15"/>
  <c r="H1254" i="15"/>
  <c r="B1255" i="15"/>
  <c r="C1255" i="15"/>
  <c r="D1255" i="15"/>
  <c r="E1255" i="15"/>
  <c r="F1255" i="15"/>
  <c r="G1255" i="15"/>
  <c r="H1255" i="15"/>
  <c r="B1256" i="15"/>
  <c r="C1256" i="15"/>
  <c r="D1256" i="15"/>
  <c r="E1256" i="15"/>
  <c r="F1256" i="15"/>
  <c r="G1256" i="15"/>
  <c r="H1256" i="15"/>
  <c r="B1257" i="15"/>
  <c r="C1257" i="15"/>
  <c r="D1257" i="15"/>
  <c r="E1257" i="15"/>
  <c r="F1257" i="15"/>
  <c r="G1257" i="15"/>
  <c r="H1257" i="15"/>
  <c r="B1258" i="15"/>
  <c r="C1258" i="15"/>
  <c r="D1258" i="15"/>
  <c r="E1258" i="15"/>
  <c r="F1258" i="15"/>
  <c r="G1258" i="15"/>
  <c r="H1258" i="15"/>
  <c r="B1259" i="15"/>
  <c r="C1259" i="15"/>
  <c r="D1259" i="15"/>
  <c r="E1259" i="15"/>
  <c r="F1259" i="15"/>
  <c r="G1259" i="15"/>
  <c r="H1259" i="15"/>
  <c r="B1260" i="15"/>
  <c r="C1260" i="15"/>
  <c r="D1260" i="15"/>
  <c r="E1260" i="15"/>
  <c r="F1260" i="15"/>
  <c r="G1260" i="15"/>
  <c r="H1260" i="15"/>
  <c r="B1261" i="15"/>
  <c r="C1261" i="15"/>
  <c r="D1261" i="15"/>
  <c r="E1261" i="15"/>
  <c r="F1261" i="15"/>
  <c r="G1261" i="15"/>
  <c r="H1261" i="15"/>
  <c r="B1262" i="15"/>
  <c r="C1262" i="15"/>
  <c r="D1262" i="15"/>
  <c r="E1262" i="15"/>
  <c r="F1262" i="15"/>
  <c r="G1262" i="15"/>
  <c r="H1262" i="15"/>
  <c r="B1263" i="15"/>
  <c r="C1263" i="15"/>
  <c r="D1263" i="15"/>
  <c r="E1263" i="15"/>
  <c r="F1263" i="15"/>
  <c r="G1263" i="15"/>
  <c r="H1263" i="15"/>
  <c r="B1264" i="15"/>
  <c r="C1264" i="15"/>
  <c r="D1264" i="15"/>
  <c r="E1264" i="15"/>
  <c r="F1264" i="15"/>
  <c r="G1264" i="15"/>
  <c r="H1264" i="15"/>
  <c r="B1265" i="15"/>
  <c r="C1265" i="15"/>
  <c r="D1265" i="15"/>
  <c r="E1265" i="15"/>
  <c r="F1265" i="15"/>
  <c r="G1265" i="15"/>
  <c r="H1265" i="15"/>
  <c r="B1266" i="15"/>
  <c r="C1266" i="15"/>
  <c r="D1266" i="15"/>
  <c r="E1266" i="15"/>
  <c r="F1266" i="15"/>
  <c r="G1266" i="15"/>
  <c r="H1266" i="15"/>
  <c r="B1267" i="15"/>
  <c r="C1267" i="15"/>
  <c r="D1267" i="15"/>
  <c r="E1267" i="15"/>
  <c r="F1267" i="15"/>
  <c r="G1267" i="15"/>
  <c r="H1267" i="15"/>
  <c r="B1268" i="15"/>
  <c r="C1268" i="15"/>
  <c r="D1268" i="15"/>
  <c r="E1268" i="15"/>
  <c r="F1268" i="15"/>
  <c r="G1268" i="15"/>
  <c r="H1268" i="15"/>
  <c r="B1269" i="15"/>
  <c r="C1269" i="15"/>
  <c r="D1269" i="15"/>
  <c r="E1269" i="15"/>
  <c r="F1269" i="15"/>
  <c r="G1269" i="15"/>
  <c r="H1269" i="15"/>
  <c r="B1270" i="15"/>
  <c r="C1270" i="15"/>
  <c r="D1270" i="15"/>
  <c r="E1270" i="15"/>
  <c r="F1270" i="15"/>
  <c r="G1270" i="15"/>
  <c r="H1270" i="15"/>
  <c r="B1271" i="15"/>
  <c r="C1271" i="15"/>
  <c r="D1271" i="15"/>
  <c r="E1271" i="15"/>
  <c r="F1271" i="15"/>
  <c r="G1271" i="15"/>
  <c r="H1271" i="15"/>
  <c r="B1272" i="15"/>
  <c r="C1272" i="15"/>
  <c r="D1272" i="15"/>
  <c r="E1272" i="15"/>
  <c r="F1272" i="15"/>
  <c r="G1272" i="15"/>
  <c r="H1272" i="15"/>
  <c r="B1273" i="15"/>
  <c r="C1273" i="15"/>
  <c r="D1273" i="15"/>
  <c r="E1273" i="15"/>
  <c r="F1273" i="15"/>
  <c r="G1273" i="15"/>
  <c r="H1273" i="15"/>
  <c r="B1274" i="15"/>
  <c r="C1274" i="15"/>
  <c r="D1274" i="15"/>
  <c r="E1274" i="15"/>
  <c r="F1274" i="15"/>
  <c r="G1274" i="15"/>
  <c r="H1274" i="15"/>
  <c r="B1275" i="15"/>
  <c r="C1275" i="15"/>
  <c r="D1275" i="15"/>
  <c r="E1275" i="15"/>
  <c r="F1275" i="15"/>
  <c r="G1275" i="15"/>
  <c r="H1275" i="15"/>
  <c r="B1276" i="15"/>
  <c r="C1276" i="15"/>
  <c r="D1276" i="15"/>
  <c r="E1276" i="15"/>
  <c r="F1276" i="15"/>
  <c r="G1276" i="15"/>
  <c r="H1276" i="15"/>
  <c r="B1277" i="15"/>
  <c r="C1277" i="15"/>
  <c r="D1277" i="15"/>
  <c r="E1277" i="15"/>
  <c r="F1277" i="15"/>
  <c r="G1277" i="15"/>
  <c r="H1277" i="15"/>
  <c r="B1278" i="15"/>
  <c r="C1278" i="15"/>
  <c r="D1278" i="15"/>
  <c r="E1278" i="15"/>
  <c r="F1278" i="15"/>
  <c r="G1278" i="15"/>
  <c r="H1278" i="15"/>
  <c r="B1279" i="15"/>
  <c r="C1279" i="15"/>
  <c r="D1279" i="15"/>
  <c r="E1279" i="15"/>
  <c r="F1279" i="15"/>
  <c r="G1279" i="15"/>
  <c r="H1279" i="15"/>
  <c r="B1280" i="15"/>
  <c r="C1280" i="15"/>
  <c r="D1280" i="15"/>
  <c r="E1280" i="15"/>
  <c r="F1280" i="15"/>
  <c r="G1280" i="15"/>
  <c r="H1280" i="15"/>
  <c r="B1281" i="15"/>
  <c r="C1281" i="15"/>
  <c r="D1281" i="15"/>
  <c r="E1281" i="15"/>
  <c r="F1281" i="15"/>
  <c r="G1281" i="15"/>
  <c r="H1281" i="15"/>
  <c r="B1282" i="15"/>
  <c r="C1282" i="15"/>
  <c r="D1282" i="15"/>
  <c r="E1282" i="15"/>
  <c r="F1282" i="15"/>
  <c r="G1282" i="15"/>
  <c r="H1282" i="15"/>
  <c r="B1283" i="15"/>
  <c r="C1283" i="15"/>
  <c r="D1283" i="15"/>
  <c r="E1283" i="15"/>
  <c r="F1283" i="15"/>
  <c r="G1283" i="15"/>
  <c r="H1283" i="15"/>
  <c r="B1284" i="15"/>
  <c r="C1284" i="15"/>
  <c r="D1284" i="15"/>
  <c r="E1284" i="15"/>
  <c r="F1284" i="15"/>
  <c r="G1284" i="15"/>
  <c r="H1284" i="15"/>
  <c r="B1285" i="15"/>
  <c r="C1285" i="15"/>
  <c r="D1285" i="15"/>
  <c r="E1285" i="15"/>
  <c r="F1285" i="15"/>
  <c r="G1285" i="15"/>
  <c r="H1285" i="15"/>
  <c r="B1286" i="15"/>
  <c r="C1286" i="15"/>
  <c r="D1286" i="15"/>
  <c r="E1286" i="15"/>
  <c r="F1286" i="15"/>
  <c r="G1286" i="15"/>
  <c r="H1286" i="15"/>
  <c r="B1287" i="15"/>
  <c r="C1287" i="15"/>
  <c r="D1287" i="15"/>
  <c r="E1287" i="15"/>
  <c r="F1287" i="15"/>
  <c r="G1287" i="15"/>
  <c r="H1287" i="15"/>
  <c r="B1288" i="15"/>
  <c r="C1288" i="15"/>
  <c r="D1288" i="15"/>
  <c r="E1288" i="15"/>
  <c r="F1288" i="15"/>
  <c r="G1288" i="15"/>
  <c r="H1288" i="15"/>
  <c r="B1289" i="15"/>
  <c r="C1289" i="15"/>
  <c r="D1289" i="15"/>
  <c r="E1289" i="15"/>
  <c r="F1289" i="15"/>
  <c r="G1289" i="15"/>
  <c r="H1289" i="15"/>
  <c r="B1290" i="15"/>
  <c r="C1290" i="15"/>
  <c r="D1290" i="15"/>
  <c r="E1290" i="15"/>
  <c r="F1290" i="15"/>
  <c r="G1290" i="15"/>
  <c r="H1290" i="15"/>
  <c r="B1291" i="15"/>
  <c r="C1291" i="15"/>
  <c r="D1291" i="15"/>
  <c r="E1291" i="15"/>
  <c r="F1291" i="15"/>
  <c r="G1291" i="15"/>
  <c r="H1291" i="15"/>
  <c r="B1292" i="15"/>
  <c r="C1292" i="15"/>
  <c r="D1292" i="15"/>
  <c r="E1292" i="15"/>
  <c r="F1292" i="15"/>
  <c r="G1292" i="15"/>
  <c r="H1292" i="15"/>
  <c r="B1293" i="15"/>
  <c r="C1293" i="15"/>
  <c r="D1293" i="15"/>
  <c r="E1293" i="15"/>
  <c r="F1293" i="15"/>
  <c r="G1293" i="15"/>
  <c r="H1293" i="15"/>
  <c r="B1294" i="15"/>
  <c r="C1294" i="15"/>
  <c r="D1294" i="15"/>
  <c r="E1294" i="15"/>
  <c r="F1294" i="15"/>
  <c r="G1294" i="15"/>
  <c r="H1294" i="15"/>
  <c r="B1295" i="15"/>
  <c r="C1295" i="15"/>
  <c r="D1295" i="15"/>
  <c r="E1295" i="15"/>
  <c r="F1295" i="15"/>
  <c r="G1295" i="15"/>
  <c r="H1295" i="15"/>
  <c r="B1296" i="15"/>
  <c r="C1296" i="15"/>
  <c r="D1296" i="15"/>
  <c r="E1296" i="15"/>
  <c r="F1296" i="15"/>
  <c r="G1296" i="15"/>
  <c r="H1296" i="15"/>
  <c r="B1297" i="15"/>
  <c r="C1297" i="15"/>
  <c r="D1297" i="15"/>
  <c r="E1297" i="15"/>
  <c r="F1297" i="15"/>
  <c r="G1297" i="15"/>
  <c r="H1297" i="15"/>
  <c r="B1298" i="15"/>
  <c r="C1298" i="15"/>
  <c r="D1298" i="15"/>
  <c r="E1298" i="15"/>
  <c r="F1298" i="15"/>
  <c r="G1298" i="15"/>
  <c r="H1298" i="15"/>
  <c r="B1299" i="15"/>
  <c r="C1299" i="15"/>
  <c r="D1299" i="15"/>
  <c r="E1299" i="15"/>
  <c r="F1299" i="15"/>
  <c r="G1299" i="15"/>
  <c r="H1299" i="15"/>
  <c r="B1300" i="15"/>
  <c r="C1300" i="15"/>
  <c r="D1300" i="15"/>
  <c r="E1300" i="15"/>
  <c r="F1300" i="15"/>
  <c r="G1300" i="15"/>
  <c r="H1300" i="15"/>
  <c r="B1301" i="15"/>
  <c r="C1301" i="15"/>
  <c r="D1301" i="15"/>
  <c r="E1301" i="15"/>
  <c r="F1301" i="15"/>
  <c r="G1301" i="15"/>
  <c r="H1301" i="15"/>
  <c r="B1302" i="15"/>
  <c r="C1302" i="15"/>
  <c r="D1302" i="15"/>
  <c r="E1302" i="15"/>
  <c r="F1302" i="15"/>
  <c r="G1302" i="15"/>
  <c r="H1302" i="15"/>
  <c r="B1303" i="15"/>
  <c r="C1303" i="15"/>
  <c r="D1303" i="15"/>
  <c r="E1303" i="15"/>
  <c r="F1303" i="15"/>
  <c r="G1303" i="15"/>
  <c r="H1303" i="15"/>
  <c r="B1304" i="15"/>
  <c r="C1304" i="15"/>
  <c r="D1304" i="15"/>
  <c r="E1304" i="15"/>
  <c r="F1304" i="15"/>
  <c r="G1304" i="15"/>
  <c r="H1304" i="15"/>
  <c r="B1305" i="15"/>
  <c r="C1305" i="15"/>
  <c r="D1305" i="15"/>
  <c r="E1305" i="15"/>
  <c r="F1305" i="15"/>
  <c r="G1305" i="15"/>
  <c r="H1305" i="15"/>
  <c r="B1306" i="15"/>
  <c r="C1306" i="15"/>
  <c r="D1306" i="15"/>
  <c r="E1306" i="15"/>
  <c r="F1306" i="15"/>
  <c r="G1306" i="15"/>
  <c r="H1306" i="15"/>
  <c r="B1307" i="15"/>
  <c r="C1307" i="15"/>
  <c r="D1307" i="15"/>
  <c r="E1307" i="15"/>
  <c r="F1307" i="15"/>
  <c r="G1307" i="15"/>
  <c r="H1307" i="15"/>
  <c r="B1308" i="15"/>
  <c r="C1308" i="15"/>
  <c r="D1308" i="15"/>
  <c r="E1308" i="15"/>
  <c r="F1308" i="15"/>
  <c r="G1308" i="15"/>
  <c r="H1308" i="15"/>
  <c r="B1309" i="15"/>
  <c r="C1309" i="15"/>
  <c r="D1309" i="15"/>
  <c r="E1309" i="15"/>
  <c r="F1309" i="15"/>
  <c r="G1309" i="15"/>
  <c r="H1309" i="15"/>
  <c r="B1310" i="15"/>
  <c r="C1310" i="15"/>
  <c r="D1310" i="15"/>
  <c r="E1310" i="15"/>
  <c r="F1310" i="15"/>
  <c r="G1310" i="15"/>
  <c r="H1310" i="15"/>
  <c r="B1311" i="15"/>
  <c r="C1311" i="15"/>
  <c r="D1311" i="15"/>
  <c r="E1311" i="15"/>
  <c r="F1311" i="15"/>
  <c r="G1311" i="15"/>
  <c r="H1311" i="15"/>
  <c r="B1312" i="15"/>
  <c r="C1312" i="15"/>
  <c r="D1312" i="15"/>
  <c r="E1312" i="15"/>
  <c r="F1312" i="15"/>
  <c r="G1312" i="15"/>
  <c r="H1312" i="15"/>
  <c r="B1313" i="15"/>
  <c r="C1313" i="15"/>
  <c r="D1313" i="15"/>
  <c r="E1313" i="15"/>
  <c r="F1313" i="15"/>
  <c r="G1313" i="15"/>
  <c r="H1313" i="15"/>
  <c r="B1314" i="15"/>
  <c r="C1314" i="15"/>
  <c r="D1314" i="15"/>
  <c r="E1314" i="15"/>
  <c r="F1314" i="15"/>
  <c r="G1314" i="15"/>
  <c r="H1314" i="15"/>
  <c r="B1315" i="15"/>
  <c r="C1315" i="15"/>
  <c r="D1315" i="15"/>
  <c r="E1315" i="15"/>
  <c r="F1315" i="15"/>
  <c r="G1315" i="15"/>
  <c r="H1315" i="15"/>
  <c r="B1316" i="15"/>
  <c r="C1316" i="15"/>
  <c r="D1316" i="15"/>
  <c r="E1316" i="15"/>
  <c r="F1316" i="15"/>
  <c r="G1316" i="15"/>
  <c r="H1316" i="15"/>
  <c r="B1317" i="15"/>
  <c r="C1317" i="15"/>
  <c r="D1317" i="15"/>
  <c r="E1317" i="15"/>
  <c r="F1317" i="15"/>
  <c r="G1317" i="15"/>
  <c r="H1317" i="15"/>
  <c r="B1318" i="15"/>
  <c r="C1318" i="15"/>
  <c r="D1318" i="15"/>
  <c r="E1318" i="15"/>
  <c r="F1318" i="15"/>
  <c r="G1318" i="15"/>
  <c r="H1318" i="15"/>
  <c r="B1319" i="15"/>
  <c r="C1319" i="15"/>
  <c r="D1319" i="15"/>
  <c r="E1319" i="15"/>
  <c r="F1319" i="15"/>
  <c r="G1319" i="15"/>
  <c r="H1319" i="15"/>
  <c r="B1320" i="15"/>
  <c r="C1320" i="15"/>
  <c r="D1320" i="15"/>
  <c r="E1320" i="15"/>
  <c r="F1320" i="15"/>
  <c r="G1320" i="15"/>
  <c r="H1320" i="15"/>
  <c r="B1321" i="15"/>
  <c r="C1321" i="15"/>
  <c r="D1321" i="15"/>
  <c r="E1321" i="15"/>
  <c r="F1321" i="15"/>
  <c r="G1321" i="15"/>
  <c r="H1321" i="15"/>
  <c r="B1322" i="15"/>
  <c r="C1322" i="15"/>
  <c r="D1322" i="15"/>
  <c r="E1322" i="15"/>
  <c r="F1322" i="15"/>
  <c r="G1322" i="15"/>
  <c r="H1322" i="15"/>
  <c r="B1323" i="15"/>
  <c r="C1323" i="15"/>
  <c r="D1323" i="15"/>
  <c r="E1323" i="15"/>
  <c r="F1323" i="15"/>
  <c r="G1323" i="15"/>
  <c r="H1323" i="15"/>
  <c r="B1324" i="15"/>
  <c r="C1324" i="15"/>
  <c r="D1324" i="15"/>
  <c r="E1324" i="15"/>
  <c r="F1324" i="15"/>
  <c r="G1324" i="15"/>
  <c r="H1324" i="15"/>
  <c r="B1325" i="15"/>
  <c r="C1325" i="15"/>
  <c r="D1325" i="15"/>
  <c r="E1325" i="15"/>
  <c r="F1325" i="15"/>
  <c r="G1325" i="15"/>
  <c r="H1325" i="15"/>
  <c r="B1326" i="15"/>
  <c r="C1326" i="15"/>
  <c r="D1326" i="15"/>
  <c r="E1326" i="15"/>
  <c r="F1326" i="15"/>
  <c r="G1326" i="15"/>
  <c r="H1326" i="15"/>
  <c r="B1327" i="15"/>
  <c r="C1327" i="15"/>
  <c r="D1327" i="15"/>
  <c r="E1327" i="15"/>
  <c r="F1327" i="15"/>
  <c r="G1327" i="15"/>
  <c r="H1327" i="15"/>
  <c r="B1328" i="15"/>
  <c r="C1328" i="15"/>
  <c r="D1328" i="15"/>
  <c r="E1328" i="15"/>
  <c r="F1328" i="15"/>
  <c r="G1328" i="15"/>
  <c r="H1328" i="15"/>
  <c r="B1329" i="15"/>
  <c r="C1329" i="15"/>
  <c r="D1329" i="15"/>
  <c r="E1329" i="15"/>
  <c r="F1329" i="15"/>
  <c r="G1329" i="15"/>
  <c r="H1329" i="15"/>
  <c r="B1330" i="15"/>
  <c r="C1330" i="15"/>
  <c r="D1330" i="15"/>
  <c r="E1330" i="15"/>
  <c r="F1330" i="15"/>
  <c r="G1330" i="15"/>
  <c r="H1330" i="15"/>
  <c r="B1331" i="15"/>
  <c r="C1331" i="15"/>
  <c r="D1331" i="15"/>
  <c r="E1331" i="15"/>
  <c r="F1331" i="15"/>
  <c r="G1331" i="15"/>
  <c r="H1331" i="15"/>
  <c r="B1332" i="15"/>
  <c r="C1332" i="15"/>
  <c r="D1332" i="15"/>
  <c r="E1332" i="15"/>
  <c r="F1332" i="15"/>
  <c r="G1332" i="15"/>
  <c r="H1332" i="15"/>
  <c r="B1333" i="15"/>
  <c r="C1333" i="15"/>
  <c r="D1333" i="15"/>
  <c r="E1333" i="15"/>
  <c r="F1333" i="15"/>
  <c r="G1333" i="15"/>
  <c r="H1333" i="15"/>
  <c r="B1334" i="15"/>
  <c r="C1334" i="15"/>
  <c r="D1334" i="15"/>
  <c r="E1334" i="15"/>
  <c r="F1334" i="15"/>
  <c r="G1334" i="15"/>
  <c r="H1334" i="15"/>
  <c r="B1335" i="15"/>
  <c r="C1335" i="15"/>
  <c r="D1335" i="15"/>
  <c r="E1335" i="15"/>
  <c r="F1335" i="15"/>
  <c r="G1335" i="15"/>
  <c r="H1335" i="15"/>
  <c r="B1336" i="15"/>
  <c r="C1336" i="15"/>
  <c r="D1336" i="15"/>
  <c r="E1336" i="15"/>
  <c r="F1336" i="15"/>
  <c r="G1336" i="15"/>
  <c r="H1336" i="15"/>
  <c r="B1337" i="15"/>
  <c r="C1337" i="15"/>
  <c r="D1337" i="15"/>
  <c r="E1337" i="15"/>
  <c r="F1337" i="15"/>
  <c r="G1337" i="15"/>
  <c r="H1337" i="15"/>
  <c r="B1338" i="15"/>
  <c r="C1338" i="15"/>
  <c r="D1338" i="15"/>
  <c r="E1338" i="15"/>
  <c r="F1338" i="15"/>
  <c r="G1338" i="15"/>
  <c r="H1338" i="15"/>
  <c r="B1339" i="15"/>
  <c r="C1339" i="15"/>
  <c r="D1339" i="15"/>
  <c r="E1339" i="15"/>
  <c r="F1339" i="15"/>
  <c r="G1339" i="15"/>
  <c r="H1339" i="15"/>
  <c r="B1340" i="15"/>
  <c r="C1340" i="15"/>
  <c r="D1340" i="15"/>
  <c r="E1340" i="15"/>
  <c r="F1340" i="15"/>
  <c r="G1340" i="15"/>
  <c r="H1340" i="15"/>
  <c r="B1341" i="15"/>
  <c r="C1341" i="15"/>
  <c r="D1341" i="15"/>
  <c r="E1341" i="15"/>
  <c r="F1341" i="15"/>
  <c r="G1341" i="15"/>
  <c r="H1341" i="15"/>
  <c r="B1342" i="15"/>
  <c r="C1342" i="15"/>
  <c r="D1342" i="15"/>
  <c r="E1342" i="15"/>
  <c r="F1342" i="15"/>
  <c r="G1342" i="15"/>
  <c r="H1342" i="15"/>
  <c r="B1343" i="15"/>
  <c r="C1343" i="15"/>
  <c r="D1343" i="15"/>
  <c r="E1343" i="15"/>
  <c r="F1343" i="15"/>
  <c r="G1343" i="15"/>
  <c r="H1343" i="15"/>
  <c r="B1344" i="15"/>
  <c r="C1344" i="15"/>
  <c r="D1344" i="15"/>
  <c r="E1344" i="15"/>
  <c r="F1344" i="15"/>
  <c r="G1344" i="15"/>
  <c r="H1344" i="15"/>
  <c r="B1345" i="15"/>
  <c r="C1345" i="15"/>
  <c r="D1345" i="15"/>
  <c r="E1345" i="15"/>
  <c r="F1345" i="15"/>
  <c r="G1345" i="15"/>
  <c r="H1345" i="15"/>
  <c r="B1346" i="15"/>
  <c r="C1346" i="15"/>
  <c r="D1346" i="15"/>
  <c r="E1346" i="15"/>
  <c r="F1346" i="15"/>
  <c r="G1346" i="15"/>
  <c r="H1346" i="15"/>
  <c r="B1347" i="15"/>
  <c r="C1347" i="15"/>
  <c r="D1347" i="15"/>
  <c r="E1347" i="15"/>
  <c r="F1347" i="15"/>
  <c r="G1347" i="15"/>
  <c r="H1347" i="15"/>
  <c r="B1348" i="15"/>
  <c r="C1348" i="15"/>
  <c r="D1348" i="15"/>
  <c r="E1348" i="15"/>
  <c r="F1348" i="15"/>
  <c r="G1348" i="15"/>
  <c r="H1348" i="15"/>
  <c r="B1349" i="15"/>
  <c r="C1349" i="15"/>
  <c r="D1349" i="15"/>
  <c r="E1349" i="15"/>
  <c r="F1349" i="15"/>
  <c r="G1349" i="15"/>
  <c r="H1349" i="15"/>
  <c r="B1350" i="15"/>
  <c r="C1350" i="15"/>
  <c r="D1350" i="15"/>
  <c r="E1350" i="15"/>
  <c r="F1350" i="15"/>
  <c r="G1350" i="15"/>
  <c r="H1350" i="15"/>
  <c r="B1351" i="15"/>
  <c r="C1351" i="15"/>
  <c r="D1351" i="15"/>
  <c r="E1351" i="15"/>
  <c r="F1351" i="15"/>
  <c r="G1351" i="15"/>
  <c r="H1351" i="15"/>
  <c r="B1352" i="15"/>
  <c r="C1352" i="15"/>
  <c r="D1352" i="15"/>
  <c r="E1352" i="15"/>
  <c r="F1352" i="15"/>
  <c r="G1352" i="15"/>
  <c r="H1352" i="15"/>
  <c r="B1353" i="15"/>
  <c r="C1353" i="15"/>
  <c r="D1353" i="15"/>
  <c r="E1353" i="15"/>
  <c r="F1353" i="15"/>
  <c r="G1353" i="15"/>
  <c r="H1353" i="15"/>
  <c r="B1354" i="15"/>
  <c r="C1354" i="15"/>
  <c r="D1354" i="15"/>
  <c r="E1354" i="15"/>
  <c r="F1354" i="15"/>
  <c r="G1354" i="15"/>
  <c r="H1354" i="15"/>
  <c r="B1355" i="15"/>
  <c r="C1355" i="15"/>
  <c r="D1355" i="15"/>
  <c r="E1355" i="15"/>
  <c r="F1355" i="15"/>
  <c r="G1355" i="15"/>
  <c r="H1355" i="15"/>
  <c r="B1356" i="15"/>
  <c r="C1356" i="15"/>
  <c r="D1356" i="15"/>
  <c r="E1356" i="15"/>
  <c r="F1356" i="15"/>
  <c r="G1356" i="15"/>
  <c r="H1356" i="15"/>
  <c r="B1357" i="15"/>
  <c r="C1357" i="15"/>
  <c r="D1357" i="15"/>
  <c r="E1357" i="15"/>
  <c r="F1357" i="15"/>
  <c r="G1357" i="15"/>
  <c r="H1357" i="15"/>
  <c r="B1358" i="15"/>
  <c r="C1358" i="15"/>
  <c r="D1358" i="15"/>
  <c r="E1358" i="15"/>
  <c r="F1358" i="15"/>
  <c r="G1358" i="15"/>
  <c r="H1358" i="15"/>
  <c r="B1359" i="15"/>
  <c r="C1359" i="15"/>
  <c r="D1359" i="15"/>
  <c r="E1359" i="15"/>
  <c r="F1359" i="15"/>
  <c r="G1359" i="15"/>
  <c r="H1359" i="15"/>
  <c r="B1360" i="15"/>
  <c r="C1360" i="15"/>
  <c r="D1360" i="15"/>
  <c r="E1360" i="15"/>
  <c r="F1360" i="15"/>
  <c r="G1360" i="15"/>
  <c r="H1360" i="15"/>
  <c r="B1361" i="15"/>
  <c r="C1361" i="15"/>
  <c r="D1361" i="15"/>
  <c r="E1361" i="15"/>
  <c r="F1361" i="15"/>
  <c r="G1361" i="15"/>
  <c r="H1361" i="15"/>
  <c r="B1362" i="15"/>
  <c r="C1362" i="15"/>
  <c r="D1362" i="15"/>
  <c r="E1362" i="15"/>
  <c r="F1362" i="15"/>
  <c r="G1362" i="15"/>
  <c r="H1362" i="15"/>
  <c r="B1363" i="15"/>
  <c r="C1363" i="15"/>
  <c r="D1363" i="15"/>
  <c r="E1363" i="15"/>
  <c r="F1363" i="15"/>
  <c r="G1363" i="15"/>
  <c r="H1363" i="15"/>
  <c r="B1364" i="15"/>
  <c r="C1364" i="15"/>
  <c r="D1364" i="15"/>
  <c r="E1364" i="15"/>
  <c r="F1364" i="15"/>
  <c r="G1364" i="15"/>
  <c r="H1364" i="15"/>
  <c r="B1365" i="15"/>
  <c r="C1365" i="15"/>
  <c r="D1365" i="15"/>
  <c r="E1365" i="15"/>
  <c r="F1365" i="15"/>
  <c r="G1365" i="15"/>
  <c r="H1365" i="15"/>
  <c r="B1366" i="15"/>
  <c r="C1366" i="15"/>
  <c r="D1366" i="15"/>
  <c r="E1366" i="15"/>
  <c r="F1366" i="15"/>
  <c r="G1366" i="15"/>
  <c r="H1366" i="15"/>
  <c r="B1367" i="15"/>
  <c r="C1367" i="15"/>
  <c r="D1367" i="15"/>
  <c r="E1367" i="15"/>
  <c r="F1367" i="15"/>
  <c r="G1367" i="15"/>
  <c r="H1367" i="15"/>
  <c r="B1368" i="15"/>
  <c r="C1368" i="15"/>
  <c r="D1368" i="15"/>
  <c r="E1368" i="15"/>
  <c r="F1368" i="15"/>
  <c r="G1368" i="15"/>
  <c r="H1368" i="15"/>
  <c r="B1369" i="15"/>
  <c r="C1369" i="15"/>
  <c r="D1369" i="15"/>
  <c r="E1369" i="15"/>
  <c r="F1369" i="15"/>
  <c r="G1369" i="15"/>
  <c r="H1369" i="15"/>
  <c r="B1370" i="15"/>
  <c r="C1370" i="15"/>
  <c r="D1370" i="15"/>
  <c r="E1370" i="15"/>
  <c r="F1370" i="15"/>
  <c r="G1370" i="15"/>
  <c r="H1370" i="15"/>
  <c r="B1371" i="15"/>
  <c r="C1371" i="15"/>
  <c r="D1371" i="15"/>
  <c r="E1371" i="15"/>
  <c r="F1371" i="15"/>
  <c r="G1371" i="15"/>
  <c r="H1371" i="15"/>
  <c r="B1372" i="15"/>
  <c r="C1372" i="15"/>
  <c r="D1372" i="15"/>
  <c r="E1372" i="15"/>
  <c r="F1372" i="15"/>
  <c r="G1372" i="15"/>
  <c r="H1372" i="15"/>
  <c r="B1373" i="15"/>
  <c r="C1373" i="15"/>
  <c r="D1373" i="15"/>
  <c r="E1373" i="15"/>
  <c r="F1373" i="15"/>
  <c r="G1373" i="15"/>
  <c r="H1373" i="15"/>
  <c r="B1374" i="15"/>
  <c r="C1374" i="15"/>
  <c r="D1374" i="15"/>
  <c r="E1374" i="15"/>
  <c r="F1374" i="15"/>
  <c r="G1374" i="15"/>
  <c r="H1374" i="15"/>
  <c r="B1375" i="15"/>
  <c r="C1375" i="15"/>
  <c r="D1375" i="15"/>
  <c r="E1375" i="15"/>
  <c r="F1375" i="15"/>
  <c r="G1375" i="15"/>
  <c r="H1375" i="15"/>
  <c r="B1376" i="15"/>
  <c r="C1376" i="15"/>
  <c r="D1376" i="15"/>
  <c r="E1376" i="15"/>
  <c r="F1376" i="15"/>
  <c r="G1376" i="15"/>
  <c r="H1376" i="15"/>
  <c r="B1377" i="15"/>
  <c r="C1377" i="15"/>
  <c r="D1377" i="15"/>
  <c r="E1377" i="15"/>
  <c r="F1377" i="15"/>
  <c r="G1377" i="15"/>
  <c r="H1377" i="15"/>
  <c r="B1378" i="15"/>
  <c r="C1378" i="15"/>
  <c r="D1378" i="15"/>
  <c r="E1378" i="15"/>
  <c r="F1378" i="15"/>
  <c r="G1378" i="15"/>
  <c r="H1378" i="15"/>
  <c r="B1379" i="15"/>
  <c r="C1379" i="15"/>
  <c r="D1379" i="15"/>
  <c r="E1379" i="15"/>
  <c r="F1379" i="15"/>
  <c r="G1379" i="15"/>
  <c r="H1379" i="15"/>
  <c r="B1380" i="15"/>
  <c r="C1380" i="15"/>
  <c r="D1380" i="15"/>
  <c r="E1380" i="15"/>
  <c r="F1380" i="15"/>
  <c r="G1380" i="15"/>
  <c r="H1380" i="15"/>
  <c r="B1381" i="15"/>
  <c r="C1381" i="15"/>
  <c r="D1381" i="15"/>
  <c r="E1381" i="15"/>
  <c r="F1381" i="15"/>
  <c r="G1381" i="15"/>
  <c r="H1381" i="15"/>
  <c r="B1382" i="15"/>
  <c r="C1382" i="15"/>
  <c r="D1382" i="15"/>
  <c r="E1382" i="15"/>
  <c r="F1382" i="15"/>
  <c r="G1382" i="15"/>
  <c r="H1382" i="15"/>
  <c r="B1383" i="15"/>
  <c r="C1383" i="15"/>
  <c r="D1383" i="15"/>
  <c r="E1383" i="15"/>
  <c r="F1383" i="15"/>
  <c r="G1383" i="15"/>
  <c r="H1383" i="15"/>
  <c r="B1384" i="15"/>
  <c r="C1384" i="15"/>
  <c r="D1384" i="15"/>
  <c r="E1384" i="15"/>
  <c r="F1384" i="15"/>
  <c r="G1384" i="15"/>
  <c r="H1384" i="15"/>
  <c r="B1385" i="15"/>
  <c r="C1385" i="15"/>
  <c r="D1385" i="15"/>
  <c r="E1385" i="15"/>
  <c r="F1385" i="15"/>
  <c r="G1385" i="15"/>
  <c r="H1385" i="15"/>
  <c r="B1386" i="15"/>
  <c r="C1386" i="15"/>
  <c r="D1386" i="15"/>
  <c r="E1386" i="15"/>
  <c r="F1386" i="15"/>
  <c r="G1386" i="15"/>
  <c r="H1386" i="15"/>
  <c r="B1387" i="15"/>
  <c r="C1387" i="15"/>
  <c r="D1387" i="15"/>
  <c r="E1387" i="15"/>
  <c r="F1387" i="15"/>
  <c r="G1387" i="15"/>
  <c r="H1387" i="15"/>
  <c r="B1388" i="15"/>
  <c r="C1388" i="15"/>
  <c r="D1388" i="15"/>
  <c r="E1388" i="15"/>
  <c r="F1388" i="15"/>
  <c r="G1388" i="15"/>
  <c r="H1388" i="15"/>
  <c r="B1389" i="15"/>
  <c r="C1389" i="15"/>
  <c r="D1389" i="15"/>
  <c r="E1389" i="15"/>
  <c r="F1389" i="15"/>
  <c r="G1389" i="15"/>
  <c r="H1389" i="15"/>
  <c r="B1390" i="15"/>
  <c r="C1390" i="15"/>
  <c r="D1390" i="15"/>
  <c r="E1390" i="15"/>
  <c r="F1390" i="15"/>
  <c r="G1390" i="15"/>
  <c r="H1390" i="15"/>
  <c r="B1391" i="15"/>
  <c r="C1391" i="15"/>
  <c r="D1391" i="15"/>
  <c r="E1391" i="15"/>
  <c r="F1391" i="15"/>
  <c r="G1391" i="15"/>
  <c r="H1391" i="15"/>
  <c r="B1392" i="15"/>
  <c r="C1392" i="15"/>
  <c r="D1392" i="15"/>
  <c r="E1392" i="15"/>
  <c r="F1392" i="15"/>
  <c r="G1392" i="15"/>
  <c r="H1392" i="15"/>
  <c r="B1393" i="15"/>
  <c r="C1393" i="15"/>
  <c r="D1393" i="15"/>
  <c r="E1393" i="15"/>
  <c r="F1393" i="15"/>
  <c r="G1393" i="15"/>
  <c r="H1393" i="15"/>
  <c r="B1394" i="15"/>
  <c r="C1394" i="15"/>
  <c r="D1394" i="15"/>
  <c r="E1394" i="15"/>
  <c r="F1394" i="15"/>
  <c r="G1394" i="15"/>
  <c r="H1394" i="15"/>
  <c r="B1395" i="15"/>
  <c r="C1395" i="15"/>
  <c r="D1395" i="15"/>
  <c r="E1395" i="15"/>
  <c r="F1395" i="15"/>
  <c r="G1395" i="15"/>
  <c r="H1395" i="15"/>
  <c r="B1396" i="15"/>
  <c r="C1396" i="15"/>
  <c r="D1396" i="15"/>
  <c r="E1396" i="15"/>
  <c r="F1396" i="15"/>
  <c r="G1396" i="15"/>
  <c r="H1396" i="15"/>
  <c r="B1397" i="15"/>
  <c r="C1397" i="15"/>
  <c r="D1397" i="15"/>
  <c r="E1397" i="15"/>
  <c r="F1397" i="15"/>
  <c r="G1397" i="15"/>
  <c r="H1397" i="15"/>
  <c r="B1398" i="15"/>
  <c r="C1398" i="15"/>
  <c r="D1398" i="15"/>
  <c r="E1398" i="15"/>
  <c r="F1398" i="15"/>
  <c r="G1398" i="15"/>
  <c r="H1398" i="15"/>
  <c r="B1399" i="15"/>
  <c r="C1399" i="15"/>
  <c r="D1399" i="15"/>
  <c r="E1399" i="15"/>
  <c r="F1399" i="15"/>
  <c r="G1399" i="15"/>
  <c r="H1399" i="15"/>
  <c r="B1400" i="15"/>
  <c r="C1400" i="15"/>
  <c r="D1400" i="15"/>
  <c r="E1400" i="15"/>
  <c r="F1400" i="15"/>
  <c r="G1400" i="15"/>
  <c r="H1400" i="15"/>
  <c r="B1401" i="15"/>
  <c r="C1401" i="15"/>
  <c r="D1401" i="15"/>
  <c r="E1401" i="15"/>
  <c r="F1401" i="15"/>
  <c r="G1401" i="15"/>
  <c r="H1401" i="15"/>
  <c r="B1402" i="15"/>
  <c r="C1402" i="15"/>
  <c r="D1402" i="15"/>
  <c r="E1402" i="15"/>
  <c r="F1402" i="15"/>
  <c r="G1402" i="15"/>
  <c r="H1402" i="15"/>
  <c r="B1403" i="15"/>
  <c r="C1403" i="15"/>
  <c r="D1403" i="15"/>
  <c r="E1403" i="15"/>
  <c r="F1403" i="15"/>
  <c r="G1403" i="15"/>
  <c r="H1403" i="15"/>
  <c r="B1404" i="15"/>
  <c r="C1404" i="15"/>
  <c r="D1404" i="15"/>
  <c r="E1404" i="15"/>
  <c r="F1404" i="15"/>
  <c r="G1404" i="15"/>
  <c r="H1404" i="15"/>
  <c r="B1405" i="15"/>
  <c r="C1405" i="15"/>
  <c r="D1405" i="15"/>
  <c r="E1405" i="15"/>
  <c r="F1405" i="15"/>
  <c r="G1405" i="15"/>
  <c r="H1405" i="15"/>
  <c r="B1406" i="15"/>
  <c r="C1406" i="15"/>
  <c r="D1406" i="15"/>
  <c r="E1406" i="15"/>
  <c r="F1406" i="15"/>
  <c r="G1406" i="15"/>
  <c r="H1406" i="15"/>
  <c r="B1407" i="15"/>
  <c r="C1407" i="15"/>
  <c r="D1407" i="15"/>
  <c r="E1407" i="15"/>
  <c r="F1407" i="15"/>
  <c r="G1407" i="15"/>
  <c r="H1407" i="15"/>
  <c r="B1408" i="15"/>
  <c r="C1408" i="15"/>
  <c r="D1408" i="15"/>
  <c r="E1408" i="15"/>
  <c r="F1408" i="15"/>
  <c r="G1408" i="15"/>
  <c r="H1408" i="15"/>
  <c r="B1409" i="15"/>
  <c r="C1409" i="15"/>
  <c r="D1409" i="15"/>
  <c r="E1409" i="15"/>
  <c r="F1409" i="15"/>
  <c r="G1409" i="15"/>
  <c r="H1409" i="15"/>
  <c r="B1410" i="15"/>
  <c r="C1410" i="15"/>
  <c r="D1410" i="15"/>
  <c r="E1410" i="15"/>
  <c r="F1410" i="15"/>
  <c r="G1410" i="15"/>
  <c r="H1410" i="15"/>
  <c r="B1411" i="15"/>
  <c r="C1411" i="15"/>
  <c r="D1411" i="15"/>
  <c r="E1411" i="15"/>
  <c r="F1411" i="15"/>
  <c r="G1411" i="15"/>
  <c r="H1411" i="15"/>
  <c r="B1412" i="15"/>
  <c r="C1412" i="15"/>
  <c r="D1412" i="15"/>
  <c r="E1412" i="15"/>
  <c r="F1412" i="15"/>
  <c r="G1412" i="15"/>
  <c r="H1412" i="15"/>
  <c r="B1413" i="15"/>
  <c r="C1413" i="15"/>
  <c r="D1413" i="15"/>
  <c r="E1413" i="15"/>
  <c r="F1413" i="15"/>
  <c r="G1413" i="15"/>
  <c r="H1413" i="15"/>
  <c r="B1414" i="15"/>
  <c r="C1414" i="15"/>
  <c r="D1414" i="15"/>
  <c r="E1414" i="15"/>
  <c r="F1414" i="15"/>
  <c r="G1414" i="15"/>
  <c r="H1414" i="15"/>
  <c r="B1415" i="15"/>
  <c r="C1415" i="15"/>
  <c r="D1415" i="15"/>
  <c r="E1415" i="15"/>
  <c r="F1415" i="15"/>
  <c r="G1415" i="15"/>
  <c r="H1415" i="15"/>
  <c r="B1416" i="15"/>
  <c r="C1416" i="15"/>
  <c r="D1416" i="15"/>
  <c r="E1416" i="15"/>
  <c r="F1416" i="15"/>
  <c r="G1416" i="15"/>
  <c r="H1416" i="15"/>
  <c r="B1417" i="15"/>
  <c r="C1417" i="15"/>
  <c r="D1417" i="15"/>
  <c r="E1417" i="15"/>
  <c r="F1417" i="15"/>
  <c r="G1417" i="15"/>
  <c r="H1417" i="15"/>
  <c r="B1418" i="15"/>
  <c r="C1418" i="15"/>
  <c r="D1418" i="15"/>
  <c r="E1418" i="15"/>
  <c r="F1418" i="15"/>
  <c r="G1418" i="15"/>
  <c r="H1418" i="15"/>
  <c r="B1419" i="15"/>
  <c r="C1419" i="15"/>
  <c r="D1419" i="15"/>
  <c r="E1419" i="15"/>
  <c r="F1419" i="15"/>
  <c r="G1419" i="15"/>
  <c r="H1419" i="15"/>
  <c r="B1420" i="15"/>
  <c r="C1420" i="15"/>
  <c r="D1420" i="15"/>
  <c r="E1420" i="15"/>
  <c r="F1420" i="15"/>
  <c r="G1420" i="15"/>
  <c r="H1420" i="15"/>
  <c r="B1421" i="15"/>
  <c r="C1421" i="15"/>
  <c r="D1421" i="15"/>
  <c r="E1421" i="15"/>
  <c r="F1421" i="15"/>
  <c r="G1421" i="15"/>
  <c r="H1421" i="15"/>
  <c r="B1422" i="15"/>
  <c r="C1422" i="15"/>
  <c r="D1422" i="15"/>
  <c r="E1422" i="15"/>
  <c r="F1422" i="15"/>
  <c r="G1422" i="15"/>
  <c r="H1422" i="15"/>
  <c r="B1423" i="15"/>
  <c r="C1423" i="15"/>
  <c r="D1423" i="15"/>
  <c r="E1423" i="15"/>
  <c r="F1423" i="15"/>
  <c r="G1423" i="15"/>
  <c r="H1423" i="15"/>
  <c r="B1424" i="15"/>
  <c r="C1424" i="15"/>
  <c r="D1424" i="15"/>
  <c r="E1424" i="15"/>
  <c r="F1424" i="15"/>
  <c r="G1424" i="15"/>
  <c r="H1424" i="15"/>
  <c r="B1425" i="15"/>
  <c r="C1425" i="15"/>
  <c r="D1425" i="15"/>
  <c r="E1425" i="15"/>
  <c r="F1425" i="15"/>
  <c r="G1425" i="15"/>
  <c r="H1425" i="15"/>
  <c r="B1426" i="15"/>
  <c r="C1426" i="15"/>
  <c r="D1426" i="15"/>
  <c r="E1426" i="15"/>
  <c r="F1426" i="15"/>
  <c r="G1426" i="15"/>
  <c r="H1426" i="15"/>
  <c r="B1427" i="15"/>
  <c r="C1427" i="15"/>
  <c r="D1427" i="15"/>
  <c r="E1427" i="15"/>
  <c r="F1427" i="15"/>
  <c r="G1427" i="15"/>
  <c r="H1427" i="15"/>
  <c r="B1428" i="15"/>
  <c r="C1428" i="15"/>
  <c r="D1428" i="15"/>
  <c r="E1428" i="15"/>
  <c r="F1428" i="15"/>
  <c r="G1428" i="15"/>
  <c r="H1428" i="15"/>
  <c r="B1429" i="15"/>
  <c r="C1429" i="15"/>
  <c r="D1429" i="15"/>
  <c r="E1429" i="15"/>
  <c r="F1429" i="15"/>
  <c r="G1429" i="15"/>
  <c r="H1429" i="15"/>
  <c r="B1430" i="15"/>
  <c r="C1430" i="15"/>
  <c r="D1430" i="15"/>
  <c r="E1430" i="15"/>
  <c r="F1430" i="15"/>
  <c r="G1430" i="15"/>
  <c r="H1430" i="15"/>
  <c r="B1431" i="15"/>
  <c r="C1431" i="15"/>
  <c r="D1431" i="15"/>
  <c r="E1431" i="15"/>
  <c r="F1431" i="15"/>
  <c r="G1431" i="15"/>
  <c r="H1431" i="15"/>
  <c r="B1432" i="15"/>
  <c r="C1432" i="15"/>
  <c r="D1432" i="15"/>
  <c r="E1432" i="15"/>
  <c r="F1432" i="15"/>
  <c r="G1432" i="15"/>
  <c r="H1432" i="15"/>
  <c r="B1433" i="15"/>
  <c r="C1433" i="15"/>
  <c r="D1433" i="15"/>
  <c r="E1433" i="15"/>
  <c r="F1433" i="15"/>
  <c r="G1433" i="15"/>
  <c r="H1433" i="15"/>
  <c r="B1434" i="15"/>
  <c r="C1434" i="15"/>
  <c r="D1434" i="15"/>
  <c r="E1434" i="15"/>
  <c r="F1434" i="15"/>
  <c r="G1434" i="15"/>
  <c r="H1434" i="15"/>
  <c r="B1435" i="15"/>
  <c r="C1435" i="15"/>
  <c r="D1435" i="15"/>
  <c r="E1435" i="15"/>
  <c r="F1435" i="15"/>
  <c r="G1435" i="15"/>
  <c r="H1435" i="15"/>
  <c r="B1436" i="15"/>
  <c r="C1436" i="15"/>
  <c r="D1436" i="15"/>
  <c r="E1436" i="15"/>
  <c r="F1436" i="15"/>
  <c r="G1436" i="15"/>
  <c r="H1436" i="15"/>
  <c r="B1437" i="15"/>
  <c r="C1437" i="15"/>
  <c r="D1437" i="15"/>
  <c r="E1437" i="15"/>
  <c r="F1437" i="15"/>
  <c r="G1437" i="15"/>
  <c r="H1437" i="15"/>
  <c r="B1438" i="15"/>
  <c r="C1438" i="15"/>
  <c r="D1438" i="15"/>
  <c r="E1438" i="15"/>
  <c r="F1438" i="15"/>
  <c r="G1438" i="15"/>
  <c r="H1438" i="15"/>
  <c r="B1439" i="15"/>
  <c r="C1439" i="15"/>
  <c r="D1439" i="15"/>
  <c r="E1439" i="15"/>
  <c r="F1439" i="15"/>
  <c r="G1439" i="15"/>
  <c r="H1439" i="15"/>
  <c r="B1440" i="15"/>
  <c r="C1440" i="15"/>
  <c r="D1440" i="15"/>
  <c r="E1440" i="15"/>
  <c r="F1440" i="15"/>
  <c r="G1440" i="15"/>
  <c r="H1440" i="15"/>
  <c r="B1441" i="15"/>
  <c r="C1441" i="15"/>
  <c r="D1441" i="15"/>
  <c r="E1441" i="15"/>
  <c r="F1441" i="15"/>
  <c r="G1441" i="15"/>
  <c r="H1441" i="15"/>
  <c r="B1442" i="15"/>
  <c r="C1442" i="15"/>
  <c r="D1442" i="15"/>
  <c r="E1442" i="15"/>
  <c r="F1442" i="15"/>
  <c r="G1442" i="15"/>
  <c r="H1442" i="15"/>
  <c r="B1443" i="15"/>
  <c r="C1443" i="15"/>
  <c r="D1443" i="15"/>
  <c r="E1443" i="15"/>
  <c r="F1443" i="15"/>
  <c r="G1443" i="15"/>
  <c r="H1443" i="15"/>
  <c r="B1444" i="15"/>
  <c r="C1444" i="15"/>
  <c r="D1444" i="15"/>
  <c r="E1444" i="15"/>
  <c r="F1444" i="15"/>
  <c r="G1444" i="15"/>
  <c r="H1444" i="15"/>
  <c r="B1445" i="15"/>
  <c r="C1445" i="15"/>
  <c r="D1445" i="15"/>
  <c r="E1445" i="15"/>
  <c r="F1445" i="15"/>
  <c r="G1445" i="15"/>
  <c r="H1445" i="15"/>
  <c r="B1446" i="15"/>
  <c r="C1446" i="15"/>
  <c r="D1446" i="15"/>
  <c r="E1446" i="15"/>
  <c r="F1446" i="15"/>
  <c r="G1446" i="15"/>
  <c r="H1446" i="15"/>
  <c r="B1447" i="15"/>
  <c r="C1447" i="15"/>
  <c r="D1447" i="15"/>
  <c r="E1447" i="15"/>
  <c r="F1447" i="15"/>
  <c r="G1447" i="15"/>
  <c r="H1447" i="15"/>
  <c r="B1448" i="15"/>
  <c r="C1448" i="15"/>
  <c r="D1448" i="15"/>
  <c r="E1448" i="15"/>
  <c r="F1448" i="15"/>
  <c r="G1448" i="15"/>
  <c r="H1448" i="15"/>
  <c r="B1449" i="15"/>
  <c r="C1449" i="15"/>
  <c r="D1449" i="15"/>
  <c r="E1449" i="15"/>
  <c r="F1449" i="15"/>
  <c r="G1449" i="15"/>
  <c r="H1449" i="15"/>
  <c r="B1450" i="15"/>
  <c r="C1450" i="15"/>
  <c r="D1450" i="15"/>
  <c r="E1450" i="15"/>
  <c r="F1450" i="15"/>
  <c r="G1450" i="15"/>
  <c r="H1450" i="15"/>
  <c r="B1451" i="15"/>
  <c r="C1451" i="15"/>
  <c r="D1451" i="15"/>
  <c r="E1451" i="15"/>
  <c r="F1451" i="15"/>
  <c r="G1451" i="15"/>
  <c r="H1451" i="15"/>
  <c r="B1452" i="15"/>
  <c r="C1452" i="15"/>
  <c r="D1452" i="15"/>
  <c r="E1452" i="15"/>
  <c r="F1452" i="15"/>
  <c r="G1452" i="15"/>
  <c r="H1452" i="15"/>
  <c r="B1453" i="15"/>
  <c r="C1453" i="15"/>
  <c r="D1453" i="15"/>
  <c r="E1453" i="15"/>
  <c r="F1453" i="15"/>
  <c r="G1453" i="15"/>
  <c r="H1453" i="15"/>
  <c r="B1454" i="15"/>
  <c r="C1454" i="15"/>
  <c r="D1454" i="15"/>
  <c r="E1454" i="15"/>
  <c r="F1454" i="15"/>
  <c r="G1454" i="15"/>
  <c r="H1454" i="15"/>
  <c r="B1455" i="15"/>
  <c r="C1455" i="15"/>
  <c r="D1455" i="15"/>
  <c r="E1455" i="15"/>
  <c r="F1455" i="15"/>
  <c r="G1455" i="15"/>
  <c r="H1455" i="15"/>
  <c r="B1456" i="15"/>
  <c r="C1456" i="15"/>
  <c r="D1456" i="15"/>
  <c r="E1456" i="15"/>
  <c r="F1456" i="15"/>
  <c r="G1456" i="15"/>
  <c r="H1456" i="15"/>
  <c r="B1457" i="15"/>
  <c r="C1457" i="15"/>
  <c r="D1457" i="15"/>
  <c r="E1457" i="15"/>
  <c r="F1457" i="15"/>
  <c r="G1457" i="15"/>
  <c r="H1457" i="15"/>
  <c r="B1458" i="15"/>
  <c r="C1458" i="15"/>
  <c r="D1458" i="15"/>
  <c r="E1458" i="15"/>
  <c r="F1458" i="15"/>
  <c r="G1458" i="15"/>
  <c r="H1458" i="15"/>
  <c r="B1459" i="15"/>
  <c r="C1459" i="15"/>
  <c r="D1459" i="15"/>
  <c r="E1459" i="15"/>
  <c r="F1459" i="15"/>
  <c r="G1459" i="15"/>
  <c r="H1459" i="15"/>
  <c r="B1460" i="15"/>
  <c r="C1460" i="15"/>
  <c r="D1460" i="15"/>
  <c r="E1460" i="15"/>
  <c r="F1460" i="15"/>
  <c r="G1460" i="15"/>
  <c r="H1460" i="15"/>
  <c r="B1461" i="15"/>
  <c r="C1461" i="15"/>
  <c r="D1461" i="15"/>
  <c r="E1461" i="15"/>
  <c r="F1461" i="15"/>
  <c r="G1461" i="15"/>
  <c r="H1461" i="15"/>
  <c r="B1462" i="15"/>
  <c r="C1462" i="15"/>
  <c r="D1462" i="15"/>
  <c r="E1462" i="15"/>
  <c r="F1462" i="15"/>
  <c r="G1462" i="15"/>
  <c r="H1462" i="15"/>
  <c r="B1463" i="15"/>
  <c r="C1463" i="15"/>
  <c r="D1463" i="15"/>
  <c r="E1463" i="15"/>
  <c r="F1463" i="15"/>
  <c r="G1463" i="15"/>
  <c r="H1463" i="15"/>
  <c r="B1464" i="15"/>
  <c r="C1464" i="15"/>
  <c r="D1464" i="15"/>
  <c r="E1464" i="15"/>
  <c r="F1464" i="15"/>
  <c r="G1464" i="15"/>
  <c r="H1464" i="15"/>
  <c r="B1465" i="15"/>
  <c r="C1465" i="15"/>
  <c r="D1465" i="15"/>
  <c r="E1465" i="15"/>
  <c r="F1465" i="15"/>
  <c r="G1465" i="15"/>
  <c r="H1465" i="15"/>
  <c r="B1466" i="15"/>
  <c r="C1466" i="15"/>
  <c r="D1466" i="15"/>
  <c r="E1466" i="15"/>
  <c r="F1466" i="15"/>
  <c r="G1466" i="15"/>
  <c r="H1466" i="15"/>
  <c r="B1467" i="15"/>
  <c r="C1467" i="15"/>
  <c r="D1467" i="15"/>
  <c r="E1467" i="15"/>
  <c r="F1467" i="15"/>
  <c r="G1467" i="15"/>
  <c r="H1467" i="15"/>
  <c r="B1468" i="15"/>
  <c r="C1468" i="15"/>
  <c r="D1468" i="15"/>
  <c r="E1468" i="15"/>
  <c r="F1468" i="15"/>
  <c r="G1468" i="15"/>
  <c r="H1468" i="15"/>
  <c r="B1469" i="15"/>
  <c r="C1469" i="15"/>
  <c r="D1469" i="15"/>
  <c r="E1469" i="15"/>
  <c r="F1469" i="15"/>
  <c r="G1469" i="15"/>
  <c r="H1469" i="15"/>
  <c r="B1470" i="15"/>
  <c r="C1470" i="15"/>
  <c r="D1470" i="15"/>
  <c r="E1470" i="15"/>
  <c r="F1470" i="15"/>
  <c r="G1470" i="15"/>
  <c r="H1470" i="15"/>
  <c r="B1471" i="15"/>
  <c r="C1471" i="15"/>
  <c r="D1471" i="15"/>
  <c r="E1471" i="15"/>
  <c r="F1471" i="15"/>
  <c r="G1471" i="15"/>
  <c r="H1471" i="15"/>
  <c r="B1472" i="15"/>
  <c r="C1472" i="15"/>
  <c r="D1472" i="15"/>
  <c r="E1472" i="15"/>
  <c r="F1472" i="15"/>
  <c r="G1472" i="15"/>
  <c r="H1472" i="15"/>
  <c r="B1473" i="15"/>
  <c r="C1473" i="15"/>
  <c r="D1473" i="15"/>
  <c r="E1473" i="15"/>
  <c r="F1473" i="15"/>
  <c r="G1473" i="15"/>
  <c r="H1473" i="15"/>
  <c r="B1474" i="15"/>
  <c r="C1474" i="15"/>
  <c r="D1474" i="15"/>
  <c r="E1474" i="15"/>
  <c r="F1474" i="15"/>
  <c r="G1474" i="15"/>
  <c r="H1474" i="15"/>
  <c r="B1475" i="15"/>
  <c r="C1475" i="15"/>
  <c r="D1475" i="15"/>
  <c r="E1475" i="15"/>
  <c r="F1475" i="15"/>
  <c r="G1475" i="15"/>
  <c r="H1475" i="15"/>
  <c r="B1476" i="15"/>
  <c r="C1476" i="15"/>
  <c r="D1476" i="15"/>
  <c r="E1476" i="15"/>
  <c r="F1476" i="15"/>
  <c r="G1476" i="15"/>
  <c r="H1476" i="15"/>
  <c r="B1477" i="15"/>
  <c r="C1477" i="15"/>
  <c r="D1477" i="15"/>
  <c r="E1477" i="15"/>
  <c r="F1477" i="15"/>
  <c r="G1477" i="15"/>
  <c r="H1477" i="15"/>
  <c r="B1478" i="15"/>
  <c r="C1478" i="15"/>
  <c r="D1478" i="15"/>
  <c r="E1478" i="15"/>
  <c r="F1478" i="15"/>
  <c r="G1478" i="15"/>
  <c r="H1478" i="15"/>
  <c r="B1479" i="15"/>
  <c r="C1479" i="15"/>
  <c r="D1479" i="15"/>
  <c r="E1479" i="15"/>
  <c r="F1479" i="15"/>
  <c r="G1479" i="15"/>
  <c r="H1479" i="15"/>
  <c r="B1480" i="15"/>
  <c r="C1480" i="15"/>
  <c r="D1480" i="15"/>
  <c r="E1480" i="15"/>
  <c r="F1480" i="15"/>
  <c r="G1480" i="15"/>
  <c r="H1480" i="15"/>
  <c r="B1481" i="15"/>
  <c r="C1481" i="15"/>
  <c r="D1481" i="15"/>
  <c r="E1481" i="15"/>
  <c r="F1481" i="15"/>
  <c r="G1481" i="15"/>
  <c r="H1481" i="15"/>
  <c r="B1482" i="15"/>
  <c r="C1482" i="15"/>
  <c r="D1482" i="15"/>
  <c r="E1482" i="15"/>
  <c r="F1482" i="15"/>
  <c r="G1482" i="15"/>
  <c r="H1482" i="15"/>
  <c r="B1483" i="15"/>
  <c r="C1483" i="15"/>
  <c r="D1483" i="15"/>
  <c r="E1483" i="15"/>
  <c r="F1483" i="15"/>
  <c r="G1483" i="15"/>
  <c r="H1483" i="15"/>
  <c r="B1484" i="15"/>
  <c r="C1484" i="15"/>
  <c r="D1484" i="15"/>
  <c r="E1484" i="15"/>
  <c r="F1484" i="15"/>
  <c r="G1484" i="15"/>
  <c r="H1484" i="15"/>
  <c r="B1485" i="15"/>
  <c r="C1485" i="15"/>
  <c r="D1485" i="15"/>
  <c r="E1485" i="15"/>
  <c r="F1485" i="15"/>
  <c r="G1485" i="15"/>
  <c r="H1485" i="15"/>
  <c r="B1486" i="15"/>
  <c r="C1486" i="15"/>
  <c r="D1486" i="15"/>
  <c r="E1486" i="15"/>
  <c r="F1486" i="15"/>
  <c r="G1486" i="15"/>
  <c r="H1486" i="15"/>
  <c r="B1487" i="15"/>
  <c r="C1487" i="15"/>
  <c r="D1487" i="15"/>
  <c r="E1487" i="15"/>
  <c r="F1487" i="15"/>
  <c r="G1487" i="15"/>
  <c r="H1487" i="15"/>
  <c r="B1488" i="15"/>
  <c r="C1488" i="15"/>
  <c r="D1488" i="15"/>
  <c r="E1488" i="15"/>
  <c r="F1488" i="15"/>
  <c r="G1488" i="15"/>
  <c r="H1488" i="15"/>
  <c r="B1489" i="15"/>
  <c r="C1489" i="15"/>
  <c r="D1489" i="15"/>
  <c r="E1489" i="15"/>
  <c r="F1489" i="15"/>
  <c r="G1489" i="15"/>
  <c r="H1489" i="15"/>
  <c r="B1490" i="15"/>
  <c r="C1490" i="15"/>
  <c r="D1490" i="15"/>
  <c r="E1490" i="15"/>
  <c r="F1490" i="15"/>
  <c r="G1490" i="15"/>
  <c r="H1490" i="15"/>
  <c r="B1491" i="15"/>
  <c r="C1491" i="15"/>
  <c r="D1491" i="15"/>
  <c r="E1491" i="15"/>
  <c r="F1491" i="15"/>
  <c r="G1491" i="15"/>
  <c r="H1491" i="15"/>
  <c r="B1492" i="15"/>
  <c r="C1492" i="15"/>
  <c r="D1492" i="15"/>
  <c r="E1492" i="15"/>
  <c r="F1492" i="15"/>
  <c r="G1492" i="15"/>
  <c r="H1492" i="15"/>
  <c r="B1493" i="15"/>
  <c r="C1493" i="15"/>
  <c r="D1493" i="15"/>
  <c r="E1493" i="15"/>
  <c r="F1493" i="15"/>
  <c r="G1493" i="15"/>
  <c r="H1493" i="15"/>
  <c r="B1494" i="15"/>
  <c r="C1494" i="15"/>
  <c r="D1494" i="15"/>
  <c r="E1494" i="15"/>
  <c r="F1494" i="15"/>
  <c r="G1494" i="15"/>
  <c r="H1494" i="15"/>
  <c r="B1495" i="15"/>
  <c r="C1495" i="15"/>
  <c r="D1495" i="15"/>
  <c r="E1495" i="15"/>
  <c r="F1495" i="15"/>
  <c r="G1495" i="15"/>
  <c r="H1495" i="15"/>
  <c r="B1496" i="15"/>
  <c r="C1496" i="15"/>
  <c r="D1496" i="15"/>
  <c r="E1496" i="15"/>
  <c r="F1496" i="15"/>
  <c r="G1496" i="15"/>
  <c r="H1496" i="15"/>
  <c r="B1497" i="15"/>
  <c r="C1497" i="15"/>
  <c r="D1497" i="15"/>
  <c r="E1497" i="15"/>
  <c r="F1497" i="15"/>
  <c r="G1497" i="15"/>
  <c r="H1497" i="15"/>
  <c r="B1498" i="15"/>
  <c r="C1498" i="15"/>
  <c r="D1498" i="15"/>
  <c r="E1498" i="15"/>
  <c r="F1498" i="15"/>
  <c r="G1498" i="15"/>
  <c r="H1498" i="15"/>
  <c r="B1499" i="15"/>
  <c r="C1499" i="15"/>
  <c r="D1499" i="15"/>
  <c r="E1499" i="15"/>
  <c r="F1499" i="15"/>
  <c r="G1499" i="15"/>
  <c r="H1499" i="15"/>
  <c r="B1500" i="15"/>
  <c r="C1500" i="15"/>
  <c r="D1500" i="15"/>
  <c r="E1500" i="15"/>
  <c r="F1500" i="15"/>
  <c r="G1500" i="15"/>
  <c r="H1500" i="15"/>
  <c r="B1501" i="15"/>
  <c r="C1501" i="15"/>
  <c r="D1501" i="15"/>
  <c r="E1501" i="15"/>
  <c r="F1501" i="15"/>
  <c r="G1501" i="15"/>
  <c r="H1501" i="15"/>
  <c r="B1502" i="15"/>
  <c r="C1502" i="15"/>
  <c r="D1502" i="15"/>
  <c r="E1502" i="15"/>
  <c r="F1502" i="15"/>
  <c r="G1502" i="15"/>
  <c r="H1502" i="15"/>
  <c r="B1503" i="15"/>
  <c r="C1503" i="15"/>
  <c r="D1503" i="15"/>
  <c r="E1503" i="15"/>
  <c r="F1503" i="15"/>
  <c r="G1503" i="15"/>
  <c r="H1503" i="15"/>
  <c r="B1504" i="15"/>
  <c r="C1504" i="15"/>
  <c r="D1504" i="15"/>
  <c r="E1504" i="15"/>
  <c r="F1504" i="15"/>
  <c r="G1504" i="15"/>
  <c r="H1504" i="15"/>
  <c r="B1505" i="15"/>
  <c r="C1505" i="15"/>
  <c r="D1505" i="15"/>
  <c r="E1505" i="15"/>
  <c r="F1505" i="15"/>
  <c r="G1505" i="15"/>
  <c r="H1505" i="15"/>
  <c r="B1506" i="15"/>
  <c r="C1506" i="15"/>
  <c r="D1506" i="15"/>
  <c r="E1506" i="15"/>
  <c r="F1506" i="15"/>
  <c r="G1506" i="15"/>
  <c r="H1506" i="15"/>
  <c r="B1507" i="15"/>
  <c r="C1507" i="15"/>
  <c r="D1507" i="15"/>
  <c r="E1507" i="15"/>
  <c r="F1507" i="15"/>
  <c r="G1507" i="15"/>
  <c r="H1507" i="15"/>
  <c r="B1508" i="15"/>
  <c r="C1508" i="15"/>
  <c r="D1508" i="15"/>
  <c r="E1508" i="15"/>
  <c r="F1508" i="15"/>
  <c r="G1508" i="15"/>
  <c r="H1508" i="15"/>
  <c r="B1509" i="15"/>
  <c r="C1509" i="15"/>
  <c r="D1509" i="15"/>
  <c r="E1509" i="15"/>
  <c r="F1509" i="15"/>
  <c r="G1509" i="15"/>
  <c r="H1509" i="15"/>
  <c r="B1510" i="15"/>
  <c r="C1510" i="15"/>
  <c r="D1510" i="15"/>
  <c r="E1510" i="15"/>
  <c r="F1510" i="15"/>
  <c r="G1510" i="15"/>
  <c r="H1510" i="15"/>
  <c r="B1511" i="15"/>
  <c r="C1511" i="15"/>
  <c r="D1511" i="15"/>
  <c r="E1511" i="15"/>
  <c r="F1511" i="15"/>
  <c r="G1511" i="15"/>
  <c r="H1511" i="15"/>
  <c r="B1512" i="15"/>
  <c r="C1512" i="15"/>
  <c r="D1512" i="15"/>
  <c r="E1512" i="15"/>
  <c r="F1512" i="15"/>
  <c r="G1512" i="15"/>
  <c r="H1512" i="15"/>
  <c r="B1513" i="15"/>
  <c r="C1513" i="15"/>
  <c r="D1513" i="15"/>
  <c r="E1513" i="15"/>
  <c r="F1513" i="15"/>
  <c r="G1513" i="15"/>
  <c r="H1513" i="15"/>
  <c r="B1514" i="15"/>
  <c r="C1514" i="15"/>
  <c r="D1514" i="15"/>
  <c r="E1514" i="15"/>
  <c r="F1514" i="15"/>
  <c r="G1514" i="15"/>
  <c r="H1514" i="15"/>
  <c r="B1515" i="15"/>
  <c r="C1515" i="15"/>
  <c r="D1515" i="15"/>
  <c r="E1515" i="15"/>
  <c r="F1515" i="15"/>
  <c r="G1515" i="15"/>
  <c r="H1515" i="15"/>
  <c r="B1516" i="15"/>
  <c r="C1516" i="15"/>
  <c r="D1516" i="15"/>
  <c r="E1516" i="15"/>
  <c r="F1516" i="15"/>
  <c r="G1516" i="15"/>
  <c r="H1516" i="15"/>
  <c r="B1517" i="15"/>
  <c r="C1517" i="15"/>
  <c r="D1517" i="15"/>
  <c r="E1517" i="15"/>
  <c r="F1517" i="15"/>
  <c r="G1517" i="15"/>
  <c r="H1517" i="15"/>
  <c r="B1518" i="15"/>
  <c r="C1518" i="15"/>
  <c r="D1518" i="15"/>
  <c r="E1518" i="15"/>
  <c r="F1518" i="15"/>
  <c r="G1518" i="15"/>
  <c r="H1518" i="15"/>
  <c r="B1519" i="15"/>
  <c r="C1519" i="15"/>
  <c r="D1519" i="15"/>
  <c r="E1519" i="15"/>
  <c r="F1519" i="15"/>
  <c r="G1519" i="15"/>
  <c r="H1519" i="15"/>
  <c r="B1520" i="15"/>
  <c r="C1520" i="15"/>
  <c r="D1520" i="15"/>
  <c r="E1520" i="15"/>
  <c r="F1520" i="15"/>
  <c r="G1520" i="15"/>
  <c r="H1520" i="15"/>
  <c r="B1521" i="15"/>
  <c r="C1521" i="15"/>
  <c r="D1521" i="15"/>
  <c r="E1521" i="15"/>
  <c r="F1521" i="15"/>
  <c r="G1521" i="15"/>
  <c r="H1521" i="15"/>
  <c r="B1522" i="15"/>
  <c r="C1522" i="15"/>
  <c r="D1522" i="15"/>
  <c r="E1522" i="15"/>
  <c r="F1522" i="15"/>
  <c r="G1522" i="15"/>
  <c r="H1522" i="15"/>
  <c r="B1523" i="15"/>
  <c r="C1523" i="15"/>
  <c r="D1523" i="15"/>
  <c r="E1523" i="15"/>
  <c r="F1523" i="15"/>
  <c r="G1523" i="15"/>
  <c r="H1523" i="15"/>
  <c r="B1524" i="15"/>
  <c r="C1524" i="15"/>
  <c r="D1524" i="15"/>
  <c r="E1524" i="15"/>
  <c r="F1524" i="15"/>
  <c r="G1524" i="15"/>
  <c r="H1524" i="15"/>
  <c r="B1525" i="15"/>
  <c r="C1525" i="15"/>
  <c r="D1525" i="15"/>
  <c r="E1525" i="15"/>
  <c r="F1525" i="15"/>
  <c r="G1525" i="15"/>
  <c r="H1525" i="15"/>
  <c r="B1526" i="15"/>
  <c r="C1526" i="15"/>
  <c r="D1526" i="15"/>
  <c r="E1526" i="15"/>
  <c r="F1526" i="15"/>
  <c r="G1526" i="15"/>
  <c r="H1526" i="15"/>
  <c r="B1527" i="15"/>
  <c r="C1527" i="15"/>
  <c r="D1527" i="15"/>
  <c r="E1527" i="15"/>
  <c r="F1527" i="15"/>
  <c r="G1527" i="15"/>
  <c r="H1527" i="15"/>
  <c r="B1528" i="15"/>
  <c r="C1528" i="15"/>
  <c r="D1528" i="15"/>
  <c r="E1528" i="15"/>
  <c r="F1528" i="15"/>
  <c r="G1528" i="15"/>
  <c r="H1528" i="15"/>
  <c r="B1529" i="15"/>
  <c r="C1529" i="15"/>
  <c r="D1529" i="15"/>
  <c r="E1529" i="15"/>
  <c r="F1529" i="15"/>
  <c r="G1529" i="15"/>
  <c r="H1529" i="15"/>
  <c r="B1530" i="15"/>
  <c r="C1530" i="15"/>
  <c r="D1530" i="15"/>
  <c r="E1530" i="15"/>
  <c r="F1530" i="15"/>
  <c r="G1530" i="15"/>
  <c r="H1530" i="15"/>
  <c r="B1531" i="15"/>
  <c r="C1531" i="15"/>
  <c r="D1531" i="15"/>
  <c r="E1531" i="15"/>
  <c r="F1531" i="15"/>
  <c r="G1531" i="15"/>
  <c r="H1531" i="15"/>
  <c r="B1532" i="15"/>
  <c r="C1532" i="15"/>
  <c r="D1532" i="15"/>
  <c r="E1532" i="15"/>
  <c r="F1532" i="15"/>
  <c r="G1532" i="15"/>
  <c r="H1532" i="15"/>
  <c r="B1533" i="15"/>
  <c r="C1533" i="15"/>
  <c r="D1533" i="15"/>
  <c r="E1533" i="15"/>
  <c r="F1533" i="15"/>
  <c r="G1533" i="15"/>
  <c r="H1533" i="15"/>
  <c r="B1534" i="15"/>
  <c r="C1534" i="15"/>
  <c r="D1534" i="15"/>
  <c r="E1534" i="15"/>
  <c r="F1534" i="15"/>
  <c r="G1534" i="15"/>
  <c r="H1534" i="15"/>
  <c r="B1535" i="15"/>
  <c r="C1535" i="15"/>
  <c r="D1535" i="15"/>
  <c r="E1535" i="15"/>
  <c r="F1535" i="15"/>
  <c r="G1535" i="15"/>
  <c r="H1535" i="15"/>
  <c r="B1536" i="15"/>
  <c r="C1536" i="15"/>
  <c r="D1536" i="15"/>
  <c r="E1536" i="15"/>
  <c r="F1536" i="15"/>
  <c r="G1536" i="15"/>
  <c r="H1536" i="15"/>
  <c r="B1537" i="15"/>
  <c r="C1537" i="15"/>
  <c r="D1537" i="15"/>
  <c r="E1537" i="15"/>
  <c r="F1537" i="15"/>
  <c r="G1537" i="15"/>
  <c r="H1537" i="15"/>
  <c r="B1538" i="15"/>
  <c r="C1538" i="15"/>
  <c r="D1538" i="15"/>
  <c r="E1538" i="15"/>
  <c r="F1538" i="15"/>
  <c r="G1538" i="15"/>
  <c r="H1538" i="15"/>
  <c r="B1539" i="15"/>
  <c r="C1539" i="15"/>
  <c r="D1539" i="15"/>
  <c r="E1539" i="15"/>
  <c r="F1539" i="15"/>
  <c r="G1539" i="15"/>
  <c r="H1539" i="15"/>
  <c r="B1540" i="15"/>
  <c r="C1540" i="15"/>
  <c r="D1540" i="15"/>
  <c r="E1540" i="15"/>
  <c r="F1540" i="15"/>
  <c r="G1540" i="15"/>
  <c r="H1540" i="15"/>
  <c r="B1541" i="15"/>
  <c r="C1541" i="15"/>
  <c r="D1541" i="15"/>
  <c r="E1541" i="15"/>
  <c r="F1541" i="15"/>
  <c r="G1541" i="15"/>
  <c r="H1541" i="15"/>
  <c r="B1542" i="15"/>
  <c r="C1542" i="15"/>
  <c r="D1542" i="15"/>
  <c r="E1542" i="15"/>
  <c r="F1542" i="15"/>
  <c r="G1542" i="15"/>
  <c r="H1542" i="15"/>
  <c r="B1543" i="15"/>
  <c r="C1543" i="15"/>
  <c r="D1543" i="15"/>
  <c r="E1543" i="15"/>
  <c r="F1543" i="15"/>
  <c r="G1543" i="15"/>
  <c r="H1543" i="15"/>
  <c r="B1544" i="15"/>
  <c r="C1544" i="15"/>
  <c r="D1544" i="15"/>
  <c r="E1544" i="15"/>
  <c r="F1544" i="15"/>
  <c r="G1544" i="15"/>
  <c r="H1544" i="15"/>
  <c r="B1545" i="15"/>
  <c r="C1545" i="15"/>
  <c r="D1545" i="15"/>
  <c r="E1545" i="15"/>
  <c r="F1545" i="15"/>
  <c r="G1545" i="15"/>
  <c r="H1545" i="15"/>
  <c r="B1546" i="15"/>
  <c r="C1546" i="15"/>
  <c r="D1546" i="15"/>
  <c r="E1546" i="15"/>
  <c r="F1546" i="15"/>
  <c r="G1546" i="15"/>
  <c r="H1546" i="15"/>
  <c r="B1547" i="15"/>
  <c r="C1547" i="15"/>
  <c r="D1547" i="15"/>
  <c r="E1547" i="15"/>
  <c r="F1547" i="15"/>
  <c r="G1547" i="15"/>
  <c r="H1547" i="15"/>
  <c r="B1548" i="15"/>
  <c r="C1548" i="15"/>
  <c r="D1548" i="15"/>
  <c r="E1548" i="15"/>
  <c r="F1548" i="15"/>
  <c r="G1548" i="15"/>
  <c r="H1548" i="15"/>
  <c r="B1549" i="15"/>
  <c r="C1549" i="15"/>
  <c r="D1549" i="15"/>
  <c r="E1549" i="15"/>
  <c r="F1549" i="15"/>
  <c r="G1549" i="15"/>
  <c r="H1549" i="15"/>
  <c r="B1550" i="15"/>
  <c r="C1550" i="15"/>
  <c r="D1550" i="15"/>
  <c r="E1550" i="15"/>
  <c r="F1550" i="15"/>
  <c r="G1550" i="15"/>
  <c r="H1550" i="15"/>
  <c r="B1551" i="15"/>
  <c r="C1551" i="15"/>
  <c r="D1551" i="15"/>
  <c r="E1551" i="15"/>
  <c r="F1551" i="15"/>
  <c r="G1551" i="15"/>
  <c r="H1551" i="15"/>
  <c r="B1552" i="15"/>
  <c r="C1552" i="15"/>
  <c r="D1552" i="15"/>
  <c r="E1552" i="15"/>
  <c r="F1552" i="15"/>
  <c r="G1552" i="15"/>
  <c r="H1552" i="15"/>
  <c r="B1553" i="15"/>
  <c r="C1553" i="15"/>
  <c r="D1553" i="15"/>
  <c r="E1553" i="15"/>
  <c r="F1553" i="15"/>
  <c r="G1553" i="15"/>
  <c r="H1553" i="15"/>
  <c r="B1554" i="15"/>
  <c r="C1554" i="15"/>
  <c r="D1554" i="15"/>
  <c r="E1554" i="15"/>
  <c r="F1554" i="15"/>
  <c r="G1554" i="15"/>
  <c r="H1554" i="15"/>
  <c r="B1555" i="15"/>
  <c r="C1555" i="15"/>
  <c r="D1555" i="15"/>
  <c r="E1555" i="15"/>
  <c r="F1555" i="15"/>
  <c r="G1555" i="15"/>
  <c r="H1555" i="15"/>
  <c r="C16" i="37"/>
  <c r="C17" i="37" s="1"/>
  <c r="C18" i="37" s="1"/>
  <c r="C19" i="37" s="1"/>
  <c r="C20" i="37" s="1"/>
  <c r="C21" i="37" s="1"/>
  <c r="C22" i="37" s="1"/>
  <c r="C23" i="37" s="1"/>
  <c r="C24" i="37" s="1"/>
  <c r="C25" i="37" s="1"/>
  <c r="C26" i="37" s="1"/>
  <c r="C27" i="37" s="1"/>
  <c r="C28" i="37" s="1"/>
  <c r="C29" i="37" s="1"/>
  <c r="C30" i="37" s="1"/>
  <c r="C31" i="37" s="1"/>
  <c r="C32" i="37" s="1"/>
  <c r="C33" i="37" s="1"/>
  <c r="C34" i="37" s="1"/>
  <c r="E23" i="37"/>
  <c r="F23" i="37"/>
  <c r="E24" i="37"/>
  <c r="F24" i="37"/>
  <c r="E25" i="37"/>
  <c r="F25" i="37"/>
  <c r="E26" i="37"/>
  <c r="F26" i="37"/>
  <c r="E27" i="37"/>
  <c r="F27" i="37"/>
  <c r="E26" i="38" s="1"/>
  <c r="E28" i="37"/>
  <c r="F28" i="37"/>
  <c r="E27" i="38" s="1"/>
  <c r="E29" i="37"/>
  <c r="F29" i="37"/>
  <c r="E28" i="38" s="1"/>
  <c r="E30" i="37"/>
  <c r="F30" i="37"/>
  <c r="E29" i="38" s="1"/>
  <c r="E31" i="37"/>
  <c r="F31" i="37"/>
  <c r="E30" i="38" s="1"/>
  <c r="E32" i="37"/>
  <c r="F32" i="37"/>
  <c r="E31" i="38" s="1"/>
  <c r="E33" i="37"/>
  <c r="F33" i="37"/>
  <c r="E32" i="38" s="1"/>
  <c r="E34" i="37"/>
  <c r="F34" i="37"/>
  <c r="E33" i="38" s="1"/>
  <c r="M5" i="36"/>
  <c r="O5" i="36"/>
  <c r="M6" i="36"/>
  <c r="O6" i="36"/>
  <c r="M7" i="36"/>
  <c r="O7" i="36"/>
  <c r="M8" i="36"/>
  <c r="O8" i="36"/>
  <c r="M9" i="36"/>
  <c r="O9" i="36"/>
  <c r="M10" i="36"/>
  <c r="O10" i="36"/>
  <c r="M11" i="36"/>
  <c r="O11" i="36"/>
  <c r="M12" i="36"/>
  <c r="O12" i="36"/>
  <c r="M13" i="36"/>
  <c r="O13" i="36"/>
  <c r="M14" i="36"/>
  <c r="O14" i="36"/>
  <c r="M15" i="36"/>
  <c r="O15" i="36"/>
  <c r="M16" i="36"/>
  <c r="O16" i="36"/>
  <c r="M17" i="36"/>
  <c r="O17" i="36"/>
  <c r="M18" i="36"/>
  <c r="O18" i="36"/>
  <c r="M19" i="36"/>
  <c r="O19" i="36"/>
  <c r="M20" i="36"/>
  <c r="O20" i="36"/>
  <c r="M21" i="36"/>
  <c r="O21" i="36"/>
  <c r="M22" i="36"/>
  <c r="O22" i="36"/>
  <c r="M23" i="36"/>
  <c r="O23" i="36"/>
  <c r="M24" i="36"/>
  <c r="O24" i="36"/>
  <c r="M25" i="36"/>
  <c r="O25" i="36"/>
  <c r="M26" i="36"/>
  <c r="O26" i="36"/>
  <c r="M27" i="36"/>
  <c r="O27" i="36"/>
  <c r="M28" i="36"/>
  <c r="O28" i="36"/>
  <c r="M29" i="36"/>
  <c r="O29" i="36"/>
  <c r="M30" i="36"/>
  <c r="O30" i="36"/>
  <c r="M31" i="36"/>
  <c r="O31" i="36"/>
  <c r="M32" i="36"/>
  <c r="O32" i="36"/>
  <c r="M33" i="36"/>
  <c r="O33" i="36"/>
  <c r="M34" i="36"/>
  <c r="O34" i="36"/>
  <c r="M35" i="36"/>
  <c r="O35" i="36"/>
  <c r="M36" i="36"/>
  <c r="O36" i="36"/>
  <c r="M37" i="36"/>
  <c r="O37" i="36"/>
  <c r="M38" i="36"/>
  <c r="O38" i="36"/>
  <c r="M39" i="36"/>
  <c r="O39" i="36"/>
  <c r="M40" i="36"/>
  <c r="O40" i="36"/>
  <c r="M41" i="36"/>
  <c r="O41" i="36"/>
  <c r="M42" i="36"/>
  <c r="O42" i="36"/>
  <c r="M43" i="36"/>
  <c r="O43" i="36"/>
  <c r="M44" i="36"/>
  <c r="O44" i="36"/>
  <c r="M45" i="36"/>
  <c r="O45" i="36"/>
  <c r="M46" i="36"/>
  <c r="O46" i="36"/>
  <c r="M47" i="36"/>
  <c r="O47" i="36"/>
  <c r="M48" i="36"/>
  <c r="O48" i="36"/>
  <c r="M49" i="36"/>
  <c r="O49" i="36"/>
  <c r="M50" i="36"/>
  <c r="O50" i="36"/>
  <c r="M51" i="36"/>
  <c r="O51" i="36"/>
  <c r="M52" i="36"/>
  <c r="O52" i="36"/>
  <c r="M53" i="36"/>
  <c r="O53" i="36"/>
  <c r="M54" i="36"/>
  <c r="O54" i="36"/>
  <c r="M55" i="36"/>
  <c r="O55" i="36"/>
  <c r="M56" i="36"/>
  <c r="O56" i="36"/>
  <c r="M57" i="36"/>
  <c r="O57" i="36"/>
  <c r="M58" i="36"/>
  <c r="O58" i="36"/>
  <c r="M59" i="36"/>
  <c r="E20" i="37" s="1"/>
  <c r="O59" i="36"/>
  <c r="F20" i="37" s="1"/>
  <c r="E19" i="38" s="1"/>
  <c r="M60" i="36"/>
  <c r="O60" i="36"/>
  <c r="M61" i="36"/>
  <c r="O61" i="36"/>
  <c r="M62" i="36"/>
  <c r="O62" i="36"/>
  <c r="M63" i="36"/>
  <c r="O63" i="36"/>
  <c r="M64" i="36"/>
  <c r="O64" i="36"/>
  <c r="M65" i="36"/>
  <c r="O65" i="36"/>
  <c r="M66" i="36"/>
  <c r="O66" i="36"/>
  <c r="M67" i="36"/>
  <c r="O67" i="36"/>
  <c r="M68" i="36"/>
  <c r="O68" i="36"/>
  <c r="M69" i="36"/>
  <c r="O69" i="36"/>
  <c r="M70" i="36"/>
  <c r="O70" i="36"/>
  <c r="M71" i="36"/>
  <c r="O71" i="36"/>
  <c r="M72" i="36"/>
  <c r="O72" i="36"/>
  <c r="M73" i="36"/>
  <c r="O73" i="36"/>
  <c r="M74" i="36"/>
  <c r="O74" i="36"/>
  <c r="M75" i="36"/>
  <c r="O75" i="36"/>
  <c r="M76" i="36"/>
  <c r="O76" i="36"/>
  <c r="M77" i="36"/>
  <c r="O77" i="36"/>
  <c r="M78" i="36"/>
  <c r="O78" i="36"/>
  <c r="M79" i="36"/>
  <c r="O79" i="36"/>
  <c r="M80" i="36"/>
  <c r="O80" i="36"/>
  <c r="M81" i="36"/>
  <c r="O81" i="36"/>
  <c r="M82" i="36"/>
  <c r="O82" i="36"/>
  <c r="M83" i="36"/>
  <c r="O83" i="36"/>
  <c r="M84" i="36"/>
  <c r="O84" i="36"/>
  <c r="M85" i="36"/>
  <c r="O85" i="36"/>
  <c r="M86" i="36"/>
  <c r="O86" i="36"/>
  <c r="M87" i="36"/>
  <c r="O87" i="36"/>
  <c r="M88" i="36"/>
  <c r="O88" i="36"/>
  <c r="M89" i="36"/>
  <c r="O89" i="36"/>
  <c r="M90" i="36"/>
  <c r="O90" i="36"/>
  <c r="M91" i="36"/>
  <c r="O91" i="36"/>
  <c r="M92" i="36"/>
  <c r="O92" i="36"/>
  <c r="M93" i="36"/>
  <c r="O93" i="36"/>
  <c r="M94" i="36"/>
  <c r="O94" i="36"/>
  <c r="M95" i="36"/>
  <c r="O95" i="36"/>
  <c r="M96" i="36"/>
  <c r="O96" i="36"/>
  <c r="M97" i="36"/>
  <c r="O97" i="36"/>
  <c r="M98" i="36"/>
  <c r="O98" i="36"/>
  <c r="M99" i="36"/>
  <c r="O99" i="36"/>
  <c r="M100" i="36"/>
  <c r="O100" i="36"/>
  <c r="M101" i="36"/>
  <c r="O101" i="36"/>
  <c r="M102" i="36"/>
  <c r="O102" i="36"/>
  <c r="M103" i="36"/>
  <c r="O103" i="36"/>
  <c r="M104" i="36"/>
  <c r="O104" i="36"/>
  <c r="M105" i="36"/>
  <c r="O105" i="36"/>
  <c r="M106" i="36"/>
  <c r="O106" i="36"/>
  <c r="M107" i="36"/>
  <c r="O107" i="36"/>
  <c r="M108" i="36"/>
  <c r="O108" i="36"/>
  <c r="M109" i="36"/>
  <c r="O109" i="36"/>
  <c r="M110" i="36"/>
  <c r="O110" i="36"/>
  <c r="M111" i="36"/>
  <c r="O111" i="36"/>
  <c r="M112" i="36"/>
  <c r="O112" i="36"/>
  <c r="M113" i="36"/>
  <c r="O113" i="36"/>
  <c r="M114" i="36"/>
  <c r="O114" i="36"/>
  <c r="M115" i="36"/>
  <c r="O115" i="36"/>
  <c r="M116" i="36"/>
  <c r="O116" i="36"/>
  <c r="M117" i="36"/>
  <c r="O117" i="36"/>
  <c r="M118" i="36"/>
  <c r="O118" i="36"/>
  <c r="M119" i="36"/>
  <c r="O119" i="36"/>
  <c r="M120" i="36"/>
  <c r="O120" i="36"/>
  <c r="M121" i="36"/>
  <c r="O121" i="36"/>
  <c r="M122" i="36"/>
  <c r="O122" i="36"/>
  <c r="M123" i="36"/>
  <c r="O123" i="36"/>
  <c r="M124" i="36"/>
  <c r="O124" i="36"/>
  <c r="M125" i="36"/>
  <c r="O125" i="36"/>
  <c r="M126" i="36"/>
  <c r="O126" i="36"/>
  <c r="M127" i="36"/>
  <c r="O127" i="36"/>
  <c r="M128" i="36"/>
  <c r="O128" i="36"/>
  <c r="M129" i="36"/>
  <c r="O129" i="36"/>
  <c r="M130" i="36"/>
  <c r="O130" i="36"/>
  <c r="M131" i="36"/>
  <c r="O131" i="36"/>
  <c r="M132" i="36"/>
  <c r="O132" i="36"/>
  <c r="M133" i="36"/>
  <c r="O133" i="36"/>
  <c r="M134" i="36"/>
  <c r="O134" i="36"/>
  <c r="M135" i="36"/>
  <c r="O135" i="36"/>
  <c r="M136" i="36"/>
  <c r="O136" i="36"/>
  <c r="M137" i="36"/>
  <c r="O137" i="36"/>
  <c r="M138" i="36"/>
  <c r="O138" i="36"/>
  <c r="M139" i="36"/>
  <c r="O139" i="36"/>
  <c r="M140" i="36"/>
  <c r="O140" i="36"/>
  <c r="M141" i="36"/>
  <c r="O141" i="36"/>
  <c r="M142" i="36"/>
  <c r="O142" i="36"/>
  <c r="M143" i="36"/>
  <c r="O143" i="36"/>
  <c r="M144" i="36"/>
  <c r="O144" i="36"/>
  <c r="M145" i="36"/>
  <c r="O145" i="36"/>
  <c r="M146" i="36"/>
  <c r="O146" i="36"/>
  <c r="M147" i="36"/>
  <c r="O147" i="36"/>
  <c r="M148" i="36"/>
  <c r="O148" i="36"/>
  <c r="M149" i="36"/>
  <c r="O149" i="36"/>
  <c r="M150" i="36"/>
  <c r="O150" i="36"/>
  <c r="M151" i="36"/>
  <c r="O151" i="36"/>
  <c r="M152" i="36"/>
  <c r="O152" i="36"/>
  <c r="M153" i="36"/>
  <c r="O153" i="36"/>
  <c r="M154" i="36"/>
  <c r="O154" i="36"/>
  <c r="M155" i="36"/>
  <c r="O155" i="36"/>
  <c r="M156" i="36"/>
  <c r="O156" i="36"/>
  <c r="M157" i="36"/>
  <c r="O157" i="36"/>
  <c r="M158" i="36"/>
  <c r="O158" i="36"/>
  <c r="M159" i="36"/>
  <c r="O159" i="36"/>
  <c r="M160" i="36"/>
  <c r="O160" i="36"/>
  <c r="M161" i="36"/>
  <c r="O161" i="36"/>
  <c r="M162" i="36"/>
  <c r="O162" i="36"/>
  <c r="M163" i="36"/>
  <c r="O163" i="36"/>
  <c r="M164" i="36"/>
  <c r="O164" i="36"/>
  <c r="M165" i="36"/>
  <c r="O165" i="36"/>
  <c r="M166" i="36"/>
  <c r="O166" i="36"/>
  <c r="M167" i="36"/>
  <c r="O167" i="36"/>
  <c r="M168" i="36"/>
  <c r="O168" i="36"/>
  <c r="M169" i="36"/>
  <c r="O169" i="36"/>
  <c r="M170" i="36"/>
  <c r="O170" i="36"/>
  <c r="M171" i="36"/>
  <c r="O171" i="36"/>
  <c r="M172" i="36"/>
  <c r="O172" i="36"/>
  <c r="M173" i="36"/>
  <c r="O173" i="36"/>
  <c r="M174" i="36"/>
  <c r="O174" i="36"/>
  <c r="M175" i="36"/>
  <c r="O175" i="36"/>
  <c r="M176" i="36"/>
  <c r="O176" i="36"/>
  <c r="M177" i="36"/>
  <c r="O177" i="36"/>
  <c r="M178" i="36"/>
  <c r="O178" i="36"/>
  <c r="M179" i="36"/>
  <c r="O179" i="36"/>
  <c r="M180" i="36"/>
  <c r="O180" i="36"/>
  <c r="M181" i="36"/>
  <c r="O181" i="36"/>
  <c r="M182" i="36"/>
  <c r="O182" i="36"/>
  <c r="M183" i="36"/>
  <c r="O183" i="36"/>
  <c r="M184" i="36"/>
  <c r="O184" i="36"/>
  <c r="M185" i="36"/>
  <c r="O185" i="36"/>
  <c r="M186" i="36"/>
  <c r="O186" i="36"/>
  <c r="M187" i="36"/>
  <c r="O187" i="36"/>
  <c r="M188" i="36"/>
  <c r="O188" i="36"/>
  <c r="M189" i="36"/>
  <c r="O189" i="36"/>
  <c r="M190" i="36"/>
  <c r="O190" i="36"/>
  <c r="M191" i="36"/>
  <c r="O191" i="36"/>
  <c r="M192" i="36"/>
  <c r="O192" i="36"/>
  <c r="M193" i="36"/>
  <c r="O193" i="36"/>
  <c r="M194" i="36"/>
  <c r="O194" i="36"/>
  <c r="M195" i="36"/>
  <c r="O195" i="36"/>
  <c r="M196" i="36"/>
  <c r="O196" i="36"/>
  <c r="M197" i="36"/>
  <c r="O197" i="36"/>
  <c r="M198" i="36"/>
  <c r="O198" i="36"/>
  <c r="M199" i="36"/>
  <c r="O199" i="36"/>
  <c r="M200" i="36"/>
  <c r="O200" i="36"/>
  <c r="M201" i="36"/>
  <c r="O201" i="36"/>
  <c r="M202" i="36"/>
  <c r="O202" i="36"/>
  <c r="M203" i="36"/>
  <c r="O203" i="36"/>
  <c r="M204" i="36"/>
  <c r="O204" i="36"/>
  <c r="M205" i="36"/>
  <c r="O205" i="36"/>
  <c r="M206" i="36"/>
  <c r="O206" i="36"/>
  <c r="M207" i="36"/>
  <c r="O207" i="36"/>
  <c r="M208" i="36"/>
  <c r="O208" i="36"/>
  <c r="M209" i="36"/>
  <c r="O209" i="36"/>
  <c r="M210" i="36"/>
  <c r="O210" i="36"/>
  <c r="M211" i="36"/>
  <c r="O211" i="36"/>
  <c r="M212" i="36"/>
  <c r="O212" i="36"/>
  <c r="M213" i="36"/>
  <c r="O213" i="36"/>
  <c r="M214" i="36"/>
  <c r="O214" i="36"/>
  <c r="M215" i="36"/>
  <c r="O215" i="36"/>
  <c r="M216" i="36"/>
  <c r="O216" i="36"/>
  <c r="M217" i="36"/>
  <c r="O217" i="36"/>
  <c r="M218" i="36"/>
  <c r="O218" i="36"/>
  <c r="M219" i="36"/>
  <c r="O219" i="36"/>
  <c r="M220" i="36"/>
  <c r="O220" i="36"/>
  <c r="M221" i="36"/>
  <c r="O221" i="36"/>
  <c r="M222" i="36"/>
  <c r="O222" i="36"/>
  <c r="M223" i="36"/>
  <c r="O223" i="36"/>
  <c r="M224" i="36"/>
  <c r="O224" i="36"/>
  <c r="M225" i="36"/>
  <c r="O225" i="36"/>
  <c r="M226" i="36"/>
  <c r="O226" i="36"/>
  <c r="M227" i="36"/>
  <c r="O227" i="36"/>
  <c r="M228" i="36"/>
  <c r="O228" i="36"/>
  <c r="M229" i="36"/>
  <c r="O229" i="36"/>
  <c r="M230" i="36"/>
  <c r="O230" i="36"/>
  <c r="M231" i="36"/>
  <c r="O231" i="36"/>
  <c r="M232" i="36"/>
  <c r="O232" i="36"/>
  <c r="M233" i="36"/>
  <c r="O233" i="36"/>
  <c r="M234" i="36"/>
  <c r="O234" i="36"/>
  <c r="M235" i="36"/>
  <c r="O235" i="36"/>
  <c r="M236" i="36"/>
  <c r="O236" i="36"/>
  <c r="M237" i="36"/>
  <c r="O237" i="36"/>
  <c r="M238" i="36"/>
  <c r="O238" i="36"/>
  <c r="M239" i="36"/>
  <c r="O239" i="36"/>
  <c r="M240" i="36"/>
  <c r="O240" i="36"/>
  <c r="M241" i="36"/>
  <c r="O241" i="36"/>
  <c r="M242" i="36"/>
  <c r="O242" i="36"/>
  <c r="M243" i="36"/>
  <c r="O243" i="36"/>
  <c r="M244" i="36"/>
  <c r="O244" i="36"/>
  <c r="M245" i="36"/>
  <c r="O245" i="36"/>
  <c r="M246" i="36"/>
  <c r="O246" i="36"/>
  <c r="M247" i="36"/>
  <c r="O247" i="36"/>
  <c r="M248" i="36"/>
  <c r="O248" i="36"/>
  <c r="M249" i="36"/>
  <c r="O249" i="36"/>
  <c r="M250" i="36"/>
  <c r="O250" i="36"/>
  <c r="M251" i="36"/>
  <c r="O251" i="36"/>
  <c r="M252" i="36"/>
  <c r="O252" i="36"/>
  <c r="M253" i="36"/>
  <c r="O253" i="36"/>
  <c r="M254" i="36"/>
  <c r="O254" i="36"/>
  <c r="M255" i="36"/>
  <c r="O255" i="36"/>
  <c r="M256" i="36"/>
  <c r="O256" i="36"/>
  <c r="M257" i="36"/>
  <c r="O257" i="36"/>
  <c r="M258" i="36"/>
  <c r="O258" i="36"/>
  <c r="M259" i="36"/>
  <c r="O259" i="36"/>
  <c r="M260" i="36"/>
  <c r="O260" i="36"/>
  <c r="M261" i="36"/>
  <c r="O261" i="36"/>
  <c r="M262" i="36"/>
  <c r="O262" i="36"/>
  <c r="M263" i="36"/>
  <c r="O263" i="36"/>
  <c r="M264" i="36"/>
  <c r="O264" i="36"/>
  <c r="M265" i="36"/>
  <c r="O265" i="36"/>
  <c r="M266" i="36"/>
  <c r="O266" i="36"/>
  <c r="M267" i="36"/>
  <c r="O267" i="36"/>
  <c r="M268" i="36"/>
  <c r="O268" i="36"/>
  <c r="M269" i="36"/>
  <c r="O269" i="36"/>
  <c r="M270" i="36"/>
  <c r="O270" i="36"/>
  <c r="M271" i="36"/>
  <c r="O271" i="36"/>
  <c r="M272" i="36"/>
  <c r="O272" i="36"/>
  <c r="M273" i="36"/>
  <c r="O273" i="36"/>
  <c r="M274" i="36"/>
  <c r="O274" i="36"/>
  <c r="M275" i="36"/>
  <c r="O275" i="36"/>
  <c r="M276" i="36"/>
  <c r="O276" i="36"/>
  <c r="M277" i="36"/>
  <c r="O277" i="36"/>
  <c r="M278" i="36"/>
  <c r="O278" i="36"/>
  <c r="M279" i="36"/>
  <c r="O279" i="36"/>
  <c r="M280" i="36"/>
  <c r="O280" i="36"/>
  <c r="M281" i="36"/>
  <c r="O281" i="36"/>
  <c r="M282" i="36"/>
  <c r="O282" i="36"/>
  <c r="M283" i="36"/>
  <c r="O283" i="36"/>
  <c r="M284" i="36"/>
  <c r="O284" i="36"/>
  <c r="M285" i="36"/>
  <c r="O285" i="36"/>
  <c r="M286" i="36"/>
  <c r="O286" i="36"/>
  <c r="M287" i="36"/>
  <c r="O287" i="36"/>
  <c r="M288" i="36"/>
  <c r="O288" i="36"/>
  <c r="M289" i="36"/>
  <c r="O289" i="36"/>
  <c r="M290" i="36"/>
  <c r="O290" i="36"/>
  <c r="M291" i="36"/>
  <c r="O291" i="36"/>
  <c r="M292" i="36"/>
  <c r="O292" i="36"/>
  <c r="M293" i="36"/>
  <c r="O293" i="36"/>
  <c r="M294" i="36"/>
  <c r="O294" i="36"/>
  <c r="M295" i="36"/>
  <c r="O295" i="36"/>
  <c r="M296" i="36"/>
  <c r="O296" i="36"/>
  <c r="M297" i="36"/>
  <c r="O297" i="36"/>
  <c r="M298" i="36"/>
  <c r="O298" i="36"/>
  <c r="M299" i="36"/>
  <c r="O299" i="36"/>
  <c r="M300" i="36"/>
  <c r="O300" i="36"/>
  <c r="M301" i="36"/>
  <c r="O301" i="36"/>
  <c r="M302" i="36"/>
  <c r="O302" i="36"/>
  <c r="M303" i="36"/>
  <c r="O303" i="36"/>
  <c r="M304" i="36"/>
  <c r="O304" i="36"/>
  <c r="M305" i="36"/>
  <c r="O305" i="36"/>
  <c r="M306" i="36"/>
  <c r="O306" i="36"/>
  <c r="M307" i="36"/>
  <c r="O307" i="36"/>
  <c r="M308" i="36"/>
  <c r="O308" i="36"/>
  <c r="M309" i="36"/>
  <c r="O309" i="36"/>
  <c r="M310" i="36"/>
  <c r="O310" i="36"/>
  <c r="M311" i="36"/>
  <c r="O311" i="36"/>
  <c r="M312" i="36"/>
  <c r="O312" i="36"/>
  <c r="M313" i="36"/>
  <c r="O313" i="36"/>
  <c r="M314" i="36"/>
  <c r="O314" i="36"/>
  <c r="M315" i="36"/>
  <c r="O315" i="36"/>
  <c r="M316" i="36"/>
  <c r="O316" i="36"/>
  <c r="M317" i="36"/>
  <c r="O317" i="36"/>
  <c r="M318" i="36"/>
  <c r="O318" i="36"/>
  <c r="M319" i="36"/>
  <c r="O319" i="36"/>
  <c r="M320" i="36"/>
  <c r="O320" i="36"/>
  <c r="M321" i="36"/>
  <c r="O321" i="36"/>
  <c r="M322" i="36"/>
  <c r="O322" i="36"/>
  <c r="M323" i="36"/>
  <c r="O323" i="36"/>
  <c r="M324" i="36"/>
  <c r="O324" i="36"/>
  <c r="M325" i="36"/>
  <c r="O325" i="36"/>
  <c r="M326" i="36"/>
  <c r="O326" i="36"/>
  <c r="M327" i="36"/>
  <c r="O327" i="36"/>
  <c r="M328" i="36"/>
  <c r="O328" i="36"/>
  <c r="M329" i="36"/>
  <c r="O329" i="36"/>
  <c r="M330" i="36"/>
  <c r="O330" i="36"/>
  <c r="M331" i="36"/>
  <c r="O331" i="36"/>
  <c r="M332" i="36"/>
  <c r="O332" i="36"/>
  <c r="M333" i="36"/>
  <c r="O333" i="36"/>
  <c r="M334" i="36"/>
  <c r="O334" i="36"/>
  <c r="M335" i="36"/>
  <c r="O335" i="36"/>
  <c r="M336" i="36"/>
  <c r="O336" i="36"/>
  <c r="M337" i="36"/>
  <c r="O337" i="36"/>
  <c r="M338" i="36"/>
  <c r="O338" i="36"/>
  <c r="M339" i="36"/>
  <c r="O339" i="36"/>
  <c r="M340" i="36"/>
  <c r="O340" i="36"/>
  <c r="M341" i="36"/>
  <c r="O341" i="36"/>
  <c r="M342" i="36"/>
  <c r="O342" i="36"/>
  <c r="M343" i="36"/>
  <c r="O343" i="36"/>
  <c r="M344" i="36"/>
  <c r="O344" i="36"/>
  <c r="M345" i="36"/>
  <c r="O345" i="36"/>
  <c r="M346" i="36"/>
  <c r="O346" i="36"/>
  <c r="M347" i="36"/>
  <c r="O347" i="36"/>
  <c r="M348" i="36"/>
  <c r="O348" i="36"/>
  <c r="M349" i="36"/>
  <c r="O349" i="36"/>
  <c r="M350" i="36"/>
  <c r="O350" i="36"/>
  <c r="M351" i="36"/>
  <c r="O351" i="36"/>
  <c r="M352" i="36"/>
  <c r="O352" i="36"/>
  <c r="M353" i="36"/>
  <c r="O353" i="36"/>
  <c r="M354" i="36"/>
  <c r="O354" i="36"/>
  <c r="M355" i="36"/>
  <c r="O355" i="36"/>
  <c r="M356" i="36"/>
  <c r="O356" i="36"/>
  <c r="M357" i="36"/>
  <c r="O357" i="36"/>
  <c r="M358" i="36"/>
  <c r="O358" i="36"/>
  <c r="M359" i="36"/>
  <c r="O359" i="36"/>
  <c r="M360" i="36"/>
  <c r="O360" i="36"/>
  <c r="M361" i="36"/>
  <c r="O361" i="36"/>
  <c r="M362" i="36"/>
  <c r="O362" i="36"/>
  <c r="M363" i="36"/>
  <c r="O363" i="36"/>
  <c r="M364" i="36"/>
  <c r="O364" i="36"/>
  <c r="M365" i="36"/>
  <c r="O365" i="36"/>
  <c r="M366" i="36"/>
  <c r="O366" i="36"/>
  <c r="M367" i="36"/>
  <c r="O367" i="36"/>
  <c r="M368" i="36"/>
  <c r="O368" i="36"/>
  <c r="M369" i="36"/>
  <c r="O369" i="36"/>
  <c r="M370" i="36"/>
  <c r="O370" i="36"/>
  <c r="M371" i="36"/>
  <c r="O371" i="36"/>
  <c r="M372" i="36"/>
  <c r="O372" i="36"/>
  <c r="M373" i="36"/>
  <c r="O373" i="36"/>
  <c r="M374" i="36"/>
  <c r="O374" i="36"/>
  <c r="M375" i="36"/>
  <c r="O375" i="36"/>
  <c r="M376" i="36"/>
  <c r="O376" i="36"/>
  <c r="M377" i="36"/>
  <c r="O377" i="36"/>
  <c r="M378" i="36"/>
  <c r="O378" i="36"/>
  <c r="M379" i="36"/>
  <c r="O379" i="36"/>
  <c r="M380" i="36"/>
  <c r="O380" i="36"/>
  <c r="M381" i="36"/>
  <c r="O381" i="36"/>
  <c r="M382" i="36"/>
  <c r="O382" i="36"/>
  <c r="M383" i="36"/>
  <c r="O383" i="36"/>
  <c r="M384" i="36"/>
  <c r="O384" i="36"/>
  <c r="M385" i="36"/>
  <c r="O385" i="36"/>
  <c r="M386" i="36"/>
  <c r="O386" i="36"/>
  <c r="M387" i="36"/>
  <c r="O387" i="36"/>
  <c r="M388" i="36"/>
  <c r="O388" i="36"/>
  <c r="M389" i="36"/>
  <c r="O389" i="36"/>
  <c r="M390" i="36"/>
  <c r="O390" i="36"/>
  <c r="M391" i="36"/>
  <c r="O391" i="36"/>
  <c r="M392" i="36"/>
  <c r="O392" i="36"/>
  <c r="M393" i="36"/>
  <c r="O393" i="36"/>
  <c r="M394" i="36"/>
  <c r="O394" i="36"/>
  <c r="M395" i="36"/>
  <c r="O395" i="36"/>
  <c r="M396" i="36"/>
  <c r="O396" i="36"/>
  <c r="M397" i="36"/>
  <c r="O397" i="36"/>
  <c r="M398" i="36"/>
  <c r="O398" i="36"/>
  <c r="M399" i="36"/>
  <c r="O399" i="36"/>
  <c r="M400" i="36"/>
  <c r="O400" i="36"/>
  <c r="M401" i="36"/>
  <c r="O401" i="36"/>
  <c r="M402" i="36"/>
  <c r="O402" i="36"/>
  <c r="M403" i="36"/>
  <c r="O403" i="36"/>
  <c r="M404" i="36"/>
  <c r="O404" i="36"/>
  <c r="M405" i="36"/>
  <c r="O405" i="36"/>
  <c r="M406" i="36"/>
  <c r="O406" i="36"/>
  <c r="M407" i="36"/>
  <c r="O407" i="36"/>
  <c r="M408" i="36"/>
  <c r="O408" i="36"/>
  <c r="M409" i="36"/>
  <c r="O409" i="36"/>
  <c r="M410" i="36"/>
  <c r="O410" i="36"/>
  <c r="M411" i="36"/>
  <c r="O411" i="36"/>
  <c r="M412" i="36"/>
  <c r="O412" i="36"/>
  <c r="M413" i="36"/>
  <c r="O413" i="36"/>
  <c r="M414" i="36"/>
  <c r="O414" i="36"/>
  <c r="M415" i="36"/>
  <c r="O415" i="36"/>
  <c r="M416" i="36"/>
  <c r="O416" i="36"/>
  <c r="M417" i="36"/>
  <c r="O417" i="36"/>
  <c r="M418" i="36"/>
  <c r="O418" i="36"/>
  <c r="M419" i="36"/>
  <c r="O419" i="36"/>
  <c r="M420" i="36"/>
  <c r="O420" i="36"/>
  <c r="M421" i="36"/>
  <c r="O421" i="36"/>
  <c r="M422" i="36"/>
  <c r="O422" i="36"/>
  <c r="M423" i="36"/>
  <c r="O423" i="36"/>
  <c r="M424" i="36"/>
  <c r="O424" i="36"/>
  <c r="M425" i="36"/>
  <c r="O425" i="36"/>
  <c r="M426" i="36"/>
  <c r="O426" i="36"/>
  <c r="M427" i="36"/>
  <c r="O427" i="36"/>
  <c r="M428" i="36"/>
  <c r="O428" i="36"/>
  <c r="M429" i="36"/>
  <c r="O429" i="36"/>
  <c r="M430" i="36"/>
  <c r="O430" i="36"/>
  <c r="M431" i="36"/>
  <c r="O431" i="36"/>
  <c r="M432" i="36"/>
  <c r="O432" i="36"/>
  <c r="M433" i="36"/>
  <c r="O433" i="36"/>
  <c r="M434" i="36"/>
  <c r="O434" i="36"/>
  <c r="M435" i="36"/>
  <c r="O435" i="36"/>
  <c r="M436" i="36"/>
  <c r="O436" i="36"/>
  <c r="M437" i="36"/>
  <c r="O437" i="36"/>
  <c r="M438" i="36"/>
  <c r="O438" i="36"/>
  <c r="M439" i="36"/>
  <c r="O439" i="36"/>
  <c r="M440" i="36"/>
  <c r="O440" i="36"/>
  <c r="M441" i="36"/>
  <c r="O441" i="36"/>
  <c r="M442" i="36"/>
  <c r="O442" i="36"/>
  <c r="M443" i="36"/>
  <c r="O443" i="36"/>
  <c r="M444" i="36"/>
  <c r="O444" i="36"/>
  <c r="M445" i="36"/>
  <c r="O445" i="36"/>
  <c r="M446" i="36"/>
  <c r="O446" i="36"/>
  <c r="M447" i="36"/>
  <c r="O447" i="36"/>
  <c r="M448" i="36"/>
  <c r="O448" i="36"/>
  <c r="M449" i="36"/>
  <c r="O449" i="36"/>
  <c r="M450" i="36"/>
  <c r="O450" i="36"/>
  <c r="M451" i="36"/>
  <c r="O451" i="36"/>
  <c r="M452" i="36"/>
  <c r="O452" i="36"/>
  <c r="M453" i="36"/>
  <c r="O453" i="36"/>
  <c r="M454" i="36"/>
  <c r="O454" i="36"/>
  <c r="M455" i="36"/>
  <c r="O455" i="36"/>
  <c r="M456" i="36"/>
  <c r="O456" i="36"/>
  <c r="M457" i="36"/>
  <c r="O457" i="36"/>
  <c r="M458" i="36"/>
  <c r="O458" i="36"/>
  <c r="M459" i="36"/>
  <c r="O459" i="36"/>
  <c r="M460" i="36"/>
  <c r="O460" i="36"/>
  <c r="M461" i="36"/>
  <c r="O461" i="36"/>
  <c r="M462" i="36"/>
  <c r="O462" i="36"/>
  <c r="M463" i="36"/>
  <c r="O463" i="36"/>
  <c r="M464" i="36"/>
  <c r="O464" i="36"/>
  <c r="M465" i="36"/>
  <c r="O465" i="36"/>
  <c r="M466" i="36"/>
  <c r="O466" i="36"/>
  <c r="M467" i="36"/>
  <c r="O467" i="36"/>
  <c r="M468" i="36"/>
  <c r="O468" i="36"/>
  <c r="M469" i="36"/>
  <c r="O469" i="36"/>
  <c r="M470" i="36"/>
  <c r="O470" i="36"/>
  <c r="M471" i="36"/>
  <c r="O471" i="36"/>
  <c r="M472" i="36"/>
  <c r="O472" i="36"/>
  <c r="M473" i="36"/>
  <c r="O473" i="36"/>
  <c r="M474" i="36"/>
  <c r="O474" i="36"/>
  <c r="M475" i="36"/>
  <c r="O475" i="36"/>
  <c r="M476" i="36"/>
  <c r="O476" i="36"/>
  <c r="M477" i="36"/>
  <c r="O477" i="36"/>
  <c r="M478" i="36"/>
  <c r="O478" i="36"/>
  <c r="M479" i="36"/>
  <c r="O479" i="36"/>
  <c r="M480" i="36"/>
  <c r="O480" i="36"/>
  <c r="M481" i="36"/>
  <c r="O481" i="36"/>
  <c r="M482" i="36"/>
  <c r="O482" i="36"/>
  <c r="M483" i="36"/>
  <c r="O483" i="36"/>
  <c r="M484" i="36"/>
  <c r="O484" i="36"/>
  <c r="M485" i="36"/>
  <c r="O485" i="36"/>
  <c r="M486" i="36"/>
  <c r="O486" i="36"/>
  <c r="M487" i="36"/>
  <c r="O487" i="36"/>
  <c r="M488" i="36"/>
  <c r="O488" i="36"/>
  <c r="M489" i="36"/>
  <c r="O489" i="36"/>
  <c r="M490" i="36"/>
  <c r="O490" i="36"/>
  <c r="M491" i="36"/>
  <c r="O491" i="36"/>
  <c r="M492" i="36"/>
  <c r="O492" i="36"/>
  <c r="M493" i="36"/>
  <c r="O493" i="36"/>
  <c r="M494" i="36"/>
  <c r="O494" i="36"/>
  <c r="M495" i="36"/>
  <c r="O495" i="36"/>
  <c r="M496" i="36"/>
  <c r="O496" i="36"/>
  <c r="M497" i="36"/>
  <c r="O497" i="36"/>
  <c r="M498" i="36"/>
  <c r="O498" i="36"/>
  <c r="M499" i="36"/>
  <c r="O499" i="36"/>
  <c r="M500" i="36"/>
  <c r="O500" i="36"/>
  <c r="M501" i="36"/>
  <c r="O501" i="36"/>
  <c r="M502" i="36"/>
  <c r="O502" i="36"/>
  <c r="M503" i="36"/>
  <c r="O503" i="36"/>
  <c r="M504" i="36"/>
  <c r="O504" i="36"/>
  <c r="M505" i="36"/>
  <c r="O505" i="36"/>
  <c r="M506" i="36"/>
  <c r="O506" i="36"/>
  <c r="M507" i="36"/>
  <c r="O507" i="36"/>
  <c r="M508" i="36"/>
  <c r="O508" i="36"/>
  <c r="M509" i="36"/>
  <c r="O509" i="36"/>
  <c r="M510" i="36"/>
  <c r="O510" i="36"/>
  <c r="M511" i="36"/>
  <c r="O511" i="36"/>
  <c r="M512" i="36"/>
  <c r="O512" i="36"/>
  <c r="M513" i="36"/>
  <c r="O513" i="36"/>
  <c r="M514" i="36"/>
  <c r="O514" i="36"/>
  <c r="M515" i="36"/>
  <c r="O515" i="36"/>
  <c r="M516" i="36"/>
  <c r="O516" i="36"/>
  <c r="M517" i="36"/>
  <c r="O517" i="36"/>
  <c r="M518" i="36"/>
  <c r="O518" i="36"/>
  <c r="M519" i="36"/>
  <c r="O519" i="36"/>
  <c r="M520" i="36"/>
  <c r="O520" i="36"/>
  <c r="M521" i="36"/>
  <c r="O521" i="36"/>
  <c r="M522" i="36"/>
  <c r="O522" i="36"/>
  <c r="M523" i="36"/>
  <c r="O523" i="36"/>
  <c r="M524" i="36"/>
  <c r="O524" i="36"/>
  <c r="M525" i="36"/>
  <c r="O525" i="36"/>
  <c r="M526" i="36"/>
  <c r="O526" i="36"/>
  <c r="M527" i="36"/>
  <c r="O527" i="36"/>
  <c r="M528" i="36"/>
  <c r="O528" i="36"/>
  <c r="M529" i="36"/>
  <c r="O529" i="36"/>
  <c r="M530" i="36"/>
  <c r="O530" i="36"/>
  <c r="M531" i="36"/>
  <c r="O531" i="36"/>
  <c r="M532" i="36"/>
  <c r="O532" i="36"/>
  <c r="M533" i="36"/>
  <c r="O533" i="36"/>
  <c r="M534" i="36"/>
  <c r="O534" i="36"/>
  <c r="M535" i="36"/>
  <c r="O535" i="36"/>
  <c r="M536" i="36"/>
  <c r="O536" i="36"/>
  <c r="M537" i="36"/>
  <c r="O537" i="36"/>
  <c r="M538" i="36"/>
  <c r="O538" i="36"/>
  <c r="M539" i="36"/>
  <c r="O539" i="36"/>
  <c r="M540" i="36"/>
  <c r="O540" i="36"/>
  <c r="M541" i="36"/>
  <c r="O541" i="36"/>
  <c r="M542" i="36"/>
  <c r="O542" i="36"/>
  <c r="M543" i="36"/>
  <c r="O543" i="36"/>
  <c r="M544" i="36"/>
  <c r="O544" i="36"/>
  <c r="M545" i="36"/>
  <c r="O545" i="36"/>
  <c r="M546" i="36"/>
  <c r="O546" i="36"/>
  <c r="M547" i="36"/>
  <c r="O547" i="36"/>
  <c r="M548" i="36"/>
  <c r="O548" i="36"/>
  <c r="M549" i="36"/>
  <c r="O549" i="36"/>
  <c r="M550" i="36"/>
  <c r="O550" i="36"/>
  <c r="M551" i="36"/>
  <c r="O551" i="36"/>
  <c r="M552" i="36"/>
  <c r="O552" i="36"/>
  <c r="M553" i="36"/>
  <c r="O553" i="36"/>
  <c r="M554" i="36"/>
  <c r="O554" i="36"/>
  <c r="M555" i="36"/>
  <c r="O555" i="36"/>
  <c r="M556" i="36"/>
  <c r="O556" i="36"/>
  <c r="M557" i="36"/>
  <c r="O557" i="36"/>
  <c r="M558" i="36"/>
  <c r="O558" i="36"/>
  <c r="M559" i="36"/>
  <c r="O559" i="36"/>
  <c r="M560" i="36"/>
  <c r="O560" i="36"/>
  <c r="M561" i="36"/>
  <c r="O561" i="36"/>
  <c r="M562" i="36"/>
  <c r="O562" i="36"/>
  <c r="M563" i="36"/>
  <c r="O563" i="36"/>
  <c r="M564" i="36"/>
  <c r="O564" i="36"/>
  <c r="M565" i="36"/>
  <c r="O565" i="36"/>
  <c r="M566" i="36"/>
  <c r="O566" i="36"/>
  <c r="M567" i="36"/>
  <c r="O567" i="36"/>
  <c r="M568" i="36"/>
  <c r="O568" i="36"/>
  <c r="M569" i="36"/>
  <c r="O569" i="36"/>
  <c r="M570" i="36"/>
  <c r="O570" i="36"/>
  <c r="M571" i="36"/>
  <c r="O571" i="36"/>
  <c r="M572" i="36"/>
  <c r="O572" i="36"/>
  <c r="M573" i="36"/>
  <c r="O573" i="36"/>
  <c r="M574" i="36"/>
  <c r="O574" i="36"/>
  <c r="M575" i="36"/>
  <c r="O575" i="36"/>
  <c r="M576" i="36"/>
  <c r="O576" i="36"/>
  <c r="M577" i="36"/>
  <c r="O577" i="36"/>
  <c r="M578" i="36"/>
  <c r="O578" i="36"/>
  <c r="M579" i="36"/>
  <c r="O579" i="36"/>
  <c r="M580" i="36"/>
  <c r="O580" i="36"/>
  <c r="M581" i="36"/>
  <c r="O581" i="36"/>
  <c r="M582" i="36"/>
  <c r="O582" i="36"/>
  <c r="M583" i="36"/>
  <c r="O583" i="36"/>
  <c r="M584" i="36"/>
  <c r="O584" i="36"/>
  <c r="M585" i="36"/>
  <c r="O585" i="36"/>
  <c r="M586" i="36"/>
  <c r="O586" i="36"/>
  <c r="M587" i="36"/>
  <c r="O587" i="36"/>
  <c r="M588" i="36"/>
  <c r="O588" i="36"/>
  <c r="M589" i="36"/>
  <c r="O589" i="36"/>
  <c r="M590" i="36"/>
  <c r="O590" i="36"/>
  <c r="M591" i="36"/>
  <c r="O591" i="36"/>
  <c r="M592" i="36"/>
  <c r="O592" i="36"/>
  <c r="M593" i="36"/>
  <c r="O593" i="36"/>
  <c r="M594" i="36"/>
  <c r="O594" i="36"/>
  <c r="M595" i="36"/>
  <c r="O595" i="36"/>
  <c r="M596" i="36"/>
  <c r="O596" i="36"/>
  <c r="M597" i="36"/>
  <c r="O597" i="36"/>
  <c r="M598" i="36"/>
  <c r="O598" i="36"/>
  <c r="M599" i="36"/>
  <c r="O599" i="36"/>
  <c r="M600" i="36"/>
  <c r="O600" i="36"/>
  <c r="M601" i="36"/>
  <c r="O601" i="36"/>
  <c r="M602" i="36"/>
  <c r="O602" i="36"/>
  <c r="M603" i="36"/>
  <c r="O603" i="36"/>
  <c r="M604" i="36"/>
  <c r="O604" i="36"/>
  <c r="M605" i="36"/>
  <c r="O605" i="36"/>
  <c r="M606" i="36"/>
  <c r="O606" i="36"/>
  <c r="M607" i="36"/>
  <c r="O607" i="36"/>
  <c r="M608" i="36"/>
  <c r="O608" i="36"/>
  <c r="M609" i="36"/>
  <c r="O609" i="36"/>
  <c r="M610" i="36"/>
  <c r="O610" i="36"/>
  <c r="M611" i="36"/>
  <c r="O611" i="36"/>
  <c r="M612" i="36"/>
  <c r="O612" i="36"/>
  <c r="M613" i="36"/>
  <c r="O613" i="36"/>
  <c r="M614" i="36"/>
  <c r="O614" i="36"/>
  <c r="M615" i="36"/>
  <c r="O615" i="36"/>
  <c r="M616" i="36"/>
  <c r="O616" i="36"/>
  <c r="M617" i="36"/>
  <c r="O617" i="36"/>
  <c r="M618" i="36"/>
  <c r="O618" i="36"/>
  <c r="M619" i="36"/>
  <c r="O619" i="36"/>
  <c r="M620" i="36"/>
  <c r="O620" i="36"/>
  <c r="M621" i="36"/>
  <c r="O621" i="36"/>
  <c r="M622" i="36"/>
  <c r="O622" i="36"/>
  <c r="M623" i="36"/>
  <c r="O623" i="36"/>
  <c r="M624" i="36"/>
  <c r="O624" i="36"/>
  <c r="M625" i="36"/>
  <c r="O625" i="36"/>
  <c r="M626" i="36"/>
  <c r="O626" i="36"/>
  <c r="M627" i="36"/>
  <c r="O627" i="36"/>
  <c r="M628" i="36"/>
  <c r="O628" i="36"/>
  <c r="M629" i="36"/>
  <c r="O629" i="36"/>
  <c r="M630" i="36"/>
  <c r="O630" i="36"/>
  <c r="M631" i="36"/>
  <c r="O631" i="36"/>
  <c r="M632" i="36"/>
  <c r="O632" i="36"/>
  <c r="M633" i="36"/>
  <c r="O633" i="36"/>
  <c r="M634" i="36"/>
  <c r="O634" i="36"/>
  <c r="M635" i="36"/>
  <c r="O635" i="36"/>
  <c r="M636" i="36"/>
  <c r="O636" i="36"/>
  <c r="M637" i="36"/>
  <c r="O637" i="36"/>
  <c r="M638" i="36"/>
  <c r="O638" i="36"/>
  <c r="M639" i="36"/>
  <c r="O639" i="36"/>
  <c r="M640" i="36"/>
  <c r="O640" i="36"/>
  <c r="M641" i="36"/>
  <c r="O641" i="36"/>
  <c r="M642" i="36"/>
  <c r="O642" i="36"/>
  <c r="M643" i="36"/>
  <c r="O643" i="36"/>
  <c r="M644" i="36"/>
  <c r="O644" i="36"/>
  <c r="M645" i="36"/>
  <c r="O645" i="36"/>
  <c r="M646" i="36"/>
  <c r="O646" i="36"/>
  <c r="M647" i="36"/>
  <c r="O647" i="36"/>
  <c r="M648" i="36"/>
  <c r="O648" i="36"/>
  <c r="M649" i="36"/>
  <c r="O649" i="36"/>
  <c r="M650" i="36"/>
  <c r="O650" i="36"/>
  <c r="M651" i="36"/>
  <c r="O651" i="36"/>
  <c r="M652" i="36"/>
  <c r="O652" i="36"/>
  <c r="M653" i="36"/>
  <c r="O653" i="36"/>
  <c r="M654" i="36"/>
  <c r="O654" i="36"/>
  <c r="M655" i="36"/>
  <c r="O655" i="36"/>
  <c r="M656" i="36"/>
  <c r="O656" i="36"/>
  <c r="M657" i="36"/>
  <c r="O657" i="36"/>
  <c r="M658" i="36"/>
  <c r="O658" i="36"/>
  <c r="M659" i="36"/>
  <c r="O659" i="36"/>
  <c r="M660" i="36"/>
  <c r="O660" i="36"/>
  <c r="M661" i="36"/>
  <c r="O661" i="36"/>
  <c r="M662" i="36"/>
  <c r="O662" i="36"/>
  <c r="M663" i="36"/>
  <c r="O663" i="36"/>
  <c r="M664" i="36"/>
  <c r="O664" i="36"/>
  <c r="M665" i="36"/>
  <c r="O665" i="36"/>
  <c r="M666" i="36"/>
  <c r="O666" i="36"/>
  <c r="M667" i="36"/>
  <c r="O667" i="36"/>
  <c r="M668" i="36"/>
  <c r="O668" i="36"/>
  <c r="M669" i="36"/>
  <c r="O669" i="36"/>
  <c r="M670" i="36"/>
  <c r="O670" i="36"/>
  <c r="M671" i="36"/>
  <c r="O671" i="36"/>
  <c r="M672" i="36"/>
  <c r="O672" i="36"/>
  <c r="M673" i="36"/>
  <c r="O673" i="36"/>
  <c r="M674" i="36"/>
  <c r="O674" i="36"/>
  <c r="M675" i="36"/>
  <c r="O675" i="36"/>
  <c r="M676" i="36"/>
  <c r="O676" i="36"/>
  <c r="M677" i="36"/>
  <c r="O677" i="36"/>
  <c r="M678" i="36"/>
  <c r="O678" i="36"/>
  <c r="M679" i="36"/>
  <c r="O679" i="36"/>
  <c r="M680" i="36"/>
  <c r="O680" i="36"/>
  <c r="M681" i="36"/>
  <c r="O681" i="36"/>
  <c r="M682" i="36"/>
  <c r="O682" i="36"/>
  <c r="M683" i="36"/>
  <c r="O683" i="36"/>
  <c r="M684" i="36"/>
  <c r="O684" i="36"/>
  <c r="M685" i="36"/>
  <c r="O685" i="36"/>
  <c r="M686" i="36"/>
  <c r="O686" i="36"/>
  <c r="M687" i="36"/>
  <c r="O687" i="36"/>
  <c r="M688" i="36"/>
  <c r="O688" i="36"/>
  <c r="M689" i="36"/>
  <c r="O689" i="36"/>
  <c r="M690" i="36"/>
  <c r="O690" i="36"/>
  <c r="M691" i="36"/>
  <c r="O691" i="36"/>
  <c r="M692" i="36"/>
  <c r="O692" i="36"/>
  <c r="M693" i="36"/>
  <c r="O693" i="36"/>
  <c r="M694" i="36"/>
  <c r="O694" i="36"/>
  <c r="M695" i="36"/>
  <c r="O695" i="36"/>
  <c r="M696" i="36"/>
  <c r="O696" i="36"/>
  <c r="M697" i="36"/>
  <c r="O697" i="36"/>
  <c r="M698" i="36"/>
  <c r="O698" i="36"/>
  <c r="M699" i="36"/>
  <c r="O699" i="36"/>
  <c r="M700" i="36"/>
  <c r="O700" i="36"/>
  <c r="M701" i="36"/>
  <c r="O701" i="36"/>
  <c r="M702" i="36"/>
  <c r="O702" i="36"/>
  <c r="M703" i="36"/>
  <c r="O703" i="36"/>
  <c r="M704" i="36"/>
  <c r="O704" i="36"/>
  <c r="M705" i="36"/>
  <c r="O705" i="36"/>
  <c r="M706" i="36"/>
  <c r="O706" i="36"/>
  <c r="M707" i="36"/>
  <c r="O707" i="36"/>
  <c r="M708" i="36"/>
  <c r="O708" i="36"/>
  <c r="M709" i="36"/>
  <c r="O709" i="36"/>
  <c r="M710" i="36"/>
  <c r="O710" i="36"/>
  <c r="M711" i="36"/>
  <c r="O711" i="36"/>
  <c r="M712" i="36"/>
  <c r="O712" i="36"/>
  <c r="M713" i="36"/>
  <c r="O713" i="36"/>
  <c r="M714" i="36"/>
  <c r="O714" i="36"/>
  <c r="M715" i="36"/>
  <c r="O715" i="36"/>
  <c r="M716" i="36"/>
  <c r="O716" i="36"/>
  <c r="M717" i="36"/>
  <c r="O717" i="36"/>
  <c r="M718" i="36"/>
  <c r="O718" i="36"/>
  <c r="M719" i="36"/>
  <c r="O719" i="36"/>
  <c r="M720" i="36"/>
  <c r="O720" i="36"/>
  <c r="M721" i="36"/>
  <c r="O721" i="36"/>
  <c r="M722" i="36"/>
  <c r="O722" i="36"/>
  <c r="M723" i="36"/>
  <c r="O723" i="36"/>
  <c r="M724" i="36"/>
  <c r="O724" i="36"/>
  <c r="M725" i="36"/>
  <c r="O725" i="36"/>
  <c r="M726" i="36"/>
  <c r="O726" i="36"/>
  <c r="M727" i="36"/>
  <c r="O727" i="36"/>
  <c r="M728" i="36"/>
  <c r="O728" i="36"/>
  <c r="M729" i="36"/>
  <c r="O729" i="36"/>
  <c r="M730" i="36"/>
  <c r="O730" i="36"/>
  <c r="M731" i="36"/>
  <c r="O731" i="36"/>
  <c r="M732" i="36"/>
  <c r="O732" i="36"/>
  <c r="M733" i="36"/>
  <c r="O733" i="36"/>
  <c r="M734" i="36"/>
  <c r="O734" i="36"/>
  <c r="M735" i="36"/>
  <c r="O735" i="36"/>
  <c r="M736" i="36"/>
  <c r="O736" i="36"/>
  <c r="M737" i="36"/>
  <c r="O737" i="36"/>
  <c r="M738" i="36"/>
  <c r="O738" i="36"/>
  <c r="M739" i="36"/>
  <c r="O739" i="36"/>
  <c r="M740" i="36"/>
  <c r="O740" i="36"/>
  <c r="M741" i="36"/>
  <c r="O741" i="36"/>
  <c r="M742" i="36"/>
  <c r="O742" i="36"/>
  <c r="M743" i="36"/>
  <c r="O743" i="36"/>
  <c r="M744" i="36"/>
  <c r="O744" i="36"/>
  <c r="M745" i="36"/>
  <c r="O745" i="36"/>
  <c r="M746" i="36"/>
  <c r="O746" i="36"/>
  <c r="M747" i="36"/>
  <c r="O747" i="36"/>
  <c r="M748" i="36"/>
  <c r="O748" i="36"/>
  <c r="M749" i="36"/>
  <c r="O749" i="36"/>
  <c r="M750" i="36"/>
  <c r="O750" i="36"/>
  <c r="M751" i="36"/>
  <c r="O751" i="36"/>
  <c r="M752" i="36"/>
  <c r="O752" i="36"/>
  <c r="M753" i="36"/>
  <c r="O753" i="36"/>
  <c r="M754" i="36"/>
  <c r="O754" i="36"/>
  <c r="M755" i="36"/>
  <c r="O755" i="36"/>
  <c r="M756" i="36"/>
  <c r="O756" i="36"/>
  <c r="M757" i="36"/>
  <c r="O757" i="36"/>
  <c r="M758" i="36"/>
  <c r="O758" i="36"/>
  <c r="M759" i="36"/>
  <c r="O759" i="36"/>
  <c r="M760" i="36"/>
  <c r="O760" i="36"/>
  <c r="M761" i="36"/>
  <c r="O761" i="36"/>
  <c r="M762" i="36"/>
  <c r="O762" i="36"/>
  <c r="M763" i="36"/>
  <c r="O763" i="36"/>
  <c r="M764" i="36"/>
  <c r="O764" i="36"/>
  <c r="M765" i="36"/>
  <c r="O765" i="36"/>
  <c r="M766" i="36"/>
  <c r="O766" i="36"/>
  <c r="M767" i="36"/>
  <c r="O767" i="36"/>
  <c r="M768" i="36"/>
  <c r="O768" i="36"/>
  <c r="M769" i="36"/>
  <c r="O769" i="36"/>
  <c r="M770" i="36"/>
  <c r="O770" i="36"/>
  <c r="M771" i="36"/>
  <c r="O771" i="36"/>
  <c r="M772" i="36"/>
  <c r="O772" i="36"/>
  <c r="M773" i="36"/>
  <c r="O773" i="36"/>
  <c r="M774" i="36"/>
  <c r="O774" i="36"/>
  <c r="M775" i="36"/>
  <c r="O775" i="36"/>
  <c r="M776" i="36"/>
  <c r="O776" i="36"/>
  <c r="M777" i="36"/>
  <c r="O777" i="36"/>
  <c r="M778" i="36"/>
  <c r="O778" i="36"/>
  <c r="M779" i="36"/>
  <c r="O779" i="36"/>
  <c r="M780" i="36"/>
  <c r="O780" i="36"/>
  <c r="M781" i="36"/>
  <c r="O781" i="36"/>
  <c r="M782" i="36"/>
  <c r="O782" i="36"/>
  <c r="M783" i="36"/>
  <c r="O783" i="36"/>
  <c r="M784" i="36"/>
  <c r="O784" i="36"/>
  <c r="M785" i="36"/>
  <c r="O785" i="36"/>
  <c r="M786" i="36"/>
  <c r="O786" i="36"/>
  <c r="M787" i="36"/>
  <c r="O787" i="36"/>
  <c r="M788" i="36"/>
  <c r="O788" i="36"/>
  <c r="M789" i="36"/>
  <c r="O789" i="36"/>
  <c r="M790" i="36"/>
  <c r="O790" i="36"/>
  <c r="M791" i="36"/>
  <c r="O791" i="36"/>
  <c r="M792" i="36"/>
  <c r="O792" i="36"/>
  <c r="M793" i="36"/>
  <c r="O793" i="36"/>
  <c r="M794" i="36"/>
  <c r="O794" i="36"/>
  <c r="M795" i="36"/>
  <c r="O795" i="36"/>
  <c r="M796" i="36"/>
  <c r="O796" i="36"/>
  <c r="M797" i="36"/>
  <c r="O797" i="36"/>
  <c r="M798" i="36"/>
  <c r="O798" i="36"/>
  <c r="M799" i="36"/>
  <c r="O799" i="36"/>
  <c r="M800" i="36"/>
  <c r="O800" i="36"/>
  <c r="M801" i="36"/>
  <c r="O801" i="36"/>
  <c r="M802" i="36"/>
  <c r="O802" i="36"/>
  <c r="M803" i="36"/>
  <c r="O803" i="36"/>
  <c r="M804" i="36"/>
  <c r="O804" i="36"/>
  <c r="M805" i="36"/>
  <c r="O805" i="36"/>
  <c r="M806" i="36"/>
  <c r="O806" i="36"/>
  <c r="M807" i="36"/>
  <c r="O807" i="36"/>
  <c r="M808" i="36"/>
  <c r="O808" i="36"/>
  <c r="M809" i="36"/>
  <c r="O809" i="36"/>
  <c r="M810" i="36"/>
  <c r="O810" i="36"/>
  <c r="M811" i="36"/>
  <c r="O811" i="36"/>
  <c r="M812" i="36"/>
  <c r="O812" i="36"/>
  <c r="M813" i="36"/>
  <c r="O813" i="36"/>
  <c r="M814" i="36"/>
  <c r="O814" i="36"/>
  <c r="M815" i="36"/>
  <c r="O815" i="36"/>
  <c r="M816" i="36"/>
  <c r="O816" i="36"/>
  <c r="M817" i="36"/>
  <c r="O817" i="36"/>
  <c r="M818" i="36"/>
  <c r="O818" i="36"/>
  <c r="M819" i="36"/>
  <c r="O819" i="36"/>
  <c r="M820" i="36"/>
  <c r="O820" i="36"/>
  <c r="M821" i="36"/>
  <c r="O821" i="36"/>
  <c r="M822" i="36"/>
  <c r="O822" i="36"/>
  <c r="M823" i="36"/>
  <c r="O823" i="36"/>
  <c r="M824" i="36"/>
  <c r="O824" i="36"/>
  <c r="M825" i="36"/>
  <c r="O825" i="36"/>
  <c r="M826" i="36"/>
  <c r="O826" i="36"/>
  <c r="M827" i="36"/>
  <c r="O827" i="36"/>
  <c r="M828" i="36"/>
  <c r="O828" i="36"/>
  <c r="M829" i="36"/>
  <c r="O829" i="36"/>
  <c r="M830" i="36"/>
  <c r="O830" i="36"/>
  <c r="M831" i="36"/>
  <c r="O831" i="36"/>
  <c r="M832" i="36"/>
  <c r="O832" i="36"/>
  <c r="M833" i="36"/>
  <c r="O833" i="36"/>
  <c r="M834" i="36"/>
  <c r="O834" i="36"/>
  <c r="M835" i="36"/>
  <c r="O835" i="36"/>
  <c r="M836" i="36"/>
  <c r="O836" i="36"/>
  <c r="M837" i="36"/>
  <c r="O837" i="36"/>
  <c r="M838" i="36"/>
  <c r="O838" i="36"/>
  <c r="M839" i="36"/>
  <c r="O839" i="36"/>
  <c r="M840" i="36"/>
  <c r="O840" i="36"/>
  <c r="M841" i="36"/>
  <c r="O841" i="36"/>
  <c r="M842" i="36"/>
  <c r="O842" i="36"/>
  <c r="M843" i="36"/>
  <c r="O843" i="36"/>
  <c r="M844" i="36"/>
  <c r="O844" i="36"/>
  <c r="M845" i="36"/>
  <c r="O845" i="36"/>
  <c r="M846" i="36"/>
  <c r="O846" i="36"/>
  <c r="M847" i="36"/>
  <c r="O847" i="36"/>
  <c r="M848" i="36"/>
  <c r="O848" i="36"/>
  <c r="M849" i="36"/>
  <c r="O849" i="36"/>
  <c r="M850" i="36"/>
  <c r="O850" i="36"/>
  <c r="M851" i="36"/>
  <c r="O851" i="36"/>
  <c r="M852" i="36"/>
  <c r="O852" i="36"/>
  <c r="M853" i="36"/>
  <c r="O853" i="36"/>
  <c r="M854" i="36"/>
  <c r="O854" i="36"/>
  <c r="M855" i="36"/>
  <c r="O855" i="36"/>
  <c r="M856" i="36"/>
  <c r="O856" i="36"/>
  <c r="M857" i="36"/>
  <c r="O857" i="36"/>
  <c r="M858" i="36"/>
  <c r="O858" i="36"/>
  <c r="M859" i="36"/>
  <c r="O859" i="36"/>
  <c r="M860" i="36"/>
  <c r="O860" i="36"/>
  <c r="M861" i="36"/>
  <c r="O861" i="36"/>
  <c r="M862" i="36"/>
  <c r="O862" i="36"/>
  <c r="M863" i="36"/>
  <c r="O863" i="36"/>
  <c r="M864" i="36"/>
  <c r="O864" i="36"/>
  <c r="M865" i="36"/>
  <c r="O865" i="36"/>
  <c r="M866" i="36"/>
  <c r="O866" i="36"/>
  <c r="M867" i="36"/>
  <c r="O867" i="36"/>
  <c r="M868" i="36"/>
  <c r="O868" i="36"/>
  <c r="M869" i="36"/>
  <c r="O869" i="36"/>
  <c r="M870" i="36"/>
  <c r="O870" i="36"/>
  <c r="M871" i="36"/>
  <c r="O871" i="36"/>
  <c r="M872" i="36"/>
  <c r="O872" i="36"/>
  <c r="M873" i="36"/>
  <c r="O873" i="36"/>
  <c r="M874" i="36"/>
  <c r="O874" i="36"/>
  <c r="M875" i="36"/>
  <c r="O875" i="36"/>
  <c r="M876" i="36"/>
  <c r="O876" i="36"/>
  <c r="M877" i="36"/>
  <c r="O877" i="36"/>
  <c r="M878" i="36"/>
  <c r="O878" i="36"/>
  <c r="M879" i="36"/>
  <c r="O879" i="36"/>
  <c r="M880" i="36"/>
  <c r="O880" i="36"/>
  <c r="M881" i="36"/>
  <c r="O881" i="36"/>
  <c r="M882" i="36"/>
  <c r="O882" i="36"/>
  <c r="M883" i="36"/>
  <c r="O883" i="36"/>
  <c r="M884" i="36"/>
  <c r="O884" i="36"/>
  <c r="M885" i="36"/>
  <c r="O885" i="36"/>
  <c r="M886" i="36"/>
  <c r="O886" i="36"/>
  <c r="M887" i="36"/>
  <c r="O887" i="36"/>
  <c r="M888" i="36"/>
  <c r="O888" i="36"/>
  <c r="M889" i="36"/>
  <c r="O889" i="36"/>
  <c r="M890" i="36"/>
  <c r="O890" i="36"/>
  <c r="M891" i="36"/>
  <c r="O891" i="36"/>
  <c r="M892" i="36"/>
  <c r="O892" i="36"/>
  <c r="M893" i="36"/>
  <c r="O893" i="36"/>
  <c r="M894" i="36"/>
  <c r="O894" i="36"/>
  <c r="M895" i="36"/>
  <c r="O895" i="36"/>
  <c r="M896" i="36"/>
  <c r="O896" i="36"/>
  <c r="M897" i="36"/>
  <c r="O897" i="36"/>
  <c r="M898" i="36"/>
  <c r="O898" i="36"/>
  <c r="M899" i="36"/>
  <c r="O899" i="36"/>
  <c r="M900" i="36"/>
  <c r="O900" i="36"/>
  <c r="M901" i="36"/>
  <c r="O901" i="36"/>
  <c r="M902" i="36"/>
  <c r="O902" i="36"/>
  <c r="M903" i="36"/>
  <c r="O903" i="36"/>
  <c r="M904" i="36"/>
  <c r="O904" i="36"/>
  <c r="M905" i="36"/>
  <c r="O905" i="36"/>
  <c r="M906" i="36"/>
  <c r="O906" i="36"/>
  <c r="M907" i="36"/>
  <c r="O907" i="36"/>
  <c r="M908" i="36"/>
  <c r="O908" i="36"/>
  <c r="M909" i="36"/>
  <c r="O909" i="36"/>
  <c r="M910" i="36"/>
  <c r="O910" i="36"/>
  <c r="M911" i="36"/>
  <c r="O911" i="36"/>
  <c r="M912" i="36"/>
  <c r="O912" i="36"/>
  <c r="M913" i="36"/>
  <c r="O913" i="36"/>
  <c r="M914" i="36"/>
  <c r="O914" i="36"/>
  <c r="M915" i="36"/>
  <c r="O915" i="36"/>
  <c r="M916" i="36"/>
  <c r="O916" i="36"/>
  <c r="M917" i="36"/>
  <c r="O917" i="36"/>
  <c r="M918" i="36"/>
  <c r="O918" i="36"/>
  <c r="M919" i="36"/>
  <c r="O919" i="36"/>
  <c r="M920" i="36"/>
  <c r="O920" i="36"/>
  <c r="M921" i="36"/>
  <c r="O921" i="36"/>
  <c r="M922" i="36"/>
  <c r="O922" i="36"/>
  <c r="M923" i="36"/>
  <c r="O923" i="36"/>
  <c r="M924" i="36"/>
  <c r="O924" i="36"/>
  <c r="M925" i="36"/>
  <c r="O925" i="36"/>
  <c r="M926" i="36"/>
  <c r="O926" i="36"/>
  <c r="M927" i="36"/>
  <c r="O927" i="36"/>
  <c r="M928" i="36"/>
  <c r="O928" i="36"/>
  <c r="M929" i="36"/>
  <c r="O929" i="36"/>
  <c r="M930" i="36"/>
  <c r="O930" i="36"/>
  <c r="M931" i="36"/>
  <c r="O931" i="36"/>
  <c r="M932" i="36"/>
  <c r="O932" i="36"/>
  <c r="M933" i="36"/>
  <c r="O933" i="36"/>
  <c r="M934" i="36"/>
  <c r="O934" i="36"/>
  <c r="M935" i="36"/>
  <c r="O935" i="36"/>
  <c r="M936" i="36"/>
  <c r="O936" i="36"/>
  <c r="M937" i="36"/>
  <c r="O937" i="36"/>
  <c r="M938" i="36"/>
  <c r="O938" i="36"/>
  <c r="M939" i="36"/>
  <c r="O939" i="36"/>
  <c r="M940" i="36"/>
  <c r="O940" i="36"/>
  <c r="M941" i="36"/>
  <c r="O941" i="36"/>
  <c r="M942" i="36"/>
  <c r="O942" i="36"/>
  <c r="M943" i="36"/>
  <c r="O943" i="36"/>
  <c r="M944" i="36"/>
  <c r="O944" i="36"/>
  <c r="M945" i="36"/>
  <c r="O945" i="36"/>
  <c r="M946" i="36"/>
  <c r="O946" i="36"/>
  <c r="M947" i="36"/>
  <c r="O947" i="36"/>
  <c r="M948" i="36"/>
  <c r="O948" i="36"/>
  <c r="M949" i="36"/>
  <c r="O949" i="36"/>
  <c r="M950" i="36"/>
  <c r="O950" i="36"/>
  <c r="M951" i="36"/>
  <c r="O951" i="36"/>
  <c r="M952" i="36"/>
  <c r="O952" i="36"/>
  <c r="M953" i="36"/>
  <c r="O953" i="36"/>
  <c r="M954" i="36"/>
  <c r="O954" i="36"/>
  <c r="M955" i="36"/>
  <c r="O955" i="36"/>
  <c r="M956" i="36"/>
  <c r="O956" i="36"/>
  <c r="M957" i="36"/>
  <c r="O957" i="36"/>
  <c r="M958" i="36"/>
  <c r="O958" i="36"/>
  <c r="M959" i="36"/>
  <c r="O959" i="36"/>
  <c r="M960" i="36"/>
  <c r="O960" i="36"/>
  <c r="M961" i="36"/>
  <c r="O961" i="36"/>
  <c r="M962" i="36"/>
  <c r="O962" i="36"/>
  <c r="M963" i="36"/>
  <c r="O963" i="36"/>
  <c r="M964" i="36"/>
  <c r="O964" i="36"/>
  <c r="M965" i="36"/>
  <c r="O965" i="36"/>
  <c r="M966" i="36"/>
  <c r="O966" i="36"/>
  <c r="M967" i="36"/>
  <c r="O967" i="36"/>
  <c r="M968" i="36"/>
  <c r="O968" i="36"/>
  <c r="M969" i="36"/>
  <c r="O969" i="36"/>
  <c r="M970" i="36"/>
  <c r="O970" i="36"/>
  <c r="M971" i="36"/>
  <c r="O971" i="36"/>
  <c r="M972" i="36"/>
  <c r="O972" i="36"/>
  <c r="M973" i="36"/>
  <c r="O973" i="36"/>
  <c r="M974" i="36"/>
  <c r="O974" i="36"/>
  <c r="M975" i="36"/>
  <c r="O975" i="36"/>
  <c r="M976" i="36"/>
  <c r="O976" i="36"/>
  <c r="M977" i="36"/>
  <c r="O977" i="36"/>
  <c r="M978" i="36"/>
  <c r="O978" i="36"/>
  <c r="M979" i="36"/>
  <c r="O979" i="36"/>
  <c r="M980" i="36"/>
  <c r="O980" i="36"/>
  <c r="M981" i="36"/>
  <c r="O981" i="36"/>
  <c r="M982" i="36"/>
  <c r="O982" i="36"/>
  <c r="M983" i="36"/>
  <c r="O983" i="36"/>
  <c r="M984" i="36"/>
  <c r="O984" i="36"/>
  <c r="M985" i="36"/>
  <c r="O985" i="36"/>
  <c r="M986" i="36"/>
  <c r="O986" i="36"/>
  <c r="M987" i="36"/>
  <c r="O987" i="36"/>
  <c r="M988" i="36"/>
  <c r="O988" i="36"/>
  <c r="M989" i="36"/>
  <c r="O989" i="36"/>
  <c r="M990" i="36"/>
  <c r="O990" i="36"/>
  <c r="M991" i="36"/>
  <c r="O991" i="36"/>
  <c r="M992" i="36"/>
  <c r="O992" i="36"/>
  <c r="M993" i="36"/>
  <c r="O993" i="36"/>
  <c r="M994" i="36"/>
  <c r="O994" i="36"/>
  <c r="M995" i="36"/>
  <c r="O995" i="36"/>
  <c r="M996" i="36"/>
  <c r="O996" i="36"/>
  <c r="M997" i="36"/>
  <c r="O997" i="36"/>
  <c r="M998" i="36"/>
  <c r="O998" i="36"/>
  <c r="M999" i="36"/>
  <c r="O999" i="36"/>
  <c r="M1000" i="36"/>
  <c r="O1000" i="36"/>
  <c r="M1001" i="36"/>
  <c r="O1001" i="36"/>
  <c r="M1002" i="36"/>
  <c r="O1002" i="36"/>
  <c r="M1003" i="36"/>
  <c r="O1003" i="36"/>
  <c r="M1004" i="36"/>
  <c r="O1004" i="36"/>
  <c r="M1005" i="36"/>
  <c r="O1005" i="36"/>
  <c r="M1006" i="36"/>
  <c r="O1006" i="36"/>
  <c r="M1007" i="36"/>
  <c r="O1007" i="36"/>
  <c r="M1008" i="36"/>
  <c r="O1008" i="36"/>
  <c r="M1009" i="36"/>
  <c r="O1009" i="36"/>
  <c r="M1010" i="36"/>
  <c r="O1010" i="36"/>
  <c r="M1011" i="36"/>
  <c r="O1011" i="36"/>
  <c r="M1012" i="36"/>
  <c r="O1012" i="36"/>
  <c r="M1013" i="36"/>
  <c r="O1013" i="36"/>
  <c r="M1014" i="36"/>
  <c r="O1014" i="36"/>
  <c r="M1015" i="36"/>
  <c r="O1015" i="36"/>
  <c r="M1016" i="36"/>
  <c r="O1016" i="36"/>
  <c r="M1017" i="36"/>
  <c r="O1017" i="36"/>
  <c r="M1018" i="36"/>
  <c r="O1018" i="36"/>
  <c r="M1019" i="36"/>
  <c r="O1019" i="36"/>
  <c r="M1020" i="36"/>
  <c r="O1020" i="36"/>
  <c r="M1021" i="36"/>
  <c r="O1021" i="36"/>
  <c r="M1022" i="36"/>
  <c r="O1022" i="36"/>
  <c r="M1023" i="36"/>
  <c r="O1023" i="36"/>
  <c r="M1024" i="36"/>
  <c r="O1024" i="36"/>
  <c r="M1025" i="36"/>
  <c r="O1025" i="36"/>
  <c r="M1026" i="36"/>
  <c r="O1026" i="36"/>
  <c r="M1027" i="36"/>
  <c r="O1027" i="36"/>
  <c r="M1028" i="36"/>
  <c r="O1028" i="36"/>
  <c r="M1029" i="36"/>
  <c r="O1029" i="36"/>
  <c r="M1030" i="36"/>
  <c r="O1030" i="36"/>
  <c r="M1031" i="36"/>
  <c r="O1031" i="36"/>
  <c r="M1032" i="36"/>
  <c r="O1032" i="36"/>
  <c r="M1033" i="36"/>
  <c r="O1033" i="36"/>
  <c r="M1034" i="36"/>
  <c r="O1034" i="36"/>
  <c r="M1035" i="36"/>
  <c r="O1035" i="36"/>
  <c r="M1036" i="36"/>
  <c r="O1036" i="36"/>
  <c r="M1037" i="36"/>
  <c r="O1037" i="36"/>
  <c r="M1038" i="36"/>
  <c r="O1038" i="36"/>
  <c r="M1039" i="36"/>
  <c r="O1039" i="36"/>
  <c r="M1040" i="36"/>
  <c r="O1040" i="36"/>
  <c r="M1041" i="36"/>
  <c r="O1041" i="36"/>
  <c r="M1042" i="36"/>
  <c r="O1042" i="36"/>
  <c r="M1043" i="36"/>
  <c r="O1043" i="36"/>
  <c r="M1044" i="36"/>
  <c r="O1044" i="36"/>
  <c r="M1045" i="36"/>
  <c r="O1045" i="36"/>
  <c r="M1046" i="36"/>
  <c r="O1046" i="36"/>
  <c r="M1047" i="36"/>
  <c r="O1047" i="36"/>
  <c r="M1048" i="36"/>
  <c r="O1048" i="36"/>
  <c r="M1049" i="36"/>
  <c r="O1049" i="36"/>
  <c r="M1050" i="36"/>
  <c r="O1050" i="36"/>
  <c r="M1051" i="36"/>
  <c r="O1051" i="36"/>
  <c r="M1052" i="36"/>
  <c r="O1052" i="36"/>
  <c r="M1053" i="36"/>
  <c r="O1053" i="36"/>
  <c r="M1054" i="36"/>
  <c r="O1054" i="36"/>
  <c r="M1055" i="36"/>
  <c r="O1055" i="36"/>
  <c r="M1056" i="36"/>
  <c r="O1056" i="36"/>
  <c r="M1057" i="36"/>
  <c r="O1057" i="36"/>
  <c r="M1058" i="36"/>
  <c r="O1058" i="36"/>
  <c r="M1059" i="36"/>
  <c r="O1059" i="36"/>
  <c r="M1060" i="36"/>
  <c r="O1060" i="36"/>
  <c r="M1061" i="36"/>
  <c r="O1061" i="36"/>
  <c r="M1062" i="36"/>
  <c r="O1062" i="36"/>
  <c r="M1063" i="36"/>
  <c r="O1063" i="36"/>
  <c r="M1064" i="36"/>
  <c r="O1064" i="36"/>
  <c r="M1065" i="36"/>
  <c r="O1065" i="36"/>
  <c r="M1066" i="36"/>
  <c r="O1066" i="36"/>
  <c r="M1067" i="36"/>
  <c r="O1067" i="36"/>
  <c r="M1068" i="36"/>
  <c r="O1068" i="36"/>
  <c r="M1069" i="36"/>
  <c r="O1069" i="36"/>
  <c r="M1070" i="36"/>
  <c r="O1070" i="36"/>
  <c r="M1071" i="36"/>
  <c r="O1071" i="36"/>
  <c r="M1072" i="36"/>
  <c r="O1072" i="36"/>
  <c r="M1073" i="36"/>
  <c r="O1073" i="36"/>
  <c r="M1074" i="36"/>
  <c r="O1074" i="36"/>
  <c r="M1075" i="36"/>
  <c r="O1075" i="36"/>
  <c r="M1076" i="36"/>
  <c r="O1076" i="36"/>
  <c r="M1077" i="36"/>
  <c r="O1077" i="36"/>
  <c r="M1078" i="36"/>
  <c r="O1078" i="36"/>
  <c r="M1079" i="36"/>
  <c r="O1079" i="36"/>
  <c r="M1080" i="36"/>
  <c r="O1080" i="36"/>
  <c r="M1081" i="36"/>
  <c r="O1081" i="36"/>
  <c r="M1082" i="36"/>
  <c r="O1082" i="36"/>
  <c r="M1083" i="36"/>
  <c r="O1083" i="36"/>
  <c r="M1084" i="36"/>
  <c r="O1084" i="36"/>
  <c r="M1085" i="36"/>
  <c r="O1085" i="36"/>
  <c r="M1086" i="36"/>
  <c r="O1086" i="36"/>
  <c r="M1087" i="36"/>
  <c r="O1087" i="36"/>
  <c r="M1088" i="36"/>
  <c r="O1088" i="36"/>
  <c r="M1089" i="36"/>
  <c r="O1089" i="36"/>
  <c r="M1090" i="36"/>
  <c r="O1090" i="36"/>
  <c r="M1091" i="36"/>
  <c r="O1091" i="36"/>
  <c r="M1092" i="36"/>
  <c r="O1092" i="36"/>
  <c r="M1093" i="36"/>
  <c r="O1093" i="36"/>
  <c r="M1094" i="36"/>
  <c r="O1094" i="36"/>
  <c r="M1095" i="36"/>
  <c r="O1095" i="36"/>
  <c r="M1096" i="36"/>
  <c r="O1096" i="36"/>
  <c r="M1097" i="36"/>
  <c r="O1097" i="36"/>
  <c r="M1098" i="36"/>
  <c r="O1098" i="36"/>
  <c r="M1099" i="36"/>
  <c r="O1099" i="36"/>
  <c r="M1100" i="36"/>
  <c r="O1100" i="36"/>
  <c r="M1101" i="36"/>
  <c r="O1101" i="36"/>
  <c r="M1102" i="36"/>
  <c r="O1102" i="36"/>
  <c r="M1103" i="36"/>
  <c r="O1103" i="36"/>
  <c r="M1104" i="36"/>
  <c r="O1104" i="36"/>
  <c r="M1105" i="36"/>
  <c r="O1105" i="36"/>
  <c r="M1106" i="36"/>
  <c r="O1106" i="36"/>
  <c r="M1107" i="36"/>
  <c r="O1107" i="36"/>
  <c r="M1108" i="36"/>
  <c r="O1108" i="36"/>
  <c r="M1109" i="36"/>
  <c r="O1109" i="36"/>
  <c r="M1110" i="36"/>
  <c r="O1110" i="36"/>
  <c r="M1111" i="36"/>
  <c r="O1111" i="36"/>
  <c r="M1112" i="36"/>
  <c r="O1112" i="36"/>
  <c r="M1113" i="36"/>
  <c r="O1113" i="36"/>
  <c r="M1114" i="36"/>
  <c r="O1114" i="36"/>
  <c r="M1115" i="36"/>
  <c r="O1115" i="36"/>
  <c r="M1116" i="36"/>
  <c r="O1116" i="36"/>
  <c r="M1117" i="36"/>
  <c r="O1117" i="36"/>
  <c r="M1118" i="36"/>
  <c r="O1118" i="36"/>
  <c r="M1119" i="36"/>
  <c r="O1119" i="36"/>
  <c r="M1120" i="36"/>
  <c r="O1120" i="36"/>
  <c r="M1121" i="36"/>
  <c r="O1121" i="36"/>
  <c r="M1122" i="36"/>
  <c r="O1122" i="36"/>
  <c r="M1123" i="36"/>
  <c r="O1123" i="36"/>
  <c r="M1124" i="36"/>
  <c r="O1124" i="36"/>
  <c r="M1125" i="36"/>
  <c r="O1125" i="36"/>
  <c r="M1126" i="36"/>
  <c r="O1126" i="36"/>
  <c r="M1127" i="36"/>
  <c r="O1127" i="36"/>
  <c r="M1128" i="36"/>
  <c r="E21" i="37" s="1"/>
  <c r="O1128" i="36"/>
  <c r="F21" i="37" s="1"/>
  <c r="E20" i="38" s="1"/>
  <c r="W20" i="38" s="1" a="1"/>
  <c r="M1129" i="36"/>
  <c r="O1129" i="36"/>
  <c r="M1130" i="36"/>
  <c r="O1130" i="36"/>
  <c r="M1131" i="36"/>
  <c r="O1131" i="36"/>
  <c r="M1132" i="36"/>
  <c r="O1132" i="36"/>
  <c r="M1133" i="36"/>
  <c r="O1133" i="36"/>
  <c r="M1134" i="36"/>
  <c r="O1134" i="36"/>
  <c r="M1135" i="36"/>
  <c r="O1135" i="36"/>
  <c r="M1136" i="36"/>
  <c r="O1136" i="36"/>
  <c r="M1137" i="36"/>
  <c r="O1137" i="36"/>
  <c r="M1138" i="36"/>
  <c r="O1138" i="36"/>
  <c r="M1139" i="36"/>
  <c r="O1139" i="36"/>
  <c r="M1140" i="36"/>
  <c r="O1140" i="36"/>
  <c r="M1141" i="36"/>
  <c r="O1141" i="36"/>
  <c r="M1142" i="36"/>
  <c r="O1142" i="36"/>
  <c r="M1143" i="36"/>
  <c r="O1143" i="36"/>
  <c r="M1144" i="36"/>
  <c r="O1144" i="36"/>
  <c r="M1145" i="36"/>
  <c r="O1145" i="36"/>
  <c r="M1146" i="36"/>
  <c r="O1146" i="36"/>
  <c r="M1147" i="36"/>
  <c r="O1147" i="36"/>
  <c r="M1148" i="36"/>
  <c r="O1148" i="36"/>
  <c r="M1149" i="36"/>
  <c r="O1149" i="36"/>
  <c r="M1150" i="36"/>
  <c r="O1150" i="36"/>
  <c r="M1151" i="36"/>
  <c r="O1151" i="36"/>
  <c r="M1152" i="36"/>
  <c r="O1152" i="36"/>
  <c r="M1153" i="36"/>
  <c r="O1153" i="36"/>
  <c r="M1154" i="36"/>
  <c r="O1154" i="36"/>
  <c r="M1155" i="36"/>
  <c r="O1155" i="36"/>
  <c r="M1156" i="36"/>
  <c r="O1156" i="36"/>
  <c r="M1157" i="36"/>
  <c r="O1157" i="36"/>
  <c r="M1158" i="36"/>
  <c r="O1158" i="36"/>
  <c r="M1159" i="36"/>
  <c r="O1159" i="36"/>
  <c r="M1160" i="36"/>
  <c r="O1160" i="36"/>
  <c r="M1161" i="36"/>
  <c r="O1161" i="36"/>
  <c r="M1162" i="36"/>
  <c r="O1162" i="36"/>
  <c r="M1163" i="36"/>
  <c r="O1163" i="36"/>
  <c r="M1164" i="36"/>
  <c r="O1164" i="36"/>
  <c r="M1165" i="36"/>
  <c r="O1165" i="36"/>
  <c r="M1166" i="36"/>
  <c r="O1166" i="36"/>
  <c r="M1167" i="36"/>
  <c r="O1167" i="36"/>
  <c r="M1168" i="36"/>
  <c r="O1168" i="36"/>
  <c r="M1169" i="36"/>
  <c r="O1169" i="36"/>
  <c r="M1170" i="36"/>
  <c r="O1170" i="36"/>
  <c r="M1171" i="36"/>
  <c r="O1171" i="36"/>
  <c r="M1172" i="36"/>
  <c r="O1172" i="36"/>
  <c r="M1173" i="36"/>
  <c r="O1173" i="36"/>
  <c r="M1174" i="36"/>
  <c r="O1174" i="36"/>
  <c r="M1175" i="36"/>
  <c r="O1175" i="36"/>
  <c r="M1176" i="36"/>
  <c r="O1176" i="36"/>
  <c r="M1177" i="36"/>
  <c r="O1177" i="36"/>
  <c r="M1178" i="36"/>
  <c r="O1178" i="36"/>
  <c r="M1179" i="36"/>
  <c r="O1179" i="36"/>
  <c r="M1180" i="36"/>
  <c r="O1180" i="36"/>
  <c r="M1181" i="36"/>
  <c r="O1181" i="36"/>
  <c r="M1182" i="36"/>
  <c r="O1182" i="36"/>
  <c r="M1183" i="36"/>
  <c r="O1183" i="36"/>
  <c r="M1184" i="36"/>
  <c r="O1184" i="36"/>
  <c r="M1185" i="36"/>
  <c r="O1185" i="36"/>
  <c r="M1186" i="36"/>
  <c r="O1186" i="36"/>
  <c r="M1187" i="36"/>
  <c r="O1187" i="36"/>
  <c r="M1188" i="36"/>
  <c r="O1188" i="36"/>
  <c r="M1189" i="36"/>
  <c r="O1189" i="36"/>
  <c r="M1190" i="36"/>
  <c r="O1190" i="36"/>
  <c r="M1191" i="36"/>
  <c r="O1191" i="36"/>
  <c r="M1192" i="36"/>
  <c r="O1192" i="36"/>
  <c r="M1193" i="36"/>
  <c r="O1193" i="36"/>
  <c r="M1194" i="36"/>
  <c r="O1194" i="36"/>
  <c r="M1195" i="36"/>
  <c r="O1195" i="36"/>
  <c r="M1196" i="36"/>
  <c r="O1196" i="36"/>
  <c r="M1197" i="36"/>
  <c r="O1197" i="36"/>
  <c r="M1198" i="36"/>
  <c r="O1198" i="36"/>
  <c r="M1199" i="36"/>
  <c r="O1199" i="36"/>
  <c r="M1200" i="36"/>
  <c r="O1200" i="36"/>
  <c r="M1201" i="36"/>
  <c r="O1201" i="36"/>
  <c r="M1202" i="36"/>
  <c r="O1202" i="36"/>
  <c r="M1203" i="36"/>
  <c r="O1203" i="36"/>
  <c r="M1204" i="36"/>
  <c r="O1204" i="36"/>
  <c r="M1205" i="36"/>
  <c r="O1205" i="36"/>
  <c r="M1206" i="36"/>
  <c r="O1206" i="36"/>
  <c r="M1207" i="36"/>
  <c r="O1207" i="36"/>
  <c r="M1208" i="36"/>
  <c r="O1208" i="36"/>
  <c r="M1209" i="36"/>
  <c r="O1209" i="36"/>
  <c r="M1210" i="36"/>
  <c r="O1210" i="36"/>
  <c r="M1211" i="36"/>
  <c r="O1211" i="36"/>
  <c r="M1212" i="36"/>
  <c r="O1212" i="36"/>
  <c r="M1213" i="36"/>
  <c r="O1213" i="36"/>
  <c r="M1214" i="36"/>
  <c r="O1214" i="36"/>
  <c r="M1215" i="36"/>
  <c r="O1215" i="36"/>
  <c r="M1216" i="36"/>
  <c r="O1216" i="36"/>
  <c r="M1217" i="36"/>
  <c r="O1217" i="36"/>
  <c r="M1218" i="36"/>
  <c r="O1218" i="36"/>
  <c r="M1219" i="36"/>
  <c r="O1219" i="36"/>
  <c r="M1220" i="36"/>
  <c r="O1220" i="36"/>
  <c r="M1221" i="36"/>
  <c r="O1221" i="36"/>
  <c r="M1222" i="36"/>
  <c r="O1222" i="36"/>
  <c r="M1223" i="36"/>
  <c r="O1223" i="36"/>
  <c r="M1224" i="36"/>
  <c r="O1224" i="36"/>
  <c r="M1225" i="36"/>
  <c r="O1225" i="36"/>
  <c r="M1226" i="36"/>
  <c r="O1226" i="36"/>
  <c r="M1227" i="36"/>
  <c r="O1227" i="36"/>
  <c r="M1228" i="36"/>
  <c r="O1228" i="36"/>
  <c r="M1229" i="36"/>
  <c r="O1229" i="36"/>
  <c r="M1230" i="36"/>
  <c r="O1230" i="36"/>
  <c r="M1231" i="36"/>
  <c r="O1231" i="36"/>
  <c r="M1232" i="36"/>
  <c r="O1232" i="36"/>
  <c r="M1233" i="36"/>
  <c r="O1233" i="36"/>
  <c r="M1234" i="36"/>
  <c r="O1234" i="36"/>
  <c r="M1235" i="36"/>
  <c r="O1235" i="36"/>
  <c r="M1236" i="36"/>
  <c r="O1236" i="36"/>
  <c r="M1237" i="36"/>
  <c r="O1237" i="36"/>
  <c r="M1238" i="36"/>
  <c r="O1238" i="36"/>
  <c r="M1239" i="36"/>
  <c r="O1239" i="36"/>
  <c r="M1240" i="36"/>
  <c r="O1240" i="36"/>
  <c r="M1241" i="36"/>
  <c r="O1241" i="36"/>
  <c r="M1242" i="36"/>
  <c r="O1242" i="36"/>
  <c r="M1243" i="36"/>
  <c r="O1243" i="36"/>
  <c r="M1244" i="36"/>
  <c r="O1244" i="36"/>
  <c r="M1245" i="36"/>
  <c r="O1245" i="36"/>
  <c r="M1246" i="36"/>
  <c r="O1246" i="36"/>
  <c r="M1247" i="36"/>
  <c r="O1247" i="36"/>
  <c r="M1248" i="36"/>
  <c r="O1248" i="36"/>
  <c r="M1249" i="36"/>
  <c r="O1249" i="36"/>
  <c r="M1250" i="36"/>
  <c r="E17" i="37" s="1"/>
  <c r="O1250" i="36"/>
  <c r="F17" i="37" s="1"/>
  <c r="E16" i="38" s="1"/>
  <c r="M1251" i="36"/>
  <c r="O1251" i="36"/>
  <c r="M1252" i="36"/>
  <c r="O1252" i="36"/>
  <c r="M1253" i="36"/>
  <c r="O1253" i="36"/>
  <c r="M1254" i="36"/>
  <c r="O1254" i="36"/>
  <c r="M1255" i="36"/>
  <c r="O1255" i="36"/>
  <c r="M1256" i="36"/>
  <c r="O1256" i="36"/>
  <c r="M1257" i="36"/>
  <c r="O1257" i="36"/>
  <c r="M1258" i="36"/>
  <c r="O1258" i="36"/>
  <c r="M1259" i="36"/>
  <c r="O1259" i="36"/>
  <c r="M1260" i="36"/>
  <c r="O1260" i="36"/>
  <c r="M1261" i="36"/>
  <c r="O1261" i="36"/>
  <c r="M1262" i="36"/>
  <c r="O1262" i="36"/>
  <c r="M1263" i="36"/>
  <c r="O1263" i="36"/>
  <c r="M1264" i="36"/>
  <c r="O1264" i="36"/>
  <c r="M1265" i="36"/>
  <c r="O1265" i="36"/>
  <c r="M1266" i="36"/>
  <c r="O1266" i="36"/>
  <c r="M1267" i="36"/>
  <c r="O1267" i="36"/>
  <c r="M1268" i="36"/>
  <c r="O1268" i="36"/>
  <c r="M1269" i="36"/>
  <c r="O1269" i="36"/>
  <c r="M1270" i="36"/>
  <c r="O1270" i="36"/>
  <c r="M1271" i="36"/>
  <c r="O1271" i="36"/>
  <c r="M1272" i="36"/>
  <c r="O1272" i="36"/>
  <c r="M1273" i="36"/>
  <c r="O1273" i="36"/>
  <c r="M1274" i="36"/>
  <c r="O1274" i="36"/>
  <c r="M1275" i="36"/>
  <c r="O1275" i="36"/>
  <c r="M1276" i="36"/>
  <c r="O1276" i="36"/>
  <c r="M1277" i="36"/>
  <c r="O1277" i="36"/>
  <c r="M1278" i="36"/>
  <c r="O1278" i="36"/>
  <c r="M1279" i="36"/>
  <c r="O1279" i="36"/>
  <c r="M1280" i="36"/>
  <c r="O1280" i="36"/>
  <c r="M1281" i="36"/>
  <c r="O1281" i="36"/>
  <c r="M1282" i="36"/>
  <c r="O1282" i="36"/>
  <c r="M1283" i="36"/>
  <c r="O1283" i="36"/>
  <c r="M1284" i="36"/>
  <c r="O1284" i="36"/>
  <c r="M1285" i="36"/>
  <c r="O1285" i="36"/>
  <c r="M1286" i="36"/>
  <c r="O1286" i="36"/>
  <c r="M1287" i="36"/>
  <c r="O1287" i="36"/>
  <c r="M1288" i="36"/>
  <c r="O1288" i="36"/>
  <c r="M1289" i="36"/>
  <c r="O1289" i="36"/>
  <c r="M1290" i="36"/>
  <c r="O1290" i="36"/>
  <c r="M1291" i="36"/>
  <c r="O1291" i="36"/>
  <c r="M1292" i="36"/>
  <c r="O1292" i="36"/>
  <c r="M1293" i="36"/>
  <c r="O1293" i="36"/>
  <c r="M1294" i="36"/>
  <c r="O1294" i="36"/>
  <c r="M1295" i="36"/>
  <c r="O1295" i="36"/>
  <c r="M1296" i="36"/>
  <c r="O1296" i="36"/>
  <c r="M1297" i="36"/>
  <c r="O1297" i="36"/>
  <c r="M1298" i="36"/>
  <c r="O1298" i="36"/>
  <c r="M1299" i="36"/>
  <c r="O1299" i="36"/>
  <c r="M1300" i="36"/>
  <c r="O1300" i="36"/>
  <c r="M1301" i="36"/>
  <c r="O1301" i="36"/>
  <c r="M1302" i="36"/>
  <c r="O1302" i="36"/>
  <c r="M1303" i="36"/>
  <c r="O1303" i="36"/>
  <c r="M1304" i="36"/>
  <c r="O1304" i="36"/>
  <c r="M1305" i="36"/>
  <c r="O1305" i="36"/>
  <c r="M1306" i="36"/>
  <c r="O1306" i="36"/>
  <c r="M1307" i="36"/>
  <c r="O1307" i="36"/>
  <c r="M1308" i="36"/>
  <c r="O1308" i="36"/>
  <c r="M1309" i="36"/>
  <c r="O1309" i="36"/>
  <c r="M1310" i="36"/>
  <c r="O1310" i="36"/>
  <c r="M1311" i="36"/>
  <c r="O1311" i="36"/>
  <c r="M1312" i="36"/>
  <c r="O1312" i="36"/>
  <c r="M1313" i="36"/>
  <c r="O1313" i="36"/>
  <c r="M1314" i="36"/>
  <c r="O1314" i="36"/>
  <c r="M1315" i="36"/>
  <c r="O1315" i="36"/>
  <c r="M1316" i="36"/>
  <c r="O1316" i="36"/>
  <c r="M1317" i="36"/>
  <c r="O1317" i="36"/>
  <c r="M1318" i="36"/>
  <c r="O1318" i="36"/>
  <c r="M1319" i="36"/>
  <c r="O1319" i="36"/>
  <c r="M1320" i="36"/>
  <c r="O1320" i="36"/>
  <c r="M1321" i="36"/>
  <c r="O1321" i="36"/>
  <c r="M1322" i="36"/>
  <c r="O1322" i="36"/>
  <c r="M1323" i="36"/>
  <c r="O1323" i="36"/>
  <c r="M1324" i="36"/>
  <c r="O1324" i="36"/>
  <c r="M1325" i="36"/>
  <c r="O1325" i="36"/>
  <c r="M1326" i="36"/>
  <c r="O1326" i="36"/>
  <c r="M1327" i="36"/>
  <c r="O1327" i="36"/>
  <c r="M1328" i="36"/>
  <c r="O1328" i="36"/>
  <c r="M1329" i="36"/>
  <c r="O1329" i="36"/>
  <c r="M1330" i="36"/>
  <c r="O1330" i="36"/>
  <c r="M1331" i="36"/>
  <c r="O1331" i="36"/>
  <c r="M1332" i="36"/>
  <c r="O1332" i="36"/>
  <c r="M1333" i="36"/>
  <c r="O1333" i="36"/>
  <c r="M1334" i="36"/>
  <c r="O1334" i="36"/>
  <c r="M1335" i="36"/>
  <c r="O1335" i="36"/>
  <c r="M1336" i="36"/>
  <c r="O1336" i="36"/>
  <c r="M1337" i="36"/>
  <c r="O1337" i="36"/>
  <c r="M1338" i="36"/>
  <c r="O1338" i="36"/>
  <c r="M1339" i="36"/>
  <c r="O1339" i="36"/>
  <c r="M1340" i="36"/>
  <c r="O1340" i="36"/>
  <c r="M1341" i="36"/>
  <c r="O1341" i="36"/>
  <c r="M1342" i="36"/>
  <c r="O1342" i="36"/>
  <c r="M1343" i="36"/>
  <c r="O1343" i="36"/>
  <c r="M1344" i="36"/>
  <c r="O1344" i="36"/>
  <c r="M1345" i="36"/>
  <c r="O1345" i="36"/>
  <c r="M1346" i="36"/>
  <c r="O1346" i="36"/>
  <c r="M1347" i="36"/>
  <c r="O1347" i="36"/>
  <c r="M1348" i="36"/>
  <c r="O1348" i="36"/>
  <c r="M1349" i="36"/>
  <c r="O1349" i="36"/>
  <c r="M1350" i="36"/>
  <c r="O1350" i="36"/>
  <c r="M1351" i="36"/>
  <c r="O1351" i="36"/>
  <c r="M1352" i="36"/>
  <c r="O1352" i="36"/>
  <c r="M1353" i="36"/>
  <c r="O1353" i="36"/>
  <c r="M1354" i="36"/>
  <c r="O1354" i="36"/>
  <c r="M1355" i="36"/>
  <c r="O1355" i="36"/>
  <c r="M1356" i="36"/>
  <c r="O1356" i="36"/>
  <c r="M1357" i="36"/>
  <c r="O1357" i="36"/>
  <c r="M1358" i="36"/>
  <c r="O1358" i="36"/>
  <c r="M1359" i="36"/>
  <c r="O1359" i="36"/>
  <c r="M1360" i="36"/>
  <c r="O1360" i="36"/>
  <c r="M1361" i="36"/>
  <c r="O1361" i="36"/>
  <c r="M1362" i="36"/>
  <c r="O1362" i="36"/>
  <c r="M1363" i="36"/>
  <c r="O1363" i="36"/>
  <c r="M1364" i="36"/>
  <c r="O1364" i="36"/>
  <c r="M1365" i="36"/>
  <c r="O1365" i="36"/>
  <c r="M1366" i="36"/>
  <c r="O1366" i="36"/>
  <c r="M1367" i="36"/>
  <c r="O1367" i="36"/>
  <c r="M1368" i="36"/>
  <c r="O1368" i="36"/>
  <c r="M1369" i="36"/>
  <c r="O1369" i="36"/>
  <c r="M1370" i="36"/>
  <c r="O1370" i="36"/>
  <c r="M1371" i="36"/>
  <c r="O1371" i="36"/>
  <c r="M1372" i="36"/>
  <c r="O1372" i="36"/>
  <c r="M1373" i="36"/>
  <c r="O1373" i="36"/>
  <c r="M1374" i="36"/>
  <c r="O1374" i="36"/>
  <c r="M1375" i="36"/>
  <c r="O1375" i="36"/>
  <c r="M1376" i="36"/>
  <c r="O1376" i="36"/>
  <c r="M1377" i="36"/>
  <c r="O1377" i="36"/>
  <c r="M1378" i="36"/>
  <c r="O1378" i="36"/>
  <c r="M1379" i="36"/>
  <c r="O1379" i="36"/>
  <c r="M1380" i="36"/>
  <c r="O1380" i="36"/>
  <c r="M1381" i="36"/>
  <c r="O1381" i="36"/>
  <c r="M1382" i="36"/>
  <c r="O1382" i="36"/>
  <c r="M1383" i="36"/>
  <c r="O1383" i="36"/>
  <c r="M1384" i="36"/>
  <c r="O1384" i="36"/>
  <c r="M1385" i="36"/>
  <c r="O1385" i="36"/>
  <c r="M1386" i="36"/>
  <c r="O1386" i="36"/>
  <c r="M1387" i="36"/>
  <c r="O1387" i="36"/>
  <c r="M1388" i="36"/>
  <c r="O1388" i="36"/>
  <c r="M1389" i="36"/>
  <c r="O1389" i="36"/>
  <c r="M1390" i="36"/>
  <c r="O1390" i="36"/>
  <c r="M1391" i="36"/>
  <c r="O1391" i="36"/>
  <c r="M1392" i="36"/>
  <c r="O1392" i="36"/>
  <c r="M1393" i="36"/>
  <c r="O1393" i="36"/>
  <c r="M1394" i="36"/>
  <c r="O1394" i="36"/>
  <c r="M1395" i="36"/>
  <c r="O1395" i="36"/>
  <c r="M1396" i="36"/>
  <c r="O1396" i="36"/>
  <c r="M1397" i="36"/>
  <c r="O1397" i="36"/>
  <c r="M1398" i="36"/>
  <c r="O1398" i="36"/>
  <c r="M1399" i="36"/>
  <c r="O1399" i="36"/>
  <c r="M1400" i="36"/>
  <c r="O1400" i="36"/>
  <c r="M1401" i="36"/>
  <c r="O1401" i="36"/>
  <c r="M1402" i="36"/>
  <c r="O1402" i="36"/>
  <c r="M1403" i="36"/>
  <c r="O1403" i="36"/>
  <c r="M1404" i="36"/>
  <c r="O1404" i="36"/>
  <c r="M1405" i="36"/>
  <c r="O1405" i="36"/>
  <c r="M1406" i="36"/>
  <c r="O1406" i="36"/>
  <c r="M1407" i="36"/>
  <c r="O1407" i="36"/>
  <c r="M1408" i="36"/>
  <c r="O1408" i="36"/>
  <c r="M1409" i="36"/>
  <c r="O1409" i="36"/>
  <c r="M1410" i="36"/>
  <c r="O1410" i="36"/>
  <c r="M1411" i="36"/>
  <c r="O1411" i="36"/>
  <c r="M1412" i="36"/>
  <c r="O1412" i="36"/>
  <c r="M1413" i="36"/>
  <c r="O1413" i="36"/>
  <c r="M1414" i="36"/>
  <c r="O1414" i="36"/>
  <c r="M1415" i="36"/>
  <c r="O1415" i="36"/>
  <c r="M1416" i="36"/>
  <c r="O1416" i="36"/>
  <c r="M1417" i="36"/>
  <c r="O1417" i="36"/>
  <c r="M1418" i="36"/>
  <c r="O1418" i="36"/>
  <c r="M1419" i="36"/>
  <c r="O1419" i="36"/>
  <c r="M1420" i="36"/>
  <c r="O1420" i="36"/>
  <c r="M1421" i="36"/>
  <c r="O1421" i="36"/>
  <c r="M1422" i="36"/>
  <c r="O1422" i="36"/>
  <c r="M1423" i="36"/>
  <c r="O1423" i="36"/>
  <c r="M1424" i="36"/>
  <c r="O1424" i="36"/>
  <c r="M1425" i="36"/>
  <c r="O1425" i="36"/>
  <c r="M1426" i="36"/>
  <c r="O1426" i="36"/>
  <c r="M1427" i="36"/>
  <c r="O1427" i="36"/>
  <c r="M1428" i="36"/>
  <c r="O1428" i="36"/>
  <c r="M1429" i="36"/>
  <c r="O1429" i="36"/>
  <c r="M1430" i="36"/>
  <c r="O1430" i="36"/>
  <c r="M1431" i="36"/>
  <c r="O1431" i="36"/>
  <c r="M1432" i="36"/>
  <c r="O1432" i="36"/>
  <c r="M1433" i="36"/>
  <c r="O1433" i="36"/>
  <c r="M1434" i="36"/>
  <c r="O1434" i="36"/>
  <c r="M1435" i="36"/>
  <c r="O1435" i="36"/>
  <c r="M1436" i="36"/>
  <c r="O1436" i="36"/>
  <c r="M1437" i="36"/>
  <c r="O1437" i="36"/>
  <c r="M1438" i="36"/>
  <c r="O1438" i="36"/>
  <c r="M1439" i="36"/>
  <c r="O1439" i="36"/>
  <c r="M1440" i="36"/>
  <c r="O1440" i="36"/>
  <c r="M1441" i="36"/>
  <c r="O1441" i="36"/>
  <c r="M1442" i="36"/>
  <c r="O1442" i="36"/>
  <c r="M1443" i="36"/>
  <c r="O1443" i="36"/>
  <c r="M1444" i="36"/>
  <c r="O1444" i="36"/>
  <c r="M1445" i="36"/>
  <c r="O1445" i="36"/>
  <c r="M1446" i="36"/>
  <c r="O1446" i="36"/>
  <c r="M1447" i="36"/>
  <c r="O1447" i="36"/>
  <c r="M1448" i="36"/>
  <c r="O1448" i="36"/>
  <c r="M1449" i="36"/>
  <c r="O1449" i="36"/>
  <c r="M1450" i="36"/>
  <c r="O1450" i="36"/>
  <c r="M1451" i="36"/>
  <c r="O1451" i="36"/>
  <c r="M1452" i="36"/>
  <c r="O1452" i="36"/>
  <c r="M1453" i="36"/>
  <c r="O1453" i="36"/>
  <c r="M1454" i="36"/>
  <c r="O1454" i="36"/>
  <c r="M1455" i="36"/>
  <c r="O1455" i="36"/>
  <c r="M1456" i="36"/>
  <c r="O1456" i="36"/>
  <c r="M1457" i="36"/>
  <c r="O1457" i="36"/>
  <c r="M1458" i="36"/>
  <c r="O1458" i="36"/>
  <c r="M1459" i="36"/>
  <c r="O1459" i="36"/>
  <c r="M1460" i="36"/>
  <c r="O1460" i="36"/>
  <c r="M1461" i="36"/>
  <c r="O1461" i="36"/>
  <c r="M1462" i="36"/>
  <c r="O1462" i="36"/>
  <c r="M1463" i="36"/>
  <c r="O1463" i="36"/>
  <c r="M1464" i="36"/>
  <c r="O1464" i="36"/>
  <c r="M1465" i="36"/>
  <c r="O1465" i="36"/>
  <c r="M1466" i="36"/>
  <c r="O1466" i="36"/>
  <c r="M1467" i="36"/>
  <c r="O1467" i="36"/>
  <c r="M1468" i="36"/>
  <c r="O1468" i="36"/>
  <c r="M1469" i="36"/>
  <c r="O1469" i="36"/>
  <c r="M1470" i="36"/>
  <c r="O1470" i="36"/>
  <c r="M1471" i="36"/>
  <c r="O1471" i="36"/>
  <c r="M1472" i="36"/>
  <c r="O1472" i="36"/>
  <c r="M1473" i="36"/>
  <c r="O1473" i="36"/>
  <c r="M1474" i="36"/>
  <c r="O1474" i="36"/>
  <c r="M1475" i="36"/>
  <c r="O1475" i="36"/>
  <c r="M1476" i="36"/>
  <c r="O1476" i="36"/>
  <c r="M1477" i="36"/>
  <c r="O1477" i="36"/>
  <c r="M1478" i="36"/>
  <c r="O1478" i="36"/>
  <c r="M1479" i="36"/>
  <c r="O1479" i="36"/>
  <c r="M1480" i="36"/>
  <c r="O1480" i="36"/>
  <c r="M1481" i="36"/>
  <c r="O1481" i="36"/>
  <c r="M1482" i="36"/>
  <c r="O1482" i="36"/>
  <c r="M1483" i="36"/>
  <c r="O1483" i="36"/>
  <c r="M1484" i="36"/>
  <c r="O1484" i="36"/>
  <c r="M1485" i="36"/>
  <c r="O1485" i="36"/>
  <c r="M1486" i="36"/>
  <c r="O1486" i="36"/>
  <c r="M1487" i="36"/>
  <c r="O1487" i="36"/>
  <c r="M1488" i="36"/>
  <c r="O1488" i="36"/>
  <c r="M1489" i="36"/>
  <c r="O1489" i="36"/>
  <c r="M1490" i="36"/>
  <c r="O1490" i="36"/>
  <c r="M1491" i="36"/>
  <c r="O1491" i="36"/>
  <c r="M1492" i="36"/>
  <c r="O1492" i="36"/>
  <c r="M1493" i="36"/>
  <c r="O1493" i="36"/>
  <c r="M1494" i="36"/>
  <c r="O1494" i="36"/>
  <c r="M1495" i="36"/>
  <c r="O1495" i="36"/>
  <c r="M1496" i="36"/>
  <c r="O1496" i="36"/>
  <c r="M1497" i="36"/>
  <c r="O1497" i="36"/>
  <c r="M1498" i="36"/>
  <c r="O1498" i="36"/>
  <c r="M1499" i="36"/>
  <c r="O1499" i="36"/>
  <c r="M1500" i="36"/>
  <c r="O1500" i="36"/>
  <c r="M1501" i="36"/>
  <c r="O1501" i="36"/>
  <c r="M1502" i="36"/>
  <c r="O1502" i="36"/>
  <c r="M1503" i="36"/>
  <c r="O1503" i="36"/>
  <c r="M1504" i="36"/>
  <c r="O1504" i="36"/>
  <c r="M1505" i="36"/>
  <c r="O1505" i="36"/>
  <c r="M1506" i="36"/>
  <c r="O1506" i="36"/>
  <c r="M1507" i="36"/>
  <c r="O1507" i="36"/>
  <c r="M1508" i="36"/>
  <c r="O1508" i="36"/>
  <c r="M1509" i="36"/>
  <c r="O1509" i="36"/>
  <c r="M1510" i="36"/>
  <c r="O1510" i="36"/>
  <c r="M1511" i="36"/>
  <c r="O1511" i="36"/>
  <c r="M1512" i="36"/>
  <c r="O1512" i="36"/>
  <c r="M1513" i="36"/>
  <c r="O1513" i="36"/>
  <c r="M1514" i="36"/>
  <c r="O1514" i="36"/>
  <c r="M1515" i="36"/>
  <c r="O1515" i="36"/>
  <c r="M1516" i="36"/>
  <c r="O1516" i="36"/>
  <c r="M1517" i="36"/>
  <c r="O1517" i="36"/>
  <c r="M1518" i="36"/>
  <c r="O1518" i="36"/>
  <c r="M1519" i="36"/>
  <c r="O1519" i="36"/>
  <c r="M1520" i="36"/>
  <c r="O1520" i="36"/>
  <c r="M1521" i="36"/>
  <c r="O1521" i="36"/>
  <c r="M1522" i="36"/>
  <c r="O1522" i="36"/>
  <c r="M1523" i="36"/>
  <c r="O1523" i="36"/>
  <c r="M1524" i="36"/>
  <c r="O1524" i="36"/>
  <c r="M1525" i="36"/>
  <c r="O1525" i="36"/>
  <c r="M1526" i="36"/>
  <c r="O1526" i="36"/>
  <c r="M1527" i="36"/>
  <c r="O1527" i="36"/>
  <c r="M1528" i="36"/>
  <c r="O1528" i="36"/>
  <c r="M1529" i="36"/>
  <c r="O1529" i="36"/>
  <c r="M1530" i="36"/>
  <c r="O1530" i="36"/>
  <c r="M1531" i="36"/>
  <c r="O1531" i="36"/>
  <c r="M1532" i="36"/>
  <c r="O1532" i="36"/>
  <c r="M1533" i="36"/>
  <c r="O1533" i="36"/>
  <c r="M1534" i="36"/>
  <c r="O1534" i="36"/>
  <c r="M1535" i="36"/>
  <c r="O1535" i="36"/>
  <c r="M1536" i="36"/>
  <c r="O1536" i="36"/>
  <c r="M1537" i="36"/>
  <c r="O1537" i="36"/>
  <c r="M1538" i="36"/>
  <c r="O1538" i="36"/>
  <c r="M1539" i="36"/>
  <c r="O1539" i="36"/>
  <c r="M1540" i="36"/>
  <c r="O1540" i="36"/>
  <c r="M1541" i="36"/>
  <c r="O1541" i="36"/>
  <c r="M1542" i="36"/>
  <c r="O1542" i="36"/>
  <c r="M1543" i="36"/>
  <c r="O1543" i="36"/>
  <c r="M1544" i="36"/>
  <c r="O1544" i="36"/>
  <c r="M1545" i="36"/>
  <c r="O1545" i="36"/>
  <c r="M1546" i="36"/>
  <c r="O1546" i="36"/>
  <c r="M1547" i="36"/>
  <c r="O1547" i="36"/>
  <c r="M1548" i="36"/>
  <c r="O1548" i="36"/>
  <c r="M1549" i="36"/>
  <c r="O1549" i="36"/>
  <c r="M1550" i="36"/>
  <c r="O1550" i="36"/>
  <c r="M1551" i="36"/>
  <c r="O1551" i="36"/>
  <c r="M1552" i="36"/>
  <c r="O1552" i="36"/>
  <c r="M1553" i="36"/>
  <c r="O1553" i="36"/>
  <c r="M1554" i="36"/>
  <c r="O1554" i="36"/>
  <c r="M1555" i="36"/>
  <c r="O1555" i="36"/>
  <c r="M1556" i="36"/>
  <c r="O1556" i="36"/>
  <c r="M1557" i="36"/>
  <c r="O1557" i="36"/>
  <c r="M1558" i="36"/>
  <c r="O1558" i="36"/>
  <c r="M1559" i="36"/>
  <c r="O1559" i="36"/>
  <c r="M1560" i="36"/>
  <c r="O1560" i="36"/>
  <c r="M1561" i="36"/>
  <c r="O1561" i="36"/>
  <c r="M1562" i="36"/>
  <c r="O1562" i="36"/>
  <c r="M1563" i="36"/>
  <c r="O1563" i="36"/>
  <c r="M1564" i="36"/>
  <c r="O1564" i="36"/>
  <c r="M1565" i="36"/>
  <c r="O1565" i="36"/>
  <c r="M1566" i="36"/>
  <c r="O1566" i="36"/>
  <c r="M1567" i="36"/>
  <c r="O1567" i="36"/>
  <c r="M1568" i="36"/>
  <c r="O1568" i="36"/>
  <c r="M1569" i="36"/>
  <c r="O1569" i="36"/>
  <c r="M1570" i="36"/>
  <c r="O1570" i="36"/>
  <c r="M1571" i="36"/>
  <c r="O1571" i="36"/>
  <c r="M1572" i="36"/>
  <c r="O1572" i="36"/>
  <c r="M1573" i="36"/>
  <c r="O1573" i="36"/>
  <c r="M1574" i="36"/>
  <c r="O1574" i="36"/>
  <c r="M1575" i="36"/>
  <c r="O1575" i="36"/>
  <c r="M1576" i="36"/>
  <c r="O1576" i="36"/>
  <c r="M1577" i="36"/>
  <c r="O1577" i="36"/>
  <c r="M1578" i="36"/>
  <c r="O1578" i="36"/>
  <c r="M1579" i="36"/>
  <c r="O1579" i="36"/>
  <c r="M1580" i="36"/>
  <c r="O1580" i="36"/>
  <c r="M1581" i="36"/>
  <c r="O1581" i="36"/>
  <c r="M1582" i="36"/>
  <c r="O1582" i="36"/>
  <c r="M1583" i="36"/>
  <c r="O1583" i="36"/>
  <c r="M1584" i="36"/>
  <c r="O1584" i="36"/>
  <c r="M1585" i="36"/>
  <c r="O1585" i="36"/>
  <c r="M1586" i="36"/>
  <c r="O1586" i="36"/>
  <c r="M1587" i="36"/>
  <c r="O1587" i="36"/>
  <c r="M1588" i="36"/>
  <c r="O1588" i="36"/>
  <c r="M1589" i="36"/>
  <c r="O1589" i="36"/>
  <c r="M1590" i="36"/>
  <c r="O1590" i="36"/>
  <c r="M1591" i="36"/>
  <c r="O1591" i="36"/>
  <c r="M1592" i="36"/>
  <c r="O1592" i="36"/>
  <c r="M1593" i="36"/>
  <c r="O1593" i="36"/>
  <c r="M1594" i="36"/>
  <c r="O1594" i="36"/>
  <c r="M1595" i="36"/>
  <c r="O1595" i="36"/>
  <c r="M1596" i="36"/>
  <c r="O1596" i="36"/>
  <c r="M1597" i="36"/>
  <c r="O1597" i="36"/>
  <c r="M1598" i="36"/>
  <c r="O1598" i="36"/>
  <c r="M1599" i="36"/>
  <c r="O1599" i="36"/>
  <c r="M1600" i="36"/>
  <c r="O1600" i="36"/>
  <c r="M1601" i="36"/>
  <c r="O1601" i="36"/>
  <c r="M1602" i="36"/>
  <c r="O1602" i="36"/>
  <c r="M1603" i="36"/>
  <c r="O1603" i="36"/>
  <c r="M1604" i="36"/>
  <c r="O1604" i="36"/>
  <c r="M1605" i="36"/>
  <c r="O1605" i="36"/>
  <c r="M1606" i="36"/>
  <c r="O1606" i="36"/>
  <c r="M1607" i="36"/>
  <c r="O1607" i="36"/>
  <c r="M1608" i="36"/>
  <c r="O1608" i="36"/>
  <c r="M1609" i="36"/>
  <c r="O1609" i="36"/>
  <c r="M1610" i="36"/>
  <c r="O1610" i="36"/>
  <c r="M1611" i="36"/>
  <c r="O1611" i="36"/>
  <c r="M1612" i="36"/>
  <c r="O1612" i="36"/>
  <c r="M1613" i="36"/>
  <c r="O1613" i="36"/>
  <c r="M1614" i="36"/>
  <c r="O1614" i="36"/>
  <c r="M1615" i="36"/>
  <c r="O1615" i="36"/>
  <c r="M1616" i="36"/>
  <c r="O1616" i="36"/>
  <c r="M1617" i="36"/>
  <c r="O1617" i="36"/>
  <c r="M1618" i="36"/>
  <c r="O1618" i="36"/>
  <c r="M1619" i="36"/>
  <c r="O1619" i="36"/>
  <c r="M1620" i="36"/>
  <c r="O1620" i="36"/>
  <c r="M1621" i="36"/>
  <c r="O1621" i="36"/>
  <c r="M1622" i="36"/>
  <c r="O1622" i="36"/>
  <c r="M1623" i="36"/>
  <c r="O1623" i="36"/>
  <c r="M1624" i="36"/>
  <c r="O1624" i="36"/>
  <c r="M1625" i="36"/>
  <c r="O1625" i="36"/>
  <c r="M1626" i="36"/>
  <c r="O1626" i="36"/>
  <c r="M1627" i="36"/>
  <c r="O1627" i="36"/>
  <c r="M1628" i="36"/>
  <c r="O1628" i="36"/>
  <c r="M1629" i="36"/>
  <c r="O1629" i="36"/>
  <c r="M1630" i="36"/>
  <c r="O1630" i="36"/>
  <c r="M1631" i="36"/>
  <c r="O1631" i="36"/>
  <c r="M1632" i="36"/>
  <c r="O1632" i="36"/>
  <c r="M1633" i="36"/>
  <c r="O1633" i="36"/>
  <c r="M1634" i="36"/>
  <c r="O1634" i="36"/>
  <c r="M1635" i="36"/>
  <c r="O1635" i="36"/>
  <c r="M1636" i="36"/>
  <c r="O1636" i="36"/>
  <c r="M1637" i="36"/>
  <c r="O1637" i="36"/>
  <c r="M1638" i="36"/>
  <c r="O1638" i="36"/>
  <c r="M1639" i="36"/>
  <c r="O1639" i="36"/>
  <c r="M1640" i="36"/>
  <c r="O1640" i="36"/>
  <c r="M1641" i="36"/>
  <c r="O1641" i="36"/>
  <c r="M1642" i="36"/>
  <c r="O1642" i="36"/>
  <c r="M1643" i="36"/>
  <c r="O1643" i="36"/>
  <c r="M1644" i="36"/>
  <c r="O1644" i="36"/>
  <c r="M1645" i="36"/>
  <c r="O1645" i="36"/>
  <c r="M1646" i="36"/>
  <c r="O1646" i="36"/>
  <c r="M1647" i="36"/>
  <c r="O1647" i="36"/>
  <c r="M1648" i="36"/>
  <c r="O1648" i="36"/>
  <c r="M1649" i="36"/>
  <c r="O1649" i="36"/>
  <c r="M1650" i="36"/>
  <c r="O1650" i="36"/>
  <c r="M1651" i="36"/>
  <c r="O1651" i="36"/>
  <c r="M1652" i="36"/>
  <c r="O1652" i="36"/>
  <c r="M1653" i="36"/>
  <c r="O1653" i="36"/>
  <c r="M1654" i="36"/>
  <c r="O1654" i="36"/>
  <c r="M1655" i="36"/>
  <c r="O1655" i="36"/>
  <c r="M1656" i="36"/>
  <c r="O1656" i="36"/>
  <c r="M1657" i="36"/>
  <c r="O1657" i="36"/>
  <c r="M1658" i="36"/>
  <c r="O1658" i="36"/>
  <c r="M1659" i="36"/>
  <c r="O1659" i="36"/>
  <c r="M1660" i="36"/>
  <c r="O1660" i="36"/>
  <c r="M1661" i="36"/>
  <c r="O1661" i="36"/>
  <c r="M1662" i="36"/>
  <c r="O1662" i="36"/>
  <c r="M1663" i="36"/>
  <c r="O1663" i="36"/>
  <c r="M1664" i="36"/>
  <c r="O1664" i="36"/>
  <c r="M1665" i="36"/>
  <c r="O1665" i="36"/>
  <c r="M1666" i="36"/>
  <c r="O1666" i="36"/>
  <c r="M1667" i="36"/>
  <c r="O1667" i="36"/>
  <c r="M1668" i="36"/>
  <c r="O1668" i="36"/>
  <c r="M1669" i="36"/>
  <c r="O1669" i="36"/>
  <c r="M1670" i="36"/>
  <c r="O1670" i="36"/>
  <c r="M1671" i="36"/>
  <c r="O1671" i="36"/>
  <c r="M1672" i="36"/>
  <c r="O1672" i="36"/>
  <c r="M1673" i="36"/>
  <c r="O1673" i="36"/>
  <c r="M1674" i="36"/>
  <c r="O1674" i="36"/>
  <c r="M1675" i="36"/>
  <c r="O1675" i="36"/>
  <c r="M1676" i="36"/>
  <c r="O1676" i="36"/>
  <c r="M1677" i="36"/>
  <c r="O1677" i="36"/>
  <c r="M1678" i="36"/>
  <c r="O1678" i="36"/>
  <c r="M1679" i="36"/>
  <c r="O1679" i="36"/>
  <c r="M1680" i="36"/>
  <c r="O1680" i="36"/>
  <c r="M1681" i="36"/>
  <c r="O1681" i="36"/>
  <c r="M1682" i="36"/>
  <c r="O1682" i="36"/>
  <c r="M1683" i="36"/>
  <c r="O1683" i="36"/>
  <c r="M1684" i="36"/>
  <c r="O1684" i="36"/>
  <c r="M1685" i="36"/>
  <c r="O1685" i="36"/>
  <c r="M1686" i="36"/>
  <c r="O1686" i="36"/>
  <c r="M1687" i="36"/>
  <c r="O1687" i="36"/>
  <c r="M1688" i="36"/>
  <c r="O1688" i="36"/>
  <c r="M1689" i="36"/>
  <c r="O1689" i="36"/>
  <c r="M1690" i="36"/>
  <c r="O1690" i="36"/>
  <c r="M1691" i="36"/>
  <c r="O1691" i="36"/>
  <c r="M1692" i="36"/>
  <c r="O1692" i="36"/>
  <c r="M1693" i="36"/>
  <c r="O1693" i="36"/>
  <c r="M1694" i="36"/>
  <c r="O1694" i="36"/>
  <c r="M1695" i="36"/>
  <c r="O1695" i="36"/>
  <c r="M1696" i="36"/>
  <c r="O1696" i="36"/>
  <c r="M1697" i="36"/>
  <c r="O1697" i="36"/>
  <c r="M1698" i="36"/>
  <c r="O1698" i="36"/>
  <c r="M1699" i="36"/>
  <c r="O1699" i="36"/>
  <c r="M1700" i="36"/>
  <c r="O1700" i="36"/>
  <c r="M1701" i="36"/>
  <c r="O1701" i="36"/>
  <c r="M1702" i="36"/>
  <c r="O1702" i="36"/>
  <c r="M1703" i="36"/>
  <c r="O1703" i="36"/>
  <c r="M1704" i="36"/>
  <c r="O1704" i="36"/>
  <c r="M1705" i="36"/>
  <c r="O1705" i="36"/>
  <c r="M1706" i="36"/>
  <c r="O1706" i="36"/>
  <c r="M1707" i="36"/>
  <c r="O1707" i="36"/>
  <c r="M1708" i="36"/>
  <c r="O1708" i="36"/>
  <c r="M1709" i="36"/>
  <c r="O1709" i="36"/>
  <c r="M1710" i="36"/>
  <c r="O1710" i="36"/>
  <c r="M1711" i="36"/>
  <c r="O1711" i="36"/>
  <c r="M1712" i="36"/>
  <c r="O1712" i="36"/>
  <c r="M1713" i="36"/>
  <c r="O1713" i="36"/>
  <c r="M1714" i="36"/>
  <c r="O1714" i="36"/>
  <c r="M1715" i="36"/>
  <c r="O1715" i="36"/>
  <c r="M1716" i="36"/>
  <c r="O1716" i="36"/>
  <c r="M1717" i="36"/>
  <c r="O1717" i="36"/>
  <c r="M1718" i="36"/>
  <c r="O1718" i="36"/>
  <c r="M1719" i="36"/>
  <c r="O1719" i="36"/>
  <c r="M1720" i="36"/>
  <c r="O1720" i="36"/>
  <c r="M1721" i="36"/>
  <c r="O1721" i="36"/>
  <c r="M1722" i="36"/>
  <c r="O1722" i="36"/>
  <c r="M1723" i="36"/>
  <c r="O1723" i="36"/>
  <c r="M1724" i="36"/>
  <c r="O1724" i="36"/>
  <c r="M1725" i="36"/>
  <c r="O1725" i="36"/>
  <c r="M1726" i="36"/>
  <c r="O1726" i="36"/>
  <c r="M1727" i="36"/>
  <c r="O1727" i="36"/>
  <c r="M1728" i="36"/>
  <c r="O1728" i="36"/>
  <c r="M1729" i="36"/>
  <c r="O1729" i="36"/>
  <c r="M1730" i="36"/>
  <c r="O1730" i="36"/>
  <c r="M1731" i="36"/>
  <c r="O1731" i="36"/>
  <c r="M1732" i="36"/>
  <c r="O1732" i="36"/>
  <c r="M1733" i="36"/>
  <c r="O1733" i="36"/>
  <c r="M1734" i="36"/>
  <c r="O1734" i="36"/>
  <c r="M1735" i="36"/>
  <c r="O1735" i="36"/>
  <c r="M1736" i="36"/>
  <c r="O1736" i="36"/>
  <c r="M1737" i="36"/>
  <c r="O1737" i="36"/>
  <c r="M1738" i="36"/>
  <c r="O1738" i="36"/>
  <c r="M1739" i="36"/>
  <c r="O1739" i="36"/>
  <c r="M1740" i="36"/>
  <c r="O1740" i="36"/>
  <c r="M1741" i="36"/>
  <c r="O1741" i="36"/>
  <c r="M1742" i="36"/>
  <c r="O1742" i="36"/>
  <c r="M1743" i="36"/>
  <c r="O1743" i="36"/>
  <c r="M1744" i="36"/>
  <c r="O1744" i="36"/>
  <c r="M1745" i="36"/>
  <c r="O1745" i="36"/>
  <c r="M1746" i="36"/>
  <c r="O1746" i="36"/>
  <c r="M1747" i="36"/>
  <c r="O1747" i="36"/>
  <c r="M1748" i="36"/>
  <c r="O1748" i="36"/>
  <c r="M1749" i="36"/>
  <c r="O1749" i="36"/>
  <c r="M1750" i="36"/>
  <c r="O1750" i="36"/>
  <c r="M1751" i="36"/>
  <c r="O1751" i="36"/>
  <c r="M1752" i="36"/>
  <c r="O1752" i="36"/>
  <c r="M1753" i="36"/>
  <c r="O1753" i="36"/>
  <c r="M1754" i="36"/>
  <c r="O1754" i="36"/>
  <c r="M1755" i="36"/>
  <c r="O1755" i="36"/>
  <c r="M1756" i="36"/>
  <c r="O1756" i="36"/>
  <c r="M1757" i="36"/>
  <c r="O1757" i="36"/>
  <c r="M1758" i="36"/>
  <c r="O1758" i="36"/>
  <c r="M1759" i="36"/>
  <c r="O1759" i="36"/>
  <c r="M1760" i="36"/>
  <c r="O1760" i="36"/>
  <c r="M1761" i="36"/>
  <c r="O1761" i="36"/>
  <c r="M1762" i="36"/>
  <c r="O1762" i="36"/>
  <c r="M1763" i="36"/>
  <c r="O1763" i="36"/>
  <c r="M1764" i="36"/>
  <c r="O1764" i="36"/>
  <c r="M1765" i="36"/>
  <c r="O1765" i="36"/>
  <c r="M1766" i="36"/>
  <c r="O1766" i="36"/>
  <c r="M1767" i="36"/>
  <c r="O1767" i="36"/>
  <c r="M1768" i="36"/>
  <c r="O1768" i="36"/>
  <c r="M1769" i="36"/>
  <c r="O1769" i="36"/>
  <c r="M1770" i="36"/>
  <c r="O1770" i="36"/>
  <c r="M1771" i="36"/>
  <c r="O1771" i="36"/>
  <c r="M1772" i="36"/>
  <c r="O1772" i="36"/>
  <c r="M1773" i="36"/>
  <c r="O1773" i="36"/>
  <c r="M1774" i="36"/>
  <c r="O1774" i="36"/>
  <c r="M1775" i="36"/>
  <c r="O1775" i="36"/>
  <c r="M1776" i="36"/>
  <c r="O1776" i="36"/>
  <c r="M1777" i="36"/>
  <c r="O1777" i="36"/>
  <c r="M1778" i="36"/>
  <c r="O1778" i="36"/>
  <c r="M1779" i="36"/>
  <c r="O1779" i="36"/>
  <c r="M1780" i="36"/>
  <c r="O1780" i="36"/>
  <c r="M1781" i="36"/>
  <c r="O1781" i="36"/>
  <c r="M1782" i="36"/>
  <c r="O1782" i="36"/>
  <c r="M1783" i="36"/>
  <c r="O1783" i="36"/>
  <c r="M1784" i="36"/>
  <c r="O1784" i="36"/>
  <c r="M1785" i="36"/>
  <c r="O1785" i="36"/>
  <c r="M1786" i="36"/>
  <c r="O1786" i="36"/>
  <c r="M1787" i="36"/>
  <c r="O1787" i="36"/>
  <c r="M1788" i="36"/>
  <c r="O1788" i="36"/>
  <c r="M1789" i="36"/>
  <c r="O1789" i="36"/>
  <c r="M1790" i="36"/>
  <c r="O1790" i="36"/>
  <c r="M1791" i="36"/>
  <c r="O1791" i="36"/>
  <c r="M1792" i="36"/>
  <c r="O1792" i="36"/>
  <c r="M1793" i="36"/>
  <c r="O1793" i="36"/>
  <c r="M1794" i="36"/>
  <c r="O1794" i="36"/>
  <c r="M1795" i="36"/>
  <c r="O1795" i="36"/>
  <c r="M1796" i="36"/>
  <c r="O1796" i="36"/>
  <c r="M1797" i="36"/>
  <c r="O1797" i="36"/>
  <c r="M1798" i="36"/>
  <c r="O1798" i="36"/>
  <c r="M1799" i="36"/>
  <c r="O1799" i="36"/>
  <c r="M1800" i="36"/>
  <c r="O1800" i="36"/>
  <c r="M1801" i="36"/>
  <c r="O1801" i="36"/>
  <c r="M1802" i="36"/>
  <c r="O1802" i="36"/>
  <c r="M1803" i="36"/>
  <c r="O1803" i="36"/>
  <c r="M1804" i="36"/>
  <c r="O1804" i="36"/>
  <c r="M1805" i="36"/>
  <c r="O1805" i="36"/>
  <c r="M1806" i="36"/>
  <c r="O1806" i="36"/>
  <c r="M1807" i="36"/>
  <c r="O1807" i="36"/>
  <c r="M1808" i="36"/>
  <c r="O1808" i="36"/>
  <c r="M1809" i="36"/>
  <c r="O1809" i="36"/>
  <c r="M1810" i="36"/>
  <c r="O1810" i="36"/>
  <c r="M1811" i="36"/>
  <c r="O1811" i="36"/>
  <c r="M1812" i="36"/>
  <c r="O1812" i="36"/>
  <c r="M1813" i="36"/>
  <c r="O1813" i="36"/>
  <c r="M1814" i="36"/>
  <c r="O1814" i="36"/>
  <c r="M1815" i="36"/>
  <c r="O1815" i="36"/>
  <c r="M1816" i="36"/>
  <c r="O1816" i="36"/>
  <c r="M1817" i="36"/>
  <c r="O1817" i="36"/>
  <c r="M1818" i="36"/>
  <c r="O1818" i="36"/>
  <c r="M1819" i="36"/>
  <c r="O1819" i="36"/>
  <c r="M1820" i="36"/>
  <c r="O1820" i="36"/>
  <c r="M1821" i="36"/>
  <c r="O1821" i="36"/>
  <c r="M1822" i="36"/>
  <c r="O1822" i="36"/>
  <c r="M1823" i="36"/>
  <c r="O1823" i="36"/>
  <c r="M1824" i="36"/>
  <c r="O1824" i="36"/>
  <c r="M1825" i="36"/>
  <c r="O1825" i="36"/>
  <c r="M1826" i="36"/>
  <c r="O1826" i="36"/>
  <c r="M1827" i="36"/>
  <c r="O1827" i="36"/>
  <c r="M1828" i="36"/>
  <c r="O1828" i="36"/>
  <c r="M1829" i="36"/>
  <c r="O1829" i="36"/>
  <c r="M1830" i="36"/>
  <c r="E19" i="37" s="1"/>
  <c r="O1830" i="36"/>
  <c r="F19" i="37" s="1"/>
  <c r="E18" i="38" s="1"/>
  <c r="F18" i="38" s="1" a="1"/>
  <c r="M1831" i="36"/>
  <c r="O1831" i="36"/>
  <c r="M1832" i="36"/>
  <c r="O1832" i="36"/>
  <c r="M1833" i="36"/>
  <c r="O1833" i="36"/>
  <c r="M1834" i="36"/>
  <c r="O1834" i="36"/>
  <c r="M1835" i="36"/>
  <c r="O1835" i="36"/>
  <c r="M1836" i="36"/>
  <c r="O1836" i="36"/>
  <c r="M1837" i="36"/>
  <c r="O1837" i="36"/>
  <c r="M1838" i="36"/>
  <c r="O1838" i="36"/>
  <c r="M1839" i="36"/>
  <c r="O1839" i="36"/>
  <c r="M1840" i="36"/>
  <c r="O1840" i="36"/>
  <c r="M1841" i="36"/>
  <c r="O1841" i="36"/>
  <c r="M1842" i="36"/>
  <c r="O1842" i="36"/>
  <c r="M1843" i="36"/>
  <c r="O1843" i="36"/>
  <c r="M1844" i="36"/>
  <c r="O1844" i="36"/>
  <c r="M1845" i="36"/>
  <c r="O1845" i="36"/>
  <c r="M1846" i="36"/>
  <c r="O1846" i="36"/>
  <c r="M1847" i="36"/>
  <c r="O1847" i="36"/>
  <c r="M1848" i="36"/>
  <c r="O1848" i="36"/>
  <c r="M1849" i="36"/>
  <c r="O1849" i="36"/>
  <c r="M1850" i="36"/>
  <c r="O1850" i="36"/>
  <c r="M1851" i="36"/>
  <c r="O1851" i="36"/>
  <c r="M1852" i="36"/>
  <c r="O1852" i="36"/>
  <c r="M1853" i="36"/>
  <c r="O1853" i="36"/>
  <c r="M1854" i="36"/>
  <c r="O1854" i="36"/>
  <c r="M1855" i="36"/>
  <c r="O1855" i="36"/>
  <c r="M1856" i="36"/>
  <c r="O1856" i="36"/>
  <c r="M1857" i="36"/>
  <c r="O1857" i="36"/>
  <c r="M1858" i="36"/>
  <c r="O1858" i="36"/>
  <c r="M1859" i="36"/>
  <c r="O1859" i="36"/>
  <c r="M1860" i="36"/>
  <c r="O1860" i="36"/>
  <c r="M1861" i="36"/>
  <c r="O1861" i="36"/>
  <c r="M1862" i="36"/>
  <c r="O1862" i="36"/>
  <c r="M1863" i="36"/>
  <c r="O1863" i="36"/>
  <c r="M1864" i="36"/>
  <c r="O1864" i="36"/>
  <c r="M1865" i="36"/>
  <c r="O1865" i="36"/>
  <c r="M1866" i="36"/>
  <c r="O1866" i="36"/>
  <c r="M1867" i="36"/>
  <c r="O1867" i="36"/>
  <c r="M1868" i="36"/>
  <c r="O1868" i="36"/>
  <c r="M1869" i="36"/>
  <c r="O1869" i="36"/>
  <c r="M1870" i="36"/>
  <c r="O1870" i="36"/>
  <c r="M1871" i="36"/>
  <c r="O1871" i="36"/>
  <c r="M1872" i="36"/>
  <c r="O1872" i="36"/>
  <c r="M1873" i="36"/>
  <c r="O1873" i="36"/>
  <c r="M1874" i="36"/>
  <c r="O1874" i="36"/>
  <c r="M1875" i="36"/>
  <c r="O1875" i="36"/>
  <c r="M1876" i="36"/>
  <c r="O1876" i="36"/>
  <c r="M1877" i="36"/>
  <c r="O1877" i="36"/>
  <c r="M1878" i="36"/>
  <c r="O1878" i="36"/>
  <c r="M1879" i="36"/>
  <c r="O1879" i="36"/>
  <c r="M1880" i="36"/>
  <c r="O1880" i="36"/>
  <c r="M1881" i="36"/>
  <c r="O1881" i="36"/>
  <c r="M1882" i="36"/>
  <c r="O1882" i="36"/>
  <c r="M1883" i="36"/>
  <c r="O1883" i="36"/>
  <c r="M1884" i="36"/>
  <c r="O1884" i="36"/>
  <c r="M1885" i="36"/>
  <c r="O1885" i="36"/>
  <c r="M1886" i="36"/>
  <c r="O1886" i="36"/>
  <c r="M1887" i="36"/>
  <c r="O1887" i="36"/>
  <c r="M1888" i="36"/>
  <c r="O1888" i="36"/>
  <c r="M1889" i="36"/>
  <c r="O1889" i="36"/>
  <c r="M1890" i="36"/>
  <c r="O1890" i="36"/>
  <c r="M1891" i="36"/>
  <c r="O1891" i="36"/>
  <c r="M1892" i="36"/>
  <c r="O1892" i="36"/>
  <c r="M1893" i="36"/>
  <c r="O1893" i="36"/>
  <c r="M1894" i="36"/>
  <c r="O1894" i="36"/>
  <c r="M1895" i="36"/>
  <c r="O1895" i="36"/>
  <c r="M1896" i="36"/>
  <c r="O1896" i="36"/>
  <c r="M1897" i="36"/>
  <c r="O1897" i="36"/>
  <c r="M1898" i="36"/>
  <c r="O1898" i="36"/>
  <c r="M1899" i="36"/>
  <c r="O1899" i="36"/>
  <c r="M1900" i="36"/>
  <c r="O1900" i="36"/>
  <c r="M1901" i="36"/>
  <c r="O1901" i="36"/>
  <c r="M1902" i="36"/>
  <c r="O1902" i="36"/>
  <c r="M1903" i="36"/>
  <c r="O1903" i="36"/>
  <c r="M1904" i="36"/>
  <c r="O1904" i="36"/>
  <c r="M1905" i="36"/>
  <c r="O1905" i="36"/>
  <c r="M1906" i="36"/>
  <c r="O1906" i="36"/>
  <c r="M1907" i="36"/>
  <c r="O1907" i="36"/>
  <c r="M1908" i="36"/>
  <c r="O1908" i="36"/>
  <c r="M1909" i="36"/>
  <c r="O1909" i="36"/>
  <c r="M1910" i="36"/>
  <c r="O1910" i="36"/>
  <c r="M1911" i="36"/>
  <c r="O1911" i="36"/>
  <c r="M1912" i="36"/>
  <c r="O1912" i="36"/>
  <c r="M1913" i="36"/>
  <c r="O1913" i="36"/>
  <c r="M1914" i="36"/>
  <c r="O1914" i="36"/>
  <c r="M1915" i="36"/>
  <c r="O1915" i="36"/>
  <c r="M1916" i="36"/>
  <c r="O1916" i="36"/>
  <c r="M1917" i="36"/>
  <c r="O1917" i="36"/>
  <c r="M1918" i="36"/>
  <c r="O1918" i="36"/>
  <c r="M1919" i="36"/>
  <c r="O1919" i="36"/>
  <c r="M1920" i="36"/>
  <c r="O1920" i="36"/>
  <c r="M1921" i="36"/>
  <c r="O1921" i="36"/>
  <c r="M1922" i="36"/>
  <c r="O1922" i="36"/>
  <c r="M1923" i="36"/>
  <c r="O1923" i="36"/>
  <c r="M1924" i="36"/>
  <c r="O1924" i="36"/>
  <c r="M1925" i="36"/>
  <c r="O1925" i="36"/>
  <c r="M1926" i="36"/>
  <c r="O1926" i="36"/>
  <c r="M1927" i="36"/>
  <c r="O1927" i="36"/>
  <c r="M1928" i="36"/>
  <c r="O1928" i="36"/>
  <c r="M1929" i="36"/>
  <c r="O1929" i="36"/>
  <c r="M1930" i="36"/>
  <c r="O1930" i="36"/>
  <c r="M1931" i="36"/>
  <c r="O1931" i="36"/>
  <c r="M1932" i="36"/>
  <c r="O1932" i="36"/>
  <c r="M1933" i="36"/>
  <c r="O1933" i="36"/>
  <c r="M1934" i="36"/>
  <c r="O1934" i="36"/>
  <c r="M1935" i="36"/>
  <c r="O1935" i="36"/>
  <c r="M1936" i="36"/>
  <c r="O1936" i="36"/>
  <c r="M1937" i="36"/>
  <c r="O1937" i="36"/>
  <c r="M1938" i="36"/>
  <c r="E22" i="37" s="1"/>
  <c r="O1938" i="36"/>
  <c r="F22" i="37" s="1"/>
  <c r="E21" i="38" s="1"/>
  <c r="M1939" i="36"/>
  <c r="O1939" i="36"/>
  <c r="M1940" i="36"/>
  <c r="O1940" i="36"/>
  <c r="M1941" i="36"/>
  <c r="O1941" i="36"/>
  <c r="M1942" i="36"/>
  <c r="O1942" i="36"/>
  <c r="M1943" i="36"/>
  <c r="O1943" i="36"/>
  <c r="M1944" i="36"/>
  <c r="O1944" i="36"/>
  <c r="M1945" i="36"/>
  <c r="O1945" i="36"/>
  <c r="M1946" i="36"/>
  <c r="O1946" i="36"/>
  <c r="M1947" i="36"/>
  <c r="O1947" i="36"/>
  <c r="M1948" i="36"/>
  <c r="O1948" i="36"/>
  <c r="M1949" i="36"/>
  <c r="O1949" i="36"/>
  <c r="M1950" i="36"/>
  <c r="O1950" i="36"/>
  <c r="M1951" i="36"/>
  <c r="O1951" i="36"/>
  <c r="M1952" i="36"/>
  <c r="O1952" i="36"/>
  <c r="M1953" i="36"/>
  <c r="O1953" i="36"/>
  <c r="M1954" i="36"/>
  <c r="O1954" i="36"/>
  <c r="M1955" i="36"/>
  <c r="O1955" i="36"/>
  <c r="M1956" i="36"/>
  <c r="O1956" i="36"/>
  <c r="M1957" i="36"/>
  <c r="O1957" i="36"/>
  <c r="M1958" i="36"/>
  <c r="O1958" i="36"/>
  <c r="M1959" i="36"/>
  <c r="O1959" i="36"/>
  <c r="M1960" i="36"/>
  <c r="E15" i="37" s="1"/>
  <c r="O1960" i="36"/>
  <c r="F15" i="37" s="1"/>
  <c r="E14" i="38" s="1"/>
  <c r="M1961" i="36"/>
  <c r="O1961" i="36"/>
  <c r="M1962" i="36"/>
  <c r="O1962" i="36"/>
  <c r="M1963" i="36"/>
  <c r="O1963" i="36"/>
  <c r="M1964" i="36"/>
  <c r="O1964" i="36"/>
  <c r="M1965" i="36"/>
  <c r="O1965" i="36"/>
  <c r="M1966" i="36"/>
  <c r="O1966" i="36"/>
  <c r="M1967" i="36"/>
  <c r="O1967" i="36"/>
  <c r="M1968" i="36"/>
  <c r="O1968" i="36"/>
  <c r="M1969" i="36"/>
  <c r="O1969" i="36"/>
  <c r="M1970" i="36"/>
  <c r="O1970" i="36"/>
  <c r="M1971" i="36"/>
  <c r="O1971" i="36"/>
  <c r="M1972" i="36"/>
  <c r="O1972" i="36"/>
  <c r="M1973" i="36"/>
  <c r="O1973" i="36"/>
  <c r="M1974" i="36"/>
  <c r="O1974" i="36"/>
  <c r="M1975" i="36"/>
  <c r="E18" i="37" s="1"/>
  <c r="O1975" i="36"/>
  <c r="F18" i="37" s="1"/>
  <c r="E17" i="38" s="1"/>
  <c r="M1976" i="36"/>
  <c r="O1976" i="36"/>
  <c r="M1977" i="36"/>
  <c r="O1977" i="36"/>
  <c r="M1978" i="36"/>
  <c r="O1978" i="36"/>
  <c r="M1979" i="36"/>
  <c r="O1979" i="36"/>
  <c r="M1980" i="36"/>
  <c r="O1980" i="36"/>
  <c r="M1981" i="36"/>
  <c r="O1981" i="36"/>
  <c r="M1982" i="36"/>
  <c r="O1982" i="36"/>
  <c r="M1983" i="36"/>
  <c r="O1983" i="36"/>
  <c r="M1984" i="36"/>
  <c r="O1984" i="36"/>
  <c r="M1985" i="36"/>
  <c r="O1985" i="36"/>
  <c r="M1986" i="36"/>
  <c r="O1986" i="36"/>
  <c r="M1987" i="36"/>
  <c r="O1987" i="36"/>
  <c r="M1988" i="36"/>
  <c r="O1988" i="36"/>
  <c r="M1989" i="36"/>
  <c r="O1989" i="36"/>
  <c r="M1990" i="36"/>
  <c r="O1990" i="36"/>
  <c r="M1991" i="36"/>
  <c r="O1991" i="36"/>
  <c r="M1992" i="36"/>
  <c r="O1992" i="36"/>
  <c r="M1993" i="36"/>
  <c r="O1993" i="36"/>
  <c r="M1994" i="36"/>
  <c r="O1994" i="36"/>
  <c r="M1995" i="36"/>
  <c r="O1995" i="36"/>
  <c r="M1996" i="36"/>
  <c r="O1996" i="36"/>
  <c r="M1997" i="36"/>
  <c r="O1997" i="36"/>
  <c r="M1998" i="36"/>
  <c r="O1998" i="36"/>
  <c r="M1999" i="36"/>
  <c r="O1999" i="36"/>
  <c r="M2000" i="36"/>
  <c r="O2000" i="36"/>
  <c r="M2001" i="36"/>
  <c r="O2001" i="36"/>
  <c r="M2002" i="36"/>
  <c r="O2002" i="36"/>
  <c r="M2003" i="36"/>
  <c r="O2003" i="36"/>
  <c r="M2004" i="36"/>
  <c r="O2004" i="36"/>
  <c r="M2005" i="36"/>
  <c r="O2005" i="36"/>
  <c r="M2006" i="36"/>
  <c r="O2006" i="36"/>
  <c r="M2007" i="36"/>
  <c r="O2007" i="36"/>
  <c r="M2008" i="36"/>
  <c r="O2008" i="36"/>
  <c r="M2009" i="36"/>
  <c r="O2009" i="36"/>
  <c r="M2010" i="36"/>
  <c r="O2010" i="36"/>
  <c r="M2011" i="36"/>
  <c r="O2011" i="36"/>
  <c r="M2012" i="36"/>
  <c r="O2012" i="36"/>
  <c r="M2013" i="36"/>
  <c r="O2013" i="36"/>
  <c r="M2014" i="36"/>
  <c r="O2014" i="36"/>
  <c r="M2015" i="36"/>
  <c r="O2015" i="36"/>
  <c r="M2016" i="36"/>
  <c r="O2016" i="36"/>
  <c r="M2017" i="36"/>
  <c r="O2017" i="36"/>
  <c r="M2018" i="36"/>
  <c r="O2018" i="36"/>
  <c r="M2019" i="36"/>
  <c r="O2019" i="36"/>
  <c r="M2020" i="36"/>
  <c r="O2020" i="36"/>
  <c r="M2021" i="36"/>
  <c r="O2021" i="36"/>
  <c r="M2022" i="36"/>
  <c r="O2022" i="36"/>
  <c r="M2023" i="36"/>
  <c r="O2023" i="36"/>
  <c r="M2024" i="36"/>
  <c r="O2024" i="36"/>
  <c r="M2025" i="36"/>
  <c r="O2025" i="36"/>
  <c r="M2026" i="36"/>
  <c r="O2026" i="36"/>
  <c r="M2027" i="36"/>
  <c r="O2027" i="36"/>
  <c r="M2028" i="36"/>
  <c r="O2028" i="36"/>
  <c r="M2029" i="36"/>
  <c r="O2029" i="36"/>
  <c r="M2030" i="36"/>
  <c r="O2030" i="36"/>
  <c r="M2031" i="36"/>
  <c r="O2031" i="36"/>
  <c r="M2032" i="36"/>
  <c r="O2032" i="36"/>
  <c r="M2033" i="36"/>
  <c r="O2033" i="36"/>
  <c r="M2034" i="36"/>
  <c r="O2034" i="36"/>
  <c r="M2035" i="36"/>
  <c r="O2035" i="36"/>
  <c r="M2036" i="36"/>
  <c r="O2036" i="36"/>
  <c r="M2037" i="36"/>
  <c r="O2037" i="36"/>
  <c r="M2038" i="36"/>
  <c r="O2038" i="36"/>
  <c r="M2039" i="36"/>
  <c r="O2039" i="36"/>
  <c r="M2040" i="36"/>
  <c r="O2040" i="36"/>
  <c r="M2041" i="36"/>
  <c r="O2041" i="36"/>
  <c r="M2042" i="36"/>
  <c r="O2042" i="36"/>
  <c r="M2043" i="36"/>
  <c r="O2043" i="36"/>
  <c r="M2044" i="36"/>
  <c r="O2044" i="36"/>
  <c r="M2045" i="36"/>
  <c r="O2045" i="36"/>
  <c r="M2046" i="36"/>
  <c r="O2046" i="36"/>
  <c r="M2047" i="36"/>
  <c r="O2047" i="36"/>
  <c r="M2048" i="36"/>
  <c r="O2048" i="36"/>
  <c r="M2049" i="36"/>
  <c r="O2049" i="36"/>
  <c r="M2050" i="36"/>
  <c r="O2050" i="36"/>
  <c r="M2051" i="36"/>
  <c r="O2051" i="36"/>
  <c r="M2052" i="36"/>
  <c r="O2052" i="36"/>
  <c r="M2053" i="36"/>
  <c r="O2053" i="36"/>
  <c r="M2054" i="36"/>
  <c r="O2054" i="36"/>
  <c r="M2055" i="36"/>
  <c r="O2055" i="36"/>
  <c r="M2056" i="36"/>
  <c r="O2056" i="36"/>
  <c r="M2057" i="36"/>
  <c r="O2057" i="36"/>
  <c r="M2058" i="36"/>
  <c r="O2058" i="36"/>
  <c r="M2059" i="36"/>
  <c r="O2059" i="36"/>
  <c r="M2060" i="36"/>
  <c r="O2060" i="36"/>
  <c r="M2061" i="36"/>
  <c r="O2061" i="36"/>
  <c r="M2062" i="36"/>
  <c r="O2062" i="36"/>
  <c r="M2063" i="36"/>
  <c r="O2063" i="36"/>
  <c r="M2064" i="36"/>
  <c r="O2064" i="36"/>
  <c r="M2065" i="36"/>
  <c r="O2065" i="36"/>
  <c r="M2066" i="36"/>
  <c r="O2066" i="36"/>
  <c r="M2067" i="36"/>
  <c r="O2067" i="36"/>
  <c r="M2068" i="36"/>
  <c r="O2068" i="36"/>
  <c r="M2069" i="36"/>
  <c r="O2069" i="36"/>
  <c r="M2070" i="36"/>
  <c r="O2070" i="36"/>
  <c r="M2071" i="36"/>
  <c r="O2071" i="36"/>
  <c r="M2072" i="36"/>
  <c r="O2072" i="36"/>
  <c r="M2073" i="36"/>
  <c r="O2073" i="36"/>
  <c r="M2074" i="36"/>
  <c r="O2074" i="36"/>
  <c r="M2075" i="36"/>
  <c r="O2075" i="36"/>
  <c r="M2076" i="36"/>
  <c r="O2076" i="36"/>
  <c r="M2077" i="36"/>
  <c r="O2077" i="36"/>
  <c r="M2078" i="36"/>
  <c r="O2078" i="36"/>
  <c r="M2079" i="36"/>
  <c r="O2079" i="36"/>
  <c r="M2080" i="36"/>
  <c r="O2080" i="36"/>
  <c r="M2081" i="36"/>
  <c r="O2081" i="36"/>
  <c r="M2082" i="36"/>
  <c r="O2082" i="36"/>
  <c r="M2083" i="36"/>
  <c r="O2083" i="36"/>
  <c r="M2084" i="36"/>
  <c r="O2084" i="36"/>
  <c r="M2085" i="36"/>
  <c r="O2085" i="36"/>
  <c r="M2086" i="36"/>
  <c r="O2086" i="36"/>
  <c r="M2087" i="36"/>
  <c r="O2087" i="36"/>
  <c r="M2088" i="36"/>
  <c r="O2088" i="36"/>
  <c r="M2089" i="36"/>
  <c r="O2089" i="36"/>
  <c r="M2090" i="36"/>
  <c r="O2090" i="36"/>
  <c r="M2091" i="36"/>
  <c r="O2091" i="36"/>
  <c r="M2092" i="36"/>
  <c r="O2092" i="36"/>
  <c r="M2093" i="36"/>
  <c r="O2093" i="36"/>
  <c r="M2094" i="36"/>
  <c r="O2094" i="36"/>
  <c r="M2095" i="36"/>
  <c r="O2095" i="36"/>
  <c r="M2096" i="36"/>
  <c r="O2096" i="36"/>
  <c r="M2097" i="36"/>
  <c r="O2097" i="36"/>
  <c r="M2098" i="36"/>
  <c r="O2098" i="36"/>
  <c r="M2099" i="36"/>
  <c r="O2099" i="36"/>
  <c r="M2100" i="36"/>
  <c r="O2100" i="36"/>
  <c r="M2101" i="36"/>
  <c r="O2101" i="36"/>
  <c r="M2102" i="36"/>
  <c r="O2102" i="36"/>
  <c r="M2103" i="36"/>
  <c r="O2103" i="36"/>
  <c r="M2104" i="36"/>
  <c r="O2104" i="36"/>
  <c r="M2105" i="36"/>
  <c r="O2105" i="36"/>
  <c r="M2106" i="36"/>
  <c r="O2106" i="36"/>
  <c r="M2107" i="36"/>
  <c r="O2107" i="36"/>
  <c r="M2108" i="36"/>
  <c r="O2108" i="36"/>
  <c r="M2109" i="36"/>
  <c r="O2109" i="36"/>
  <c r="M2110" i="36"/>
  <c r="O2110" i="36"/>
  <c r="M2111" i="36"/>
  <c r="O2111" i="36"/>
  <c r="M2112" i="36"/>
  <c r="O2112" i="36"/>
  <c r="M2113" i="36"/>
  <c r="O2113" i="36"/>
  <c r="M2114" i="36"/>
  <c r="O2114" i="36"/>
  <c r="M2115" i="36"/>
  <c r="O2115" i="36"/>
  <c r="M2116" i="36"/>
  <c r="O2116" i="36"/>
  <c r="M2117" i="36"/>
  <c r="O2117" i="36"/>
  <c r="M2118" i="36"/>
  <c r="O2118" i="36"/>
  <c r="M2119" i="36"/>
  <c r="O2119" i="36"/>
  <c r="M2120" i="36"/>
  <c r="O2120" i="36"/>
  <c r="M2121" i="36"/>
  <c r="O2121" i="36"/>
  <c r="M2122" i="36"/>
  <c r="O2122" i="36"/>
  <c r="M2123" i="36"/>
  <c r="O2123" i="36"/>
  <c r="M2124" i="36"/>
  <c r="O2124" i="36"/>
  <c r="M2125" i="36"/>
  <c r="O2125" i="36"/>
  <c r="M2126" i="36"/>
  <c r="O2126" i="36"/>
  <c r="M2127" i="36"/>
  <c r="O2127" i="36"/>
  <c r="M2128" i="36"/>
  <c r="E16" i="37" s="1"/>
  <c r="O2128" i="36"/>
  <c r="F16" i="37" s="1"/>
  <c r="E15" i="38" s="1"/>
  <c r="I15" i="38" s="1" a="1"/>
  <c r="M2129" i="36"/>
  <c r="O2129" i="36"/>
  <c r="M2130" i="36"/>
  <c r="O2130" i="36"/>
  <c r="M2131" i="36"/>
  <c r="O2131" i="36"/>
  <c r="M2132" i="36"/>
  <c r="O2132" i="36"/>
  <c r="M2133" i="36"/>
  <c r="O2133" i="36"/>
  <c r="M2134" i="36"/>
  <c r="O2134" i="36"/>
  <c r="M2135" i="36"/>
  <c r="O2135" i="36"/>
  <c r="M2136" i="36"/>
  <c r="O2136" i="36"/>
  <c r="M2137" i="36"/>
  <c r="O2137" i="36"/>
  <c r="M2138" i="36"/>
  <c r="O2138" i="36"/>
  <c r="M2139" i="36"/>
  <c r="O2139" i="36"/>
  <c r="M2140" i="36"/>
  <c r="O2140" i="36"/>
  <c r="M2141" i="36"/>
  <c r="O2141" i="36"/>
  <c r="M2142" i="36"/>
  <c r="O2142" i="36"/>
  <c r="M2143" i="36"/>
  <c r="O2143" i="36"/>
  <c r="M2144" i="36"/>
  <c r="O2144" i="36"/>
  <c r="M2145" i="36"/>
  <c r="O2145" i="36"/>
  <c r="M2146" i="36"/>
  <c r="O2146" i="36"/>
  <c r="M2147" i="36"/>
  <c r="O2147" i="36"/>
  <c r="M2148" i="36"/>
  <c r="O2148" i="36"/>
  <c r="M2149" i="36"/>
  <c r="O2149" i="36"/>
  <c r="M2150" i="36"/>
  <c r="O2150" i="36"/>
  <c r="M2151" i="36"/>
  <c r="O2151" i="36"/>
  <c r="M2152" i="36"/>
  <c r="O2152" i="36"/>
  <c r="M2153" i="36"/>
  <c r="O2153" i="36"/>
  <c r="M2154" i="36"/>
  <c r="O2154" i="36"/>
  <c r="M2155" i="36"/>
  <c r="O2155" i="36"/>
  <c r="M2156" i="36"/>
  <c r="O2156" i="36"/>
  <c r="M2157" i="36"/>
  <c r="O2157" i="36"/>
  <c r="M2158" i="36"/>
  <c r="O2158" i="36"/>
  <c r="M2159" i="36"/>
  <c r="O2159" i="36"/>
  <c r="M2160" i="36"/>
  <c r="O2160" i="36"/>
  <c r="M2161" i="36"/>
  <c r="O2161" i="36"/>
  <c r="M2162" i="36"/>
  <c r="O2162" i="36"/>
  <c r="M2163" i="36"/>
  <c r="O2163" i="36"/>
  <c r="M2164" i="36"/>
  <c r="O2164" i="36"/>
  <c r="M2165" i="36"/>
  <c r="O2165" i="36"/>
  <c r="M2166" i="36"/>
  <c r="O2166" i="36"/>
  <c r="M2167" i="36"/>
  <c r="O2167" i="36"/>
  <c r="M2168" i="36"/>
  <c r="O2168" i="36"/>
  <c r="M2169" i="36"/>
  <c r="O2169" i="36"/>
  <c r="M2170" i="36"/>
  <c r="O2170" i="36"/>
  <c r="M2171" i="36"/>
  <c r="O2171" i="36"/>
  <c r="M2172" i="36"/>
  <c r="O2172" i="36"/>
  <c r="M2173" i="36"/>
  <c r="O2173" i="36"/>
  <c r="M2174" i="36"/>
  <c r="O2174" i="36"/>
  <c r="M2175" i="36"/>
  <c r="O2175" i="36"/>
  <c r="M2176" i="36"/>
  <c r="O2176" i="36"/>
  <c r="M2177" i="36"/>
  <c r="O2177" i="36"/>
  <c r="M2178" i="36"/>
  <c r="O2178" i="36"/>
  <c r="M2179" i="36"/>
  <c r="O2179" i="36"/>
  <c r="M2180" i="36"/>
  <c r="O2180" i="36"/>
  <c r="M2181" i="36"/>
  <c r="O2181" i="36"/>
  <c r="M2182" i="36"/>
  <c r="O2182" i="36"/>
  <c r="M2183" i="36"/>
  <c r="O2183" i="36"/>
  <c r="M2184" i="36"/>
  <c r="O2184" i="36"/>
  <c r="M2185" i="36"/>
  <c r="O2185" i="36"/>
  <c r="M2186" i="36"/>
  <c r="O2186" i="36"/>
  <c r="M2187" i="36"/>
  <c r="O2187" i="36"/>
  <c r="M2188" i="36"/>
  <c r="O2188" i="36"/>
  <c r="M2189" i="36"/>
  <c r="O2189" i="36"/>
  <c r="M2190" i="36"/>
  <c r="O2190" i="36"/>
  <c r="M2191" i="36"/>
  <c r="O2191" i="36"/>
  <c r="M2192" i="36"/>
  <c r="O2192" i="36"/>
  <c r="M2193" i="36"/>
  <c r="O2193" i="36"/>
  <c r="M2194" i="36"/>
  <c r="O2194" i="36"/>
  <c r="M2195" i="36"/>
  <c r="O2195" i="36"/>
  <c r="M2196" i="36"/>
  <c r="O2196" i="36"/>
  <c r="M2197" i="36"/>
  <c r="O2197" i="36"/>
  <c r="M2198" i="36"/>
  <c r="O2198" i="36"/>
  <c r="M2199" i="36"/>
  <c r="O2199" i="36"/>
  <c r="M2200" i="36"/>
  <c r="O2200" i="36"/>
  <c r="M2201" i="36"/>
  <c r="O2201" i="36"/>
  <c r="M2202" i="36"/>
  <c r="O2202" i="36"/>
  <c r="M2203" i="36"/>
  <c r="O2203" i="36"/>
  <c r="M2204" i="36"/>
  <c r="O2204" i="36"/>
  <c r="M2205" i="36"/>
  <c r="O2205" i="36"/>
  <c r="M2206" i="36"/>
  <c r="O2206" i="36"/>
  <c r="M2207" i="36"/>
  <c r="O2207" i="36"/>
  <c r="M2208" i="36"/>
  <c r="O2208" i="36"/>
  <c r="M2209" i="36"/>
  <c r="O2209" i="36"/>
  <c r="M2210" i="36"/>
  <c r="O2210" i="36"/>
  <c r="M2211" i="36"/>
  <c r="O2211" i="36"/>
  <c r="M2212" i="36"/>
  <c r="O2212" i="36"/>
  <c r="M2213" i="36"/>
  <c r="O2213" i="36"/>
  <c r="M2214" i="36"/>
  <c r="O2214" i="36"/>
  <c r="M2215" i="36"/>
  <c r="O2215" i="36"/>
  <c r="M2216" i="36"/>
  <c r="O2216" i="36"/>
  <c r="M2217" i="36"/>
  <c r="O2217" i="36"/>
  <c r="M2218" i="36"/>
  <c r="O2218" i="36"/>
  <c r="M2219" i="36"/>
  <c r="O2219" i="36"/>
  <c r="M2220" i="36"/>
  <c r="O2220" i="36"/>
  <c r="M2221" i="36"/>
  <c r="O2221" i="36"/>
  <c r="M2222" i="36"/>
  <c r="O2222" i="36"/>
  <c r="M2223" i="36"/>
  <c r="O2223" i="36"/>
  <c r="M2224" i="36"/>
  <c r="O2224" i="36"/>
  <c r="M2225" i="36"/>
  <c r="O2225" i="36"/>
  <c r="M2226" i="36"/>
  <c r="O2226" i="36"/>
  <c r="M2227" i="36"/>
  <c r="O2227" i="36"/>
  <c r="M2228" i="36"/>
  <c r="O2228" i="36"/>
  <c r="M2229" i="36"/>
  <c r="O2229" i="36"/>
  <c r="M2230" i="36"/>
  <c r="O2230" i="36"/>
  <c r="M2231" i="36"/>
  <c r="O2231" i="36"/>
  <c r="M2232" i="36"/>
  <c r="O2232" i="36"/>
  <c r="M2233" i="36"/>
  <c r="O2233" i="36"/>
  <c r="M2234" i="36"/>
  <c r="O2234" i="36"/>
  <c r="M2235" i="36"/>
  <c r="O2235" i="36"/>
  <c r="M2236" i="36"/>
  <c r="O2236" i="36"/>
  <c r="M2237" i="36"/>
  <c r="O2237" i="36"/>
  <c r="M2238" i="36"/>
  <c r="O2238" i="36"/>
  <c r="M2239" i="36"/>
  <c r="O2239" i="36"/>
  <c r="M2240" i="36"/>
  <c r="O2240" i="36"/>
  <c r="M2241" i="36"/>
  <c r="O2241" i="36"/>
  <c r="M2242" i="36"/>
  <c r="O2242" i="36"/>
  <c r="M2243" i="36"/>
  <c r="O2243" i="36"/>
  <c r="M2244" i="36"/>
  <c r="O2244" i="36"/>
  <c r="M2245" i="36"/>
  <c r="O2245" i="36"/>
  <c r="M2246" i="36"/>
  <c r="O2246" i="36"/>
  <c r="M2247" i="36"/>
  <c r="O2247" i="36"/>
  <c r="M2248" i="36"/>
  <c r="O2248" i="36"/>
  <c r="M2249" i="36"/>
  <c r="O2249" i="36"/>
  <c r="M2250" i="36"/>
  <c r="O2250" i="36"/>
  <c r="M2251" i="36"/>
  <c r="O2251" i="36"/>
  <c r="M2252" i="36"/>
  <c r="O2252" i="36"/>
  <c r="M2253" i="36"/>
  <c r="O2253" i="36"/>
  <c r="M2254" i="36"/>
  <c r="O2254" i="36"/>
  <c r="M2255" i="36"/>
  <c r="O2255" i="36"/>
  <c r="M2256" i="36"/>
  <c r="O2256" i="36"/>
  <c r="M2257" i="36"/>
  <c r="O2257" i="36"/>
  <c r="M2258" i="36"/>
  <c r="O2258" i="36"/>
  <c r="M2259" i="36"/>
  <c r="O2259" i="36"/>
  <c r="M2260" i="36"/>
  <c r="O2260" i="36"/>
  <c r="M2261" i="36"/>
  <c r="O2261" i="36"/>
  <c r="M2262" i="36"/>
  <c r="O2262" i="36"/>
  <c r="M2263" i="36"/>
  <c r="O2263" i="36"/>
  <c r="M2264" i="36"/>
  <c r="O2264" i="36"/>
  <c r="M2265" i="36"/>
  <c r="O2265" i="36"/>
  <c r="M2266" i="36"/>
  <c r="O2266" i="36"/>
  <c r="M2267" i="36"/>
  <c r="O2267" i="36"/>
  <c r="M2268" i="36"/>
  <c r="O2268" i="36"/>
  <c r="M2269" i="36"/>
  <c r="O2269" i="36"/>
  <c r="M2270" i="36"/>
  <c r="O2270" i="36"/>
  <c r="M2271" i="36"/>
  <c r="O2271" i="36"/>
  <c r="M2272" i="36"/>
  <c r="O2272" i="36"/>
  <c r="M2273" i="36"/>
  <c r="O2273" i="36"/>
  <c r="M2274" i="36"/>
  <c r="O2274" i="36"/>
  <c r="M2275" i="36"/>
  <c r="O2275" i="36"/>
  <c r="M2276" i="36"/>
  <c r="O2276" i="36"/>
  <c r="M2277" i="36"/>
  <c r="O2277" i="36"/>
  <c r="M2278" i="36"/>
  <c r="O2278" i="36"/>
  <c r="M2279" i="36"/>
  <c r="O2279" i="36"/>
  <c r="M2280" i="36"/>
  <c r="O2280" i="36"/>
  <c r="M2281" i="36"/>
  <c r="O2281" i="36"/>
  <c r="M2282" i="36"/>
  <c r="O2282" i="36"/>
  <c r="M2283" i="36"/>
  <c r="O2283" i="36"/>
  <c r="M2284" i="36"/>
  <c r="O2284" i="36"/>
  <c r="M2285" i="36"/>
  <c r="O2285" i="36"/>
  <c r="M2286" i="36"/>
  <c r="O2286" i="36"/>
  <c r="M2287" i="36"/>
  <c r="O2287" i="36"/>
  <c r="M2288" i="36"/>
  <c r="O2288" i="36"/>
  <c r="M2289" i="36"/>
  <c r="O2289" i="36"/>
  <c r="M2290" i="36"/>
  <c r="O2290" i="36"/>
  <c r="M2291" i="36"/>
  <c r="O2291" i="36"/>
  <c r="M2292" i="36"/>
  <c r="O2292" i="36"/>
  <c r="M2293" i="36"/>
  <c r="O2293" i="36"/>
  <c r="M2294" i="36"/>
  <c r="O2294" i="36"/>
  <c r="M2295" i="36"/>
  <c r="O2295" i="36"/>
  <c r="M2296" i="36"/>
  <c r="O2296" i="36"/>
  <c r="M2297" i="36"/>
  <c r="O2297" i="36"/>
  <c r="M2298" i="36"/>
  <c r="O2298" i="36"/>
  <c r="M2299" i="36"/>
  <c r="O2299" i="36"/>
  <c r="M2300" i="36"/>
  <c r="O2300" i="36"/>
  <c r="M2301" i="36"/>
  <c r="O2301" i="36"/>
  <c r="M2302" i="36"/>
  <c r="O2302" i="36"/>
  <c r="M2303" i="36"/>
  <c r="O2303" i="36"/>
  <c r="M2304" i="36"/>
  <c r="O2304" i="36"/>
  <c r="M2305" i="36"/>
  <c r="O2305" i="36"/>
  <c r="M2306" i="36"/>
  <c r="O2306" i="36"/>
  <c r="M2307" i="36"/>
  <c r="O2307" i="36"/>
  <c r="M2308" i="36"/>
  <c r="O2308" i="36"/>
  <c r="M2309" i="36"/>
  <c r="O2309" i="36"/>
  <c r="M2310" i="36"/>
  <c r="O2310" i="36"/>
  <c r="M2311" i="36"/>
  <c r="O2311" i="36"/>
  <c r="M2312" i="36"/>
  <c r="O2312" i="36"/>
  <c r="M2313" i="36"/>
  <c r="O2313" i="36"/>
  <c r="M2314" i="36"/>
  <c r="O2314" i="36"/>
  <c r="M2315" i="36"/>
  <c r="O2315" i="36"/>
  <c r="M2316" i="36"/>
  <c r="O2316" i="36"/>
  <c r="M2317" i="36"/>
  <c r="O2317" i="36"/>
  <c r="M2318" i="36"/>
  <c r="O2318" i="36"/>
  <c r="M2319" i="36"/>
  <c r="O2319" i="36"/>
  <c r="M2320" i="36"/>
  <c r="O2320" i="36"/>
  <c r="M2321" i="36"/>
  <c r="O2321" i="36"/>
  <c r="M2322" i="36"/>
  <c r="O2322" i="36"/>
  <c r="M2323" i="36"/>
  <c r="O2323" i="36"/>
  <c r="M2324" i="36"/>
  <c r="O2324" i="36"/>
  <c r="M2325" i="36"/>
  <c r="O2325" i="36"/>
  <c r="M2326" i="36"/>
  <c r="O2326" i="36"/>
  <c r="M2327" i="36"/>
  <c r="O2327" i="36"/>
  <c r="M2328" i="36"/>
  <c r="O2328" i="36"/>
  <c r="M2329" i="36"/>
  <c r="O2329" i="36"/>
  <c r="M2330" i="36"/>
  <c r="O2330" i="36"/>
  <c r="M2331" i="36"/>
  <c r="O2331" i="36"/>
  <c r="M2332" i="36"/>
  <c r="O2332" i="36"/>
  <c r="M2333" i="36"/>
  <c r="O2333" i="36"/>
  <c r="M2334" i="36"/>
  <c r="O2334" i="36"/>
  <c r="M2335" i="36"/>
  <c r="O2335" i="36"/>
  <c r="M2336" i="36"/>
  <c r="O2336" i="36"/>
  <c r="M2337" i="36"/>
  <c r="O2337" i="36"/>
  <c r="M2338" i="36"/>
  <c r="O2338" i="36"/>
  <c r="M2339" i="36"/>
  <c r="O2339" i="36"/>
  <c r="M2340" i="36"/>
  <c r="O2340" i="36"/>
  <c r="M2341" i="36"/>
  <c r="O2341" i="36"/>
  <c r="M2342" i="36"/>
  <c r="O2342" i="36"/>
  <c r="M2343" i="36"/>
  <c r="O2343" i="36"/>
  <c r="M2344" i="36"/>
  <c r="O2344" i="36"/>
  <c r="M2345" i="36"/>
  <c r="O2345" i="36"/>
  <c r="M2346" i="36"/>
  <c r="O2346" i="36"/>
  <c r="M2347" i="36"/>
  <c r="O2347" i="36"/>
  <c r="M2348" i="36"/>
  <c r="O2348" i="36"/>
  <c r="M2349" i="36"/>
  <c r="O2349" i="36"/>
  <c r="M2350" i="36"/>
  <c r="O2350" i="36"/>
  <c r="M2351" i="36"/>
  <c r="O2351" i="36"/>
  <c r="M2352" i="36"/>
  <c r="O2352" i="36"/>
  <c r="M2353" i="36"/>
  <c r="O2353" i="36"/>
  <c r="M2354" i="36"/>
  <c r="O2354" i="36"/>
  <c r="M2355" i="36"/>
  <c r="O2355" i="36"/>
  <c r="M2356" i="36"/>
  <c r="O2356" i="36"/>
  <c r="M2357" i="36"/>
  <c r="O2357" i="36"/>
  <c r="M2358" i="36"/>
  <c r="O2358" i="36"/>
  <c r="M2359" i="36"/>
  <c r="O2359" i="36"/>
  <c r="M2360" i="36"/>
  <c r="O2360" i="36"/>
  <c r="M2361" i="36"/>
  <c r="O2361" i="36"/>
  <c r="M2362" i="36"/>
  <c r="O2362" i="36"/>
  <c r="M2363" i="36"/>
  <c r="O2363" i="36"/>
  <c r="M2364" i="36"/>
  <c r="O2364" i="36"/>
  <c r="M2365" i="36"/>
  <c r="O2365" i="36"/>
  <c r="M2366" i="36"/>
  <c r="O2366" i="36"/>
  <c r="M2367" i="36"/>
  <c r="O2367" i="36"/>
  <c r="M2368" i="36"/>
  <c r="O2368" i="36"/>
  <c r="M2369" i="36"/>
  <c r="O2369" i="36"/>
  <c r="M2370" i="36"/>
  <c r="O2370" i="36"/>
  <c r="M2371" i="36"/>
  <c r="O2371" i="36"/>
  <c r="M2372" i="36"/>
  <c r="O2372" i="36"/>
  <c r="M2373" i="36"/>
  <c r="O2373" i="36"/>
  <c r="M2374" i="36"/>
  <c r="O2374" i="36"/>
  <c r="M2375" i="36"/>
  <c r="O2375" i="36"/>
  <c r="M2376" i="36"/>
  <c r="O2376" i="36"/>
  <c r="M2377" i="36"/>
  <c r="O2377" i="36"/>
  <c r="M2378" i="36"/>
  <c r="O2378" i="36"/>
  <c r="M2379" i="36"/>
  <c r="O2379" i="36"/>
  <c r="M2380" i="36"/>
  <c r="O2380" i="36"/>
  <c r="M2381" i="36"/>
  <c r="O2381" i="36"/>
  <c r="M2382" i="36"/>
  <c r="O2382" i="36"/>
  <c r="M2383" i="36"/>
  <c r="O2383" i="36"/>
  <c r="M2384" i="36"/>
  <c r="O2384" i="36"/>
  <c r="M2385" i="36"/>
  <c r="O2385" i="36"/>
  <c r="M2386" i="36"/>
  <c r="O2386" i="36"/>
  <c r="M2387" i="36"/>
  <c r="O2387" i="36"/>
  <c r="M2388" i="36"/>
  <c r="O2388" i="36"/>
  <c r="M2389" i="36"/>
  <c r="O2389" i="36"/>
  <c r="M2390" i="36"/>
  <c r="O2390" i="36"/>
  <c r="M2391" i="36"/>
  <c r="O2391" i="36"/>
  <c r="M2392" i="36"/>
  <c r="O2392" i="36"/>
  <c r="M2393" i="36"/>
  <c r="O2393" i="36"/>
  <c r="M2394" i="36"/>
  <c r="O2394" i="36"/>
  <c r="M2395" i="36"/>
  <c r="O2395" i="36"/>
  <c r="M2396" i="36"/>
  <c r="O2396" i="36"/>
  <c r="J15" i="38" a="1"/>
  <c r="I19" i="38" a="1"/>
  <c r="G19" i="38" a="1"/>
  <c r="F19" i="38" a="1"/>
  <c r="W19" i="38" a="1"/>
  <c r="J19" i="38" a="1"/>
  <c r="G20" i="38" a="1"/>
  <c r="F20" i="38" a="1"/>
  <c r="J14" i="38" a="1"/>
  <c r="W14" i="38" a="1"/>
  <c r="M20" i="49" l="1"/>
  <c r="M19" i="49"/>
  <c r="L20" i="49"/>
  <c r="G118" i="22" s="1"/>
  <c r="L19" i="49"/>
  <c r="G117" i="22" s="1"/>
  <c r="I17" i="22" s="1"/>
  <c r="N17" i="49"/>
  <c r="L21" i="49"/>
  <c r="G119" i="22" s="1"/>
  <c r="L18" i="49"/>
  <c r="G116" i="22" s="1"/>
  <c r="I16" i="22" s="1"/>
  <c r="M17" i="49"/>
  <c r="M15" i="49"/>
  <c r="N11" i="49"/>
  <c r="N10" i="49"/>
  <c r="I18" i="22"/>
  <c r="M11" i="49"/>
  <c r="L11" i="49"/>
  <c r="G109" i="22" s="1"/>
  <c r="G1341" i="41"/>
  <c r="Q26" i="41" s="1"/>
  <c r="M17" i="38" a="1"/>
  <c r="M17" i="38" s="1"/>
  <c r="Q17" i="38" a="1"/>
  <c r="Q17" i="38" s="1"/>
  <c r="L17" i="38" a="1"/>
  <c r="L17" i="38" s="1"/>
  <c r="P17" i="38" a="1"/>
  <c r="P17" i="38" s="1"/>
  <c r="T17" i="38" a="1"/>
  <c r="T17" i="38" s="1"/>
  <c r="K17" i="38" a="1"/>
  <c r="K17" i="38" s="1"/>
  <c r="O17" i="38" a="1"/>
  <c r="O17" i="38" s="1"/>
  <c r="S17" i="38" a="1"/>
  <c r="S17" i="38" s="1"/>
  <c r="N17" i="38" a="1"/>
  <c r="N17" i="38" s="1"/>
  <c r="R17" i="38" a="1"/>
  <c r="R17" i="38" s="1"/>
  <c r="G17" i="38" a="1"/>
  <c r="G17" i="38" s="1"/>
  <c r="Y17" i="38" s="1" a="1"/>
  <c r="F17" i="38" a="1"/>
  <c r="F17" i="38" s="1"/>
  <c r="X17" i="38" s="1" a="1"/>
  <c r="W17" i="38" a="1"/>
  <c r="W17" i="38" s="1"/>
  <c r="J17" i="38" a="1"/>
  <c r="J17" i="38" s="1"/>
  <c r="I17" i="38" a="1"/>
  <c r="I17" i="38" s="1"/>
  <c r="AA17" i="38" s="1" a="1"/>
  <c r="A395" i="41"/>
  <c r="D328" i="41"/>
  <c r="K16" i="38" a="1"/>
  <c r="K16" i="38" s="1"/>
  <c r="O16" i="38" a="1"/>
  <c r="O16" i="38" s="1"/>
  <c r="S16" i="38" a="1"/>
  <c r="S16" i="38" s="1"/>
  <c r="N16" i="38" a="1"/>
  <c r="N16" i="38" s="1"/>
  <c r="R16" i="38" a="1"/>
  <c r="R16" i="38" s="1"/>
  <c r="M16" i="38" a="1"/>
  <c r="M16" i="38" s="1"/>
  <c r="Q16" i="38" a="1"/>
  <c r="Q16" i="38" s="1"/>
  <c r="L16" i="38" a="1"/>
  <c r="L16" i="38" s="1"/>
  <c r="P16" i="38" a="1"/>
  <c r="P16" i="38" s="1"/>
  <c r="T16" i="38" a="1"/>
  <c r="T16" i="38" s="1"/>
  <c r="L16" i="22"/>
  <c r="N57" i="49"/>
  <c r="I20" i="38" a="1"/>
  <c r="I20" i="38" s="1"/>
  <c r="AA20" i="38" s="1" a="1"/>
  <c r="J18" i="38" a="1"/>
  <c r="J18" i="38" s="1"/>
  <c r="I16" i="38" a="1"/>
  <c r="I16" i="38" s="1"/>
  <c r="AA16" i="38" s="1" a="1"/>
  <c r="B97" i="22"/>
  <c r="P21" i="22"/>
  <c r="G14" i="22"/>
  <c r="L57" i="49"/>
  <c r="N56" i="49"/>
  <c r="N51" i="49"/>
  <c r="Q47" i="49"/>
  <c r="J47" i="49" s="1"/>
  <c r="L45" i="49"/>
  <c r="L17" i="49" s="1"/>
  <c r="G115" i="22" s="1"/>
  <c r="I15" i="22" s="1"/>
  <c r="N43" i="49"/>
  <c r="N15" i="49" s="1"/>
  <c r="N41" i="49"/>
  <c r="N13" i="49" s="1"/>
  <c r="L40" i="49"/>
  <c r="L12" i="49" s="1"/>
  <c r="G110" i="22" s="1"/>
  <c r="I10" i="22" s="1"/>
  <c r="E19" i="49"/>
  <c r="E15" i="49"/>
  <c r="D5" i="51"/>
  <c r="K21" i="38" a="1"/>
  <c r="K21" i="38" s="1"/>
  <c r="O21" i="38" a="1"/>
  <c r="O21" i="38" s="1"/>
  <c r="S21" i="38" a="1"/>
  <c r="S21" i="38" s="1"/>
  <c r="N21" i="38" a="1"/>
  <c r="N21" i="38" s="1"/>
  <c r="R21" i="38" a="1"/>
  <c r="R21" i="38" s="1"/>
  <c r="M21" i="38" a="1"/>
  <c r="M21" i="38" s="1"/>
  <c r="Q21" i="38" a="1"/>
  <c r="Q21" i="38" s="1"/>
  <c r="L21" i="38" a="1"/>
  <c r="L21" i="38" s="1"/>
  <c r="P21" i="38" a="1"/>
  <c r="P21" i="38" s="1"/>
  <c r="T21" i="38" a="1"/>
  <c r="T21" i="38" s="1"/>
  <c r="W21" i="38" a="1"/>
  <c r="W21" i="38" s="1"/>
  <c r="W15" i="38" a="1"/>
  <c r="W15" i="38" s="1"/>
  <c r="J20" i="38" a="1"/>
  <c r="J20" i="38" s="1"/>
  <c r="F21" i="38" a="1"/>
  <c r="F21" i="38" s="1"/>
  <c r="X21" i="38" s="1" a="1"/>
  <c r="F15" i="38" a="1"/>
  <c r="F15" i="38" s="1"/>
  <c r="X15" i="38" s="1" a="1"/>
  <c r="G15" i="38" a="1"/>
  <c r="G15" i="38" s="1"/>
  <c r="Y15" i="38" s="1" a="1"/>
  <c r="J16" i="38" a="1"/>
  <c r="J16" i="38" s="1"/>
  <c r="B113" i="22"/>
  <c r="L22" i="22"/>
  <c r="I8" i="22"/>
  <c r="J57" i="49"/>
  <c r="L51" i="49"/>
  <c r="N50" i="49"/>
  <c r="L44" i="49"/>
  <c r="L16" i="49" s="1"/>
  <c r="G114" i="22" s="1"/>
  <c r="I14" i="22" s="1"/>
  <c r="M41" i="49"/>
  <c r="M13" i="49" s="1"/>
  <c r="I19" i="22"/>
  <c r="K14" i="38" a="1"/>
  <c r="K14" i="38" s="1"/>
  <c r="O14" i="38" a="1"/>
  <c r="O14" i="38" s="1"/>
  <c r="S14" i="38" a="1"/>
  <c r="S14" i="38" s="1"/>
  <c r="N14" i="38" a="1"/>
  <c r="N14" i="38" s="1"/>
  <c r="R14" i="38" a="1"/>
  <c r="R14" i="38" s="1"/>
  <c r="M14" i="38" a="1"/>
  <c r="M14" i="38" s="1"/>
  <c r="Q14" i="38" a="1"/>
  <c r="Q14" i="38" s="1"/>
  <c r="L14" i="38" a="1"/>
  <c r="L14" i="38" s="1"/>
  <c r="P14" i="38" a="1"/>
  <c r="P14" i="38" s="1"/>
  <c r="T14" i="38" a="1"/>
  <c r="T14" i="38" s="1"/>
  <c r="M20" i="38" a="1"/>
  <c r="M20" i="38" s="1"/>
  <c r="Q20" i="38" a="1"/>
  <c r="Q20" i="38" s="1"/>
  <c r="L20" i="38" a="1"/>
  <c r="L20" i="38" s="1"/>
  <c r="P20" i="38" a="1"/>
  <c r="P20" i="38" s="1"/>
  <c r="T20" i="38" a="1"/>
  <c r="T20" i="38" s="1"/>
  <c r="K20" i="38" a="1"/>
  <c r="K20" i="38" s="1"/>
  <c r="O20" i="38" a="1"/>
  <c r="O20" i="38" s="1"/>
  <c r="S20" i="38" a="1"/>
  <c r="S20" i="38" s="1"/>
  <c r="N20" i="38" a="1"/>
  <c r="N20" i="38" s="1"/>
  <c r="R20" i="38" a="1"/>
  <c r="R20" i="38" s="1"/>
  <c r="B98" i="22"/>
  <c r="B91" i="22"/>
  <c r="L27" i="22"/>
  <c r="O25" i="22"/>
  <c r="P24" i="22"/>
  <c r="J22" i="22"/>
  <c r="L21" i="22"/>
  <c r="H18" i="22"/>
  <c r="G17" i="22"/>
  <c r="N55" i="49"/>
  <c r="G53" i="49"/>
  <c r="S53" i="49" s="1"/>
  <c r="J51" i="49"/>
  <c r="N49" i="49"/>
  <c r="N21" i="49" s="1"/>
  <c r="Q45" i="49"/>
  <c r="J45" i="49" s="1"/>
  <c r="U44" i="49"/>
  <c r="L43" i="49"/>
  <c r="L15" i="49" s="1"/>
  <c r="G113" i="22" s="1"/>
  <c r="I13" i="22" s="1"/>
  <c r="L13" i="22" s="1"/>
  <c r="L41" i="49"/>
  <c r="L13" i="49" s="1"/>
  <c r="G111" i="22" s="1"/>
  <c r="I11" i="22" s="1"/>
  <c r="J21" i="38" a="1"/>
  <c r="J21" i="38" s="1"/>
  <c r="I18" i="38" a="1"/>
  <c r="I18" i="38" s="1"/>
  <c r="AA18" i="38" s="1" a="1"/>
  <c r="K15" i="38" a="1"/>
  <c r="K15" i="38" s="1"/>
  <c r="O15" i="38" a="1"/>
  <c r="O15" i="38" s="1"/>
  <c r="S15" i="38" a="1"/>
  <c r="S15" i="38" s="1"/>
  <c r="N15" i="38" a="1"/>
  <c r="N15" i="38" s="1"/>
  <c r="R15" i="38" a="1"/>
  <c r="R15" i="38" s="1"/>
  <c r="M15" i="38" a="1"/>
  <c r="M15" i="38" s="1"/>
  <c r="Q15" i="38" a="1"/>
  <c r="Q15" i="38" s="1"/>
  <c r="L15" i="38" a="1"/>
  <c r="L15" i="38" s="1"/>
  <c r="P15" i="38" a="1"/>
  <c r="P15" i="38" s="1"/>
  <c r="T15" i="38" a="1"/>
  <c r="T15" i="38" s="1"/>
  <c r="F16" i="38" a="1"/>
  <c r="F16" i="38" s="1"/>
  <c r="X16" i="38" s="1" a="1"/>
  <c r="B117" i="22"/>
  <c r="B84" i="22"/>
  <c r="I27" i="22"/>
  <c r="I22" i="22"/>
  <c r="J21" i="22"/>
  <c r="H19" i="22"/>
  <c r="H10" i="22"/>
  <c r="L55" i="49"/>
  <c r="M49" i="49"/>
  <c r="M21" i="49" s="1"/>
  <c r="G47" i="49"/>
  <c r="S47" i="49" s="1"/>
  <c r="L42" i="49"/>
  <c r="L14" i="49" s="1"/>
  <c r="G112" i="22" s="1"/>
  <c r="I12" i="22" s="1"/>
  <c r="G79" i="49"/>
  <c r="G24" i="49" s="1"/>
  <c r="W16" i="38" a="1"/>
  <c r="W16" i="38" s="1"/>
  <c r="F14" i="38" a="1"/>
  <c r="F14" i="38" s="1"/>
  <c r="X14" i="38" s="1" a="1"/>
  <c r="W18" i="38" a="1"/>
  <c r="W18" i="38" s="1"/>
  <c r="G14" i="38" a="1"/>
  <c r="G14" i="38" s="1"/>
  <c r="Y14" i="38" s="1" a="1"/>
  <c r="G21" i="38" a="1"/>
  <c r="G21" i="38" s="1"/>
  <c r="Y21" i="38" s="1" a="1"/>
  <c r="M19" i="38" a="1"/>
  <c r="M19" i="38" s="1"/>
  <c r="Q19" i="38" a="1"/>
  <c r="Q19" i="38" s="1"/>
  <c r="L19" i="38" a="1"/>
  <c r="L19" i="38" s="1"/>
  <c r="P19" i="38" a="1"/>
  <c r="P19" i="38" s="1"/>
  <c r="T19" i="38" a="1"/>
  <c r="T19" i="38" s="1"/>
  <c r="K19" i="38" a="1"/>
  <c r="K19" i="38" s="1"/>
  <c r="O19" i="38" a="1"/>
  <c r="O19" i="38" s="1"/>
  <c r="S19" i="38" a="1"/>
  <c r="S19" i="38" s="1"/>
  <c r="N19" i="38" a="1"/>
  <c r="N19" i="38" s="1"/>
  <c r="R19" i="38" a="1"/>
  <c r="R19" i="38" s="1"/>
  <c r="L25" i="22"/>
  <c r="H22" i="22"/>
  <c r="G12" i="22"/>
  <c r="G57" i="49"/>
  <c r="S57" i="49" s="1"/>
  <c r="E17" i="49"/>
  <c r="E13" i="49"/>
  <c r="M18" i="38" a="1"/>
  <c r="M18" i="38" s="1"/>
  <c r="Q18" i="38" a="1"/>
  <c r="Q18" i="38" s="1"/>
  <c r="L18" i="38" a="1"/>
  <c r="L18" i="38" s="1"/>
  <c r="P18" i="38" a="1"/>
  <c r="P18" i="38" s="1"/>
  <c r="T18" i="38" a="1"/>
  <c r="T18" i="38" s="1"/>
  <c r="K18" i="38" a="1"/>
  <c r="K18" i="38" s="1"/>
  <c r="O18" i="38" a="1"/>
  <c r="O18" i="38" s="1"/>
  <c r="S18" i="38" a="1"/>
  <c r="S18" i="38" s="1"/>
  <c r="N18" i="38" a="1"/>
  <c r="N18" i="38" s="1"/>
  <c r="R18" i="38" a="1"/>
  <c r="R18" i="38" s="1"/>
  <c r="G16" i="38" a="1"/>
  <c r="G16" i="38" s="1"/>
  <c r="Y16" i="38" s="1" a="1"/>
  <c r="I14" i="38" a="1"/>
  <c r="I14" i="38" s="1"/>
  <c r="AA14" i="38" s="1" a="1"/>
  <c r="I21" i="38" a="1"/>
  <c r="I21" i="38" s="1"/>
  <c r="AA21" i="38" s="1" a="1"/>
  <c r="G18" i="38" a="1"/>
  <c r="G18" i="38" s="1"/>
  <c r="Y18" i="38" s="1" a="1"/>
  <c r="G18" i="22"/>
  <c r="G51" i="49"/>
  <c r="S51" i="49" s="1"/>
  <c r="G83" i="49"/>
  <c r="G28" i="49" s="1"/>
  <c r="G77" i="49"/>
  <c r="G22" i="49" s="1"/>
  <c r="J16" i="22"/>
  <c r="O16" i="22" s="1"/>
  <c r="G81" i="49"/>
  <c r="G26" i="49" s="1"/>
  <c r="G66" i="49"/>
  <c r="G11" i="49" s="1"/>
  <c r="G65" i="49"/>
  <c r="G10" i="49" s="1"/>
  <c r="L18" i="22"/>
  <c r="H14" i="22"/>
  <c r="G84" i="49"/>
  <c r="G29" i="49" s="1"/>
  <c r="G80" i="49"/>
  <c r="G25" i="49" s="1"/>
  <c r="G78" i="49"/>
  <c r="G23" i="49" s="1"/>
  <c r="G76" i="49"/>
  <c r="G21" i="49" s="1"/>
  <c r="W14" i="38"/>
  <c r="J14" i="38"/>
  <c r="W20" i="38"/>
  <c r="F20" i="38"/>
  <c r="X20" i="38" s="1" a="1"/>
  <c r="G20" i="38"/>
  <c r="Y20" i="38" s="1" a="1"/>
  <c r="J19" i="38"/>
  <c r="W19" i="38"/>
  <c r="F19" i="38"/>
  <c r="X19" i="38" s="1" a="1"/>
  <c r="G19" i="38"/>
  <c r="Y19" i="38" s="1" a="1"/>
  <c r="I19" i="38"/>
  <c r="AA19" i="38" s="1" a="1"/>
  <c r="J15" i="38"/>
  <c r="I15" i="38"/>
  <c r="AA15" i="38" s="1" a="1"/>
  <c r="F18" i="38"/>
  <c r="X18" i="38" s="1" a="1"/>
  <c r="H14" i="38"/>
  <c r="H20" i="38"/>
  <c r="H21" i="38"/>
  <c r="J17" i="22"/>
  <c r="O17" i="22" s="1"/>
  <c r="L17" i="22"/>
  <c r="C50" i="22"/>
  <c r="C51" i="22"/>
  <c r="C52" i="22"/>
  <c r="J19" i="22"/>
  <c r="O19" i="22" s="1"/>
  <c r="L19" i="22"/>
  <c r="H19" i="38"/>
  <c r="H15" i="38"/>
  <c r="H18" i="38"/>
  <c r="H16" i="38"/>
  <c r="F33" i="38" a="1"/>
  <c r="F33" i="38" s="1"/>
  <c r="X33" i="38" s="1" a="1"/>
  <c r="X33" i="38" s="1"/>
  <c r="H33" i="38"/>
  <c r="Z33" i="38" s="1" a="1"/>
  <c r="Z33" i="38" s="1"/>
  <c r="I33" i="38" a="1"/>
  <c r="I33" i="38" s="1"/>
  <c r="AA33" i="38" s="1" a="1"/>
  <c r="AA33" i="38" s="1"/>
  <c r="K33" i="38" a="1"/>
  <c r="K33" i="38" s="1"/>
  <c r="V33" i="38" s="1"/>
  <c r="M33" i="38" a="1"/>
  <c r="M33" i="38" s="1"/>
  <c r="O33" i="38" a="1"/>
  <c r="O33" i="38" s="1"/>
  <c r="Q33" i="38" a="1"/>
  <c r="Q33" i="38" s="1"/>
  <c r="S33" i="38" a="1"/>
  <c r="S33" i="38" s="1"/>
  <c r="G33" i="38" a="1"/>
  <c r="G33" i="38" s="1"/>
  <c r="Y33" i="38" s="1" a="1"/>
  <c r="Y33" i="38" s="1"/>
  <c r="W33" i="38" a="1"/>
  <c r="W33" i="38" s="1"/>
  <c r="J33" i="38" a="1"/>
  <c r="J33" i="38" s="1"/>
  <c r="L33" i="38" a="1"/>
  <c r="L33" i="38" s="1"/>
  <c r="N33" i="38" a="1"/>
  <c r="N33" i="38" s="1"/>
  <c r="P33" i="38" a="1"/>
  <c r="P33" i="38" s="1"/>
  <c r="R33" i="38" a="1"/>
  <c r="R33" i="38" s="1"/>
  <c r="T33" i="38" a="1"/>
  <c r="T33" i="38" s="1"/>
  <c r="F29" i="38" a="1"/>
  <c r="F29" i="38" s="1"/>
  <c r="X29" i="38" s="1" a="1"/>
  <c r="X29" i="38" s="1"/>
  <c r="H29" i="38"/>
  <c r="Z29" i="38" s="1" a="1"/>
  <c r="Z29" i="38" s="1"/>
  <c r="I29" i="38" a="1"/>
  <c r="I29" i="38" s="1"/>
  <c r="AA29" i="38" s="1" a="1"/>
  <c r="AA29" i="38" s="1"/>
  <c r="K29" i="38" a="1"/>
  <c r="K29" i="38" s="1"/>
  <c r="V29" i="38" s="1"/>
  <c r="M29" i="38" a="1"/>
  <c r="M29" i="38" s="1"/>
  <c r="O29" i="38" a="1"/>
  <c r="O29" i="38" s="1"/>
  <c r="Q29" i="38" a="1"/>
  <c r="Q29" i="38" s="1"/>
  <c r="S29" i="38" a="1"/>
  <c r="S29" i="38" s="1"/>
  <c r="L29" i="38" a="1"/>
  <c r="L29" i="38" s="1"/>
  <c r="P29" i="38" a="1"/>
  <c r="P29" i="38" s="1"/>
  <c r="T29" i="38" a="1"/>
  <c r="T29" i="38" s="1"/>
  <c r="W29" i="38" a="1"/>
  <c r="W29" i="38" s="1"/>
  <c r="J29" i="38" a="1"/>
  <c r="J29" i="38" s="1"/>
  <c r="N29" i="38" a="1"/>
  <c r="N29" i="38" s="1"/>
  <c r="R29" i="38" a="1"/>
  <c r="R29" i="38" s="1"/>
  <c r="G29" i="38" a="1"/>
  <c r="G29" i="38" s="1"/>
  <c r="Y29" i="38" s="1" a="1"/>
  <c r="Y29" i="38" s="1"/>
  <c r="H25" i="38"/>
  <c r="Z25" i="38" s="1" a="1"/>
  <c r="Z25" i="38" s="1"/>
  <c r="J23" i="22"/>
  <c r="P23" i="22"/>
  <c r="I9" i="22"/>
  <c r="G9" i="22"/>
  <c r="J52" i="49"/>
  <c r="Q52" i="49"/>
  <c r="G52" i="49"/>
  <c r="S52" i="49" s="1"/>
  <c r="L52" i="49"/>
  <c r="G30" i="38" a="1"/>
  <c r="G30" i="38" s="1"/>
  <c r="Y30" i="38" s="1" a="1"/>
  <c r="Y30" i="38" s="1"/>
  <c r="W30" i="38" a="1"/>
  <c r="W30" i="38" s="1"/>
  <c r="J30" i="38" a="1"/>
  <c r="J30" i="38" s="1"/>
  <c r="L30" i="38" a="1"/>
  <c r="L30" i="38" s="1"/>
  <c r="N30" i="38" a="1"/>
  <c r="N30" i="38" s="1"/>
  <c r="P30" i="38" a="1"/>
  <c r="P30" i="38" s="1"/>
  <c r="R30" i="38" a="1"/>
  <c r="R30" i="38" s="1"/>
  <c r="T30" i="38" a="1"/>
  <c r="T30" i="38" s="1"/>
  <c r="H30" i="38"/>
  <c r="Z30" i="38" s="1" a="1"/>
  <c r="Z30" i="38" s="1"/>
  <c r="F30" i="38" a="1"/>
  <c r="F30" i="38" s="1"/>
  <c r="X30" i="38" s="1" a="1"/>
  <c r="X30" i="38" s="1"/>
  <c r="I30" i="38" a="1"/>
  <c r="I30" i="38" s="1"/>
  <c r="AA30" i="38" s="1" a="1"/>
  <c r="AA30" i="38" s="1"/>
  <c r="K30" i="38" a="1"/>
  <c r="K30" i="38" s="1"/>
  <c r="V30" i="38" s="1"/>
  <c r="M30" i="38" a="1"/>
  <c r="M30" i="38" s="1"/>
  <c r="O30" i="38" a="1"/>
  <c r="O30" i="38" s="1"/>
  <c r="Q30" i="38" a="1"/>
  <c r="Q30" i="38" s="1"/>
  <c r="S30" i="38" a="1"/>
  <c r="S30" i="38" s="1"/>
  <c r="G26" i="38" a="1"/>
  <c r="G26" i="38" s="1"/>
  <c r="Y26" i="38" s="1" a="1"/>
  <c r="Y26" i="38" s="1"/>
  <c r="W26" i="38" a="1"/>
  <c r="W26" i="38" s="1"/>
  <c r="J26" i="38" a="1"/>
  <c r="J26" i="38" s="1"/>
  <c r="L26" i="38" a="1"/>
  <c r="L26" i="38" s="1"/>
  <c r="N26" i="38" a="1"/>
  <c r="N26" i="38" s="1"/>
  <c r="P26" i="38" a="1"/>
  <c r="P26" i="38" s="1"/>
  <c r="R26" i="38" a="1"/>
  <c r="R26" i="38" s="1"/>
  <c r="T26" i="38" a="1"/>
  <c r="T26" i="38" s="1"/>
  <c r="K26" i="38" a="1"/>
  <c r="K26" i="38" s="1"/>
  <c r="V26" i="38" s="1"/>
  <c r="O26" i="38" a="1"/>
  <c r="O26" i="38" s="1"/>
  <c r="S26" i="38" a="1"/>
  <c r="S26" i="38" s="1"/>
  <c r="H26" i="38"/>
  <c r="Z26" i="38" s="1" a="1"/>
  <c r="Z26" i="38" s="1"/>
  <c r="I26" i="38" a="1"/>
  <c r="I26" i="38" s="1"/>
  <c r="AA26" i="38" s="1" a="1"/>
  <c r="AA26" i="38" s="1"/>
  <c r="M26" i="38" a="1"/>
  <c r="M26" i="38" s="1"/>
  <c r="Q26" i="38" a="1"/>
  <c r="Q26" i="38" s="1"/>
  <c r="F26" i="38" a="1"/>
  <c r="F26" i="38" s="1"/>
  <c r="X26" i="38" s="1" a="1"/>
  <c r="X26" i="38" s="1"/>
  <c r="H22" i="38"/>
  <c r="Z22" i="38" s="1" a="1"/>
  <c r="Z22" i="38" s="1"/>
  <c r="O23" i="22"/>
  <c r="H23" i="22"/>
  <c r="G20" i="22"/>
  <c r="L20" i="22"/>
  <c r="G15" i="22"/>
  <c r="H8" i="22"/>
  <c r="L8" i="22"/>
  <c r="J50" i="49"/>
  <c r="Q50" i="49"/>
  <c r="G50" i="49"/>
  <c r="S50" i="49" s="1"/>
  <c r="L50" i="49"/>
  <c r="F31" i="38" a="1"/>
  <c r="F31" i="38" s="1"/>
  <c r="X31" i="38" s="1" a="1"/>
  <c r="X31" i="38" s="1"/>
  <c r="H31" i="38"/>
  <c r="Z31" i="38" s="1" a="1"/>
  <c r="Z31" i="38" s="1"/>
  <c r="I31" i="38" a="1"/>
  <c r="I31" i="38" s="1"/>
  <c r="AA31" i="38" s="1" a="1"/>
  <c r="AA31" i="38" s="1"/>
  <c r="K31" i="38" a="1"/>
  <c r="K31" i="38" s="1"/>
  <c r="V31" i="38" s="1"/>
  <c r="M31" i="38" a="1"/>
  <c r="M31" i="38" s="1"/>
  <c r="O31" i="38" a="1"/>
  <c r="O31" i="38" s="1"/>
  <c r="Q31" i="38" a="1"/>
  <c r="Q31" i="38" s="1"/>
  <c r="S31" i="38" a="1"/>
  <c r="S31" i="38" s="1"/>
  <c r="G31" i="38" a="1"/>
  <c r="G31" i="38" s="1"/>
  <c r="Y31" i="38" s="1" a="1"/>
  <c r="Y31" i="38" s="1"/>
  <c r="W31" i="38" a="1"/>
  <c r="W31" i="38" s="1"/>
  <c r="J31" i="38" a="1"/>
  <c r="J31" i="38" s="1"/>
  <c r="L31" i="38" a="1"/>
  <c r="L31" i="38" s="1"/>
  <c r="N31" i="38" a="1"/>
  <c r="N31" i="38" s="1"/>
  <c r="P31" i="38" a="1"/>
  <c r="P31" i="38" s="1"/>
  <c r="R31" i="38" a="1"/>
  <c r="R31" i="38" s="1"/>
  <c r="T31" i="38" a="1"/>
  <c r="T31" i="38" s="1"/>
  <c r="F27" i="38" a="1"/>
  <c r="F27" i="38" s="1"/>
  <c r="X27" i="38" s="1" a="1"/>
  <c r="X27" i="38" s="1"/>
  <c r="H27" i="38"/>
  <c r="Z27" i="38" s="1" a="1"/>
  <c r="Z27" i="38" s="1"/>
  <c r="I27" i="38" a="1"/>
  <c r="I27" i="38" s="1"/>
  <c r="AA27" i="38" s="1" a="1"/>
  <c r="AA27" i="38" s="1"/>
  <c r="K27" i="38" a="1"/>
  <c r="K27" i="38" s="1"/>
  <c r="V27" i="38" s="1"/>
  <c r="M27" i="38" a="1"/>
  <c r="M27" i="38" s="1"/>
  <c r="O27" i="38" a="1"/>
  <c r="O27" i="38" s="1"/>
  <c r="Q27" i="38" a="1"/>
  <c r="Q27" i="38" s="1"/>
  <c r="S27" i="38" a="1"/>
  <c r="S27" i="38" s="1"/>
  <c r="J27" i="38" a="1"/>
  <c r="J27" i="38" s="1"/>
  <c r="N27" i="38" a="1"/>
  <c r="N27" i="38" s="1"/>
  <c r="R27" i="38" a="1"/>
  <c r="R27" i="38" s="1"/>
  <c r="G27" i="38" a="1"/>
  <c r="G27" i="38" s="1"/>
  <c r="Y27" i="38" s="1" a="1"/>
  <c r="Y27" i="38" s="1"/>
  <c r="L27" i="38" a="1"/>
  <c r="L27" i="38" s="1"/>
  <c r="P27" i="38" a="1"/>
  <c r="P27" i="38" s="1"/>
  <c r="T27" i="38" a="1"/>
  <c r="T27" i="38" s="1"/>
  <c r="W27" i="38" a="1"/>
  <c r="W27" i="38" s="1"/>
  <c r="H23" i="38"/>
  <c r="Z23" i="38" s="1" a="1"/>
  <c r="Z23" i="38" s="1"/>
  <c r="B109" i="22"/>
  <c r="B96" i="22"/>
  <c r="B92" i="22"/>
  <c r="J27" i="22"/>
  <c r="P27" i="22"/>
  <c r="G23" i="22"/>
  <c r="O21" i="22"/>
  <c r="I21" i="22"/>
  <c r="P20" i="22"/>
  <c r="I20" i="22"/>
  <c r="G13" i="22"/>
  <c r="G11" i="22"/>
  <c r="H11" i="22"/>
  <c r="H9" i="22"/>
  <c r="J9" i="22" s="1"/>
  <c r="J56" i="49"/>
  <c r="Q56" i="49"/>
  <c r="G56" i="49"/>
  <c r="S56" i="49" s="1"/>
  <c r="L56" i="49"/>
  <c r="Q48" i="49"/>
  <c r="N48" i="49"/>
  <c r="N20" i="49" s="1"/>
  <c r="G48" i="49"/>
  <c r="S48" i="49" s="1"/>
  <c r="J48" i="49"/>
  <c r="H17" i="38"/>
  <c r="G32" i="38" a="1"/>
  <c r="G32" i="38" s="1"/>
  <c r="Y32" i="38" s="1" a="1"/>
  <c r="Y32" i="38" s="1"/>
  <c r="W32" i="38" a="1"/>
  <c r="W32" i="38" s="1"/>
  <c r="J32" i="38" a="1"/>
  <c r="J32" i="38" s="1"/>
  <c r="L32" i="38" a="1"/>
  <c r="L32" i="38" s="1"/>
  <c r="N32" i="38" a="1"/>
  <c r="N32" i="38" s="1"/>
  <c r="P32" i="38" a="1"/>
  <c r="P32" i="38" s="1"/>
  <c r="R32" i="38" a="1"/>
  <c r="R32" i="38" s="1"/>
  <c r="T32" i="38" a="1"/>
  <c r="T32" i="38" s="1"/>
  <c r="F32" i="38" a="1"/>
  <c r="F32" i="38" s="1"/>
  <c r="X32" i="38" s="1" a="1"/>
  <c r="X32" i="38" s="1"/>
  <c r="H32" i="38"/>
  <c r="Z32" i="38" s="1" a="1"/>
  <c r="Z32" i="38" s="1"/>
  <c r="I32" i="38" a="1"/>
  <c r="I32" i="38" s="1"/>
  <c r="AA32" i="38" s="1" a="1"/>
  <c r="AA32" i="38" s="1"/>
  <c r="K32" i="38" a="1"/>
  <c r="K32" i="38" s="1"/>
  <c r="V32" i="38" s="1"/>
  <c r="M32" i="38" a="1"/>
  <c r="M32" i="38" s="1"/>
  <c r="O32" i="38" a="1"/>
  <c r="O32" i="38" s="1"/>
  <c r="Q32" i="38" a="1"/>
  <c r="Q32" i="38" s="1"/>
  <c r="S32" i="38" a="1"/>
  <c r="S32" i="38" s="1"/>
  <c r="G28" i="38" a="1"/>
  <c r="G28" i="38" s="1"/>
  <c r="Y28" i="38" s="1" a="1"/>
  <c r="Y28" i="38" s="1"/>
  <c r="W28" i="38" a="1"/>
  <c r="W28" i="38" s="1"/>
  <c r="J28" i="38" a="1"/>
  <c r="J28" i="38" s="1"/>
  <c r="L28" i="38" a="1"/>
  <c r="L28" i="38" s="1"/>
  <c r="N28" i="38" a="1"/>
  <c r="N28" i="38" s="1"/>
  <c r="P28" i="38" a="1"/>
  <c r="P28" i="38" s="1"/>
  <c r="R28" i="38" a="1"/>
  <c r="R28" i="38" s="1"/>
  <c r="T28" i="38" a="1"/>
  <c r="T28" i="38" s="1"/>
  <c r="I28" i="38" a="1"/>
  <c r="I28" i="38" s="1"/>
  <c r="AA28" i="38" s="1" a="1"/>
  <c r="AA28" i="38" s="1"/>
  <c r="M28" i="38" a="1"/>
  <c r="M28" i="38" s="1"/>
  <c r="Q28" i="38" a="1"/>
  <c r="Q28" i="38" s="1"/>
  <c r="F28" i="38" a="1"/>
  <c r="F28" i="38" s="1"/>
  <c r="X28" i="38" s="1" a="1"/>
  <c r="X28" i="38" s="1"/>
  <c r="K28" i="38" a="1"/>
  <c r="K28" i="38" s="1"/>
  <c r="V28" i="38" s="1"/>
  <c r="O28" i="38" a="1"/>
  <c r="O28" i="38" s="1"/>
  <c r="S28" i="38" a="1"/>
  <c r="S28" i="38" s="1"/>
  <c r="H28" i="38"/>
  <c r="Z28" i="38" s="1" a="1"/>
  <c r="Z28" i="38" s="1"/>
  <c r="H24" i="38"/>
  <c r="Z24" i="38" s="1" a="1"/>
  <c r="Z24" i="38" s="1"/>
  <c r="O27" i="22"/>
  <c r="H27" i="22"/>
  <c r="G24" i="22"/>
  <c r="G31" i="22" s="1"/>
  <c r="L24" i="22"/>
  <c r="L23" i="22"/>
  <c r="G21" i="22"/>
  <c r="O20" i="22"/>
  <c r="H20" i="22"/>
  <c r="J18" i="22"/>
  <c r="O18" i="22" s="1"/>
  <c r="X15" i="22"/>
  <c r="Y15" i="22" s="1"/>
  <c r="C53" i="22" s="1"/>
  <c r="J54" i="49"/>
  <c r="Q54" i="49"/>
  <c r="G54" i="49"/>
  <c r="S54" i="49" s="1"/>
  <c r="L54" i="49"/>
  <c r="N52" i="49"/>
  <c r="Q46" i="49"/>
  <c r="J46" i="49" s="1"/>
  <c r="N46" i="49"/>
  <c r="N18" i="49" s="1"/>
  <c r="G46" i="49"/>
  <c r="S46" i="49" s="1"/>
  <c r="Q44" i="49"/>
  <c r="N44" i="49"/>
  <c r="N16" i="49" s="1"/>
  <c r="G44" i="49"/>
  <c r="S44" i="49" s="1"/>
  <c r="J44" i="49"/>
  <c r="Q42" i="49"/>
  <c r="J42" i="49" s="1"/>
  <c r="N42" i="49"/>
  <c r="N14" i="49" s="1"/>
  <c r="G42" i="49"/>
  <c r="S42" i="49" s="1"/>
  <c r="N40" i="49"/>
  <c r="N12" i="49" s="1"/>
  <c r="G40" i="49"/>
  <c r="J702" i="51"/>
  <c r="Z14" i="38" a="1"/>
  <c r="Z15" i="38" a="1"/>
  <c r="Z20" i="38" a="1"/>
  <c r="Z18" i="38" a="1"/>
  <c r="Z21" i="38" a="1"/>
  <c r="Z16" i="38" a="1"/>
  <c r="Z17" i="38" a="1"/>
  <c r="Z19" i="38" a="1"/>
  <c r="L14" i="22" l="1"/>
  <c r="J8" i="22"/>
  <c r="O8" i="22" s="1"/>
  <c r="J15" i="22"/>
  <c r="L15" i="22"/>
  <c r="J12" i="22"/>
  <c r="O12" i="22" s="1"/>
  <c r="L12" i="22"/>
  <c r="J10" i="22"/>
  <c r="O10" i="22" s="1"/>
  <c r="L10" i="22"/>
  <c r="J14" i="22"/>
  <c r="O14" i="22" s="1"/>
  <c r="D395" i="41"/>
  <c r="A462" i="41"/>
  <c r="O15" i="22"/>
  <c r="L11" i="22"/>
  <c r="L9" i="22"/>
  <c r="L31" i="22" s="1"/>
  <c r="Z19" i="38"/>
  <c r="X17" i="38"/>
  <c r="Y17" i="38"/>
  <c r="V16" i="38"/>
  <c r="Y18" i="38"/>
  <c r="Y15" i="38"/>
  <c r="AA19" i="38"/>
  <c r="V19" i="38"/>
  <c r="AA21" i="38"/>
  <c r="AA14" i="38"/>
  <c r="Z17" i="38"/>
  <c r="Z16" i="38"/>
  <c r="Z21" i="38"/>
  <c r="Y16" i="38"/>
  <c r="AA16" i="38"/>
  <c r="X18" i="38"/>
  <c r="X15" i="38"/>
  <c r="Y19" i="38"/>
  <c r="X21" i="38"/>
  <c r="Y21" i="38"/>
  <c r="V20" i="38"/>
  <c r="Y14" i="38"/>
  <c r="Z18" i="38"/>
  <c r="Z20" i="38"/>
  <c r="V17" i="38"/>
  <c r="X16" i="38"/>
  <c r="V18" i="38"/>
  <c r="X19" i="38"/>
  <c r="Y20" i="38"/>
  <c r="AA20" i="38"/>
  <c r="X14" i="38"/>
  <c r="Z15" i="38"/>
  <c r="Z14" i="38"/>
  <c r="AA17" i="38"/>
  <c r="AA18" i="38"/>
  <c r="AA15" i="38"/>
  <c r="V15" i="38"/>
  <c r="V21" i="38"/>
  <c r="X20" i="38"/>
  <c r="V14" i="38"/>
  <c r="O9" i="22"/>
  <c r="J11" i="22"/>
  <c r="L30" i="22"/>
  <c r="J13" i="22"/>
  <c r="O13" i="22" s="1"/>
  <c r="G28" i="22"/>
  <c r="G29" i="22"/>
  <c r="G30" i="22"/>
  <c r="K702" i="51"/>
  <c r="Q702" i="51"/>
  <c r="O702" i="51"/>
  <c r="M702" i="51"/>
  <c r="J28" i="22" l="1"/>
  <c r="L28" i="22"/>
  <c r="L29" i="22"/>
  <c r="L33" i="22" s="1"/>
  <c r="L43" i="22" s="1"/>
  <c r="A529" i="41"/>
  <c r="D462" i="41"/>
  <c r="J30" i="22"/>
  <c r="V24" i="38"/>
  <c r="V23" i="38"/>
  <c r="V22" i="38"/>
  <c r="V25" i="38"/>
  <c r="O11" i="22"/>
  <c r="O28" i="22" s="1"/>
  <c r="J31" i="22"/>
  <c r="J29" i="22"/>
  <c r="L44" i="22"/>
  <c r="P15" i="22" s="1"/>
  <c r="P43" i="22"/>
  <c r="O705" i="51"/>
  <c r="P705" i="51" s="1"/>
  <c r="H11" i="51" s="1"/>
  <c r="T40" i="49" s="1"/>
  <c r="O703" i="51"/>
  <c r="P703" i="51" s="1"/>
  <c r="F11" i="51" s="1"/>
  <c r="R40" i="49" s="1"/>
  <c r="P702" i="51"/>
  <c r="E11" i="51" s="1"/>
  <c r="Q40" i="49" s="1"/>
  <c r="J40" i="49" s="1"/>
  <c r="O706" i="51"/>
  <c r="P706" i="51" s="1"/>
  <c r="I11" i="51" s="1"/>
  <c r="U40" i="49" s="1"/>
  <c r="O704" i="51"/>
  <c r="P704" i="51" s="1"/>
  <c r="G11" i="51" s="1"/>
  <c r="S40" i="49" s="1"/>
  <c r="Q705" i="51"/>
  <c r="R705" i="51" s="1"/>
  <c r="H12" i="51" s="1"/>
  <c r="T41" i="49" s="1"/>
  <c r="Q703" i="51"/>
  <c r="R703" i="51" s="1"/>
  <c r="F12" i="51" s="1"/>
  <c r="R41" i="49" s="1"/>
  <c r="R702" i="51"/>
  <c r="E12" i="51" s="1"/>
  <c r="Q41" i="49" s="1"/>
  <c r="J41" i="49" s="1"/>
  <c r="Q706" i="51"/>
  <c r="R706" i="51" s="1"/>
  <c r="I12" i="51" s="1"/>
  <c r="U41" i="49" s="1"/>
  <c r="Q704" i="51"/>
  <c r="R704" i="51" s="1"/>
  <c r="G12" i="51" s="1"/>
  <c r="S41" i="49" s="1"/>
  <c r="K706" i="51"/>
  <c r="L706" i="51" s="1"/>
  <c r="I9" i="51" s="1"/>
  <c r="U38" i="49" s="1"/>
  <c r="K704" i="51"/>
  <c r="L704" i="51" s="1"/>
  <c r="G9" i="51" s="1"/>
  <c r="S38" i="49" s="1"/>
  <c r="K705" i="51"/>
  <c r="L705" i="51" s="1"/>
  <c r="H9" i="51" s="1"/>
  <c r="T38" i="49" s="1"/>
  <c r="K703" i="51"/>
  <c r="L703" i="51" s="1"/>
  <c r="F9" i="51" s="1"/>
  <c r="R38" i="49" s="1"/>
  <c r="L702" i="51"/>
  <c r="E9" i="51" s="1"/>
  <c r="Q38" i="49" s="1"/>
  <c r="J38" i="49" s="1"/>
  <c r="M705" i="51"/>
  <c r="N705" i="51" s="1"/>
  <c r="H10" i="51" s="1"/>
  <c r="T39" i="49" s="1"/>
  <c r="M703" i="51"/>
  <c r="N703" i="51" s="1"/>
  <c r="F10" i="51" s="1"/>
  <c r="R39" i="49" s="1"/>
  <c r="N702" i="51"/>
  <c r="E10" i="51" s="1"/>
  <c r="Q39" i="49" s="1"/>
  <c r="J39" i="49" s="1"/>
  <c r="M706" i="51"/>
  <c r="N706" i="51" s="1"/>
  <c r="I10" i="51" s="1"/>
  <c r="U39" i="49" s="1"/>
  <c r="M704" i="51"/>
  <c r="N704" i="51" s="1"/>
  <c r="G10" i="51" s="1"/>
  <c r="S39" i="49" s="1"/>
  <c r="P16" i="22" l="1"/>
  <c r="P13" i="22"/>
  <c r="P8" i="22"/>
  <c r="P17" i="22"/>
  <c r="P19" i="22"/>
  <c r="A596" i="41"/>
  <c r="D529" i="41"/>
  <c r="P14" i="22"/>
  <c r="O31" i="22"/>
  <c r="P11" i="22"/>
  <c r="P12" i="22"/>
  <c r="P18" i="22"/>
  <c r="P10" i="22"/>
  <c r="O30" i="22"/>
  <c r="P9" i="22"/>
  <c r="O29" i="22"/>
  <c r="O33" i="22" s="1"/>
  <c r="P33" i="22" s="1"/>
  <c r="E38" i="22" s="1"/>
  <c r="N44" i="22" s="1"/>
  <c r="P44" i="22" s="1"/>
  <c r="P46" i="22" s="1"/>
  <c r="A663" i="41" l="1"/>
  <c r="D596" i="41"/>
  <c r="P30" i="22"/>
  <c r="P28" i="22"/>
  <c r="P31" i="22"/>
  <c r="P29" i="22"/>
  <c r="A730" i="41" l="1"/>
  <c r="D663" i="41"/>
  <c r="A797" i="41" l="1"/>
  <c r="D730" i="41"/>
  <c r="A864" i="41" l="1"/>
  <c r="D797" i="41"/>
  <c r="D864" i="41" l="1"/>
  <c r="A931" i="41"/>
  <c r="D931" i="41" l="1"/>
  <c r="A998" i="41"/>
  <c r="D998" i="41" l="1"/>
  <c r="A1065" i="41"/>
  <c r="D1065" i="41" l="1"/>
  <c r="A1132" i="41"/>
  <c r="D1132" i="41" l="1"/>
  <c r="A1199" i="41"/>
  <c r="D1199" i="41" l="1"/>
  <c r="A1266" i="41"/>
  <c r="D1266" i="41" l="1"/>
  <c r="A1333" i="41"/>
  <c r="D1333" i="4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sungminyang</author>
    <author>Windows User</author>
  </authors>
  <commentList>
    <comment ref="D65" authorId="0" shapeId="0" xr:uid="{00000000-0006-0000-1500-00000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9" authorId="0" shapeId="0" xr:uid="{00000000-0006-0000-1500-00000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6" authorId="1" shapeId="0" xr:uid="{00000000-0006-0000-1500-00000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7" authorId="1" shapeId="0" xr:uid="{00000000-0006-0000-1500-000004000000}">
      <text>
        <r>
          <rPr>
            <b/>
            <sz val="9"/>
            <color indexed="81"/>
            <rFont val="돋움"/>
            <family val="3"/>
            <charset val="129"/>
          </rPr>
          <t>장기</t>
        </r>
        <r>
          <rPr>
            <b/>
            <sz val="9"/>
            <color indexed="81"/>
            <rFont val="Tahoma"/>
            <family val="2"/>
          </rPr>
          <t xml:space="preserve"> </t>
        </r>
        <r>
          <rPr>
            <b/>
            <sz val="9"/>
            <color indexed="81"/>
            <rFont val="돋움"/>
            <family val="3"/>
            <charset val="129"/>
          </rPr>
          <t>차입금</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부채</t>
        </r>
        <r>
          <rPr>
            <b/>
            <sz val="9"/>
            <color indexed="81"/>
            <rFont val="Tahoma"/>
            <family val="2"/>
          </rPr>
          <t xml:space="preserve">:
</t>
        </r>
        <r>
          <rPr>
            <b/>
            <sz val="9"/>
            <color indexed="81"/>
            <rFont val="돋움"/>
            <family val="3"/>
            <charset val="129"/>
          </rPr>
          <t>단기가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모든</t>
        </r>
        <r>
          <rPr>
            <b/>
            <sz val="9"/>
            <color indexed="81"/>
            <rFont val="Tahoma"/>
            <family val="2"/>
          </rPr>
          <t xml:space="preserve"> </t>
        </r>
        <r>
          <rPr>
            <b/>
            <sz val="9"/>
            <color indexed="81"/>
            <rFont val="돋움"/>
            <family val="3"/>
            <charset val="129"/>
          </rPr>
          <t>이자발생</t>
        </r>
        <r>
          <rPr>
            <b/>
            <sz val="9"/>
            <color indexed="81"/>
            <rFont val="Tahoma"/>
            <family val="2"/>
          </rPr>
          <t xml:space="preserve"> </t>
        </r>
        <r>
          <rPr>
            <b/>
            <sz val="9"/>
            <color indexed="81"/>
            <rFont val="돋움"/>
            <family val="3"/>
            <charset val="129"/>
          </rPr>
          <t>금융채무</t>
        </r>
        <r>
          <rPr>
            <b/>
            <sz val="9"/>
            <color indexed="81"/>
            <rFont val="Tahoma"/>
            <family val="2"/>
          </rPr>
          <t xml:space="preserve">.
</t>
        </r>
        <r>
          <rPr>
            <b/>
            <sz val="9"/>
            <color indexed="81"/>
            <rFont val="돋움"/>
            <family val="3"/>
            <charset val="129"/>
          </rPr>
          <t>전환사채</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취소가능</t>
        </r>
        <r>
          <rPr>
            <b/>
            <sz val="9"/>
            <color indexed="81"/>
            <rFont val="Tahoma"/>
            <family val="2"/>
          </rPr>
          <t xml:space="preserve"> </t>
        </r>
        <r>
          <rPr>
            <b/>
            <sz val="9"/>
            <color indexed="81"/>
            <rFont val="돋움"/>
            <family val="3"/>
            <charset val="129"/>
          </rPr>
          <t>채무증서</t>
        </r>
        <r>
          <rPr>
            <b/>
            <sz val="9"/>
            <color indexed="81"/>
            <rFont val="Tahoma"/>
            <family val="2"/>
          </rPr>
          <t xml:space="preserve">, </t>
        </r>
        <r>
          <rPr>
            <b/>
            <sz val="9"/>
            <color indexed="81"/>
            <rFont val="돋움"/>
            <family val="3"/>
            <charset val="129"/>
          </rPr>
          <t>채권</t>
        </r>
        <r>
          <rPr>
            <b/>
            <sz val="9"/>
            <color indexed="81"/>
            <rFont val="Tahoma"/>
            <family val="2"/>
          </rPr>
          <t xml:space="preserve">, </t>
        </r>
        <r>
          <rPr>
            <b/>
            <sz val="9"/>
            <color indexed="81"/>
            <rFont val="돋움"/>
            <family val="3"/>
            <charset val="129"/>
          </rPr>
          <t>대출</t>
        </r>
        <r>
          <rPr>
            <b/>
            <sz val="9"/>
            <color indexed="81"/>
            <rFont val="Tahoma"/>
            <family val="2"/>
          </rPr>
          <t xml:space="preserve">, </t>
        </r>
        <r>
          <rPr>
            <b/>
            <sz val="9"/>
            <color indexed="81"/>
            <rFont val="돋움"/>
            <family val="3"/>
            <charset val="129"/>
          </rPr>
          <t>모기지</t>
        </r>
        <r>
          <rPr>
            <b/>
            <sz val="9"/>
            <color indexed="81"/>
            <rFont val="Tahoma"/>
            <family val="2"/>
          </rPr>
          <t xml:space="preserve"> </t>
        </r>
        <r>
          <rPr>
            <b/>
            <sz val="9"/>
            <color indexed="81"/>
            <rFont val="돋움"/>
            <family val="3"/>
            <charset val="129"/>
          </rPr>
          <t>부재</t>
        </r>
        <r>
          <rPr>
            <b/>
            <sz val="9"/>
            <color indexed="81"/>
            <rFont val="Tahoma"/>
            <family val="2"/>
          </rPr>
          <t xml:space="preserve">, </t>
        </r>
        <r>
          <rPr>
            <b/>
            <sz val="9"/>
            <color indexed="81"/>
            <rFont val="돋움"/>
            <family val="3"/>
            <charset val="129"/>
          </rPr>
          <t>분할상환채</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당좌차월과</t>
        </r>
        <r>
          <rPr>
            <b/>
            <sz val="9"/>
            <color indexed="81"/>
            <rFont val="Tahoma"/>
            <family val="2"/>
          </rPr>
          <t xml:space="preserve"> </t>
        </r>
        <r>
          <rPr>
            <b/>
            <sz val="9"/>
            <color indexed="81"/>
            <rFont val="돋움"/>
            <family val="3"/>
            <charset val="129"/>
          </rPr>
          <t>자본</t>
        </r>
        <r>
          <rPr>
            <b/>
            <sz val="9"/>
            <color indexed="81"/>
            <rFont val="Tahoma"/>
            <family val="2"/>
          </rPr>
          <t>(</t>
        </r>
        <r>
          <rPr>
            <b/>
            <sz val="9"/>
            <color indexed="81"/>
            <rFont val="돋움"/>
            <family val="3"/>
            <charset val="129"/>
          </rPr>
          <t>금융</t>
        </r>
        <r>
          <rPr>
            <b/>
            <sz val="9"/>
            <color indexed="81"/>
            <rFont val="Tahoma"/>
            <family val="2"/>
          </rPr>
          <t xml:space="preserve">) 
</t>
        </r>
        <r>
          <rPr>
            <b/>
            <sz val="9"/>
            <color indexed="81"/>
            <rFont val="돋움"/>
            <family val="3"/>
            <charset val="129"/>
          </rPr>
          <t>리스</t>
        </r>
        <r>
          <rPr>
            <b/>
            <sz val="9"/>
            <color indexed="81"/>
            <rFont val="Tahoma"/>
            <family val="2"/>
          </rPr>
          <t xml:space="preserve"> </t>
        </r>
        <r>
          <rPr>
            <b/>
            <sz val="9"/>
            <color indexed="81"/>
            <rFont val="돋움"/>
            <family val="3"/>
            <charset val="129"/>
          </rPr>
          <t>채무를</t>
        </r>
        <r>
          <rPr>
            <b/>
            <sz val="9"/>
            <color indexed="81"/>
            <rFont val="Tahoma"/>
            <family val="2"/>
          </rPr>
          <t xml:space="preserve"> </t>
        </r>
        <r>
          <rPr>
            <b/>
            <sz val="9"/>
            <color indexed="81"/>
            <rFont val="돋움"/>
            <family val="3"/>
            <charset val="129"/>
          </rPr>
          <t>포함합니다</t>
        </r>
        <r>
          <rPr>
            <b/>
            <sz val="9"/>
            <color indexed="81"/>
            <rFont val="Tahoma"/>
            <family val="2"/>
          </rPr>
          <t xml:space="preserve">.
</t>
        </r>
        <r>
          <rPr>
            <b/>
            <sz val="9"/>
            <color indexed="81"/>
            <rFont val="돋움"/>
            <family val="3"/>
            <charset val="129"/>
          </rPr>
          <t>유동성</t>
        </r>
        <r>
          <rPr>
            <b/>
            <sz val="9"/>
            <color indexed="81"/>
            <rFont val="Tahoma"/>
            <family val="2"/>
          </rPr>
          <t xml:space="preserve"> </t>
        </r>
        <r>
          <rPr>
            <b/>
            <sz val="9"/>
            <color indexed="81"/>
            <rFont val="돋움"/>
            <family val="3"/>
            <charset val="129"/>
          </rPr>
          <t>장기차입금</t>
        </r>
        <r>
          <rPr>
            <b/>
            <sz val="9"/>
            <color indexed="81"/>
            <rFont val="Tahoma"/>
            <family val="2"/>
          </rPr>
          <t xml:space="preserve">, </t>
        </r>
        <r>
          <rPr>
            <b/>
            <sz val="9"/>
            <color indexed="81"/>
            <rFont val="돋움"/>
            <family val="3"/>
            <charset val="129"/>
          </rPr>
          <t>연금채무</t>
        </r>
        <r>
          <rPr>
            <b/>
            <sz val="9"/>
            <color indexed="81"/>
            <rFont val="Tahoma"/>
            <family val="2"/>
          </rPr>
          <t xml:space="preserve">, </t>
        </r>
        <r>
          <rPr>
            <b/>
            <sz val="9"/>
            <color indexed="81"/>
            <rFont val="돋움"/>
            <family val="3"/>
            <charset val="129"/>
          </rPr>
          <t>이연법인세</t>
        </r>
        <r>
          <rPr>
            <b/>
            <sz val="9"/>
            <color indexed="81"/>
            <rFont val="Tahoma"/>
            <family val="2"/>
          </rPr>
          <t xml:space="preserve"> </t>
        </r>
        <r>
          <rPr>
            <b/>
            <sz val="9"/>
            <color indexed="81"/>
            <rFont val="돋움"/>
            <family val="3"/>
            <charset val="129"/>
          </rPr>
          <t>부채와</t>
        </r>
        <r>
          <rPr>
            <b/>
            <sz val="9"/>
            <color indexed="81"/>
            <rFont val="Tahoma"/>
            <family val="2"/>
          </rPr>
          <t xml:space="preserve"> </t>
        </r>
        <r>
          <rPr>
            <b/>
            <sz val="9"/>
            <color indexed="81"/>
            <rFont val="돋움"/>
            <family val="3"/>
            <charset val="129"/>
          </rPr>
          <t>우선주는</t>
        </r>
        <r>
          <rPr>
            <b/>
            <sz val="9"/>
            <color indexed="81"/>
            <rFont val="Tahoma"/>
            <family val="2"/>
          </rPr>
          <t xml:space="preserve"> </t>
        </r>
        <r>
          <rPr>
            <b/>
            <sz val="9"/>
            <color indexed="81"/>
            <rFont val="돋움"/>
            <family val="3"/>
            <charset val="129"/>
          </rPr>
          <t>제외합니다</t>
        </r>
        <r>
          <rPr>
            <b/>
            <sz val="9"/>
            <color indexed="81"/>
            <rFont val="Tahoma"/>
            <family val="2"/>
          </rPr>
          <t xml:space="preserve">.
</t>
        </r>
        <r>
          <rPr>
            <b/>
            <sz val="9"/>
            <color indexed="81"/>
            <rFont val="돋움"/>
            <family val="3"/>
            <charset val="129"/>
          </rPr>
          <t>후순위</t>
        </r>
        <r>
          <rPr>
            <b/>
            <sz val="9"/>
            <color indexed="81"/>
            <rFont val="Tahoma"/>
            <family val="2"/>
          </rPr>
          <t xml:space="preserve"> </t>
        </r>
        <r>
          <rPr>
            <b/>
            <sz val="9"/>
            <color indexed="81"/>
            <rFont val="돋움"/>
            <family val="3"/>
            <charset val="129"/>
          </rPr>
          <t>자본</t>
        </r>
        <r>
          <rPr>
            <b/>
            <sz val="9"/>
            <color indexed="81"/>
            <rFont val="Tahoma"/>
            <family val="2"/>
          </rPr>
          <t xml:space="preserve"> </t>
        </r>
        <r>
          <rPr>
            <b/>
            <sz val="9"/>
            <color indexed="81"/>
            <rFont val="돋움"/>
            <family val="3"/>
            <charset val="129"/>
          </rPr>
          <t>어음을</t>
        </r>
        <r>
          <rPr>
            <b/>
            <sz val="9"/>
            <color indexed="81"/>
            <rFont val="Tahoma"/>
            <family val="2"/>
          </rPr>
          <t xml:space="preserve"> </t>
        </r>
        <r>
          <rPr>
            <b/>
            <sz val="9"/>
            <color indexed="81"/>
            <rFont val="돋움"/>
            <family val="3"/>
            <charset val="129"/>
          </rPr>
          <t>포함합니다</t>
        </r>
        <r>
          <rPr>
            <b/>
            <sz val="9"/>
            <color indexed="81"/>
            <rFont val="Tahoma"/>
            <family val="2"/>
          </rPr>
          <t>.
2003</t>
        </r>
        <r>
          <rPr>
            <b/>
            <sz val="9"/>
            <color indexed="81"/>
            <rFont val="돋움"/>
            <family val="3"/>
            <charset val="129"/>
          </rPr>
          <t>년</t>
        </r>
        <r>
          <rPr>
            <b/>
            <sz val="9"/>
            <color indexed="81"/>
            <rFont val="Tahoma"/>
            <family val="2"/>
          </rPr>
          <t xml:space="preserve"> 6</t>
        </r>
        <r>
          <rPr>
            <b/>
            <sz val="9"/>
            <color indexed="81"/>
            <rFont val="돋움"/>
            <family val="3"/>
            <charset val="129"/>
          </rPr>
          <t>월부터</t>
        </r>
        <r>
          <rPr>
            <b/>
            <sz val="9"/>
            <color indexed="81"/>
            <rFont val="Tahoma"/>
            <family val="2"/>
          </rPr>
          <t xml:space="preserve"> </t>
        </r>
        <r>
          <rPr>
            <b/>
            <sz val="9"/>
            <color indexed="81"/>
            <rFont val="돋움"/>
            <family val="3"/>
            <charset val="129"/>
          </rPr>
          <t>실효된</t>
        </r>
        <r>
          <rPr>
            <b/>
            <sz val="9"/>
            <color indexed="81"/>
            <rFont val="Tahoma"/>
            <family val="2"/>
          </rPr>
          <t xml:space="preserve"> FASB 150</t>
        </r>
        <r>
          <rPr>
            <b/>
            <sz val="9"/>
            <color indexed="81"/>
            <rFont val="돋움"/>
            <family val="3"/>
            <charset val="129"/>
          </rPr>
          <t>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우선주</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신탁</t>
        </r>
        <r>
          <rPr>
            <b/>
            <sz val="9"/>
            <color indexed="81"/>
            <rFont val="Tahoma"/>
            <family val="2"/>
          </rPr>
          <t xml:space="preserve"> </t>
        </r>
        <r>
          <rPr>
            <b/>
            <sz val="9"/>
            <color indexed="81"/>
            <rFont val="돋움"/>
            <family val="3"/>
            <charset val="129"/>
          </rPr>
          <t>우선증권을</t>
        </r>
        <r>
          <rPr>
            <b/>
            <sz val="9"/>
            <color indexed="81"/>
            <rFont val="Tahoma"/>
            <family val="2"/>
          </rPr>
          <t xml:space="preserve"> </t>
        </r>
        <r>
          <rPr>
            <b/>
            <sz val="9"/>
            <color indexed="81"/>
            <rFont val="돋움"/>
            <family val="3"/>
            <charset val="129"/>
          </rPr>
          <t>포함합니다</t>
        </r>
        <r>
          <rPr>
            <b/>
            <sz val="9"/>
            <color indexed="81"/>
            <rFont val="Tahoma"/>
            <family val="2"/>
          </rPr>
          <t xml:space="preserve">.
</t>
        </r>
      </text>
    </comment>
    <comment ref="D132" authorId="0" shapeId="0" xr:uid="{00000000-0006-0000-1500-00000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6" authorId="0" shapeId="0" xr:uid="{00000000-0006-0000-1500-00000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73" authorId="1" shapeId="0" xr:uid="{00000000-0006-0000-1500-00000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74" authorId="1" shapeId="0" xr:uid="{00000000-0006-0000-1500-00000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99" authorId="0" shapeId="0" xr:uid="{00000000-0006-0000-1500-00000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03" authorId="0" shapeId="0" xr:uid="{00000000-0006-0000-1500-00000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240" authorId="1" shapeId="0" xr:uid="{00000000-0006-0000-1500-00000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241" authorId="1" shapeId="0" xr:uid="{00000000-0006-0000-1500-00000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266" authorId="0" shapeId="0" xr:uid="{00000000-0006-0000-1500-00000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70" authorId="0" shapeId="0" xr:uid="{00000000-0006-0000-1500-00000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07" authorId="1" shapeId="0" xr:uid="{00000000-0006-0000-1500-00000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08" authorId="1" shapeId="0" xr:uid="{00000000-0006-0000-1500-00001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333" authorId="0" shapeId="0" xr:uid="{00000000-0006-0000-1500-00001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337" authorId="0" shapeId="0" xr:uid="{00000000-0006-0000-1500-00001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74" authorId="1" shapeId="0" xr:uid="{00000000-0006-0000-1500-00001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75" authorId="1" shapeId="0" xr:uid="{00000000-0006-0000-1500-00001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00" authorId="0" shapeId="0" xr:uid="{00000000-0006-0000-1500-00001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04" authorId="0" shapeId="0" xr:uid="{00000000-0006-0000-1500-00001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441" authorId="1" shapeId="0" xr:uid="{00000000-0006-0000-1500-00001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442" authorId="1" shapeId="0" xr:uid="{00000000-0006-0000-1500-00001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67" authorId="0" shapeId="0" xr:uid="{00000000-0006-0000-1500-00001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71" authorId="0" shapeId="0" xr:uid="{00000000-0006-0000-1500-00001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08" authorId="1" shapeId="0" xr:uid="{00000000-0006-0000-1500-00001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09" authorId="1" shapeId="0" xr:uid="{00000000-0006-0000-1500-00001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534" authorId="0" shapeId="0" xr:uid="{00000000-0006-0000-1500-00001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538" authorId="0" shapeId="0" xr:uid="{00000000-0006-0000-1500-00001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75" authorId="1" shapeId="0" xr:uid="{00000000-0006-0000-1500-00001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76" authorId="1" shapeId="0" xr:uid="{00000000-0006-0000-1500-00002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01" authorId="0" shapeId="0" xr:uid="{00000000-0006-0000-1500-00002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05" authorId="0" shapeId="0" xr:uid="{00000000-0006-0000-1500-00002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642" authorId="1" shapeId="0" xr:uid="{00000000-0006-0000-1500-00002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643" authorId="1" shapeId="0" xr:uid="{00000000-0006-0000-1500-00002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68" authorId="0" shapeId="0" xr:uid="{00000000-0006-0000-1500-00002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72" authorId="0" shapeId="0" xr:uid="{00000000-0006-0000-1500-00002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09" authorId="1" shapeId="0" xr:uid="{00000000-0006-0000-1500-00002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10" authorId="1" shapeId="0" xr:uid="{00000000-0006-0000-1500-00002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735" authorId="0" shapeId="0" xr:uid="{00000000-0006-0000-1500-00002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739" authorId="0" shapeId="0" xr:uid="{00000000-0006-0000-1500-00002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76" authorId="1" shapeId="0" xr:uid="{00000000-0006-0000-1500-00002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77" authorId="1" shapeId="0" xr:uid="{00000000-0006-0000-1500-00002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02" authorId="0" shapeId="0" xr:uid="{00000000-0006-0000-1500-00002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06" authorId="0" shapeId="0" xr:uid="{00000000-0006-0000-1500-00002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843" authorId="1" shapeId="0" xr:uid="{00000000-0006-0000-1500-00002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844" authorId="1" shapeId="0" xr:uid="{00000000-0006-0000-1500-00003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69" authorId="0" shapeId="0" xr:uid="{00000000-0006-0000-1500-00003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73" authorId="0" shapeId="0" xr:uid="{00000000-0006-0000-1500-00003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10" authorId="1" shapeId="0" xr:uid="{00000000-0006-0000-1500-00003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11" authorId="1" shapeId="0" xr:uid="{00000000-0006-0000-1500-00003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936" authorId="0" shapeId="0" xr:uid="{00000000-0006-0000-1500-00003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940" authorId="0" shapeId="0" xr:uid="{00000000-0006-0000-1500-00003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77" authorId="1" shapeId="0" xr:uid="{00000000-0006-0000-1500-00003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78" authorId="1" shapeId="0" xr:uid="{00000000-0006-0000-1500-00003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03" authorId="0" shapeId="0" xr:uid="{00000000-0006-0000-1500-00003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07" authorId="0" shapeId="0" xr:uid="{00000000-0006-0000-1500-00003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44" authorId="1" shapeId="0" xr:uid="{00000000-0006-0000-1500-00003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45" authorId="1" shapeId="0" xr:uid="{00000000-0006-0000-1500-00003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70" authorId="0" shapeId="0" xr:uid="{00000000-0006-0000-1500-00003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74" authorId="0" shapeId="0" xr:uid="{00000000-0006-0000-1500-00003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11" authorId="1" shapeId="0" xr:uid="{00000000-0006-0000-1500-00003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12" authorId="1" shapeId="0" xr:uid="{00000000-0006-0000-1500-00004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137" authorId="0" shapeId="0" xr:uid="{00000000-0006-0000-1500-00004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141" authorId="0" shapeId="0" xr:uid="{00000000-0006-0000-1500-00004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78" authorId="1" shapeId="0" xr:uid="{00000000-0006-0000-1500-00004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79" authorId="1" shapeId="0" xr:uid="{00000000-0006-0000-1500-00004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04" authorId="0" shapeId="0" xr:uid="{00000000-0006-0000-1500-00004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08" authorId="0" shapeId="0" xr:uid="{00000000-0006-0000-1500-00004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245" authorId="1" shapeId="0" xr:uid="{00000000-0006-0000-1500-00004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246" authorId="1" shapeId="0" xr:uid="{00000000-0006-0000-1500-00004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71" authorId="0" shapeId="0" xr:uid="{00000000-0006-0000-1500-00004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75" authorId="0" shapeId="0" xr:uid="{00000000-0006-0000-1500-00004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12" authorId="1" shapeId="0" xr:uid="{00000000-0006-0000-1500-00004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13" authorId="1" shapeId="0" xr:uid="{00000000-0006-0000-1500-00004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338" authorId="0" shapeId="0" xr:uid="{00000000-0006-0000-1500-00004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42" authorId="0" shapeId="0" xr:uid="{00000000-0006-0000-1500-00004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79" authorId="1" shapeId="0" xr:uid="{00000000-0006-0000-1500-00004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80" authorId="1" shapeId="0" xr:uid="{00000000-0006-0000-1500-00005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<sst xmlns="http://schemas.openxmlformats.org/spreadsheetml/2006/main" count="30686" uniqueCount="14192">
  <si>
    <t>안내 - 반드시 읽어보세요</t>
    <phoneticPr fontId="2" type="noConversion"/>
  </si>
  <si>
    <t>Updated by. CJH (20181016)</t>
    <phoneticPr fontId="11" type="noConversion"/>
  </si>
  <si>
    <t>&lt;Template 사용 안내&gt;</t>
    <phoneticPr fontId="10" type="noConversion"/>
  </si>
  <si>
    <t>1. 해당 템플릿은 피어그룹 서칭 대상이 모두 국내 상장사인 경우에만 사용할 수 있는 템플릿이며, Beta자료는 블룸버그, 이외 Financial 자료는 Capital IQ에서 가져옴</t>
    <phoneticPr fontId="11" type="noConversion"/>
  </si>
  <si>
    <t>2. 회사명 입력 시트에 조회 대상 기준일 및 국내 기업명 입력 (국내 상장사 List에서의 기업명과 일치 확인)</t>
    <phoneticPr fontId="10" type="noConversion"/>
  </si>
  <si>
    <t>3. 'CRP' 시트에 Bloomberg Terminal 에서 출력한 CRP를 기준일에 맞게 복사하여 붙여넣습니다. (B~H Column에 해당)</t>
    <phoneticPr fontId="10" type="noConversion"/>
  </si>
  <si>
    <t>4. 'Bond' 시트에 Kofiabond로 부터 조회한 등급별 회사채 수익률 및 Kisline으로 부터 조회한 신용등급을 입력합니다.</t>
    <phoneticPr fontId="10" type="noConversion"/>
  </si>
  <si>
    <t>5. Bloomberg PC에서 엑셀 파일을 Open 한 후, 상단 Add-in에서 Bloomberg &gt; Refresh &gt; Refresh Workbook을 클릭하여 모두 업데이트 합니다.</t>
    <phoneticPr fontId="10" type="noConversion"/>
  </si>
  <si>
    <t>6. 'Raw' 시트에서 'B~V컬럼' 을 'AA~AU컬럽'에 '값복사' 합니다. (반드시)</t>
    <phoneticPr fontId="10" type="noConversion"/>
  </si>
  <si>
    <t>7. Capital IQ 접속 PC에서 본 Template 실행 &gt;&gt; Capital IQ 탭 &gt;&gt; Enable &gt;&gt; Refresh &gt;&gt; Refresh Workbook을 클릭, 모두 업데이트</t>
    <phoneticPr fontId="11" type="noConversion"/>
  </si>
  <si>
    <t>8. D~AA열에 출력된 정보를 AE~BB열에 값복사 후 종료할 것</t>
    <phoneticPr fontId="11" type="noConversion"/>
  </si>
  <si>
    <t>9. 전체 값 복사</t>
    <phoneticPr fontId="11" type="noConversion"/>
  </si>
  <si>
    <t>국내 상장법인 목록 (22.08.03)</t>
    <phoneticPr fontId="83" type="noConversion"/>
  </si>
  <si>
    <t>회사명</t>
  </si>
  <si>
    <t>구분</t>
    <phoneticPr fontId="83" type="noConversion"/>
  </si>
  <si>
    <t>종목코드</t>
  </si>
  <si>
    <t>업종</t>
  </si>
  <si>
    <t>주요제품</t>
  </si>
  <si>
    <t>상장일</t>
  </si>
  <si>
    <t>결산월</t>
  </si>
  <si>
    <t>대표자명</t>
  </si>
  <si>
    <t>홈페이지</t>
  </si>
  <si>
    <t>지역</t>
  </si>
  <si>
    <t>Bloomberg Ticker</t>
    <phoneticPr fontId="83" type="noConversion"/>
  </si>
  <si>
    <t>CIQ Ticker</t>
    <phoneticPr fontId="83" type="noConversion"/>
  </si>
  <si>
    <t>수산인더스트리</t>
  </si>
  <si>
    <t>코스피</t>
    <phoneticPr fontId="83" type="noConversion"/>
  </si>
  <si>
    <t>126720</t>
  </si>
  <si>
    <t>건물설비 설치 공사업</t>
  </si>
  <si>
    <t>서울 영등포구 여의도 소재 하나금융투자 빌딩</t>
  </si>
  <si>
    <t>02월</t>
  </si>
  <si>
    <t>서길석</t>
  </si>
  <si>
    <t>http://koramcothe1.com</t>
  </si>
  <si>
    <t>서울특별시</t>
  </si>
  <si>
    <t>마스턴프리미어리츠</t>
  </si>
  <si>
    <t>코스피</t>
  </si>
  <si>
    <t>357430</t>
  </si>
  <si>
    <t>부동산 임대 및 공급업</t>
  </si>
  <si>
    <t>2차전지 (소형,ESS,자동차전지)</t>
  </si>
  <si>
    <t>12월</t>
  </si>
  <si>
    <t>권영수</t>
  </si>
  <si>
    <t>코람코더원리츠</t>
  </si>
  <si>
    <t>417310</t>
  </si>
  <si>
    <t>부동산투자</t>
  </si>
  <si>
    <t>승만호</t>
  </si>
  <si>
    <t>http://shsbreit.com</t>
  </si>
  <si>
    <t>LG에너지솔루션</t>
  </si>
  <si>
    <t>373220</t>
  </si>
  <si>
    <t>일차전지 및 축전지 제조업</t>
  </si>
  <si>
    <t>부동산 임대업</t>
  </si>
  <si>
    <t>03월</t>
  </si>
  <si>
    <t>신현준</t>
  </si>
  <si>
    <t>신한서부티엔디리츠</t>
  </si>
  <si>
    <t>404990</t>
  </si>
  <si>
    <t>지주회사</t>
  </si>
  <si>
    <t>박정호</t>
  </si>
  <si>
    <t>http://www.sksquare.com</t>
  </si>
  <si>
    <t>미래에셋글로벌리츠</t>
  </si>
  <si>
    <t>396690</t>
  </si>
  <si>
    <t>김범수</t>
  </si>
  <si>
    <t>http://www.nhreits.com</t>
  </si>
  <si>
    <t>SK스퀘어</t>
  </si>
  <si>
    <t>402340</t>
  </si>
  <si>
    <t>기타 금융업</t>
  </si>
  <si>
    <t>간편결제, 간편송금 및 기타 금융서비스</t>
  </si>
  <si>
    <t>신원근</t>
  </si>
  <si>
    <t>http://www.kakaopay.com</t>
  </si>
  <si>
    <t>경기도</t>
  </si>
  <si>
    <t>NH올원리츠</t>
  </si>
  <si>
    <t>400760</t>
  </si>
  <si>
    <t>오프라인 및 온라인 중고차 매매업</t>
  </si>
  <si>
    <t>정인국</t>
  </si>
  <si>
    <t>http://www.kcar.com</t>
  </si>
  <si>
    <t>카카오페이</t>
  </si>
  <si>
    <t>377300</t>
  </si>
  <si>
    <t>금융 지원 서비스업</t>
  </si>
  <si>
    <t>선박, 해양플랜트 및 엔진기계 등</t>
  </si>
  <si>
    <t>한영석, 이상균 (각자 대표이사)</t>
  </si>
  <si>
    <t>http://www.hhi.co.kr</t>
  </si>
  <si>
    <t>울산광역시</t>
  </si>
  <si>
    <t>케이카</t>
  </si>
  <si>
    <t>381970</t>
  </si>
  <si>
    <t>자동차 판매업</t>
  </si>
  <si>
    <t>서울 중구 소재 SK서린빌딩 및 전국 116개 주유소 임대 운영</t>
  </si>
  <si>
    <t>에스케이리츠운용 주식회사</t>
  </si>
  <si>
    <t>http://skreit.co.kr</t>
  </si>
  <si>
    <t>현대중공업</t>
  </si>
  <si>
    <t>329180</t>
  </si>
  <si>
    <t>선박 및 보트 건조업</t>
  </si>
  <si>
    <t>수소승용용기, 매연저감장치 등</t>
  </si>
  <si>
    <t>안홍상</t>
  </si>
  <si>
    <t>http://hysolus.co.kr</t>
  </si>
  <si>
    <t>전라북도</t>
  </si>
  <si>
    <t>SK리츠</t>
  </si>
  <si>
    <t>395400</t>
  </si>
  <si>
    <t>부동산 투자 및 관리</t>
  </si>
  <si>
    <t>이양원</t>
  </si>
  <si>
    <t>http://dndplatformreit.com/</t>
  </si>
  <si>
    <t>일진하이솔루스</t>
  </si>
  <si>
    <t>271940</t>
  </si>
  <si>
    <t>그외 기타 운송장비 제조업</t>
  </si>
  <si>
    <t>프리미엄 가전용 고품질 컬러강판, 건자재 등</t>
  </si>
  <si>
    <t>이학연</t>
  </si>
  <si>
    <t>http://www.ajusteel.com</t>
  </si>
  <si>
    <t>경상북도</t>
  </si>
  <si>
    <t>디앤디플랫폼리츠</t>
  </si>
  <si>
    <t>377190</t>
  </si>
  <si>
    <t>렌터카, 카셰어링(그린카), 중고차매매, 일반렌탈(측정기,OA, 리프트 등)</t>
  </si>
  <si>
    <t>김현수</t>
  </si>
  <si>
    <t>http://www.lotterental.com/</t>
  </si>
  <si>
    <t>아주스틸</t>
  </si>
  <si>
    <t>139990</t>
  </si>
  <si>
    <t>1차 철강 제조업</t>
  </si>
  <si>
    <t>공기호흡기, 방독면, 보호복 등</t>
  </si>
  <si>
    <t>오병진</t>
  </si>
  <si>
    <t>http://www.hancomlifecare.com</t>
  </si>
  <si>
    <t>롯데렌탈</t>
  </si>
  <si>
    <t>089860</t>
  </si>
  <si>
    <t>운송장비 임대업</t>
  </si>
  <si>
    <t>등 게임 소프트웨어</t>
  </si>
  <si>
    <t>김창한</t>
  </si>
  <si>
    <t>http://www.krafton.com</t>
  </si>
  <si>
    <t>한컴라이프케어</t>
  </si>
  <si>
    <t>372910</t>
  </si>
  <si>
    <t>의료용 기기 제조업</t>
  </si>
  <si>
    <t>PI(Polyimide)제품</t>
  </si>
  <si>
    <t>김태림</t>
  </si>
  <si>
    <t>http://www.pimaterials.com</t>
  </si>
  <si>
    <t>충청북도</t>
  </si>
  <si>
    <t>크래프톤</t>
  </si>
  <si>
    <t>259960</t>
  </si>
  <si>
    <t>소프트웨어 개발 및 공급업</t>
  </si>
  <si>
    <t>은행 및 금융서비스</t>
  </si>
  <si>
    <t>윤호영</t>
  </si>
  <si>
    <t>PI첨단소재</t>
  </si>
  <si>
    <t>178920</t>
  </si>
  <si>
    <t>플라스틱제품 제조업</t>
  </si>
  <si>
    <t>STANDARD Q 항원/항체 진단키트(COVID-19 진단키트)</t>
  </si>
  <si>
    <t>이효근,허태영</t>
  </si>
  <si>
    <t>http://sdbiosensor.co.kr/</t>
  </si>
  <si>
    <t>카카오뱅크</t>
  </si>
  <si>
    <t>323410</t>
  </si>
  <si>
    <t>은행 및 저축기관</t>
  </si>
  <si>
    <t>모바일 카메라모듈,전장 카메라모듈,블랙박스,IP 카메라</t>
  </si>
  <si>
    <t>민동욱</t>
  </si>
  <si>
    <t>http://www.mcnex.co.kr</t>
  </si>
  <si>
    <t>에스디바이오센서</t>
  </si>
  <si>
    <t>137310</t>
  </si>
  <si>
    <t>구본준, 노진서</t>
  </si>
  <si>
    <t>http://www.lxholdings.co.kr</t>
  </si>
  <si>
    <t>엠씨넥스</t>
  </si>
  <si>
    <t>097520</t>
  </si>
  <si>
    <t>영상 및 음향기기 제조업</t>
  </si>
  <si>
    <t>MLB, MLB KIDS, DISCOVERY 등 패션의류제품</t>
  </si>
  <si>
    <t>김창수</t>
  </si>
  <si>
    <t>http://www.fnf.co.kr</t>
  </si>
  <si>
    <t>LX홀딩스</t>
  </si>
  <si>
    <t>383800</t>
  </si>
  <si>
    <t>기타 금융지원(SPAC)</t>
  </si>
  <si>
    <t>조선희</t>
  </si>
  <si>
    <t>F&amp;F</t>
  </si>
  <si>
    <t>383220</t>
  </si>
  <si>
    <t>봉제의복 제조업</t>
  </si>
  <si>
    <t>2차전지용 습식 분리막 및 폴더블 커버 윈도우</t>
  </si>
  <si>
    <t>노재석</t>
  </si>
  <si>
    <t>http://www.skietechnology.com/</t>
  </si>
  <si>
    <t>엔에이치스팩19호</t>
  </si>
  <si>
    <t>380440</t>
  </si>
  <si>
    <t>백신 제품 및 제제</t>
  </si>
  <si>
    <t>안재용</t>
  </si>
  <si>
    <t>http://www.skbioscience.com</t>
  </si>
  <si>
    <t>SK아이이테크놀로지</t>
  </si>
  <si>
    <t>361610</t>
  </si>
  <si>
    <t>자동차용 고무제품</t>
  </si>
  <si>
    <t>김형진</t>
  </si>
  <si>
    <t>http://www.hsrna.com</t>
  </si>
  <si>
    <t>경상남도</t>
  </si>
  <si>
    <t>SK바이오사이언스</t>
  </si>
  <si>
    <t>302440</t>
  </si>
  <si>
    <t>기초 의약물질 및 생물학적 제제 제조업</t>
  </si>
  <si>
    <t>바이오시밀러 및 항체의약품 신약</t>
  </si>
  <si>
    <t>06월</t>
  </si>
  <si>
    <t>박소연</t>
  </si>
  <si>
    <t>http://www.prestigebiopharma.com</t>
  </si>
  <si>
    <t>싱가포르</t>
  </si>
  <si>
    <t>화승알앤에이</t>
  </si>
  <si>
    <t>378850</t>
  </si>
  <si>
    <t>자동차 신품 부품 제조업</t>
  </si>
  <si>
    <t>POWER, 3in1 Board, ESL 등</t>
  </si>
  <si>
    <t>전성호</t>
  </si>
  <si>
    <t>http://www.solu-m.com</t>
  </si>
  <si>
    <t>프레스티지바이오파마</t>
  </si>
  <si>
    <t>950210</t>
  </si>
  <si>
    <t>자연과학 및 공학 연구개발업</t>
  </si>
  <si>
    <t>토목 건설 사업</t>
  </si>
  <si>
    <t>마창민</t>
  </si>
  <si>
    <t>솔루엠</t>
  </si>
  <si>
    <t>248070</t>
  </si>
  <si>
    <t>전자부품 제조업</t>
  </si>
  <si>
    <t>05월</t>
  </si>
  <si>
    <t>박래익</t>
  </si>
  <si>
    <t>http://www.esrks-reit.com</t>
  </si>
  <si>
    <t>DL이앤씨</t>
  </si>
  <si>
    <t>375500</t>
  </si>
  <si>
    <t>토목 건설업</t>
  </si>
  <si>
    <t>자동차차체부품</t>
  </si>
  <si>
    <t>박봉근</t>
  </si>
  <si>
    <t>http://www.myoungshinindustry.com</t>
  </si>
  <si>
    <t>ESR켄달스퀘어리츠</t>
  </si>
  <si>
    <t>365550</t>
  </si>
  <si>
    <t>보험대리 및 중개업</t>
  </si>
  <si>
    <t>곽근호, 서성식, 조규남</t>
  </si>
  <si>
    <t>명신산업</t>
  </si>
  <si>
    <t>009900</t>
  </si>
  <si>
    <t>치킨 프랜차이즈</t>
  </si>
  <si>
    <t>윤진호</t>
  </si>
  <si>
    <t>http://kyochonfnb.com</t>
  </si>
  <si>
    <t>에이플러스에셋</t>
  </si>
  <si>
    <t>244920</t>
  </si>
  <si>
    <t>보험 및 연금관련 서비스업</t>
  </si>
  <si>
    <t>음악 기획/제작, 퍼블리싱, 아티스트 매니지먼트</t>
  </si>
  <si>
    <t>박지원</t>
  </si>
  <si>
    <t>http://hybecorp.com</t>
  </si>
  <si>
    <t>교촌에프앤비</t>
  </si>
  <si>
    <t>339770</t>
  </si>
  <si>
    <t>음·식료품 및 담배 도매업</t>
  </si>
  <si>
    <t>지주사업</t>
  </si>
  <si>
    <t>유종연</t>
  </si>
  <si>
    <t>http://www.ty-holdings.co.kr</t>
  </si>
  <si>
    <t>하이브</t>
  </si>
  <si>
    <t>352820</t>
  </si>
  <si>
    <t>오디오물 출판 및 원판 녹음업</t>
  </si>
  <si>
    <t>11월</t>
  </si>
  <si>
    <t>이성균</t>
  </si>
  <si>
    <t>http://www.koramcoenergyplus.co.kr</t>
  </si>
  <si>
    <t>티와이홀딩스</t>
  </si>
  <si>
    <t>363280</t>
  </si>
  <si>
    <t>벨기에 파이낸스 타워</t>
  </si>
  <si>
    <t>오남수</t>
  </si>
  <si>
    <t>http://jrglobalreit.com</t>
  </si>
  <si>
    <t>코람코에너지리츠</t>
  </si>
  <si>
    <t>357120</t>
  </si>
  <si>
    <t>정상구</t>
  </si>
  <si>
    <t>http://www.maps1reit.miraeasset.com</t>
  </si>
  <si>
    <t>제이알글로벌리츠</t>
  </si>
  <si>
    <t>348950</t>
  </si>
  <si>
    <t>부동산투자, 취득, 매매, 임대</t>
  </si>
  <si>
    <t>박영희</t>
  </si>
  <si>
    <t>http://igisresidencereit.com/</t>
  </si>
  <si>
    <t>미래에셋맵스리츠</t>
  </si>
  <si>
    <t>357250</t>
  </si>
  <si>
    <t>08월</t>
  </si>
  <si>
    <t>도병운</t>
  </si>
  <si>
    <t>http://www.igisvaluereit.com</t>
  </si>
  <si>
    <t>이지스레지던스리츠</t>
  </si>
  <si>
    <t>350520</t>
  </si>
  <si>
    <t>신경질환 및 정신질환을 포함한 중추신경 관련 신약 개발</t>
  </si>
  <si>
    <t>조정우</t>
  </si>
  <si>
    <t>이지스밸류플러스리츠</t>
  </si>
  <si>
    <t>334890</t>
  </si>
  <si>
    <t>PCB(Printed Circuit Board, 인쇄회로기판)의 제조 및 판매</t>
  </si>
  <si>
    <t>신영환</t>
  </si>
  <si>
    <t>http://www.daeduck.com</t>
  </si>
  <si>
    <t>에스케이바이오팜</t>
  </si>
  <si>
    <t>326030</t>
  </si>
  <si>
    <t>판유리 등</t>
  </si>
  <si>
    <t>김내환</t>
  </si>
  <si>
    <t>http://www.kccglass.co.kr</t>
  </si>
  <si>
    <t>대덕전자</t>
  </si>
  <si>
    <t>353200</t>
  </si>
  <si>
    <t>부동산 투자</t>
  </si>
  <si>
    <t>권오성</t>
  </si>
  <si>
    <t>케이씨씨글라스</t>
  </si>
  <si>
    <t>344820</t>
  </si>
  <si>
    <t>유리 및 유리제품 제조업</t>
  </si>
  <si>
    <t>이너레이스, 오디 클러치보스, 로터샤프트, 슬리브기어, 컨트롤 암, 엑슬</t>
  </si>
  <si>
    <t>이동옥, 강태룡</t>
  </si>
  <si>
    <t>http://www.centralmotek.co.kr</t>
  </si>
  <si>
    <t>NH프라임리츠</t>
  </si>
  <si>
    <t>338100</t>
  </si>
  <si>
    <t>태양광 셀·모듈, PV시스템, ESS</t>
  </si>
  <si>
    <t>박종환</t>
  </si>
  <si>
    <t>http://www.hyundai-es.co.kr/</t>
  </si>
  <si>
    <t>센트랄모텍</t>
  </si>
  <si>
    <t>308170</t>
  </si>
  <si>
    <t>정밀기기(육해공군관련전자제어시스템,열영상감시장비,탐지추적장치,전투지휘체계시스템) 제조</t>
  </si>
  <si>
    <t>어성철</t>
  </si>
  <si>
    <t>http://hanwhasystems.com</t>
  </si>
  <si>
    <t>현대에너지솔루션</t>
  </si>
  <si>
    <t>322000</t>
  </si>
  <si>
    <t>반도체 제조업</t>
  </si>
  <si>
    <t>부동산 관리, 정보통신 공사, 아파트 AS 및 옵션 제품 공급, 건축물 시공 및 분양</t>
  </si>
  <si>
    <t>엄관석</t>
  </si>
  <si>
    <t>http://www.xisnd.com/</t>
  </si>
  <si>
    <t>한화시스템</t>
  </si>
  <si>
    <t>272210</t>
  </si>
  <si>
    <t>롯데에이엠씨 주식회사</t>
  </si>
  <si>
    <t>http://www.lottereit.co.kr/</t>
  </si>
  <si>
    <t>자이에스앤디</t>
  </si>
  <si>
    <t>317400</t>
  </si>
  <si>
    <t>매트리스 및 가구제품</t>
  </si>
  <si>
    <t>심재형</t>
  </si>
  <si>
    <t>http://www.zinus.co.kr</t>
  </si>
  <si>
    <t>롯데리츠</t>
  </si>
  <si>
    <t>330590</t>
  </si>
  <si>
    <t>연료전지</t>
  </si>
  <si>
    <t>정형락, 제후석 (각자 대표이사)</t>
  </si>
  <si>
    <t>http://www.doosanfuelcell.com</t>
  </si>
  <si>
    <t>지누스</t>
  </si>
  <si>
    <t>013890</t>
  </si>
  <si>
    <t>가구 제조업</t>
  </si>
  <si>
    <t>동박, 유압기기 등</t>
  </si>
  <si>
    <t>진대제, 서광벽(각자 대표이사)</t>
  </si>
  <si>
    <t>http://www.solusadvancedmaterials.com</t>
  </si>
  <si>
    <t>두산퓨얼셀</t>
  </si>
  <si>
    <t>336260</t>
  </si>
  <si>
    <t>전동기, 발전기 및 전기 변환 · 공급 · 제어 장치 제조업</t>
  </si>
  <si>
    <t>영화 및 방송프로그램 제작, 유통, 광고</t>
  </si>
  <si>
    <t>제찬웅, 홍정인(각자대표)</t>
  </si>
  <si>
    <t>http://www.jcontentree.com/</t>
  </si>
  <si>
    <t>솔루스첨단소재</t>
  </si>
  <si>
    <t>336370</t>
  </si>
  <si>
    <t>내화물, 생석회, 음극재 및 양극재</t>
  </si>
  <si>
    <t>민경준</t>
  </si>
  <si>
    <t>http://www.poscochemical.com/</t>
  </si>
  <si>
    <t>콘텐트리중앙</t>
  </si>
  <si>
    <t>036420</t>
  </si>
  <si>
    <t>영화, 비디오물, 방송프로그램 제작 및 배급업</t>
  </si>
  <si>
    <t>전산실운영, 시스템구축, 전산장비 납품, SOC/건축 사업</t>
  </si>
  <si>
    <t>서정식</t>
  </si>
  <si>
    <t>http://www.hyundai-autoever.com</t>
  </si>
  <si>
    <t>포스코케미칼</t>
  </si>
  <si>
    <t>003670</t>
  </si>
  <si>
    <t>내화, 비내화 요업제품 제조업</t>
  </si>
  <si>
    <t>모바일 PBA, 지문인식 모듈, 전장 LED 모듈 등</t>
  </si>
  <si>
    <t>김형민, 박찬홍(각자대표)</t>
  </si>
  <si>
    <t>http://www.idreamtech.co.kr</t>
  </si>
  <si>
    <t>현대오토에버</t>
  </si>
  <si>
    <t>307950</t>
  </si>
  <si>
    <t>온라인 게임</t>
  </si>
  <si>
    <t>김가람</t>
  </si>
  <si>
    <t>드림텍</t>
  </si>
  <si>
    <t>192650</t>
  </si>
  <si>
    <t>금융지주</t>
  </si>
  <si>
    <t>손태승</t>
  </si>
  <si>
    <t>http://www.woorifg.com/</t>
  </si>
  <si>
    <t>더블유게임즈</t>
  </si>
  <si>
    <t>192080</t>
  </si>
  <si>
    <t>항공 여객 및 화물 운송</t>
  </si>
  <si>
    <t>안병석</t>
  </si>
  <si>
    <t>http://www.airbusan.com</t>
  </si>
  <si>
    <t>부산광역시</t>
  </si>
  <si>
    <t>우리금융지주</t>
  </si>
  <si>
    <t>316140</t>
  </si>
  <si>
    <t>IT 서비스, IT 솔루션</t>
  </si>
  <si>
    <t>서근식</t>
  </si>
  <si>
    <t>http://www.asianaidt.com</t>
  </si>
  <si>
    <t>에어부산</t>
  </si>
  <si>
    <t>298690</t>
  </si>
  <si>
    <t>항공 여객 운송업</t>
  </si>
  <si>
    <t>강관</t>
  </si>
  <si>
    <t>이휘령, 김석일</t>
  </si>
  <si>
    <t>http://www.seahsteel.co.kr</t>
  </si>
  <si>
    <t>아시아나IDT</t>
  </si>
  <si>
    <t>267850</t>
  </si>
  <si>
    <t>컴퓨터 프로그래밍, 시스템 통합 및 관리업</t>
  </si>
  <si>
    <t>완제의약품</t>
  </si>
  <si>
    <t>이윤하</t>
  </si>
  <si>
    <t>http://www.hanaph.co.kr</t>
  </si>
  <si>
    <t>세아제강</t>
  </si>
  <si>
    <t>306200</t>
  </si>
  <si>
    <t>반도체/디스플레이 코팅덕트</t>
  </si>
  <si>
    <t>홍경모</t>
  </si>
  <si>
    <t>http://www.woojini.com</t>
  </si>
  <si>
    <t>하나제약</t>
  </si>
  <si>
    <t>293480</t>
  </si>
  <si>
    <t>의약품 제조업</t>
  </si>
  <si>
    <t>비거주 부동산 임대 서비스업</t>
  </si>
  <si>
    <t>이준구</t>
  </si>
  <si>
    <t>http://www.shalphareit.com</t>
  </si>
  <si>
    <t>우진아이엔에스</t>
  </si>
  <si>
    <t>010400</t>
  </si>
  <si>
    <t>시멘트, 레미콘, 레미탈</t>
  </si>
  <si>
    <t>전근식</t>
  </si>
  <si>
    <t>http://www.hanilcement.com</t>
  </si>
  <si>
    <t>신한알파리츠</t>
  </si>
  <si>
    <t>293940</t>
  </si>
  <si>
    <t>저가 항공운송</t>
  </si>
  <si>
    <t>정홍근</t>
  </si>
  <si>
    <t>http://www.twayair.com</t>
  </si>
  <si>
    <t>한일시멘트</t>
  </si>
  <si>
    <t>300720</t>
  </si>
  <si>
    <t>시멘트, 석회, 플라스터 및 그 제품 제조업</t>
  </si>
  <si>
    <t>SM, SI</t>
  </si>
  <si>
    <t>노준형</t>
  </si>
  <si>
    <t>http://www.ldcc.co.kr</t>
  </si>
  <si>
    <t>티웨이항공</t>
  </si>
  <si>
    <t>091810</t>
  </si>
  <si>
    <t>-</t>
  </si>
  <si>
    <t>양동기 / 요코타 타케시</t>
  </si>
  <si>
    <t>http://www.hyosungheavyindustries.com</t>
  </si>
  <si>
    <t>롯데정보통신</t>
  </si>
  <si>
    <t>286940</t>
  </si>
  <si>
    <t>PET타이어코드</t>
  </si>
  <si>
    <t>이건종</t>
  </si>
  <si>
    <t>http://www.hyosungadvancedmaterials.com</t>
  </si>
  <si>
    <t>효성중공업</t>
  </si>
  <si>
    <t>298040</t>
  </si>
  <si>
    <t>섬유, 산업자재, 화학, 중공업, 건설, 무역,금융 등</t>
  </si>
  <si>
    <t>김치형</t>
  </si>
  <si>
    <t>http://www.hyosungtnc.com</t>
  </si>
  <si>
    <t>효성첨단소재</t>
  </si>
  <si>
    <t>298050</t>
  </si>
  <si>
    <t>화학섬유 제조업</t>
  </si>
  <si>
    <t>http://www.hyosungchemical.com</t>
  </si>
  <si>
    <t>효성티앤씨</t>
  </si>
  <si>
    <t>298020</t>
  </si>
  <si>
    <t>부동산투자회사</t>
  </si>
  <si>
    <t>허승재</t>
  </si>
  <si>
    <t>효성화학</t>
  </si>
  <si>
    <t>298000</t>
  </si>
  <si>
    <t>기초 화학물질 제조업</t>
  </si>
  <si>
    <t>외주주택, 자체공사, 일반건축, 토목 등</t>
  </si>
  <si>
    <t>유병규, 정익희, 하원기 (각자 대표이사)</t>
  </si>
  <si>
    <t>http://www.hdc-dvp.com</t>
  </si>
  <si>
    <t>이리츠코크렙</t>
  </si>
  <si>
    <t>088260</t>
  </si>
  <si>
    <t>Age 20's,루나, 트리오, 2080치약, 순샘, 제트 등</t>
  </si>
  <si>
    <t>채동석, 임재영</t>
  </si>
  <si>
    <t>http://www.aekyung.co.kr</t>
  </si>
  <si>
    <t>HDC현대산업개발</t>
  </si>
  <si>
    <t>294870</t>
  </si>
  <si>
    <t>건물 건설업</t>
  </si>
  <si>
    <t>램시마, 트룩시마, 허쥬마</t>
  </si>
  <si>
    <t>기우성</t>
  </si>
  <si>
    <t>http://www.celltrion.com</t>
  </si>
  <si>
    <t>인천광역시</t>
  </si>
  <si>
    <t>애경산업</t>
  </si>
  <si>
    <t>018250</t>
  </si>
  <si>
    <t>기타 화학제품 제조업</t>
  </si>
  <si>
    <t>정수기, 공기청정기 등</t>
  </si>
  <si>
    <t>구본학</t>
  </si>
  <si>
    <t>http://www,cuckoo.co.kr</t>
  </si>
  <si>
    <t>셀트리온</t>
  </si>
  <si>
    <t>068270</t>
  </si>
  <si>
    <t>PETG 수지, PET 수지, 바이오디젤, 백신</t>
  </si>
  <si>
    <t>김철, 전광현</t>
  </si>
  <si>
    <t>http://www.skchemicals.com</t>
  </si>
  <si>
    <t>쿠쿠홈시스</t>
  </si>
  <si>
    <t>284740</t>
  </si>
  <si>
    <t>개인 및 가정용품 임대업</t>
  </si>
  <si>
    <t>체인화 편의점</t>
  </si>
  <si>
    <t>이건준</t>
  </si>
  <si>
    <t>http://www.bgfretail.com</t>
  </si>
  <si>
    <t>SK케미칼</t>
  </si>
  <si>
    <t>285130</t>
  </si>
  <si>
    <t>합성고무 및 플라스틱 물질 제조업</t>
  </si>
  <si>
    <t>자동차엔진용 피스톤</t>
  </si>
  <si>
    <t>홍순겸</t>
  </si>
  <si>
    <t>BGF리테일</t>
  </si>
  <si>
    <t>282330</t>
  </si>
  <si>
    <t>종합 소매업</t>
  </si>
  <si>
    <t>여객, 화물 등 항공운송</t>
  </si>
  <si>
    <t>박병률</t>
  </si>
  <si>
    <t>http://www.jinair.com</t>
  </si>
  <si>
    <t>동양피스톤</t>
  </si>
  <si>
    <t>092780</t>
  </si>
  <si>
    <t>자동차용 엔진 및 자동차 제조업</t>
  </si>
  <si>
    <t>반도체, 디스플레이 제조 장비</t>
  </si>
  <si>
    <t>양호근, 최동규 (각자 대표이사)</t>
  </si>
  <si>
    <t>http://www.kctech.co.kr</t>
  </si>
  <si>
    <t>진에어</t>
  </si>
  <si>
    <t>272450</t>
  </si>
  <si>
    <t>타이어 및 튜브</t>
  </si>
  <si>
    <t>김상헌,황덕환</t>
  </si>
  <si>
    <t>http://www.dongahtire.co.kr</t>
  </si>
  <si>
    <t>케이씨텍</t>
  </si>
  <si>
    <t>281820</t>
  </si>
  <si>
    <t>측정, 시험, 항해, 제어 및 기타 정밀기기 제조업; 광학기기 제외</t>
  </si>
  <si>
    <t>PET 용기 및 아셉틱 OEM</t>
  </si>
  <si>
    <t>조덕희</t>
  </si>
  <si>
    <t>http://www.samyangpackaging.co.kr/</t>
  </si>
  <si>
    <t>동아타이어</t>
  </si>
  <si>
    <t>282690</t>
  </si>
  <si>
    <t>고무제품 제조업</t>
  </si>
  <si>
    <t>OCA, 2차전지용 테이프, 산업용 랩 등</t>
  </si>
  <si>
    <t>김상구</t>
  </si>
  <si>
    <t>http://tapex.co.kr</t>
  </si>
  <si>
    <t>삼양패키징</t>
  </si>
  <si>
    <t>272550</t>
  </si>
  <si>
    <t>껌,캔디,초코,비스켓,빙과</t>
  </si>
  <si>
    <t>신동빈, 이영구</t>
  </si>
  <si>
    <t>http://www.lotteconf.co.kr/</t>
  </si>
  <si>
    <t>테이팩스</t>
  </si>
  <si>
    <t>055490</t>
  </si>
  <si>
    <t>의약품</t>
  </si>
  <si>
    <t>성석제</t>
  </si>
  <si>
    <t>http://www.jeilpharm.co.kr</t>
  </si>
  <si>
    <t>롯데제과</t>
  </si>
  <si>
    <t>280360</t>
  </si>
  <si>
    <t>기타 식품 제조업</t>
  </si>
  <si>
    <t>인터넷 서비스(인터넷 광고)</t>
  </si>
  <si>
    <t>남궁훈</t>
  </si>
  <si>
    <t>http://www.kakaocorp.com</t>
  </si>
  <si>
    <t>제주특별자치도</t>
  </si>
  <si>
    <t>제일약품</t>
  </si>
  <si>
    <t>271980</t>
  </si>
  <si>
    <t>스낵 등 과자류</t>
  </si>
  <si>
    <t>이승준</t>
  </si>
  <si>
    <t>http://www.orionworld.com</t>
  </si>
  <si>
    <t>카카오</t>
  </si>
  <si>
    <t>035720</t>
  </si>
  <si>
    <t>자료처리, 호스팅, 포털 및 기타 인터넷 정보매개 서비스업</t>
  </si>
  <si>
    <t>에너지경화수지</t>
  </si>
  <si>
    <t>김형웅, 배원</t>
  </si>
  <si>
    <t>http://www.miramer.co.kr</t>
  </si>
  <si>
    <t>오리온</t>
  </si>
  <si>
    <t>271560</t>
  </si>
  <si>
    <t>도시가스</t>
  </si>
  <si>
    <t>송재호, 나윤호</t>
  </si>
  <si>
    <t>http://www.kdgas.co.kr</t>
  </si>
  <si>
    <t>미원에스씨</t>
  </si>
  <si>
    <t>268280</t>
  </si>
  <si>
    <t>온라인·모바일 게임 소프트웨어 개발 및 공급</t>
  </si>
  <si>
    <t>권영식, 도기욱(각자 대표집행임원)</t>
  </si>
  <si>
    <t>http://company.netmarble.com</t>
  </si>
  <si>
    <t>경동도시가스</t>
  </si>
  <si>
    <t>267290</t>
  </si>
  <si>
    <t>연료용 가스 제조 및 배관공급업</t>
  </si>
  <si>
    <t>권오갑, 정기선 (각자 대표이사)</t>
  </si>
  <si>
    <t>http://www.hyundai-holdings.co.kr</t>
  </si>
  <si>
    <t>넷마블</t>
  </si>
  <si>
    <t>251270</t>
  </si>
  <si>
    <t>굴삭기, 지게차, 휠로더 등</t>
  </si>
  <si>
    <t>최철곤</t>
  </si>
  <si>
    <t>http://www.hyundai-ce.com</t>
  </si>
  <si>
    <t>HD현대</t>
  </si>
  <si>
    <t>267250</t>
  </si>
  <si>
    <t>석유 정제품 제조업</t>
  </si>
  <si>
    <t>변압기, 고압차단기, 회전기, 배전반 등</t>
  </si>
  <si>
    <t>조 석</t>
  </si>
  <si>
    <t>http://www.hyundai-elec.com</t>
  </si>
  <si>
    <t>현대건설기계</t>
  </si>
  <si>
    <t>267270</t>
  </si>
  <si>
    <t>일반 목적용 기계 제조업</t>
  </si>
  <si>
    <t>비스킷, 스낵, 당과</t>
  </si>
  <si>
    <t>윤석빈</t>
  </si>
  <si>
    <t>http://www.crown.co.kr</t>
  </si>
  <si>
    <t>현대일렉트릭</t>
  </si>
  <si>
    <t>267260</t>
  </si>
  <si>
    <t>치과용 기기 제조업</t>
  </si>
  <si>
    <t>류기홍, 서승우</t>
  </si>
  <si>
    <t>http://www.dentium.co.kr</t>
  </si>
  <si>
    <t>크라운제과</t>
  </si>
  <si>
    <t>264900</t>
  </si>
  <si>
    <t>스포츠웨어 및 아웃도어 웨어 OEM</t>
  </si>
  <si>
    <t>박용철 박진호</t>
  </si>
  <si>
    <t>http://www.hojeon.com</t>
  </si>
  <si>
    <t>덴티움</t>
  </si>
  <si>
    <t>145720</t>
  </si>
  <si>
    <t>자동차 알루미늄 휠</t>
  </si>
  <si>
    <t>승현창</t>
  </si>
  <si>
    <t>http://www.handscorp.co.kr</t>
  </si>
  <si>
    <t>호전실업</t>
  </si>
  <si>
    <t>111110</t>
  </si>
  <si>
    <t>Compact Equipment, Heavy Equipment, Portable Power</t>
  </si>
  <si>
    <t>스캇성철박, 조덕제</t>
  </si>
  <si>
    <t>http://www.doosanbobcat.com</t>
  </si>
  <si>
    <t>핸즈코퍼레이션</t>
  </si>
  <si>
    <t>143210</t>
  </si>
  <si>
    <t>바이오의약품</t>
  </si>
  <si>
    <t>임존종보 (Rim John Chongbo)</t>
  </si>
  <si>
    <t>http://www.samsungbiologics.com</t>
  </si>
  <si>
    <t>두산밥캣</t>
  </si>
  <si>
    <t>241560</t>
  </si>
  <si>
    <t>특수 목적용 기계 제조업</t>
  </si>
  <si>
    <t>기초수액, TPN, 특수수액, HEMO, 영양수액 등</t>
  </si>
  <si>
    <t>차성남</t>
  </si>
  <si>
    <t>http://www.jw-lifescience.co.kr</t>
  </si>
  <si>
    <t>충청남도</t>
  </si>
  <si>
    <t>삼성바이오로직스</t>
  </si>
  <si>
    <t>207940</t>
  </si>
  <si>
    <t>이계영</t>
  </si>
  <si>
    <t>http://www.hsenterprise.co.kr</t>
  </si>
  <si>
    <t>JW생명과학</t>
  </si>
  <si>
    <t>234080</t>
  </si>
  <si>
    <t>백인재</t>
  </si>
  <si>
    <t>http://www.lscnsasia.co.kr</t>
  </si>
  <si>
    <t>화승엔터프라이즈</t>
  </si>
  <si>
    <t>241590</t>
  </si>
  <si>
    <t>신발 및 신발 부분품 제조업</t>
  </si>
  <si>
    <t>호텔 부동산 취득, 관리, 개량 및 처분</t>
  </si>
  <si>
    <t>최동주</t>
  </si>
  <si>
    <t>http://www.modetourreit.com</t>
  </si>
  <si>
    <t>LS전선아시아</t>
  </si>
  <si>
    <t>229640</t>
  </si>
  <si>
    <t>아로나민, 후루마린, 큐란, 라비에트, 사미온 등</t>
  </si>
  <si>
    <t>윤웅섭</t>
  </si>
  <si>
    <t>http://www.ildong.com</t>
  </si>
  <si>
    <t>모두투어리츠</t>
  </si>
  <si>
    <t>204210</t>
  </si>
  <si>
    <t>간장</t>
  </si>
  <si>
    <t>박진선</t>
  </si>
  <si>
    <t>http://www.sempio.com</t>
  </si>
  <si>
    <t>일동제약</t>
  </si>
  <si>
    <t>249420</t>
  </si>
  <si>
    <t>시트 커버 및 시트 원단</t>
  </si>
  <si>
    <t>조인회, 정재열</t>
  </si>
  <si>
    <t>http://www.idual.co.kr</t>
  </si>
  <si>
    <t>샘표식품</t>
  </si>
  <si>
    <t>248170</t>
  </si>
  <si>
    <t>식품 유통, 다류 및 연포장재 제조 등</t>
  </si>
  <si>
    <t>김종원</t>
  </si>
  <si>
    <t>http://www.dongsuh.com</t>
  </si>
  <si>
    <t>두올</t>
  </si>
  <si>
    <t>016740</t>
  </si>
  <si>
    <t>부동산 신탁 서비스, REITs</t>
  </si>
  <si>
    <t>김규철</t>
  </si>
  <si>
    <t>http://www.kait.com</t>
  </si>
  <si>
    <t>동서</t>
  </si>
  <si>
    <t>026960</t>
  </si>
  <si>
    <t>부동산신탁 등</t>
  </si>
  <si>
    <t>최윤성, 김정선</t>
  </si>
  <si>
    <t>http://www.koreit.co.kr</t>
  </si>
  <si>
    <t>한국자산신탁</t>
  </si>
  <si>
    <t>123890</t>
  </si>
  <si>
    <t>신탁업 및 집합투자업</t>
  </si>
  <si>
    <t>반도체 패키지용 Substrate</t>
  </si>
  <si>
    <t>조병학</t>
  </si>
  <si>
    <t>http://www.haesungds.com</t>
  </si>
  <si>
    <t>한국토지신탁</t>
  </si>
  <si>
    <t>034830</t>
  </si>
  <si>
    <t>리조트 운영, 콘도 분양</t>
  </si>
  <si>
    <t>신달순, 임학운 공동대표</t>
  </si>
  <si>
    <t>http://www.yongpyong.co.kr</t>
  </si>
  <si>
    <t>강원도</t>
  </si>
  <si>
    <t>해성디에스</t>
  </si>
  <si>
    <t>195870</t>
  </si>
  <si>
    <t>홈런볼, 오예스, 맛동산, 부라보콘 등</t>
  </si>
  <si>
    <t>신정훈, 이상진(각자대표)</t>
  </si>
  <si>
    <t>http://www.ht.co.kr</t>
  </si>
  <si>
    <t>용평리조트</t>
  </si>
  <si>
    <t>070960</t>
  </si>
  <si>
    <t>일반 및 생활 숙박시설 운영업</t>
  </si>
  <si>
    <t>PHC파일, 골재, 강교제작</t>
  </si>
  <si>
    <t>정용근</t>
  </si>
  <si>
    <t>http://www.daelimcns.co.kr</t>
  </si>
  <si>
    <t>해태제과식품</t>
  </si>
  <si>
    <t>101530</t>
  </si>
  <si>
    <t>핸드백 및 지갑</t>
  </si>
  <si>
    <t>홍재성</t>
  </si>
  <si>
    <t>http://www.jskor.com</t>
  </si>
  <si>
    <t>삼일씨엔에스</t>
  </si>
  <si>
    <t>004440</t>
  </si>
  <si>
    <t>스킨케어 베이직, 포인트 메이크업, 스킨케어 스페셜, 베이스 메이크업 등</t>
  </si>
  <si>
    <t>김양수</t>
  </si>
  <si>
    <t>http://www.itshanbul.com</t>
  </si>
  <si>
    <t>제이에스코퍼레이션</t>
  </si>
  <si>
    <t>194370</t>
  </si>
  <si>
    <t>가죽, 가방 및 유사제품 제조업</t>
  </si>
  <si>
    <t>선박 Deck House, LPG Tank, Upper Deck Unit, 해양플랜트 Living Quarter</t>
  </si>
  <si>
    <t>최양환</t>
  </si>
  <si>
    <t>http://www.sejinheavy.com</t>
  </si>
  <si>
    <t>잇츠한불</t>
  </si>
  <si>
    <t>226320</t>
  </si>
  <si>
    <t>자동차용 전구 및 LED모듈</t>
  </si>
  <si>
    <t>김진곤, 김두인(각자대표)</t>
  </si>
  <si>
    <t>http://www.kumhoht.co.kr</t>
  </si>
  <si>
    <t>광주광역시</t>
  </si>
  <si>
    <t>세진중공업</t>
  </si>
  <si>
    <t>075580</t>
  </si>
  <si>
    <t>여객운송서비스, 화물운송서비스</t>
  </si>
  <si>
    <t>김이배</t>
  </si>
  <si>
    <t>http://www.jejuair.net</t>
  </si>
  <si>
    <t>금호에이치티</t>
  </si>
  <si>
    <t>214330</t>
  </si>
  <si>
    <t>브랜드사업, 육류유통</t>
  </si>
  <si>
    <t>정몽혁, 김원갑(각자대표이사)</t>
  </si>
  <si>
    <t>http://www.hyundaicorpholdings.com</t>
  </si>
  <si>
    <t>제주항공</t>
  </si>
  <si>
    <t>089590</t>
  </si>
  <si>
    <t>정밀유도무기 등</t>
  </si>
  <si>
    <t>김지찬</t>
  </si>
  <si>
    <t>http://www.lignex1.com</t>
  </si>
  <si>
    <t>현대코퍼레이션홀딩스</t>
  </si>
  <si>
    <t>227840</t>
  </si>
  <si>
    <t>기계설비공사, 스마트홈, 지능형 빌딩, SOC, 인테리어, 조경, 시설관리</t>
  </si>
  <si>
    <t>김성은</t>
  </si>
  <si>
    <t>http://hdc-labs.com</t>
  </si>
  <si>
    <t>LIG넥스원</t>
  </si>
  <si>
    <t>079550</t>
  </si>
  <si>
    <t>무기 및 총포탄 제조업</t>
  </si>
  <si>
    <t>PC강연선, 경강선, 도금선, 마봉강</t>
  </si>
  <si>
    <t>임범수, 김우진</t>
  </si>
  <si>
    <t>http://www.dongil-steel.com</t>
  </si>
  <si>
    <t>HDC랩스</t>
  </si>
  <si>
    <t>039570</t>
  </si>
  <si>
    <t>전기 및 통신 공사업</t>
  </si>
  <si>
    <t>렌탈(파렛트, OA장비, 건설장비)</t>
  </si>
  <si>
    <t>박대현, 손삼달</t>
  </si>
  <si>
    <t>http://www.ajnet.co.kr</t>
  </si>
  <si>
    <t>동일제강</t>
  </si>
  <si>
    <t>002690</t>
  </si>
  <si>
    <t>광고대행 및 광고물의 제작 등</t>
  </si>
  <si>
    <t>이용우</t>
  </si>
  <si>
    <t>http://www.innocean.com</t>
  </si>
  <si>
    <t>AJ네트웍스</t>
  </si>
  <si>
    <t>095570</t>
  </si>
  <si>
    <t>산업용 기계 및 장비 임대업</t>
  </si>
  <si>
    <t>김승철</t>
  </si>
  <si>
    <t>http://www.tonysteet.com</t>
  </si>
  <si>
    <t>이노션</t>
  </si>
  <si>
    <t>214320</t>
  </si>
  <si>
    <t>광고업</t>
  </si>
  <si>
    <t>생명보험상품</t>
  </si>
  <si>
    <t>변재상, 김재식</t>
  </si>
  <si>
    <t>http://life.miraeasset.com</t>
  </si>
  <si>
    <t>토니모리</t>
  </si>
  <si>
    <t>214420</t>
  </si>
  <si>
    <t>아토르바스타틴, 세프티족심, 세프트리약손</t>
  </si>
  <si>
    <t>김태영</t>
  </si>
  <si>
    <t>http://www.kbpharma.co.kr</t>
  </si>
  <si>
    <t>미래에셋생명</t>
  </si>
  <si>
    <t>085620</t>
  </si>
  <si>
    <t>보험업</t>
  </si>
  <si>
    <t>비주거용 부동산개발 및 임대(오피스, 지식산업센터, 호텔 등)</t>
  </si>
  <si>
    <t>김도현</t>
  </si>
  <si>
    <t>http://www.skdnd.com</t>
  </si>
  <si>
    <t>경보제약</t>
  </si>
  <si>
    <t>214390</t>
  </si>
  <si>
    <t>타이어 금형, 타이어 제조설비</t>
  </si>
  <si>
    <t>황 응 연</t>
  </si>
  <si>
    <t>http://www.saehwaimc.com</t>
  </si>
  <si>
    <t>SK디앤디</t>
  </si>
  <si>
    <t>210980</t>
  </si>
  <si>
    <t>인쇄용지, 산업용지, 특수지 제조 및 판매</t>
  </si>
  <si>
    <t>한철규</t>
  </si>
  <si>
    <t>http://www.hansolpaper.co.kr</t>
  </si>
  <si>
    <t>다이나믹디자인</t>
  </si>
  <si>
    <t>145210</t>
  </si>
  <si>
    <t>유공압기기 등</t>
  </si>
  <si>
    <t>박치웅</t>
  </si>
  <si>
    <t>http://power.dy.co.kr</t>
  </si>
  <si>
    <t>한솔제지</t>
  </si>
  <si>
    <t>213500</t>
  </si>
  <si>
    <t>펄프, 종이 및 판지 제조업</t>
  </si>
  <si>
    <t>도소매, 건설, 남자용 정장 제조업 등</t>
  </si>
  <si>
    <t>고정석, 오세철, 한승환</t>
  </si>
  <si>
    <t>http://www.samsungcnt.com</t>
  </si>
  <si>
    <t>디와이파워</t>
  </si>
  <si>
    <t>210540</t>
  </si>
  <si>
    <t>풍력발전타워 제조</t>
  </si>
  <si>
    <t>김성권, 김승범</t>
  </si>
  <si>
    <t>http://www.cswind.com</t>
  </si>
  <si>
    <t>삼성물산</t>
  </si>
  <si>
    <t>028260</t>
  </si>
  <si>
    <t>기타 전문 도매업</t>
  </si>
  <si>
    <t>IT서비스, 물류BPO</t>
  </si>
  <si>
    <t>황성우</t>
  </si>
  <si>
    <t>http://www.samsungsds.com</t>
  </si>
  <si>
    <t>씨에스윈드</t>
  </si>
  <si>
    <t>112610</t>
  </si>
  <si>
    <t>구조용 금속제품, 탱크 및 증기발생기 제조업</t>
  </si>
  <si>
    <t>제동장치, 조향장치, 현가장치</t>
  </si>
  <si>
    <t>조성현,김광헌 (2인 각자 대표이사)</t>
  </si>
  <si>
    <t>http://www.mando.com</t>
  </si>
  <si>
    <t>삼성에스디에스</t>
  </si>
  <si>
    <t>018260</t>
  </si>
  <si>
    <t>자동차 도어 트림 및 시트</t>
  </si>
  <si>
    <t>강용석</t>
  </si>
  <si>
    <t>http://www.seoyoneh.com</t>
  </si>
  <si>
    <t>만도</t>
  </si>
  <si>
    <t>204320</t>
  </si>
  <si>
    <t>주방용 전기기기 제조업</t>
  </si>
  <si>
    <t>http://www.cuckoo.co.kr</t>
  </si>
  <si>
    <t>서연이화</t>
  </si>
  <si>
    <t>200880</t>
  </si>
  <si>
    <t>조선용 형강(부등변 부등후 앵글, 부등호 앵글, 등변앵글 평철 등)</t>
  </si>
  <si>
    <t>장재훈</t>
  </si>
  <si>
    <t>http://www.finebesteel.com</t>
  </si>
  <si>
    <t>쿠쿠홀딩스</t>
  </si>
  <si>
    <t>192400</t>
  </si>
  <si>
    <t>홍정국</t>
  </si>
  <si>
    <t>http://www.bgf.co.kr</t>
  </si>
  <si>
    <t>화인베스틸</t>
  </si>
  <si>
    <t>133820</t>
  </si>
  <si>
    <t>화장품</t>
  </si>
  <si>
    <t>이병만, 심상배</t>
  </si>
  <si>
    <t>http://www.cosmax.com</t>
  </si>
  <si>
    <t>BGF</t>
  </si>
  <si>
    <t>027410</t>
  </si>
  <si>
    <t>딜라트렌,리피로우</t>
  </si>
  <si>
    <t>김영주</t>
  </si>
  <si>
    <t>http://www.ckdpharm.com</t>
  </si>
  <si>
    <t>코스맥스</t>
  </si>
  <si>
    <t>192820</t>
  </si>
  <si>
    <t>사업경영 및 관리자문</t>
  </si>
  <si>
    <t>조갑주</t>
  </si>
  <si>
    <t>http://www.singsongholdings.com</t>
  </si>
  <si>
    <t>종근당</t>
  </si>
  <si>
    <t>185750</t>
  </si>
  <si>
    <t>시멘트, 레미콘, 몰탈</t>
  </si>
  <si>
    <t>임경태, 김웅종</t>
  </si>
  <si>
    <t>http://www.asiacement.co.kr</t>
  </si>
  <si>
    <t>신송홀딩스</t>
  </si>
  <si>
    <t>006880</t>
  </si>
  <si>
    <t>산업용 농·축산물 및 동·식물 도매업</t>
  </si>
  <si>
    <t>철도차량, 특수중기, 산업기계</t>
  </si>
  <si>
    <t>이용배</t>
  </si>
  <si>
    <t>http://www.hyundai-rotem.co.kr</t>
  </si>
  <si>
    <t>아세아시멘트</t>
  </si>
  <si>
    <t>183190</t>
  </si>
  <si>
    <t>지주사업, 경영자문 및 컨설팅</t>
  </si>
  <si>
    <t>조원태, 류경표</t>
  </si>
  <si>
    <t>http://www.hanjinkal.co.kr</t>
  </si>
  <si>
    <t>현대로템</t>
  </si>
  <si>
    <t>064350</t>
  </si>
  <si>
    <t>철도장비 제조업</t>
  </si>
  <si>
    <t>한게임</t>
  </si>
  <si>
    <t>정우진</t>
  </si>
  <si>
    <t>http://www.nhn.com</t>
  </si>
  <si>
    <t>한진칼</t>
  </si>
  <si>
    <t>180640</t>
  </si>
  <si>
    <t>금융지주 회사</t>
  </si>
  <si>
    <t>김기홍</t>
  </si>
  <si>
    <t>http://www.jbfg.com</t>
  </si>
  <si>
    <t>엔에이치엔</t>
  </si>
  <si>
    <t>181710</t>
  </si>
  <si>
    <t>합섬섬유로프</t>
  </si>
  <si>
    <t>홍석빈</t>
  </si>
  <si>
    <t>http://www.dsr.com</t>
  </si>
  <si>
    <t>JB금융지주</t>
  </si>
  <si>
    <t>175330</t>
  </si>
  <si>
    <t>한국투자신탁운용(주)</t>
  </si>
  <si>
    <t>DSR</t>
  </si>
  <si>
    <t>155660</t>
  </si>
  <si>
    <t>1차 비철금속 제조업</t>
  </si>
  <si>
    <t>스티렌, 자이데나</t>
  </si>
  <si>
    <t>김민영</t>
  </si>
  <si>
    <t>http://www.donga.co.kr</t>
  </si>
  <si>
    <t>한국패러랠</t>
  </si>
  <si>
    <t>168490</t>
  </si>
  <si>
    <t>VS, TIB, CVJoint 등</t>
  </si>
  <si>
    <t>정세영, 송병영</t>
  </si>
  <si>
    <t>http://www.gmb.co.kr</t>
  </si>
  <si>
    <t>동아에스티</t>
  </si>
  <si>
    <t>170900</t>
  </si>
  <si>
    <t>케이블TV, 인터넷서비스 등</t>
  </si>
  <si>
    <t>송구영</t>
  </si>
  <si>
    <t>http://www.lghellovision.net</t>
  </si>
  <si>
    <t>지엠비코리아</t>
  </si>
  <si>
    <t>013870</t>
  </si>
  <si>
    <t>산업용고무제품, 종합고무부품</t>
  </si>
  <si>
    <t>이윤환</t>
  </si>
  <si>
    <t>http://www.drbworld.com</t>
  </si>
  <si>
    <t>LG헬로비전</t>
  </si>
  <si>
    <t>037560</t>
  </si>
  <si>
    <t>텔레비전 방송업</t>
  </si>
  <si>
    <t>화장품, 의약품</t>
  </si>
  <si>
    <t>최현규</t>
  </si>
  <si>
    <t>세종특별자치시</t>
  </si>
  <si>
    <t>동일고무벨트</t>
  </si>
  <si>
    <t>163560</t>
  </si>
  <si>
    <t>타이어 제조</t>
  </si>
  <si>
    <t>이수일</t>
  </si>
  <si>
    <t>http://www.hankooktire.com</t>
  </si>
  <si>
    <t>한국콜마</t>
  </si>
  <si>
    <t>161890</t>
  </si>
  <si>
    <t>오르토프탈산디옥틸</t>
  </si>
  <si>
    <t>표경원</t>
  </si>
  <si>
    <t>http://www.aekyungchemical.co.kr</t>
  </si>
  <si>
    <t>한국타이어앤테크놀로지</t>
  </si>
  <si>
    <t>161390</t>
  </si>
  <si>
    <t>승용자동차 임대</t>
  </si>
  <si>
    <t>황일문</t>
  </si>
  <si>
    <t>http://https://company.skcarrental.com</t>
  </si>
  <si>
    <t>애경케미칼</t>
  </si>
  <si>
    <t>161000</t>
  </si>
  <si>
    <t>박현주</t>
  </si>
  <si>
    <t>SK렌터카</t>
  </si>
  <si>
    <t>068400</t>
  </si>
  <si>
    <t>횟감용 참치 및 기타 일반수산물</t>
  </si>
  <si>
    <t>최세환</t>
  </si>
  <si>
    <t>http://www.sajosf.co.kr</t>
  </si>
  <si>
    <t>바다로19호</t>
  </si>
  <si>
    <t>155900</t>
  </si>
  <si>
    <t>한국투자신탁운용</t>
  </si>
  <si>
    <t>사조씨푸드</t>
  </si>
  <si>
    <t>014710</t>
  </si>
  <si>
    <t>수산물 가공 및 저장 처리업</t>
  </si>
  <si>
    <t>합성섬유(폴리에스테르원사,원면),재생섬유,폴리에스텔 원사,원면,고상칩 제조,도소매</t>
  </si>
  <si>
    <t>신유동</t>
  </si>
  <si>
    <t>http://www.huvis.com</t>
  </si>
  <si>
    <t>한국ANKOR유전</t>
  </si>
  <si>
    <t>152550</t>
  </si>
  <si>
    <t>부동산 임대</t>
  </si>
  <si>
    <t>이명식</t>
  </si>
  <si>
    <t>http://www.ktopreits.co.kr</t>
  </si>
  <si>
    <t>휴비스</t>
  </si>
  <si>
    <t>079980</t>
  </si>
  <si>
    <t>체인화 편의점,슈퍼마켓,마트,전자상거래/부동산(빌딩) 임대</t>
  </si>
  <si>
    <t>허연수, 김호성</t>
  </si>
  <si>
    <t>http://www.gsretail.com</t>
  </si>
  <si>
    <t>케이탑리츠</t>
  </si>
  <si>
    <t>145270</t>
  </si>
  <si>
    <t>화물운송,알선,하역</t>
  </si>
  <si>
    <t>박동호</t>
  </si>
  <si>
    <t>http://www.intergis.co.kr</t>
  </si>
  <si>
    <t>GS리테일</t>
  </si>
  <si>
    <t>007070</t>
  </si>
  <si>
    <t>설탕</t>
  </si>
  <si>
    <t>최낙현, 강호성</t>
  </si>
  <si>
    <t>http://www.samyangcorp.com</t>
  </si>
  <si>
    <t>인터지스</t>
  </si>
  <si>
    <t>129260</t>
  </si>
  <si>
    <t>도로 화물 운송업</t>
  </si>
  <si>
    <t>일반여행알선,컴퓨터프로그램 개발,보급,통신판매</t>
  </si>
  <si>
    <t>송미선, 육경건 (각자대표)</t>
  </si>
  <si>
    <t>http://www.hanatour.com</t>
  </si>
  <si>
    <t>삼양사</t>
  </si>
  <si>
    <t>145990</t>
  </si>
  <si>
    <t>화장품 제조,도소매/소프트웨어 자문,개발,공급/전자상거래</t>
  </si>
  <si>
    <t>김유진</t>
  </si>
  <si>
    <t>http://www.able-cnc.com</t>
  </si>
  <si>
    <t>하나투어</t>
  </si>
  <si>
    <t>039130</t>
  </si>
  <si>
    <t>여행사 및 기타 여행보조 서비스업</t>
  </si>
  <si>
    <t>열간압연제품(평강,봉강,특수이형강,환강,자동차용 겹판스프링) 제조,판매</t>
  </si>
  <si>
    <t>허재철, 장범석 (각자대표)</t>
  </si>
  <si>
    <t>http://www.samwon-steel.co.kr</t>
  </si>
  <si>
    <t>에이블씨엔씨</t>
  </si>
  <si>
    <t>078520</t>
  </si>
  <si>
    <t>섬유, 의복, 신발 및 가죽제품 소매</t>
  </si>
  <si>
    <t>이길한</t>
  </si>
  <si>
    <t>http://www.sikorea.co.kr</t>
  </si>
  <si>
    <t>삼원강재</t>
  </si>
  <si>
    <t>023000</t>
  </si>
  <si>
    <t>김종국 (단독 대표이사)</t>
  </si>
  <si>
    <t>http://www.areit.co.kr</t>
  </si>
  <si>
    <t>신세계인터내셔날</t>
  </si>
  <si>
    <t>031430</t>
  </si>
  <si>
    <t>섬유, 의복, 신발 및 가죽제품 소매업</t>
  </si>
  <si>
    <t>정부방산 및 완제기 수출(T-50계열, KUH계열, KT-1계열 등), 기체부품</t>
  </si>
  <si>
    <t>안현호</t>
  </si>
  <si>
    <t>http://www.koreaaero.com</t>
  </si>
  <si>
    <t>에이리츠</t>
  </si>
  <si>
    <t>140910</t>
  </si>
  <si>
    <t>가전제품,잡화 도소매/부동산 임대</t>
  </si>
  <si>
    <t>황영근</t>
  </si>
  <si>
    <t>http://company.himart.co.kr</t>
  </si>
  <si>
    <t>한국항공우주</t>
  </si>
  <si>
    <t>047810</t>
  </si>
  <si>
    <t>항공기,우주선 및 부품 제조업</t>
  </si>
  <si>
    <t>케주얼웨어(BUCKAROO, TBJ 등)</t>
  </si>
  <si>
    <t>김동녕, 김지원(각자 대표이사)</t>
  </si>
  <si>
    <t>http://www.mktrend.co.kr</t>
  </si>
  <si>
    <t>롯데하이마트</t>
  </si>
  <si>
    <t>071840</t>
  </si>
  <si>
    <t>가전제품 및 정보통신장비 소매업</t>
  </si>
  <si>
    <t>엔지니어링플라스틱</t>
  </si>
  <si>
    <t>방민수</t>
  </si>
  <si>
    <t>http://www.kolonplastics.com</t>
  </si>
  <si>
    <t>한세엠케이</t>
  </si>
  <si>
    <t>069640</t>
  </si>
  <si>
    <t>대형마트</t>
  </si>
  <si>
    <t>강희석</t>
  </si>
  <si>
    <t>http://emartcompany.com/ko/main.do</t>
  </si>
  <si>
    <t>코오롱플라스틱</t>
  </si>
  <si>
    <t>138490</t>
  </si>
  <si>
    <t>김태오</t>
  </si>
  <si>
    <t>http://www.dgbfg.co.kr</t>
  </si>
  <si>
    <t>대구광역시</t>
  </si>
  <si>
    <t>이마트</t>
  </si>
  <si>
    <t>139480</t>
  </si>
  <si>
    <t>위성방송서비스</t>
  </si>
  <si>
    <t>김철수</t>
  </si>
  <si>
    <t>http://www.ktskylife.co.kr</t>
  </si>
  <si>
    <t>DGB금융지주</t>
  </si>
  <si>
    <t>139130</t>
  </si>
  <si>
    <t>냉간압조용선재,마봉강,스테인레스봉강 제조</t>
  </si>
  <si>
    <t>서영범</t>
  </si>
  <si>
    <t>http://www.seahsp.co.kr</t>
  </si>
  <si>
    <t>케이티스카이라이프</t>
  </si>
  <si>
    <t>053210</t>
  </si>
  <si>
    <t>투자사업</t>
  </si>
  <si>
    <t>김용범</t>
  </si>
  <si>
    <t>http://www.meritzgroup.com</t>
  </si>
  <si>
    <t>세아특수강</t>
  </si>
  <si>
    <t>019440</t>
  </si>
  <si>
    <t>토목설계,건축설계,감리,측량/토목건축공사</t>
  </si>
  <si>
    <t>김치헌</t>
  </si>
  <si>
    <t>http://www.kecc.co.kr</t>
  </si>
  <si>
    <t>메리츠금융지주</t>
  </si>
  <si>
    <t>138040</t>
  </si>
  <si>
    <t>금융지주회사</t>
  </si>
  <si>
    <t>김지완</t>
  </si>
  <si>
    <t>http://www.bnkfg.com</t>
  </si>
  <si>
    <t>한국종합기술</t>
  </si>
  <si>
    <t>023350</t>
  </si>
  <si>
    <t>건축기술, 엔지니어링 및 관련 기술 서비스업</t>
  </si>
  <si>
    <t>인쇄회로기판(PCB)용 전해동박(ACF,UCF),에폭시용 동박,전해콘덴서용 알루미늄박 제조,판매</t>
  </si>
  <si>
    <t>양점식</t>
  </si>
  <si>
    <t>http://www.iljinm.co.kr</t>
  </si>
  <si>
    <t>BNK금융지주</t>
  </si>
  <si>
    <t>138930</t>
  </si>
  <si>
    <t>자동차부품, 공작기계 등</t>
  </si>
  <si>
    <t>정재욱</t>
  </si>
  <si>
    <t>http://www.hyundai-wia.com</t>
  </si>
  <si>
    <t>일진머티리얼즈</t>
  </si>
  <si>
    <t>020150</t>
  </si>
  <si>
    <t>조제동물사료</t>
  </si>
  <si>
    <t>이범권</t>
  </si>
  <si>
    <t>현대위아</t>
  </si>
  <si>
    <t>011210</t>
  </si>
  <si>
    <t>계면활성제, 황산및분황</t>
  </si>
  <si>
    <t>정규식</t>
  </si>
  <si>
    <t>http://www.miwonchemicals.com</t>
  </si>
  <si>
    <t>선진</t>
  </si>
  <si>
    <t>136490</t>
  </si>
  <si>
    <t>동물용 사료 및 조제식품 제조업</t>
  </si>
  <si>
    <t>의자</t>
  </si>
  <si>
    <t>대표이사 이상배</t>
  </si>
  <si>
    <t>http://www.sidiz.com</t>
  </si>
  <si>
    <t>미원화학</t>
  </si>
  <si>
    <t>134380</t>
  </si>
  <si>
    <t>대형선박용엔진,내연발전엔진</t>
  </si>
  <si>
    <t>고영열</t>
  </si>
  <si>
    <t>http://www.hsdengine.com</t>
  </si>
  <si>
    <t>시디즈</t>
  </si>
  <si>
    <t>134790</t>
  </si>
  <si>
    <t>천연가스</t>
  </si>
  <si>
    <t>대표이사 김영훈 대표이사 윤홍식</t>
  </si>
  <si>
    <t>http://www.daesungenergy.com</t>
  </si>
  <si>
    <t>HSD엔진</t>
  </si>
  <si>
    <t>082740</t>
  </si>
  <si>
    <t>류성택</t>
  </si>
  <si>
    <t>http://www.hyundaifuturenet.co.kr</t>
  </si>
  <si>
    <t>대성에너지</t>
  </si>
  <si>
    <t>117580</t>
  </si>
  <si>
    <t>114전화번호안내, 고객센터</t>
  </si>
  <si>
    <t>윤경근</t>
  </si>
  <si>
    <t>http://www.ktis.co.kr</t>
  </si>
  <si>
    <t>현대퓨처넷</t>
  </si>
  <si>
    <t>126560</t>
  </si>
  <si>
    <t>전기 통신업</t>
  </si>
  <si>
    <t>발전설비 운전·정비, 전기검침</t>
  </si>
  <si>
    <t>김평환</t>
  </si>
  <si>
    <t>http://www.kepid.co.kr</t>
  </si>
  <si>
    <t>KTis</t>
  </si>
  <si>
    <t>058860</t>
  </si>
  <si>
    <t>기타 정보 서비스업</t>
  </si>
  <si>
    <t>오세영, 노성석, 김선발 (각자 대표이사)</t>
  </si>
  <si>
    <t>http://www.lvmcholdings.net</t>
  </si>
  <si>
    <t>케이맨 제도</t>
  </si>
  <si>
    <t>한전산업</t>
  </si>
  <si>
    <t>130660</t>
  </si>
  <si>
    <t>시스템통합소프트웨어 개발, 전자상거래</t>
  </si>
  <si>
    <t>정상용</t>
  </si>
  <si>
    <t>http://www.bktops.co.kr</t>
  </si>
  <si>
    <t>엘브이엠씨</t>
  </si>
  <si>
    <t>900140</t>
  </si>
  <si>
    <t>스포츠의류,신발,가방,시계,골프장비,화장품,가죽제품(지갑,키홀더) 도매,수출입</t>
  </si>
  <si>
    <t>윤근창</t>
  </si>
  <si>
    <t>http://www.filaholdings.com/kr/main/index.asp</t>
  </si>
  <si>
    <t>비케이탑스</t>
  </si>
  <si>
    <t>030790</t>
  </si>
  <si>
    <t>전화번호검색 데이타제공/콜센터 운영</t>
  </si>
  <si>
    <t>박경원</t>
  </si>
  <si>
    <t>http://www.ktcs.co.kr</t>
  </si>
  <si>
    <t>대전광역시</t>
  </si>
  <si>
    <t>휠라홀딩스</t>
  </si>
  <si>
    <t>081660</t>
  </si>
  <si>
    <t>생활용품 도매업</t>
  </si>
  <si>
    <t>TV홈쇼핑 도소매/홈쇼핑프로그램 제작</t>
  </si>
  <si>
    <t>정교선, 임대규(각자 대표이사)</t>
  </si>
  <si>
    <t>http://www.hmall.com</t>
  </si>
  <si>
    <t>KTcs</t>
  </si>
  <si>
    <t>058850</t>
  </si>
  <si>
    <t>토목설계,건축설계,종합감리전문업,종합기술용역,엔지니어링</t>
  </si>
  <si>
    <t>박승우,곽준상,김덕구</t>
  </si>
  <si>
    <t>http://www.dohwa.co.kr</t>
  </si>
  <si>
    <t>현대홈쇼핑</t>
  </si>
  <si>
    <t>057050</t>
  </si>
  <si>
    <t>무점포 소매업</t>
  </si>
  <si>
    <t>주요소운영,기계판매 등</t>
  </si>
  <si>
    <t>김영대,이은우(공동대표)</t>
  </si>
  <si>
    <t>http://www.daesung.co.kr</t>
  </si>
  <si>
    <t>도화엔지니어링</t>
  </si>
  <si>
    <t>002150</t>
  </si>
  <si>
    <t>B2B 전자상거래</t>
  </si>
  <si>
    <t>남인봉</t>
  </si>
  <si>
    <t>http://www.imarketkorea.com</t>
  </si>
  <si>
    <t>대성산업</t>
  </si>
  <si>
    <t>128820</t>
  </si>
  <si>
    <t>연료 소매업</t>
  </si>
  <si>
    <t>우종수, 권세창</t>
  </si>
  <si>
    <t>아이마켓코리아</t>
  </si>
  <si>
    <t>122900</t>
  </si>
  <si>
    <t>상품 종합 도매업</t>
  </si>
  <si>
    <t>원전용계측기</t>
  </si>
  <si>
    <t>이재상, 백승한 각자대표</t>
  </si>
  <si>
    <t>http://www.woojininc.com</t>
  </si>
  <si>
    <t>한미약품</t>
  </si>
  <si>
    <t>128940</t>
  </si>
  <si>
    <t>소주</t>
  </si>
  <si>
    <t>최재호, 최낙준 (각자 대표이사)</t>
  </si>
  <si>
    <t>http://www.muhak.co.kr</t>
  </si>
  <si>
    <t>우진</t>
  </si>
  <si>
    <t>105840</t>
  </si>
  <si>
    <t>항생제,순환기제</t>
  </si>
  <si>
    <t>정순옥, 유용환 (각자 대표이사)</t>
  </si>
  <si>
    <t>http://reyonpharm.co.kr</t>
  </si>
  <si>
    <t>무학</t>
  </si>
  <si>
    <t>033920</t>
  </si>
  <si>
    <t>알코올음료 제조업</t>
  </si>
  <si>
    <t>이용준</t>
  </si>
  <si>
    <t>http://www.ihkcos.co.kr</t>
  </si>
  <si>
    <t>이연제약</t>
  </si>
  <si>
    <t>102460</t>
  </si>
  <si>
    <t>자동차및산업용Bellows</t>
  </si>
  <si>
    <t>김휘중 (단독 대표이사)</t>
  </si>
  <si>
    <t>한국화장품</t>
  </si>
  <si>
    <t>123690</t>
  </si>
  <si>
    <t>지주회사 및 경영컨설팅 서비스업</t>
  </si>
  <si>
    <t>홍석화, 최경선</t>
  </si>
  <si>
    <t>http://www.hallaholdings.com</t>
  </si>
  <si>
    <t>에스제이엠</t>
  </si>
  <si>
    <t>123700</t>
  </si>
  <si>
    <t>생명보험,부동산 임대</t>
  </si>
  <si>
    <t>전영묵</t>
  </si>
  <si>
    <t>http://www.samsunglife.com</t>
  </si>
  <si>
    <t>한라홀딩스</t>
  </si>
  <si>
    <t>060980</t>
  </si>
  <si>
    <t>단체급식, 식자재유통, 외식</t>
  </si>
  <si>
    <t>송현석</t>
  </si>
  <si>
    <t>http://www.shinsegaefood.com</t>
  </si>
  <si>
    <t>삼성생명</t>
  </si>
  <si>
    <t>032830</t>
  </si>
  <si>
    <t>생명보험</t>
  </si>
  <si>
    <t>여승주</t>
  </si>
  <si>
    <t>http://www.hanwhalife.com</t>
  </si>
  <si>
    <t>신세계푸드</t>
  </si>
  <si>
    <t>031440</t>
  </si>
  <si>
    <t>음식점업</t>
  </si>
  <si>
    <t>용접재료</t>
  </si>
  <si>
    <t>장원영</t>
  </si>
  <si>
    <t>http://www.chosunwelding.com</t>
  </si>
  <si>
    <t>한화생명</t>
  </si>
  <si>
    <t>088350</t>
  </si>
  <si>
    <t>산업자재, 화학, 필름</t>
  </si>
  <si>
    <t>장희구, 유석진</t>
  </si>
  <si>
    <t>http://www.kolonindustries.com/</t>
  </si>
  <si>
    <t>조선선재</t>
  </si>
  <si>
    <t>120030</t>
  </si>
  <si>
    <t>기타 금속 가공제품 제조업</t>
  </si>
  <si>
    <t>전기집진기 등</t>
  </si>
  <si>
    <t>http://www.kc-cottrell.com/</t>
  </si>
  <si>
    <t>코오롱인더</t>
  </si>
  <si>
    <t>120110</t>
  </si>
  <si>
    <t>집단에너지공급 및 전기,증기 생산,판매</t>
  </si>
  <si>
    <t>황창화</t>
  </si>
  <si>
    <t>http://www.kdhc.co.kr</t>
  </si>
  <si>
    <t>KC코트렐</t>
  </si>
  <si>
    <t>119650</t>
  </si>
  <si>
    <t>플라스틱 밀폐용기</t>
  </si>
  <si>
    <t>김성훈, 김성태(각자 대표이사)</t>
  </si>
  <si>
    <t>지역난방공사</t>
  </si>
  <si>
    <t>071320</t>
  </si>
  <si>
    <t>증기, 냉·온수 및 공기조절 공급업</t>
  </si>
  <si>
    <t>와이어로프 등</t>
  </si>
  <si>
    <t>최영민</t>
  </si>
  <si>
    <t>락앤락</t>
  </si>
  <si>
    <t>115390</t>
  </si>
  <si>
    <t>의료기기 도매</t>
  </si>
  <si>
    <t>신범용</t>
  </si>
  <si>
    <t>영흥</t>
  </si>
  <si>
    <t>012160</t>
  </si>
  <si>
    <t>원자력발전소 설계 등</t>
  </si>
  <si>
    <t>김성암</t>
  </si>
  <si>
    <t>http://www.kepco-enc.com</t>
  </si>
  <si>
    <t>초록뱀헬스케어</t>
  </si>
  <si>
    <t>118000</t>
  </si>
  <si>
    <t>기계장비 및 관련 물품 도매업</t>
  </si>
  <si>
    <t>카지노</t>
  </si>
  <si>
    <t>김영산</t>
  </si>
  <si>
    <t>http://www.grandkorea.com</t>
  </si>
  <si>
    <t>한전기술</t>
  </si>
  <si>
    <t>052690</t>
  </si>
  <si>
    <t>지주회사, 시스템통합(SI), 정보통신사업 관련 컨설팅,조사용역,정보통신기술 연구개발/정보통신기기,소프트웨어 개발,도매</t>
  </si>
  <si>
    <t>최태원, 장동현, 박성하</t>
  </si>
  <si>
    <t>http://www.sk-inc.com/</t>
  </si>
  <si>
    <t>GKL</t>
  </si>
  <si>
    <t>114090</t>
  </si>
  <si>
    <t>유원지 및 기타 오락관련 서비스업</t>
  </si>
  <si>
    <t>스테인레스 냉연, 열연</t>
  </si>
  <si>
    <t>김종현</t>
  </si>
  <si>
    <t>http://www.hwangkum.com</t>
  </si>
  <si>
    <t>SK</t>
  </si>
  <si>
    <t>034730</t>
  </si>
  <si>
    <t>김인규</t>
  </si>
  <si>
    <t>http://www.hitejinro.com</t>
  </si>
  <si>
    <t>황금에스티</t>
  </si>
  <si>
    <t>032560</t>
  </si>
  <si>
    <t>저우궈단(Jou, Gwo-Duan)</t>
  </si>
  <si>
    <t>http://www.myangel.co.kr</t>
  </si>
  <si>
    <t>하이트진로</t>
  </si>
  <si>
    <t>000080</t>
  </si>
  <si>
    <t>페라이트,세라믹 제조,도매</t>
  </si>
  <si>
    <t>김진영, 이우선</t>
  </si>
  <si>
    <t>http://unionmaterials.com</t>
  </si>
  <si>
    <t>동양생명</t>
  </si>
  <si>
    <t>082640</t>
  </si>
  <si>
    <t>학생복,스포츠의류,작업복 제조,도매</t>
  </si>
  <si>
    <t>최병오</t>
  </si>
  <si>
    <t>http://www.hyungji-elite.com</t>
  </si>
  <si>
    <t>유니온머티리얼</t>
  </si>
  <si>
    <t>047400</t>
  </si>
  <si>
    <t>유가증권의 매매, 위탁, 인수, 주선</t>
  </si>
  <si>
    <t>황현순</t>
  </si>
  <si>
    <t>http://www.kiwoom.com</t>
  </si>
  <si>
    <t>형지엘리트</t>
  </si>
  <si>
    <t>093240</t>
  </si>
  <si>
    <t>스포츠의류</t>
  </si>
  <si>
    <t>성기학</t>
  </si>
  <si>
    <t>키움증권</t>
  </si>
  <si>
    <t>039490</t>
  </si>
  <si>
    <t>건축 설계,감리/건축공사,토목공사,설비공사,전기공사,안전공사</t>
  </si>
  <si>
    <t>윤요현, 박서영</t>
  </si>
  <si>
    <t>http://www.hanmiparsons.com</t>
  </si>
  <si>
    <t>영원무역</t>
  </si>
  <si>
    <t>111770</t>
  </si>
  <si>
    <t>보링그라우팅공사,토공사,철근콘크리트공사,상하수도공사,비계구조물해체공사,수중공사/지질조사,시공감리</t>
  </si>
  <si>
    <t>박만규, 최정욱</t>
  </si>
  <si>
    <t>http://www.dage.co.kr</t>
  </si>
  <si>
    <t>한미글로벌</t>
  </si>
  <si>
    <t>053690</t>
  </si>
  <si>
    <t>조선기자재, 기계부품</t>
  </si>
  <si>
    <t>최순필</t>
  </si>
  <si>
    <t>http://www.stxhi.co.kr</t>
  </si>
  <si>
    <t>동아지질</t>
  </si>
  <si>
    <t>028100</t>
  </si>
  <si>
    <t>기반조성 및 시설물 축조관련 전문공사업</t>
  </si>
  <si>
    <t>창호재, 자동차부품 등</t>
  </si>
  <si>
    <t>강계웅, 강인식</t>
  </si>
  <si>
    <t>http://www.lxhausys.com</t>
  </si>
  <si>
    <t>STX중공업</t>
  </si>
  <si>
    <t>071970</t>
  </si>
  <si>
    <t>의류 완제품</t>
  </si>
  <si>
    <t>김익환, 조희선</t>
  </si>
  <si>
    <t>http://www.hansae.com</t>
  </si>
  <si>
    <t>LX하우시스</t>
  </si>
  <si>
    <t>108670</t>
  </si>
  <si>
    <t>ICS중계기, 블랙박스</t>
  </si>
  <si>
    <t>곽종호(단독대표)</t>
  </si>
  <si>
    <t>http://www.conbuzz.co.kr</t>
  </si>
  <si>
    <t>한세실업</t>
  </si>
  <si>
    <t>105630</t>
  </si>
  <si>
    <t>도료첨가제</t>
  </si>
  <si>
    <t>김정돈, 신동호</t>
  </si>
  <si>
    <t>컨버즈</t>
  </si>
  <si>
    <t>109070</t>
  </si>
  <si>
    <t>통신 및 방송 장비 제조업</t>
  </si>
  <si>
    <t>포털 서비스 및 온라인 광고</t>
  </si>
  <si>
    <t>최수연</t>
  </si>
  <si>
    <t>http://www.navercorp.com</t>
  </si>
  <si>
    <t>미원홀딩스</t>
  </si>
  <si>
    <t>107590</t>
  </si>
  <si>
    <t>철강</t>
  </si>
  <si>
    <t>남상규/손일호</t>
  </si>
  <si>
    <t>http://www.bks.co.kr</t>
  </si>
  <si>
    <t>NAVER</t>
  </si>
  <si>
    <t>035420</t>
  </si>
  <si>
    <t>윤종규</t>
  </si>
  <si>
    <t>http://www.kbfg.com</t>
  </si>
  <si>
    <t>부국철강</t>
  </si>
  <si>
    <t>026940</t>
  </si>
  <si>
    <t>철근. 단조강. 파이프</t>
  </si>
  <si>
    <t>문종인, 이수하 (각자대표)</t>
  </si>
  <si>
    <t>http://www.kisco.co.kr</t>
  </si>
  <si>
    <t>KB금융</t>
  </si>
  <si>
    <t>105560</t>
  </si>
  <si>
    <t>황수 (단독대표)</t>
  </si>
  <si>
    <t>한국철강</t>
  </si>
  <si>
    <t>104700</t>
  </si>
  <si>
    <t>류진, 박우동</t>
  </si>
  <si>
    <t>http://www.poongsan.co.kr</t>
  </si>
  <si>
    <t>일진전기</t>
  </si>
  <si>
    <t>103590</t>
  </si>
  <si>
    <t>절연선 및 케이블 제조업</t>
  </si>
  <si>
    <t>기타 전자부품 제조업</t>
  </si>
  <si>
    <t>정철동</t>
  </si>
  <si>
    <t>http://www.lginnotek.co.kr</t>
  </si>
  <si>
    <t>풍산</t>
  </si>
  <si>
    <t>103140</t>
  </si>
  <si>
    <t>의약품(ROBAXIN 주사,KIMITE패취) 제조,판매</t>
  </si>
  <si>
    <t>배철한</t>
  </si>
  <si>
    <t>http://www.mmpharm.co.kr</t>
  </si>
  <si>
    <t>LG이노텍</t>
  </si>
  <si>
    <t>011070</t>
  </si>
  <si>
    <t>참고서 출판/소프트웨어 개발,공급</t>
  </si>
  <si>
    <t>양태회</t>
  </si>
  <si>
    <t>http://www.visang.com</t>
  </si>
  <si>
    <t>명문제약</t>
  </si>
  <si>
    <t>017180</t>
  </si>
  <si>
    <t>이만우, 백진우 (각자 대표이사)</t>
  </si>
  <si>
    <t>http://idongsung.com</t>
  </si>
  <si>
    <t>비상교육</t>
  </si>
  <si>
    <t>100220</t>
  </si>
  <si>
    <t>서적, 잡지 및 기타 인쇄물 출판업</t>
  </si>
  <si>
    <t>김세호</t>
  </si>
  <si>
    <t>http://www.sbw.co.kr</t>
  </si>
  <si>
    <t>동성케미컬</t>
  </si>
  <si>
    <t>102260</t>
  </si>
  <si>
    <t>회사 본부 및 경영 컨설팅 서비스업</t>
  </si>
  <si>
    <t>개인휴대통신서비스,음성서비스,데이터서비스,부가통신/단말기 도소매/프로그램 개발,자료제공</t>
  </si>
  <si>
    <t>황현식</t>
  </si>
  <si>
    <t>http://www.uplus.co.kr</t>
  </si>
  <si>
    <t>쌍방울</t>
  </si>
  <si>
    <t>102280</t>
  </si>
  <si>
    <t>신발,의류,스포츠용품 도매,제조</t>
  </si>
  <si>
    <t>강지연</t>
  </si>
  <si>
    <t>http://www.inbiogen.co.kr</t>
  </si>
  <si>
    <t>LG유플러스</t>
  </si>
  <si>
    <t>032640</t>
  </si>
  <si>
    <t>항공운송(여객운송,화물운송)/항공기 제조,정비수리</t>
  </si>
  <si>
    <t>정성권</t>
  </si>
  <si>
    <t>http://www.flyasiana.com</t>
  </si>
  <si>
    <t>인바이오젠</t>
  </si>
  <si>
    <t>101140</t>
  </si>
  <si>
    <t>공냉식 열교환장치,폐열회수장치 제조</t>
  </si>
  <si>
    <t>신경인</t>
  </si>
  <si>
    <t>http://www.hisnt.com</t>
  </si>
  <si>
    <t>아시아나항공</t>
  </si>
  <si>
    <t>020560</t>
  </si>
  <si>
    <t>투자,경영컨설팅</t>
  </si>
  <si>
    <t>양준영,임규호(각자대표)</t>
  </si>
  <si>
    <t>http://cyholdings.kr</t>
  </si>
  <si>
    <t>SNT에너지</t>
  </si>
  <si>
    <t>100840</t>
  </si>
  <si>
    <t>고압가스용기,선박용,육상용 소화설비장치,천연가스이동식충전소 제조,도매</t>
  </si>
  <si>
    <t>천남주</t>
  </si>
  <si>
    <t>http://www.nkcf.com</t>
  </si>
  <si>
    <t>진양홀딩스</t>
  </si>
  <si>
    <t>100250</t>
  </si>
  <si>
    <t>일반전기공사,발전설비정비공사,점검,수리,엔지니어링</t>
  </si>
  <si>
    <t>김홍연</t>
  </si>
  <si>
    <t>http://www.kps.co.kr</t>
  </si>
  <si>
    <t>전라남도</t>
  </si>
  <si>
    <t>엔케이</t>
  </si>
  <si>
    <t>085310</t>
  </si>
  <si>
    <t>무선통신기기부품,전시용 핸드폰모형기(ADM) 제조</t>
  </si>
  <si>
    <t>김성규</t>
  </si>
  <si>
    <t>http://www.eid21.co.kr</t>
  </si>
  <si>
    <t>한전KPS</t>
  </si>
  <si>
    <t>051600</t>
  </si>
  <si>
    <t>몰드베이스,금형부품,정밀기계기구 제조,도매,무역</t>
  </si>
  <si>
    <t>윤현도</t>
  </si>
  <si>
    <t>http://www.kishin.com</t>
  </si>
  <si>
    <t>이아이디</t>
  </si>
  <si>
    <t>093230</t>
  </si>
  <si>
    <t>특수화물해상운송(케이컬,액화가스,냉동.냉장화물),선박대여</t>
  </si>
  <si>
    <t>이대성</t>
  </si>
  <si>
    <t>기신정기</t>
  </si>
  <si>
    <t>092440</t>
  </si>
  <si>
    <t>컨택센터서비스, Cloud솔루션, CDN, 프로젝터판매</t>
  </si>
  <si>
    <t>남경환</t>
  </si>
  <si>
    <t>http://www.hyosungitx.com</t>
  </si>
  <si>
    <t>KSS해운</t>
  </si>
  <si>
    <t>044450</t>
  </si>
  <si>
    <t>해상 운송업</t>
  </si>
  <si>
    <t>홈타민 진생연질60C(비타민제),항암제,항생제,순환기계,해열진통제,소화기계약품 제조</t>
  </si>
  <si>
    <t>강덕영</t>
  </si>
  <si>
    <t>http://www.kup.co.kr</t>
  </si>
  <si>
    <t>효성 ITX</t>
  </si>
  <si>
    <t>094280</t>
  </si>
  <si>
    <t>기타 사업지원 서비스업</t>
  </si>
  <si>
    <t>자동차부품(트란스밋숀,프런트액슬,기어,전동축),변속동력전달장치,특수공구,농기계 및 산업기계부품 제조,무역</t>
  </si>
  <si>
    <t>김정렬</t>
  </si>
  <si>
    <t>http://dicorp.co.kr</t>
  </si>
  <si>
    <t>유나이티드</t>
  </si>
  <si>
    <t>033270</t>
  </si>
  <si>
    <t>설탕,소맥분,조미식품,육가공식품(돈육,돼지비계,돼지식용설육),대두가공식품,사료,의약품,생활화학제품 제조,도매,무역/통신판매</t>
  </si>
  <si>
    <t>손경식, 최은석 (각자 대표이사)</t>
  </si>
  <si>
    <t>http://www.cj.co.kr</t>
  </si>
  <si>
    <t>디아이씨</t>
  </si>
  <si>
    <t>092200</t>
  </si>
  <si>
    <t>해상화물운송(외항,운수보관)</t>
  </si>
  <si>
    <t>김홍국, 안중호(각자 대표이사)</t>
  </si>
  <si>
    <t>http://www.panocean.com</t>
  </si>
  <si>
    <t>CJ제일제당</t>
  </si>
  <si>
    <t>097950</t>
  </si>
  <si>
    <t>선박건조,기계플랜트 제조/토목공사,건축공사,조경공사,전기공사,가스공사,준설공사,기계설비공사</t>
  </si>
  <si>
    <t>홍문기</t>
  </si>
  <si>
    <t>http://www.hjsc.co.kr</t>
  </si>
  <si>
    <t>팬오션</t>
  </si>
  <si>
    <t>028670</t>
  </si>
  <si>
    <t>의약품 수출입업</t>
  </si>
  <si>
    <t>이경하, 한성권</t>
  </si>
  <si>
    <t>http://jw-holdings.co.kr</t>
  </si>
  <si>
    <t>HJ중공업</t>
  </si>
  <si>
    <t>097230</t>
  </si>
  <si>
    <t>석유정제,석유화학제품,윤활유제품,아스팔트제품,의약중간체 제조,판매,유전개발,대체에너지사업</t>
  </si>
  <si>
    <t>김준</t>
  </si>
  <si>
    <t>http://www.SKinnovation.com</t>
  </si>
  <si>
    <t>JW홀딩스</t>
  </si>
  <si>
    <t>096760</t>
  </si>
  <si>
    <t>신용카드업,상품신용판매,현금서비스,카드론,리스,기업대출,여행업무,통신판매</t>
  </si>
  <si>
    <t>김대환</t>
  </si>
  <si>
    <t>http://www.samsungcard.co.kr</t>
  </si>
  <si>
    <t>SK이노베이션</t>
  </si>
  <si>
    <t>096770</t>
  </si>
  <si>
    <t>투자신탁</t>
  </si>
  <si>
    <t>삼성카드</t>
  </si>
  <si>
    <t>029780</t>
  </si>
  <si>
    <t>알루미늄제품,샷시 제조</t>
  </si>
  <si>
    <t>박진우</t>
  </si>
  <si>
    <t>http://www.dygc.co.kr</t>
  </si>
  <si>
    <t>베트남개발1</t>
  </si>
  <si>
    <t>096300</t>
  </si>
  <si>
    <t>기타출판 제조/서적,교구,통신판매 도소매/부동산 임대/교구렌탈,컴퓨터운용관련서비스</t>
  </si>
  <si>
    <t>이재진</t>
  </si>
  <si>
    <t>http://www.wjthinkbig.com</t>
  </si>
  <si>
    <t>알루코</t>
  </si>
  <si>
    <t>001780</t>
  </si>
  <si>
    <t>미래에셋자산운용(주)</t>
  </si>
  <si>
    <t>http://www.miraeasset.com</t>
  </si>
  <si>
    <t>웅진씽크빅</t>
  </si>
  <si>
    <t>095720</t>
  </si>
  <si>
    <t>초등 교육기관</t>
  </si>
  <si>
    <t>여성용 의류(캐쥬얼티셔츠,바지) 제조</t>
  </si>
  <si>
    <t>유지헌</t>
  </si>
  <si>
    <t>http://www.metalabs.co.kr</t>
  </si>
  <si>
    <t>맵스리얼티1</t>
  </si>
  <si>
    <t>094800</t>
  </si>
  <si>
    <t>불소화물 제조,도매</t>
  </si>
  <si>
    <t>허국</t>
  </si>
  <si>
    <t>http://www.foosungchem.com</t>
  </si>
  <si>
    <t>메타랩스</t>
  </si>
  <si>
    <t>090370</t>
  </si>
  <si>
    <t>기성복, 의류, 잡화, 제조</t>
  </si>
  <si>
    <t>오규식, 김상균 (각자 대표이사)</t>
  </si>
  <si>
    <t>http://www.lfcorp.com</t>
  </si>
  <si>
    <t>후성</t>
  </si>
  <si>
    <t>093370</t>
  </si>
  <si>
    <t>각종컴퓨터,주변기기 제조/소프트웨어 개발</t>
  </si>
  <si>
    <t>김희라</t>
  </si>
  <si>
    <t>http://www.jooyon.co.kr</t>
  </si>
  <si>
    <t>LF</t>
  </si>
  <si>
    <t>093050</t>
  </si>
  <si>
    <t>화장품,의약부외품 제조,도매</t>
  </si>
  <si>
    <t>이완경, 이윤종</t>
  </si>
  <si>
    <t>주연테크</t>
  </si>
  <si>
    <t>044380</t>
  </si>
  <si>
    <t>컴퓨터 및 주변장치 제조업</t>
  </si>
  <si>
    <t>도시가스 공급/가스설비공사</t>
  </si>
  <si>
    <t>정진서</t>
  </si>
  <si>
    <t>http://www.icgas.co.kr</t>
  </si>
  <si>
    <t>코스맥스비티아이</t>
  </si>
  <si>
    <t>044820</t>
  </si>
  <si>
    <t>지류화장지,안면용,위생용 티슈 제조,판매</t>
  </si>
  <si>
    <t>전성오</t>
  </si>
  <si>
    <t>http://www.sjpulp.com</t>
  </si>
  <si>
    <t>인천도시가스</t>
  </si>
  <si>
    <t>034590</t>
  </si>
  <si>
    <t>반도체 제조</t>
  </si>
  <si>
    <t>김학남</t>
  </si>
  <si>
    <t>http://www.kec.co.kr</t>
  </si>
  <si>
    <t>삼정펄프</t>
  </si>
  <si>
    <t>009770</t>
  </si>
  <si>
    <t>양준영</t>
  </si>
  <si>
    <t>http://www.kpxholdings.com</t>
  </si>
  <si>
    <t>KEC</t>
  </si>
  <si>
    <t>092220</t>
  </si>
  <si>
    <t>합성수지(PP컴파운딩가공,자동차범퍼,내장제) 제조,도소매</t>
  </si>
  <si>
    <t>정 중 규</t>
  </si>
  <si>
    <t>http://www.hdc-hyundaiep.com/</t>
  </si>
  <si>
    <t>KPX홀딩스</t>
  </si>
  <si>
    <t>092230</t>
  </si>
  <si>
    <t>화학플랜트 설비,기계 제작(음식료,석유화학사업관련)/유공압기기 판매</t>
  </si>
  <si>
    <t>이종인</t>
  </si>
  <si>
    <t>http://www.sewonenc.com</t>
  </si>
  <si>
    <t>HDC현대EP</t>
  </si>
  <si>
    <t>089470</t>
  </si>
  <si>
    <t>페인트 제조</t>
  </si>
  <si>
    <t>조성국</t>
  </si>
  <si>
    <t>세원이앤씨</t>
  </si>
  <si>
    <t>091090</t>
  </si>
  <si>
    <t>화장품,생활용품 제조, 판매</t>
  </si>
  <si>
    <t>서경배, 안세홍, 이동순</t>
  </si>
  <si>
    <t>http://www.apgroup.com</t>
  </si>
  <si>
    <t>노루페인트</t>
  </si>
  <si>
    <t>090350</t>
  </si>
  <si>
    <t>국내외여행알선,관광개발,전세운수,항공권매매대행</t>
  </si>
  <si>
    <t>김기병, 백현, 김한준</t>
  </si>
  <si>
    <t>http://lottetour.com</t>
  </si>
  <si>
    <t>아모레퍼시픽</t>
  </si>
  <si>
    <t>090430</t>
  </si>
  <si>
    <t>자동차부품(방진고무,방류고무(COVER류,CUP류),호스류),장비시설용 부품 제조,판매</t>
  </si>
  <si>
    <t>김종석, 황순용</t>
  </si>
  <si>
    <t>http://www.ph.co.kr</t>
  </si>
  <si>
    <t>롯데관광개발</t>
  </si>
  <si>
    <t>032350</t>
  </si>
  <si>
    <t>플라스틱사출성형기 제조,판매</t>
  </si>
  <si>
    <t>김익환</t>
  </si>
  <si>
    <t>http://www.woojinplaimm.com</t>
  </si>
  <si>
    <t>평화산업</t>
  </si>
  <si>
    <t>090080</t>
  </si>
  <si>
    <t>IT시스템 개발, 운영 및 유지보수, IT 컨설팅, IT장비솔루션 총판, 아웃소싱, IDC, IT기기 및 휴대폰 유통, 전자상품권</t>
  </si>
  <si>
    <t>손정현</t>
  </si>
  <si>
    <t>http://www.shinsegae-inc.com</t>
  </si>
  <si>
    <t>우진플라임</t>
  </si>
  <si>
    <t>049800</t>
  </si>
  <si>
    <t>모피제품 제조,가공</t>
  </si>
  <si>
    <t>임병남</t>
  </si>
  <si>
    <t>http://www.jindofand.co.kr</t>
  </si>
  <si>
    <t>신세계I&amp;C</t>
  </si>
  <si>
    <t>035510</t>
  </si>
  <si>
    <t>증권투자회사</t>
  </si>
  <si>
    <t>맥쿼리자산운용(주)</t>
  </si>
  <si>
    <t>http://www.macquarie.com/kr/kr/mkif/index.html</t>
  </si>
  <si>
    <t>진도</t>
  </si>
  <si>
    <t>088790</t>
  </si>
  <si>
    <t>백화점(의류,식품 및 잡화),할인점 운영/전자상거래</t>
  </si>
  <si>
    <t>김상현(김 사무엘 상현), 정준호, 강성현</t>
  </si>
  <si>
    <t>http://www.lotteshoppingir.com/</t>
  </si>
  <si>
    <t>맥쿼리인프라</t>
  </si>
  <si>
    <t>088980</t>
  </si>
  <si>
    <t>화물운송주선,화물포장,자동차 수리/산업용 기계장비 임대</t>
  </si>
  <si>
    <t>김정훈</t>
  </si>
  <si>
    <t>http://www.glovis.net</t>
  </si>
  <si>
    <t>롯데쇼핑</t>
  </si>
  <si>
    <t>023530</t>
  </si>
  <si>
    <t>캐주얼의류,여성의류,남성의류 제조,도소매</t>
  </si>
  <si>
    <t>우종완</t>
  </si>
  <si>
    <t>현대글로비스</t>
  </si>
  <si>
    <t>086280</t>
  </si>
  <si>
    <t>기타 운송관련 서비스업</t>
  </si>
  <si>
    <t>기타 금융</t>
  </si>
  <si>
    <t>함영주</t>
  </si>
  <si>
    <t>http://www.hanafn.com</t>
  </si>
  <si>
    <t>티비에이치글로벌</t>
  </si>
  <si>
    <t>084870</t>
  </si>
  <si>
    <t>연마석,다이아몬드공구 제조,도소매/주택건설</t>
  </si>
  <si>
    <t>오유인, 오현수, 추헌주 (각자 대표)</t>
  </si>
  <si>
    <t>http://www.grinding.co.kr</t>
  </si>
  <si>
    <t>하나금융지주</t>
  </si>
  <si>
    <t>086790</t>
  </si>
  <si>
    <t>일반목재가구(책상,침실가구),주방가구,목창호,사무용가구,선실가구 제조</t>
  </si>
  <si>
    <t>윤기철</t>
  </si>
  <si>
    <t>http://www.hyundailivart.co.kr</t>
  </si>
  <si>
    <t>제일연마</t>
  </si>
  <si>
    <t>001560</t>
  </si>
  <si>
    <t>기타 비금속 광물제품 제조업</t>
  </si>
  <si>
    <t>제강,철재,철근,환봉,마환봉,빌레트 제조</t>
  </si>
  <si>
    <t>이경백, 한성민 각자대표</t>
  </si>
  <si>
    <t>http://www.idaehan.com</t>
  </si>
  <si>
    <t>현대리바트</t>
  </si>
  <si>
    <t>079430</t>
  </si>
  <si>
    <t>자동차부품(브레이크패드,라이닝)</t>
  </si>
  <si>
    <t>정경호, 이시이 야스지</t>
  </si>
  <si>
    <t>http://www.saeronauto.co.kr</t>
  </si>
  <si>
    <t>대한제강</t>
  </si>
  <si>
    <t>084010</t>
  </si>
  <si>
    <t>비이온계면활성제 제조,도매</t>
  </si>
  <si>
    <t>양준화</t>
  </si>
  <si>
    <t>http://www.korgc.com</t>
  </si>
  <si>
    <t>새론오토모티브</t>
  </si>
  <si>
    <t>075180</t>
  </si>
  <si>
    <t>임창욱, 최성수 각자대표이사</t>
  </si>
  <si>
    <t>그린케미칼</t>
  </si>
  <si>
    <t>083420</t>
  </si>
  <si>
    <t>사무용가구,금속가구 도매,제조</t>
  </si>
  <si>
    <t>노재근</t>
  </si>
  <si>
    <t>http://www.ikoas.com</t>
  </si>
  <si>
    <t>대상홀딩스</t>
  </si>
  <si>
    <t>084690</t>
  </si>
  <si>
    <t>놀이시설 운영,입장료,식음료 소매,부동산 임대</t>
  </si>
  <si>
    <t>방병순, 이수원</t>
  </si>
  <si>
    <t>http://www.eworld.kr</t>
  </si>
  <si>
    <t>코아스</t>
  </si>
  <si>
    <t>071950</t>
  </si>
  <si>
    <t>고속버스 운송/부동산 임대</t>
  </si>
  <si>
    <t>백남근</t>
  </si>
  <si>
    <t>http://www.dyexpress.co.kr</t>
  </si>
  <si>
    <t>이월드</t>
  </si>
  <si>
    <t>084680</t>
  </si>
  <si>
    <t>귀금속 및 장신용품 제조업</t>
  </si>
  <si>
    <t>반도체 후공정장비,반도체금형 제조/부동산 매매,임대</t>
  </si>
  <si>
    <t>곽동신</t>
  </si>
  <si>
    <t>http://www.hanmisemi.com</t>
  </si>
  <si>
    <t>동양고속</t>
  </si>
  <si>
    <t>084670</t>
  </si>
  <si>
    <t>육상 여객 운송업</t>
  </si>
  <si>
    <t>봉강,합금철,철근,마봉강,냉간압조용선재,주조,지선,주강,다이아몬드공구 제조,도매</t>
  </si>
  <si>
    <t>오순택, 오승민</t>
  </si>
  <si>
    <t>http://www.dongil.co.kr</t>
  </si>
  <si>
    <t>한미반도체</t>
  </si>
  <si>
    <t>042700</t>
  </si>
  <si>
    <t>토공사,철근콘크리트공사,포장공사,미장방수공사,상하수도공사,수중공사,비계구조물해체공사/골재,아스콘 제조,판매,중기임대</t>
  </si>
  <si>
    <t>심재범</t>
  </si>
  <si>
    <t>http://www.samhodev.co.kr/</t>
  </si>
  <si>
    <t>동일산업</t>
  </si>
  <si>
    <t>004890</t>
  </si>
  <si>
    <t>타이어,튜브 제조,도매,무역</t>
  </si>
  <si>
    <t>정일택</t>
  </si>
  <si>
    <t>http://www.kumhotire.co.kr</t>
  </si>
  <si>
    <t>삼호개발</t>
  </si>
  <si>
    <t>010960</t>
  </si>
  <si>
    <t>영화상영,영화관 운영</t>
  </si>
  <si>
    <t>허민회</t>
  </si>
  <si>
    <t>http://www.cgv.co.kr</t>
  </si>
  <si>
    <t>금호타이어</t>
  </si>
  <si>
    <t>073240</t>
  </si>
  <si>
    <t>공업용 합성다이아몬드 제조,도매,수출입</t>
  </si>
  <si>
    <t>신광섭</t>
  </si>
  <si>
    <t>http://www.iljindiamond.co.kr</t>
  </si>
  <si>
    <t>CJ CGV</t>
  </si>
  <si>
    <t>079160</t>
  </si>
  <si>
    <t>탄산칼륨,가성칼륨,가성카리,탄산카리(무기화합물),MDF(가공목재) 제조,도매</t>
  </si>
  <si>
    <t>이화영, 정의승(2인, 각자 대표이사)</t>
  </si>
  <si>
    <t>http://www.unid.co.kr</t>
  </si>
  <si>
    <t>일진다이아</t>
  </si>
  <si>
    <t>081000</t>
  </si>
  <si>
    <t>자동차 브레이크 슈 어셈블리,브레이크패드 제조/군납업,무역/부동산 임대</t>
  </si>
  <si>
    <t>김효일, 박세종</t>
  </si>
  <si>
    <t>http://www.sangsin.com</t>
  </si>
  <si>
    <t>유니드</t>
  </si>
  <si>
    <t>014830</t>
  </si>
  <si>
    <t>자동차용 케이블,전자정보통신관련기기 제조,도매</t>
  </si>
  <si>
    <t>최오길, 최웅선</t>
  </si>
  <si>
    <t>http://www.infac.com</t>
  </si>
  <si>
    <t>상신브레이크</t>
  </si>
  <si>
    <t>041650</t>
  </si>
  <si>
    <t>지주회사/부동산 임대</t>
  </si>
  <si>
    <t>허태수, 홍순기 (각자 대표이사)</t>
  </si>
  <si>
    <t>인팩</t>
  </si>
  <si>
    <t>023810</t>
  </si>
  <si>
    <t>반도체직접회로 도매,무역,제조</t>
  </si>
  <si>
    <t>앤드류김</t>
  </si>
  <si>
    <t>http://www.uniquest.co.kr</t>
  </si>
  <si>
    <t>GS</t>
  </si>
  <si>
    <t>078930</t>
  </si>
  <si>
    <t>데크플레이트,도로안전시설물(가드레일,강재방호책),건축용단열재보드(경질우레탄보드),신재생에너지사업</t>
  </si>
  <si>
    <t>한상원</t>
  </si>
  <si>
    <t>http://www.dasco.kr</t>
  </si>
  <si>
    <t>유니퀘스트</t>
  </si>
  <si>
    <t>077500</t>
  </si>
  <si>
    <t>액정표시장치(TFT-LCD) 제조</t>
  </si>
  <si>
    <t>정호영</t>
  </si>
  <si>
    <t>http://www.lgdisplay.com</t>
  </si>
  <si>
    <t>다스코</t>
  </si>
  <si>
    <t>058730</t>
  </si>
  <si>
    <t>소프트웨어(핵심망솔루션,무선데이터솔루션,요소기술) 개발,유지보수,무역</t>
  </si>
  <si>
    <t>금한태</t>
  </si>
  <si>
    <t>http://www.telcoware.com</t>
  </si>
  <si>
    <t>LG디스플레이</t>
  </si>
  <si>
    <t>034220</t>
  </si>
  <si>
    <t>엔진,터빈,내연기관 제조,도매</t>
  </si>
  <si>
    <t>박기문</t>
  </si>
  <si>
    <t>http://www.stxengine.co.kr</t>
  </si>
  <si>
    <t>텔코웨어</t>
  </si>
  <si>
    <t>078000</t>
  </si>
  <si>
    <t>기업신용분석,유가증권등급평정,기업정보,긍융정보,경제정보,소비자신용정보 제공,시장조사,사회여론조사,점외 CD/ATM사업</t>
  </si>
  <si>
    <t>이현석</t>
  </si>
  <si>
    <t>http://www.nice.co.kr</t>
  </si>
  <si>
    <t>STX엔진</t>
  </si>
  <si>
    <t>077970</t>
  </si>
  <si>
    <t>학습지,참고서 출판/건설업/종합유선방송 프로그램공급,디지털학원</t>
  </si>
  <si>
    <t>강호준</t>
  </si>
  <si>
    <t>http://www.daekyo.co.kr</t>
  </si>
  <si>
    <t>NICE</t>
  </si>
  <si>
    <t>034310</t>
  </si>
  <si>
    <t>은행업</t>
  </si>
  <si>
    <t>윤종원</t>
  </si>
  <si>
    <t>http://www.kiupbank.co.kr</t>
  </si>
  <si>
    <t>대교</t>
  </si>
  <si>
    <t>019680</t>
  </si>
  <si>
    <t>소방자동차 제조</t>
  </si>
  <si>
    <t>안영용, 최용인 각자대표</t>
  </si>
  <si>
    <t>http://www.en3.co.kr</t>
  </si>
  <si>
    <t>기업은행</t>
  </si>
  <si>
    <t>024110</t>
  </si>
  <si>
    <t>PB,MDF,바닥재,강화,재생목재,LPM,제재목 제조,도소매,무역/임업,벌목관련 사업</t>
  </si>
  <si>
    <t>김경록</t>
  </si>
  <si>
    <t>http://www.hansolhomedeco.co.kr</t>
  </si>
  <si>
    <t>이엔플러스</t>
  </si>
  <si>
    <t>074610</t>
  </si>
  <si>
    <t>P.C.B(인쇄회로기판),M.L.B 제조</t>
  </si>
  <si>
    <t>서영준</t>
  </si>
  <si>
    <t>http://www.petasys.com</t>
  </si>
  <si>
    <t>한솔홈데코</t>
  </si>
  <si>
    <t>025750</t>
  </si>
  <si>
    <t>제재 및 목재 가공업</t>
  </si>
  <si>
    <t>카지노,관광호텔,골프장,스키장,체육시설 운영</t>
  </si>
  <si>
    <t>Lee, Sam-Geol</t>
  </si>
  <si>
    <t>http://kangwonland.high1.com</t>
  </si>
  <si>
    <t>이수페타시스</t>
  </si>
  <si>
    <t>007660</t>
  </si>
  <si>
    <t>광고대행,광고물 제작</t>
  </si>
  <si>
    <t>최성준</t>
  </si>
  <si>
    <t>http://www.ygplus.com</t>
  </si>
  <si>
    <t>강원랜드</t>
  </si>
  <si>
    <t>035250</t>
  </si>
  <si>
    <t>지주회사,투자자문,경영컨설팅 서비스</t>
  </si>
  <si>
    <t>신동원</t>
  </si>
  <si>
    <t>http://www.nongshimholdings.co.kr</t>
  </si>
  <si>
    <t>YG PLUS</t>
  </si>
  <si>
    <t>037270</t>
  </si>
  <si>
    <t>김남구</t>
  </si>
  <si>
    <t>http://www.koreaholdings.com</t>
  </si>
  <si>
    <t>농심홀딩스</t>
  </si>
  <si>
    <t>072710</t>
  </si>
  <si>
    <t>소프트웨어(무선인터넷 솔루션,ASP통신사업자용 지능망솔루션 및 단문메세지센터) 개발,공급</t>
  </si>
  <si>
    <t>유지원</t>
  </si>
  <si>
    <t>http://www.uangel.com</t>
  </si>
  <si>
    <t>한국금융지주</t>
  </si>
  <si>
    <t>071050</t>
  </si>
  <si>
    <t>TV,라디오방송,광고</t>
  </si>
  <si>
    <t>박정훈(단독대표)</t>
  </si>
  <si>
    <t>http://www.sbs.co.kr</t>
  </si>
  <si>
    <t>유엔젤</t>
  </si>
  <si>
    <t>072130</t>
  </si>
  <si>
    <t>인터넷머그게임(리니지),그룹웨어,인터넷커뮤니티 개발,유지,공급</t>
  </si>
  <si>
    <t>김택진</t>
  </si>
  <si>
    <t>http://www.ncsoft.net</t>
  </si>
  <si>
    <t>SBS</t>
  </si>
  <si>
    <t>034120</t>
  </si>
  <si>
    <t>강관 제조,도매</t>
  </si>
  <si>
    <t>엄정근</t>
  </si>
  <si>
    <t>http://www.histeel.co.kr</t>
  </si>
  <si>
    <t>엔씨소프트</t>
  </si>
  <si>
    <t>036570</t>
  </si>
  <si>
    <t>와이어로프,각종 경강선,철선제품,PC강선,아연도 강연선 제조</t>
  </si>
  <si>
    <t>홍하종, 홍석빈 (각자 대표이사)</t>
  </si>
  <si>
    <t>http://www.dsrcorp.com</t>
  </si>
  <si>
    <t>하이스틸</t>
  </si>
  <si>
    <t>071090</t>
  </si>
  <si>
    <t>드라이아이스,액체탄산,고체탄산 제조</t>
  </si>
  <si>
    <t>박기환</t>
  </si>
  <si>
    <t>http://www.taekyungchem.co.kr</t>
  </si>
  <si>
    <t>DSR제강</t>
  </si>
  <si>
    <t>069730</t>
  </si>
  <si>
    <t>계면활성제,글리콜에테르 제조,판매</t>
  </si>
  <si>
    <t>김응상, 경상호 (각자대표)</t>
  </si>
  <si>
    <t>http://hannong.koreasme.com</t>
  </si>
  <si>
    <t>태경케미컬</t>
  </si>
  <si>
    <t>006890</t>
  </si>
  <si>
    <t>백화점</t>
  </si>
  <si>
    <t>정지선, 장호진, 김형종 (각자대표)</t>
  </si>
  <si>
    <t>http://home.e-hyundai.com</t>
  </si>
  <si>
    <t>한농화성</t>
  </si>
  <si>
    <t>011500</t>
  </si>
  <si>
    <t>알루미늄 환절판 제조,도매,무역</t>
  </si>
  <si>
    <t>노영호</t>
  </si>
  <si>
    <t>http://www.daeho-al.com</t>
  </si>
  <si>
    <t>현대백화점</t>
  </si>
  <si>
    <t>069960</t>
  </si>
  <si>
    <t>양약,의료기기 제조/화장품,의약부의품 도소매/부동산 임대</t>
  </si>
  <si>
    <t>전승호, 이창재</t>
  </si>
  <si>
    <t>http://www.daewoong.co.kr</t>
  </si>
  <si>
    <t>대호에이엘</t>
  </si>
  <si>
    <t>069460</t>
  </si>
  <si>
    <t>닭고기,햄,계육가공제품,계육,육가공제품 제조,판매,유통/양계관련사업/부동산임대/수출입대행</t>
  </si>
  <si>
    <t>안정원</t>
  </si>
  <si>
    <t>http://www.maniker.co.kr</t>
  </si>
  <si>
    <t>대웅제약</t>
  </si>
  <si>
    <t>069620</t>
  </si>
  <si>
    <t>지배,경영지도,정리,육성</t>
  </si>
  <si>
    <t>김도환</t>
  </si>
  <si>
    <t>http://www.hisntholdings.com</t>
  </si>
  <si>
    <t>마니커</t>
  </si>
  <si>
    <t>027740</t>
  </si>
  <si>
    <t>도축, 육류 가공 및 저장 처리업</t>
  </si>
  <si>
    <t>화합물,화학제품 제조</t>
  </si>
  <si>
    <t>김우찬, 이건호 (각자 대표이사)</t>
  </si>
  <si>
    <t>http://www.huchems.com</t>
  </si>
  <si>
    <t>SNT홀딩스</t>
  </si>
  <si>
    <t>036530</t>
  </si>
  <si>
    <t>자동차부품,자동차소음기(머플러),배기가스정화기,배기계통부품 제조</t>
  </si>
  <si>
    <t>박정길, 김기홍, 김익석 (각자 대표이사)</t>
  </si>
  <si>
    <t>http://www.sjku.co.kr</t>
  </si>
  <si>
    <t>티케이지휴켐스</t>
  </si>
  <si>
    <t>069260</t>
  </si>
  <si>
    <t>용융아연도금강판,용융알루미늄도금강판,칼라도장강판,냉연강판 가공,제조,도매</t>
  </si>
  <si>
    <t>윤양수</t>
  </si>
  <si>
    <t>http://www.poscocnc.com</t>
  </si>
  <si>
    <t>세종공업</t>
  </si>
  <si>
    <t>033530</t>
  </si>
  <si>
    <t>서적 출판,인쇄,소매/부동산 임대</t>
  </si>
  <si>
    <t>김진용</t>
  </si>
  <si>
    <t>http://www.samsungbooks.com</t>
  </si>
  <si>
    <t>포스코스틸리온</t>
  </si>
  <si>
    <t>058430</t>
  </si>
  <si>
    <t>대형할인점(백화점)/부동산 임대/주차장,문화센터 운영</t>
  </si>
  <si>
    <t>김현동</t>
  </si>
  <si>
    <t>http://www.savezone.co.kr</t>
  </si>
  <si>
    <t>삼성출판사</t>
  </si>
  <si>
    <t>068290</t>
  </si>
  <si>
    <t>유가증권 매매,중개,대리,인수</t>
  </si>
  <si>
    <t>박봉권, 이석기 (각자대표)</t>
  </si>
  <si>
    <t>http://www.iprovest.com</t>
  </si>
  <si>
    <t>세이브존I&amp;C</t>
  </si>
  <si>
    <t>067830</t>
  </si>
  <si>
    <t>주방가구(씽크대),인테리어가구 판매,제조/주택신축판매</t>
  </si>
  <si>
    <t>김진태(대표집행임원)</t>
  </si>
  <si>
    <t>http://www.hanssem.com</t>
  </si>
  <si>
    <t>교보증권</t>
  </si>
  <si>
    <t>030610</t>
  </si>
  <si>
    <t>토목,건축,건축관련기술서비스,빌딩관리용역,골프장,내장공사,시설개보수,설계용역</t>
  </si>
  <si>
    <t>윤명규</t>
  </si>
  <si>
    <t>http://httpswww.shinsegae-enc.com</t>
  </si>
  <si>
    <t>한샘</t>
  </si>
  <si>
    <t>009240</t>
  </si>
  <si>
    <t>자동차차체자동화용접조립라인,용접설비,자동용접장비 제조,판매</t>
  </si>
  <si>
    <t>허우영</t>
  </si>
  <si>
    <t>http://www.wooshinsys.co.kr</t>
  </si>
  <si>
    <t>신세계건설</t>
  </si>
  <si>
    <t>034300</t>
  </si>
  <si>
    <t>이동통신단말기,C-TV,V.C.R.,컴퓨터,완전평면 TV,플라즈마 디스플레이 패널 TV,전자제품(세탁기외),CDMA(코드분할다중접속)이동통신,전자교환기,전송기기</t>
  </si>
  <si>
    <t>조주완, 배두용 (각자 대표이사)</t>
  </si>
  <si>
    <t>http://www.lge.co.kr</t>
  </si>
  <si>
    <t>우신시스템</t>
  </si>
  <si>
    <t>017370</t>
  </si>
  <si>
    <t>화장품,의약부외품의 주문자표시 제조,도매</t>
  </si>
  <si>
    <t>안병준</t>
  </si>
  <si>
    <t>http://www.kolmar.co.kr</t>
  </si>
  <si>
    <t>LG전자</t>
  </si>
  <si>
    <t>066570</t>
  </si>
  <si>
    <t>자동차부품(서스펜션모듈,전장품,속옵서버,에어백,트로틀바디,너클),방산품(총포) 제조,도매</t>
  </si>
  <si>
    <t>최광영</t>
  </si>
  <si>
    <t>http://www.sntdaewoo.com</t>
  </si>
  <si>
    <t>한국콜마홀딩스</t>
  </si>
  <si>
    <t>024720</t>
  </si>
  <si>
    <t>이동훈</t>
  </si>
  <si>
    <t>http://www.gjshinsegae.com</t>
  </si>
  <si>
    <t>SNT모티브</t>
  </si>
  <si>
    <t>064960</t>
  </si>
  <si>
    <t>박막액정표시장치(TFT-LCD) 패널,LT(리튬탄탈에이트)웨이퍼,분말야금제품(초고압용공구),보석다이아몬드 제조,판매/종합건설</t>
  </si>
  <si>
    <t>김기환, 이교진</t>
  </si>
  <si>
    <t>http://www.iljindisplay.co.kr</t>
  </si>
  <si>
    <t>광주신세계</t>
  </si>
  <si>
    <t>037710</t>
  </si>
  <si>
    <t>전자부품(페라이트코아,트랜스포머,데코램프) 제조/온라인정보 제공/부동산 임대</t>
  </si>
  <si>
    <t>한우근</t>
  </si>
  <si>
    <t>http://www.feelux.com</t>
  </si>
  <si>
    <t>일진디스플</t>
  </si>
  <si>
    <t>020760</t>
  </si>
  <si>
    <t>의약품,원료의약품 제조</t>
  </si>
  <si>
    <t>이정진</t>
  </si>
  <si>
    <t>http://www.ckdbio.com</t>
  </si>
  <si>
    <t>KH 필룩스</t>
  </si>
  <si>
    <t>033180</t>
  </si>
  <si>
    <t>조용병</t>
  </si>
  <si>
    <t>http://www.shinhangroup.com</t>
  </si>
  <si>
    <t>종근당바이오</t>
  </si>
  <si>
    <t>063160</t>
  </si>
  <si>
    <t>렌탈 서비스(정수기,비데, 필터교환 등), 가정용기기 도매,판매,제조,폐기물처리설비,수출(정수기,청정기)</t>
  </si>
  <si>
    <t>이해선, 서장원</t>
  </si>
  <si>
    <t>http://company.coway.com</t>
  </si>
  <si>
    <t>신한지주</t>
  </si>
  <si>
    <t>055550</t>
  </si>
  <si>
    <t>지주회사/투자 및 경영컨설팅/부동산 임대</t>
  </si>
  <si>
    <t>이태성, 천정철</t>
  </si>
  <si>
    <t>http://www.seahholdings.co.kr</t>
  </si>
  <si>
    <t>코웨이</t>
  </si>
  <si>
    <t>021240</t>
  </si>
  <si>
    <t>그외 기타 개인 서비스업</t>
  </si>
  <si>
    <t>화장품,생활용품 제조,도매</t>
  </si>
  <si>
    <t>차 석 용</t>
  </si>
  <si>
    <t>http://www.lghnh.com</t>
  </si>
  <si>
    <t>세아홀딩스</t>
  </si>
  <si>
    <t>058650</t>
  </si>
  <si>
    <t>유화/기능/합성수지,재생섬유소,산업재,리튬이온전지,평광판,PVC 제조,도매</t>
  </si>
  <si>
    <t>신학철</t>
  </si>
  <si>
    <t>http://www.lgchem.com</t>
  </si>
  <si>
    <t>LG생활건강</t>
  </si>
  <si>
    <t>051900</t>
  </si>
  <si>
    <t>아파트건설,토목공사,건축공사,포장공사,전기공사,무역/중장비 대여</t>
  </si>
  <si>
    <t>백정완</t>
  </si>
  <si>
    <t>http://daewooenc.co.kr</t>
  </si>
  <si>
    <t>LG화학</t>
  </si>
  <si>
    <t>051910</t>
  </si>
  <si>
    <t>무역(철강,화학,자동차부품),수출주선,대행,알선,가공원단,폴리우레탄,자동차시트 제조</t>
  </si>
  <si>
    <t>대표이사 사장 주시보</t>
  </si>
  <si>
    <t>http://www.poscointl.com</t>
  </si>
  <si>
    <t>대우건설</t>
  </si>
  <si>
    <t>047040</t>
  </si>
  <si>
    <t>선박 제조</t>
  </si>
  <si>
    <t>박두선</t>
  </si>
  <si>
    <t>http://www.dsme.co.kr</t>
  </si>
  <si>
    <t>포스코인터내셔널</t>
  </si>
  <si>
    <t>047050</t>
  </si>
  <si>
    <t>상품 중개업</t>
  </si>
  <si>
    <t>굴삭기,엔진 제조,도소매</t>
  </si>
  <si>
    <t>조영철, 오승현</t>
  </si>
  <si>
    <t>http://www.hyundai-di.com</t>
  </si>
  <si>
    <t>대우조선해양</t>
  </si>
  <si>
    <t>042660</t>
  </si>
  <si>
    <t>레쟈,바닥재 제조</t>
  </si>
  <si>
    <t>김상용</t>
  </si>
  <si>
    <t>http://www.chinyang.co.kr</t>
  </si>
  <si>
    <t>현대두산인프라코어</t>
  </si>
  <si>
    <t>042670</t>
  </si>
  <si>
    <t>참치캔,음료,냉동식품 제조,판매</t>
  </si>
  <si>
    <t>김재옥</t>
  </si>
  <si>
    <t>http://www.dongwonfnb.com</t>
  </si>
  <si>
    <t>진양화학</t>
  </si>
  <si>
    <t>051630</t>
  </si>
  <si>
    <t>기관,터어빈,선박용엔진,주단조품,제강제품 제조/종합건설</t>
  </si>
  <si>
    <t>박지원, 정연인, 박상현</t>
  </si>
  <si>
    <t>http://www.doosanheavy.com</t>
  </si>
  <si>
    <t>동원F&amp;B</t>
  </si>
  <si>
    <t>049770</t>
  </si>
  <si>
    <t>내화벽돌,내화몰탈,축로등 제조,판매</t>
  </si>
  <si>
    <t>변성희</t>
  </si>
  <si>
    <t>http://www.fskrc.co.kr</t>
  </si>
  <si>
    <t>두산에너빌리티</t>
  </si>
  <si>
    <t>034020</t>
  </si>
  <si>
    <t>의류(니트) 제조,도소매,원단 제조,부동산 임대</t>
  </si>
  <si>
    <t>김동녕, 김석환(각자 대표이사)</t>
  </si>
  <si>
    <t>http://www.hansaeyes24.com</t>
  </si>
  <si>
    <t>한국내화</t>
  </si>
  <si>
    <t>010040</t>
  </si>
  <si>
    <t>도시가스,일반가스 공급/가스기기,차량용 연료 판매/해외자원개발,부동산 임대</t>
  </si>
  <si>
    <t>대표이사 김영훈 대표이사 김정주</t>
  </si>
  <si>
    <t>http://www.taegugas.co.kr</t>
  </si>
  <si>
    <t>한세예스24홀딩스</t>
  </si>
  <si>
    <t>016450</t>
  </si>
  <si>
    <t>의약품(해열소염진통제,진해거담제,동맥경화용제,혈압강하제 등), 건강기능식품(프로바이오틱스 등)</t>
  </si>
  <si>
    <t>백승호,백승열</t>
  </si>
  <si>
    <t>http://www.daewonpharm.com</t>
  </si>
  <si>
    <t>대성홀딩스</t>
  </si>
  <si>
    <t>016710</t>
  </si>
  <si>
    <t>액화천연가스 공급,제조,도매,개발</t>
  </si>
  <si>
    <t>채희봉</t>
  </si>
  <si>
    <t>http://www.kogas.or.kr</t>
  </si>
  <si>
    <t>대원제약</t>
  </si>
  <si>
    <t>003220</t>
  </si>
  <si>
    <t>CCTV, DVR제조, 금융솔루션, 방산제품</t>
  </si>
  <si>
    <t>김학수</t>
  </si>
  <si>
    <t>http://www.miraeing.co.kr</t>
  </si>
  <si>
    <t>한국가스공사</t>
  </si>
  <si>
    <t>036460</t>
  </si>
  <si>
    <t>CNC선반,CNC밀링,연마기(금속공작기계),MC공작기계,COPY밀링기계,주방품 제조,도매</t>
  </si>
  <si>
    <t>각자대표이사 권영두, 권영렬</t>
  </si>
  <si>
    <t>http://www.hwacheon.com</t>
  </si>
  <si>
    <t>미래아이앤지</t>
  </si>
  <si>
    <t>007120</t>
  </si>
  <si>
    <t>배합사료 제조,도매</t>
  </si>
  <si>
    <t>정 학 상, 김 홍 국</t>
  </si>
  <si>
    <t>http://www.farmsco.com</t>
  </si>
  <si>
    <t>화천기공</t>
  </si>
  <si>
    <t>000850</t>
  </si>
  <si>
    <t>잎담배,제조담배,홍삼,홍삼제품 제조,판매</t>
  </si>
  <si>
    <t>Baek, Bok-In</t>
  </si>
  <si>
    <t>http://www.ktng.com</t>
  </si>
  <si>
    <t>팜스코</t>
  </si>
  <si>
    <t>036580</t>
  </si>
  <si>
    <t>곡물가공품, 전분 및 전분제품 제조업</t>
  </si>
  <si>
    <t>선박,해양구조물,엔진,펌프 전동기,중전기,중장비 제조/자동창고,물류시스템</t>
  </si>
  <si>
    <t>가삼현, 정기선 (각자 대표이사)</t>
  </si>
  <si>
    <t>http://www.ksoe.co.kr</t>
  </si>
  <si>
    <t>케이티앤지</t>
  </si>
  <si>
    <t>033780</t>
  </si>
  <si>
    <t>담배 제조업</t>
  </si>
  <si>
    <t>PCM(칼라강판),라미네이트강판,산업용필름 제조,판매</t>
  </si>
  <si>
    <t>정연택</t>
  </si>
  <si>
    <t>http://www.dcmcorp.co.kr</t>
  </si>
  <si>
    <t>한국조선해양</t>
  </si>
  <si>
    <t>009540</t>
  </si>
  <si>
    <t>채형석, 이석주(각자 대표이사)</t>
  </si>
  <si>
    <t>http://www.aekyunggroup.co.kr</t>
  </si>
  <si>
    <t>디씨엠</t>
  </si>
  <si>
    <t>024090</t>
  </si>
  <si>
    <t>폴리프로필렌,고밀도폴리에틸렌,나프타분해유분,올레핀류,혼합C4류,분해가솔린 제조</t>
  </si>
  <si>
    <t>강길순</t>
  </si>
  <si>
    <t>http://www.kpic.co.kr</t>
  </si>
  <si>
    <t>AK홀딩스</t>
  </si>
  <si>
    <t>006840</t>
  </si>
  <si>
    <t>P.U.인조피혁,부직포인공피혁 제조,무역</t>
  </si>
  <si>
    <t>김상화, 김한준(각자 대표이사)</t>
  </si>
  <si>
    <t>http://www.baiksan.co.kr</t>
  </si>
  <si>
    <t>대한유화</t>
  </si>
  <si>
    <t>006650</t>
  </si>
  <si>
    <t>정성수</t>
  </si>
  <si>
    <t>http://www.g2rgroup.com/korean/main/main.asp</t>
  </si>
  <si>
    <t>백산</t>
  </si>
  <si>
    <t>035150</t>
  </si>
  <si>
    <t>자동차부품,뒷차축 제조</t>
  </si>
  <si>
    <t>이명곤, 김성광(각자대표이사)</t>
  </si>
  <si>
    <t>http://www.chasys.com</t>
  </si>
  <si>
    <t>지투알</t>
  </si>
  <si>
    <t>035000</t>
  </si>
  <si>
    <t>Bonded magenet,플라스틱자성제품,티탄산 바륨계 반도체소자,휴대전화용 Vibration Motor,전자관,전자부품 제조</t>
  </si>
  <si>
    <t>김상면, 김찬용(각자대표)</t>
  </si>
  <si>
    <t>http://www.jahwa.co.kr</t>
  </si>
  <si>
    <t>체시스</t>
  </si>
  <si>
    <t>033250</t>
  </si>
  <si>
    <t>유무선통신사업,공중전기통신사업,인터넷,전자상거래,네트워크(전용회선,데이터통신,초고속사업 등)</t>
  </si>
  <si>
    <t>구현모</t>
  </si>
  <si>
    <t>http://www.kt.com</t>
  </si>
  <si>
    <t>자화전자</t>
  </si>
  <si>
    <t>033240</t>
  </si>
  <si>
    <t>영상음향기기(보안시스템,CCTV용 모니터,CRT,화상회의시스템),정보통신기기 제조</t>
  </si>
  <si>
    <t>임정훈(단독대표)</t>
  </si>
  <si>
    <t>http://www.hitron.co.kr</t>
  </si>
  <si>
    <t>케이티</t>
  </si>
  <si>
    <t>030200</t>
  </si>
  <si>
    <t>광고 대행/광고물,영화 제작,인쇄,출판</t>
  </si>
  <si>
    <t>유정근</t>
  </si>
  <si>
    <t>http://www.cheil.co.kr</t>
  </si>
  <si>
    <t>하이트론씨스템즈</t>
  </si>
  <si>
    <t>019490</t>
  </si>
  <si>
    <t>사모펀드(PEF)</t>
  </si>
  <si>
    <t>곽동걸, 곽대환</t>
  </si>
  <si>
    <t>http://www.stic.co.kr</t>
  </si>
  <si>
    <t>제일기획</t>
  </si>
  <si>
    <t>030000</t>
  </si>
  <si>
    <t>가스/Chemical 공급 장치 등 제조 및 판매</t>
  </si>
  <si>
    <t>고상걸, 임관택(각자대표이사)</t>
  </si>
  <si>
    <t>http://www.kct.co.kr</t>
  </si>
  <si>
    <t>스틱인베스트먼트</t>
  </si>
  <si>
    <t>026890</t>
  </si>
  <si>
    <t>합성피혁,벽지,DMF(폐용수)정제,방수투습원단,화공약 임가공,제조,도매,수출입</t>
  </si>
  <si>
    <t>강동엽</t>
  </si>
  <si>
    <t>http://www.daewon21.co.kr</t>
  </si>
  <si>
    <t>케이씨</t>
  </si>
  <si>
    <t>029460</t>
  </si>
  <si>
    <t>LPG(프로판,부탄가스),가스기기판매</t>
  </si>
  <si>
    <t>구자용, 구동휘, 천정식 (각자 대표이사)</t>
  </si>
  <si>
    <t>http://www.e1.co.kr</t>
  </si>
  <si>
    <t>대원화성</t>
  </si>
  <si>
    <t>024890</t>
  </si>
  <si>
    <t>액화석유가스,가스기기 판매,수입,저장</t>
  </si>
  <si>
    <t>윤병석</t>
  </si>
  <si>
    <t>http://www.skgas.co.kr/</t>
  </si>
  <si>
    <t>E1</t>
  </si>
  <si>
    <t>017940</t>
  </si>
  <si>
    <t>인터넷솔루션 개발,도매,IT컨설팅,시스템 설계,자문,인터넷관련서비스/부동산분양,개발,임대</t>
  </si>
  <si>
    <t>김윤덕</t>
  </si>
  <si>
    <t>http://www.daou.co.kr</t>
  </si>
  <si>
    <t>SK가스</t>
  </si>
  <si>
    <t>018670</t>
  </si>
  <si>
    <t>가교발포폴리에틸렌(아티론,영보드) 제조,판매</t>
  </si>
  <si>
    <t>이영식</t>
  </si>
  <si>
    <t>http://www.youngbo.com</t>
  </si>
  <si>
    <t>다우기술</t>
  </si>
  <si>
    <t>023590</t>
  </si>
  <si>
    <t>폴리에스테르필름,합성수지,LCD용 필름 제조</t>
  </si>
  <si>
    <t>박원철</t>
  </si>
  <si>
    <t>http://www.skc.kr</t>
  </si>
  <si>
    <t>영보화학</t>
  </si>
  <si>
    <t>014440</t>
  </si>
  <si>
    <t>피혁의류 도,소매,의류 판매,수입,피혁(GRAIN LEATHER) 제조</t>
  </si>
  <si>
    <t>구세현</t>
  </si>
  <si>
    <t>http://www.wellbiotec.co.kr</t>
  </si>
  <si>
    <t>SKC</t>
  </si>
  <si>
    <t>011790</t>
  </si>
  <si>
    <t>주강,주물 제조,도매</t>
  </si>
  <si>
    <t>하만규</t>
  </si>
  <si>
    <t>http://www.hascokorea.co.kr</t>
  </si>
  <si>
    <t>웰바이오텍</t>
  </si>
  <si>
    <t>010600</t>
  </si>
  <si>
    <t>자동차부품(CRASH PAD,TRIM PANEL) 제조,판매</t>
  </si>
  <si>
    <t>윤성희, 손동인, 한상욱(각자대표이사)</t>
  </si>
  <si>
    <t>http://www.duckyang.co.kr</t>
  </si>
  <si>
    <t>한국주강</t>
  </si>
  <si>
    <t>025890</t>
  </si>
  <si>
    <t>기술용역(건축설계) 서비스/화학플랜트 설비,기계 제작(음식료,석유화학사업관련)/유공압기기 판매</t>
  </si>
  <si>
    <t>김건우</t>
  </si>
  <si>
    <t>http://www.sc-eng.com</t>
  </si>
  <si>
    <t>덕양산업</t>
  </si>
  <si>
    <t>024900</t>
  </si>
  <si>
    <t>자동차부품(터머스위치,터머스탯) 제조</t>
  </si>
  <si>
    <t>대표이사 정구용, 대표이사 김양수</t>
  </si>
  <si>
    <t>http://www.inzi.co.kr</t>
  </si>
  <si>
    <t>에쓰씨엔지니어링</t>
  </si>
  <si>
    <t>023960</t>
  </si>
  <si>
    <t>정승진</t>
  </si>
  <si>
    <t>http://www.kdinvest.co.kr</t>
  </si>
  <si>
    <t>인지컨트롤스</t>
  </si>
  <si>
    <t>023800</t>
  </si>
  <si>
    <t>지주회사및경영자문</t>
  </si>
  <si>
    <t>김용호, 김휘중(각자대표이사)</t>
  </si>
  <si>
    <t>http://www.sjmholdings.co.kr</t>
  </si>
  <si>
    <t>경동인베스트</t>
  </si>
  <si>
    <t>012320</t>
  </si>
  <si>
    <t>시스템(네트웍) 구축/데이터통신장비(모뎀,먹스),종합네트워크시스템 제조,설치,유지보수</t>
  </si>
  <si>
    <t>권창완, 김완호 (각자 대표집행임원)</t>
  </si>
  <si>
    <t>http://www.comtec.co.kr</t>
  </si>
  <si>
    <t>에스제이엠홀딩스</t>
  </si>
  <si>
    <t>025530</t>
  </si>
  <si>
    <t>자동차 부품 및 내장품 판매업</t>
  </si>
  <si>
    <t>반도체,컴퓨터,통신기기 제조,도매</t>
  </si>
  <si>
    <t>박정호, 곽노정 (각자대표)</t>
  </si>
  <si>
    <t>http://www.skhynix.com</t>
  </si>
  <si>
    <t>콤텍시스템</t>
  </si>
  <si>
    <t>031820</t>
  </si>
  <si>
    <t>주정,탄산가스 제조</t>
  </si>
  <si>
    <t>최동호</t>
  </si>
  <si>
    <t>http://www.mhethanol.com</t>
  </si>
  <si>
    <t>SK하이닉스</t>
  </si>
  <si>
    <t>000660</t>
  </si>
  <si>
    <t>셔츠,스웨터,파자마(섬유제품) 제조,판매,수출/부동산 임대</t>
  </si>
  <si>
    <t>오창규</t>
  </si>
  <si>
    <t>http://www.kd.co.kr</t>
  </si>
  <si>
    <t>MH에탄올</t>
  </si>
  <si>
    <t>023150</t>
  </si>
  <si>
    <t>계면활성제,정밀화학품 제조,도매/부동산 임대</t>
  </si>
  <si>
    <t>김정돈, 박미령 (각자대표)</t>
  </si>
  <si>
    <t>http://www.dongnamchem.com</t>
  </si>
  <si>
    <t>국동</t>
  </si>
  <si>
    <t>005320</t>
  </si>
  <si>
    <t>산업설비,건물,구축물,토목시설의 설계,시공,공사감리</t>
  </si>
  <si>
    <t>최성안</t>
  </si>
  <si>
    <t>http://www.samsungengineering.co.kr</t>
  </si>
  <si>
    <t>동남합성</t>
  </si>
  <si>
    <t>023450</t>
  </si>
  <si>
    <t>복사기, 3D프린터, 프린터, 주변기기 제조,판매</t>
  </si>
  <si>
    <t>박동안</t>
  </si>
  <si>
    <t>http://www.sindoh.com</t>
  </si>
  <si>
    <t>삼성엔지니어링</t>
  </si>
  <si>
    <t>028050</t>
  </si>
  <si>
    <t>구본혁, 이정철</t>
  </si>
  <si>
    <t>http://www.yescoholdings.com</t>
  </si>
  <si>
    <t>신도리코</t>
  </si>
  <si>
    <t>029530</t>
  </si>
  <si>
    <t>사무용 가구,의자,책상,캐비넷 제조</t>
  </si>
  <si>
    <t>배상돈,박광호</t>
  </si>
  <si>
    <t>http://www.fursys.co.kr</t>
  </si>
  <si>
    <t>예스코홀딩스</t>
  </si>
  <si>
    <t>015360</t>
  </si>
  <si>
    <t>플라스틱제품(PVC컴파운드,ABS,PS가공) 제조,도매,임가공</t>
  </si>
  <si>
    <t>구영일</t>
  </si>
  <si>
    <t>http://www.wiscom.co.kr</t>
  </si>
  <si>
    <t>퍼시스</t>
  </si>
  <si>
    <t>016800</t>
  </si>
  <si>
    <t>원양어업/수산물 제조,가공/참치어류 냉동냉장업</t>
  </si>
  <si>
    <t>단독대표이사 사장 왕기철</t>
  </si>
  <si>
    <t>http://www.dongwonfish.co.kr</t>
  </si>
  <si>
    <t>WISCOM</t>
  </si>
  <si>
    <t>024070</t>
  </si>
  <si>
    <t>PCB마운터,반도체검사장비(반도체테스트핸들러),LCD 검사장비,리드프레임매가진 제조,도매,무역</t>
  </si>
  <si>
    <t>선종업</t>
  </si>
  <si>
    <t>http://www.mirae.co.kr</t>
  </si>
  <si>
    <t>동원수산</t>
  </si>
  <si>
    <t>030720</t>
  </si>
  <si>
    <t>어로 어업</t>
  </si>
  <si>
    <t>금융업, 서비스, 부동산</t>
  </si>
  <si>
    <t>이병철, 이창근 (각자 대표이사)</t>
  </si>
  <si>
    <t>http://www.ktb.co.kr</t>
  </si>
  <si>
    <t>미래산업</t>
  </si>
  <si>
    <t>025560</t>
  </si>
  <si>
    <t>토목공사,건축공사,아파트분양사업,재개발/재건축사업</t>
  </si>
  <si>
    <t>정몽규, 정경구</t>
  </si>
  <si>
    <t>http://www.i-park.com</t>
  </si>
  <si>
    <t>다올투자증권</t>
  </si>
  <si>
    <t>030210</t>
  </si>
  <si>
    <t>트랜지스터,SMD TR,발광소자,리모콘모듈,발광다이오드(L.E.D),다이오드용웨이퍼팹(Fab) 제조,판매</t>
  </si>
  <si>
    <t>이석렬</t>
  </si>
  <si>
    <t>http://www.auk.co.kr</t>
  </si>
  <si>
    <t>HDC</t>
  </si>
  <si>
    <t>012630</t>
  </si>
  <si>
    <t>전기변환장치(광커넥터,통신용콘넥터,정밀압착단자설계) 제조,무역(수출)</t>
  </si>
  <si>
    <t>이창원,이원준</t>
  </si>
  <si>
    <t>http://www.ket.com</t>
  </si>
  <si>
    <t>광전자</t>
  </si>
  <si>
    <t>017900</t>
  </si>
  <si>
    <t>반도체검사장비,전자부품,레저용품,석제품 제조,판매,오파,부동산임대업</t>
  </si>
  <si>
    <t>박원호 조윤형</t>
  </si>
  <si>
    <t>http://www.di.co.kr</t>
  </si>
  <si>
    <t>한국단자공업</t>
  </si>
  <si>
    <t>025540</t>
  </si>
  <si>
    <t>태양전지, 태양광모듈 제조 및 판매, 태양광 발전설치공사, 클린룸, 자동화장비</t>
  </si>
  <si>
    <t>이지선, 안윤수</t>
  </si>
  <si>
    <t>http://www.shinsungeng.com</t>
  </si>
  <si>
    <t>디아이</t>
  </si>
  <si>
    <t>003160</t>
  </si>
  <si>
    <t>자동차부품(전기배선장치류) 제조,도매</t>
  </si>
  <si>
    <t>이광연, 채승훈</t>
  </si>
  <si>
    <t>http://www.th-net.co.kr</t>
  </si>
  <si>
    <t>신성이엔지</t>
  </si>
  <si>
    <t>011930</t>
  </si>
  <si>
    <t>자동차용부품(라디에이터,히터,에어콘,압축기,콘덴서,컴퓨레사) 제조,도매</t>
  </si>
  <si>
    <t>각자대표집행임원 2인 - 성민석(대표집행임원) - 너달 쿠추카야(대표집행임원)</t>
  </si>
  <si>
    <t>http://www.hanonsystems.com</t>
  </si>
  <si>
    <t>티에이치엔</t>
  </si>
  <si>
    <t>019180</t>
  </si>
  <si>
    <t>기타 전기장비 제조업</t>
  </si>
  <si>
    <t>자동차부품(차체류,램프류) 제조</t>
  </si>
  <si>
    <t>장제상</t>
  </si>
  <si>
    <t>http://www.se-won.co.kr</t>
  </si>
  <si>
    <t>한온시스템</t>
  </si>
  <si>
    <t>018880</t>
  </si>
  <si>
    <t>백판지,마니라판지,지류,하수처리기계 제조/상하수도설비공사,수질오염방지시설공사</t>
  </si>
  <si>
    <t>이제선, 안재호</t>
  </si>
  <si>
    <t>http://www.seha.co.kr</t>
  </si>
  <si>
    <t>세원정공</t>
  </si>
  <si>
    <t>021820</t>
  </si>
  <si>
    <t>골판지원지,지관원지,라이나원지 제조</t>
  </si>
  <si>
    <t>이관형</t>
  </si>
  <si>
    <t>http://www.yp21.co.kr</t>
  </si>
  <si>
    <t>세하</t>
  </si>
  <si>
    <t>027970</t>
  </si>
  <si>
    <t>백시멘트,타일시멘트,알루미나시멘트,용융알루미나,급결제,필터프레스,유니필터제조,도매</t>
  </si>
  <si>
    <t>이건영, 이우선</t>
  </si>
  <si>
    <t>http://www.unioncement.com</t>
  </si>
  <si>
    <t>영풍제지</t>
  </si>
  <si>
    <t>006740</t>
  </si>
  <si>
    <t>골판지, 종이 상자 및 종이용기 제조업</t>
  </si>
  <si>
    <t>만화, 소설 등 콘텐츠 제작 및 유통, 판매, 컴퓨터 프로그래밍, 시스템 통합 및 관리업</t>
  </si>
  <si>
    <t>김영훈</t>
  </si>
  <si>
    <t>http://www.kidaristudio.com</t>
  </si>
  <si>
    <t>유니온</t>
  </si>
  <si>
    <t>000910</t>
  </si>
  <si>
    <t>여성의류,금속 액세서리,신발,가방,선글라스 제조,판매</t>
  </si>
  <si>
    <t>김민덕</t>
  </si>
  <si>
    <t>http://www.handsome.co.kr</t>
  </si>
  <si>
    <t>키다리스튜디오</t>
  </si>
  <si>
    <t>020120</t>
  </si>
  <si>
    <t>엘리베이터,에스컬레이터,공항,공정,크린룸,병원 물류시스템,수,배송센터,고속소팅시스템,주차설비 제조,판매,보수</t>
  </si>
  <si>
    <t>조재천</t>
  </si>
  <si>
    <t>http://www.hyundaielevator.co.kr</t>
  </si>
  <si>
    <t>한섬</t>
  </si>
  <si>
    <t>020000</t>
  </si>
  <si>
    <t>의약품(신경정신질환치료제,소화기관용약제,연고) 제조,도매</t>
  </si>
  <si>
    <t>이광식, 이원범(각자 대표이사)</t>
  </si>
  <si>
    <t>http://www.whanin.co.kr</t>
  </si>
  <si>
    <t>현대엘리베이터</t>
  </si>
  <si>
    <t>017800</t>
  </si>
  <si>
    <t>건축공사,주택공사,토목공사,포장공사,전기공사</t>
  </si>
  <si>
    <t>한승구, 이승찬</t>
  </si>
  <si>
    <t>http://www.krcon.co.kr</t>
  </si>
  <si>
    <t>환인제약</t>
  </si>
  <si>
    <t>016580</t>
  </si>
  <si>
    <t>비철금속(황동 빌레트,인코트) 제조,재생원료생산</t>
  </si>
  <si>
    <t>조시영, 조경호</t>
  </si>
  <si>
    <t>http://www.swbrass.co.kr</t>
  </si>
  <si>
    <t>계룡건설산업</t>
  </si>
  <si>
    <t>013580</t>
  </si>
  <si>
    <t>부가통신 서비스(경비),안전관리용역,CCTV카메라</t>
  </si>
  <si>
    <t>남궁범, 모리야 키요시</t>
  </si>
  <si>
    <t>http://www.s1.co.kr</t>
  </si>
  <si>
    <t>서원</t>
  </si>
  <si>
    <t>021050</t>
  </si>
  <si>
    <t>금속 주조업</t>
  </si>
  <si>
    <t>제강용 정련제(프락스),카바이드,중질탈산칼슘 제조,판매/고속도로휴게소 운영</t>
  </si>
  <si>
    <t>김해련, 김민정, 김병식 (각자 대표이사)</t>
  </si>
  <si>
    <t>http://www.taekyung.co.kr</t>
  </si>
  <si>
    <t>에스원</t>
  </si>
  <si>
    <t>012750</t>
  </si>
  <si>
    <t>경비, 경호 및 탐정업</t>
  </si>
  <si>
    <t>골판지용 골심지,라이너지 제조,수출입</t>
  </si>
  <si>
    <t>권혁홍, 이상천(각자 대표이사)</t>
  </si>
  <si>
    <t>http://www.dygroup.co.kr</t>
  </si>
  <si>
    <t>태경산업</t>
  </si>
  <si>
    <t>015890</t>
  </si>
  <si>
    <t>혼성직접회로,통신기기 제조/화공약품,케이블 도매</t>
  </si>
  <si>
    <t>강석환</t>
  </si>
  <si>
    <t>http://www.yuyang.co.kr</t>
  </si>
  <si>
    <t>신대양제지</t>
  </si>
  <si>
    <t>016590</t>
  </si>
  <si>
    <t>비료(요소,복합비료),공업제품원료 제조,도매</t>
  </si>
  <si>
    <t>하형수</t>
  </si>
  <si>
    <t>http://www.nhchem.co.kr</t>
  </si>
  <si>
    <t>와이투솔루션</t>
  </si>
  <si>
    <t>011690</t>
  </si>
  <si>
    <t>자동차부품(도어후레임,머플러,임팩트빔),강관 제조,판매</t>
  </si>
  <si>
    <t>이은우, 박승룡</t>
  </si>
  <si>
    <t>http://www.dwmic.com</t>
  </si>
  <si>
    <t>남해화학</t>
  </si>
  <si>
    <t>025860</t>
  </si>
  <si>
    <t>비료, 농약 및 살균, 살충제 제조업</t>
  </si>
  <si>
    <t>제직,염색,폴리에스터직물,자수직물봉제 제조,판매/임대료,관리비 수입</t>
  </si>
  <si>
    <t>박상태</t>
  </si>
  <si>
    <t>http://www.startex.co.kr</t>
  </si>
  <si>
    <t>동원금속</t>
  </si>
  <si>
    <t>018500</t>
  </si>
  <si>
    <t>정기,부정기,전용선,콘테이너선,자동차선,LNG선 해운</t>
  </si>
  <si>
    <t>김경배</t>
  </si>
  <si>
    <t>http://www.hmm21.com</t>
  </si>
  <si>
    <t>성안</t>
  </si>
  <si>
    <t>011300</t>
  </si>
  <si>
    <t>직물직조 및 직물제품 제조업</t>
  </si>
  <si>
    <t>반응성염료,직접염료,산성염료,삼원색원료 제조,수출입</t>
  </si>
  <si>
    <t>김흥준,조성용 (각자대표이사)</t>
  </si>
  <si>
    <t>http://www.kyungin.co.kr</t>
  </si>
  <si>
    <t>HMM</t>
  </si>
  <si>
    <t>011200</t>
  </si>
  <si>
    <t>두부류,생면류,나물류,냉동류,조미류,김치류,묵류,녹즙,과채음료,건강보조식품 판매,제조,생식품 수출</t>
  </si>
  <si>
    <t>이효율</t>
  </si>
  <si>
    <t>http://www.pulmuone.co.kr</t>
  </si>
  <si>
    <t>경인양행</t>
  </si>
  <si>
    <t>012610</t>
  </si>
  <si>
    <t>도시가스공급,가스공급설비공사</t>
  </si>
  <si>
    <t>공동대표이사 박근원 공동대표이사 김진철</t>
  </si>
  <si>
    <t>http://www.seoulgas.co.kr</t>
  </si>
  <si>
    <t>풀무원</t>
  </si>
  <si>
    <t>017810</t>
  </si>
  <si>
    <t>동판.조,황동판.조,인청동판.조 제조,임가공/부동산 임대</t>
  </si>
  <si>
    <t>안월환, 김영길(각자 대표이사)</t>
  </si>
  <si>
    <t>http://www.leeku.net</t>
  </si>
  <si>
    <t>서울도시가스</t>
  </si>
  <si>
    <t>017390</t>
  </si>
  <si>
    <t>씽크상판,주방기기,목재케비넷,유해가스저감장치시설 제조,판매</t>
  </si>
  <si>
    <t>박진규</t>
  </si>
  <si>
    <t>http://www.enex.co.kr</t>
  </si>
  <si>
    <t>이구산업</t>
  </si>
  <si>
    <t>025820</t>
  </si>
  <si>
    <t>단열장치,철구조물,가열로,특수단열재(금속표면경화육성,원자로용) 제조/단열공사/부동산 임대</t>
  </si>
  <si>
    <t>김재섭</t>
  </si>
  <si>
    <t>http://www.aprogen-kic.com</t>
  </si>
  <si>
    <t>에넥스</t>
  </si>
  <si>
    <t>011090</t>
  </si>
  <si>
    <t>화장품 제조 판매</t>
  </si>
  <si>
    <t>이진형</t>
  </si>
  <si>
    <t>http://www.jayjun.kr</t>
  </si>
  <si>
    <t>에이프로젠 MED</t>
  </si>
  <si>
    <t>007460</t>
  </si>
  <si>
    <t>탄소섬유(카본프리프레그(낚시대,테니스라켓,골프 Shaft,스포츠레저용품)),합성수지,글라스페이퍼,LNG선박용 단열판넬 제조,도매</t>
  </si>
  <si>
    <t>조문수, 이명화 공동대표이사</t>
  </si>
  <si>
    <t>http://www.hcarbon.com</t>
  </si>
  <si>
    <t>제이준코스메틱</t>
  </si>
  <si>
    <t>025620</t>
  </si>
  <si>
    <t>PPG,PU RESIN,우레탄수지,대향막박리재,반도체 CM PAD,Polyether Polyol,산업용기초화학제품,화공약품 제조,판매</t>
  </si>
  <si>
    <t>양준영, 최재호, 이찬수(각자대표이사)</t>
  </si>
  <si>
    <t>http://www.kpxchemical.com</t>
  </si>
  <si>
    <t>한국카본</t>
  </si>
  <si>
    <t>017960</t>
  </si>
  <si>
    <t>자동차부품(워터펌프,오일펌프,엔진헤드(GV6),프론트케이스) 제조</t>
  </si>
  <si>
    <t>정병수, 박훈진(각자대표)</t>
  </si>
  <si>
    <t>http://www.jico21.com</t>
  </si>
  <si>
    <t>KPX케미칼</t>
  </si>
  <si>
    <t>025000</t>
  </si>
  <si>
    <t>봉제의류(자켓,파카,코트),침구 제조,우모가공,생활용품 도소매,무역</t>
  </si>
  <si>
    <t>임석원</t>
  </si>
  <si>
    <t>http://www.panpacific.co.kr</t>
  </si>
  <si>
    <t>에스엠벡셀</t>
  </si>
  <si>
    <t>010580</t>
  </si>
  <si>
    <t>환경방지오염시설(전기집진기,배연탈황설비,여과집진기,세정식집진기),제어장치 제조,설치</t>
  </si>
  <si>
    <t>이태영</t>
  </si>
  <si>
    <t>http://www.kcgreenholdings.com</t>
  </si>
  <si>
    <t>태평양물산</t>
  </si>
  <si>
    <t>007980</t>
  </si>
  <si>
    <t>철강재중 판재류(후판,박판,무늬강판) 제조,도매</t>
  </si>
  <si>
    <t>배종민</t>
  </si>
  <si>
    <t>http://www.moonbaesteel.co.kr</t>
  </si>
  <si>
    <t>KC그린홀딩스</t>
  </si>
  <si>
    <t>009440</t>
  </si>
  <si>
    <t>교육서비스(웅진아이큐,중.고교학습,어린이마을),도서,잡지 출판/부동산 임대/인터넷관련사업</t>
  </si>
  <si>
    <t>이수영</t>
  </si>
  <si>
    <t>http://www.woongjin.com</t>
  </si>
  <si>
    <t>문배철강</t>
  </si>
  <si>
    <t>008420</t>
  </si>
  <si>
    <t>라면,마요네즈,카레,스프,당면,소오스,토마토케첩,마가린,냉동생지(바게트,크로와상),참치캔,식초,3분짜장 제조</t>
  </si>
  <si>
    <t>함영준, 황성만</t>
  </si>
  <si>
    <t>http://www.ottogi.co.kr</t>
  </si>
  <si>
    <t>웅진</t>
  </si>
  <si>
    <t>016880</t>
  </si>
  <si>
    <t>자동차시트원단,의류,완구직물 제조,염색가공</t>
  </si>
  <si>
    <t>고동수, 신덕재</t>
  </si>
  <si>
    <t>http://www.iljeong.co.kr</t>
  </si>
  <si>
    <t>오뚜기</t>
  </si>
  <si>
    <t>007310</t>
  </si>
  <si>
    <t>토목,건축,전기,환경사업,준설공사,포장공사,주택,중기임대</t>
  </si>
  <si>
    <t>이석민</t>
  </si>
  <si>
    <t>http://www.halla.co.kr</t>
  </si>
  <si>
    <t>일정실업</t>
  </si>
  <si>
    <t>008500</t>
  </si>
  <si>
    <t>편조원단 제조업</t>
  </si>
  <si>
    <t>고압기기,저압기기,변압기,배전반,PLC,인버터,빌딩설비,공조기,건축배관,자동화기기 제조,동가공</t>
  </si>
  <si>
    <t>구자균, 김동현</t>
  </si>
  <si>
    <t>http://www.ls-electric.com</t>
  </si>
  <si>
    <t>한라</t>
  </si>
  <si>
    <t>014790</t>
  </si>
  <si>
    <t>스테인레스 냉연강판 제조</t>
  </si>
  <si>
    <t>조상종</t>
  </si>
  <si>
    <t>http://www.daiyangmetal.co.kr</t>
  </si>
  <si>
    <t>엘에스일렉트릭</t>
  </si>
  <si>
    <t>010120</t>
  </si>
  <si>
    <t>염료(반응성염료,분산염료,범용염료,직접염료,산성염료),염료화성품,합성수지,고무 도매,제조</t>
  </si>
  <si>
    <t>홍성우</t>
  </si>
  <si>
    <t>http://www.rifa.co.kr</t>
  </si>
  <si>
    <t>대양금속</t>
  </si>
  <si>
    <t>009190</t>
  </si>
  <si>
    <t>포장용 플라스틱제품 제조 외</t>
  </si>
  <si>
    <t>조점근,서범원,장성학</t>
  </si>
  <si>
    <t>http://dongwonsystems.com/</t>
  </si>
  <si>
    <t>이화산업</t>
  </si>
  <si>
    <t>000760</t>
  </si>
  <si>
    <t>선박(벌크선,원유운반선),철구조물,에너지플랜트 생산,판매/토목건축업</t>
  </si>
  <si>
    <t>정진택</t>
  </si>
  <si>
    <t>http://www.samsungshi.com</t>
  </si>
  <si>
    <t>동원시스템즈</t>
  </si>
  <si>
    <t>014820</t>
  </si>
  <si>
    <t>자동차용 기화기(캬브레타,다이캐스트,연료펌프) 제조,판매</t>
  </si>
  <si>
    <t>김영봉, 신현돈(각자 대표이사)</t>
  </si>
  <si>
    <t>http://www.motonic.co.kr</t>
  </si>
  <si>
    <t>삼성중공업</t>
  </si>
  <si>
    <t>010140</t>
  </si>
  <si>
    <t>자동차엔진부품(ARM류,C/MBR류),자동차부품 제조</t>
  </si>
  <si>
    <t>정서진, 장의호</t>
  </si>
  <si>
    <t>http://www.hwashin.co.kr</t>
  </si>
  <si>
    <t>모토닉</t>
  </si>
  <si>
    <t>009680</t>
  </si>
  <si>
    <t>건축용페인트,공업용페인트,분체도료 등 제조</t>
  </si>
  <si>
    <t>오진수,류기붕(각자대표)</t>
  </si>
  <si>
    <t>http://www.samhwa.com</t>
  </si>
  <si>
    <t>화신</t>
  </si>
  <si>
    <t>010690</t>
  </si>
  <si>
    <t>가정용기름보일러,입형,횡형 온수보일러,가스보일러,버너,흡수식 냉온수기,전기보일러,진공온수보일러,태양열보일러 제조,판매</t>
  </si>
  <si>
    <t>손연호, 김종욱 (각자대표)</t>
  </si>
  <si>
    <t>http://www.kdnavien.co.kr</t>
  </si>
  <si>
    <t>삼화페인트공업</t>
  </si>
  <si>
    <t>000390</t>
  </si>
  <si>
    <t>컴퓨터 프로그래밍, 시스템 통합 및 관리</t>
  </si>
  <si>
    <t>문덕식,강운식 (각자 대표이사)</t>
  </si>
  <si>
    <t>http://www.dbinc.co.kr</t>
  </si>
  <si>
    <t>경동나비엔</t>
  </si>
  <si>
    <t>009450</t>
  </si>
  <si>
    <t>가정용 기기 제조업</t>
  </si>
  <si>
    <t>증기, 전기, REC(신재생에너지공급인증서)</t>
  </si>
  <si>
    <t>이복영, 박준영, 안찬규</t>
  </si>
  <si>
    <t>http://www.sgcenergy.co.kr</t>
  </si>
  <si>
    <t>DB</t>
  </si>
  <si>
    <t>012030</t>
  </si>
  <si>
    <t>위생도기,내장타일,조립식욕실제품 제조,판매/부동산 임대</t>
  </si>
  <si>
    <t>강태식</t>
  </si>
  <si>
    <t>http://www.daelimbnco.com</t>
  </si>
  <si>
    <t>SGC에너지</t>
  </si>
  <si>
    <t>005090</t>
  </si>
  <si>
    <t>전기업</t>
  </si>
  <si>
    <t>외항화물운송,국제해운대리점</t>
  </si>
  <si>
    <t>김만태</t>
  </si>
  <si>
    <t>http://www.korealines.co.kr</t>
  </si>
  <si>
    <t>대림비앤코</t>
  </si>
  <si>
    <t>005750</t>
  </si>
  <si>
    <t>유가증권의 위탁매매,자기매매,인수공모주선업무</t>
  </si>
  <si>
    <t>최희문</t>
  </si>
  <si>
    <t>http://www.imeritz.com</t>
  </si>
  <si>
    <t>대한해운</t>
  </si>
  <si>
    <t>005880</t>
  </si>
  <si>
    <t>무선통신기기,군납용무전기,위성방송수신기 제조</t>
  </si>
  <si>
    <t>신종석</t>
  </si>
  <si>
    <t>http://www.huneed.com</t>
  </si>
  <si>
    <t>메리츠증권</t>
  </si>
  <si>
    <t>008560</t>
  </si>
  <si>
    <t>유압브레이커,트럭크레인,플라즈마 파암장비,특장차,산업기계,건설기계 제조,도매</t>
  </si>
  <si>
    <t>정석현, 신수근(각자 대표이사)</t>
  </si>
  <si>
    <t>http://www.soosan.co.kr</t>
  </si>
  <si>
    <t>휴니드테크놀러지스</t>
  </si>
  <si>
    <t>005870</t>
  </si>
  <si>
    <t>폴리프로필렌,고밀도폴리에틸렌,에틸렌글리콜,벤젠,에틸렌옥사이드,합성지,부산물 제조</t>
  </si>
  <si>
    <t>신동빈,김교현,이영준,황진구</t>
  </si>
  <si>
    <t>http://www.lottechem.com</t>
  </si>
  <si>
    <t>수산중공업</t>
  </si>
  <si>
    <t>017550</t>
  </si>
  <si>
    <t>특수강,철도용품,자동차부품 제조,수출입</t>
  </si>
  <si>
    <t>이태성, 양영주</t>
  </si>
  <si>
    <t>http://www.seahbesteel.co.kr</t>
  </si>
  <si>
    <t>롯데케미칼</t>
  </si>
  <si>
    <t>011170</t>
  </si>
  <si>
    <t>면세판매,관광숙박,외식사업,예식업</t>
  </si>
  <si>
    <t>이부진</t>
  </si>
  <si>
    <t>http://www.hotelshilla.net</t>
  </si>
  <si>
    <t>세아베스틸지주</t>
  </si>
  <si>
    <t>001430</t>
  </si>
  <si>
    <t>생석회,소석회,석회비료 제조,판매/비금속광물 광업/산업폐기물 재생처리/휴게소 운영</t>
  </si>
  <si>
    <t>김민정,정구일 (각자 대표이사)</t>
  </si>
  <si>
    <t>http://www.bkmp.co.kr</t>
  </si>
  <si>
    <t>호텔신라</t>
  </si>
  <si>
    <t>008770</t>
  </si>
  <si>
    <t>기타 상품 전문 소매업</t>
  </si>
  <si>
    <t>산업용 고무제품(호스시트,벨트,펜더 등) 제조, 판매</t>
  </si>
  <si>
    <t>허성룡,현지호</t>
  </si>
  <si>
    <t>http://www.hscorp.com</t>
  </si>
  <si>
    <t>태경비케이</t>
  </si>
  <si>
    <t>014580</t>
  </si>
  <si>
    <t>치과용기자재(방사선장치,전기진단장치),주사침 도소매,제조/부동산 임대</t>
  </si>
  <si>
    <t>이용익</t>
  </si>
  <si>
    <t>http://www.shinhung.co.kr</t>
  </si>
  <si>
    <t>화승코퍼레이션</t>
  </si>
  <si>
    <t>013520</t>
  </si>
  <si>
    <t>포장용 합성수지 제조/신발,필름 판매/부동산 임대</t>
  </si>
  <si>
    <t>대표이사 현석호</t>
  </si>
  <si>
    <t>http://www.hsi.co.kr</t>
  </si>
  <si>
    <t>신흥</t>
  </si>
  <si>
    <t>004080</t>
  </si>
  <si>
    <t>윤활유,유동파라핀,왁스,방수용시트,아스팔트 제조/수입자동차,부품 도매/가스충전,산업설비 청소</t>
  </si>
  <si>
    <t>장홍선, 장선우 (각자대표)</t>
  </si>
  <si>
    <t>http://www.kdoc.co.kr</t>
  </si>
  <si>
    <t>화승인더스트리</t>
  </si>
  <si>
    <t>006060</t>
  </si>
  <si>
    <t>배합사료,플라스틱용기 제조/부동산 임대</t>
  </si>
  <si>
    <t>전장열, 김영교(각자 대표이사)</t>
  </si>
  <si>
    <t>http://www.hafeed.co.kr</t>
  </si>
  <si>
    <t>극동유화</t>
  </si>
  <si>
    <t>014530</t>
  </si>
  <si>
    <t>여성의류 및 악세사리류 제조,도매,유통(백화점)</t>
  </si>
  <si>
    <t>신현균</t>
  </si>
  <si>
    <t>http://www.daehyun.co.kr</t>
  </si>
  <si>
    <t>고려산업</t>
  </si>
  <si>
    <t>002140</t>
  </si>
  <si>
    <t>자동차부품(에어닥트,글로벌박스,노즐,어셈블리류,핸들류) 제조,판매/공장 임대</t>
  </si>
  <si>
    <t>김진산</t>
  </si>
  <si>
    <t>http://www.dongkook-ind.co.kr</t>
  </si>
  <si>
    <t>대현</t>
  </si>
  <si>
    <t>016090</t>
  </si>
  <si>
    <t>수배전반,가스절연개폐장치,빌딩자동화시스템,중앙감시반,자동제어반 제조,도소매,무역</t>
  </si>
  <si>
    <t>이재광,조광식</t>
  </si>
  <si>
    <t>http://www.kmec.co.kr</t>
  </si>
  <si>
    <t>케이비아이동국실업</t>
  </si>
  <si>
    <t>001620</t>
  </si>
  <si>
    <t>레미콘 제조,판매</t>
  </si>
  <si>
    <t>정영교</t>
  </si>
  <si>
    <t>http://www.busanind.co.kr</t>
  </si>
  <si>
    <t>광명전기</t>
  </si>
  <si>
    <t>017040</t>
  </si>
  <si>
    <t>에너지 원료(석탄,석유),산업기자재(기계부품) 도매</t>
  </si>
  <si>
    <t>박상준</t>
  </si>
  <si>
    <t>http://www.stx.co.kr</t>
  </si>
  <si>
    <t>부산산업</t>
  </si>
  <si>
    <t>011390</t>
  </si>
  <si>
    <t>연,아연괴 제조,판매</t>
  </si>
  <si>
    <t>최윤범, 노진수, 백순흠</t>
  </si>
  <si>
    <t>http://www.koreazinc.co.kr</t>
  </si>
  <si>
    <t>STX</t>
  </si>
  <si>
    <t>011810</t>
  </si>
  <si>
    <t>금융단말기(현금자동입출금기,온라인단말기),통신기기 제조,판매</t>
  </si>
  <si>
    <t>김유영</t>
  </si>
  <si>
    <t>http://www.chunghocomnet.com</t>
  </si>
  <si>
    <t>고려아연</t>
  </si>
  <si>
    <t>010130</t>
  </si>
  <si>
    <t>의약품 외</t>
  </si>
  <si>
    <t>김혜연 박희덕(각자)</t>
  </si>
  <si>
    <t>http://www.pharmgenscience.com</t>
  </si>
  <si>
    <t>센트럴인사이트</t>
  </si>
  <si>
    <t>012600</t>
  </si>
  <si>
    <t>지류,아트지,백상지 제조</t>
  </si>
  <si>
    <t>이도균</t>
  </si>
  <si>
    <t>http://www.moorim.co.kr</t>
  </si>
  <si>
    <t>팜젠사이언스</t>
  </si>
  <si>
    <t>004720</t>
  </si>
  <si>
    <t>유가증권의매매,위탁매매,유가증권의 중개,대리/부동산 임대</t>
  </si>
  <si>
    <t>최병철</t>
  </si>
  <si>
    <t>http://hmsec.com</t>
  </si>
  <si>
    <t>무림페이퍼</t>
  </si>
  <si>
    <t>009200</t>
  </si>
  <si>
    <t>유리제품(주류병) 제조/화장품 도소매,수입(병제조기기)</t>
  </si>
  <si>
    <t>09월</t>
  </si>
  <si>
    <t>고기영</t>
  </si>
  <si>
    <t>http://www.e-kumbi.co.kr</t>
  </si>
  <si>
    <t>현대차증권</t>
  </si>
  <si>
    <t>001500</t>
  </si>
  <si>
    <t>통신음향,전자기계기구용 플라스틱제품 제조,도매</t>
  </si>
  <si>
    <t>김명성</t>
  </si>
  <si>
    <t>http://www.daidong.com</t>
  </si>
  <si>
    <t>금비</t>
  </si>
  <si>
    <t>008870</t>
  </si>
  <si>
    <t>고무,플라스틱제품,산업용포장재,PP.BAG,타포린 제조,도매/부동산 임대/주택 신축,판매/인터넷 정보통신/벤처회사 투자</t>
  </si>
  <si>
    <t>신성엽</t>
  </si>
  <si>
    <t>http://www.wonlim.co.kr</t>
  </si>
  <si>
    <t>대동전자</t>
  </si>
  <si>
    <t>008110</t>
  </si>
  <si>
    <t>의약품(하드캅셀,건강보조식품,소프트캅셀),건강보조식품,인삼제품 제조,판매</t>
  </si>
  <si>
    <t>양주환</t>
  </si>
  <si>
    <t>http://www.suheung.com</t>
  </si>
  <si>
    <t>원림</t>
  </si>
  <si>
    <t>005820</t>
  </si>
  <si>
    <t>콘덴서용 증착필름,압력분무식 플러스자동도포기 제조,판매</t>
  </si>
  <si>
    <t>신준섭</t>
  </si>
  <si>
    <t>http://www.smec-korea.co.kr</t>
  </si>
  <si>
    <t>서흥</t>
  </si>
  <si>
    <t>008490</t>
  </si>
  <si>
    <t>무연탄채굴,원유,유전개발,가스전 개발/부동산 임대</t>
  </si>
  <si>
    <t>http://nextscience.co.kr/</t>
  </si>
  <si>
    <t>성문전자</t>
  </si>
  <si>
    <t>014910</t>
  </si>
  <si>
    <t>전기산업용기기(개폐기,차단기,배전반),자동화시스템,자동차엔진부품,절연전선,금구류,고압선,저압선 제조,판매/전기공사,가스절연차단기</t>
  </si>
  <si>
    <t>허정석</t>
  </si>
  <si>
    <t>http://www.iljin.co.kr</t>
  </si>
  <si>
    <t>HLB글로벌</t>
  </si>
  <si>
    <t>003580</t>
  </si>
  <si>
    <t>기타 비금속광물 광업</t>
  </si>
  <si>
    <t>골판지원단,골판지상자 제조</t>
  </si>
  <si>
    <t>강병은,손용수</t>
  </si>
  <si>
    <t>http://www.dypc.co.kr</t>
  </si>
  <si>
    <t>일진홀딩스</t>
  </si>
  <si>
    <t>015860</t>
  </si>
  <si>
    <t>자동차부품,건축자재(관이음쇠) 제조,판매</t>
  </si>
  <si>
    <t>최동윤(단독 대표이사)</t>
  </si>
  <si>
    <t>http://www.yeonghwa.co.kr</t>
  </si>
  <si>
    <t>대영포장</t>
  </si>
  <si>
    <t>014160</t>
  </si>
  <si>
    <t>의약품(항생제,혈전용해제,향정신성약품,구충제) 제조,판매</t>
  </si>
  <si>
    <t>유 제 만</t>
  </si>
  <si>
    <t>http://www.shinpoong.co.kr</t>
  </si>
  <si>
    <t>영화금속</t>
  </si>
  <si>
    <t>012280</t>
  </si>
  <si>
    <t>의약품,화장품 제조,도매</t>
  </si>
  <si>
    <t>이양구</t>
  </si>
  <si>
    <t>http://dongsung-pharm.co.kr</t>
  </si>
  <si>
    <t>신풍제약</t>
  </si>
  <si>
    <t>019170</t>
  </si>
  <si>
    <t>석탄(점결탄) 판매</t>
  </si>
  <si>
    <t>신동철, 강재현</t>
  </si>
  <si>
    <t>http://ascendio.co.kr</t>
  </si>
  <si>
    <t>동성제약</t>
  </si>
  <si>
    <t>002210</t>
  </si>
  <si>
    <t>의약품 제조,도매/부동산 임대</t>
  </si>
  <si>
    <t>박승국,정승원(공동대표이사)</t>
  </si>
  <si>
    <t>http://www.hanall.co.kr</t>
  </si>
  <si>
    <t>아센디오</t>
  </si>
  <si>
    <t>012170</t>
  </si>
  <si>
    <t>피혁 제조,도매,무역,부동산임대</t>
  </si>
  <si>
    <t>이장원</t>
  </si>
  <si>
    <t>http://www.uni-chem.net</t>
  </si>
  <si>
    <t>한올바이오파마</t>
  </si>
  <si>
    <t>009420</t>
  </si>
  <si>
    <t>황동봉,동합금괴 제조,판매</t>
  </si>
  <si>
    <t>조시영, 김옥렬</t>
  </si>
  <si>
    <t>http://www.brassone.com</t>
  </si>
  <si>
    <t>유니켐</t>
  </si>
  <si>
    <t>011330</t>
  </si>
  <si>
    <t>화물자동차운송,콘테이너운송,수출입화물보관,도로운송,CY보관,하역</t>
  </si>
  <si>
    <t>하 현, 조경민 각자대표</t>
  </si>
  <si>
    <t>http://www.kukbo.com</t>
  </si>
  <si>
    <t>대창</t>
  </si>
  <si>
    <t>012800</t>
  </si>
  <si>
    <t>건축공사,토목공사,전기공사</t>
  </si>
  <si>
    <t>유필상</t>
  </si>
  <si>
    <t>http://www.ilsungconst.co.kr</t>
  </si>
  <si>
    <t>국보</t>
  </si>
  <si>
    <t>001140</t>
  </si>
  <si>
    <t>토목공사,건축공사/부동산 임대</t>
  </si>
  <si>
    <t>손병재, 이은규 (각자 대표이사)</t>
  </si>
  <si>
    <t>http://www.camusenc.com</t>
  </si>
  <si>
    <t>일성건설</t>
  </si>
  <si>
    <t>013360</t>
  </si>
  <si>
    <t>식품향료,식품첨가물,화학제품,껌베이스(자일리톨,에리스리톨),담배향료 제조,판매</t>
  </si>
  <si>
    <t>정기련</t>
  </si>
  <si>
    <t>http://www.bolak.co.kr</t>
  </si>
  <si>
    <t>까뮤이앤씨</t>
  </si>
  <si>
    <t>013700</t>
  </si>
  <si>
    <t>수배전반,중전기기 제조,도매/전기공사</t>
  </si>
  <si>
    <t>전동준, 남삼우(각자 대표이사)</t>
  </si>
  <si>
    <t>http://www.seondo.co.kr</t>
  </si>
  <si>
    <t>보락</t>
  </si>
  <si>
    <t>002760</t>
  </si>
  <si>
    <t>컴퓨터 소프트웨어,하드웨어 서버,도매</t>
  </si>
  <si>
    <t>김대영</t>
  </si>
  <si>
    <t>http://www.citech.kr</t>
  </si>
  <si>
    <t>선도전기</t>
  </si>
  <si>
    <t>007610</t>
  </si>
  <si>
    <t>의약품,식음료 제조,도매</t>
  </si>
  <si>
    <t>최성원</t>
  </si>
  <si>
    <t>http://www.ekdp.com</t>
  </si>
  <si>
    <t>씨아이테크</t>
  </si>
  <si>
    <t>004920</t>
  </si>
  <si>
    <t>그외 기타 제품 제조업</t>
  </si>
  <si>
    <t>스포츠중계권,스포츠마케팅,광고</t>
  </si>
  <si>
    <t>이반석</t>
  </si>
  <si>
    <t>http://galaxiasme.com</t>
  </si>
  <si>
    <t>광동제약</t>
  </si>
  <si>
    <t>009290</t>
  </si>
  <si>
    <t>수출입(카오디오)/통신기기 제조,판매/이동통신,유선방송,정보통신/생활필수품,식품 판매/부동산 임대</t>
  </si>
  <si>
    <t>윤성호, 윤봉수</t>
  </si>
  <si>
    <t>http://www.namsung.com</t>
  </si>
  <si>
    <t>갤럭시아에스엠</t>
  </si>
  <si>
    <t>011420</t>
  </si>
  <si>
    <t>스포츠 서비스업</t>
  </si>
  <si>
    <t>장세홍, 이병제 (각자대표)</t>
  </si>
  <si>
    <t>http://www.kiscoholdings.co.kr</t>
  </si>
  <si>
    <t>남성</t>
  </si>
  <si>
    <t>004270</t>
  </si>
  <si>
    <t>종합건설업(토목공사,도로공사,건축공사,관급공사,환경공사,상하수도공사,하수종말처리공사)/부동산 임대,매매</t>
  </si>
  <si>
    <t>이재규</t>
  </si>
  <si>
    <t>http://www.taeyoung.com</t>
  </si>
  <si>
    <t>KISCO홀딩스</t>
  </si>
  <si>
    <t>001940</t>
  </si>
  <si>
    <t>철강압연제품(앵글,이형형강,평철,환봉) 제조,판매</t>
  </si>
  <si>
    <t>한길구, 박성우</t>
  </si>
  <si>
    <t>http://www.ekosco.com</t>
  </si>
  <si>
    <t>태영건설</t>
  </si>
  <si>
    <t>009410</t>
  </si>
  <si>
    <t>지류펄프 보관창고 운영/화물취급,화물운송알선,물류컨설팅/종합쇼핑몰운영,통신판매,인터넷백화점</t>
  </si>
  <si>
    <t>황규호</t>
  </si>
  <si>
    <t>http://www.hansollogistics.com</t>
  </si>
  <si>
    <t>한국특강</t>
  </si>
  <si>
    <t>007280</t>
  </si>
  <si>
    <t>피혁원단,혁제운동화,혁제장갑,혁제스포츠용품 제조,상품중개,무역</t>
  </si>
  <si>
    <t>허남각, 허준홍 (2인 각자 대표이사)</t>
  </si>
  <si>
    <t>http://www.samyangts.com</t>
  </si>
  <si>
    <t>한솔로지스틱스</t>
  </si>
  <si>
    <t>009180</t>
  </si>
  <si>
    <t>이동전화,무선호출서비스,부가통신</t>
  </si>
  <si>
    <t>유영상</t>
  </si>
  <si>
    <t>http://www.sktelecom.com</t>
  </si>
  <si>
    <t>삼양통상</t>
  </si>
  <si>
    <t>002170</t>
  </si>
  <si>
    <t>폴리우레탄,폴리우레탄스폰지 제조,판매</t>
  </si>
  <si>
    <t>김상용,조영태(각자대표이사)</t>
  </si>
  <si>
    <t>http://www.chinyangpoly.kr</t>
  </si>
  <si>
    <t>SK텔레콤</t>
  </si>
  <si>
    <t>017670</t>
  </si>
  <si>
    <t>윤활유,고무배합유,전기절연유 제조,판매,수출입</t>
  </si>
  <si>
    <t>유재순</t>
  </si>
  <si>
    <t>http://www.michang.co.kr</t>
  </si>
  <si>
    <t>진양폴리우레탄</t>
  </si>
  <si>
    <t>010640</t>
  </si>
  <si>
    <t>직선운동시스템,메카트로시스템,기타정밀 자동화기기 제조,판매/전자상거래,인터넷 관련 s/w,h/w 개발,판매,유지보수</t>
  </si>
  <si>
    <t>진영환, 진주완</t>
  </si>
  <si>
    <t>http://www.samickthk.co.kr</t>
  </si>
  <si>
    <t>미창석유공업</t>
  </si>
  <si>
    <t>003650</t>
  </si>
  <si>
    <t>계면활성제,분황,황산,도료첨가제,프라스틱첨가제 제조</t>
  </si>
  <si>
    <t>홍창식, 손응주</t>
  </si>
  <si>
    <t>http://www.mwc.co.kr</t>
  </si>
  <si>
    <t>삼익THK</t>
  </si>
  <si>
    <t>004380</t>
  </si>
  <si>
    <t>자동차부품(승용차내장품-도어트림,헤드라이닝,승용차시트) 제조,도매</t>
  </si>
  <si>
    <t>유양석</t>
  </si>
  <si>
    <t>http://www.seo-yon.com</t>
  </si>
  <si>
    <t>미원상사</t>
  </si>
  <si>
    <t>002840</t>
  </si>
  <si>
    <t>화공약품.엔지니어링 플라스틱,페놀계제품,석유화학제품 판매/철재가구,사무목재가구 제조/교육사업</t>
  </si>
  <si>
    <t>안현식</t>
  </si>
  <si>
    <t>http://www.sewoo21.co.kr</t>
  </si>
  <si>
    <t>서연</t>
  </si>
  <si>
    <t>007860</t>
  </si>
  <si>
    <t>자동차A/S용 부품,컨테이너,특수중기,산업기계제품 생산,판매,부품모듈화,부품수출사업,환경/플랜트사업,특수중기부문(컨테이너)</t>
  </si>
  <si>
    <t>정의선, 조성환</t>
  </si>
  <si>
    <t>http://www.mobis.co.kr</t>
  </si>
  <si>
    <t>세우글로벌</t>
  </si>
  <si>
    <t>013000</t>
  </si>
  <si>
    <t>교육서비스, 의약품개발, 상품권유통</t>
  </si>
  <si>
    <t>윤종기</t>
  </si>
  <si>
    <t>http://www.thelma.co.kr</t>
  </si>
  <si>
    <t>현대모비스</t>
  </si>
  <si>
    <t>012330</t>
  </si>
  <si>
    <t>콘크리트혼화제, 비료, 친환경농자재, 수처리제</t>
  </si>
  <si>
    <t>곽정현, 김재익</t>
  </si>
  <si>
    <t>http://www.kgchem.co.kr</t>
  </si>
  <si>
    <t>쎌마테라퓨틱스</t>
  </si>
  <si>
    <t>015540</t>
  </si>
  <si>
    <t>전해콘덴서,복합부품,전자튜너 제조</t>
  </si>
  <si>
    <t>서중호</t>
  </si>
  <si>
    <t>http://www.dwecc.com</t>
  </si>
  <si>
    <t>KG케미칼</t>
  </si>
  <si>
    <t>001390</t>
  </si>
  <si>
    <t>손해보험(자동차보험)</t>
  </si>
  <si>
    <t>조용일, 이성재</t>
  </si>
  <si>
    <t>http://www.hi.co.kr</t>
  </si>
  <si>
    <t>대우부품</t>
  </si>
  <si>
    <t>009320</t>
  </si>
  <si>
    <t>백화점,여행알선,숙박,음식점/부동산 임대</t>
  </si>
  <si>
    <t>박홍진 (단독 대표이사)</t>
  </si>
  <si>
    <t>http://www.hyundaigreenfood.com</t>
  </si>
  <si>
    <t>현대해상</t>
  </si>
  <si>
    <t>001450</t>
  </si>
  <si>
    <t>전력자원개발,발전,송전,전력용기자재확보</t>
  </si>
  <si>
    <t>정승일</t>
  </si>
  <si>
    <t>http://www.kepco.co.kr</t>
  </si>
  <si>
    <t>현대그린푸드</t>
  </si>
  <si>
    <t>005440</t>
  </si>
  <si>
    <t>에폭시수지,폴리아마이드수지,아염소산소다 제조,도소매</t>
  </si>
  <si>
    <t>이시창, 허연진</t>
  </si>
  <si>
    <t>http://www.kukdo.com</t>
  </si>
  <si>
    <t>한국전력공사</t>
  </si>
  <si>
    <t>015760</t>
  </si>
  <si>
    <t>알부민외 제조,판매</t>
  </si>
  <si>
    <t>허은철</t>
  </si>
  <si>
    <t>http://www.greencross.com</t>
  </si>
  <si>
    <t>국도화학</t>
  </si>
  <si>
    <t>007690</t>
  </si>
  <si>
    <t>프레스, 합금철</t>
  </si>
  <si>
    <t>최진식</t>
  </si>
  <si>
    <t>http://www.simpac.co.kr</t>
  </si>
  <si>
    <t>녹십자</t>
  </si>
  <si>
    <t>006280</t>
  </si>
  <si>
    <t>스웨터,니트,셔츠 도매,제조/컴퓨터주변기기 무역,오파,임대</t>
  </si>
  <si>
    <t>임찬혁(대표집행임원), 송주호(대표집행임원)</t>
  </si>
  <si>
    <t>http://www.willbes.com</t>
  </si>
  <si>
    <t>SIMPAC</t>
  </si>
  <si>
    <t>009160</t>
  </si>
  <si>
    <t>자동차,중장비 부품(크랭크샤프트,트랙링크조립체,커넥팅로드,중장비롤러류),기어,동력전달장치,단조가공품,단조품 제조</t>
  </si>
  <si>
    <t>박권일</t>
  </si>
  <si>
    <t>http://www.dcf.co.kr</t>
  </si>
  <si>
    <t>윌비스</t>
  </si>
  <si>
    <t>008600</t>
  </si>
  <si>
    <t>원양어업(참치,명태,오징어),육가공,참치통조림,장류 제조/냉동냉장 창고운영/부동산 임대/컴퓨터,소프트웨어 개발,도매/팝콘,구운김 도매</t>
  </si>
  <si>
    <t>이창주, 김치곤 (각자대표)</t>
  </si>
  <si>
    <t>http://www.sajo.co.kr</t>
  </si>
  <si>
    <t>대창단조</t>
  </si>
  <si>
    <t>015230</t>
  </si>
  <si>
    <t>특수화물 운송(유류,화학류,벌크제품 등),냉동차,탱크로리운송,복합운송 주선,임대,택배/특장차,중기 제조,판매</t>
  </si>
  <si>
    <t>유인철, 이석환 (각자대표)</t>
  </si>
  <si>
    <t>http://www.hanex.co.kr</t>
  </si>
  <si>
    <t>사조산업</t>
  </si>
  <si>
    <t>007160</t>
  </si>
  <si>
    <t>제분, 배합사료 제조</t>
  </si>
  <si>
    <t>노동환</t>
  </si>
  <si>
    <t>http://www.dongaone.com</t>
  </si>
  <si>
    <t>한익스프레스</t>
  </si>
  <si>
    <t>014130</t>
  </si>
  <si>
    <t>스위치,리모콘,배선기구,섬머스타트,게임기,전자부품 제조,판매</t>
  </si>
  <si>
    <t>http://www.kie.co.kr</t>
  </si>
  <si>
    <t>사조동아원</t>
  </si>
  <si>
    <t>008040</t>
  </si>
  <si>
    <t>표백화학펄프(B.K.P) 제조,목재가공,조림사업</t>
  </si>
  <si>
    <t>http://www.moorimpnp.co.kr</t>
  </si>
  <si>
    <t>경인전자</t>
  </si>
  <si>
    <t>009140</t>
  </si>
  <si>
    <t>여성의류,남성의류,캐쥬얼웨어 제조</t>
  </si>
  <si>
    <t>손수근</t>
  </si>
  <si>
    <t>http://www.inthef.co.kr</t>
  </si>
  <si>
    <t>무림P&amp;P</t>
  </si>
  <si>
    <t>009580</t>
  </si>
  <si>
    <t>정보시스템구축 및 유지보수, 포장재제조 및 가공, 지류가공 및 판매</t>
  </si>
  <si>
    <t>강준석</t>
  </si>
  <si>
    <t>http://www.hansolpns.com</t>
  </si>
  <si>
    <t>인디에프</t>
  </si>
  <si>
    <t>014990</t>
  </si>
  <si>
    <t>자동차부품,유공압기기,소각로,자동세차기,하훼유통,발효기,모터 제조</t>
  </si>
  <si>
    <t>김지현</t>
  </si>
  <si>
    <t>http://www.dy.co.kr</t>
  </si>
  <si>
    <t>한솔피엔에스</t>
  </si>
  <si>
    <t>010420</t>
  </si>
  <si>
    <t>P/C혼방직물,면방적,각종사류,직물류 제조,도소매</t>
  </si>
  <si>
    <t>서재희 대표집행임원</t>
  </si>
  <si>
    <t>http://www.pangrim.com</t>
  </si>
  <si>
    <t>디와이</t>
  </si>
  <si>
    <t>013570</t>
  </si>
  <si>
    <t>열교환기,압력용기,저장탱크,산업용보일러 제조</t>
  </si>
  <si>
    <t>서상훈</t>
  </si>
  <si>
    <t>http://www.curo.co.kr</t>
  </si>
  <si>
    <t>방림</t>
  </si>
  <si>
    <t>003610</t>
  </si>
  <si>
    <t>과산화수소,라텍스,요소수지,수소액화탄산,차아황산소다 제조,판매,디지털카메라용 인화필름 제조,수출</t>
  </si>
  <si>
    <t>박원환</t>
  </si>
  <si>
    <t>http://www.hansolchemical.com</t>
  </si>
  <si>
    <t>큐로</t>
  </si>
  <si>
    <t>015590</t>
  </si>
  <si>
    <t>방위산업제품,프린터,불소화합물,자동차용 매트 제조/얼굴인식시스템 개발</t>
  </si>
  <si>
    <t>손경석</t>
  </si>
  <si>
    <t>http://www.firsteccom.co.kr</t>
  </si>
  <si>
    <t>한솔케미칼</t>
  </si>
  <si>
    <t>014680</t>
  </si>
  <si>
    <t>원양어업,수산물가공(참치캔,맛김,어묵,맛살),도소매/음료사업(상쾌한아침)</t>
  </si>
  <si>
    <t>이명우</t>
  </si>
  <si>
    <t>http://dwml.co.kr/</t>
  </si>
  <si>
    <t>퍼스텍</t>
  </si>
  <si>
    <t>010820</t>
  </si>
  <si>
    <t>산업용 인쇄회로기판,다층 인쇄회로기판,빌드업기판,반도체패키지기판,메모리모듈기판 제조</t>
  </si>
  <si>
    <t>김영재</t>
  </si>
  <si>
    <t>http://www.daeduckholdings.com</t>
  </si>
  <si>
    <t>동원산업</t>
  </si>
  <si>
    <t>006040</t>
  </si>
  <si>
    <t>냉동식품,햄제품 제조,도매,보관/원양어업</t>
  </si>
  <si>
    <t>임우근,임준호(각자대표)</t>
  </si>
  <si>
    <t>http://www.hsep.com</t>
  </si>
  <si>
    <t>대덕</t>
  </si>
  <si>
    <t>008060</t>
  </si>
  <si>
    <t>부동산 분양/입시학원 운영</t>
  </si>
  <si>
    <t>김승제</t>
  </si>
  <si>
    <t>http://www.e-starco.co.kr</t>
  </si>
  <si>
    <t>한성기업</t>
  </si>
  <si>
    <t>003680</t>
  </si>
  <si>
    <t>골판지,골판지상자,수출용박스 제조,도매/인쇄</t>
  </si>
  <si>
    <t>이복진</t>
  </si>
  <si>
    <t>http://www.tailim.com</t>
  </si>
  <si>
    <t>이스타코</t>
  </si>
  <si>
    <t>015020</t>
  </si>
  <si>
    <t>골판지원지,석고보드원지,크라프트원지,라이나원지,라이너지 제조,판매</t>
  </si>
  <si>
    <t>유승환, 이현탁</t>
  </si>
  <si>
    <t>http://www.asiapaper.co.kr</t>
  </si>
  <si>
    <t>태림포장</t>
  </si>
  <si>
    <t>011280</t>
  </si>
  <si>
    <t>선반,밀링,연삭기,CNC선반,CNC밀링,머시닝센타 제조,판매/자동차부품(실린더블럭) 제조</t>
  </si>
  <si>
    <t>권영열, 권형석</t>
  </si>
  <si>
    <t>http://www.hwacheon.co.kr</t>
  </si>
  <si>
    <t>아세아제지</t>
  </si>
  <si>
    <t>002310</t>
  </si>
  <si>
    <t>수산물(어묵,맛살)가공품 도매,원양수산업,수출입</t>
  </si>
  <si>
    <t>이인덕, 김정웅 (각자대표)</t>
  </si>
  <si>
    <t>http://www.cjseafood.net</t>
  </si>
  <si>
    <t>화천기계</t>
  </si>
  <si>
    <t>010660</t>
  </si>
  <si>
    <t>석도강판,표면처리강판 제조,임가공,판매</t>
  </si>
  <si>
    <t>신종호</t>
  </si>
  <si>
    <t>http://www.shinhwatp.com</t>
  </si>
  <si>
    <t>CJ씨푸드</t>
  </si>
  <si>
    <t>011150</t>
  </si>
  <si>
    <t>알루미늄판 제조,도매</t>
  </si>
  <si>
    <t>이영호,성원모</t>
  </si>
  <si>
    <t>http://www.choilal.co.kr</t>
  </si>
  <si>
    <t>SHD</t>
  </si>
  <si>
    <t>001770</t>
  </si>
  <si>
    <t>자동차부품(자동차램프류,샤시와조향기기,케스터홀더) 제조</t>
  </si>
  <si>
    <t>이성엽,김한영,김정현</t>
  </si>
  <si>
    <t>http://www.slworld.com</t>
  </si>
  <si>
    <t>조일알미늄</t>
  </si>
  <si>
    <t>018470</t>
  </si>
  <si>
    <t>스포츠의류(등산복,운동복,스키복) 도소매,수출,섬유봉제</t>
  </si>
  <si>
    <t>성래은</t>
  </si>
  <si>
    <t>에스엘</t>
  </si>
  <si>
    <t>005850</t>
  </si>
  <si>
    <t>응용 소프트웨어 개발 및 공급업</t>
  </si>
  <si>
    <t>김용우</t>
  </si>
  <si>
    <t>http://www.douzone.com</t>
  </si>
  <si>
    <t>영원무역홀딩스</t>
  </si>
  <si>
    <t>009970</t>
  </si>
  <si>
    <t>의약품(제산제(겔포스),구심,용각산,고혈압치료제(카프릴),소염진통제(멘소레담),항생제(듀리세프),혈전치료제(아스트릭스)) 제조</t>
  </si>
  <si>
    <t>김정균, 장두현</t>
  </si>
  <si>
    <t>http://www.boryung.co.kr</t>
  </si>
  <si>
    <t>더존비즈온</t>
  </si>
  <si>
    <t>012510</t>
  </si>
  <si>
    <t>컨테이너용합판,목재 파렛트,프레스우드 파렛트,가공목재,제재목 제조/부동산 임대</t>
  </si>
  <si>
    <t>이길수, 박승준</t>
  </si>
  <si>
    <t>http://www.eagon.com</t>
  </si>
  <si>
    <t>보령</t>
  </si>
  <si>
    <t>003850</t>
  </si>
  <si>
    <t>화장지,미용티슈 제조,도매</t>
  </si>
  <si>
    <t>주광옥</t>
  </si>
  <si>
    <t>http://www.monarisa.co.kr</t>
  </si>
  <si>
    <t>이건산업</t>
  </si>
  <si>
    <t>008250</t>
  </si>
  <si>
    <t>나무제품 제조업</t>
  </si>
  <si>
    <t>백화점운영,임대사업(백화점 코너)</t>
  </si>
  <si>
    <t>구정모</t>
  </si>
  <si>
    <t>http://www.debec.co.kr</t>
  </si>
  <si>
    <t>모나리자</t>
  </si>
  <si>
    <t>012690</t>
  </si>
  <si>
    <t>기타 종이 및 판지 제품 제조업</t>
  </si>
  <si>
    <t>배합사료,Suit-feed(맞춤 TMR(육성우,건유우,착유우) 사료),농후사료,곡류(강피류 등 부산물) 제조,판매/부동산 임대,무역</t>
  </si>
  <si>
    <t>한재규</t>
  </si>
  <si>
    <t>http://wsgroup.co.kr</t>
  </si>
  <si>
    <t>대구백화점</t>
  </si>
  <si>
    <t>006370</t>
  </si>
  <si>
    <t>철도차량부품(피스턴링,실린더라이너,발브가이드,타펫트),자동차부품,주강,주물 제조,판매</t>
  </si>
  <si>
    <t>류현석(대표이사)</t>
  </si>
  <si>
    <t>http://www.ypr.co.kr</t>
  </si>
  <si>
    <t>우성</t>
  </si>
  <si>
    <t>006980</t>
  </si>
  <si>
    <t>강관류,철판류,금속관류,건축자재,자동차부품 제조,도매</t>
  </si>
  <si>
    <t>엄정헌</t>
  </si>
  <si>
    <t>http://www.hanilsteel.co.kr</t>
  </si>
  <si>
    <t>유성기업</t>
  </si>
  <si>
    <t>002920</t>
  </si>
  <si>
    <t>피아노,기타,현악기,전자악기,동 부분품 제조,임대,도매</t>
  </si>
  <si>
    <t>김종섭, 이형국</t>
  </si>
  <si>
    <t>http://www.samick.co.kr</t>
  </si>
  <si>
    <t>한일철강</t>
  </si>
  <si>
    <t>002220</t>
  </si>
  <si>
    <t>아파트 건설</t>
  </si>
  <si>
    <t>이종원,최진엽</t>
  </si>
  <si>
    <t>http://www.hwasung.com</t>
  </si>
  <si>
    <t>삼익악기</t>
  </si>
  <si>
    <t>002450</t>
  </si>
  <si>
    <t>악기 제조업</t>
  </si>
  <si>
    <t>자동차용 밧데리</t>
  </si>
  <si>
    <t>김상헌 김원종 김인환</t>
  </si>
  <si>
    <t>http://www.x-probattery.co.kr</t>
  </si>
  <si>
    <t>화성산업</t>
  </si>
  <si>
    <t>002460</t>
  </si>
  <si>
    <t>주류(소주,매취,실비우스,위스키) 제조,음료 도매</t>
  </si>
  <si>
    <t>임지선, 조영석</t>
  </si>
  <si>
    <t>http://www.bohae.co.kr</t>
  </si>
  <si>
    <t>DN오토모티브</t>
  </si>
  <si>
    <t>007340</t>
  </si>
  <si>
    <t>유가증권 매매</t>
  </si>
  <si>
    <t>이명수</t>
  </si>
  <si>
    <t>http://www.sangsanginib.com</t>
  </si>
  <si>
    <t>보해양조</t>
  </si>
  <si>
    <t>000890</t>
  </si>
  <si>
    <t>건설기계,산업용 기계장비(진공흡인차,세정차),스테거크레인,비상용발전기,해상용엔진 도소매/창고</t>
  </si>
  <si>
    <t>원경희</t>
  </si>
  <si>
    <t>http://www.haein.com</t>
  </si>
  <si>
    <t>상상인증권</t>
  </si>
  <si>
    <t>001290</t>
  </si>
  <si>
    <t>건설가설재,강관,거푸집 제조,판매</t>
  </si>
  <si>
    <t>전장열, 이범호 (각자 대표이사)</t>
  </si>
  <si>
    <t>http://www.kumkangkind.com</t>
  </si>
  <si>
    <t>혜인</t>
  </si>
  <si>
    <t>003010</t>
  </si>
  <si>
    <t>유연성 산업용 포장재(FIBC) 제조 판매</t>
  </si>
  <si>
    <t>김재욱</t>
  </si>
  <si>
    <t>http://nk-ms.com</t>
  </si>
  <si>
    <t>금강공업</t>
  </si>
  <si>
    <t>014280</t>
  </si>
  <si>
    <t>연포장재,필름,골판지상자,합성수지,플라스틱일반성형제품 제조</t>
  </si>
  <si>
    <t>송녹정,신동윤</t>
  </si>
  <si>
    <t>http://www.youlchon.com</t>
  </si>
  <si>
    <t>플레이그램</t>
  </si>
  <si>
    <t>009810</t>
  </si>
  <si>
    <t>여성,남성의류,스웨터,의복관련 악세사리,사카린,망초 제조,판매,수출입/섬유의류 도매/신용카드업/의류전문 물류대행 및 임대사업</t>
  </si>
  <si>
    <t>박정주</t>
  </si>
  <si>
    <t>http://www.sw.co.kr</t>
  </si>
  <si>
    <t>율촌화학</t>
  </si>
  <si>
    <t>008730</t>
  </si>
  <si>
    <t>육상운송,해상운송,항만화물하역,보관,창고,물류사업</t>
  </si>
  <si>
    <t>김형곤, 박창기</t>
  </si>
  <si>
    <t>http://www.dongbang.co.kr</t>
  </si>
  <si>
    <t>신원</t>
  </si>
  <si>
    <t>009270</t>
  </si>
  <si>
    <t>윤활유,그리스 제조,도매</t>
  </si>
  <si>
    <t>라머스 예룬 피터</t>
  </si>
  <si>
    <t>http://www.shell.co.kr</t>
  </si>
  <si>
    <t>동방</t>
  </si>
  <si>
    <t>004140</t>
  </si>
  <si>
    <t>의약품,치약,의약부외품(부광탁스,레가론,부광안티프라그) 제조</t>
  </si>
  <si>
    <t>이우현,유희원(각자대표이사)</t>
  </si>
  <si>
    <t>http://www.bukwang.co.kr</t>
  </si>
  <si>
    <t>한국쉘석유</t>
  </si>
  <si>
    <t>002960</t>
  </si>
  <si>
    <t>동판제,대,관,봉,선,소전,동파이프 제조,도매,무역</t>
  </si>
  <si>
    <t>부광약품</t>
  </si>
  <si>
    <t>003000</t>
  </si>
  <si>
    <t>유가증권 매매,위탁매매,인수,주선</t>
  </si>
  <si>
    <t>박현철</t>
  </si>
  <si>
    <t>http://www.bookook.co.kr</t>
  </si>
  <si>
    <t>풍산홀딩스</t>
  </si>
  <si>
    <t>005810</t>
  </si>
  <si>
    <t>전동공구(그라인더,드릴,커팅머신 등), 엔진, 자동차용 모터 제조</t>
  </si>
  <si>
    <t>임영환</t>
  </si>
  <si>
    <t>http://www.keyang.co.kr</t>
  </si>
  <si>
    <t>부국증권</t>
  </si>
  <si>
    <t>001270</t>
  </si>
  <si>
    <t>백라이트유닛,인버터,폴리바리콘,모니터,통신장비 제조</t>
  </si>
  <si>
    <t>박현순</t>
  </si>
  <si>
    <t>http://www.hansoltechnics.com</t>
  </si>
  <si>
    <t>계양전기</t>
  </si>
  <si>
    <t>012200</t>
  </si>
  <si>
    <t>유가증권,위탁매매,인수,자기매매</t>
  </si>
  <si>
    <t>고원종</t>
  </si>
  <si>
    <t>http://db-fi.com</t>
  </si>
  <si>
    <t>한솔테크닉스</t>
  </si>
  <si>
    <t>004710</t>
  </si>
  <si>
    <t>항생제(세포탁심,세포트리악손),유산균정장제(메디락비타,메디락베베),위장관운동조절개선제(설프라이드),고혈압치료제(유니바스크),원료의약품,식품 제조,판매</t>
  </si>
  <si>
    <t>송영숙</t>
  </si>
  <si>
    <t>http://www.hanmiscience.co.kr</t>
  </si>
  <si>
    <t>DB금융투자</t>
  </si>
  <si>
    <t>016610</t>
  </si>
  <si>
    <t>의약품(게보린,세트라졸,염산나록손) 제조,판매,수출입,약초재배</t>
  </si>
  <si>
    <t>최용주</t>
  </si>
  <si>
    <t>http://www.samjinpharm.co.kr</t>
  </si>
  <si>
    <t>한미사이언스</t>
  </si>
  <si>
    <t>008930</t>
  </si>
  <si>
    <t>열연코일,냉연강판,후판,선재,스테인리스 제조</t>
  </si>
  <si>
    <t>대표이사 회장 최정우, 대표이사 사장 전중선</t>
  </si>
  <si>
    <t>http://www.posco.co.kr</t>
  </si>
  <si>
    <t>삼진제약</t>
  </si>
  <si>
    <t>005500</t>
  </si>
  <si>
    <t>토목공사,주택건설,건축공사,난방공사,전기공사,포장공사</t>
  </si>
  <si>
    <t>강병주, 이동주 (각자대표)</t>
  </si>
  <si>
    <t>http://www.iby.co.kr</t>
  </si>
  <si>
    <t>POSCO홀딩스</t>
  </si>
  <si>
    <t>005490</t>
  </si>
  <si>
    <t>줄기세포치료제,화장품</t>
  </si>
  <si>
    <t>http://www.pharmicell.com</t>
  </si>
  <si>
    <t>범양건영</t>
  </si>
  <si>
    <t>002410</t>
  </si>
  <si>
    <t>후판,철근,강판,형강,앵글,찬넬,평철 제조,판매</t>
  </si>
  <si>
    <t>장세욱, 김연극</t>
  </si>
  <si>
    <t>http://www.dongkuk.co.kr</t>
  </si>
  <si>
    <t>파미셀</t>
  </si>
  <si>
    <t>005690</t>
  </si>
  <si>
    <t>전선,통신케이블,무선통신장비,합성수지 제조,도매/부동산 매매,임대</t>
  </si>
  <si>
    <t>서명환</t>
  </si>
  <si>
    <t>http://www.daewoncable.co.kr</t>
  </si>
  <si>
    <t>동국제강</t>
  </si>
  <si>
    <t>001230</t>
  </si>
  <si>
    <t>등유,알킬벤젠,윤활유,노말파라핀 제조,도매</t>
  </si>
  <si>
    <t>류승호</t>
  </si>
  <si>
    <t>http://www.isuchemical.co.kr</t>
  </si>
  <si>
    <t>대원전선</t>
  </si>
  <si>
    <t>006340</t>
  </si>
  <si>
    <t>유가증권의 매매,위탁매매,인수주선</t>
  </si>
  <si>
    <t>장석훈</t>
  </si>
  <si>
    <t>http://www.samsungpop.com</t>
  </si>
  <si>
    <t>이수화학</t>
  </si>
  <si>
    <t>005950</t>
  </si>
  <si>
    <t>화공약품, 안경렌즈</t>
  </si>
  <si>
    <t>이승용</t>
  </si>
  <si>
    <t>http://www.samyung.co.kr</t>
  </si>
  <si>
    <t>삼성증권</t>
  </si>
  <si>
    <t>016360</t>
  </si>
  <si>
    <t>증권업</t>
  </si>
  <si>
    <t>임재택</t>
  </si>
  <si>
    <t>http://www.hygood.co.kr</t>
  </si>
  <si>
    <t>삼영무역</t>
  </si>
  <si>
    <t>002810</t>
  </si>
  <si>
    <t>합성고무 SBR(스티렌부타디엔러버),BR(폴리부타디엔러버),합성수지,BD,라텍스 제조,도소매</t>
  </si>
  <si>
    <t>백종훈</t>
  </si>
  <si>
    <t>http://www.kkpc.com</t>
  </si>
  <si>
    <t>한양증권</t>
  </si>
  <si>
    <t>001750</t>
  </si>
  <si>
    <t>궈밍쩡</t>
  </si>
  <si>
    <t>http://www.yuantakorea.com</t>
  </si>
  <si>
    <t>금호석유화학</t>
  </si>
  <si>
    <t>011780</t>
  </si>
  <si>
    <t>의약품(타리비드,제일파프,노엘,푸라솔) 제조,도매</t>
  </si>
  <si>
    <t>한상철</t>
  </si>
  <si>
    <t>유안타증권</t>
  </si>
  <si>
    <t>003470</t>
  </si>
  <si>
    <t>전자부품(인쇄회로기판),무정전 전원공급장치 제조</t>
  </si>
  <si>
    <t>전운관</t>
  </si>
  <si>
    <t>http://anpcb.co.kr</t>
  </si>
  <si>
    <t>제일파마홀딩스</t>
  </si>
  <si>
    <t>002620</t>
  </si>
  <si>
    <t>마닐라판지,고급백판지(ALL PULP) 제조,판매,수출입</t>
  </si>
  <si>
    <t>김길수</t>
  </si>
  <si>
    <t>http://www.hcpaper.co.kr</t>
  </si>
  <si>
    <t>에이엔피</t>
  </si>
  <si>
    <t>015260</t>
  </si>
  <si>
    <t>자동차용 재생타이어튜브,솔리드타이어,고무부품,골프볼,와이어로프소재,특수강선,열처리도금선,건자재 제조,판매,수출입</t>
  </si>
  <si>
    <t>강병중, 강호찬, 배중열</t>
  </si>
  <si>
    <t>http://www.nexencorp.co.kr</t>
  </si>
  <si>
    <t>한창제지</t>
  </si>
  <si>
    <t>009460</t>
  </si>
  <si>
    <t>자동차부품(라디에터,오일쿨러,인터쿨러) 제조,판매</t>
  </si>
  <si>
    <t>고호곤</t>
  </si>
  <si>
    <t>http://www.samsungcc.co.kr</t>
  </si>
  <si>
    <t>넥센</t>
  </si>
  <si>
    <t>005720</t>
  </si>
  <si>
    <t>자동차용 및 산업용 축전지(연축전지) 제조,판매</t>
  </si>
  <si>
    <t>대표이사 차주호</t>
  </si>
  <si>
    <t>http://www.gbattery.com</t>
  </si>
  <si>
    <t>삼성공조</t>
  </si>
  <si>
    <t>006660</t>
  </si>
  <si>
    <t>플라스미드</t>
  </si>
  <si>
    <t>박영근</t>
  </si>
  <si>
    <t>http://www.genels.com</t>
  </si>
  <si>
    <t>세방전지</t>
  </si>
  <si>
    <t>004490</t>
  </si>
  <si>
    <t>FPD Laser Repair 장비 등 (FPD 장비의 개발과 제조 및 판매)</t>
  </si>
  <si>
    <t>변인재</t>
  </si>
  <si>
    <t>http://www.charmeng.com</t>
  </si>
  <si>
    <t>진원생명과학</t>
  </si>
  <si>
    <t>011000</t>
  </si>
  <si>
    <t>자동차부품(제동,구동장치),프랜지(관이음쇠),철구조물,산업기계 제조</t>
  </si>
  <si>
    <t>이현덕</t>
  </si>
  <si>
    <t>http://www.kofco.com</t>
  </si>
  <si>
    <t>참엔지니어링</t>
  </si>
  <si>
    <t>009310</t>
  </si>
  <si>
    <t>이차전지양극활물질,기능성필름</t>
  </si>
  <si>
    <t>홍동환</t>
  </si>
  <si>
    <t>http://www.cosmoamt.com</t>
  </si>
  <si>
    <t>한국프랜지공업</t>
  </si>
  <si>
    <t>010100</t>
  </si>
  <si>
    <t>플라스틱레쟈,합성수지,합성피혁 제조,도매</t>
  </si>
  <si>
    <t>이봉근, 김성진 (각자대표이사)</t>
  </si>
  <si>
    <t>http://www.duksung21.com</t>
  </si>
  <si>
    <t>코스모신소재</t>
  </si>
  <si>
    <t>005070</t>
  </si>
  <si>
    <t>원종석, 황성엽</t>
  </si>
  <si>
    <t>http://www.shinyoung.com</t>
  </si>
  <si>
    <t>덕성</t>
  </si>
  <si>
    <t>004830</t>
  </si>
  <si>
    <t>유가증권 매매,중개,인수</t>
  </si>
  <si>
    <t>유창수, 고경모(각자 대표)</t>
  </si>
  <si>
    <t>http://www.eugenefn.com</t>
  </si>
  <si>
    <t>신영증권</t>
  </si>
  <si>
    <t>001720</t>
  </si>
  <si>
    <t>윤경립</t>
  </si>
  <si>
    <t>http://www.yhs.co.kr</t>
  </si>
  <si>
    <t>유진증권</t>
  </si>
  <si>
    <t>001200</t>
  </si>
  <si>
    <t>공기압축기,공구류 제조,판매/오파</t>
  </si>
  <si>
    <t>http://www.hanshin.co.kr</t>
  </si>
  <si>
    <t>유화증권</t>
  </si>
  <si>
    <t>003460</t>
  </si>
  <si>
    <t>이산화티타늄 및 부산물, 황산코발트 및 부산물</t>
  </si>
  <si>
    <t>안성덕</t>
  </si>
  <si>
    <t>http://www.cosmochem.co.kr</t>
  </si>
  <si>
    <t>한신기계공업</t>
  </si>
  <si>
    <t>011700</t>
  </si>
  <si>
    <t>전력선,통신케이블 제조,도매,수출입</t>
  </si>
  <si>
    <t>윤재인</t>
  </si>
  <si>
    <t>http://www.gaoncable.com</t>
  </si>
  <si>
    <t>코스모화학</t>
  </si>
  <si>
    <t>005420</t>
  </si>
  <si>
    <t>석유제품,가스,윤활기유,윤활유,그리스,석유화학제품 제조,도매</t>
  </si>
  <si>
    <t>Hussain A.Al-Qahtani</t>
  </si>
  <si>
    <t>http://www.s-oil.com</t>
  </si>
  <si>
    <t>가온전선</t>
  </si>
  <si>
    <t>000500</t>
  </si>
  <si>
    <t>항공기엔진,특수방산장비 제조/정비사업</t>
  </si>
  <si>
    <t>Shin Hyun Woo</t>
  </si>
  <si>
    <t>http://www.hanwhaaerospace.co.kr/</t>
  </si>
  <si>
    <t>S-Oil</t>
  </si>
  <si>
    <t>010950</t>
  </si>
  <si>
    <t>전자부품(페라이트 코어,SMPS,편향요크(DY),고압변성기(FBT)용코어) 제조,판매</t>
  </si>
  <si>
    <t>오영주, 이건화</t>
  </si>
  <si>
    <t>http://www.samwha.co.kr</t>
  </si>
  <si>
    <t>한화에어로스페이스</t>
  </si>
  <si>
    <t>012450</t>
  </si>
  <si>
    <t>H형강,제철,제강,철근,압연,스테인레스,주강,시트파일 제조,수출입,중기부품(탱크바퀴)제조,판매</t>
  </si>
  <si>
    <t>안동일</t>
  </si>
  <si>
    <t>http://www.hyundai-steel.com</t>
  </si>
  <si>
    <t>삼화전자공업</t>
  </si>
  <si>
    <t>011230</t>
  </si>
  <si>
    <t>수정진동자,수정발진기,초음파지연선,MCF,축수나사 제조,도매,수출입</t>
  </si>
  <si>
    <t>차상권</t>
  </si>
  <si>
    <t>http://www.sunny.co.kr</t>
  </si>
  <si>
    <t>현대제철</t>
  </si>
  <si>
    <t>004020</t>
  </si>
  <si>
    <t>스텐레스냉연강판,특수강 제조</t>
  </si>
  <si>
    <t>대표이사 사장 정일선,대표이사 부사장 이선우(각자 대표이사)</t>
  </si>
  <si>
    <t>http://www.hyundai-bngsteel.com</t>
  </si>
  <si>
    <t>써니전자</t>
  </si>
  <si>
    <t>004770</t>
  </si>
  <si>
    <t>원양어업/수산물가공(게맛살) 제조,수출입/냉동 및 냉장보관/부동산 임대</t>
  </si>
  <si>
    <t>정태식</t>
  </si>
  <si>
    <t>http://www.sajooy.com</t>
  </si>
  <si>
    <t>현대비앤지스틸</t>
  </si>
  <si>
    <t>004560</t>
  </si>
  <si>
    <t>유가증권 위탁매매,자기매매,인수주선</t>
  </si>
  <si>
    <t>권희백</t>
  </si>
  <si>
    <t>http://www.koreastock.co.kr</t>
  </si>
  <si>
    <t>사조오양</t>
  </si>
  <si>
    <t>006090</t>
  </si>
  <si>
    <t>콘덴서 제조,판매</t>
  </si>
  <si>
    <t>오영주, 박종온</t>
  </si>
  <si>
    <t>한화투자증권</t>
  </si>
  <si>
    <t>003530</t>
  </si>
  <si>
    <t>증권업,부동산 임대</t>
  </si>
  <si>
    <t>김 신</t>
  </si>
  <si>
    <t>http://www.sks.co.kr</t>
  </si>
  <si>
    <t>삼화전기</t>
  </si>
  <si>
    <t>009470</t>
  </si>
  <si>
    <t>http://www.phhc.co.kr</t>
  </si>
  <si>
    <t>SK증권</t>
  </si>
  <si>
    <t>001510</t>
  </si>
  <si>
    <t>건축석 제조,도소매/석공예,석공사</t>
  </si>
  <si>
    <t>김학선</t>
  </si>
  <si>
    <t>http://www.ilshinstone.co.kr</t>
  </si>
  <si>
    <t>평화홀딩스</t>
  </si>
  <si>
    <t>010770</t>
  </si>
  <si>
    <t>철강재(냉연강판,아연도강판,칼라강판,석도강판,선재류,강관,형강,봉강),비철금속 제조,도매</t>
  </si>
  <si>
    <t>박성희</t>
  </si>
  <si>
    <t>http://www.kgdongbusteel.co.kr</t>
  </si>
  <si>
    <t>일신석재</t>
  </si>
  <si>
    <t>007110</t>
  </si>
  <si>
    <t>건축자재, 철물 및 난방장치 도매업</t>
  </si>
  <si>
    <t>타일,위생도기,콘크리트파일,P.C관,침목 제조,도매</t>
  </si>
  <si>
    <t>허석헌, 정원호, 김갑진(각자 대표이사)</t>
  </si>
  <si>
    <t>http://www.isdongseo.co.kr</t>
  </si>
  <si>
    <t>KG스틸</t>
  </si>
  <si>
    <t>016380</t>
  </si>
  <si>
    <t>합성수지(PS/EPS,ABS수지) 제조</t>
  </si>
  <si>
    <t>정케빈규봉</t>
  </si>
  <si>
    <t>http://www.sh-enerchem.com</t>
  </si>
  <si>
    <t>아이에스동서</t>
  </si>
  <si>
    <t>010780</t>
  </si>
  <si>
    <t>화학섬유원사(FY,PTY,S.FIBER)제조</t>
  </si>
  <si>
    <t>박재용</t>
  </si>
  <si>
    <t>http://www.daehansf.co.kr</t>
  </si>
  <si>
    <t>SH에너지화학</t>
  </si>
  <si>
    <t>002360</t>
  </si>
  <si>
    <t>인쇄회로기판,Module 제조/부동산(건물) 임대</t>
  </si>
  <si>
    <t>장세준</t>
  </si>
  <si>
    <t>http://www.kcg.co.kr</t>
  </si>
  <si>
    <t>대한화섬</t>
  </si>
  <si>
    <t>003830</t>
  </si>
  <si>
    <t>백화점,할인점(E마트)</t>
  </si>
  <si>
    <t>손영식</t>
  </si>
  <si>
    <t>http://www.shinsegae.com</t>
  </si>
  <si>
    <t>코리아써키트</t>
  </si>
  <si>
    <t>007810</t>
  </si>
  <si>
    <t>타르제품,카본블랙,무수프탈산,농약원제,석탄화학제품,정밀화학제품,플라스틱창호재 제조,판매</t>
  </si>
  <si>
    <t>백우석, 이우현, 김택중(3인, 각자 대표이사)</t>
  </si>
  <si>
    <t>http://www.oci.co.kr</t>
  </si>
  <si>
    <t>신세계</t>
  </si>
  <si>
    <t>004170</t>
  </si>
  <si>
    <t>양약(부루펜,액티피드,포리부틴) 제조,도매</t>
  </si>
  <si>
    <t>허승범, 김상진 (각자 대표이사)</t>
  </si>
  <si>
    <t>http://www.samil-pharm.com</t>
  </si>
  <si>
    <t>OCI</t>
  </si>
  <si>
    <t>010060</t>
  </si>
  <si>
    <t>시계,스마트그리드,도소매,소프트웨어개발</t>
  </si>
  <si>
    <t>유인수, 구자갑 (각자 대표이사)</t>
  </si>
  <si>
    <t>http://www.inscobee.com</t>
  </si>
  <si>
    <t>삼일제약</t>
  </si>
  <si>
    <t>000520</t>
  </si>
  <si>
    <t>의약품(항생제,화학료법제,항바이러스,근이완제,영양액륜) 제조,판매</t>
  </si>
  <si>
    <t>윤석근, 윤종욱</t>
  </si>
  <si>
    <t>http://www.ilsung-ph.co.kr</t>
  </si>
  <si>
    <t>인스코비</t>
  </si>
  <si>
    <t>006490</t>
  </si>
  <si>
    <t>공사수입,주택분양,건설산업부문 설계,감리 등 엔지니어링서비스</t>
  </si>
  <si>
    <t>윤영준</t>
  </si>
  <si>
    <t>http://www.hdec.kr</t>
  </si>
  <si>
    <t>일성신약</t>
  </si>
  <si>
    <t>003120</t>
  </si>
  <si>
    <t>석도강판,표면처리강판 제조,판매</t>
  </si>
  <si>
    <t>손봉락, 조석희, 손기영 (각자대표)</t>
  </si>
  <si>
    <t>http://www.tccsteel.com</t>
  </si>
  <si>
    <t>현대건설</t>
  </si>
  <si>
    <t>000720</t>
  </si>
  <si>
    <t>의약품(항생제,영양수액제,드링크제,철결핍성빈혈예방치료제,경옥동충하초) 제조,판매</t>
  </si>
  <si>
    <t>김정출</t>
  </si>
  <si>
    <t>http://www.aprogen-pharm.com</t>
  </si>
  <si>
    <t>TCC스틸</t>
  </si>
  <si>
    <t>002710</t>
  </si>
  <si>
    <t>스포츠웨어(골프웨어) 제조/도서출판(단행본,유아/아동전집류(아인슈타인시리즈),잡지)/이천고속도로휴게소/문구사무용품,수입의류 판매,소매</t>
  </si>
  <si>
    <t>박의헌</t>
  </si>
  <si>
    <t>http://www.fnfholdings.com</t>
  </si>
  <si>
    <t>에이프로젠제약</t>
  </si>
  <si>
    <t>003060</t>
  </si>
  <si>
    <t>칼라TV,오디오,비디오 제조,도매</t>
  </si>
  <si>
    <t>김태수</t>
  </si>
  <si>
    <t>http://www.aname.co.kr</t>
  </si>
  <si>
    <t>F&amp;F 홀딩스</t>
  </si>
  <si>
    <t>007700</t>
  </si>
  <si>
    <t>선박수리,선박개조,선박신조</t>
  </si>
  <si>
    <t>신현대</t>
  </si>
  <si>
    <t>http://www.hmd.co.kr</t>
  </si>
  <si>
    <t>아남전자</t>
  </si>
  <si>
    <t>008700</t>
  </si>
  <si>
    <t>토목공사,건축공사,주택공사,산업플랜트공사,리모델링공사,시설물유지관리공사/산업설비설계,감리 용역,수출입/에너지관리 진단,연구개발</t>
  </si>
  <si>
    <t>허창수, 임병용(각자 대표이사)</t>
  </si>
  <si>
    <t>http://www.gsconst.co.kr/</t>
  </si>
  <si>
    <t>현대미포조선</t>
  </si>
  <si>
    <t>010620</t>
  </si>
  <si>
    <t>알루미늄박지,은박지,은박가공품,알페이스트 제조,도매,수출</t>
  </si>
  <si>
    <t>한남희,하상용</t>
  </si>
  <si>
    <t>http://www.sama-al.com</t>
  </si>
  <si>
    <t>GS건설</t>
  </si>
  <si>
    <t>006360</t>
  </si>
  <si>
    <t>시장조사,경영컨설팅</t>
  </si>
  <si>
    <t>박 명 덕</t>
  </si>
  <si>
    <t>http://www.kecholdings.co.kr</t>
  </si>
  <si>
    <t>삼아알미늄</t>
  </si>
  <si>
    <t>006110</t>
  </si>
  <si>
    <t>2차전지, 전자재료 제조 판매</t>
  </si>
  <si>
    <t>최윤호</t>
  </si>
  <si>
    <t>http://www.samsungsdi.co.kr</t>
  </si>
  <si>
    <t>한국전자홀딩스</t>
  </si>
  <si>
    <t>006200</t>
  </si>
  <si>
    <t>수동소자 (MLCC, Inductor, Chip Resistor 등), 모듈(카메라모듈, 통신모듈), 반도체패키지 기판</t>
  </si>
  <si>
    <t>장덕현</t>
  </si>
  <si>
    <t>http://www.sem.samsung.co.kr</t>
  </si>
  <si>
    <t>삼성SDI</t>
  </si>
  <si>
    <t>006400</t>
  </si>
  <si>
    <t>건축공사,토목공사,전기공사,기계설비공사/비금속,철구조물 제조,판매/여객,자동차 운송,항만하역</t>
  </si>
  <si>
    <t>허상희</t>
  </si>
  <si>
    <t>http://dbcon.dongbu.co.kr</t>
  </si>
  <si>
    <t>삼성전기</t>
  </si>
  <si>
    <t>009150</t>
  </si>
  <si>
    <t>화물자동차운송,항만하역,창고보관,컨테이너조작,중량물해상운송</t>
  </si>
  <si>
    <t>류주환</t>
  </si>
  <si>
    <t>http://www.kctc.co.kr</t>
  </si>
  <si>
    <t>동부건설</t>
  </si>
  <si>
    <t>005960</t>
  </si>
  <si>
    <t>토목공사,일반건설,주택건설,해외건설,소각로설비공사/환경플랜트,폐처리기 제조</t>
  </si>
  <si>
    <t>김정일</t>
  </si>
  <si>
    <t>http://www.kolonglobal.com</t>
  </si>
  <si>
    <t>케이씨티시</t>
  </si>
  <si>
    <t>009070</t>
  </si>
  <si>
    <t>아이스크림,우유,스낵,유산균(욥닥터캡슐) 제조</t>
  </si>
  <si>
    <t>전창원</t>
  </si>
  <si>
    <t>http://www.bing.co.kr</t>
  </si>
  <si>
    <t>코오롱글로벌</t>
  </si>
  <si>
    <t>003070</t>
  </si>
  <si>
    <t>알부민,유로키나제,간염백신,유행성출혈열백신 제조</t>
  </si>
  <si>
    <t>허일섭, 허용준</t>
  </si>
  <si>
    <t>http://www.gccorp.com</t>
  </si>
  <si>
    <t>빙그레</t>
  </si>
  <si>
    <t>005180</t>
  </si>
  <si>
    <t>낙농제품 및 식용빙과류 제조업</t>
  </si>
  <si>
    <t>내화연와(정형,부정형,S/N,CCN),단열벽돌,스라이딩노즐,연주용 특수내화물 제조</t>
  </si>
  <si>
    <t>이금옥</t>
  </si>
  <si>
    <t>http://www.chosunref.co.kr</t>
  </si>
  <si>
    <t>녹십자홀딩스</t>
  </si>
  <si>
    <t>005250</t>
  </si>
  <si>
    <t>타코실, 마이녹실, 테놀민, 미에로화이바 등</t>
  </si>
  <si>
    <t>이상준</t>
  </si>
  <si>
    <t>http://www.hyundaipharm.co.kr</t>
  </si>
  <si>
    <t>조선내화</t>
  </si>
  <si>
    <t>000480</t>
  </si>
  <si>
    <t>시유,조제분유,발효유,이유밀,치즈,프렌치까페 제조,도매</t>
  </si>
  <si>
    <t>이광범</t>
  </si>
  <si>
    <t>http://www.namyangi.com</t>
  </si>
  <si>
    <t>현대약품</t>
  </si>
  <si>
    <t>004310</t>
  </si>
  <si>
    <t>알미늄샷시 제조/환경사업</t>
  </si>
  <si>
    <t>박귀봉, 정순원(각자대표)</t>
  </si>
  <si>
    <t>http://www.namsun.co.kr</t>
  </si>
  <si>
    <t>남양유업</t>
  </si>
  <si>
    <t>003920</t>
  </si>
  <si>
    <t>화장품(OEM,ODM)</t>
  </si>
  <si>
    <t>http://www.hkcosm.com</t>
  </si>
  <si>
    <t>남선알미늄</t>
  </si>
  <si>
    <t>008350</t>
  </si>
  <si>
    <t>도로건설공사,토목공사,건축공사,조경공사/부동산 임대,매매</t>
  </si>
  <si>
    <t>조남창</t>
  </si>
  <si>
    <t>http://www.dlconstruction.co.kr</t>
  </si>
  <si>
    <t>한국화장품제조</t>
  </si>
  <si>
    <t>003350</t>
  </si>
  <si>
    <t>자동차,철강,기계,선박,플랜트,컴퓨터,전자제품 수출,수출입대행/자원(탄광,유전) 개발</t>
  </si>
  <si>
    <t>정몽혁, 김원갑, 장안석(각자대표이사)</t>
  </si>
  <si>
    <t>http://www.hyundaicorp.co.kr</t>
  </si>
  <si>
    <t>DL건설</t>
  </si>
  <si>
    <t>001880</t>
  </si>
  <si>
    <t>전력용전선,일반전선,통신케이블,동선,알루미늄선,공조기,프라스틱사출성형기 제조,도매</t>
  </si>
  <si>
    <t>명노현</t>
  </si>
  <si>
    <t>http://www.lsholdings.co.kr</t>
  </si>
  <si>
    <t>현대코퍼레이션</t>
  </si>
  <si>
    <t>011760</t>
  </si>
  <si>
    <t>종합무역업(전자전기제품,섬유,에너지화학제품,철강금속제품),의류,수입산합판,MDF판매,정보통신사업,에너지유통사업</t>
  </si>
  <si>
    <t>박상규</t>
  </si>
  <si>
    <t>http://www.sknetworks.co.kr</t>
  </si>
  <si>
    <t>LS</t>
  </si>
  <si>
    <t>006260</t>
  </si>
  <si>
    <t>완제농약(잡초약,살충제,살균제) 제조</t>
  </si>
  <si>
    <t>이병만,이용진</t>
  </si>
  <si>
    <t>http://www.knco.co.kr</t>
  </si>
  <si>
    <t>SK네트웍스</t>
  </si>
  <si>
    <t>001740</t>
  </si>
  <si>
    <t>레미콘,콘크리트파일,완구 제조/미니어쳐테마파크 운영</t>
  </si>
  <si>
    <t>황정현</t>
  </si>
  <si>
    <t>http://www.twayholdings.com</t>
  </si>
  <si>
    <t>경농</t>
  </si>
  <si>
    <t>002100</t>
  </si>
  <si>
    <t>농약(잡초발생전 토양처리형 밭잡초약,부메랑,주움,그라목손) 제조,도매</t>
  </si>
  <si>
    <t>염병만, 염병진</t>
  </si>
  <si>
    <t>http://www.dongbangagro.co.kr</t>
  </si>
  <si>
    <t>티웨이홀딩스</t>
  </si>
  <si>
    <t>004870</t>
  </si>
  <si>
    <t>폴리머첨가제(PVC안정제,산화방지제),폴리우레탄수지,프라스틱첨가제 제조</t>
  </si>
  <si>
    <t>김충식 대표이사</t>
  </si>
  <si>
    <t>http://www.songwon.com</t>
  </si>
  <si>
    <t>동방아그로</t>
  </si>
  <si>
    <t>007590</t>
  </si>
  <si>
    <t>아파트건설,토목공사,건축공사,국내도급공사</t>
  </si>
  <si>
    <t>박상신</t>
  </si>
  <si>
    <t>http://www.chinhung.co.kr</t>
  </si>
  <si>
    <t>송원산업</t>
  </si>
  <si>
    <t>004430</t>
  </si>
  <si>
    <t>석유류제품(솔벤트,부로운아스팔트,방수시트몰터프라스,메타놀,빙초산) 제조,도소매/부동산 임대</t>
  </si>
  <si>
    <t>강승모,김득보(각자 대표이사)</t>
  </si>
  <si>
    <t>http://www.koreapetroleum.com</t>
  </si>
  <si>
    <t>진흥기업</t>
  </si>
  <si>
    <t>002780</t>
  </si>
  <si>
    <t>고속버스운수(경부선,44개 노선),도로여객운수업,운수창고업,유류판매,부동산 임대</t>
  </si>
  <si>
    <t>박도현</t>
  </si>
  <si>
    <t>http://www.chunilexpress.com</t>
  </si>
  <si>
    <t>한국석유공업</t>
  </si>
  <si>
    <t>004090</t>
  </si>
  <si>
    <t>차량용스프링,기계부속,시트,타이어체인,합성수지제품,철도용스파이크 제조,도매</t>
  </si>
  <si>
    <t>허재철, 김항수</t>
  </si>
  <si>
    <t>http://www.dwku.com</t>
  </si>
  <si>
    <t>천일고속</t>
  </si>
  <si>
    <t>000650</t>
  </si>
  <si>
    <t>와이어로프,합성섬유로프,특수강선 제조,수출,임대</t>
  </si>
  <si>
    <t>김상환</t>
  </si>
  <si>
    <t>http://www.manhorope.com</t>
  </si>
  <si>
    <t>대원강업</t>
  </si>
  <si>
    <t>000430</t>
  </si>
  <si>
    <t>가죽(피혁원단,제화용원단,카시트용원단),가방,신발 제조,도매</t>
  </si>
  <si>
    <t>이연석</t>
  </si>
  <si>
    <t>http://www.chokwang.co.kr</t>
  </si>
  <si>
    <t>만호제강</t>
  </si>
  <si>
    <t>001080</t>
  </si>
  <si>
    <t>도로운송,항만하역,창고,지게차 임대</t>
  </si>
  <si>
    <t>최종일</t>
  </si>
  <si>
    <t>http://www.sebang.com</t>
  </si>
  <si>
    <t>조광피혁</t>
  </si>
  <si>
    <t>004700</t>
  </si>
  <si>
    <t>수도용 도복장 강관,주물(강관말뚝),가스관 제조/아파트건설</t>
  </si>
  <si>
    <t>이곽우</t>
  </si>
  <si>
    <t>http://www.dysp.co.kr</t>
  </si>
  <si>
    <t>세방</t>
  </si>
  <si>
    <t>004360</t>
  </si>
  <si>
    <t>자동차부품(자동차용 시트)제조</t>
  </si>
  <si>
    <t>권의경</t>
  </si>
  <si>
    <t>http://www.dayouat.co.kr</t>
  </si>
  <si>
    <t>동양철관</t>
  </si>
  <si>
    <t>008970</t>
  </si>
  <si>
    <t>토목공사,건축공사,기전공사,측량설계시공,용역/철구조물 제조</t>
  </si>
  <si>
    <t>임민규</t>
  </si>
  <si>
    <t>http://www.namkwang.co.kr</t>
  </si>
  <si>
    <t>대유에이텍</t>
  </si>
  <si>
    <t>002880</t>
  </si>
  <si>
    <t>전자부품(알루미늄 전해콘덴서),전기이중층콘덴서,센서 제조,도매</t>
  </si>
  <si>
    <t>변동준, 김성수(각자 대표이사)</t>
  </si>
  <si>
    <t>http://www.samyoung.co.kr</t>
  </si>
  <si>
    <t>남광토건</t>
  </si>
  <si>
    <t>001260</t>
  </si>
  <si>
    <t>여성용 내의류(화운데이션,란제리,블래지어),환자,노령자용 파자마,남성용 내의류 제조</t>
  </si>
  <si>
    <t>이의평, 이성원</t>
  </si>
  <si>
    <t>http://www.shinyoungwacoal.co.kr/</t>
  </si>
  <si>
    <t>삼영전자공업</t>
  </si>
  <si>
    <t>005680</t>
  </si>
  <si>
    <t>의약품 제조</t>
  </si>
  <si>
    <t>장재진</t>
  </si>
  <si>
    <t>http://www.orient.co.kr</t>
  </si>
  <si>
    <t>신영와코루</t>
  </si>
  <si>
    <t>005800</t>
  </si>
  <si>
    <t>복합비료(연초용,수도용,시판용,특수작물용),양액재배용 비료,완효성 비료,부직포 제조,무역</t>
  </si>
  <si>
    <t>이승연</t>
  </si>
  <si>
    <t>http://www.chobi.co.kr</t>
  </si>
  <si>
    <t>오리엔트바이오</t>
  </si>
  <si>
    <t>002630</t>
  </si>
  <si>
    <t>항공기 지상조업,항공화물 상하역,장비대여,항공용역사업,항공기급유,항공화물 취급,보관,부정기헬기운송,여행알선,광업,먹는샘물 제조,농축산업</t>
  </si>
  <si>
    <t>이승범</t>
  </si>
  <si>
    <t>http://www.kas.co.kr</t>
  </si>
  <si>
    <t>조비</t>
  </si>
  <si>
    <t>001550</t>
  </si>
  <si>
    <t>도료(우레탄,에나멜,락카,특수도료) 제조,도매</t>
  </si>
  <si>
    <t>양성아</t>
  </si>
  <si>
    <t>http://www.chokwangpaint.co.kr</t>
  </si>
  <si>
    <t>한국공항</t>
  </si>
  <si>
    <t>005430</t>
  </si>
  <si>
    <t>도시가스 공급/부동산 임대</t>
  </si>
  <si>
    <t>이찬의, 유재권</t>
  </si>
  <si>
    <t>http://www.samchully.co.kr</t>
  </si>
  <si>
    <t>조광페인트</t>
  </si>
  <si>
    <t>004910</t>
  </si>
  <si>
    <t>완제농약(해비치과립,카스텔란),원제농약(슈퍼유나니,다이아톤) 제조,도매</t>
  </si>
  <si>
    <t>윤정선</t>
  </si>
  <si>
    <t>http://www.sbcc.kr</t>
  </si>
  <si>
    <t>삼천리</t>
  </si>
  <si>
    <t>004690</t>
  </si>
  <si>
    <t>휘핑크림,인스턴트이스트,프루츠칵테일,크림치즈,견과류,건조과일 제조,판매/주택 신축,판매</t>
  </si>
  <si>
    <t>김성태</t>
  </si>
  <si>
    <t>http://www.choheung.co.kr</t>
  </si>
  <si>
    <t>성보화학</t>
  </si>
  <si>
    <t>003080</t>
  </si>
  <si>
    <t>발포제,사카린,OPTSA,베나졸,TCA 제조</t>
  </si>
  <si>
    <t>류광지</t>
  </si>
  <si>
    <t>http://www.kyc.co.kr</t>
  </si>
  <si>
    <t>조흥</t>
  </si>
  <si>
    <t>002600</t>
  </si>
  <si>
    <t>게맛살,어육연제품,식용류,배합사료 제조</t>
  </si>
  <si>
    <t>김상훈</t>
  </si>
  <si>
    <t>http://dr.sajo.co.kr</t>
  </si>
  <si>
    <t>금양</t>
  </si>
  <si>
    <t>001570</t>
  </si>
  <si>
    <t>여성내의류(스타킹,화운데이숀,란제리),카바링사 제조,수출입/부동산 매매,임대</t>
  </si>
  <si>
    <t>손영섭</t>
  </si>
  <si>
    <t>http://www.vivien.co.kr</t>
  </si>
  <si>
    <t>사조대림</t>
  </si>
  <si>
    <t>003960</t>
  </si>
  <si>
    <t>자동차부품(동력전달장치 등),공작기계(CNC선반 등),사출성형기 제조</t>
  </si>
  <si>
    <t>박재석</t>
  </si>
  <si>
    <t>http://www.hisntd.com</t>
  </si>
  <si>
    <t>비비안</t>
  </si>
  <si>
    <t>002070</t>
  </si>
  <si>
    <t>토목공사,건축공사,주택건설,유통업(백화점),문화교실,주차장</t>
  </si>
  <si>
    <t>최문규,선홍규(각자 대표이사)</t>
  </si>
  <si>
    <t>http://www.hanshinc.com</t>
  </si>
  <si>
    <t>SNT중공업</t>
  </si>
  <si>
    <t>003570</t>
  </si>
  <si>
    <t>라면,스낵,유지 제조,도매,수출입</t>
  </si>
  <si>
    <t>박준,이병학</t>
  </si>
  <si>
    <t>http://www.nongshim.com</t>
  </si>
  <si>
    <t>한신공영</t>
  </si>
  <si>
    <t>004960</t>
  </si>
  <si>
    <t>합성수지(BOPP,캐파시타),PPC,랩,종이상자(카톤팩) 제조</t>
  </si>
  <si>
    <t>이석준</t>
  </si>
  <si>
    <t>http://www.sycc.co.kr</t>
  </si>
  <si>
    <t>농심</t>
  </si>
  <si>
    <t>004370</t>
  </si>
  <si>
    <t>시멘트,레미콘 제조</t>
  </si>
  <si>
    <t>김상규</t>
  </si>
  <si>
    <t>http://www.sungshincement.co.kr</t>
  </si>
  <si>
    <t>삼영화학공업</t>
  </si>
  <si>
    <t>003720</t>
  </si>
  <si>
    <t>원양어업(참치,명태,휠레트,연육,명란,새우),어획물 판매/직물 수출</t>
  </si>
  <si>
    <t>김호운</t>
  </si>
  <si>
    <t>http://www.sla.co.kr</t>
  </si>
  <si>
    <t>성신양회</t>
  </si>
  <si>
    <t>004980</t>
  </si>
  <si>
    <t>마닐라판지 제조,도소매</t>
  </si>
  <si>
    <t>정학헌</t>
  </si>
  <si>
    <t>http://www.shinpoongpaper.com</t>
  </si>
  <si>
    <t>신라교역</t>
  </si>
  <si>
    <t>004970</t>
  </si>
  <si>
    <t>의약품(항생제,위궤양치료제,장기이식면역억제제,고지혈증치료제(로바이드)) 제조,도매</t>
  </si>
  <si>
    <t>http://www.ckd-holdings.com</t>
  </si>
  <si>
    <t>신풍제지</t>
  </si>
  <si>
    <t>002870</t>
  </si>
  <si>
    <t>비스켓,쵸코렛,사탕,웨이퍼 제조,도매</t>
  </si>
  <si>
    <t>종근당홀딩스</t>
  </si>
  <si>
    <t>001630</t>
  </si>
  <si>
    <t>의약품(소화제,크라포란,라식스)제조,도매,부동산 임대</t>
  </si>
  <si>
    <t>김영진, 백진기</t>
  </si>
  <si>
    <t>http://www.handok.co.kr</t>
  </si>
  <si>
    <t>크라운해태홀딩스</t>
  </si>
  <si>
    <t>005740</t>
  </si>
  <si>
    <t>자동차시트커버(Seat Trim Cover), 면사, 면ㆍ혼방사 등의 제조 및 판매</t>
  </si>
  <si>
    <t>이의범</t>
  </si>
  <si>
    <t>http://www.sgglobal.co.kr</t>
  </si>
  <si>
    <t>한독</t>
  </si>
  <si>
    <t>002390</t>
  </si>
  <si>
    <t>화섬사(폴리에스테르원사(폴리에스터F,폴리에스터SF),폴리에스터직물,아세테이트),석유화학부문(TPA,DMT),섬유원료,직물,BOTTLE용CHIP,접착제,폴리우레탄 제조,</t>
  </si>
  <si>
    <t>최창원, 안재현</t>
  </si>
  <si>
    <t>http://www.skdiscovery.com</t>
  </si>
  <si>
    <t>SG글로벌</t>
  </si>
  <si>
    <t>001380</t>
  </si>
  <si>
    <t>간장,된장,고추장 제조,가공,판매,무역</t>
  </si>
  <si>
    <t>SK디스커버리</t>
  </si>
  <si>
    <t>006120</t>
  </si>
  <si>
    <t>외항화물운송업(케미컬탱커)</t>
  </si>
  <si>
    <t>이환구</t>
  </si>
  <si>
    <t>http://www.heung-a.com</t>
  </si>
  <si>
    <t>샘표</t>
  </si>
  <si>
    <t>007540</t>
  </si>
  <si>
    <t>수출입업(시멘트,철강금속,전기전자,섬유,기계화학),상품중개,광업,채석업/하수처리 서비스/부동산 임대</t>
  </si>
  <si>
    <t>이영환</t>
  </si>
  <si>
    <t>http://www.gsgcorp.com</t>
  </si>
  <si>
    <t>흥아해운</t>
  </si>
  <si>
    <t>003280</t>
  </si>
  <si>
    <t>종합건설/여객운송,관광/부동산 임대,분양</t>
  </si>
  <si>
    <t>서재환</t>
  </si>
  <si>
    <t>http://www.kumhoenc.com</t>
  </si>
  <si>
    <t>GS글로벌</t>
  </si>
  <si>
    <t>001250</t>
  </si>
  <si>
    <t>토목공사,건축공사,포장공사,건설업,분양사업/건설자재 제조</t>
  </si>
  <si>
    <t>이응근</t>
  </si>
  <si>
    <t>http://www.sambu.co.kr</t>
  </si>
  <si>
    <t>금호건설</t>
  </si>
  <si>
    <t>002990</t>
  </si>
  <si>
    <t>콘덴서(축전기) 제조</t>
  </si>
  <si>
    <t>오영주, 박진</t>
  </si>
  <si>
    <t>http://www.samwha.com</t>
  </si>
  <si>
    <t>삼부토건</t>
  </si>
  <si>
    <t>001470</t>
  </si>
  <si>
    <t>제지(신문용지,중질지),합판 제조,건설,석유류 판매</t>
  </si>
  <si>
    <t>권육상</t>
  </si>
  <si>
    <t>http://www.papercorea.co.kr</t>
  </si>
  <si>
    <t>삼화콘덴서공업</t>
  </si>
  <si>
    <t>001820</t>
  </si>
  <si>
    <t>레미콘/건설공사/산업용 송풍기</t>
  </si>
  <si>
    <t>정진학</t>
  </si>
  <si>
    <t>http://www.tongyanginc.co.kr</t>
  </si>
  <si>
    <t>페이퍼코리아</t>
  </si>
  <si>
    <t>001020</t>
  </si>
  <si>
    <t>화약,화공품,자동선반류,공작기계 제조,전자교환기,건설,정보통신,종합무역/임직원 및 개인대상 교육,세미나 및 워크샵 중계,동영상광고</t>
  </si>
  <si>
    <t>금춘수, 옥경석, 김승모, 김맹윤</t>
  </si>
  <si>
    <t>http://www.hanwhacorp.co.kr</t>
  </si>
  <si>
    <t>동양</t>
  </si>
  <si>
    <t>001520</t>
  </si>
  <si>
    <t>수액제,소화기궤양치료제,항생제,항암제 제조,도매</t>
  </si>
  <si>
    <t>대표이사 신영섭</t>
  </si>
  <si>
    <t>http://www.jw-pharma.co.kr</t>
  </si>
  <si>
    <t>한화</t>
  </si>
  <si>
    <t>000880</t>
  </si>
  <si>
    <t>제1차 금속산업(아연괴,황산,카드뮴괴),건전지 제조,무역</t>
  </si>
  <si>
    <t>박영민, 배상윤</t>
  </si>
  <si>
    <t>http://www.ypzinc.co.kr</t>
  </si>
  <si>
    <t>JW중외제약</t>
  </si>
  <si>
    <t>001060</t>
  </si>
  <si>
    <t>가성소다,합성염산 제조,판매</t>
  </si>
  <si>
    <t>김성훈</t>
  </si>
  <si>
    <t>http://www.pkic.co.kr</t>
  </si>
  <si>
    <t>영풍</t>
  </si>
  <si>
    <t>000670</t>
  </si>
  <si>
    <t>합판, 마루, 파티클보드, 우드칩, 포르말린 등 제조</t>
  </si>
  <si>
    <t>우인석</t>
  </si>
  <si>
    <t>http://www.sce.kr</t>
  </si>
  <si>
    <t>백광산업</t>
  </si>
  <si>
    <t>001340</t>
  </si>
  <si>
    <t>소화기, 통신장비 유통</t>
  </si>
  <si>
    <t>최 승 환</t>
  </si>
  <si>
    <t>http://www.hanchang.co.kr</t>
  </si>
  <si>
    <t>성창기업지주</t>
  </si>
  <si>
    <t>000180</t>
  </si>
  <si>
    <t>납세용 일반병마개,알루미늄캡,플라스틱캡 제조,판매,금속인쇄,수출</t>
  </si>
  <si>
    <t>http://www.samhwa.co.kr</t>
  </si>
  <si>
    <t>한창</t>
  </si>
  <si>
    <t>005110</t>
  </si>
  <si>
    <t>이륜차(오토바이) 제조,도매</t>
  </si>
  <si>
    <t>노성석</t>
  </si>
  <si>
    <t>http://www.krmotors.com</t>
  </si>
  <si>
    <t>삼화왕관</t>
  </si>
  <si>
    <t>004450</t>
  </si>
  <si>
    <t>PC강선,선재 2차제품,와이어로프,비드와이어,SC(Surpass Coat) Stand,각종선재 제조,도매</t>
  </si>
  <si>
    <t>이이문, 주종대 (각자대표)</t>
  </si>
  <si>
    <t>http://www.kiswire.com</t>
  </si>
  <si>
    <t>KR모터스</t>
  </si>
  <si>
    <t>000040</t>
  </si>
  <si>
    <t>자동차용 강력볼트,너트,전기전자제품용 나사,자전거부품,전해동박,도금도장설비 제조</t>
  </si>
  <si>
    <t>한우삼. 한하워드성(각자 대표이사)</t>
  </si>
  <si>
    <t>http://www.taeyangmetal.com</t>
  </si>
  <si>
    <t>고려제강</t>
  </si>
  <si>
    <t>002240</t>
  </si>
  <si>
    <t>합판,가정용가구(선우드),MDF,제재목,하드보드 제조/부동산 임대</t>
  </si>
  <si>
    <t>서성교</t>
  </si>
  <si>
    <t>http://www.sunwood.co.kr</t>
  </si>
  <si>
    <t>태양금속공업</t>
  </si>
  <si>
    <t>004100</t>
  </si>
  <si>
    <t>고무벨트(V벨트,콘베이어벨트,평벨트),프라스틱제품 제조,판매</t>
  </si>
  <si>
    <t>류영식</t>
  </si>
  <si>
    <t>http://drbworld.com</t>
  </si>
  <si>
    <t>SUN&amp;L</t>
  </si>
  <si>
    <t>002820</t>
  </si>
  <si>
    <t>타이어,후랩,고무제타이어(승용자동차용,래디알구조) 제조</t>
  </si>
  <si>
    <t>대표이사 회 장 강병중 대표이사 부회장 강호찬 대표이사 사 장 이현종</t>
  </si>
  <si>
    <t>http://www.nexentire.com</t>
  </si>
  <si>
    <t>DRB동일</t>
  </si>
  <si>
    <t>004840</t>
  </si>
  <si>
    <t>피복류,봉제품,P.E제품 수출입,도매,제조/조경사업</t>
  </si>
  <si>
    <t>http://www.sgsegye.com</t>
  </si>
  <si>
    <t>넥센타이어</t>
  </si>
  <si>
    <t>002350</t>
  </si>
  <si>
    <t>염소·셀룰로스계열, 암모니아 계열, 전자재료 등 화학제품 제조</t>
  </si>
  <si>
    <t>김용석</t>
  </si>
  <si>
    <t>http://www.lottefinechem.com</t>
  </si>
  <si>
    <t>SG세계물산</t>
  </si>
  <si>
    <t>004060</t>
  </si>
  <si>
    <t>의약품 제조,판매,수출입</t>
  </si>
  <si>
    <t>유준하, 한종현(각자 대표이사)</t>
  </si>
  <si>
    <t>http://www.dong-wha.co.kr</t>
  </si>
  <si>
    <t>롯데정밀화학</t>
  </si>
  <si>
    <t>004000</t>
  </si>
  <si>
    <t>전병욱</t>
  </si>
  <si>
    <t>http://www.dlholdings.co.kr</t>
  </si>
  <si>
    <t>동화약품</t>
  </si>
  <si>
    <t>000020</t>
  </si>
  <si>
    <t>전자,기계,화공,유류.금속,의류 수출입,도소매</t>
  </si>
  <si>
    <t>윤춘성</t>
  </si>
  <si>
    <t>http://www.lxinternational.co.kr</t>
  </si>
  <si>
    <t>DL</t>
  </si>
  <si>
    <t>000210</t>
  </si>
  <si>
    <t>항생제,안약,제약 제조,도매</t>
  </si>
  <si>
    <t>남영우,남태훈,안재만</t>
  </si>
  <si>
    <t>http://www.kukjepharm.co.kr</t>
  </si>
  <si>
    <t>LX인터내셔널</t>
  </si>
  <si>
    <t>001120</t>
  </si>
  <si>
    <t>석유화학제품(PTA,AN),화섬사,직물 등</t>
  </si>
  <si>
    <t>조진환, 정철현 (각자 대표이사)</t>
  </si>
  <si>
    <t>http://www.taekwang.co.kr</t>
  </si>
  <si>
    <t>국제약품</t>
  </si>
  <si>
    <t>002720</t>
  </si>
  <si>
    <t>자동차부품(엔진부품,조향장치부품,브레이장치부품,오토미셧부품) 제조,도매/부동산 임대</t>
  </si>
  <si>
    <t>장세훈</t>
  </si>
  <si>
    <t>http://www.pci21c.com</t>
  </si>
  <si>
    <t>태광산업</t>
  </si>
  <si>
    <t>003240</t>
  </si>
  <si>
    <t>시멘트,시멘트반제품 제조,판매/콘도미니엄,스키장,종합레저관광산업,체육진흥사업,사업서비스</t>
  </si>
  <si>
    <t>http://WWW.HANILHDCEMENT.COM</t>
  </si>
  <si>
    <t>부산주공</t>
  </si>
  <si>
    <t>005030</t>
  </si>
  <si>
    <t>브랜드 수익, 자회사 배당</t>
  </si>
  <si>
    <t>한일현대시멘트</t>
  </si>
  <si>
    <t>006390</t>
  </si>
  <si>
    <t>의류,악세사리(모자,벨트,가방) 도매/의류 제조</t>
  </si>
  <si>
    <t>대표이사 염태순</t>
  </si>
  <si>
    <t>http://www.ssts.co.kr</t>
  </si>
  <si>
    <t>CS홀딩스</t>
  </si>
  <si>
    <t>000590</t>
  </si>
  <si>
    <t>최창식</t>
  </si>
  <si>
    <t>http://www.dbhitek.co.kr</t>
  </si>
  <si>
    <t>신성통상</t>
  </si>
  <si>
    <t>005390</t>
  </si>
  <si>
    <t>수전금구,비데,위생도기,샤워부스,타일,양식기,무역</t>
  </si>
  <si>
    <t>고은희, 이지용</t>
  </si>
  <si>
    <t>http://www.dlt.co.kr</t>
  </si>
  <si>
    <t>DB하이텍</t>
  </si>
  <si>
    <t>000990</t>
  </si>
  <si>
    <t>의약품 제조,판매</t>
  </si>
  <si>
    <t>유원상</t>
  </si>
  <si>
    <t>http://www.yuyu.co.kr</t>
  </si>
  <si>
    <t>대림통상</t>
  </si>
  <si>
    <t>006570</t>
  </si>
  <si>
    <t>도료(페인트,락카,신나,에나멜,바니쉬),안료 제조,판매</t>
  </si>
  <si>
    <t>황익준,김재현(각자대표이사)</t>
  </si>
  <si>
    <t>http://www.jevisco.com</t>
  </si>
  <si>
    <t>유유제약</t>
  </si>
  <si>
    <t>000220</t>
  </si>
  <si>
    <t>유가증권 위탁매매,인수주선,자기매매 기타 금융서비스</t>
  </si>
  <si>
    <t>오익근</t>
  </si>
  <si>
    <t>http://www.daishin.com</t>
  </si>
  <si>
    <t>강남제비스코</t>
  </si>
  <si>
    <t>000860</t>
  </si>
  <si>
    <t>증권업,종합금융</t>
  </si>
  <si>
    <t>정영채</t>
  </si>
  <si>
    <t>http://www.nhqv.com</t>
  </si>
  <si>
    <t>대신증권</t>
  </si>
  <si>
    <t>003540</t>
  </si>
  <si>
    <t>유가증권매매,유가증권위탁매매,유가증권인수</t>
  </si>
  <si>
    <t>최현만, 이만열</t>
  </si>
  <si>
    <t>http://securities.miraeasset.com</t>
  </si>
  <si>
    <t>NH투자증권</t>
  </si>
  <si>
    <t>005940</t>
  </si>
  <si>
    <t>가정용 전기기구(선풍기,난로,세탁기),전자기구,연구기구 제조,수출입</t>
  </si>
  <si>
    <t>정윤석</t>
  </si>
  <si>
    <t>http://www.shinil.co.kr</t>
  </si>
  <si>
    <t>미래에셋증권</t>
  </si>
  <si>
    <t>006800</t>
  </si>
  <si>
    <t>의약품(까스명수,쓸기담,에프킬라에어졸,액체우황청심원) 제조,도매</t>
  </si>
  <si>
    <t>김상재, 김기호 각자대표</t>
  </si>
  <si>
    <t>http://www.sspharm.co.kr</t>
  </si>
  <si>
    <t>신일전자</t>
  </si>
  <si>
    <t>002700</t>
  </si>
  <si>
    <t>손해보험의 원수,재보험,운용자산의 투자활동</t>
  </si>
  <si>
    <t>홍원학</t>
  </si>
  <si>
    <t>http://www.samsungfire.com</t>
  </si>
  <si>
    <t>삼성제약</t>
  </si>
  <si>
    <t>001360</t>
  </si>
  <si>
    <t>라면,스낵,유제품,장유,식용유,사료,향신료,건강음료(루이보스 티) 제조,도매</t>
  </si>
  <si>
    <t>김정수, 장재성</t>
  </si>
  <si>
    <t>http://www.samyangfoods.com</t>
  </si>
  <si>
    <t>삼성화재해상보험</t>
  </si>
  <si>
    <t>000810</t>
  </si>
  <si>
    <t>손해보험</t>
  </si>
  <si>
    <t>강성수</t>
  </si>
  <si>
    <t>http://www.hwgeneralins.com/</t>
  </si>
  <si>
    <t>삼양식품</t>
  </si>
  <si>
    <t>003230</t>
  </si>
  <si>
    <t>스틸파이프,철강재임가공 제조,도매</t>
  </si>
  <si>
    <t>http://www.hcr4u.com</t>
  </si>
  <si>
    <t>한화손해보험</t>
  </si>
  <si>
    <t>000370</t>
  </si>
  <si>
    <t>의약품 제조,도매</t>
  </si>
  <si>
    <t>박대창</t>
  </si>
  <si>
    <t>NI스틸</t>
  </si>
  <si>
    <t>008260</t>
  </si>
  <si>
    <t>경운기,트랙터,이앙기,바인더,수확기(콤바인),농업용엔진 및 부품 제조,판매</t>
  </si>
  <si>
    <t>김준식, 원유현</t>
  </si>
  <si>
    <t>http://www.daedong.co.kr</t>
  </si>
  <si>
    <t>일동홀딩스</t>
  </si>
  <si>
    <t>000230</t>
  </si>
  <si>
    <t>자회사 관리 지주사업 등</t>
  </si>
  <si>
    <t>허인철</t>
  </si>
  <si>
    <t>http://www.oriongroup.co.kr</t>
  </si>
  <si>
    <t>대동</t>
  </si>
  <si>
    <t>000490</t>
  </si>
  <si>
    <t>펄프,판지원지,화장지 제조,수출입</t>
  </si>
  <si>
    <t>최현수, 김민환</t>
  </si>
  <si>
    <t>http://www.kleannara.com</t>
  </si>
  <si>
    <t>오리온홀딩스</t>
  </si>
  <si>
    <t>001800</t>
  </si>
  <si>
    <t>자동차부품,워터펌프,인산정제석고,건축자재(불연내장재), 제조,수출입</t>
  </si>
  <si>
    <t>남기영</t>
  </si>
  <si>
    <t>http://www.twms.co.kr</t>
  </si>
  <si>
    <t>깨끗한나라</t>
  </si>
  <si>
    <t>004540</t>
  </si>
  <si>
    <t>안병덕</t>
  </si>
  <si>
    <t>http://www.kolon.com</t>
  </si>
  <si>
    <t>태원물산</t>
  </si>
  <si>
    <t>001420</t>
  </si>
  <si>
    <t>IMT2000 서비스용 동기식 기지국,교환국장비,데이터단말기,동영상휴대폰,핵심칩,반도체제품,사무,계산 및 회계용기계</t>
  </si>
  <si>
    <t>한종희, 경계현</t>
  </si>
  <si>
    <t>http://www.sec.co.kr</t>
  </si>
  <si>
    <t>코오롱</t>
  </si>
  <si>
    <t>002020</t>
  </si>
  <si>
    <t>유,무선 통신장비</t>
  </si>
  <si>
    <t>박상민</t>
  </si>
  <si>
    <t>http://www.dayouplus.co.kr</t>
  </si>
  <si>
    <t>삼성전자</t>
  </si>
  <si>
    <t>005930</t>
  </si>
  <si>
    <t>메리야스,란제리 제조,도매/건축공사/부동산 임대,분양,공급</t>
  </si>
  <si>
    <t>김 대 환</t>
  </si>
  <si>
    <t>http://home.byc.co.kr</t>
  </si>
  <si>
    <t>대유플러스</t>
  </si>
  <si>
    <t>000300</t>
  </si>
  <si>
    <t>자동차,자동차부품,차륜,정비 제조/도소매</t>
  </si>
  <si>
    <t>예병태</t>
  </si>
  <si>
    <t>http://www.smotor.com</t>
  </si>
  <si>
    <t>BYC</t>
  </si>
  <si>
    <t>001460</t>
  </si>
  <si>
    <t>시멘트(크링카)</t>
  </si>
  <si>
    <t>홍사승, 이현준 (각자)대표집행임원</t>
  </si>
  <si>
    <t>http://www.ssangyongcement.co.kr</t>
  </si>
  <si>
    <t>쌍용자동차</t>
  </si>
  <si>
    <t>003620</t>
  </si>
  <si>
    <t>빵,아이스크림,과자,케익,유산균음료,인스턴트식품,병조림,면류,식용유 제조,판매</t>
  </si>
  <si>
    <t>황종현</t>
  </si>
  <si>
    <t>http://www.spcsamlip.co.kr</t>
  </si>
  <si>
    <t>쌍용씨앤이</t>
  </si>
  <si>
    <t>003410</t>
  </si>
  <si>
    <t>임규준</t>
  </si>
  <si>
    <t>http://www.insurance.co.kr</t>
  </si>
  <si>
    <t>SPC삼립</t>
  </si>
  <si>
    <t>005610</t>
  </si>
  <si>
    <t>종합금융,주택할부금융,부동산</t>
  </si>
  <si>
    <t>김종득</t>
  </si>
  <si>
    <t>http://wooriib.com</t>
  </si>
  <si>
    <t>흥국화재</t>
  </si>
  <si>
    <t>000540</t>
  </si>
  <si>
    <t>일반의약품(원비디,영비천,아진탈,디세텔,노루모산),항암제(베타-이뮤난),전문의약품 제조,판매,수출입</t>
  </si>
  <si>
    <t>김동연</t>
  </si>
  <si>
    <t>http://www.ilyang.co.kr</t>
  </si>
  <si>
    <t>우리종금</t>
  </si>
  <si>
    <t>010050</t>
  </si>
  <si>
    <t>포장화물,택배산업,항만하역,고속버스사업,운수보관</t>
  </si>
  <si>
    <t>노삼석</t>
  </si>
  <si>
    <t>http://www.hanjin.co.kr</t>
  </si>
  <si>
    <t>일양약품</t>
  </si>
  <si>
    <t>007570</t>
  </si>
  <si>
    <t>골판지상자,골판지원지 제조,판매</t>
  </si>
  <si>
    <t>대표이사 회장 허용삼 대표이사 사장 허정훈(각자대표이사)</t>
  </si>
  <si>
    <t>http://www.keppack.co.kr</t>
  </si>
  <si>
    <t>한진</t>
  </si>
  <si>
    <t>002320</t>
  </si>
  <si>
    <t>자동차(승용차,버스,트럭,특장차),자동차부품,자동차전착도료 제조,차량정비사업</t>
  </si>
  <si>
    <t>정의선, 장재훈, 이동석(각자 대표이사)</t>
  </si>
  <si>
    <t>http://www.hyundai.com</t>
  </si>
  <si>
    <t>한국수출포장공업</t>
  </si>
  <si>
    <t>002200</t>
  </si>
  <si>
    <t>BP153(BALL POINT PEN), P-3000(PLUS PEN), 유성매직, 보드마카, 네임펜, PARKER, WARTERMAN, 색연필</t>
  </si>
  <si>
    <t>송하경</t>
  </si>
  <si>
    <t>http://www.monami.com</t>
  </si>
  <si>
    <t>현대자동차</t>
  </si>
  <si>
    <t>005380</t>
  </si>
  <si>
    <t>합성수지,유화부문(LDPE,LLDPE)제품 제조,플라스틱가공품(PVC),CA,무기화학제품,부동산업</t>
  </si>
  <si>
    <t>이구영, 류두형, 김동관, 김은수, 남이현</t>
  </si>
  <si>
    <t>http://hcc.hanwha.co.kr</t>
  </si>
  <si>
    <t>모나미</t>
  </si>
  <si>
    <t>005360</t>
  </si>
  <si>
    <t>회사본부,지주회사 및 경영컨설팅 서비스업</t>
  </si>
  <si>
    <t>이훈범, 오기호</t>
  </si>
  <si>
    <t>http://asiaholdings.co.kr</t>
  </si>
  <si>
    <t>한화솔루션</t>
  </si>
  <si>
    <t>009830</t>
  </si>
  <si>
    <t>카프로락탐,유안비료 제조</t>
  </si>
  <si>
    <t>권용대</t>
  </si>
  <si>
    <t>http://www.hcccapro.co.kr</t>
  </si>
  <si>
    <t>아세아</t>
  </si>
  <si>
    <t>002030</t>
  </si>
  <si>
    <t>신동빈,송용덕,이동우</t>
  </si>
  <si>
    <t>http://www.lotte.co.kr</t>
  </si>
  <si>
    <t>카프로</t>
  </si>
  <si>
    <t>006380</t>
  </si>
  <si>
    <t>면사,화섬사,면직물 제조,판매,건설</t>
  </si>
  <si>
    <t>설 범, 김 인호</t>
  </si>
  <si>
    <t>http://www.thtc.co.kr</t>
  </si>
  <si>
    <t>롯데지주</t>
  </si>
  <si>
    <t>004990</t>
  </si>
  <si>
    <t>빵,스넥,마아가린,유지류,사료 제조,도매</t>
  </si>
  <si>
    <t>서성훈</t>
  </si>
  <si>
    <t>http://seoul-food.co.kr</t>
  </si>
  <si>
    <t>대한방직</t>
  </si>
  <si>
    <t>001070</t>
  </si>
  <si>
    <t>매니지먼트, 음반, 드라마 제작, 유료방송, 프로그램 공급, 광고대행</t>
  </si>
  <si>
    <t>김형철</t>
  </si>
  <si>
    <t>http://www.ihq.co.kr</t>
  </si>
  <si>
    <t>서울식품공업</t>
  </si>
  <si>
    <t>004410</t>
  </si>
  <si>
    <t>혁화,의류,등산용품 도매,제조/부동산 임대</t>
  </si>
  <si>
    <t>문성준</t>
  </si>
  <si>
    <t>http://www.lsnetworks.co.kr</t>
  </si>
  <si>
    <t>아이에이치큐</t>
  </si>
  <si>
    <t>003560</t>
  </si>
  <si>
    <t>형광등,백열전구,전구식현광등,실드빔(차량용전조) 제조,판매</t>
  </si>
  <si>
    <t>이홍민</t>
  </si>
  <si>
    <t>http://www.khe.co.kr</t>
  </si>
  <si>
    <t>LS네트웍스</t>
  </si>
  <si>
    <t>000680</t>
  </si>
  <si>
    <t>http://www.hitejinroholdings.com</t>
  </si>
  <si>
    <t>금호전기</t>
  </si>
  <si>
    <t>001210</t>
  </si>
  <si>
    <t>전구 및 조명장치 제조업</t>
  </si>
  <si>
    <t>한영재,김용기</t>
  </si>
  <si>
    <t>http://www.norooholdings.co.kr</t>
  </si>
  <si>
    <t>하이트진로홀딩스</t>
  </si>
  <si>
    <t>000140</t>
  </si>
  <si>
    <t>승용차,중대형버스,트럭,민수특수차량,군수차량 제조,판매,정비</t>
  </si>
  <si>
    <t>송호성,최준영(각자 대표이사)</t>
  </si>
  <si>
    <t>http://www.kia.co.kr</t>
  </si>
  <si>
    <t>노루홀딩스</t>
  </si>
  <si>
    <t>000320</t>
  </si>
  <si>
    <t>스판덱스,합성원사,나일론,폴리에스터,타이어코드지,PET병,수지제품,중전기제품(변압기,차단기),사무용기계,컴퓨터 제조/건축공사</t>
  </si>
  <si>
    <t>Hyun-Joon Cho, Kyoo-Young Kim</t>
  </si>
  <si>
    <t>http://www.hyosung.com</t>
  </si>
  <si>
    <t>기아</t>
  </si>
  <si>
    <t>000270</t>
  </si>
  <si>
    <t>손경식, 김홍기</t>
  </si>
  <si>
    <t>http://www.cj.net</t>
  </si>
  <si>
    <t>효성</t>
  </si>
  <si>
    <t>004800</t>
  </si>
  <si>
    <t>동박적층판 등 제조 및 판매, 유압기기 등 제조 및 판매, 지게차 제조 및 판매, IT 시스템 개발/운영 서비스 등, 연료전지 등</t>
  </si>
  <si>
    <t>박정원, 김민철, 문홍성</t>
  </si>
  <si>
    <t>http://www.doosancorp.co.kr</t>
  </si>
  <si>
    <t>CJ</t>
  </si>
  <si>
    <t>001040</t>
  </si>
  <si>
    <t>강관(배관용,구조용,유정용) 제조,도매</t>
  </si>
  <si>
    <t>박훈</t>
  </si>
  <si>
    <t>http://www.husteel.com</t>
  </si>
  <si>
    <t>두산</t>
  </si>
  <si>
    <t>000150</t>
  </si>
  <si>
    <t>자동차보험,화재보험,해상보험,특종보험,장기보험</t>
  </si>
  <si>
    <t>김정남</t>
  </si>
  <si>
    <t>http://www.idbins.com</t>
  </si>
  <si>
    <t>휴스틸</t>
  </si>
  <si>
    <t>005010</t>
  </si>
  <si>
    <t>농기계,연초용필터,금속제양식기,철강압연 제조,도매,수출입/신문서적 수출입,판매</t>
  </si>
  <si>
    <t>김희용, 김도훈</t>
  </si>
  <si>
    <t>http://tym.world</t>
  </si>
  <si>
    <t>DB손해보험</t>
  </si>
  <si>
    <t>005830</t>
  </si>
  <si>
    <t>지주회사/의약품,화공약품,농예약품,위생용품,의료용구,식품,전기전자기구,부품 제조,판매</t>
  </si>
  <si>
    <t>윤재춘</t>
  </si>
  <si>
    <t>http://www.daewoong.com/</t>
  </si>
  <si>
    <t>TYM</t>
  </si>
  <si>
    <t>002900</t>
  </si>
  <si>
    <t>합성수지,폴리우레탄스폰지 제조,도매,수출입</t>
  </si>
  <si>
    <t>http://www.cyc1963.com</t>
  </si>
  <si>
    <t>대웅</t>
  </si>
  <si>
    <t>003090</t>
  </si>
  <si>
    <t>의약품(드링크제,항생제,영양수액제),의약부외품 제조,판매</t>
  </si>
  <si>
    <t>이기수</t>
  </si>
  <si>
    <t>http://www.yungjin.co.kr</t>
  </si>
  <si>
    <t>진양산업</t>
  </si>
  <si>
    <t>003780</t>
  </si>
  <si>
    <t>건축용단열재,내외장재,스레트,밤라이트,암면,석고보드,판유리 제조</t>
  </si>
  <si>
    <t>정몽진, 정재훈</t>
  </si>
  <si>
    <t>http://www.kccworld.co.kr</t>
  </si>
  <si>
    <t>영진약품</t>
  </si>
  <si>
    <t>003520</t>
  </si>
  <si>
    <t>청량음료,과채류음료,곡류음료,주류 제조,판매/자동차정비,연수원</t>
  </si>
  <si>
    <t>박윤기</t>
  </si>
  <si>
    <t>http://company.lottechilsung.co.kr</t>
  </si>
  <si>
    <t>케이씨씨</t>
  </si>
  <si>
    <t>002380</t>
  </si>
  <si>
    <t>면사,P/C혼방사,P/C혼방직물,화섬사 제조,수출</t>
  </si>
  <si>
    <t>김정수</t>
  </si>
  <si>
    <t>http://www.ilshin.co.kr</t>
  </si>
  <si>
    <t>롯데칠성음료</t>
  </si>
  <si>
    <t>005300</t>
  </si>
  <si>
    <t>비알코올음료 및 얼음 제조업</t>
  </si>
  <si>
    <t>빙과,유지,식품 제조</t>
  </si>
  <si>
    <t>이진성</t>
  </si>
  <si>
    <t>http://www.lottefoods.co.kr</t>
  </si>
  <si>
    <t>일신방직</t>
  </si>
  <si>
    <t>003200</t>
  </si>
  <si>
    <t>방적 및 가공사 제조업</t>
  </si>
  <si>
    <t>서경배, 김승환</t>
  </si>
  <si>
    <t>아모레퍼시픽그룹</t>
  </si>
  <si>
    <t>002790</t>
  </si>
  <si>
    <t>은행업무,외국환업무,신탁업무</t>
  </si>
  <si>
    <t>박우혁</t>
  </si>
  <si>
    <t>http://www.e-jejubank.com</t>
  </si>
  <si>
    <t>제주은행</t>
  </si>
  <si>
    <t>006220</t>
  </si>
  <si>
    <t>지주회사,경영자문컨설팅</t>
  </si>
  <si>
    <t>이재희</t>
  </si>
  <si>
    <t>http://www.hansol.com</t>
  </si>
  <si>
    <t>한솔홀딩스</t>
  </si>
  <si>
    <t>004150</t>
  </si>
  <si>
    <t>단열재, 천장재, 외장재, 내장재, 외단열, 바닥재 등</t>
  </si>
  <si>
    <t>김 성 식</t>
  </si>
  <si>
    <t>http://www.byucksan.com</t>
  </si>
  <si>
    <t>벽산</t>
  </si>
  <si>
    <t>007210</t>
  </si>
  <si>
    <t>손해보험업</t>
  </si>
  <si>
    <t>이은호</t>
  </si>
  <si>
    <t>http://www.lotteins.co.kr</t>
  </si>
  <si>
    <t>롯데손해보험</t>
  </si>
  <si>
    <t>000400</t>
  </si>
  <si>
    <t>소맥분,토코밀,프리믹스,밀가루조제품,제분부산물 제조/파스타 수입,판매</t>
  </si>
  <si>
    <t>이건영, 송인석</t>
  </si>
  <si>
    <t>http://www.dhflour.co.kr</t>
  </si>
  <si>
    <t>대한제분</t>
  </si>
  <si>
    <t>001130</t>
  </si>
  <si>
    <t>전분,라이신,물엿,과당,포도당,MSG및 사료,조미료,항생제,핵산,커피 제조,도매/토목공사,건축공사</t>
  </si>
  <si>
    <t>임정배</t>
  </si>
  <si>
    <t>http://www.daesang.co.kr</t>
  </si>
  <si>
    <t>대상</t>
  </si>
  <si>
    <t>001680</t>
  </si>
  <si>
    <t>구광모, 권봉석</t>
  </si>
  <si>
    <t>http://www.lg.co.kr</t>
  </si>
  <si>
    <t>LG</t>
  </si>
  <si>
    <t>003550</t>
  </si>
  <si>
    <t>의약품(피로회복제/박카스,병원용의약품),비의약품(의료기기,염모제,가글제) 제조,도소매/화장품 생산</t>
  </si>
  <si>
    <t>정재훈</t>
  </si>
  <si>
    <t>동아쏘시오홀딩스</t>
  </si>
  <si>
    <t>000640</t>
  </si>
  <si>
    <t>금융보험/부동산 임대</t>
  </si>
  <si>
    <t>원종규</t>
  </si>
  <si>
    <t>http://www.koreanre.co.kr</t>
  </si>
  <si>
    <t>코리안리</t>
  </si>
  <si>
    <t>003690</t>
  </si>
  <si>
    <t>재 보험업</t>
  </si>
  <si>
    <t>수도용주철관,강관 제조</t>
  </si>
  <si>
    <t>홍동국, 김태형, 김형규, 김길출 (각자대표제)</t>
  </si>
  <si>
    <t>http://www.kcip.co.kr</t>
  </si>
  <si>
    <t>한국주철관공업</t>
  </si>
  <si>
    <t>000970</t>
  </si>
  <si>
    <t>허기호, 전근식(각자대표)</t>
  </si>
  <si>
    <t>http://www.hanil.com</t>
  </si>
  <si>
    <t>한일홀딩스</t>
  </si>
  <si>
    <t>003300</t>
  </si>
  <si>
    <t>산업용기프라스틱제품(플라스틱 파렛트,시트 파렛트) 제조,판매</t>
  </si>
  <si>
    <t>최병민</t>
  </si>
  <si>
    <t>http://www.npc.co.kr</t>
  </si>
  <si>
    <t>엔피씨</t>
  </si>
  <si>
    <t>004250</t>
  </si>
  <si>
    <t>경영컨설팅업</t>
  </si>
  <si>
    <t>이주성, 김태현</t>
  </si>
  <si>
    <t>http://www.seahsteel.co.kr/company/holdings/</t>
  </si>
  <si>
    <t>세아제강지주</t>
  </si>
  <si>
    <t>003030</t>
  </si>
  <si>
    <t>전력선,통신케이블,적산계기,스텐레스압연제품,광케이블,초고압선,알루미늄 제조,도매/전기공사</t>
  </si>
  <si>
    <t>나형균</t>
  </si>
  <si>
    <t>http://www.taihan.com</t>
  </si>
  <si>
    <t>대한전선</t>
  </si>
  <si>
    <t>001440</t>
  </si>
  <si>
    <t>제당,가축용 배합사료,설탕,기능성감미료(자일로올리고당),외식산 제조,도소매/부동산 임대</t>
  </si>
  <si>
    <t>강승우</t>
  </si>
  <si>
    <t>http://www.ts.co.kr</t>
  </si>
  <si>
    <t>대한제당</t>
  </si>
  <si>
    <t>001790</t>
  </si>
  <si>
    <t>엄태웅, 이영준</t>
  </si>
  <si>
    <t>http://www.samyang.com</t>
  </si>
  <si>
    <t>삼양홀딩스</t>
  </si>
  <si>
    <t>000070</t>
  </si>
  <si>
    <t>극장(영화상영)/극영화,만화영화 제조/음식료품,일용잡화 소매/부동산 임대</t>
  </si>
  <si>
    <t>조영준</t>
  </si>
  <si>
    <t>http://daehancinema.com</t>
  </si>
  <si>
    <t>세기상사</t>
  </si>
  <si>
    <t>002420</t>
  </si>
  <si>
    <t>비금융지주회사</t>
  </si>
  <si>
    <t>조현범, 안종선(각자 대표이사)</t>
  </si>
  <si>
    <t>http://www.hankook-technologygroup.com</t>
  </si>
  <si>
    <t>한국앤컴퍼니</t>
  </si>
  <si>
    <t>000240</t>
  </si>
  <si>
    <t>면사,면혼방사,마혼방사,화섬사,염색사,자수사,소모사,면직물,면혼방직물,화섬직물,특수가공직물 제조,판매,수출</t>
  </si>
  <si>
    <t>조덕현</t>
  </si>
  <si>
    <t>http://www.chonbang.co.kr</t>
  </si>
  <si>
    <t>전방</t>
  </si>
  <si>
    <t>000950</t>
  </si>
  <si>
    <t>여객운송,화물운송,항공기 제조,판매,정비수리/기내식 제조판매,면세품 판매</t>
  </si>
  <si>
    <t>조원태, 우기홍</t>
  </si>
  <si>
    <t>http://www.koreanair.com</t>
  </si>
  <si>
    <t>대한항공</t>
  </si>
  <si>
    <t>003490</t>
  </si>
  <si>
    <t>면사,화섬사,면포,혼방포,스포츠웨어용 신합섬 제조,도매,수출</t>
  </si>
  <si>
    <t>서태원, 손재선</t>
  </si>
  <si>
    <t>http://www.dong-il.com</t>
  </si>
  <si>
    <t>디아이동일</t>
  </si>
  <si>
    <t>001530</t>
  </si>
  <si>
    <t>의약품(삐콤씨, 안티푸라민, 렉라자, 로수바미브, 코푸시럽 등), 생활용품(유한락스, 해피홈, 유한젠), 동물약품</t>
  </si>
  <si>
    <t>대표이사 조욱제</t>
  </si>
  <si>
    <t>http://www.yuhan.co.kr</t>
  </si>
  <si>
    <t>유한양행</t>
  </si>
  <si>
    <t>000100</t>
  </si>
  <si>
    <t>Contract Logistics, 포워딩, 항만하역, 해운, 택배국제특송, SCM Consulting</t>
  </si>
  <si>
    <t>강신호,민영학(각자대표)</t>
  </si>
  <si>
    <t>http://www.cjlogistics.com</t>
  </si>
  <si>
    <t>CJ대한통운</t>
  </si>
  <si>
    <t>000120</t>
  </si>
  <si>
    <t>손해보험(화재,해상,운송보험)</t>
  </si>
  <si>
    <t>http://www.meritzfire.com</t>
  </si>
  <si>
    <t>메리츠화재</t>
  </si>
  <si>
    <t>000060</t>
  </si>
  <si>
    <t>섬유류(면사,면혼방사,면직물,면혼방직물,화섬사,화섬직물) 제조,도매,수출입</t>
  </si>
  <si>
    <t>김준, 김담</t>
  </si>
  <si>
    <t>http://www.kyungbang.co.kr</t>
  </si>
  <si>
    <t>경방</t>
  </si>
  <si>
    <t>000050</t>
  </si>
  <si>
    <t>송영규</t>
  </si>
  <si>
    <t>http://www.eusu-holdings.com</t>
  </si>
  <si>
    <t>유수홀딩스</t>
  </si>
  <si>
    <t>000700</t>
  </si>
  <si>
    <t>조남호, 조원국</t>
  </si>
  <si>
    <t>http://www.hhic-holdings.com</t>
  </si>
  <si>
    <t>.</t>
    <phoneticPr fontId="82" type="noConversion"/>
  </si>
  <si>
    <t>한진중공업홀딩스</t>
  </si>
  <si>
    <t>003480</t>
  </si>
  <si>
    <t>신한제10호스팩</t>
  </si>
  <si>
    <t>코스닥</t>
    <phoneticPr fontId="83" type="noConversion"/>
  </si>
  <si>
    <t>418210</t>
  </si>
  <si>
    <t>기업인수 및 합병</t>
  </si>
  <si>
    <t>김수한</t>
  </si>
  <si>
    <t>아이씨에이치</t>
  </si>
  <si>
    <t>368600</t>
  </si>
  <si>
    <t>기업인수</t>
  </si>
  <si>
    <t>김태운</t>
  </si>
  <si>
    <t>성일하이텍</t>
  </si>
  <si>
    <t>365340</t>
  </si>
  <si>
    <t>광고영화 및 비디오물 제작업</t>
  </si>
  <si>
    <t>윤준호</t>
  </si>
  <si>
    <t>http://4by4inc.com</t>
  </si>
  <si>
    <t>에이프릴바이오</t>
  </si>
  <si>
    <t>397030</t>
  </si>
  <si>
    <t>IBKS제18호스팩</t>
  </si>
  <si>
    <t>424760</t>
  </si>
  <si>
    <t>루닛</t>
  </si>
  <si>
    <t>328130</t>
  </si>
  <si>
    <t>HPSP</t>
  </si>
  <si>
    <t>403870</t>
  </si>
  <si>
    <t>대신밸런스제12호스팩</t>
  </si>
  <si>
    <t>426670</t>
  </si>
  <si>
    <t>영창케미칼</t>
  </si>
  <si>
    <t>112290</t>
  </si>
  <si>
    <t>코난테크놀로지</t>
  </si>
  <si>
    <t>402030</t>
  </si>
  <si>
    <t>넥스트칩</t>
  </si>
  <si>
    <t>396270</t>
  </si>
  <si>
    <t>삼성스팩6호</t>
  </si>
  <si>
    <t>425290</t>
  </si>
  <si>
    <t>엔에이치스팩23호</t>
  </si>
  <si>
    <t>422040</t>
  </si>
  <si>
    <t>교보12호스팩</t>
  </si>
  <si>
    <t>421800</t>
  </si>
  <si>
    <t>레이저쎌</t>
  </si>
  <si>
    <t>412350</t>
  </si>
  <si>
    <t>보로노이</t>
  </si>
  <si>
    <t>310210</t>
  </si>
  <si>
    <t>위니아에이드</t>
  </si>
  <si>
    <t>377460</t>
  </si>
  <si>
    <t>케이비제21호스팩</t>
  </si>
  <si>
    <t>424140</t>
  </si>
  <si>
    <t>비플라이소프트</t>
  </si>
  <si>
    <t>148780</t>
  </si>
  <si>
    <t>범한퓨얼셀</t>
  </si>
  <si>
    <t>382900</t>
  </si>
  <si>
    <t>청담글로벌</t>
  </si>
  <si>
    <t>362320</t>
  </si>
  <si>
    <t>하나금융22호스팩</t>
  </si>
  <si>
    <t>418170</t>
  </si>
  <si>
    <t>SPAC 합병</t>
  </si>
  <si>
    <t>허찬종</t>
  </si>
  <si>
    <t>가온칩스</t>
  </si>
  <si>
    <t>399720</t>
  </si>
  <si>
    <t>기업인수합병</t>
  </si>
  <si>
    <t>김필수</t>
  </si>
  <si>
    <t>대명에너지</t>
  </si>
  <si>
    <t>389260</t>
  </si>
  <si>
    <t>기업 인수합병</t>
  </si>
  <si>
    <t>신가형</t>
  </si>
  <si>
    <t>상상인제3호스팩</t>
  </si>
  <si>
    <t>415580</t>
  </si>
  <si>
    <t>수·배전반, 태양광발전시스템, 인버터(PCS)</t>
  </si>
  <si>
    <t>김영일, 장철수</t>
  </si>
  <si>
    <t>http://www.g2p.co.kr</t>
  </si>
  <si>
    <t>신영스팩7호</t>
  </si>
  <si>
    <t>419270</t>
  </si>
  <si>
    <t>남정훈</t>
  </si>
  <si>
    <t>포바이포</t>
  </si>
  <si>
    <t>389140</t>
  </si>
  <si>
    <t>TV스탠드, 전기 수소차 부품 등</t>
  </si>
  <si>
    <t>조창현</t>
  </si>
  <si>
    <t>http://www.seamechanics.com</t>
  </si>
  <si>
    <t>신한제9호스팩</t>
  </si>
  <si>
    <t>405640</t>
  </si>
  <si>
    <t>플러스사이즈 여성용 의류 및 잡화</t>
  </si>
  <si>
    <t>김주영</t>
  </si>
  <si>
    <t>http://www.09women.net</t>
  </si>
  <si>
    <t>미래에셋비전스팩1호</t>
  </si>
  <si>
    <t>412930</t>
  </si>
  <si>
    <t>취출로봇, 사출장비 및 자동화시스템</t>
  </si>
  <si>
    <t>김동헌</t>
  </si>
  <si>
    <t>http://www.yuilrobotics.com</t>
  </si>
  <si>
    <t>키움제6호스팩</t>
  </si>
  <si>
    <t>413600</t>
  </si>
  <si>
    <t>인공지능 기반 ICT 시스템 이상탐지 및 예측 솔루션</t>
  </si>
  <si>
    <t>한상진</t>
  </si>
  <si>
    <t>http://www.moadata.co.kr</t>
  </si>
  <si>
    <t>지투파워</t>
  </si>
  <si>
    <t>388050</t>
  </si>
  <si>
    <t>권치완</t>
  </si>
  <si>
    <t>유진스팩8호</t>
  </si>
  <si>
    <t>413630</t>
  </si>
  <si>
    <t>융복합 체외진단 플랫폼</t>
  </si>
  <si>
    <t>임찬양, 이동영</t>
  </si>
  <si>
    <t>noul.kr</t>
  </si>
  <si>
    <t>세아메카닉스</t>
  </si>
  <si>
    <t>396300</t>
  </si>
  <si>
    <t>반도체용 합성쿼츠 포커스링</t>
  </si>
  <si>
    <t>김돈한</t>
  </si>
  <si>
    <t>http://www.bcnc.co.kr</t>
  </si>
  <si>
    <t>공구우먼</t>
  </si>
  <si>
    <t>366030</t>
  </si>
  <si>
    <t>OLED 증착용 Metal Mask</t>
  </si>
  <si>
    <t>유명훈</t>
  </si>
  <si>
    <t>http://poongwon.com</t>
  </si>
  <si>
    <t>유일로보틱스</t>
  </si>
  <si>
    <t>388720</t>
  </si>
  <si>
    <t>창업투자, 사모투자</t>
  </si>
  <si>
    <t>유승운</t>
  </si>
  <si>
    <t>http://stonebridgeventures.vc</t>
  </si>
  <si>
    <t>모아데이타</t>
  </si>
  <si>
    <t>288980</t>
  </si>
  <si>
    <t>이병찬</t>
  </si>
  <si>
    <t>에스케이증권7호스팩</t>
  </si>
  <si>
    <t>408920</t>
  </si>
  <si>
    <t>골프용 거리측정기</t>
  </si>
  <si>
    <t>김준오</t>
  </si>
  <si>
    <t>http://www.voicecaddie.co.kr</t>
  </si>
  <si>
    <t>노을</t>
  </si>
  <si>
    <t>376930</t>
  </si>
  <si>
    <t>전장카메라모듈장비, 모바일카메라모듈장비, PC및 광원</t>
  </si>
  <si>
    <t>배상신</t>
  </si>
  <si>
    <t>http://www.furonteer.com</t>
  </si>
  <si>
    <t>비씨엔씨</t>
  </si>
  <si>
    <t>146320</t>
  </si>
  <si>
    <t>식물세포 유래 유효물질 및 약리물질</t>
  </si>
  <si>
    <t>모상현, 정대현</t>
  </si>
  <si>
    <t>http://www.biofdnc.com</t>
  </si>
  <si>
    <t>풍원정밀</t>
  </si>
  <si>
    <t>371950</t>
  </si>
  <si>
    <t>김태훈</t>
  </si>
  <si>
    <t>스톤브릿지벤처스</t>
  </si>
  <si>
    <t>330730</t>
  </si>
  <si>
    <t>금융 지원 서비스</t>
  </si>
  <si>
    <t>이경준</t>
  </si>
  <si>
    <t>하나금융21호스팩</t>
  </si>
  <si>
    <t>406760</t>
  </si>
  <si>
    <t>보험 판매</t>
  </si>
  <si>
    <t>최병채</t>
  </si>
  <si>
    <t>http://www.incar.co.kr</t>
  </si>
  <si>
    <t>브이씨</t>
  </si>
  <si>
    <t>365900</t>
  </si>
  <si>
    <t>운동 및 경기용구 제조업</t>
  </si>
  <si>
    <t>디스플레이 장비 (포토, 코팅, 모듈 장비)</t>
  </si>
  <si>
    <t>정좌진</t>
  </si>
  <si>
    <t>http://www.naraenano.co.kr</t>
  </si>
  <si>
    <t>퓨런티어</t>
  </si>
  <si>
    <t>370090</t>
  </si>
  <si>
    <t>핫멜트 접착 필름</t>
  </si>
  <si>
    <t>장지상</t>
  </si>
  <si>
    <t>http://assems.com</t>
  </si>
  <si>
    <t>바이오에프디엔씨</t>
  </si>
  <si>
    <t>251120</t>
  </si>
  <si>
    <t>XR 교육/훈련 시스템, VR 게임 콘텐츠 등</t>
  </si>
  <si>
    <t>황대실</t>
  </si>
  <si>
    <t>http://www.skonec.com/</t>
  </si>
  <si>
    <t>한국제10호스팩</t>
  </si>
  <si>
    <t>409570</t>
  </si>
  <si>
    <t>전력변환장치</t>
  </si>
  <si>
    <t>강찬호</t>
  </si>
  <si>
    <t>IBKS제17호스팩</t>
  </si>
  <si>
    <t>405350</t>
  </si>
  <si>
    <t>동물용약품,영양제,단미사료(네오폐녹스),보조사료 제조,도매/식품첨가물,화장품 도소매,무역</t>
  </si>
  <si>
    <t>정홍걸</t>
  </si>
  <si>
    <t>인카금융서비스</t>
  </si>
  <si>
    <t>211050</t>
  </si>
  <si>
    <t>미술품 경매 및 판매</t>
  </si>
  <si>
    <t>도현순</t>
  </si>
  <si>
    <t>http://www.k-auction.com/</t>
  </si>
  <si>
    <t>나래나노텍</t>
  </si>
  <si>
    <t>137080</t>
  </si>
  <si>
    <t>인수목적</t>
  </si>
  <si>
    <t>정근호</t>
  </si>
  <si>
    <t>아셈스</t>
  </si>
  <si>
    <t>136410</t>
  </si>
  <si>
    <t>자동차 지급품 및 애프터마켓 제품</t>
  </si>
  <si>
    <t>최찬욱</t>
  </si>
  <si>
    <t>http://www.auton.kr</t>
  </si>
  <si>
    <t>스코넥</t>
  </si>
  <si>
    <t>276040</t>
  </si>
  <si>
    <t>드라마 제작</t>
  </si>
  <si>
    <t>김동래, 박지복</t>
  </si>
  <si>
    <t>http://reamongraein.co.kr</t>
  </si>
  <si>
    <t>이지트로닉스</t>
  </si>
  <si>
    <t>377330</t>
  </si>
  <si>
    <t>금융지원 서비스업</t>
  </si>
  <si>
    <t>박태한</t>
  </si>
  <si>
    <t>애드바이오텍</t>
  </si>
  <si>
    <t>179530</t>
  </si>
  <si>
    <t>김성준</t>
  </si>
  <si>
    <t>케이옥션</t>
  </si>
  <si>
    <t>102370</t>
  </si>
  <si>
    <t>이규연</t>
  </si>
  <si>
    <t>디비금융스팩10호</t>
  </si>
  <si>
    <t>404950</t>
  </si>
  <si>
    <t>김동찬</t>
  </si>
  <si>
    <t>오토앤</t>
  </si>
  <si>
    <t>353590</t>
  </si>
  <si>
    <t>창업투자금융, 벤처기업투자 등</t>
  </si>
  <si>
    <t>신진호, 김창규</t>
  </si>
  <si>
    <t>http://www.daolinvestment.com</t>
  </si>
  <si>
    <t>래몽래인</t>
  </si>
  <si>
    <t>200350</t>
  </si>
  <si>
    <t>유전자교정 플랫폼 관련 제품</t>
  </si>
  <si>
    <t>김영호, 이병화</t>
  </si>
  <si>
    <t>http://toolgen.com</t>
  </si>
  <si>
    <t>하나금융20호스팩</t>
  </si>
  <si>
    <t>400560</t>
  </si>
  <si>
    <t>정재중</t>
  </si>
  <si>
    <t>엔에이치스팩22호</t>
  </si>
  <si>
    <t>396770</t>
  </si>
  <si>
    <t>종합 인공지능 엔진 및 플랫폼</t>
  </si>
  <si>
    <t>유태준</t>
  </si>
  <si>
    <t>maum.ai</t>
  </si>
  <si>
    <t>교보11호스팩</t>
  </si>
  <si>
    <t>397880</t>
  </si>
  <si>
    <t>음반 및 음원 등(콘텐츠)</t>
  </si>
  <si>
    <t>김진우, 김도훈</t>
  </si>
  <si>
    <t>http://www.rbbridge.com</t>
  </si>
  <si>
    <t>하이제7호스팩</t>
  </si>
  <si>
    <t>400840</t>
  </si>
  <si>
    <t>인쇄회로기판(PCB) 전기검사기</t>
  </si>
  <si>
    <t>김완수</t>
  </si>
  <si>
    <t>http://www.bioptro.co.kr/</t>
  </si>
  <si>
    <t>다올인베스트먼트</t>
  </si>
  <si>
    <t>298870</t>
  </si>
  <si>
    <t>AI 기반 스마트팩토리 검사 소프트웨어 및 설비</t>
  </si>
  <si>
    <t>정한섭,정해주(각자 대표이사)</t>
  </si>
  <si>
    <t>http://www.twim21.com</t>
  </si>
  <si>
    <t>툴젠</t>
  </si>
  <si>
    <t>199800</t>
  </si>
  <si>
    <t>디지털금융솔루션 제공 및 AI, Big Data 서비스, 클라우드 통합 플랫폼 (GURMWI)</t>
  </si>
  <si>
    <t>이성남</t>
  </si>
  <si>
    <t>http://www.iteyes.co.kr/</t>
  </si>
  <si>
    <t>대신밸런스제11호스팩</t>
  </si>
  <si>
    <t>397500</t>
  </si>
  <si>
    <t>센서, 캐니스터</t>
  </si>
  <si>
    <t>신현국</t>
  </si>
  <si>
    <t>http://www.goelement.co.kr</t>
  </si>
  <si>
    <t>마인즈랩</t>
  </si>
  <si>
    <t>377480</t>
  </si>
  <si>
    <t>모바일 어플리케이션(DearU bubble, Lysn)</t>
  </si>
  <si>
    <t>안종오</t>
  </si>
  <si>
    <t>http://www.dear-u.co</t>
  </si>
  <si>
    <t>알비더블유</t>
  </si>
  <si>
    <t>361570</t>
  </si>
  <si>
    <t>그래프데이터베이스, 그래프분석서비스</t>
  </si>
  <si>
    <t>강철순</t>
  </si>
  <si>
    <t>http://bitnine.net</t>
  </si>
  <si>
    <t>바이옵트로</t>
  </si>
  <si>
    <t>222160</t>
  </si>
  <si>
    <t>NGS기반 조직생검 암유전체 동반진단(CancerSCAN), 액체생검 암유전체 동반진단(LiquidSCAN), 단일세포분석(Celinus) 등</t>
  </si>
  <si>
    <t>박웅양</t>
  </si>
  <si>
    <t>http://kr-geninus.com</t>
  </si>
  <si>
    <t>트윔</t>
  </si>
  <si>
    <t>290090</t>
  </si>
  <si>
    <t>정수기, 정수기 필터</t>
  </si>
  <si>
    <t>최석림</t>
  </si>
  <si>
    <t>http://www.picogram.com</t>
  </si>
  <si>
    <t>아이티아이즈</t>
  </si>
  <si>
    <t>372800</t>
  </si>
  <si>
    <t>2차전지 전해액</t>
  </si>
  <si>
    <t>오정강</t>
  </si>
  <si>
    <t>http://www.enchem.net</t>
  </si>
  <si>
    <t>지오엘리먼트</t>
  </si>
  <si>
    <t>311320</t>
  </si>
  <si>
    <t>권리조사</t>
  </si>
  <si>
    <t>이창섭</t>
  </si>
  <si>
    <t>http://www.refine.co.kr</t>
  </si>
  <si>
    <t>디어유</t>
  </si>
  <si>
    <t>376300</t>
  </si>
  <si>
    <t>스크러버, 트랩, 백연제거장치 등</t>
  </si>
  <si>
    <t>박상순</t>
  </si>
  <si>
    <t>http://www.gnbseng.com</t>
  </si>
  <si>
    <t>비트나인</t>
  </si>
  <si>
    <t>357880</t>
  </si>
  <si>
    <t>색조화장품 브랜드 `롬앤(Rom&amp;nd)', IT기반 웨딩서비스 브랜드 `아이웨딩`</t>
  </si>
  <si>
    <t>김태욱, 김성현</t>
  </si>
  <si>
    <t>http://www.ifamily.co.kr</t>
  </si>
  <si>
    <t>지니너스</t>
  </si>
  <si>
    <t>389030</t>
  </si>
  <si>
    <t>백신 및 면역증강제 등</t>
  </si>
  <si>
    <t>염정선</t>
  </si>
  <si>
    <t>http://www.chavaccine.com</t>
  </si>
  <si>
    <t>피코그램</t>
  </si>
  <si>
    <t>376180</t>
  </si>
  <si>
    <t>SLOT DIE, SLIT NOZZLE, REPAIR, 기타</t>
  </si>
  <si>
    <t>이인영</t>
  </si>
  <si>
    <t>http://gitec.kr</t>
  </si>
  <si>
    <t>엔켐</t>
  </si>
  <si>
    <t>348370</t>
  </si>
  <si>
    <t>금융 지원 서비스(SPAC)</t>
  </si>
  <si>
    <t>이현범</t>
  </si>
  <si>
    <t>리파인</t>
  </si>
  <si>
    <t>377450</t>
  </si>
  <si>
    <t>휴대폰, 전장 등 실장부품</t>
  </si>
  <si>
    <t>백영현</t>
  </si>
  <si>
    <t>http://www.cutech.co.kr</t>
  </si>
  <si>
    <t>지앤비에스엔지니어링</t>
  </si>
  <si>
    <t>382800</t>
  </si>
  <si>
    <t>강관, 피팅, 밸브류 등</t>
  </si>
  <si>
    <t>강두홍</t>
  </si>
  <si>
    <t>http://www.asflow.com</t>
  </si>
  <si>
    <t>아이패밀리에스씨</t>
  </si>
  <si>
    <t>114840</t>
  </si>
  <si>
    <t>2차전지용 열처리 장비</t>
  </si>
  <si>
    <t>이성제</t>
  </si>
  <si>
    <t>http://www.onejoon.co.kr/</t>
  </si>
  <si>
    <t>차백신연구소</t>
  </si>
  <si>
    <t>261780</t>
  </si>
  <si>
    <t>기업인수목적</t>
  </si>
  <si>
    <t>홍지헌</t>
  </si>
  <si>
    <t>지아이텍</t>
  </si>
  <si>
    <t>382480</t>
  </si>
  <si>
    <t>박민식</t>
  </si>
  <si>
    <t>코닉오토메이션</t>
  </si>
  <si>
    <t>391710</t>
  </si>
  <si>
    <t>화장품 유통</t>
  </si>
  <si>
    <t>김성운</t>
  </si>
  <si>
    <t>http://www.siliconii.com</t>
  </si>
  <si>
    <t>씨유테크</t>
  </si>
  <si>
    <t>376290</t>
  </si>
  <si>
    <t>일반기능식품소재, 건강기능식품소재</t>
  </si>
  <si>
    <t>여경목</t>
  </si>
  <si>
    <t>http://www.isnd.co.kr</t>
  </si>
  <si>
    <t>아스플로</t>
  </si>
  <si>
    <t>159010</t>
  </si>
  <si>
    <t>개별인정형 건강기능식품</t>
  </si>
  <si>
    <t>심태진</t>
  </si>
  <si>
    <t>http://frombio-company.co.kr</t>
  </si>
  <si>
    <t>원준</t>
  </si>
  <si>
    <t>382840</t>
  </si>
  <si>
    <t>생체재료 개질 기술을 사용한 히알루론산(HA) 기반 더말필러, 유착방지제 및 그 응용제품</t>
  </si>
  <si>
    <t>정현규</t>
  </si>
  <si>
    <t>http://bioplus.co.kr</t>
  </si>
  <si>
    <t>하나금융19호스팩</t>
  </si>
  <si>
    <t>388220</t>
  </si>
  <si>
    <t>SPAC합병</t>
  </si>
  <si>
    <t>김종환</t>
  </si>
  <si>
    <t>엔에이치스팩20호</t>
  </si>
  <si>
    <t>391060</t>
  </si>
  <si>
    <t>이현식</t>
  </si>
  <si>
    <t>실리콘투</t>
  </si>
  <si>
    <t>257720</t>
  </si>
  <si>
    <t>합병</t>
  </si>
  <si>
    <t>오선영</t>
  </si>
  <si>
    <t>에스앤디</t>
  </si>
  <si>
    <t>260970</t>
  </si>
  <si>
    <t>계전기(EV Relay)</t>
  </si>
  <si>
    <t>김홍기</t>
  </si>
  <si>
    <t>http://www.goodymt.com</t>
  </si>
  <si>
    <t>프롬바이오</t>
  </si>
  <si>
    <t>377220</t>
  </si>
  <si>
    <t>표적 항암제, 바이오 베터 신약</t>
  </si>
  <si>
    <t>신영기</t>
  </si>
  <si>
    <t>http://www.abionbio.com</t>
  </si>
  <si>
    <t>바이오플러스</t>
  </si>
  <si>
    <t>099430</t>
  </si>
  <si>
    <t>전구택</t>
  </si>
  <si>
    <t>http://www.ibks.com</t>
  </si>
  <si>
    <t>신한제8호스팩</t>
  </si>
  <si>
    <t>393360</t>
  </si>
  <si>
    <t>면역세포치료제 (면역항암제, 면역조절치료제 등)</t>
  </si>
  <si>
    <t>김태규</t>
  </si>
  <si>
    <t>http://www.vigencell.com/kr/index.asp</t>
  </si>
  <si>
    <t>대신밸런스제10호스팩</t>
  </si>
  <si>
    <t>387310</t>
  </si>
  <si>
    <t>IT 인프라 통합관리 솔루션</t>
  </si>
  <si>
    <t>강선근</t>
  </si>
  <si>
    <t>http://www.brainz.co.kr</t>
  </si>
  <si>
    <t>유진스팩7호</t>
  </si>
  <si>
    <t>388800</t>
  </si>
  <si>
    <t>의료 인공지능플랫폼, 인공지능 임상의사결정 시스템</t>
  </si>
  <si>
    <t>최우식</t>
  </si>
  <si>
    <t>http://www.deepnoid.com</t>
  </si>
  <si>
    <t>와이엠텍</t>
  </si>
  <si>
    <t>273640</t>
  </si>
  <si>
    <t>SCM구축 및 용역, 라이선스, 기술료, 클라우드사용료</t>
  </si>
  <si>
    <t>송재민</t>
  </si>
  <si>
    <t>http://www.emro.co.kr</t>
  </si>
  <si>
    <t>에이비온</t>
  </si>
  <si>
    <t>203400</t>
  </si>
  <si>
    <t>E-Commerce Platform 구축</t>
  </si>
  <si>
    <t>이상훈</t>
  </si>
  <si>
    <t>http://www.plateer.com/</t>
  </si>
  <si>
    <t>IBKS제16호스팩</t>
  </si>
  <si>
    <t>388790</t>
  </si>
  <si>
    <t>채용 플랫폼</t>
  </si>
  <si>
    <t>이복기</t>
  </si>
  <si>
    <t>http://www.wanted.co.kr</t>
  </si>
  <si>
    <t>바이젠셀</t>
  </si>
  <si>
    <t>308080</t>
  </si>
  <si>
    <t>전문의약품, 숙취해소음료</t>
  </si>
  <si>
    <t>곽달원</t>
  </si>
  <si>
    <t>http://www.inno-n.com</t>
  </si>
  <si>
    <t>브레인즈컴퍼니</t>
  </si>
  <si>
    <t>099390</t>
  </si>
  <si>
    <t>이동헌</t>
  </si>
  <si>
    <t>http://hanwha-plus-no2spac.com</t>
  </si>
  <si>
    <t>딥노이드</t>
  </si>
  <si>
    <t>315640</t>
  </si>
  <si>
    <t>물걸레 로봇청소기, 흡입형 로봇청소기</t>
  </si>
  <si>
    <t>정우철</t>
  </si>
  <si>
    <t>엠로</t>
  </si>
  <si>
    <t>058970</t>
  </si>
  <si>
    <t>AR 개발 플랫폼/AR솔루션</t>
  </si>
  <si>
    <t>박재완, 손태윤(각자대표)</t>
  </si>
  <si>
    <t>http://www.maxst.com</t>
  </si>
  <si>
    <t>플래티어</t>
  </si>
  <si>
    <t>367000</t>
  </si>
  <si>
    <t>혈관질환치료제 등</t>
  </si>
  <si>
    <t>유재현</t>
  </si>
  <si>
    <t>http://www.curacle.com</t>
  </si>
  <si>
    <t>원티드랩</t>
  </si>
  <si>
    <t>376980</t>
  </si>
  <si>
    <t>스마트카 소프트웨어 플랫폼</t>
  </si>
  <si>
    <t>황도연</t>
  </si>
  <si>
    <t>http://obigo.com/</t>
  </si>
  <si>
    <t>HK이노엔</t>
  </si>
  <si>
    <t>195940</t>
  </si>
  <si>
    <t>무선충전 차폐시트</t>
  </si>
  <si>
    <t>김인응</t>
  </si>
  <si>
    <t>http://www.amosense.co.kr</t>
  </si>
  <si>
    <t>한화플러스제2호스팩</t>
  </si>
  <si>
    <t>386580</t>
  </si>
  <si>
    <t>영상인식 및 데이터플랫폼 솔루션</t>
  </si>
  <si>
    <t>이성진</t>
  </si>
  <si>
    <t>http://innodep.co.kr</t>
  </si>
  <si>
    <t>에브리봇</t>
  </si>
  <si>
    <t>270660</t>
  </si>
  <si>
    <t>반도체 및 FPD용 로봇시스템</t>
  </si>
  <si>
    <t>김원경</t>
  </si>
  <si>
    <t>http://www.raonrobot.com/</t>
  </si>
  <si>
    <t>맥스트</t>
  </si>
  <si>
    <t>377030</t>
  </si>
  <si>
    <t>임호원</t>
  </si>
  <si>
    <t>큐라클</t>
  </si>
  <si>
    <t>365270</t>
  </si>
  <si>
    <t>디스플레이 구동 반도체(Driver IC)</t>
  </si>
  <si>
    <t>신현창</t>
  </si>
  <si>
    <t>http://www.lblusem.com</t>
  </si>
  <si>
    <t>오비고</t>
  </si>
  <si>
    <t>352910</t>
  </si>
  <si>
    <t>임상 CRO 서비스</t>
  </si>
  <si>
    <t>임종언</t>
  </si>
  <si>
    <t>http://www.admkorea.co.kr</t>
  </si>
  <si>
    <t>아모센스</t>
  </si>
  <si>
    <t>357580</t>
  </si>
  <si>
    <t>환경오염 방지 관련 소재 및 설비</t>
  </si>
  <si>
    <t>김종섭</t>
  </si>
  <si>
    <t>http://www.ecoprohn.co.kr</t>
  </si>
  <si>
    <t>이노뎁</t>
  </si>
  <si>
    <t>303530</t>
  </si>
  <si>
    <t>맥주</t>
  </si>
  <si>
    <t>문혁기</t>
  </si>
  <si>
    <t>http://www.jejubeer.co.kr</t>
  </si>
  <si>
    <t>라온테크</t>
  </si>
  <si>
    <t>232680</t>
  </si>
  <si>
    <t>분자진단기반 플랫폼 개발 및 제조·판매</t>
  </si>
  <si>
    <t>서유진</t>
  </si>
  <si>
    <t>http://www.genesystem.co.kr</t>
  </si>
  <si>
    <t>삼성머스트스팩5호</t>
  </si>
  <si>
    <t>380320</t>
  </si>
  <si>
    <t>김영도</t>
  </si>
  <si>
    <t>엘비루셈</t>
  </si>
  <si>
    <t>376190</t>
  </si>
  <si>
    <t>칩형 온습도센서,상대습도센서,미세먼지센서, 공기질 통합센서 노드 및 트랜스미터</t>
  </si>
  <si>
    <t>박상익</t>
  </si>
  <si>
    <t>http://samyoungsnc.com</t>
  </si>
  <si>
    <t>에이디엠코리아</t>
  </si>
  <si>
    <t>187660</t>
  </si>
  <si>
    <t>세라믹 STF(다층 세라믹 기판)</t>
  </si>
  <si>
    <t>최유진, 김헌태</t>
  </si>
  <si>
    <t>http://www.semcns.com</t>
  </si>
  <si>
    <t>에코프로에이치엔</t>
  </si>
  <si>
    <t>383310</t>
  </si>
  <si>
    <t>색조 화장품</t>
  </si>
  <si>
    <t>배은철</t>
  </si>
  <si>
    <t>http://www.cnccosmetic.com</t>
  </si>
  <si>
    <t>제주맥주</t>
  </si>
  <si>
    <t>276730</t>
  </si>
  <si>
    <t>건강기능식품(유산균, 비타민 등)</t>
  </si>
  <si>
    <t>이현용,임성빈,오승찬 (각자대표)</t>
  </si>
  <si>
    <t>http://denps.com/kor/</t>
  </si>
  <si>
    <t>진시스템</t>
  </si>
  <si>
    <t>363250</t>
  </si>
  <si>
    <t>정종석</t>
  </si>
  <si>
    <t>삼성스팩4호</t>
  </si>
  <si>
    <t>377630</t>
  </si>
  <si>
    <t>페이먼트서비스(65.2%), 데이터서비스(29.1%) 등</t>
  </si>
  <si>
    <t>http://www.coocon.net</t>
  </si>
  <si>
    <t>삼영에스앤씨</t>
  </si>
  <si>
    <t>361670</t>
  </si>
  <si>
    <t>공장자동화 설비제어</t>
  </si>
  <si>
    <t>김창수, 김범수</t>
  </si>
  <si>
    <t>http://isaac-eng.com</t>
  </si>
  <si>
    <t>샘씨엔에스</t>
  </si>
  <si>
    <t>252990</t>
  </si>
  <si>
    <t>기어 및 동력전달장치</t>
  </si>
  <si>
    <t>이건복,이정훈(각자 대표)</t>
  </si>
  <si>
    <t>http://www.haisung.co.kr</t>
  </si>
  <si>
    <t>씨앤씨인터내셔널</t>
  </si>
  <si>
    <t>352480</t>
  </si>
  <si>
    <t>이상두</t>
  </si>
  <si>
    <t>에이치피오</t>
  </si>
  <si>
    <t>357230</t>
  </si>
  <si>
    <t>금융지원 서비스</t>
  </si>
  <si>
    <t>정동훈</t>
  </si>
  <si>
    <t>하이제6호스팩</t>
  </si>
  <si>
    <t>377400</t>
  </si>
  <si>
    <t>2차전지 머신비전 검사장비</t>
  </si>
  <si>
    <t>진기수</t>
  </si>
  <si>
    <t>http://www.n-sys.co.kr/</t>
  </si>
  <si>
    <t>쿠콘</t>
  </si>
  <si>
    <t>294570</t>
  </si>
  <si>
    <t>광고VFX, 영상VFX 및 리얼타임 콘텐츠 제작</t>
  </si>
  <si>
    <t>하승봉, 이지철</t>
  </si>
  <si>
    <t>http://www.giantstep.co.kr</t>
  </si>
  <si>
    <t>이삭엔지니어링</t>
  </si>
  <si>
    <t>351330</t>
  </si>
  <si>
    <t>위성탑재체, 위성운용국, 항공전자 등</t>
  </si>
  <si>
    <t>유태삼</t>
  </si>
  <si>
    <t>http://www.genohco.com</t>
  </si>
  <si>
    <t>해성티피씨</t>
  </si>
  <si>
    <t>059270</t>
  </si>
  <si>
    <t>소프트웨어(개인건강기록 플랫폼,진료기록번역플랫폼,질병분류기호 검색) 개발,공급/의료기기 도매/자문,컨설팅/전자상거래,통신판매</t>
  </si>
  <si>
    <t>송승재</t>
  </si>
  <si>
    <t>http://lifesemantics.kr</t>
  </si>
  <si>
    <t>유진스팩6호</t>
  </si>
  <si>
    <t>373340</t>
  </si>
  <si>
    <t>액상세포검사 장비 및 소모품</t>
  </si>
  <si>
    <t>임욱빈</t>
  </si>
  <si>
    <t>http://www.biodyne.asia/</t>
  </si>
  <si>
    <t>유안타제8호스팩</t>
  </si>
  <si>
    <t>367480</t>
  </si>
  <si>
    <t>김창희</t>
  </si>
  <si>
    <t>엔시스</t>
  </si>
  <si>
    <t>333620</t>
  </si>
  <si>
    <t>면역항암제</t>
  </si>
  <si>
    <t>양세환</t>
  </si>
  <si>
    <t>http://neoimmunetech.co.kr</t>
  </si>
  <si>
    <t>미국</t>
  </si>
  <si>
    <t>자이언트스텝</t>
  </si>
  <si>
    <t>289220</t>
  </si>
  <si>
    <t>보안관제 및 보안컨설팅 등</t>
  </si>
  <si>
    <t>육동현</t>
  </si>
  <si>
    <t>http://www.cyberone.kr/</t>
  </si>
  <si>
    <t>제노코</t>
  </si>
  <si>
    <t>361390</t>
  </si>
  <si>
    <t>바이오시밀러 제조</t>
  </si>
  <si>
    <t>양재영</t>
  </si>
  <si>
    <t>http://www.prestigebiologics.com</t>
  </si>
  <si>
    <t>라이프시맨틱스</t>
  </si>
  <si>
    <t>347700</t>
  </si>
  <si>
    <t>근적외선 흡수/반사 안료, 자외선 유기형광 안료, 적외선 발광체</t>
  </si>
  <si>
    <t>김시석</t>
  </si>
  <si>
    <t>http://www.nanocms.co.kr</t>
  </si>
  <si>
    <t>바이오다인</t>
  </si>
  <si>
    <t>314930</t>
  </si>
  <si>
    <t>곽제훈</t>
  </si>
  <si>
    <t>DB금융스팩9호</t>
  </si>
  <si>
    <t>367360</t>
  </si>
  <si>
    <t>뷰노메드 음성솔루션, 뷰노메드 영상솔루션, 기타 솔루션 등</t>
  </si>
  <si>
    <t>김현준</t>
  </si>
  <si>
    <t>http://www.vuno.co</t>
  </si>
  <si>
    <t>네오이뮨텍</t>
  </si>
  <si>
    <t>950220</t>
  </si>
  <si>
    <t>모바일 IT응용제품 외</t>
  </si>
  <si>
    <t>길상필</t>
  </si>
  <si>
    <t>http://haainc.co.kr</t>
  </si>
  <si>
    <t>싸이버원</t>
  </si>
  <si>
    <t>356890</t>
  </si>
  <si>
    <t>2차전지 제조장비</t>
  </si>
  <si>
    <t>정연길</t>
  </si>
  <si>
    <t>http://www.youilet.com</t>
  </si>
  <si>
    <t>프레스티지바이오로직스</t>
  </si>
  <si>
    <t>334970</t>
  </si>
  <si>
    <t>빅데이터플랫폼</t>
  </si>
  <si>
    <t>이우영</t>
  </si>
  <si>
    <t>http://www.xiilab.com</t>
  </si>
  <si>
    <t>나노씨엠에스</t>
  </si>
  <si>
    <t>247660</t>
  </si>
  <si>
    <t>반도체 Overlay 계측 장비</t>
  </si>
  <si>
    <t>이준우</t>
  </si>
  <si>
    <t>http://www.aurostech.com</t>
  </si>
  <si>
    <t>하나머스트7호스팩</t>
  </si>
  <si>
    <t>372290</t>
  </si>
  <si>
    <t>OLED 소재</t>
  </si>
  <si>
    <t>현서용</t>
  </si>
  <si>
    <t>http://www.phtech.co.kr</t>
  </si>
  <si>
    <t>뷰노</t>
  </si>
  <si>
    <t>338220</t>
  </si>
  <si>
    <t>남강욱</t>
  </si>
  <si>
    <t>하인크코리아</t>
  </si>
  <si>
    <t>373200</t>
  </si>
  <si>
    <t>패키지 ERP, 구축형 ERP 등</t>
  </si>
  <si>
    <t>김순모</t>
  </si>
  <si>
    <t>http://www.iquest.co.kr</t>
  </si>
  <si>
    <t>유일에너테크</t>
  </si>
  <si>
    <t>340930</t>
  </si>
  <si>
    <t>SPAC</t>
  </si>
  <si>
    <t>김병훈</t>
  </si>
  <si>
    <t>씨이랩</t>
  </si>
  <si>
    <t>189330</t>
  </si>
  <si>
    <t>협동로봇, 천문마운트시스템, 이족보행로봇 등</t>
  </si>
  <si>
    <t>이정호</t>
  </si>
  <si>
    <t>http://www.rainbow-robotics.com/new/index_ko.php</t>
  </si>
  <si>
    <t>오로스테크놀로지</t>
  </si>
  <si>
    <t>322310</t>
  </si>
  <si>
    <t>빅데이터/인공지능 마케팅플랫폼 및 데이터플랫폼</t>
  </si>
  <si>
    <t>구교식</t>
  </si>
  <si>
    <t>http://www.widerplanet.com</t>
  </si>
  <si>
    <t>피엔에이치테크</t>
  </si>
  <si>
    <t>239890</t>
  </si>
  <si>
    <t>스마트 금융 플랫폼, 핀테크 금융 솔루션</t>
  </si>
  <si>
    <t>박민수</t>
  </si>
  <si>
    <t>http://www.finger.co.kr</t>
  </si>
  <si>
    <t>모비데이즈</t>
  </si>
  <si>
    <t>363260</t>
  </si>
  <si>
    <t>모바일 게임 개발 및 퍼블리싱</t>
  </si>
  <si>
    <t>임중수</t>
  </si>
  <si>
    <t>http://www.mobirix.com</t>
  </si>
  <si>
    <t>아이퀘스트</t>
  </si>
  <si>
    <t>262840</t>
  </si>
  <si>
    <t>에어필터, 산업용 및 보건용 마스크</t>
  </si>
  <si>
    <t>하춘욱</t>
  </si>
  <si>
    <t>http://cntus-sungjin.com</t>
  </si>
  <si>
    <t>신한제7호스팩</t>
  </si>
  <si>
    <t>366330</t>
  </si>
  <si>
    <t>화장품 원료</t>
  </si>
  <si>
    <t>이성호</t>
  </si>
  <si>
    <t>http://sunjinbs.co.kr</t>
  </si>
  <si>
    <t>레인보우로보틱스</t>
  </si>
  <si>
    <t>277810</t>
  </si>
  <si>
    <t>모바일 포인트 광고 플랫폼</t>
  </si>
  <si>
    <t>박수근</t>
  </si>
  <si>
    <t>http://nbt.com/</t>
  </si>
  <si>
    <t>와이더플래닛</t>
  </si>
  <si>
    <t>321820</t>
  </si>
  <si>
    <t>고연완</t>
  </si>
  <si>
    <t>핑거</t>
  </si>
  <si>
    <t>163730</t>
  </si>
  <si>
    <t>임율표</t>
  </si>
  <si>
    <t>모비릭스</t>
  </si>
  <si>
    <t>348030</t>
  </si>
  <si>
    <t>기업 인수 및 합병</t>
  </si>
  <si>
    <t>배성웅</t>
  </si>
  <si>
    <t>씨앤투스성진</t>
  </si>
  <si>
    <t>352700</t>
  </si>
  <si>
    <t>기타 섬유제품 제조업</t>
  </si>
  <si>
    <t>바이오 및 전기전자 나노 소재</t>
  </si>
  <si>
    <t>임형섭</t>
  </si>
  <si>
    <t>http://www.sukgyung.com</t>
  </si>
  <si>
    <t>선진뷰티사이언스</t>
  </si>
  <si>
    <t>086710</t>
  </si>
  <si>
    <t>마이크로바이옴 기반 치료제, 화장품, 건강기능식품</t>
  </si>
  <si>
    <t>배지수, 박한수, 서영진 (각자 대표이사)</t>
  </si>
  <si>
    <t>http://genomecom.co.kr</t>
  </si>
  <si>
    <t>엔비티</t>
  </si>
  <si>
    <t>236810</t>
  </si>
  <si>
    <t>체외진단 기기 및 시약</t>
  </si>
  <si>
    <t>김한신</t>
  </si>
  <si>
    <t>http://precision-bio.com/</t>
  </si>
  <si>
    <t>파이버프로</t>
  </si>
  <si>
    <t>368770</t>
  </si>
  <si>
    <t>얼굴인식 AI, 이상상황 감지 AI 등</t>
  </si>
  <si>
    <t>황영규</t>
  </si>
  <si>
    <t>http://www.alchera.ai</t>
  </si>
  <si>
    <t>유안타제7호스팩</t>
  </si>
  <si>
    <t>367460</t>
  </si>
  <si>
    <t>고범규</t>
  </si>
  <si>
    <t>블리츠웨이</t>
  </si>
  <si>
    <t>369370</t>
  </si>
  <si>
    <t>인형,장난감 및 오락용품 제조업</t>
  </si>
  <si>
    <t>금융정보서비스, INDEX, 펀드평가 등</t>
  </si>
  <si>
    <t>김군호, 이철순</t>
  </si>
  <si>
    <t>http://www.fnguide.com</t>
  </si>
  <si>
    <t>석경에이티</t>
  </si>
  <si>
    <t>357550</t>
  </si>
  <si>
    <t>합병을 유일한 사업목적으로 함</t>
  </si>
  <si>
    <t>허인석</t>
  </si>
  <si>
    <t>지놈앤컴퍼니</t>
  </si>
  <si>
    <t>314130</t>
  </si>
  <si>
    <t>SSD Module / DRAM Module PCB</t>
  </si>
  <si>
    <t>백성현</t>
  </si>
  <si>
    <t>http://www.tlbpcb.com</t>
  </si>
  <si>
    <t>프리시젼바이오</t>
  </si>
  <si>
    <t>335810</t>
  </si>
  <si>
    <t>살균제, 살충제, 제초제 등</t>
  </si>
  <si>
    <t>이명재</t>
  </si>
  <si>
    <t>http://enbio.co.kr</t>
  </si>
  <si>
    <t>알체라</t>
  </si>
  <si>
    <t>347860</t>
  </si>
  <si>
    <t>유전체 분야 진단시약 제조 및 유전체 분야 소프트웨어 연구,개발,판매</t>
  </si>
  <si>
    <t>최대출</t>
  </si>
  <si>
    <t>http://ngenebio.com</t>
  </si>
  <si>
    <t>하이딥</t>
  </si>
  <si>
    <t>365590</t>
  </si>
  <si>
    <t>홍창배</t>
  </si>
  <si>
    <t>에프앤가이드</t>
  </si>
  <si>
    <t>064850</t>
  </si>
  <si>
    <t>신속항균제검사 장비 및 키트</t>
  </si>
  <si>
    <t>권성훈</t>
  </si>
  <si>
    <t>http://www.quantamatrix.com</t>
  </si>
  <si>
    <t>에이치엠씨제5호스팩</t>
  </si>
  <si>
    <t>353060</t>
  </si>
  <si>
    <t>Geno Series, CD-PRIME, Cancer Prime</t>
  </si>
  <si>
    <t>정종태, 박종화(각자 대표이사)</t>
  </si>
  <si>
    <t>http://www.clinomics.com</t>
  </si>
  <si>
    <t>티엘비</t>
  </si>
  <si>
    <t>356860</t>
  </si>
  <si>
    <t>산업용 PDA</t>
  </si>
  <si>
    <t>강삼권</t>
  </si>
  <si>
    <t>http://pointmobile.com</t>
  </si>
  <si>
    <t>인바이오</t>
  </si>
  <si>
    <t>352940</t>
  </si>
  <si>
    <t>게이밍기어, 뉴라이프가전 등</t>
  </si>
  <si>
    <t>이태화, 오광근 (각자대표)</t>
  </si>
  <si>
    <t>http://www.abko.co.kr</t>
  </si>
  <si>
    <t>엔젠바이오</t>
  </si>
  <si>
    <t>354200</t>
  </si>
  <si>
    <t>그외 기타 전문, 과학 및 기술 서비스업</t>
  </si>
  <si>
    <t>화장품 원료 제조 및 판매</t>
  </si>
  <si>
    <t>유우영</t>
  </si>
  <si>
    <t>http://nfccosmetics.co.kr</t>
  </si>
  <si>
    <t>DB금융스팩8호</t>
  </si>
  <si>
    <t>367340</t>
  </si>
  <si>
    <t>PCB Assay, 배선기구, 분전반 등</t>
  </si>
  <si>
    <t>강동욱</t>
  </si>
  <si>
    <t>http://www.cheilelec.com</t>
  </si>
  <si>
    <t>퀀타매트릭스</t>
  </si>
  <si>
    <t>317690</t>
  </si>
  <si>
    <t>이차전지 양산 자동화 설비 제조</t>
  </si>
  <si>
    <t>오태봉</t>
  </si>
  <si>
    <t>http://www.hn-tech.co.kr</t>
  </si>
  <si>
    <t>클리노믹스</t>
  </si>
  <si>
    <t>352770</t>
  </si>
  <si>
    <t>의료용품 및 기타 의약 관련제품 제조업</t>
  </si>
  <si>
    <t>창상치료재, 정형외과용 고정재</t>
  </si>
  <si>
    <t>최윤소</t>
  </si>
  <si>
    <t>http://www.tnl.co.kr/</t>
  </si>
  <si>
    <t>포인트모바일</t>
  </si>
  <si>
    <t>318020</t>
  </si>
  <si>
    <t>마이크로바이옴 치료제 및 건강기능식품</t>
  </si>
  <si>
    <t>고광표, 박철원</t>
  </si>
  <si>
    <t>http://kobiolabs.com</t>
  </si>
  <si>
    <t>앱코</t>
  </si>
  <si>
    <t>129890</t>
  </si>
  <si>
    <t>반도체 테스트 서비스</t>
  </si>
  <si>
    <t>이창우, 이병구(각자 대표이사)</t>
  </si>
  <si>
    <t>http://www.nepesark.co.kr</t>
  </si>
  <si>
    <t>엔에프씨</t>
  </si>
  <si>
    <t>265740</t>
  </si>
  <si>
    <t>실내등(형광등, LED등), 실외등, 특수등</t>
  </si>
  <si>
    <t>김복덕</t>
  </si>
  <si>
    <t>http://www.solux.co.kr</t>
  </si>
  <si>
    <t>제일전기공업</t>
  </si>
  <si>
    <t>199820</t>
  </si>
  <si>
    <t>AMCs 모니터링 시스템, 공정 프로세스 모니터링 시스템, TMS</t>
  </si>
  <si>
    <t>유승교,박현열(각자 대표이사)</t>
  </si>
  <si>
    <t>http://www.withtech.co.kr</t>
  </si>
  <si>
    <t>하나기술</t>
  </si>
  <si>
    <t>299030</t>
  </si>
  <si>
    <t>가스센서 및 모듈, 휴대용 및 고정형 가스검지기, 악취 &amp; 미세먼지 모니터링 시스템</t>
  </si>
  <si>
    <t>하승철</t>
  </si>
  <si>
    <t>http://www.senko.co.kr</t>
  </si>
  <si>
    <t>티앤엘</t>
  </si>
  <si>
    <t>340570</t>
  </si>
  <si>
    <t>소셜 빅데이터 기반 인공지능 서비스 (소셜메트릭스), 문제 해결 솔루션 (AI Solver)</t>
  </si>
  <si>
    <t>이재용</t>
  </si>
  <si>
    <t>http://www.vaiv.kr</t>
  </si>
  <si>
    <t>고바이오랩</t>
  </si>
  <si>
    <t>348150</t>
  </si>
  <si>
    <t>체외진단용 의료기기</t>
  </si>
  <si>
    <t>김성우</t>
  </si>
  <si>
    <t>http://www.micobiomed.com</t>
  </si>
  <si>
    <t>네패스아크</t>
  </si>
  <si>
    <t>330860</t>
  </si>
  <si>
    <t>올리고머화 베타-아밀로이드 검사제품(알츠하이머병 진단)</t>
  </si>
  <si>
    <t>강성민</t>
  </si>
  <si>
    <t>http://www.peoplebio.net/kr/index.php</t>
  </si>
  <si>
    <t>소룩스</t>
  </si>
  <si>
    <t>290690</t>
  </si>
  <si>
    <t>반도체 전공정용 패턴결함 검사장비(AEGIS 등)</t>
  </si>
  <si>
    <t>박태훈</t>
  </si>
  <si>
    <t>http://nextinsol.com</t>
  </si>
  <si>
    <t>위드텍</t>
  </si>
  <si>
    <t>348350</t>
  </si>
  <si>
    <t>클린룸 설비</t>
  </si>
  <si>
    <t>구자겸, 김병진</t>
  </si>
  <si>
    <t>http://wonbangtech.com</t>
  </si>
  <si>
    <t>센코</t>
  </si>
  <si>
    <t>347000</t>
  </si>
  <si>
    <t>초고용량 커패시터(슈퍼커패시터)</t>
  </si>
  <si>
    <t>성도경</t>
  </si>
  <si>
    <t>http://www.vina.co.kr</t>
  </si>
  <si>
    <t>바이브컴퍼니</t>
  </si>
  <si>
    <t>301300</t>
  </si>
  <si>
    <t>윤문태</t>
  </si>
  <si>
    <t>미코바이오메드</t>
  </si>
  <si>
    <t>214610</t>
  </si>
  <si>
    <t>항암면역세포치료제(자연살해세포, 수지상세포, CAR-T 및 인터루킨 기반 항암제)</t>
  </si>
  <si>
    <t>이제중 (단독 대표이사)</t>
  </si>
  <si>
    <t>http://www.vaxcell-bio.com</t>
  </si>
  <si>
    <t>피플바이오</t>
  </si>
  <si>
    <t>304840</t>
  </si>
  <si>
    <t>덴탈 케어용 소재(테이퍼모 등)</t>
  </si>
  <si>
    <t>강기태</t>
  </si>
  <si>
    <t>http://bestbristle.com</t>
  </si>
  <si>
    <t>넥스틴</t>
  </si>
  <si>
    <t>348210</t>
  </si>
  <si>
    <t>박상연</t>
  </si>
  <si>
    <t>원방테크</t>
  </si>
  <si>
    <t>053080</t>
  </si>
  <si>
    <t>OLED Metal Mask</t>
  </si>
  <si>
    <t>김민용</t>
  </si>
  <si>
    <t>http://pimskorea.com</t>
  </si>
  <si>
    <t>비나텍</t>
  </si>
  <si>
    <t>126340</t>
  </si>
  <si>
    <t>압타머기반 신약개발 및 진단제품 개발</t>
  </si>
  <si>
    <t>한동일</t>
  </si>
  <si>
    <t>http://www.aptsci.com</t>
  </si>
  <si>
    <t>씨엔알리서치</t>
  </si>
  <si>
    <t>359090</t>
  </si>
  <si>
    <t>웨어러블 인슐린펌프</t>
  </si>
  <si>
    <t>김재진</t>
  </si>
  <si>
    <t>http://www.eoflow.com</t>
  </si>
  <si>
    <t>박셀바이오</t>
  </si>
  <si>
    <t>323990</t>
  </si>
  <si>
    <t>모바일, PC게임 퍼블리싱</t>
  </si>
  <si>
    <t>조계현</t>
  </si>
  <si>
    <t>http://kakaogames.com</t>
  </si>
  <si>
    <t>비비씨</t>
  </si>
  <si>
    <t>318410</t>
  </si>
  <si>
    <t>피부인체적용시험</t>
  </si>
  <si>
    <t>박진오, 이해광(각자대표)</t>
  </si>
  <si>
    <t>http://www.pnkskin.com</t>
  </si>
  <si>
    <t>교보10호기업인수목적</t>
  </si>
  <si>
    <t>355150</t>
  </si>
  <si>
    <t>핌스</t>
  </si>
  <si>
    <t>347770</t>
  </si>
  <si>
    <t>카드인쇄용 프린터, 카드인쇄용 리본</t>
  </si>
  <si>
    <t>노현철</t>
  </si>
  <si>
    <t>http://www.idp-corp.com</t>
  </si>
  <si>
    <t>압타머사이언스</t>
  </si>
  <si>
    <t>291650</t>
  </si>
  <si>
    <t>타겟캡처키트</t>
  </si>
  <si>
    <t>김효기, 이용훈</t>
  </si>
  <si>
    <t>http://www.celemics.com/</t>
  </si>
  <si>
    <t>이오플로우</t>
  </si>
  <si>
    <t>294090</t>
  </si>
  <si>
    <t>캐주얼게임, 소셜카지노게임</t>
  </si>
  <si>
    <t>손창욱 (대표이사)</t>
  </si>
  <si>
    <t>http://www.me2zen.com</t>
  </si>
  <si>
    <t>홍콩</t>
  </si>
  <si>
    <t>카카오게임즈</t>
  </si>
  <si>
    <t>293490</t>
  </si>
  <si>
    <t>애슬레저의류, 생활/청결 용품</t>
  </si>
  <si>
    <t>강민준, 이수연</t>
  </si>
  <si>
    <t>http://www.brandxcorp.com/</t>
  </si>
  <si>
    <t>피엔케이피부임상연구센타</t>
  </si>
  <si>
    <t>347740</t>
  </si>
  <si>
    <t>ERP Package, 유지 관리 등</t>
  </si>
  <si>
    <t>권영범</t>
  </si>
  <si>
    <t>http://ksystem.co.kr</t>
  </si>
  <si>
    <t>미래에셋대우스팩 5호</t>
  </si>
  <si>
    <t>353490</t>
  </si>
  <si>
    <t>완제의약품(정신신경계, 소화기계, 순환기계, 항생항균, 기타)</t>
  </si>
  <si>
    <t>박은희</t>
  </si>
  <si>
    <t>http://koreapharma.co.kr</t>
  </si>
  <si>
    <t>아이디피</t>
  </si>
  <si>
    <t>332370</t>
  </si>
  <si>
    <t>반도체 및 디스플레이 관련 화학재료 제조ㆍ판매 등</t>
  </si>
  <si>
    <t>노환철</t>
  </si>
  <si>
    <t>http://www.soulbrain.co.kr</t>
  </si>
  <si>
    <t>셀레믹스</t>
  </si>
  <si>
    <t>331920</t>
  </si>
  <si>
    <t>레이저 및 고주파 의료기기</t>
  </si>
  <si>
    <t>김용한</t>
  </si>
  <si>
    <t>http://www.ilooda.com</t>
  </si>
  <si>
    <t>미투젠</t>
  </si>
  <si>
    <t>950190</t>
  </si>
  <si>
    <t>전력증폭기 모듈(PAM)</t>
  </si>
  <si>
    <t>유대규</t>
  </si>
  <si>
    <t>http://www.wipam.co.kr</t>
  </si>
  <si>
    <t>브랜드엑스코퍼레이션</t>
  </si>
  <si>
    <t>337930</t>
  </si>
  <si>
    <t>배출가스 저감용 촉매 및 이차전지 양극활물질 전구체</t>
  </si>
  <si>
    <t>http://www.endss.com</t>
  </si>
  <si>
    <t>영림원소프트랩</t>
  </si>
  <si>
    <t>060850</t>
  </si>
  <si>
    <t>손혁</t>
  </si>
  <si>
    <t>한국파마</t>
  </si>
  <si>
    <t>032300</t>
  </si>
  <si>
    <t>스마트HMI, 스마트SCADA, 스마트팩토리솔루션</t>
  </si>
  <si>
    <t>김정열</t>
  </si>
  <si>
    <t>http://www.m2i.co.kr</t>
  </si>
  <si>
    <t>솔브레인</t>
  </si>
  <si>
    <t>357780</t>
  </si>
  <si>
    <t>의류, 여행용 가방 및 잡화류</t>
  </si>
  <si>
    <t>박영준</t>
  </si>
  <si>
    <t>http://www.thenatureholdings.co.kr</t>
  </si>
  <si>
    <t>이루다</t>
  </si>
  <si>
    <t>164060</t>
  </si>
  <si>
    <t>핵산추출기기 및 시약, RNAi 사업 등</t>
  </si>
  <si>
    <t>김기옥</t>
  </si>
  <si>
    <t>http://genolution.co.kr</t>
  </si>
  <si>
    <t>와이팜</t>
  </si>
  <si>
    <t>332570</t>
  </si>
  <si>
    <t>인공지능 및 빅데이터 소프트웨어</t>
  </si>
  <si>
    <t>이경일</t>
  </si>
  <si>
    <t>http://www.saltlux.com/</t>
  </si>
  <si>
    <t>이엔드디</t>
  </si>
  <si>
    <t>101360</t>
  </si>
  <si>
    <t>한규정</t>
  </si>
  <si>
    <t>에이치엠씨제4호스팩</t>
  </si>
  <si>
    <t>353070</t>
  </si>
  <si>
    <t>2차전지 장비(믹싱시스템, 믹싱제작품, 믹싱 공사, 코터건조시스템)</t>
  </si>
  <si>
    <t>표인식</t>
  </si>
  <si>
    <t>http://taesungind.co.kr/</t>
  </si>
  <si>
    <t>엠투아이</t>
  </si>
  <si>
    <t>347890</t>
  </si>
  <si>
    <t>2차전지 장비 등(일반충방전기, 고온가압 충방전기 등)</t>
  </si>
  <si>
    <t>임종현</t>
  </si>
  <si>
    <t>http://www.aproele.com</t>
  </si>
  <si>
    <t>더네이쳐홀딩스</t>
  </si>
  <si>
    <t>298540</t>
  </si>
  <si>
    <t>의복 액세서리 제조업</t>
  </si>
  <si>
    <t>김강민</t>
  </si>
  <si>
    <t>제놀루션</t>
  </si>
  <si>
    <t>225220</t>
  </si>
  <si>
    <t>유전체 분석 서비스 (NGS, CES 등)</t>
  </si>
  <si>
    <t>Ryan W. Kim (김운봉)</t>
  </si>
  <si>
    <t>http://psomagen.com</t>
  </si>
  <si>
    <t>솔트룩스</t>
  </si>
  <si>
    <t>304100</t>
  </si>
  <si>
    <t>OLED용 후공정장비(라미네이터, 오토클레이브 등)</t>
  </si>
  <si>
    <t>박웅기</t>
  </si>
  <si>
    <t>http://www.lcd.co.kr</t>
  </si>
  <si>
    <t>하나금융16호스팩</t>
  </si>
  <si>
    <t>343510</t>
  </si>
  <si>
    <t>의약품 제조 및 도소매(순환기용제 등)</t>
  </si>
  <si>
    <t>성대영</t>
  </si>
  <si>
    <t>http://withuspharm.com</t>
  </si>
  <si>
    <t>티에스아이</t>
  </si>
  <si>
    <t>277880</t>
  </si>
  <si>
    <t>온라인 및 오프라인 리서치</t>
  </si>
  <si>
    <t>최인수</t>
  </si>
  <si>
    <t>http://embrain.com/</t>
  </si>
  <si>
    <t>에이프로</t>
  </si>
  <si>
    <t>262260</t>
  </si>
  <si>
    <t>유방암 예후진단 및 폐암/대장암 동반진단 제품/검사서비스</t>
  </si>
  <si>
    <t>조상래</t>
  </si>
  <si>
    <t>http://www.gencurix.com</t>
  </si>
  <si>
    <t>IBKS제13호스팩</t>
  </si>
  <si>
    <t>351340</t>
  </si>
  <si>
    <t>디스플레이 제조용 장비(도포기, 조립기, 검사기)</t>
  </si>
  <si>
    <t>이흥근, 이재원(공동 대표이사)</t>
  </si>
  <si>
    <t>http://www.hb-solution.co.kr</t>
  </si>
  <si>
    <t>소마젠</t>
  </si>
  <si>
    <t>950200</t>
  </si>
  <si>
    <t>기업인수목적회사</t>
  </si>
  <si>
    <t>소진석, 황성철</t>
  </si>
  <si>
    <t>해당없음</t>
  </si>
  <si>
    <t>신도기연</t>
  </si>
  <si>
    <t>290520</t>
  </si>
  <si>
    <t>세포치료제</t>
  </si>
  <si>
    <t>http://www.scmlifescience.com</t>
  </si>
  <si>
    <t>위더스제약</t>
  </si>
  <si>
    <t>330350</t>
  </si>
  <si>
    <t>김진석</t>
  </si>
  <si>
    <t>엠브레인</t>
  </si>
  <si>
    <t>169330</t>
  </si>
  <si>
    <t>시장조사 및 여론조사업</t>
  </si>
  <si>
    <t>자돈사료, 사료첨가제</t>
  </si>
  <si>
    <t>김지범, 황일환</t>
  </si>
  <si>
    <t>http://www.easybio.co.kr/</t>
  </si>
  <si>
    <t>젠큐릭스</t>
  </si>
  <si>
    <t>229000</t>
  </si>
  <si>
    <t>시판후조사대행(rPMS)</t>
  </si>
  <si>
    <t>유정희</t>
  </si>
  <si>
    <t>http://www.dreamcis.com</t>
  </si>
  <si>
    <t>HB솔루션</t>
  </si>
  <si>
    <t>297890</t>
  </si>
  <si>
    <t>고병학</t>
  </si>
  <si>
    <t>에스에이티이엔지</t>
  </si>
  <si>
    <t>351320</t>
  </si>
  <si>
    <t>기타금융지원서비스업</t>
  </si>
  <si>
    <t>윤종연</t>
  </si>
  <si>
    <t>에스씨엠생명과학</t>
  </si>
  <si>
    <t>298060</t>
  </si>
  <si>
    <t>스마트폰 OLED용 FPCA</t>
  </si>
  <si>
    <t>강명구</t>
  </si>
  <si>
    <t>http://www.newportdisplay.co.kr</t>
  </si>
  <si>
    <t>휴럼</t>
  </si>
  <si>
    <t>353190</t>
  </si>
  <si>
    <t>온라인 광고 대행</t>
  </si>
  <si>
    <t>이준용</t>
  </si>
  <si>
    <t>http://www.playd.com</t>
  </si>
  <si>
    <t>이지바이오</t>
  </si>
  <si>
    <t>353810</t>
  </si>
  <si>
    <t>송문규</t>
  </si>
  <si>
    <t>드림씨아이에스</t>
  </si>
  <si>
    <t>223250</t>
  </si>
  <si>
    <t>Visible LED, UV LED</t>
  </si>
  <si>
    <t>이영주</t>
  </si>
  <si>
    <t>http://www.seoulviosys.com/kr/</t>
  </si>
  <si>
    <t>이베스트스팩5호</t>
  </si>
  <si>
    <t>349720</t>
  </si>
  <si>
    <t>강화유리, 커넥터</t>
  </si>
  <si>
    <t>장용성, 김윤택(각자 대표이사)</t>
  </si>
  <si>
    <t>케이프이에스제4호</t>
  </si>
  <si>
    <t>347140</t>
  </si>
  <si>
    <t>항공가공품 및 조립품</t>
  </si>
  <si>
    <t>케네스민규리</t>
  </si>
  <si>
    <t>http://www.kencoa.com</t>
  </si>
  <si>
    <t>엔피디</t>
  </si>
  <si>
    <t>198080</t>
  </si>
  <si>
    <t>EMI Shield Can, 나노멤브레인 등</t>
  </si>
  <si>
    <t>김광진</t>
  </si>
  <si>
    <t>http://www.lemonano.co.kr</t>
  </si>
  <si>
    <t>플레이디</t>
  </si>
  <si>
    <t>237820</t>
  </si>
  <si>
    <t>고온초전도선재</t>
  </si>
  <si>
    <t>문승현</t>
  </si>
  <si>
    <t>http://www.i-sunam.com</t>
  </si>
  <si>
    <t>SK6호스팩</t>
  </si>
  <si>
    <t>340350</t>
  </si>
  <si>
    <t>송동현</t>
  </si>
  <si>
    <t>서울바이오시스</t>
  </si>
  <si>
    <t>092190</t>
  </si>
  <si>
    <t>빅데이터분석, 인공지능, 데이터품질관리 솔루션</t>
  </si>
  <si>
    <t>http://www.wise.co.kr</t>
  </si>
  <si>
    <t>제이앤티씨</t>
  </si>
  <si>
    <t>204270</t>
  </si>
  <si>
    <t>금융지원서비스</t>
  </si>
  <si>
    <t>켄코아에어로스페이스</t>
  </si>
  <si>
    <t>274090</t>
  </si>
  <si>
    <t>김철우</t>
  </si>
  <si>
    <t>레몬</t>
  </si>
  <si>
    <t>294140</t>
  </si>
  <si>
    <t>나상수</t>
  </si>
  <si>
    <t>서남</t>
  </si>
  <si>
    <t>294630</t>
  </si>
  <si>
    <t>생명정보 플랫폼, 마이크로바이옴 분석 서비스</t>
  </si>
  <si>
    <t>천종식</t>
  </si>
  <si>
    <t>http://www.cjbioscience.com</t>
  </si>
  <si>
    <t>신영스팩6호</t>
  </si>
  <si>
    <t>344050</t>
  </si>
  <si>
    <t>데이터센터용 AWG, 통신용 AWG, 스플리터, 계측기 등</t>
  </si>
  <si>
    <t>김진봉</t>
  </si>
  <si>
    <t>http://www.ppitek.com</t>
  </si>
  <si>
    <t>위세아이텍</t>
  </si>
  <si>
    <t>065370</t>
  </si>
  <si>
    <t>광통신, RF통신용 패키지</t>
  </si>
  <si>
    <t>남동우</t>
  </si>
  <si>
    <t>http://www.metal-life.co.kr</t>
  </si>
  <si>
    <t>케이비제20호스팩</t>
  </si>
  <si>
    <t>342550</t>
  </si>
  <si>
    <t>오프라인 학원, 온라인강의</t>
  </si>
  <si>
    <t>김석철</t>
  </si>
  <si>
    <t>http://www.kimyoung.co.kr</t>
  </si>
  <si>
    <t>하나금융15호스팩</t>
  </si>
  <si>
    <t>341160</t>
  </si>
  <si>
    <t>한성룡</t>
  </si>
  <si>
    <t>세림B&amp;G</t>
  </si>
  <si>
    <t>340440</t>
  </si>
  <si>
    <t>펠리노-1 단백질 저해제, 오토택신 저해제</t>
  </si>
  <si>
    <t>이정규</t>
  </si>
  <si>
    <t>http://www.bridgebiorx.com</t>
  </si>
  <si>
    <t>CJ 바이오사이언스</t>
  </si>
  <si>
    <t>311690</t>
  </si>
  <si>
    <t>AP, APController 외</t>
  </si>
  <si>
    <t>이용화</t>
  </si>
  <si>
    <t>http://www.davolink.co.kr</t>
  </si>
  <si>
    <t>피피아이</t>
  </si>
  <si>
    <t>062970</t>
  </si>
  <si>
    <t>한양현</t>
  </si>
  <si>
    <t>RF머트리얼즈</t>
  </si>
  <si>
    <t>327260</t>
  </si>
  <si>
    <t>항암제 신약개발</t>
  </si>
  <si>
    <t>김성진</t>
  </si>
  <si>
    <t>http://www.medpacto.com</t>
  </si>
  <si>
    <t>아이비김영</t>
  </si>
  <si>
    <t>339950</t>
  </si>
  <si>
    <t>일반 교습 학원</t>
  </si>
  <si>
    <t>유전체 빅데이터 기반의 AI신약개발 및 정밀의료서비스</t>
  </si>
  <si>
    <t>정종선</t>
  </si>
  <si>
    <t>http://www.syntekabio.com</t>
  </si>
  <si>
    <t>브릿지바이오</t>
  </si>
  <si>
    <t>288330</t>
  </si>
  <si>
    <t>인공지능 기반 의료영상 진단 플랫폼, 인공지능 기반 산업용 X-ray 판독시스템</t>
  </si>
  <si>
    <t>김동민</t>
  </si>
  <si>
    <t>http://jlkgroup.com</t>
  </si>
  <si>
    <t>다보링크</t>
  </si>
  <si>
    <t>340360</t>
  </si>
  <si>
    <t>3자물류주선 (복합운송, 프로젝트운송, CIS운송 등)</t>
  </si>
  <si>
    <t>한재동</t>
  </si>
  <si>
    <t>http://www.e-tgl.com</t>
  </si>
  <si>
    <t>메드팩토</t>
  </si>
  <si>
    <t>235980</t>
  </si>
  <si>
    <t>김판석</t>
  </si>
  <si>
    <t>원텍</t>
  </si>
  <si>
    <t>336570</t>
  </si>
  <si>
    <t>자기장 치료기기</t>
  </si>
  <si>
    <t>http://remed.kr</t>
  </si>
  <si>
    <t>신테카바이오</t>
  </si>
  <si>
    <t>226330</t>
  </si>
  <si>
    <t>우종민</t>
  </si>
  <si>
    <t>제이엘케이</t>
  </si>
  <si>
    <t>322510</t>
  </si>
  <si>
    <t>의료기기</t>
  </si>
  <si>
    <t>이상진</t>
  </si>
  <si>
    <t>http://www.viol.co.kr</t>
  </si>
  <si>
    <t>태웅로직스</t>
  </si>
  <si>
    <t>124560</t>
  </si>
  <si>
    <t>이커머스토탈솔루션</t>
  </si>
  <si>
    <t>김기록</t>
  </si>
  <si>
    <t>http://www.koreacenter.com</t>
  </si>
  <si>
    <t>IBKS제12호스팩</t>
  </si>
  <si>
    <t>335870</t>
  </si>
  <si>
    <t>김학성</t>
  </si>
  <si>
    <t>리메드</t>
  </si>
  <si>
    <t>302550</t>
  </si>
  <si>
    <t>비임상실험 유효성(약리)평가</t>
  </si>
  <si>
    <t>문정환, 김도형(각자대표)</t>
  </si>
  <si>
    <t>http://www.knotus.co.kr</t>
  </si>
  <si>
    <t>SK5호스팩</t>
  </si>
  <si>
    <t>337450</t>
  </si>
  <si>
    <t>특발성폐섬유증 치료제, 면역항암제, 자궁내막증치료제, 혈우병치료제</t>
  </si>
  <si>
    <t>김훈택</t>
  </si>
  <si>
    <t>http://www.tiumbio.com</t>
  </si>
  <si>
    <t>비올</t>
  </si>
  <si>
    <t>335890</t>
  </si>
  <si>
    <t>풍력용 선회베어링, 산업용 선회베어링</t>
  </si>
  <si>
    <t>방성훈</t>
  </si>
  <si>
    <t>http://www.cs-bearing.co.kr</t>
  </si>
  <si>
    <t>코리아센터</t>
  </si>
  <si>
    <t>290510</t>
  </si>
  <si>
    <t>HMR, 음료 베이스, 퓨레 등</t>
  </si>
  <si>
    <t>이구열</t>
  </si>
  <si>
    <t>http://foodkorea.com</t>
  </si>
  <si>
    <t>웨이버스</t>
  </si>
  <si>
    <t>336060</t>
  </si>
  <si>
    <t>IB금융자문, 채권인수 및 매매, 투자중개, 펀드운용 등</t>
  </si>
  <si>
    <t>기동호, 김은섭</t>
  </si>
  <si>
    <t>http://www.kasset.co.kr</t>
  </si>
  <si>
    <t>노터스</t>
  </si>
  <si>
    <t>278650</t>
  </si>
  <si>
    <t>캉골 가방/모자, 헬렌카민스키 모자</t>
  </si>
  <si>
    <t>이주영</t>
  </si>
  <si>
    <t>http://www.sj-group.co.kr</t>
  </si>
  <si>
    <t>티움바이오</t>
  </si>
  <si>
    <t>321550</t>
  </si>
  <si>
    <t>히알루론산 필러(조직수복용생체재료), 피부과용 레이저 의료기기, 리프팅실 등</t>
  </si>
  <si>
    <t>김재영</t>
  </si>
  <si>
    <t>http://www.jetema.com</t>
  </si>
  <si>
    <t>씨에스베어링</t>
  </si>
  <si>
    <t>297090</t>
  </si>
  <si>
    <t>마이크로니들 패치 제품(의약품패치, 의료기기패치, 미용패치 등)</t>
  </si>
  <si>
    <t>정도현</t>
  </si>
  <si>
    <t>http://www.raphas.com</t>
  </si>
  <si>
    <t>우양</t>
  </si>
  <si>
    <t>103840</t>
  </si>
  <si>
    <t>과실, 채소 가공 및 저장 처리업</t>
  </si>
  <si>
    <t>배터리 보호회로</t>
  </si>
  <si>
    <t>나혁휘</t>
  </si>
  <si>
    <t>http://www.it-m.co.kr</t>
  </si>
  <si>
    <t>코리아에셋투자증권</t>
  </si>
  <si>
    <t>190650</t>
  </si>
  <si>
    <t>환경장비</t>
  </si>
  <si>
    <t>손지익</t>
  </si>
  <si>
    <t>http://ilseung.co.kr</t>
  </si>
  <si>
    <t>에스제이그룹</t>
  </si>
  <si>
    <t>306040</t>
  </si>
  <si>
    <t>음성인식 소프트웨어 기술개발</t>
  </si>
  <si>
    <t>고훈</t>
  </si>
  <si>
    <t>http://www.mediazen.co.kr</t>
  </si>
  <si>
    <t>제테마</t>
  </si>
  <si>
    <t>216080</t>
  </si>
  <si>
    <t>라파스</t>
  </si>
  <si>
    <t>214260</t>
  </si>
  <si>
    <t>원종상</t>
  </si>
  <si>
    <t>아이티엠반도체</t>
  </si>
  <si>
    <t>084850</t>
  </si>
  <si>
    <t>스마트팩토리 솔루션</t>
  </si>
  <si>
    <t>김정하</t>
  </si>
  <si>
    <t>http://thirautech.com</t>
  </si>
  <si>
    <t>일승</t>
  </si>
  <si>
    <t>333430</t>
  </si>
  <si>
    <t>양규응</t>
  </si>
  <si>
    <t>미디어젠</t>
  </si>
  <si>
    <t>279600</t>
  </si>
  <si>
    <t>영상 콘텐츠(30.05%), 공연(29.76%), 키즈카페(17.38%), 커머스(12.77%), 라이선스 및 기타(10.04%)</t>
  </si>
  <si>
    <t>박창신</t>
  </si>
  <si>
    <t>http://www.carriesoft.com</t>
  </si>
  <si>
    <t>하나금융14호스팩</t>
  </si>
  <si>
    <t>332710</t>
  </si>
  <si>
    <t>Edge Grinder, CVD-SiC Ring</t>
  </si>
  <si>
    <t>심호섭</t>
  </si>
  <si>
    <t>http://www.knj.kr</t>
  </si>
  <si>
    <t>신한제6호스팩</t>
  </si>
  <si>
    <t>333050</t>
  </si>
  <si>
    <t>양전하필터(정수기)</t>
  </si>
  <si>
    <t>한정철</t>
  </si>
  <si>
    <t>http://envioneer.com</t>
  </si>
  <si>
    <t>티라유텍</t>
  </si>
  <si>
    <t>322180</t>
  </si>
  <si>
    <t>다이어트 제품 및 건강기능 관련 제품</t>
  </si>
  <si>
    <t>이병욱</t>
  </si>
  <si>
    <t>http://www.pharmsville.com</t>
  </si>
  <si>
    <t>교보9호스팩</t>
  </si>
  <si>
    <t>331520</t>
  </si>
  <si>
    <t>카메라 모듈 검사기, AI 머신비전, 골프센서</t>
  </si>
  <si>
    <t>이석중</t>
  </si>
  <si>
    <t>http://www.laonpeople.com/</t>
  </si>
  <si>
    <t>캐리소프트</t>
  </si>
  <si>
    <t>317530</t>
  </si>
  <si>
    <t>모바일금융솔루션, mOTP 개발</t>
  </si>
  <si>
    <t>김종서</t>
  </si>
  <si>
    <t>http://www.atoncorp.com</t>
  </si>
  <si>
    <t>케이엔제이</t>
  </si>
  <si>
    <t>272110</t>
  </si>
  <si>
    <t>전문의약품, 건강기능식품</t>
  </si>
  <si>
    <t>김상현</t>
  </si>
  <si>
    <t>http://www.greencrosswb.com</t>
  </si>
  <si>
    <t>엔바이오니아</t>
  </si>
  <si>
    <t>317870</t>
  </si>
  <si>
    <t>김창균, 이경원</t>
  </si>
  <si>
    <t>http://www.nousbo.com</t>
  </si>
  <si>
    <t>팜스빌</t>
  </si>
  <si>
    <t>318010</t>
  </si>
  <si>
    <t>김대중</t>
  </si>
  <si>
    <t>라온피플</t>
  </si>
  <si>
    <t>300120</t>
  </si>
  <si>
    <t>인공유전자 플랫폼(OliPass PNA) 기술을 활용한 RNA치료제 신약개발</t>
  </si>
  <si>
    <t>정신</t>
  </si>
  <si>
    <t>http://www.olipass.com</t>
  </si>
  <si>
    <t>아톤</t>
  </si>
  <si>
    <t>158430</t>
  </si>
  <si>
    <t>자동차 및 IoT 통신, 보안솔루션</t>
  </si>
  <si>
    <t>최승욱</t>
  </si>
  <si>
    <t>http://www.ranix.co.kr</t>
  </si>
  <si>
    <t>녹십자웰빙</t>
  </si>
  <si>
    <t>234690</t>
  </si>
  <si>
    <t>비전검사장비</t>
  </si>
  <si>
    <t>윤한종</t>
  </si>
  <si>
    <t>http://www.wintec.co.kr</t>
  </si>
  <si>
    <t>누보</t>
  </si>
  <si>
    <t>332290</t>
  </si>
  <si>
    <t>정수기 필터</t>
  </si>
  <si>
    <t>고인선, 이광규</t>
  </si>
  <si>
    <t>http://hdctech.co.kr</t>
  </si>
  <si>
    <t>포커스에이치엔에스</t>
  </si>
  <si>
    <t>331380</t>
  </si>
  <si>
    <t>기능성 식품 원료</t>
  </si>
  <si>
    <t>각자대표 한기수,이해옥</t>
  </si>
  <si>
    <t>http://www.cremar.co.kr</t>
  </si>
  <si>
    <t>올리패스</t>
  </si>
  <si>
    <t>244460</t>
  </si>
  <si>
    <t>육가공품, 튀김류, 패티류, 삼계탕 등</t>
  </si>
  <si>
    <t>최장호</t>
  </si>
  <si>
    <t>http://www.manikerfng.com</t>
  </si>
  <si>
    <t>라닉스</t>
  </si>
  <si>
    <t>317120</t>
  </si>
  <si>
    <t>이경하</t>
  </si>
  <si>
    <t>윈텍</t>
  </si>
  <si>
    <t>320000</t>
  </si>
  <si>
    <t>보안응용제품(M-tag 및 M-pac), 보안소재제품(M-secuprint)</t>
  </si>
  <si>
    <t>주재현</t>
  </si>
  <si>
    <t>http://www.nanobrick.co.kr</t>
  </si>
  <si>
    <t>한독크린텍</t>
  </si>
  <si>
    <t>256150</t>
  </si>
  <si>
    <t>산업용 갠트리 로봇</t>
  </si>
  <si>
    <t>심상균, 심효준</t>
  </si>
  <si>
    <t>http://www.spsystems.co.kr</t>
  </si>
  <si>
    <t>네오크레마</t>
  </si>
  <si>
    <t>311390</t>
  </si>
  <si>
    <t>디지털 치료솔루션(CT scan 장비, 3D 프린터), 디지털 진단시스템(X-ray, CT 등)</t>
  </si>
  <si>
    <t>이상철</t>
  </si>
  <si>
    <t>http://www.raymedical.co.kr/</t>
  </si>
  <si>
    <t>마니커에프앤지</t>
  </si>
  <si>
    <t>195500</t>
  </si>
  <si>
    <t>첨단유리온실, 온실용자재설치공사, 알루미늄 압출/가공제품</t>
  </si>
  <si>
    <t>박영환</t>
  </si>
  <si>
    <t>http://www.greenplus.co.kr</t>
  </si>
  <si>
    <t>미래에셋대우스팩3호</t>
  </si>
  <si>
    <t>328380</t>
  </si>
  <si>
    <t>공정자동화설비(2차전지,석유화학,반도체,디스플레이)</t>
  </si>
  <si>
    <t>정갑용</t>
  </si>
  <si>
    <t>http://www.cowintech.com</t>
  </si>
  <si>
    <t>나노브릭</t>
  </si>
  <si>
    <t>286750</t>
  </si>
  <si>
    <t>OLED 소재, 반도체 소재</t>
  </si>
  <si>
    <t>이수완</t>
  </si>
  <si>
    <t>http://dstp.co.kr</t>
  </si>
  <si>
    <t>에스피시스템스</t>
  </si>
  <si>
    <t>317830</t>
  </si>
  <si>
    <t>실리콘 소재(실란 모노머, 실리콘 레진&amp;폴리머, 실리콘 융합소재)</t>
  </si>
  <si>
    <t>송정섭, 부삼열(각자 대표이사)</t>
  </si>
  <si>
    <t>http://www.kbgtech.co.kr/</t>
  </si>
  <si>
    <t>레이</t>
  </si>
  <si>
    <t>228670</t>
  </si>
  <si>
    <t>지문인식 등록, 인증 기기 및 솔루션</t>
  </si>
  <si>
    <t>박보건</t>
  </si>
  <si>
    <t>http://www.suprema-id.com</t>
  </si>
  <si>
    <t>그린플러스</t>
  </si>
  <si>
    <t>186230</t>
  </si>
  <si>
    <t>DECO Film 및 기타 TAPE 제조</t>
  </si>
  <si>
    <t>이영민</t>
  </si>
  <si>
    <t>http://www.sghitech.co.kr/</t>
  </si>
  <si>
    <t>코윈테크</t>
  </si>
  <si>
    <t>282880</t>
  </si>
  <si>
    <t>태양광 인버터 등</t>
  </si>
  <si>
    <t>안강순</t>
  </si>
  <si>
    <t>http://www.willings.co.kr</t>
  </si>
  <si>
    <t>덕산테코피아</t>
  </si>
  <si>
    <t>317330</t>
  </si>
  <si>
    <t>유압브레이커, 특수장비/부품, 퀵커플러 등</t>
  </si>
  <si>
    <t>이원해</t>
  </si>
  <si>
    <t>KBG</t>
  </si>
  <si>
    <t>318000</t>
  </si>
  <si>
    <t>방송프로그램 제작</t>
  </si>
  <si>
    <t>이상백</t>
  </si>
  <si>
    <t>http://www.astory.co.kr</t>
  </si>
  <si>
    <t>슈프리마아이디</t>
  </si>
  <si>
    <t>317770</t>
  </si>
  <si>
    <t>언어 데이터 구축 및 판매</t>
  </si>
  <si>
    <t>이정수</t>
  </si>
  <si>
    <t>http://www.flitto.com</t>
  </si>
  <si>
    <t>세경하이테크</t>
  </si>
  <si>
    <t>148150</t>
  </si>
  <si>
    <t>가상계좌중계, 간편현금결제</t>
  </si>
  <si>
    <t>최종원</t>
  </si>
  <si>
    <t>http://www.settlebank.co.kr</t>
  </si>
  <si>
    <t>윌링스</t>
  </si>
  <si>
    <t>313760</t>
  </si>
  <si>
    <t>아이스크림홈런</t>
  </si>
  <si>
    <t>이윤석</t>
  </si>
  <si>
    <t>http://www.i-screamedu.co.kr</t>
  </si>
  <si>
    <t>대모</t>
  </si>
  <si>
    <t>317850</t>
  </si>
  <si>
    <t>화장품 용기</t>
  </si>
  <si>
    <t>이재신, 이도훈</t>
  </si>
  <si>
    <t>http://www.pum-tech.co.kr</t>
  </si>
  <si>
    <t>에이스토리</t>
  </si>
  <si>
    <t>241840</t>
  </si>
  <si>
    <t>음극마찰용접단자</t>
  </si>
  <si>
    <t>진정아</t>
  </si>
  <si>
    <t>http://www.asanfw.com</t>
  </si>
  <si>
    <t>플리토</t>
  </si>
  <si>
    <t>300080</t>
  </si>
  <si>
    <t>손길현</t>
  </si>
  <si>
    <t>헥토파이낸셜</t>
  </si>
  <si>
    <t>234340</t>
  </si>
  <si>
    <t>남성,여성,남아,여아용 면의류</t>
  </si>
  <si>
    <t>안피터도성,조장호</t>
  </si>
  <si>
    <t>http://www.mfmkorea.com</t>
  </si>
  <si>
    <t>아이스크림에듀</t>
  </si>
  <si>
    <t>289010</t>
  </si>
  <si>
    <t>용역매출, 유전자전달체, 압타머연구용시약</t>
  </si>
  <si>
    <t>이수진</t>
  </si>
  <si>
    <t>http://www.aptabio.com</t>
  </si>
  <si>
    <t>펌텍코리아</t>
  </si>
  <si>
    <t>251970</t>
  </si>
  <si>
    <t>골프의류 및 골프잡화</t>
  </si>
  <si>
    <t>최준호</t>
  </si>
  <si>
    <t>http://www.castelbajac.com</t>
  </si>
  <si>
    <t>에이에프더블류</t>
  </si>
  <si>
    <t>312610</t>
  </si>
  <si>
    <t>바이오 분석 시스템, 메디칼 자동화 시스템</t>
  </si>
  <si>
    <t>김경남</t>
  </si>
  <si>
    <t>http://www.md-best.com</t>
  </si>
  <si>
    <t>태성</t>
  </si>
  <si>
    <t>323280</t>
  </si>
  <si>
    <t>콘텐츠 배급 및 제작</t>
  </si>
  <si>
    <t>오영섭</t>
  </si>
  <si>
    <t>엠에프엠코리아</t>
  </si>
  <si>
    <t>323230</t>
  </si>
  <si>
    <t>편조의복 제조업</t>
  </si>
  <si>
    <t>임이빈</t>
  </si>
  <si>
    <t>압타바이오</t>
  </si>
  <si>
    <t>293780</t>
  </si>
  <si>
    <t>손미진</t>
  </si>
  <si>
    <t>http://www.sugentech.com</t>
  </si>
  <si>
    <t>까스텔바작</t>
  </si>
  <si>
    <t>308100</t>
  </si>
  <si>
    <t>중소 벤처기업 투자</t>
  </si>
  <si>
    <t>김학범</t>
  </si>
  <si>
    <t>http://www.kpartners.co.kr</t>
  </si>
  <si>
    <t>마이크로디지탈</t>
  </si>
  <si>
    <t>305090</t>
  </si>
  <si>
    <t>드라이스트립, 드라이클리닝</t>
  </si>
  <si>
    <t>http://www.pskinc.com</t>
  </si>
  <si>
    <t>코퍼스코리아</t>
  </si>
  <si>
    <t>322780</t>
  </si>
  <si>
    <t>물류자동화, IT서비스</t>
  </si>
  <si>
    <t>현기봉</t>
  </si>
  <si>
    <t>http://www.hyundaimovex.com/</t>
  </si>
  <si>
    <t>프로이천</t>
  </si>
  <si>
    <t>321260</t>
  </si>
  <si>
    <t>IP 라이센스, 콘솔, 모바일 게임</t>
  </si>
  <si>
    <t>07월</t>
  </si>
  <si>
    <t>마츠바라 켄지</t>
  </si>
  <si>
    <t>http://www.snk-corp.co.jp</t>
  </si>
  <si>
    <t>일본</t>
  </si>
  <si>
    <t>수젠텍</t>
  </si>
  <si>
    <t>253840</t>
  </si>
  <si>
    <t>장기영</t>
  </si>
  <si>
    <t>컴퍼니케이</t>
  </si>
  <si>
    <t>307930</t>
  </si>
  <si>
    <t>비정질 및 나노결정립을 이용한 자성부품 및 전류센서</t>
  </si>
  <si>
    <t>양성철, 김병규(각자대표)</t>
  </si>
  <si>
    <t>http://amogreentech.co.kr</t>
  </si>
  <si>
    <t>피에스케이</t>
  </si>
  <si>
    <t>319660</t>
  </si>
  <si>
    <t>암 조기진단 제품</t>
  </si>
  <si>
    <t>안성환</t>
  </si>
  <si>
    <t>http://genomictree.com/ko/</t>
  </si>
  <si>
    <t>현대무벡스</t>
  </si>
  <si>
    <t>319400</t>
  </si>
  <si>
    <t>의료정보시스템</t>
  </si>
  <si>
    <t>위원량</t>
  </si>
  <si>
    <t>http://www.ezcaretech.com</t>
  </si>
  <si>
    <t>TS트릴리온</t>
  </si>
  <si>
    <t>317240</t>
  </si>
  <si>
    <t>중소기업 창업투자 관련 고유계정/투자조합 관련 수익</t>
  </si>
  <si>
    <t>김응석</t>
  </si>
  <si>
    <t>http://venture.miraeasset.co.kr</t>
  </si>
  <si>
    <t>아모그린텍</t>
  </si>
  <si>
    <t>125210</t>
  </si>
  <si>
    <t>양극활물질</t>
  </si>
  <si>
    <t>각자 대표이사 주재환, 최문호</t>
  </si>
  <si>
    <t>http://www.ecoprobm.co.kr</t>
  </si>
  <si>
    <t>지노믹트리</t>
  </si>
  <si>
    <t>228760</t>
  </si>
  <si>
    <t>항암면역치료백신</t>
  </si>
  <si>
    <t>강창율</t>
  </si>
  <si>
    <t>http://www.cellid.co.kr</t>
  </si>
  <si>
    <t>이지케어텍</t>
  </si>
  <si>
    <t>099750</t>
  </si>
  <si>
    <t>디스플레이 소재, 반도체 공정 소재, 2차전지 소재, 의약품 소재, 정밀화학 소재</t>
  </si>
  <si>
    <t>이상율</t>
  </si>
  <si>
    <t>http://www.chunbochem.com/</t>
  </si>
  <si>
    <t>미래에셋벤처투자</t>
  </si>
  <si>
    <t>100790</t>
  </si>
  <si>
    <t>의료용지혈제, 밀폐제 및 접착제</t>
  </si>
  <si>
    <t>이문수</t>
  </si>
  <si>
    <t>http://www.innotherapy.com</t>
  </si>
  <si>
    <t>에코프로비엠</t>
  </si>
  <si>
    <t>247540</t>
  </si>
  <si>
    <t>국내외여행 알선, 항공권 판매</t>
  </si>
  <si>
    <t>김진국</t>
  </si>
  <si>
    <t>http://www.ybtour.com</t>
  </si>
  <si>
    <t>셀리드</t>
  </si>
  <si>
    <t>299660</t>
  </si>
  <si>
    <t>에스이알피, 브랜치, 인하우스</t>
  </si>
  <si>
    <t>강원주</t>
  </si>
  <si>
    <t>http://www.webcash.co.kr</t>
  </si>
  <si>
    <t>천보</t>
  </si>
  <si>
    <t>278280</t>
  </si>
  <si>
    <t>프로바이오틱스 관련 완제품 및 균주 원말 등</t>
  </si>
  <si>
    <t>신용철</t>
  </si>
  <si>
    <t>http://bifido.com</t>
  </si>
  <si>
    <t>이노테라피</t>
  </si>
  <si>
    <t>246960</t>
  </si>
  <si>
    <t>면역항암 세포치료제, 면역항암 항체치료제</t>
  </si>
  <si>
    <t>권병세, 최수영</t>
  </si>
  <si>
    <t>http://www.eutilex.com</t>
  </si>
  <si>
    <t>노랑풍선</t>
  </si>
  <si>
    <t>104620</t>
  </si>
  <si>
    <t>스마트폰용 FPCA</t>
  </si>
  <si>
    <t>최남채</t>
  </si>
  <si>
    <t>http://www.dtktech.co.kr/</t>
  </si>
  <si>
    <t>웹케시</t>
  </si>
  <si>
    <t>053580</t>
  </si>
  <si>
    <t>LED용 실리콘렌즈 외</t>
  </si>
  <si>
    <t>송성근</t>
  </si>
  <si>
    <t>http://www.ilscience.co.kr</t>
  </si>
  <si>
    <t>비피도</t>
  </si>
  <si>
    <t>238200</t>
  </si>
  <si>
    <t>방송통신사업</t>
  </si>
  <si>
    <t>전승택</t>
  </si>
  <si>
    <t>http://www.aniplustv.com</t>
  </si>
  <si>
    <t>유틸렉스</t>
  </si>
  <si>
    <t>263050</t>
  </si>
  <si>
    <t>자동차 부품</t>
  </si>
  <si>
    <t>이종훈, 김용덕(각자대표이사)</t>
  </si>
  <si>
    <t>http://dycauto.com</t>
  </si>
  <si>
    <t>디케이티</t>
  </si>
  <si>
    <t>290550</t>
  </si>
  <si>
    <t>서정일</t>
  </si>
  <si>
    <t>아이엘사이언스</t>
  </si>
  <si>
    <t>307180</t>
  </si>
  <si>
    <t>VFX, 뉴미디어 등 특수영상 컨텐츠 제작</t>
  </si>
  <si>
    <t>박관우, 박인규</t>
  </si>
  <si>
    <t>http://www.wswgstudios.com</t>
  </si>
  <si>
    <t>애니플러스</t>
  </si>
  <si>
    <t>310200</t>
  </si>
  <si>
    <t>홍종호</t>
  </si>
  <si>
    <t>디와이씨</t>
  </si>
  <si>
    <t>310870</t>
  </si>
  <si>
    <t>항체의약품 연구개발</t>
  </si>
  <si>
    <t>http://www.ablbio.com</t>
  </si>
  <si>
    <t>오하임아이엔티</t>
  </si>
  <si>
    <t>309930</t>
  </si>
  <si>
    <t>기타 생활용품 소매업</t>
  </si>
  <si>
    <t>AP 단말기, 광섬유 및 광케이블, 위성통신 전송장비</t>
  </si>
  <si>
    <t>황 하영</t>
  </si>
  <si>
    <t>위지윅스튜디오</t>
  </si>
  <si>
    <t>299900</t>
  </si>
  <si>
    <t>방충방향제, 유해동물피해감소제, 기생충피해감소제</t>
  </si>
  <si>
    <t>이태훈</t>
  </si>
  <si>
    <t>http://www.jjbio.co.kr</t>
  </si>
  <si>
    <t>국전약품</t>
  </si>
  <si>
    <t>307750</t>
  </si>
  <si>
    <t>에버콜라겐, 지노마스터 등</t>
  </si>
  <si>
    <t>김도언</t>
  </si>
  <si>
    <t>http://www.newtree.co.kr</t>
  </si>
  <si>
    <t>에이비엘바이오</t>
  </si>
  <si>
    <t>298380</t>
  </si>
  <si>
    <t>데이터컨설팅, 품질관리 솔루션</t>
  </si>
  <si>
    <t>조광원</t>
  </si>
  <si>
    <t>http://www.b2en.com</t>
  </si>
  <si>
    <t>머큐리</t>
  </si>
  <si>
    <t>100590</t>
  </si>
  <si>
    <t>엑스레이검사 장비</t>
  </si>
  <si>
    <t>이갑수</t>
  </si>
  <si>
    <t>http://www.innometry.com</t>
  </si>
  <si>
    <t>전진바이오팜</t>
  </si>
  <si>
    <t>110020</t>
  </si>
  <si>
    <t>자동차 스티어링휠</t>
  </si>
  <si>
    <t>이석근</t>
  </si>
  <si>
    <t>http://www.dayouap.co.kr</t>
  </si>
  <si>
    <t>뉴트리</t>
  </si>
  <si>
    <t>270870</t>
  </si>
  <si>
    <t>자동차 부품(전선, 케이블, 벌브소켓, LED 등)</t>
  </si>
  <si>
    <t>최영천</t>
  </si>
  <si>
    <t>http://www.ecocab.co.kr</t>
  </si>
  <si>
    <t>비투엔</t>
  </si>
  <si>
    <t>307870</t>
  </si>
  <si>
    <t>창상피복제, 습윤드레싱제</t>
  </si>
  <si>
    <t>김원일</t>
  </si>
  <si>
    <t>http://wonbiogen.co.kr</t>
  </si>
  <si>
    <t>이노메트리</t>
  </si>
  <si>
    <t>302430</t>
  </si>
  <si>
    <t>모바일게임</t>
  </si>
  <si>
    <t>김진수</t>
  </si>
  <si>
    <t>http://www.vespainteractive.com/</t>
  </si>
  <si>
    <t>대유에이피</t>
  </si>
  <si>
    <t>290120</t>
  </si>
  <si>
    <t>육가공 제품</t>
  </si>
  <si>
    <t>왕현도</t>
  </si>
  <si>
    <t>http://wingyip-food.com</t>
  </si>
  <si>
    <t>에코캡</t>
  </si>
  <si>
    <t>128540</t>
  </si>
  <si>
    <t>골프장 서비스</t>
  </si>
  <si>
    <t>최재훈, 최영곤 (공동대표이사)</t>
  </si>
  <si>
    <t>http://www.muangc.co.kr</t>
  </si>
  <si>
    <t>원바이오젠</t>
  </si>
  <si>
    <t>307280</t>
  </si>
  <si>
    <t>비혈관 스텐트 및 체외충격파 쇄석기</t>
  </si>
  <si>
    <t>박진형</t>
  </si>
  <si>
    <t>http://www.mitech.co.kr</t>
  </si>
  <si>
    <t>베스파</t>
  </si>
  <si>
    <t>299910</t>
  </si>
  <si>
    <t>중대형 시스템, 중대형 로봇</t>
  </si>
  <si>
    <t>안승욱</t>
  </si>
  <si>
    <t>http://www.t-robotics.net/</t>
  </si>
  <si>
    <t>윙입푸드</t>
  </si>
  <si>
    <t>900340</t>
  </si>
  <si>
    <t>라파엘스마트글러브 외</t>
  </si>
  <si>
    <t>반호영</t>
  </si>
  <si>
    <t>http://www.neofect.com</t>
  </si>
  <si>
    <t>남화산업</t>
  </si>
  <si>
    <t>111710</t>
  </si>
  <si>
    <t>생분해성 의료기기, 3D 바이오프린팅 시스템, 바이오잉크, 3D 오가노이드, 3D 세포치료제</t>
  </si>
  <si>
    <t>윤원수</t>
  </si>
  <si>
    <t>http://www.tnrbiofab.com</t>
  </si>
  <si>
    <t>엠아이텍</t>
  </si>
  <si>
    <t>179290</t>
  </si>
  <si>
    <t>진단용 엑스선 촬영장치 및 부분품, X-ray 제너레이터 외</t>
  </si>
  <si>
    <t>박정병</t>
  </si>
  <si>
    <t>http://www.drgem.co.kr</t>
  </si>
  <si>
    <t>티로보틱스</t>
  </si>
  <si>
    <t>117730</t>
  </si>
  <si>
    <t>CTC 기반 Liquid Biopsy 응용사업 및 플랫폼</t>
  </si>
  <si>
    <t>전병희</t>
  </si>
  <si>
    <t>http://cytogenlab.com</t>
  </si>
  <si>
    <t>네오펙트</t>
  </si>
  <si>
    <t>290660</t>
  </si>
  <si>
    <t>김지원</t>
  </si>
  <si>
    <t>http://www.ajuib.co.kr</t>
  </si>
  <si>
    <t>티앤알바이오팹</t>
  </si>
  <si>
    <t>246710</t>
  </si>
  <si>
    <t>항체치료제</t>
  </si>
  <si>
    <t>유진산</t>
  </si>
  <si>
    <t>http://www.pharmabcine.com/</t>
  </si>
  <si>
    <t>디알젬</t>
  </si>
  <si>
    <t>263690</t>
  </si>
  <si>
    <t>합성피혁 및 부직포</t>
  </si>
  <si>
    <t>최민석</t>
  </si>
  <si>
    <t>http://www.dknd.co.kr</t>
  </si>
  <si>
    <t>싸이토젠</t>
  </si>
  <si>
    <t>217330</t>
  </si>
  <si>
    <t>스마트 액세서리(보조배터리 등)</t>
  </si>
  <si>
    <t>이정옥, 이현웅(각자 대표이사)</t>
  </si>
  <si>
    <t>http://designcorp.co.kr</t>
  </si>
  <si>
    <t>아주IB투자</t>
  </si>
  <si>
    <t>027360</t>
  </si>
  <si>
    <t>건강기능식품 제조</t>
  </si>
  <si>
    <t>권석형</t>
  </si>
  <si>
    <t>http://www.novarex.co.kr</t>
  </si>
  <si>
    <t>파멥신</t>
  </si>
  <si>
    <t>208340</t>
  </si>
  <si>
    <t>바이오의약품[iCP-Parkin(파킨슨병 치료제)]및 연구용 시약</t>
  </si>
  <si>
    <t>조대웅</t>
  </si>
  <si>
    <t>http://www.cellivery.com</t>
  </si>
  <si>
    <t>디케이앤디</t>
  </si>
  <si>
    <t>263020</t>
  </si>
  <si>
    <t>전자석탈철기, 자력선별기</t>
  </si>
  <si>
    <t>이준각, 이상익 각자대표</t>
  </si>
  <si>
    <t>http://www.daebo.com</t>
  </si>
  <si>
    <t>에이치앤비디자인</t>
  </si>
  <si>
    <t>227100</t>
  </si>
  <si>
    <t>Magnet, Shield Magnet, 심재</t>
  </si>
  <si>
    <t>오춘택</t>
  </si>
  <si>
    <t>http://www.novatek.co.kr</t>
  </si>
  <si>
    <t>노바렉스</t>
  </si>
  <si>
    <t>194700</t>
  </si>
  <si>
    <t>인체조직(피부, 뼈, 연골)</t>
  </si>
  <si>
    <t>이환철</t>
  </si>
  <si>
    <t>http://www.lncbio.co.kr</t>
  </si>
  <si>
    <t>셀리버리</t>
  </si>
  <si>
    <t>268600</t>
  </si>
  <si>
    <t>황성일</t>
  </si>
  <si>
    <t>대보마그네틱</t>
  </si>
  <si>
    <t>290670</t>
  </si>
  <si>
    <t>솔루션(로봇 엑츄에이터 모듈과 구동 소프트웨어), 에듀테인먼트 로봇, 로봇 플랫폼</t>
  </si>
  <si>
    <t>김병수</t>
  </si>
  <si>
    <t>노바텍</t>
  </si>
  <si>
    <t>285490</t>
  </si>
  <si>
    <t>옵티케어,메디피그 등</t>
  </si>
  <si>
    <t>김현일</t>
  </si>
  <si>
    <t>http://www.optipharm.co.kr</t>
  </si>
  <si>
    <t>엘앤씨바이오</t>
  </si>
  <si>
    <t>290650</t>
  </si>
  <si>
    <t>건물용 연료전지, 발전용 연료전지</t>
  </si>
  <si>
    <t>홍성민, 김민석 각자대표이사</t>
  </si>
  <si>
    <t>http://www.s-fuelcell.com/</t>
  </si>
  <si>
    <t>네온테크</t>
  </si>
  <si>
    <t>306620</t>
  </si>
  <si>
    <t>투자조합, PEF 결성 및 투자</t>
  </si>
  <si>
    <t>이승원</t>
  </si>
  <si>
    <t>http://www.nauib.com</t>
  </si>
  <si>
    <t>로보티즈</t>
  </si>
  <si>
    <t>108490</t>
  </si>
  <si>
    <t>김영문</t>
  </si>
  <si>
    <t>http://www.foodnamoo.com</t>
  </si>
  <si>
    <t>옵티팜</t>
  </si>
  <si>
    <t>153710</t>
  </si>
  <si>
    <t>골프웨어</t>
  </si>
  <si>
    <t>우진석, 김한흠 (각자대표)</t>
  </si>
  <si>
    <t>http://www.creas.co.kr</t>
  </si>
  <si>
    <t>에스퓨얼셀</t>
  </si>
  <si>
    <t>288620</t>
  </si>
  <si>
    <t>박정섭</t>
  </si>
  <si>
    <t>나우IB</t>
  </si>
  <si>
    <t>293580</t>
  </si>
  <si>
    <t>의료기기 및 미용기기</t>
  </si>
  <si>
    <t>한윤석,임지현</t>
  </si>
  <si>
    <t>http://www.gtgwellness.co.kr</t>
  </si>
  <si>
    <t>푸드나무</t>
  </si>
  <si>
    <t>290720</t>
  </si>
  <si>
    <t>2차전지 분리막 제조설비, 디스플레이용 생산설비</t>
  </si>
  <si>
    <t>김준규,김준섭</t>
  </si>
  <si>
    <t>http://www.ms-mc.co.kr</t>
  </si>
  <si>
    <t>크리스에프앤씨</t>
  </si>
  <si>
    <t>110790</t>
  </si>
  <si>
    <t>브랜드 익스피어리언스, XR 콘텐츠, 메타버스</t>
  </si>
  <si>
    <t>송방호, 박상준</t>
  </si>
  <si>
    <t>http://www.npinc.co.kr/</t>
  </si>
  <si>
    <t>더블유에스아이</t>
  </si>
  <si>
    <t>299170</t>
  </si>
  <si>
    <t>보호솔루션, 방송서비스솔루션 등</t>
  </si>
  <si>
    <t>한승우</t>
  </si>
  <si>
    <t>http://www.digicaps.com</t>
  </si>
  <si>
    <t>지티지웰니스</t>
  </si>
  <si>
    <t>219750</t>
  </si>
  <si>
    <t>반도체 IC</t>
  </si>
  <si>
    <t>호경근</t>
  </si>
  <si>
    <t>http://www.zinitix.com</t>
  </si>
  <si>
    <t>명성티엔에스</t>
  </si>
  <si>
    <t>257370</t>
  </si>
  <si>
    <t>모바일용 액츄에이터 및 조립자동화 설비</t>
  </si>
  <si>
    <t>하동길</t>
  </si>
  <si>
    <t>http://www.actro.co.kr</t>
  </si>
  <si>
    <t>엔피</t>
  </si>
  <si>
    <t>291230</t>
  </si>
  <si>
    <t>네트워크 구축 및 유지보수</t>
  </si>
  <si>
    <t>장수현</t>
  </si>
  <si>
    <t>http://www.opasnet.co.kr</t>
  </si>
  <si>
    <t>디지캡</t>
  </si>
  <si>
    <t>197140</t>
  </si>
  <si>
    <t>300mm Poly Etch System</t>
  </si>
  <si>
    <t>최우형, 강영수 (각자 대표이사)</t>
  </si>
  <si>
    <t>http://www.iaptc.com/</t>
  </si>
  <si>
    <t>지니틱스</t>
  </si>
  <si>
    <t>303030</t>
  </si>
  <si>
    <t>세포치료제, 인체조직모델 등</t>
  </si>
  <si>
    <t>장송선</t>
  </si>
  <si>
    <t>http://www.biosolutions.co.kr/</t>
  </si>
  <si>
    <t>액트로</t>
  </si>
  <si>
    <t>290740</t>
  </si>
  <si>
    <t>4종복합비료, 농약</t>
  </si>
  <si>
    <t>김우동</t>
  </si>
  <si>
    <t>http://www.dae-yu.co.kr</t>
  </si>
  <si>
    <t>오파스넷</t>
  </si>
  <si>
    <t>173130</t>
  </si>
  <si>
    <t>평판디스플레이 검사장비</t>
  </si>
  <si>
    <t>박종철</t>
  </si>
  <si>
    <t>http://www.okdit.co.kr</t>
  </si>
  <si>
    <t>에이피티씨</t>
  </si>
  <si>
    <t>089970</t>
  </si>
  <si>
    <t>취약점 진단 솔루션, 모의해킹 컨설팅</t>
  </si>
  <si>
    <t>고필주</t>
  </si>
  <si>
    <t>http://www.ssrinc.co.kr</t>
  </si>
  <si>
    <t>바이오솔루션</t>
  </si>
  <si>
    <t>086820</t>
  </si>
  <si>
    <t>망간자료전송(i-oneNet)</t>
  </si>
  <si>
    <t>정동섭</t>
  </si>
  <si>
    <t>http://www.hunesion.com</t>
  </si>
  <si>
    <t>대유</t>
  </si>
  <si>
    <t>290380</t>
  </si>
  <si>
    <t>항생제, 순환기계, 근골격계, 소화기계류 완제의약품</t>
  </si>
  <si>
    <t>백병하</t>
  </si>
  <si>
    <t>http://www.ukp.co.kr/</t>
  </si>
  <si>
    <t>디아이티</t>
  </si>
  <si>
    <t>110990</t>
  </si>
  <si>
    <t>내의(원더브라, 플레이텍스, 미싱도로시, 르페)</t>
  </si>
  <si>
    <t>문영우</t>
  </si>
  <si>
    <t>http://www.gritees.com</t>
  </si>
  <si>
    <t>에스에스알</t>
  </si>
  <si>
    <t>275630</t>
  </si>
  <si>
    <t>안드로이드 OTT 멀티미디어 디바이스</t>
  </si>
  <si>
    <t>권충식</t>
  </si>
  <si>
    <t>http://www.aloys.co.kr</t>
  </si>
  <si>
    <t>휴네시온</t>
  </si>
  <si>
    <t>290270</t>
  </si>
  <si>
    <t>siRNA 신약 개발</t>
  </si>
  <si>
    <t>이동기</t>
  </si>
  <si>
    <t>http://www.olixpharma.com</t>
  </si>
  <si>
    <t>한국유니온제약</t>
  </si>
  <si>
    <t>080720</t>
  </si>
  <si>
    <t>플라스타, 의약 및 의약외품 패취등, 마스크팩, 화장품 기초라인</t>
  </si>
  <si>
    <t>이영석, 이재범(공동대표)</t>
  </si>
  <si>
    <t>http://icure.co.kr</t>
  </si>
  <si>
    <t>그리티</t>
  </si>
  <si>
    <t>204020</t>
  </si>
  <si>
    <t>중소/벤처기업 투자 및 육성</t>
  </si>
  <si>
    <t>박성호, 홍원호</t>
  </si>
  <si>
    <t>http://www.svinvest.com</t>
  </si>
  <si>
    <t>알로이스</t>
  </si>
  <si>
    <t>297570</t>
  </si>
  <si>
    <t>유전체 분석 진단 서비스</t>
  </si>
  <si>
    <t>각자대표이사 신상철, 조성민</t>
  </si>
  <si>
    <t>http://www.edgc.com</t>
  </si>
  <si>
    <t>올릭스</t>
  </si>
  <si>
    <t>226950</t>
  </si>
  <si>
    <t>이기섭</t>
  </si>
  <si>
    <t>http://www.kainosmedicine.com</t>
  </si>
  <si>
    <t>아이큐어</t>
  </si>
  <si>
    <t>175250</t>
  </si>
  <si>
    <t>김상우, 이돈주(각자대표)</t>
  </si>
  <si>
    <t>http://www.gopowernet.com</t>
  </si>
  <si>
    <t>SV인베스트먼트</t>
  </si>
  <si>
    <t>289080</t>
  </si>
  <si>
    <t>양계, 양돈 배합사료</t>
  </si>
  <si>
    <t>나 한 익, 이 창 현(각자대표)</t>
  </si>
  <si>
    <t>http://www.hdfeed.co.kr</t>
  </si>
  <si>
    <t>EDGC</t>
  </si>
  <si>
    <t>245620</t>
  </si>
  <si>
    <t>복강경수술용 투관침 등</t>
  </si>
  <si>
    <t>이재철</t>
  </si>
  <si>
    <t>http://www.sejongmedical.com</t>
  </si>
  <si>
    <t>카이노스메드</t>
  </si>
  <si>
    <t>284620</t>
  </si>
  <si>
    <t>의료용 방사선 진단기기</t>
  </si>
  <si>
    <t>박병욱</t>
  </si>
  <si>
    <t>http://www.genoray.com</t>
  </si>
  <si>
    <t>파워넷</t>
  </si>
  <si>
    <t>037030</t>
  </si>
  <si>
    <t>미용의료기기</t>
  </si>
  <si>
    <t>강동환</t>
  </si>
  <si>
    <t>http://www.jeisys.com/</t>
  </si>
  <si>
    <t>카나리아바이오</t>
  </si>
  <si>
    <t>016790</t>
  </si>
  <si>
    <t>식품류, 생활용품류, 화장품류 (사후면세업)</t>
  </si>
  <si>
    <t>구철모</t>
  </si>
  <si>
    <t>http://www.groupjtc.com/korean/</t>
  </si>
  <si>
    <t>세종메디칼</t>
  </si>
  <si>
    <t>258830</t>
  </si>
  <si>
    <t>반도체 검사장비</t>
  </si>
  <si>
    <t>염동현</t>
  </si>
  <si>
    <t>http://www.neosem.com</t>
  </si>
  <si>
    <t>제노레이</t>
  </si>
  <si>
    <t>122310</t>
  </si>
  <si>
    <t>헬스케어 미디어플랫폼, 헬스케어 디지털마케팅, 헬스케어 솔루션</t>
  </si>
  <si>
    <t>박경득</t>
  </si>
  <si>
    <t>http://carelabs.co.kr</t>
  </si>
  <si>
    <t>제이시스메디칼</t>
  </si>
  <si>
    <t>287410</t>
  </si>
  <si>
    <t>SAP</t>
  </si>
  <si>
    <t>박동필</t>
  </si>
  <si>
    <t>http://www.ecomaister.com/</t>
  </si>
  <si>
    <t>JTC</t>
  </si>
  <si>
    <t>950170</t>
  </si>
  <si>
    <t>김진하</t>
  </si>
  <si>
    <t>http://www.laic.kr</t>
  </si>
  <si>
    <t>네오셈</t>
  </si>
  <si>
    <t>253590</t>
  </si>
  <si>
    <t>골접합 및 재건용 금속소재 및 생체복합재료 기반 임플란트</t>
  </si>
  <si>
    <t>이동원</t>
  </si>
  <si>
    <t>http://www.osteonic.com</t>
  </si>
  <si>
    <t>케어랩스</t>
  </si>
  <si>
    <t>263700</t>
  </si>
  <si>
    <t>EC-18(신약), 원료의약품</t>
  </si>
  <si>
    <t>손기영</t>
  </si>
  <si>
    <t>http://www.enzychem.co.kr</t>
  </si>
  <si>
    <t>유네코</t>
  </si>
  <si>
    <t>064510</t>
  </si>
  <si>
    <t>피부, 비뇨기과 완제의약품</t>
  </si>
  <si>
    <t>조용준</t>
  </si>
  <si>
    <t>http://www.dongkoo.com</t>
  </si>
  <si>
    <t>린드먼아시아</t>
  </si>
  <si>
    <t>277070</t>
  </si>
  <si>
    <t>종자</t>
  </si>
  <si>
    <t>류경오</t>
  </si>
  <si>
    <t>http://www.asiaseed.co.kr</t>
  </si>
  <si>
    <t>오스테오닉</t>
  </si>
  <si>
    <t>226400</t>
  </si>
  <si>
    <t>완제 의약품</t>
  </si>
  <si>
    <t>이항구</t>
  </si>
  <si>
    <t>http://www.arlico.co.kr</t>
  </si>
  <si>
    <t>엔지켐생명과학</t>
  </si>
  <si>
    <t>183490</t>
  </si>
  <si>
    <t>쇼핑몰솔루션, 광고솔루션, 호스팅솔루션</t>
  </si>
  <si>
    <t>이재석</t>
  </si>
  <si>
    <t>http://www.cafe24.com</t>
  </si>
  <si>
    <t>동구바이오제약</t>
  </si>
  <si>
    <t>006620</t>
  </si>
  <si>
    <t>반도체, 디스플레이, 자동화 S/W 및 시스템 테스트 자동화 솔루션 개발(XCOMPRO, XGEM, MAT)</t>
  </si>
  <si>
    <t>정성우</t>
  </si>
  <si>
    <t>http://www.linkgenesis.co.kr</t>
  </si>
  <si>
    <t>아시아종묘</t>
  </si>
  <si>
    <t>154030</t>
  </si>
  <si>
    <t>작물 재배업</t>
  </si>
  <si>
    <t>래쉬가드 및 워터스포츠 등</t>
  </si>
  <si>
    <t>http://www.getbarrel.com</t>
  </si>
  <si>
    <t>알리코제약</t>
  </si>
  <si>
    <t>260660</t>
  </si>
  <si>
    <t>아스콘, 레미콘</t>
  </si>
  <si>
    <t>박창호</t>
  </si>
  <si>
    <t>http://sgholdings.co.kr</t>
  </si>
  <si>
    <t>카페24</t>
  </si>
  <si>
    <t>042000</t>
  </si>
  <si>
    <t>약액혼합공급장치, 화학약품재생장치</t>
  </si>
  <si>
    <t>홍사문</t>
  </si>
  <si>
    <t>http://www.cnghitech.com</t>
  </si>
  <si>
    <t>링크제니시스</t>
  </si>
  <si>
    <t>219420</t>
  </si>
  <si>
    <t>클린룸 제어시스템, BLDC모터, 공조장치 제어기 등</t>
  </si>
  <si>
    <t>전상현, 최재규(각자대표)</t>
  </si>
  <si>
    <t>http://www.syswork.co.kr</t>
  </si>
  <si>
    <t>배럴</t>
  </si>
  <si>
    <t>267790</t>
  </si>
  <si>
    <t>OLED용 FM MASK 세정장비</t>
  </si>
  <si>
    <t>최봉진, 방인호 각자대표</t>
  </si>
  <si>
    <t>http://www.deviceeng.co.kr</t>
  </si>
  <si>
    <t>SG</t>
  </si>
  <si>
    <t>255220</t>
  </si>
  <si>
    <t>LED, 반도체 소재 및 석유화학촉매</t>
  </si>
  <si>
    <t>김진동</t>
  </si>
  <si>
    <t>http://www.lake-led.com</t>
  </si>
  <si>
    <t>씨앤지하이테크</t>
  </si>
  <si>
    <t>264660</t>
  </si>
  <si>
    <t>완제 화장품 (색조 및 기초)</t>
  </si>
  <si>
    <t>정인용</t>
  </si>
  <si>
    <t>http://www.ctkcosmetics.com</t>
  </si>
  <si>
    <t>시스웍</t>
  </si>
  <si>
    <t>269620</t>
  </si>
  <si>
    <t>반도체용 전구체 및 히터블록</t>
  </si>
  <si>
    <t>이재정, 박영순 (각자대표)</t>
  </si>
  <si>
    <t>http://www.mecaro.com</t>
  </si>
  <si>
    <t>디바이스이엔지</t>
  </si>
  <si>
    <t>187870</t>
  </si>
  <si>
    <t>교통관련 솔루션 개발, 시스템통합 S/W 개발</t>
  </si>
  <si>
    <t>문찬종</t>
  </si>
  <si>
    <t>http://www.straffic.co.kr</t>
  </si>
  <si>
    <t>레이크머티리얼즈</t>
  </si>
  <si>
    <t>281740</t>
  </si>
  <si>
    <t>육계, 사료</t>
  </si>
  <si>
    <t>김인식, 송명식(각자 대표이사)</t>
  </si>
  <si>
    <t>http://www.cherrybro.com</t>
  </si>
  <si>
    <t>씨티케이</t>
  </si>
  <si>
    <t>260930</t>
  </si>
  <si>
    <t>아파트 시행 및 시공</t>
  </si>
  <si>
    <t>전응식</t>
  </si>
  <si>
    <t>http://www.daewon.co.kr</t>
  </si>
  <si>
    <t>메카로</t>
  </si>
  <si>
    <t>241770</t>
  </si>
  <si>
    <t>전자세금계산서 발행서비스(스마트빌)</t>
  </si>
  <si>
    <t>라민상, 강민철, 이병두(공동대표이사)</t>
  </si>
  <si>
    <t>http://www.businesson.co.kr</t>
  </si>
  <si>
    <t>에스트래픽</t>
  </si>
  <si>
    <t>234300</t>
  </si>
  <si>
    <t>드라마 제작, 판매</t>
  </si>
  <si>
    <t>Jeyhyun Kim, Young-Kyu Kim</t>
  </si>
  <si>
    <t>http://www.studiodragon.net</t>
  </si>
  <si>
    <t>체리부로</t>
  </si>
  <si>
    <t>066360</t>
  </si>
  <si>
    <t>탈황설비, 전기집진기, 회처리 및 회정제설비</t>
  </si>
  <si>
    <t>안승만</t>
  </si>
  <si>
    <t>http://www.bdindustry.co.kr/</t>
  </si>
  <si>
    <t>대원</t>
  </si>
  <si>
    <t>007680</t>
  </si>
  <si>
    <t>골관절염 치료제</t>
  </si>
  <si>
    <t>노문종, 한성수</t>
  </si>
  <si>
    <t>http://tissuegene.com</t>
  </si>
  <si>
    <t>비즈니스온</t>
  </si>
  <si>
    <t>138580</t>
  </si>
  <si>
    <t>자동차 정션박스 등</t>
  </si>
  <si>
    <t>엄준형</t>
  </si>
  <si>
    <t>http://www.yhtec.com</t>
  </si>
  <si>
    <t>스튜디오드래곤</t>
  </si>
  <si>
    <t>253450</t>
  </si>
  <si>
    <t>자동차 공조장치 부품</t>
  </si>
  <si>
    <t>조현우</t>
  </si>
  <si>
    <t>http://www.sewonmfg.co.kr</t>
  </si>
  <si>
    <t>비디아이</t>
  </si>
  <si>
    <t>148140</t>
  </si>
  <si>
    <t>노이즈필터(48.81%), 코일(19.33%), 리액터(10.75%)</t>
  </si>
  <si>
    <t>김승천</t>
  </si>
  <si>
    <t>http://www.sangshin-e.com</t>
  </si>
  <si>
    <t>코오롱티슈진</t>
  </si>
  <si>
    <t>950160</t>
  </si>
  <si>
    <t>OLED 증착기, OLED 증착원</t>
  </si>
  <si>
    <t>강경인</t>
  </si>
  <si>
    <t>http://www.yasoled.com</t>
  </si>
  <si>
    <t>영화테크</t>
  </si>
  <si>
    <t>265560</t>
  </si>
  <si>
    <t>죽염 및 죽염응용식품</t>
  </si>
  <si>
    <t>김윤세</t>
  </si>
  <si>
    <t>http://www.insanga.co.kr</t>
  </si>
  <si>
    <t>폴라리스세원</t>
  </si>
  <si>
    <t>234100</t>
  </si>
  <si>
    <t>화장용 스펀지, 퍼프</t>
  </si>
  <si>
    <t>김준철</t>
  </si>
  <si>
    <t>http://www.blossommnc.com</t>
  </si>
  <si>
    <t>상신전자</t>
  </si>
  <si>
    <t>263810</t>
  </si>
  <si>
    <t>2차전지용 안전 부품(Cap Assembly, CID)</t>
  </si>
  <si>
    <t>황만용</t>
  </si>
  <si>
    <t>http://www.shsec.co.kr</t>
  </si>
  <si>
    <t>야스</t>
  </si>
  <si>
    <t>255440</t>
  </si>
  <si>
    <t>카메라 윈도우</t>
  </si>
  <si>
    <t>박덕영</t>
  </si>
  <si>
    <t>http://www.utikorea.com</t>
  </si>
  <si>
    <t>인산가</t>
  </si>
  <si>
    <t>277410</t>
  </si>
  <si>
    <t>OLED 증착장비</t>
  </si>
  <si>
    <t>박재규, 김혜동 (각자 대표이사)</t>
  </si>
  <si>
    <t>http://www.sunic.co.kr</t>
  </si>
  <si>
    <t>휴엠앤씨</t>
  </si>
  <si>
    <t>263920</t>
  </si>
  <si>
    <t>이차전지 자동화 조립설비</t>
  </si>
  <si>
    <t>김종성</t>
  </si>
  <si>
    <t>http://www.mplusi.co.kr</t>
  </si>
  <si>
    <t>신흥에스이씨</t>
  </si>
  <si>
    <t>243840</t>
  </si>
  <si>
    <t>항체의약품</t>
  </si>
  <si>
    <t>이종서</t>
  </si>
  <si>
    <t>http://www.abclon.com</t>
  </si>
  <si>
    <t>유티아이</t>
  </si>
  <si>
    <t>179900</t>
  </si>
  <si>
    <t>도어시스템</t>
  </si>
  <si>
    <t>정기환</t>
  </si>
  <si>
    <t>http://www.samcokorea.com</t>
  </si>
  <si>
    <t>선익시스템</t>
  </si>
  <si>
    <t>171090</t>
  </si>
  <si>
    <t>온라인게임 개발 서비스(검은사막)</t>
  </si>
  <si>
    <t>허진영</t>
  </si>
  <si>
    <t>http://www.pearlabyss.com</t>
  </si>
  <si>
    <t>엠플러스</t>
  </si>
  <si>
    <t>259630</t>
  </si>
  <si>
    <t>OLED 마스크 인장기</t>
  </si>
  <si>
    <t>김하용</t>
  </si>
  <si>
    <t>http://www.kpscorp.co.kr</t>
  </si>
  <si>
    <t>앱클론</t>
  </si>
  <si>
    <t>174900</t>
  </si>
  <si>
    <t>카메라 모듈 부품</t>
  </si>
  <si>
    <t>http://www.derkwoo.com</t>
  </si>
  <si>
    <t>어스앤에어로스페이스</t>
  </si>
  <si>
    <t>263540</t>
  </si>
  <si>
    <t>지열냉난방시스템</t>
  </si>
  <si>
    <t>최근화</t>
  </si>
  <si>
    <t>http://genone.co.kr</t>
  </si>
  <si>
    <t>펄어비스</t>
  </si>
  <si>
    <t>263750</t>
  </si>
  <si>
    <t>지열발전설비(열수기화기, 응축기 등)</t>
  </si>
  <si>
    <t>마이클권</t>
  </si>
  <si>
    <t>http://www.ewkinc.co.kr/</t>
  </si>
  <si>
    <t>케이피에스</t>
  </si>
  <si>
    <t>256940</t>
  </si>
  <si>
    <t>모션제어기, 드라이브, 에너지제어장치</t>
  </si>
  <si>
    <t>강덕현</t>
  </si>
  <si>
    <t>http://www.rsautomation.co.kr</t>
  </si>
  <si>
    <t>덕우전자</t>
  </si>
  <si>
    <t>263600</t>
  </si>
  <si>
    <t>화장품용 진주광택안료</t>
  </si>
  <si>
    <t>줘중비아오</t>
  </si>
  <si>
    <t>http://www.coloray.co.kr</t>
  </si>
  <si>
    <t>지엔원에너지</t>
  </si>
  <si>
    <t>270520</t>
  </si>
  <si>
    <t>광고대행</t>
  </si>
  <si>
    <t>http://www.wisebirds.co</t>
  </si>
  <si>
    <t>케일럼</t>
  </si>
  <si>
    <t>258610</t>
  </si>
  <si>
    <t>차량용 인포테인먼트</t>
  </si>
  <si>
    <t>이형환</t>
  </si>
  <si>
    <t>http://www.motrex.co.kr</t>
  </si>
  <si>
    <t>알에스오토메이션</t>
  </si>
  <si>
    <t>140670</t>
  </si>
  <si>
    <t>EMC스토리지, SPSS, SI</t>
  </si>
  <si>
    <t>배복태</t>
  </si>
  <si>
    <t>http://www.datasolution.kr</t>
  </si>
  <si>
    <t>컬러레이</t>
  </si>
  <si>
    <t>900310</t>
  </si>
  <si>
    <t>네트워크 접근 제어 솔루션(NAC), 단말기반 지능형 위협 탐지 대응 솔루션(EDR)</t>
  </si>
  <si>
    <t>이동범</t>
  </si>
  <si>
    <t>http://www.genians.co.kr/</t>
  </si>
  <si>
    <t>와이즈버즈</t>
  </si>
  <si>
    <t>273060</t>
  </si>
  <si>
    <t>웹소설 콘텐츠</t>
  </si>
  <si>
    <t>신현호</t>
  </si>
  <si>
    <t>http://www.dncmedia.co.kr</t>
  </si>
  <si>
    <t>모트렉스</t>
  </si>
  <si>
    <t>118990</t>
  </si>
  <si>
    <t>바이오의약품 마케팅 및 판매</t>
  </si>
  <si>
    <t>김형기</t>
  </si>
  <si>
    <t>http://www.celltrionhealthcare.com/kr/index.do</t>
  </si>
  <si>
    <t>데이타솔루션</t>
  </si>
  <si>
    <t>263800</t>
  </si>
  <si>
    <t>카메라모듈테스터</t>
  </si>
  <si>
    <t>명주성</t>
  </si>
  <si>
    <t>http://www.ismedia.com</t>
  </si>
  <si>
    <t>지니언스</t>
  </si>
  <si>
    <t>263860</t>
  </si>
  <si>
    <t>OLED Mask 인장기, OLED Mask 검사기 등</t>
  </si>
  <si>
    <t>김주환</t>
  </si>
  <si>
    <t>http://www.hims.co.kr</t>
  </si>
  <si>
    <t>디앤씨미디어</t>
  </si>
  <si>
    <t>263720</t>
  </si>
  <si>
    <t>LCD/OLED 압흔검사기, 2차전지 검사장비</t>
  </si>
  <si>
    <t>김선중</t>
  </si>
  <si>
    <t>http://www.v-one.co.kr</t>
  </si>
  <si>
    <t>셀트리온헬스케어</t>
  </si>
  <si>
    <t>091990</t>
  </si>
  <si>
    <t>기초화장품, 마스크팩 등</t>
  </si>
  <si>
    <t>최영욱</t>
  </si>
  <si>
    <t>http://www.outinco.com</t>
  </si>
  <si>
    <t>이즈미디어</t>
  </si>
  <si>
    <t>181340</t>
  </si>
  <si>
    <t>FPCB소재, 반도체 및 디스플레이 소재</t>
  </si>
  <si>
    <t>장경호, 김경훈(각자 대표이사)</t>
  </si>
  <si>
    <t>http://www.innoxamc.com</t>
  </si>
  <si>
    <t>힘스</t>
  </si>
  <si>
    <t>238490</t>
  </si>
  <si>
    <t>김홍국</t>
  </si>
  <si>
    <t>http://www.harimholdings.co.kr</t>
  </si>
  <si>
    <t>브이원텍</t>
  </si>
  <si>
    <t>251630</t>
  </si>
  <si>
    <t>임플란트외</t>
  </si>
  <si>
    <t>심기봉</t>
  </si>
  <si>
    <t>http://www.dentis.co.kr</t>
  </si>
  <si>
    <t>아우딘퓨쳐스</t>
  </si>
  <si>
    <t>227610</t>
  </si>
  <si>
    <t>이차전지 제조 장비</t>
  </si>
  <si>
    <t>박근노</t>
  </si>
  <si>
    <t>http://www.naintec.co.kr</t>
  </si>
  <si>
    <t>이녹스첨단소재</t>
  </si>
  <si>
    <t>272290</t>
  </si>
  <si>
    <t>유가공품, 소스류, 파스타류</t>
  </si>
  <si>
    <t>박성칠</t>
  </si>
  <si>
    <t>http://www.boratr.co.kr</t>
  </si>
  <si>
    <t>하림지주</t>
  </si>
  <si>
    <t>003380</t>
  </si>
  <si>
    <t>유제품(우유, 분유, 발효유, 치즈, 음료 등)</t>
  </si>
  <si>
    <t>김선희</t>
  </si>
  <si>
    <t>http://www.maeil.com</t>
  </si>
  <si>
    <t>덴티스</t>
  </si>
  <si>
    <t>261200</t>
  </si>
  <si>
    <t>디지털 카메라용 교환렌즈</t>
  </si>
  <si>
    <t>황충현</t>
  </si>
  <si>
    <t>http://www.syopt.co.kr</t>
  </si>
  <si>
    <t>나인테크</t>
  </si>
  <si>
    <t>267320</t>
  </si>
  <si>
    <t>비데도어락부품</t>
  </si>
  <si>
    <t>심재귀</t>
  </si>
  <si>
    <t>http://www.elensys.co.kr</t>
  </si>
  <si>
    <t>보라티알</t>
  </si>
  <si>
    <t>250000</t>
  </si>
  <si>
    <t>디스플레이 및 반도체 제조공정용 제작</t>
  </si>
  <si>
    <t>한기수</t>
  </si>
  <si>
    <t>http://www.philoptics.com/</t>
  </si>
  <si>
    <t>매일유업</t>
  </si>
  <si>
    <t>267980</t>
  </si>
  <si>
    <t>디스플레이 및 반도체 장비 부품</t>
  </si>
  <si>
    <t>안범모</t>
  </si>
  <si>
    <t>http://www.pointeng.co.kr</t>
  </si>
  <si>
    <t>삼양옵틱스</t>
  </si>
  <si>
    <t>225190</t>
  </si>
  <si>
    <t>사진장비 및 광학기기 제조업</t>
  </si>
  <si>
    <t>실리콘부품, 세라믹부품, 특수가스</t>
  </si>
  <si>
    <t>오경석</t>
  </si>
  <si>
    <t>http://hanamts.com</t>
  </si>
  <si>
    <t>이랜시스</t>
  </si>
  <si>
    <t>264850</t>
  </si>
  <si>
    <t>통합보안솔루션</t>
  </si>
  <si>
    <t>배환국</t>
  </si>
  <si>
    <t>http://www.softcamp.co.kr</t>
  </si>
  <si>
    <t>필옵틱스</t>
  </si>
  <si>
    <t>161580</t>
  </si>
  <si>
    <t>PCB, 반도체 및 디스플레이 제조용 화학소재 등</t>
  </si>
  <si>
    <t>전성욱</t>
  </si>
  <si>
    <t>http://www.ymtechnology.com</t>
  </si>
  <si>
    <t>포인트엔지니어링</t>
  </si>
  <si>
    <t>256630</t>
  </si>
  <si>
    <t>디스플레이 제조 장비</t>
  </si>
  <si>
    <t>http://www.apsystems.co.kr</t>
  </si>
  <si>
    <t>하나머티리얼즈</t>
  </si>
  <si>
    <t>166090</t>
  </si>
  <si>
    <t>스테인레스강관</t>
  </si>
  <si>
    <t>김종식</t>
  </si>
  <si>
    <t>http://www.u-st.co.kr</t>
  </si>
  <si>
    <t>소프트캠프</t>
  </si>
  <si>
    <t>258790</t>
  </si>
  <si>
    <t>OLED 패널검사기 등</t>
  </si>
  <si>
    <t>이재혁</t>
  </si>
  <si>
    <t>http://www.elp.co.kr</t>
  </si>
  <si>
    <t>와이엠티</t>
  </si>
  <si>
    <t>251370</t>
  </si>
  <si>
    <t>스위치, FTTH</t>
  </si>
  <si>
    <t>이상근</t>
  </si>
  <si>
    <t>http://www.ubiquoss.com</t>
  </si>
  <si>
    <t>AP시스템</t>
  </si>
  <si>
    <t>265520</t>
  </si>
  <si>
    <t>통신장비부품,휴대폰부품(메탈케이스 등)</t>
  </si>
  <si>
    <t>전동규</t>
  </si>
  <si>
    <t>http://seojinsystem.net</t>
  </si>
  <si>
    <t>유에스티</t>
  </si>
  <si>
    <t>263770</t>
  </si>
  <si>
    <t>반도체 부품 세정 및 코팅</t>
  </si>
  <si>
    <t>최용하</t>
  </si>
  <si>
    <t>http://www.komico.com</t>
  </si>
  <si>
    <t>이엘피</t>
  </si>
  <si>
    <t>063760</t>
  </si>
  <si>
    <t>MALDI-TOF 질량분석기 기반 진단시스템</t>
  </si>
  <si>
    <t>조응준, 김양선 (각자대표이사)</t>
  </si>
  <si>
    <t>http://www.astams.com</t>
  </si>
  <si>
    <t>유비쿼스</t>
  </si>
  <si>
    <t>264450</t>
  </si>
  <si>
    <t>마스크팩, 기초화장품</t>
  </si>
  <si>
    <t>박설웅</t>
  </si>
  <si>
    <t>http://sdbiotech.co.kr</t>
  </si>
  <si>
    <t>서진시스템</t>
  </si>
  <si>
    <t>178320</t>
  </si>
  <si>
    <t>파스류 (신신파스 아렉스 등)</t>
  </si>
  <si>
    <t>이병기</t>
  </si>
  <si>
    <t>http://www.sinsin.com</t>
  </si>
  <si>
    <t>코미코</t>
  </si>
  <si>
    <t>183300</t>
  </si>
  <si>
    <t>OLED, LCD 제조 공정 장비</t>
  </si>
  <si>
    <t>김팔곤, 양상재(공동대표)</t>
  </si>
  <si>
    <t>http://www.fnstech.com</t>
  </si>
  <si>
    <t>아스타</t>
  </si>
  <si>
    <t>246720</t>
  </si>
  <si>
    <t>블랙박스, 내비게이션, HUD, ADAS</t>
  </si>
  <si>
    <t>이재신</t>
  </si>
  <si>
    <t>http://www.mobileappliance.co.kr</t>
  </si>
  <si>
    <t>에스디생명공학</t>
  </si>
  <si>
    <t>217480</t>
  </si>
  <si>
    <t>다중 체외진단 제품, 플랫폼서비스</t>
  </si>
  <si>
    <t>김소연</t>
  </si>
  <si>
    <t>http://www.pclchip.com</t>
  </si>
  <si>
    <t>신신제약</t>
  </si>
  <si>
    <t>002800</t>
  </si>
  <si>
    <t>반도체 제조용 장비, 유휴기계설비 도소매</t>
  </si>
  <si>
    <t>김정웅</t>
  </si>
  <si>
    <t>http://www.surplusglobal.com</t>
  </si>
  <si>
    <t>에프엔에스테크</t>
  </si>
  <si>
    <t>083500</t>
  </si>
  <si>
    <t>경구용 콜레라 백신, 바이오의약품 수탁 연구 및 제조</t>
  </si>
  <si>
    <t>백영옥, 최석근 (각자대표이사)</t>
  </si>
  <si>
    <t>http://www.eubiologics.com</t>
  </si>
  <si>
    <t>모바일어플라이언스</t>
  </si>
  <si>
    <t>087260</t>
  </si>
  <si>
    <t>필러 등 생체재료의료물질 개발</t>
  </si>
  <si>
    <t>최완규</t>
  </si>
  <si>
    <t>http://www.bnckorea.co.kr</t>
  </si>
  <si>
    <t>피씨엘</t>
  </si>
  <si>
    <t>241820</t>
  </si>
  <si>
    <t>투자조합 결성 및 투자</t>
  </si>
  <si>
    <t>윤건수</t>
  </si>
  <si>
    <t>http://www.dscinvestment.com</t>
  </si>
  <si>
    <t>서플러스글로벌</t>
  </si>
  <si>
    <t>140070</t>
  </si>
  <si>
    <t>김웅</t>
  </si>
  <si>
    <t>http://www.tsinvestment.co.kr</t>
  </si>
  <si>
    <t>유바이오로직스</t>
  </si>
  <si>
    <t>206650</t>
  </si>
  <si>
    <t>반도체 검사용 프로브카드</t>
  </si>
  <si>
    <t>조병호</t>
  </si>
  <si>
    <t>http://www.microfriend.co.kr</t>
  </si>
  <si>
    <t>한국비엔씨</t>
  </si>
  <si>
    <t>256840</t>
  </si>
  <si>
    <t>펩타이드 바이오소재 및 아미노산 펩타이드 신약</t>
  </si>
  <si>
    <t>김재일</t>
  </si>
  <si>
    <t>http://www.anygen.com</t>
  </si>
  <si>
    <t>DSC인베스트먼트</t>
  </si>
  <si>
    <t>241520</t>
  </si>
  <si>
    <t>지문인식출입통제기</t>
  </si>
  <si>
    <t>신요식</t>
  </si>
  <si>
    <t>http://www.unioncomm.co.kr</t>
  </si>
  <si>
    <t>TS인베스트먼트</t>
  </si>
  <si>
    <t>246690</t>
  </si>
  <si>
    <t>펙사벡(바이러스 항암면역치료제)</t>
  </si>
  <si>
    <t>장동택</t>
  </si>
  <si>
    <t>http://www.sillajen.com</t>
  </si>
  <si>
    <t>마이크로프랜드</t>
  </si>
  <si>
    <t>147760</t>
  </si>
  <si>
    <t>자동엑스레이검사장비</t>
  </si>
  <si>
    <t>http://www.xavis.co.kr</t>
  </si>
  <si>
    <t>애니젠</t>
  </si>
  <si>
    <t>196300</t>
  </si>
  <si>
    <t>반도체 케미칼 및 특수가스, 반도체 장비</t>
  </si>
  <si>
    <t>이석규</t>
  </si>
  <si>
    <t>http:// http://www.oceanbridge.co.kr</t>
  </si>
  <si>
    <t>유니온커뮤니티</t>
  </si>
  <si>
    <t>203450</t>
  </si>
  <si>
    <t>PET 방사성의약품, 자동합성장치, 합성시약 및 전구체</t>
  </si>
  <si>
    <t>지대윤</t>
  </si>
  <si>
    <t>신라젠</t>
  </si>
  <si>
    <t>215600</t>
  </si>
  <si>
    <t>플라즈마 세정기(Remote Plasma Cleaning Generator)</t>
  </si>
  <si>
    <t>위순임</t>
  </si>
  <si>
    <t>http://newpower.co.kr</t>
  </si>
  <si>
    <t>자비스</t>
  </si>
  <si>
    <t>254120</t>
  </si>
  <si>
    <t>척추 임플란트</t>
  </si>
  <si>
    <t>강국진,박근주(각자대표)</t>
  </si>
  <si>
    <t>http://www.lnkbiomed.com</t>
  </si>
  <si>
    <t>오션브릿지</t>
  </si>
  <si>
    <t>241790</t>
  </si>
  <si>
    <t>휴대폰 카메라 모듈</t>
  </si>
  <si>
    <t>김동균</t>
  </si>
  <si>
    <t>http://www.hntelec.com</t>
  </si>
  <si>
    <t>퓨쳐켐</t>
  </si>
  <si>
    <t>220100</t>
  </si>
  <si>
    <t>EKP, BPM, 네트워크장비</t>
  </si>
  <si>
    <t>이준희</t>
  </si>
  <si>
    <t>http://www.handysoft.co.kr</t>
  </si>
  <si>
    <t>뉴파워프라즈마</t>
  </si>
  <si>
    <t>144960</t>
  </si>
  <si>
    <t>색조화장품, 기초화장품</t>
  </si>
  <si>
    <t>한현옥</t>
  </si>
  <si>
    <t>http://www.clio.co.kr</t>
  </si>
  <si>
    <t>엘앤케이바이오</t>
  </si>
  <si>
    <t>156100</t>
  </si>
  <si>
    <t>유아용 화장품(클렌징, 여름용, 피부케어, 기능성 화장품)</t>
  </si>
  <si>
    <t>채정망</t>
  </si>
  <si>
    <t>핸디소프트</t>
  </si>
  <si>
    <t>220180</t>
  </si>
  <si>
    <t>자동세포카운팅시스템, 생체조직투명화시스템, 디지털세포이미징시스템</t>
  </si>
  <si>
    <t>정연철</t>
  </si>
  <si>
    <t>http://www.alignedgenetics.co.kr</t>
  </si>
  <si>
    <t>클리오</t>
  </si>
  <si>
    <t>237880</t>
  </si>
  <si>
    <t>염모제 등</t>
  </si>
  <si>
    <t>이훈구</t>
  </si>
  <si>
    <t>http://www.sewha.co.kr</t>
  </si>
  <si>
    <t>오가닉티코스메틱</t>
  </si>
  <si>
    <t>900300</t>
  </si>
  <si>
    <t>미디어렙서비스</t>
  </si>
  <si>
    <t>이재원</t>
  </si>
  <si>
    <t>http://www.incross.com</t>
  </si>
  <si>
    <t>얼라인드</t>
  </si>
  <si>
    <t>238120</t>
  </si>
  <si>
    <t>건강기능식품 등</t>
  </si>
  <si>
    <t>이해연</t>
  </si>
  <si>
    <t>http://www.hlscience.com</t>
  </si>
  <si>
    <t>세화피앤씨</t>
  </si>
  <si>
    <t>252500</t>
  </si>
  <si>
    <t>화장품 OEM, ODM</t>
  </si>
  <si>
    <t>조임래, 박은희(각자대표)</t>
  </si>
  <si>
    <t>http://www.cosmecca.com</t>
  </si>
  <si>
    <t>인크로스</t>
  </si>
  <si>
    <t>216050</t>
  </si>
  <si>
    <t>광학필름, 포장필름</t>
  </si>
  <si>
    <t>주영남</t>
  </si>
  <si>
    <t>에이치엘사이언스</t>
  </si>
  <si>
    <t>239610</t>
  </si>
  <si>
    <t>트랙터용 휠 및 타이어</t>
  </si>
  <si>
    <t>주승화</t>
  </si>
  <si>
    <t>http://www.jsj-wheel.co.kr</t>
  </si>
  <si>
    <t>코스메카코리아</t>
  </si>
  <si>
    <t>241710</t>
  </si>
  <si>
    <t>위성통신 안테나, 해상용 위성방송 수신안테나</t>
  </si>
  <si>
    <t>성상엽</t>
  </si>
  <si>
    <t>http://www.intelliantech.com</t>
  </si>
  <si>
    <t>GRT</t>
  </si>
  <si>
    <t>900290</t>
  </si>
  <si>
    <t>기술검사서비스</t>
  </si>
  <si>
    <t>허 봉 재</t>
  </si>
  <si>
    <t>http://www.hct.co.kr</t>
  </si>
  <si>
    <t>골든센츄리</t>
  </si>
  <si>
    <t>900280</t>
  </si>
  <si>
    <t>화장품OEM·ODM</t>
  </si>
  <si>
    <t>조현철</t>
  </si>
  <si>
    <t>http://www.englewoodlab.com</t>
  </si>
  <si>
    <t>인텔리안테크</t>
  </si>
  <si>
    <t>189300</t>
  </si>
  <si>
    <t>TSP용 양면 테이프, 윈도우 필름</t>
  </si>
  <si>
    <t>조서용</t>
  </si>
  <si>
    <t>http://www.ndfos.com</t>
  </si>
  <si>
    <t>에이치시티</t>
  </si>
  <si>
    <t>072990</t>
  </si>
  <si>
    <t>기타 과학기술 서비스업</t>
  </si>
  <si>
    <t>공유단말접속관리서비스, 보안솔루션 등</t>
  </si>
  <si>
    <t>이홍구</t>
  </si>
  <si>
    <t>http://www.soosanint.co.kr</t>
  </si>
  <si>
    <t>잉글우드랩</t>
  </si>
  <si>
    <t>950140</t>
  </si>
  <si>
    <t>소셜 카지노 게임</t>
  </si>
  <si>
    <t>손창욱</t>
  </si>
  <si>
    <t>http://www.me2on.com</t>
  </si>
  <si>
    <t>앤디포스</t>
  </si>
  <si>
    <t>238090</t>
  </si>
  <si>
    <t>전춘섭</t>
  </si>
  <si>
    <t>수산아이앤티</t>
  </si>
  <si>
    <t>050960</t>
  </si>
  <si>
    <t>자동차 부품, 전기차 부품, 배터리 셀케이스, ESS 배터리 모듈, SBW 및 EPB, EPS 전동화 부품</t>
  </si>
  <si>
    <t>이좌영</t>
  </si>
  <si>
    <t>http://www.unitekno.co.kr</t>
  </si>
  <si>
    <t>미투온</t>
  </si>
  <si>
    <t>201490</t>
  </si>
  <si>
    <t>김지헌</t>
  </si>
  <si>
    <t>예선테크</t>
  </si>
  <si>
    <t>250930</t>
  </si>
  <si>
    <t>응용소프트웨어 개발 및 공급업</t>
  </si>
  <si>
    <t>정철</t>
  </si>
  <si>
    <t>http://namutech.co.kr</t>
  </si>
  <si>
    <t>유니테크노</t>
  </si>
  <si>
    <t>241690</t>
  </si>
  <si>
    <t>적외선 가열 조리기</t>
  </si>
  <si>
    <t>이진희</t>
  </si>
  <si>
    <t>http://www.zaigle.com</t>
  </si>
  <si>
    <t>모비스</t>
  </si>
  <si>
    <t>250060</t>
  </si>
  <si>
    <t>자회사 제품 : 아동용 완구 및 아동복 등</t>
  </si>
  <si>
    <t>후이만킷</t>
  </si>
  <si>
    <t>나무기술</t>
  </si>
  <si>
    <t>242040</t>
  </si>
  <si>
    <t>온라인, 모바일 광고 종합대행업</t>
  </si>
  <si>
    <t>김철웅</t>
  </si>
  <si>
    <t>http://www.echomarketing.co.kr</t>
  </si>
  <si>
    <t>자이글</t>
  </si>
  <si>
    <t>234920</t>
  </si>
  <si>
    <t>Nav-Link 솔루션, BringGo 어플리케이션 등</t>
  </si>
  <si>
    <t>박용선</t>
  </si>
  <si>
    <t>http://www.engistech.com</t>
  </si>
  <si>
    <t>헝셩그룹</t>
  </si>
  <si>
    <t>900270</t>
  </si>
  <si>
    <t>양돈업, 도축업</t>
  </si>
  <si>
    <t>조창현,편명식(각자대표)</t>
  </si>
  <si>
    <t>http://www.woorisonfng.co.kr</t>
  </si>
  <si>
    <t>에코마케팅</t>
  </si>
  <si>
    <t>230360</t>
  </si>
  <si>
    <t>이미지센서 패키징</t>
  </si>
  <si>
    <t>이준식, 박기홍(각자 대표이사)</t>
  </si>
  <si>
    <t>http://www.optopac.com</t>
  </si>
  <si>
    <t>엔지스테크널러지</t>
  </si>
  <si>
    <t>208860</t>
  </si>
  <si>
    <t>스마트폰 및 태블릿PC Bracket</t>
  </si>
  <si>
    <t>김진명</t>
  </si>
  <si>
    <t>우리손에프앤지</t>
  </si>
  <si>
    <t>073560</t>
  </si>
  <si>
    <t>김치냉장고, 에어컨, 냉장고, 에어가전, 세탁가전 등</t>
  </si>
  <si>
    <t>최찬수</t>
  </si>
  <si>
    <t>http://www.winiadimchae.com</t>
  </si>
  <si>
    <t>아이윈플러스</t>
  </si>
  <si>
    <t>123010</t>
  </si>
  <si>
    <t>자궁경부상피이형증 치료제, 자궁경부전암 치료백신</t>
  </si>
  <si>
    <t>박영철</t>
  </si>
  <si>
    <t>http://www.bioleaders.co.kr</t>
  </si>
  <si>
    <t>장원테크</t>
  </si>
  <si>
    <t>174880</t>
  </si>
  <si>
    <t>배전자동화단말장치</t>
  </si>
  <si>
    <t>윤남선</t>
  </si>
  <si>
    <t>http://www.pnctech.co.kr</t>
  </si>
  <si>
    <t>위니아</t>
  </si>
  <si>
    <t>071460</t>
  </si>
  <si>
    <t>CAN Control Gateway, CAN기능모듈, BCM 차체제어모듈</t>
  </si>
  <si>
    <t>저우샹동</t>
  </si>
  <si>
    <t>비엘</t>
  </si>
  <si>
    <t>142760</t>
  </si>
  <si>
    <t>원료의약품</t>
  </si>
  <si>
    <t>김경진</t>
  </si>
  <si>
    <t>http://www.stpharm.co.kr</t>
  </si>
  <si>
    <t>피앤씨테크</t>
  </si>
  <si>
    <t>237750</t>
  </si>
  <si>
    <t>세포치료제, 검체검사서비스, 제대혈은행</t>
  </si>
  <si>
    <t>박대우</t>
  </si>
  <si>
    <t>http://www.gclabcell.com</t>
  </si>
  <si>
    <t>로스웰</t>
  </si>
  <si>
    <t>900260</t>
  </si>
  <si>
    <t>이동통신부품(커플러), 의료기기용기판, 파우더</t>
  </si>
  <si>
    <t>이효종</t>
  </si>
  <si>
    <t>http://www.rn2.co.kr</t>
  </si>
  <si>
    <t>에스티팜</t>
  </si>
  <si>
    <t>237690</t>
  </si>
  <si>
    <t>줌닷컴, 뉴썸 등</t>
  </si>
  <si>
    <t>이성현</t>
  </si>
  <si>
    <t>http://www.zuminternet.com</t>
  </si>
  <si>
    <t>지씨셀</t>
  </si>
  <si>
    <t>144510</t>
  </si>
  <si>
    <t>전문의약품, 일반의약품</t>
  </si>
  <si>
    <t>송수영, 윤상배 (각자대표)</t>
  </si>
  <si>
    <t>http://www.huons.com</t>
  </si>
  <si>
    <t>알엔투테크놀로지</t>
  </si>
  <si>
    <t>148250</t>
  </si>
  <si>
    <t>반도체 제조용 기계</t>
  </si>
  <si>
    <t>Hyeondeok Lee</t>
  </si>
  <si>
    <t>http://.www.ips.co.kr</t>
  </si>
  <si>
    <t>줌인터넷</t>
  </si>
  <si>
    <t>239340</t>
  </si>
  <si>
    <t>TFT Detector, CMOS Detector, I/O Sensor</t>
  </si>
  <si>
    <t>김태우</t>
  </si>
  <si>
    <t>http://www.rayence.com</t>
  </si>
  <si>
    <t>휴온스</t>
  </si>
  <si>
    <t>243070</t>
  </si>
  <si>
    <t>PHC파일</t>
  </si>
  <si>
    <t>한웅걸</t>
  </si>
  <si>
    <t>http://www.tongyangphc.com</t>
  </si>
  <si>
    <t>원익IPS</t>
  </si>
  <si>
    <t>240810</t>
  </si>
  <si>
    <t>바이오시밀러 의약품 개발, 바이오의약품 개발 기술이전 서비스 등</t>
  </si>
  <si>
    <t>김영부, 윤재승</t>
  </si>
  <si>
    <t>http://www.pangen.com</t>
  </si>
  <si>
    <t>레이언스</t>
  </si>
  <si>
    <t>228850</t>
  </si>
  <si>
    <t>위성통신 단말기</t>
  </si>
  <si>
    <t>류장수</t>
  </si>
  <si>
    <t>http://www.apsi.co.kr</t>
  </si>
  <si>
    <t>동양파일</t>
  </si>
  <si>
    <t>228340</t>
  </si>
  <si>
    <t>VR기반 교육훈련용솔루션</t>
  </si>
  <si>
    <t>최철순</t>
  </si>
  <si>
    <t>http://www.aiitone.com</t>
  </si>
  <si>
    <t>팬젠</t>
  </si>
  <si>
    <t>222110</t>
  </si>
  <si>
    <t>저분자 혁신신약</t>
  </si>
  <si>
    <t>남기연</t>
  </si>
  <si>
    <t>http://www.qurient.com</t>
  </si>
  <si>
    <t>AP위성</t>
  </si>
  <si>
    <t>211270</t>
  </si>
  <si>
    <t>줄기세포치료제</t>
  </si>
  <si>
    <t>이성구, 김미형(각자대표)</t>
  </si>
  <si>
    <t>http://www.anterogen.com</t>
  </si>
  <si>
    <t>에이트원</t>
  </si>
  <si>
    <t>230980</t>
  </si>
  <si>
    <t>바이오인식 관련 제품</t>
  </si>
  <si>
    <t>이재원, 김한철 각자대표</t>
  </si>
  <si>
    <t>큐리언트</t>
  </si>
  <si>
    <t>115180</t>
  </si>
  <si>
    <t>메모리/비메모리반도체, 디스플레이 모듈</t>
  </si>
  <si>
    <t>남궁선</t>
  </si>
  <si>
    <t>http://www.unitrontech.com</t>
  </si>
  <si>
    <t>안트로젠</t>
  </si>
  <si>
    <t>065660</t>
  </si>
  <si>
    <t>합성운모 플레이크, 파우더, 테이프</t>
  </si>
  <si>
    <t>다이중치우 (DAI ZHONG QIU)</t>
  </si>
  <si>
    <t>http://www.crystalnewmaterial.com</t>
  </si>
  <si>
    <t>슈프리마</t>
  </si>
  <si>
    <t>236200</t>
  </si>
  <si>
    <t>샌드위치 패널</t>
  </si>
  <si>
    <t>김옥주, 전평열 (공동대표이사)</t>
  </si>
  <si>
    <t>http://www.sypanel.com</t>
  </si>
  <si>
    <t>유니트론텍</t>
  </si>
  <si>
    <t>142210</t>
  </si>
  <si>
    <t>반도체 및 평판디스플레이 제조용 장비(IRIS, LOZIX, HP/CP)</t>
  </si>
  <si>
    <t>황정훈</t>
  </si>
  <si>
    <t>http://www.kodi-m.com</t>
  </si>
  <si>
    <t>크리스탈신소재</t>
  </si>
  <si>
    <t>900250</t>
  </si>
  <si>
    <t>메모리 웨이퍼 테스터</t>
  </si>
  <si>
    <t>최명배</t>
  </si>
  <si>
    <t>http://yikcorp.com</t>
  </si>
  <si>
    <t>에스와이</t>
  </si>
  <si>
    <t>109610</t>
  </si>
  <si>
    <t>IT용 Cover Glass</t>
  </si>
  <si>
    <t>구자옥</t>
  </si>
  <si>
    <t>http://www.61cns.co.kr</t>
  </si>
  <si>
    <t>코디엠</t>
  </si>
  <si>
    <t>224060</t>
  </si>
  <si>
    <t>블랙박스, 내비게이션, 로봇청소기, 드론</t>
  </si>
  <si>
    <t>유병길</t>
  </si>
  <si>
    <t>http://www.esv.co.kr</t>
  </si>
  <si>
    <t>와이아이케이</t>
  </si>
  <si>
    <t>232140</t>
  </si>
  <si>
    <t>보툴리눔톡신, 필러</t>
  </si>
  <si>
    <t>손지훈</t>
  </si>
  <si>
    <t>http://www.hugel.co.kr</t>
  </si>
  <si>
    <t>육일씨엔에쓰</t>
  </si>
  <si>
    <t>191410</t>
  </si>
  <si>
    <t>커피 및 의약품</t>
  </si>
  <si>
    <t>이은정</t>
  </si>
  <si>
    <t>http://www.mcnultykorea.co.kr</t>
  </si>
  <si>
    <t>커머스마이너</t>
  </si>
  <si>
    <t>223310</t>
  </si>
  <si>
    <t>시각효과(Visual Effect, VFX)</t>
  </si>
  <si>
    <t>김욱, 강종익</t>
  </si>
  <si>
    <t>http://www.dexterstudios.com</t>
  </si>
  <si>
    <t>휴젤</t>
  </si>
  <si>
    <t>145020</t>
  </si>
  <si>
    <t>자동차 차체 부품</t>
  </si>
  <si>
    <t>http://www.wamc.co.kr</t>
  </si>
  <si>
    <t>한국맥널티</t>
  </si>
  <si>
    <t>222980</t>
  </si>
  <si>
    <t>씨트리시메티딘정, 로자틴정</t>
  </si>
  <si>
    <t>박재형, 전복환 각자대표</t>
  </si>
  <si>
    <t>http://www.hlbpharma.co.kr</t>
  </si>
  <si>
    <t>덱스터</t>
  </si>
  <si>
    <t>206560</t>
  </si>
  <si>
    <t>나종천</t>
  </si>
  <si>
    <t>http://www.kangstem.com</t>
  </si>
  <si>
    <t>아진산업</t>
  </si>
  <si>
    <t>013310</t>
  </si>
  <si>
    <t>의학, 치의학, 법학 전문대학원, 약학대학 입학시험 대비 강의</t>
  </si>
  <si>
    <t>임수아</t>
  </si>
  <si>
    <t>http:// http://www.megamd.co.kr</t>
  </si>
  <si>
    <t>HLB제약</t>
  </si>
  <si>
    <t>047920</t>
  </si>
  <si>
    <t>콘크리트용 부순골재, 아스콘, 레미콘</t>
  </si>
  <si>
    <t>김윤수</t>
  </si>
  <si>
    <t>http://www.bokwangindustry.co.kr</t>
  </si>
  <si>
    <t>강스템바이오텍</t>
  </si>
  <si>
    <t>217730</t>
  </si>
  <si>
    <t>연구용 및 산업용 원자현미경</t>
  </si>
  <si>
    <t>박상일</t>
  </si>
  <si>
    <t>http://www.parkafm.co.kr</t>
  </si>
  <si>
    <t>메가엠디</t>
  </si>
  <si>
    <t>133750</t>
  </si>
  <si>
    <t>유선 및 무선통신장비 제조 및 제조서비스</t>
  </si>
  <si>
    <t>정종민</t>
  </si>
  <si>
    <t>http://www.hfrnet.com</t>
  </si>
  <si>
    <t>보광산업</t>
  </si>
  <si>
    <t>225530</t>
  </si>
  <si>
    <t>반도체 및 디스플레이 제조 장비</t>
  </si>
  <si>
    <t>장동복, 강임수 각자대표이사</t>
  </si>
  <si>
    <t>http://www.yest.co.kr</t>
  </si>
  <si>
    <t>파크시스템스</t>
  </si>
  <si>
    <t>140860</t>
  </si>
  <si>
    <t>건강기능식품</t>
  </si>
  <si>
    <t>윤원일</t>
  </si>
  <si>
    <t>http://www.nutribiotech.co.kr</t>
  </si>
  <si>
    <t>에치에프알</t>
  </si>
  <si>
    <t>230240</t>
  </si>
  <si>
    <t>인공호흡기</t>
  </si>
  <si>
    <t>김종철</t>
  </si>
  <si>
    <t>http://www.mek-ics.com</t>
  </si>
  <si>
    <t>예스티</t>
  </si>
  <si>
    <t>122640</t>
  </si>
  <si>
    <t>2차전지 자동화 설비</t>
  </si>
  <si>
    <t>이기채</t>
  </si>
  <si>
    <t>http://www.cns2.co.kr</t>
  </si>
  <si>
    <t>코스맥스엔비티</t>
  </si>
  <si>
    <t>222040</t>
  </si>
  <si>
    <t>B787 날개구조물 등</t>
  </si>
  <si>
    <t>하상헌</t>
  </si>
  <si>
    <t>http://www.hizeaero.com</t>
  </si>
  <si>
    <t>멕아이씨에스</t>
  </si>
  <si>
    <t>058110</t>
  </si>
  <si>
    <t>BAC DNA CHIP</t>
  </si>
  <si>
    <t>박상태(단독 대표이사)</t>
  </si>
  <si>
    <t>http://www.dxvx.com</t>
  </si>
  <si>
    <t>엔에스</t>
  </si>
  <si>
    <t>217820</t>
  </si>
  <si>
    <t>LED 리드프레임, LED PKG</t>
  </si>
  <si>
    <t>김 덕 근</t>
  </si>
  <si>
    <t>http://www.magicmicro.co.kr</t>
  </si>
  <si>
    <t>하이즈항공</t>
  </si>
  <si>
    <t>221840</t>
  </si>
  <si>
    <t>PVC 안정제</t>
  </si>
  <si>
    <t>민남규</t>
  </si>
  <si>
    <t>http://www.kdchem.kr</t>
  </si>
  <si>
    <t>디엑스앤브이엑스</t>
  </si>
  <si>
    <t>180400</t>
  </si>
  <si>
    <t>피니언 기어, 디프 어셈블리, 대형기어</t>
  </si>
  <si>
    <t>http://www.neooto.kr</t>
  </si>
  <si>
    <t>매직마이크로</t>
  </si>
  <si>
    <t>127160</t>
  </si>
  <si>
    <t>반도체장비 부품 제조업</t>
  </si>
  <si>
    <t>김정민, 이욱재(각자대표)</t>
  </si>
  <si>
    <t>http://www.n2tech.kr</t>
  </si>
  <si>
    <t>케이디켐</t>
  </si>
  <si>
    <t>221980</t>
  </si>
  <si>
    <t>성장인자, 바이오미메틱펩타이드 기반 안면, 두피, 바디 코스메슈티컬 제품</t>
  </si>
  <si>
    <t>정용지</t>
  </si>
  <si>
    <t>http://caregen.co.kr</t>
  </si>
  <si>
    <t>네오오토</t>
  </si>
  <si>
    <t>212560</t>
  </si>
  <si>
    <t>당뇨성망막병증 치료제, 욕창치료제, 자궁경부암 예방 백신 등</t>
  </si>
  <si>
    <t>유원일</t>
  </si>
  <si>
    <t>http://www.eyegene.co.kr</t>
  </si>
  <si>
    <t>엔투텍</t>
  </si>
  <si>
    <t>227950</t>
  </si>
  <si>
    <t>스마트폰 카메라모듈, 노트북 카메라모듈</t>
  </si>
  <si>
    <t>원태연</t>
  </si>
  <si>
    <t>http://www.namuga.co.kr</t>
  </si>
  <si>
    <t>케어젠</t>
  </si>
  <si>
    <t>214370</t>
  </si>
  <si>
    <t>정형외과용 신체보정용 의료기기</t>
  </si>
  <si>
    <t>김정욱,한천수(각자대표)</t>
  </si>
  <si>
    <t>http://www.youic.com</t>
  </si>
  <si>
    <t>아이진</t>
  </si>
  <si>
    <t>185490</t>
  </si>
  <si>
    <t>임성기</t>
  </si>
  <si>
    <t>나무가</t>
  </si>
  <si>
    <t>190510</t>
  </si>
  <si>
    <t>기중현</t>
  </si>
  <si>
    <t>http://www.yonwookorea.com</t>
  </si>
  <si>
    <t>이노시스</t>
  </si>
  <si>
    <t>056090</t>
  </si>
  <si>
    <t>연구용 시약, NK Vue® KIT, SuperNK</t>
  </si>
  <si>
    <t>박상우</t>
  </si>
  <si>
    <t>http://www.nkmax.com</t>
  </si>
  <si>
    <t>본느</t>
  </si>
  <si>
    <t>226340</t>
  </si>
  <si>
    <t>강정식</t>
  </si>
  <si>
    <t>연우</t>
  </si>
  <si>
    <t>115960</t>
  </si>
  <si>
    <t>http://www.exicon.co.kr</t>
  </si>
  <si>
    <t>엔케이맥스</t>
  </si>
  <si>
    <t>182400</t>
  </si>
  <si>
    <t>CCTV 카메라</t>
  </si>
  <si>
    <t>http://www.newglab.com</t>
  </si>
  <si>
    <t>KH 건설</t>
  </si>
  <si>
    <t>226360</t>
  </si>
  <si>
    <t>구강제품, 화장품,기타 생활용품</t>
  </si>
  <si>
    <t>강일모</t>
  </si>
  <si>
    <t>http://kmkmp.com</t>
  </si>
  <si>
    <t>엑시콘</t>
  </si>
  <si>
    <t>092870</t>
  </si>
  <si>
    <t>OLED FMM 인장기</t>
  </si>
  <si>
    <t>최영묵, 이대식(각자대표)</t>
  </si>
  <si>
    <t>http://hsneotech.com</t>
  </si>
  <si>
    <t>뉴지랩파마</t>
  </si>
  <si>
    <t>214870</t>
  </si>
  <si>
    <t>여성복</t>
  </si>
  <si>
    <t>박원희</t>
  </si>
  <si>
    <t>http://fashion-platform.co.kr</t>
  </si>
  <si>
    <t>케이엠제약</t>
  </si>
  <si>
    <t>225430</t>
  </si>
  <si>
    <t>박용현</t>
  </si>
  <si>
    <t>한송네오텍</t>
  </si>
  <si>
    <t>226440</t>
  </si>
  <si>
    <t>반도체 후공정 장비</t>
  </si>
  <si>
    <t>한복우</t>
  </si>
  <si>
    <t>http://www.genesem.com</t>
  </si>
  <si>
    <t>패션플랫폼</t>
  </si>
  <si>
    <t>225590</t>
  </si>
  <si>
    <t>인쇄회로기판 제조업</t>
  </si>
  <si>
    <t>이경섭(단독 대표이사)</t>
  </si>
  <si>
    <t>http://www.tigerelec.com</t>
  </si>
  <si>
    <t>넥슨게임즈</t>
  </si>
  <si>
    <t>225570</t>
  </si>
  <si>
    <t>웨어러블 디바이스, 모바일 라우터</t>
  </si>
  <si>
    <t>최혁</t>
  </si>
  <si>
    <t>http://www.infomark.co.kr</t>
  </si>
  <si>
    <t>제너셈</t>
  </si>
  <si>
    <t>217190</t>
  </si>
  <si>
    <t>2차전지 제조설비</t>
  </si>
  <si>
    <t>김수하</t>
  </si>
  <si>
    <t>http://www.cisro.co.kr</t>
  </si>
  <si>
    <t>타이거일렉</t>
  </si>
  <si>
    <t>219130</t>
  </si>
  <si>
    <t>햄버거, 치킨, 식음료유통</t>
  </si>
  <si>
    <t>김동전</t>
  </si>
  <si>
    <t>http://www.momstouchandco.com</t>
  </si>
  <si>
    <t>인포마크</t>
  </si>
  <si>
    <t>175140</t>
  </si>
  <si>
    <t>교통카드단말기</t>
  </si>
  <si>
    <t>신승영, 최성용(각자대표이사)</t>
  </si>
  <si>
    <t>http://www.atectn.co.kr</t>
  </si>
  <si>
    <t>씨아이에스</t>
  </si>
  <si>
    <t>222080</t>
  </si>
  <si>
    <t>기능성 컴파운드, 건축외장자재</t>
  </si>
  <si>
    <t>이재춘</t>
  </si>
  <si>
    <t>http://www.waps.co.kr</t>
  </si>
  <si>
    <t>에이텍티앤</t>
  </si>
  <si>
    <t>224110</t>
  </si>
  <si>
    <t>OLED 제조장비</t>
  </si>
  <si>
    <t>강원일</t>
  </si>
  <si>
    <t>웹스</t>
  </si>
  <si>
    <t>196700</t>
  </si>
  <si>
    <t>보안솔루션 개발 외</t>
  </si>
  <si>
    <t>서상철</t>
  </si>
  <si>
    <t>http://www.midas-ai.co.kr</t>
  </si>
  <si>
    <t>파인텍</t>
  </si>
  <si>
    <t>131760</t>
  </si>
  <si>
    <t>반도체용 인쇄회로기판</t>
  </si>
  <si>
    <t>최시돈, 김영구(각자 대표이사)</t>
  </si>
  <si>
    <t>http://www.simmtech.co.kr</t>
  </si>
  <si>
    <t>마이더스AI</t>
  </si>
  <si>
    <t>222810</t>
  </si>
  <si>
    <t>과일음료(에이드베이스, 스무디, 착즙쥬스 등)</t>
  </si>
  <si>
    <t>박철범, 오길영</t>
  </si>
  <si>
    <t>http://www.hyungkuk.com</t>
  </si>
  <si>
    <t>심텍</t>
  </si>
  <si>
    <t>222800</t>
  </si>
  <si>
    <t>세라믹 비드</t>
  </si>
  <si>
    <t>이승호, 허명구 (각자)</t>
  </si>
  <si>
    <t>http://www.cenotec.com</t>
  </si>
  <si>
    <t>흥국에프엔비</t>
  </si>
  <si>
    <t>189980</t>
  </si>
  <si>
    <t>비디오 IP</t>
  </si>
  <si>
    <t>http://www.chipsnmedia.com</t>
  </si>
  <si>
    <t>쎄노텍</t>
  </si>
  <si>
    <t>222420</t>
  </si>
  <si>
    <t>광고 및 콘텐츠</t>
  </si>
  <si>
    <t>마영민, 우병현(각자대표이사)</t>
  </si>
  <si>
    <t>http://www.asiae.co.kr</t>
  </si>
  <si>
    <t>칩스앤미디어</t>
  </si>
  <si>
    <t>094360</t>
  </si>
  <si>
    <t>적외선 영상센서, 엑스레이 영상센서</t>
  </si>
  <si>
    <t>정한</t>
  </si>
  <si>
    <t>http://www.i3system.com</t>
  </si>
  <si>
    <t>아시아경제</t>
  </si>
  <si>
    <t>127710</t>
  </si>
  <si>
    <t>전산장비 판매 및 유지보수, VAN기기 대행관리</t>
  </si>
  <si>
    <t>이규현</t>
  </si>
  <si>
    <t>http://www.logisys.co.kr</t>
  </si>
  <si>
    <t>아이쓰리시스템</t>
  </si>
  <si>
    <t>214430</t>
  </si>
  <si>
    <t>기타화학제품 제조업</t>
  </si>
  <si>
    <t>http://chemtros.com</t>
  </si>
  <si>
    <t>로지시스</t>
  </si>
  <si>
    <t>067730</t>
  </si>
  <si>
    <t>재생의약품</t>
  </si>
  <si>
    <t>각자대표이사 강기석 각자대표이사 김신규</t>
  </si>
  <si>
    <t>http://pharmaresearch.co.kr</t>
  </si>
  <si>
    <t>켐트로스</t>
  </si>
  <si>
    <t>220260</t>
  </si>
  <si>
    <t>정창래</t>
  </si>
  <si>
    <t>http://www.jaanhcosmetics.com/</t>
  </si>
  <si>
    <t>파마리서치</t>
  </si>
  <si>
    <t>214450</t>
  </si>
  <si>
    <t>약효지속성 의약품 및 펩타이드 소재</t>
  </si>
  <si>
    <t>최호일</t>
  </si>
  <si>
    <t>http://www.peptron.co.kr</t>
  </si>
  <si>
    <t>디와이디</t>
  </si>
  <si>
    <t>219550</t>
  </si>
  <si>
    <t>GaN 트랜지스터</t>
  </si>
  <si>
    <t>조덕수</t>
  </si>
  <si>
    <t>http://rfhic.com</t>
  </si>
  <si>
    <t>펩트론</t>
  </si>
  <si>
    <t>087010</t>
  </si>
  <si>
    <t>아날로그 반도체</t>
  </si>
  <si>
    <t>김동철</t>
  </si>
  <si>
    <t>http://www.dwanatech.com</t>
  </si>
  <si>
    <t>RFHIC</t>
  </si>
  <si>
    <t>218410</t>
  </si>
  <si>
    <t>휴대폰부가서비스</t>
  </si>
  <si>
    <t>이현철</t>
  </si>
  <si>
    <t>http://www.minwise.co.kr</t>
  </si>
  <si>
    <t>동운아나텍</t>
  </si>
  <si>
    <t>094170</t>
  </si>
  <si>
    <t>도광판, 몰드프레임</t>
  </si>
  <si>
    <t>이정태</t>
  </si>
  <si>
    <t>http://www.u-tech.co.kr</t>
  </si>
  <si>
    <t>유테크</t>
  </si>
  <si>
    <t>178780</t>
  </si>
  <si>
    <t>진공합착기, NPS</t>
  </si>
  <si>
    <t>송효선</t>
  </si>
  <si>
    <t>http://www.sntek.com</t>
  </si>
  <si>
    <t>헥토이노베이션</t>
  </si>
  <si>
    <t>214180</t>
  </si>
  <si>
    <t>비임상연구시험대행</t>
  </si>
  <si>
    <t>송시환</t>
  </si>
  <si>
    <t>http://www.chemon.co.kr</t>
  </si>
  <si>
    <t>이큐셀</t>
  </si>
  <si>
    <t>160600</t>
  </si>
  <si>
    <t>줄기세포 치료제</t>
  </si>
  <si>
    <t>김경숙</t>
  </si>
  <si>
    <t>http://www.corestem.com</t>
  </si>
  <si>
    <t>켐온</t>
  </si>
  <si>
    <t>217600</t>
  </si>
  <si>
    <t>LED Chip</t>
  </si>
  <si>
    <t>박일홍, 손성진(각자대표)</t>
  </si>
  <si>
    <t>http://www.slvionics.com/</t>
  </si>
  <si>
    <t>코아스템</t>
  </si>
  <si>
    <t>166480</t>
  </si>
  <si>
    <t>디스플레이 제조장비</t>
  </si>
  <si>
    <t>서기만</t>
  </si>
  <si>
    <t>http://www.vessel21.com</t>
  </si>
  <si>
    <t>에스엘바이오닉스</t>
  </si>
  <si>
    <t>214310</t>
  </si>
  <si>
    <t>정욱, 유태웅 (각자대표이사)</t>
  </si>
  <si>
    <t>http://www.neptunegames.co.kr</t>
  </si>
  <si>
    <t>베셀</t>
  </si>
  <si>
    <t>177350</t>
  </si>
  <si>
    <t>http://www.milaebio.com</t>
  </si>
  <si>
    <t>넵튠</t>
  </si>
  <si>
    <t>217270</t>
  </si>
  <si>
    <t>웨이퍼 이송장치(Cluster Tool, EFEM, LPM 등)</t>
  </si>
  <si>
    <t>정혜승, 정광영(각자대표)</t>
  </si>
  <si>
    <t>http://www.cymechs.com</t>
  </si>
  <si>
    <t>미래생명자원</t>
  </si>
  <si>
    <t>218150</t>
  </si>
  <si>
    <t>반도체장비 리퍼비시</t>
  </si>
  <si>
    <t>권순욱</t>
  </si>
  <si>
    <t>http://www.erussell.co.kr/</t>
  </si>
  <si>
    <t>싸이맥스</t>
  </si>
  <si>
    <t>160980</t>
  </si>
  <si>
    <t>CMOS 이미지센서 및 칩셋</t>
  </si>
  <si>
    <t>이서규</t>
  </si>
  <si>
    <t>http://www.pixelplus.com</t>
  </si>
  <si>
    <t>러셀</t>
  </si>
  <si>
    <t>217500</t>
  </si>
  <si>
    <t>직영음식점, 축산물가공, 프랜차이즈</t>
  </si>
  <si>
    <t>이정민</t>
  </si>
  <si>
    <t>http://www.didimglobal.com</t>
  </si>
  <si>
    <t>픽셀플러스</t>
  </si>
  <si>
    <t>087600</t>
  </si>
  <si>
    <t>산업용 효소</t>
  </si>
  <si>
    <t>김의중</t>
  </si>
  <si>
    <t>http://www.genofocus.com</t>
  </si>
  <si>
    <t>디딤</t>
  </si>
  <si>
    <t>217620</t>
  </si>
  <si>
    <t>동물실험,CRO서비스,사육장비,세척장비등</t>
  </si>
  <si>
    <t>천병년</t>
  </si>
  <si>
    <t>http://www.woojungbio.kr</t>
  </si>
  <si>
    <t>제노포커스</t>
  </si>
  <si>
    <t>187420</t>
  </si>
  <si>
    <t>유아동 신발</t>
  </si>
  <si>
    <t>이선근</t>
  </si>
  <si>
    <t>http://toebox.com</t>
  </si>
  <si>
    <t>우정바이오</t>
  </si>
  <si>
    <t>215380</t>
  </si>
  <si>
    <t>기업 인수 합병</t>
  </si>
  <si>
    <t>한혁</t>
  </si>
  <si>
    <t>토박스코리아</t>
  </si>
  <si>
    <t>215480</t>
  </si>
  <si>
    <t>ACTUATOR 등</t>
  </si>
  <si>
    <t>김정우</t>
  </si>
  <si>
    <t>http://www.woory.com</t>
  </si>
  <si>
    <t>이노인스트루먼트</t>
  </si>
  <si>
    <t>215790</t>
  </si>
  <si>
    <t>오프라인 학원, 온라인 강의</t>
  </si>
  <si>
    <t>손성은</t>
  </si>
  <si>
    <t>http://www.megastudy.net</t>
  </si>
  <si>
    <t>우리산업</t>
  </si>
  <si>
    <t>215360</t>
  </si>
  <si>
    <t>■ 회로카드조립체(프로세서보드용)</t>
  </si>
  <si>
    <t>이주석(단독 대표이사)</t>
  </si>
  <si>
    <t>http://www.hucentech.com/</t>
  </si>
  <si>
    <t>메가스터디교육</t>
  </si>
  <si>
    <t>215200</t>
  </si>
  <si>
    <t>교육용로봇</t>
  </si>
  <si>
    <t>박병수</t>
  </si>
  <si>
    <t>http://www.roborobo.co.kr</t>
  </si>
  <si>
    <t>휴센텍</t>
  </si>
  <si>
    <t>215090</t>
  </si>
  <si>
    <t>X-ray Detector</t>
  </si>
  <si>
    <t>안성현</t>
  </si>
  <si>
    <t>http://www.drtech.co.kr</t>
  </si>
  <si>
    <t>로보로보</t>
  </si>
  <si>
    <t>215100</t>
  </si>
  <si>
    <t>소형 머시닝센터</t>
  </si>
  <si>
    <t>양진상,IAN CHAN</t>
  </si>
  <si>
    <t>http://www.abprobio.co.kr</t>
  </si>
  <si>
    <t>디알텍</t>
  </si>
  <si>
    <t>214680</t>
  </si>
  <si>
    <t>골프시뮬레이터</t>
  </si>
  <si>
    <t>최덕형, 박강수</t>
  </si>
  <si>
    <t>http://www.golfzon.com</t>
  </si>
  <si>
    <t>에이비프로바이오</t>
  </si>
  <si>
    <t>195990</t>
  </si>
  <si>
    <t>Seung Han Baek</t>
  </si>
  <si>
    <t>http://classys.co.kr</t>
  </si>
  <si>
    <t>골프존</t>
  </si>
  <si>
    <t>215000</t>
  </si>
  <si>
    <t>카울리</t>
  </si>
  <si>
    <t>이상석, 서정교 (각자 대표이사)</t>
  </si>
  <si>
    <t>http://fsn.co.kr</t>
  </si>
  <si>
    <t>클래시스</t>
  </si>
  <si>
    <t>214150</t>
  </si>
  <si>
    <t>기업용 리포팅 소프트웨어 솔루션(OZ-Report 등)</t>
  </si>
  <si>
    <t>박미경, 이희상</t>
  </si>
  <si>
    <t>http://www.forcs.com</t>
  </si>
  <si>
    <t>FSN</t>
  </si>
  <si>
    <t>214270</t>
  </si>
  <si>
    <t>HTL(정공수송층), HIL(정공주입층), RED HOST</t>
  </si>
  <si>
    <t>이수훈, 이범성(각자 대표이사)</t>
  </si>
  <si>
    <t>http://www.dsneolux.co.kr</t>
  </si>
  <si>
    <t>포시에스</t>
  </si>
  <si>
    <t>189690</t>
  </si>
  <si>
    <t>황동봉</t>
  </si>
  <si>
    <t>김연경,손장원 (각자대표)</t>
  </si>
  <si>
    <t>http://www.kukilmetal.com</t>
  </si>
  <si>
    <t>덕산네오룩스</t>
  </si>
  <si>
    <t>213420</t>
  </si>
  <si>
    <t>면역진단기기 및 카트리지</t>
  </si>
  <si>
    <t>최의열</t>
  </si>
  <si>
    <t>http://www.boditech.co.kr</t>
  </si>
  <si>
    <t>국일신동</t>
  </si>
  <si>
    <t>060480</t>
  </si>
  <si>
    <t>창작 및 예술관련 서비스업</t>
  </si>
  <si>
    <t>배준오</t>
  </si>
  <si>
    <t>http://www.studiosantaent.com</t>
  </si>
  <si>
    <t>바디텍메드</t>
  </si>
  <si>
    <t>206640</t>
  </si>
  <si>
    <t>박홍서</t>
  </si>
  <si>
    <t>http://www.thumbage.co.kr</t>
  </si>
  <si>
    <t>스튜디오산타클로스</t>
  </si>
  <si>
    <t>204630</t>
  </si>
  <si>
    <t>휴대폰용 진동모터</t>
  </si>
  <si>
    <t>민용재</t>
  </si>
  <si>
    <t>http://yjmgames.com</t>
  </si>
  <si>
    <t>썸에이지</t>
  </si>
  <si>
    <t>208640</t>
  </si>
  <si>
    <t>메모리 반도체 테스트</t>
  </si>
  <si>
    <t>이성동</t>
  </si>
  <si>
    <t>http://www.apact.co.kr</t>
  </si>
  <si>
    <t>와이제이엠게임즈</t>
  </si>
  <si>
    <t>193250</t>
  </si>
  <si>
    <t>히알루론산 관절염치료제, 히알루론산 더말필러</t>
  </si>
  <si>
    <t>김진환</t>
  </si>
  <si>
    <t>http://www.humedix.com</t>
  </si>
  <si>
    <t>에이팩트</t>
  </si>
  <si>
    <t>200470</t>
  </si>
  <si>
    <t>모바일용 카메라모듈 부품외</t>
  </si>
  <si>
    <t>황 훈</t>
  </si>
  <si>
    <t>http://www.biologdevice.com</t>
  </si>
  <si>
    <t>휴메딕스</t>
  </si>
  <si>
    <t>200670</t>
  </si>
  <si>
    <t>수배전반, 전력기기, 전기공사</t>
  </si>
  <si>
    <t>박대석</t>
  </si>
  <si>
    <t>http://www.sjem.co.kr</t>
  </si>
  <si>
    <t>바이오로그디바이스</t>
  </si>
  <si>
    <t>208710</t>
  </si>
  <si>
    <t>항공기용 부품 제조 및 동체 조립</t>
  </si>
  <si>
    <t>김희원</t>
  </si>
  <si>
    <t>http://www.astk.co.kr</t>
  </si>
  <si>
    <t>서전기전</t>
  </si>
  <si>
    <t>189860</t>
  </si>
  <si>
    <t>반도체 검사용 소켓</t>
  </si>
  <si>
    <t>전진국</t>
  </si>
  <si>
    <t>http://www.okins.co.kr</t>
  </si>
  <si>
    <t>아스트</t>
  </si>
  <si>
    <t>067390</t>
  </si>
  <si>
    <t>보안 소프트웨어</t>
  </si>
  <si>
    <t>윤두식</t>
  </si>
  <si>
    <t>http://www.jiransecurity.com</t>
  </si>
  <si>
    <t>오킨스전자</t>
  </si>
  <si>
    <t>080580</t>
  </si>
  <si>
    <t>영화 투자 및 배급</t>
  </si>
  <si>
    <t>김우택</t>
  </si>
  <si>
    <t>http://www.its-new.co.kr</t>
  </si>
  <si>
    <t>지란지교시큐리티</t>
  </si>
  <si>
    <t>208350</t>
  </si>
  <si>
    <t>시스템통합 및 IT서비스</t>
  </si>
  <si>
    <t>http://www.itcen.co.kr</t>
  </si>
  <si>
    <t>NEW</t>
  </si>
  <si>
    <t>160550</t>
  </si>
  <si>
    <t>혈액백, 진단시약, 혈액투석액</t>
  </si>
  <si>
    <t>사공영희</t>
  </si>
  <si>
    <t>http://www.greencrossms.com</t>
  </si>
  <si>
    <t>아이티센</t>
  </si>
  <si>
    <t>124500</t>
  </si>
  <si>
    <t>전기전자규격 인증서비스</t>
  </si>
  <si>
    <t>정업준, 남기혁 (공동 대표이사)</t>
  </si>
  <si>
    <t>http://www.dtnc.co.kr</t>
  </si>
  <si>
    <t>녹십자엠에스</t>
  </si>
  <si>
    <t>142280</t>
  </si>
  <si>
    <t>체성분측정기, 혈압계, 점자정보단말기</t>
  </si>
  <si>
    <t>유병탁</t>
  </si>
  <si>
    <t>http://www.selvashealthcare.com</t>
  </si>
  <si>
    <t>디티앤씨</t>
  </si>
  <si>
    <t>187220</t>
  </si>
  <si>
    <t>통오리,정육,오리털,훈연육</t>
  </si>
  <si>
    <t>김 선 철</t>
  </si>
  <si>
    <t>http://jungdawn.co.kr</t>
  </si>
  <si>
    <t>셀바스헬스케어</t>
  </si>
  <si>
    <t>208370</t>
  </si>
  <si>
    <t>피부미용 의료기기</t>
  </si>
  <si>
    <t>박석광</t>
  </si>
  <si>
    <t>http://www.hironic.com</t>
  </si>
  <si>
    <t>정다운</t>
  </si>
  <si>
    <t>208140</t>
  </si>
  <si>
    <t>체외진단 서비스 및 제품</t>
  </si>
  <si>
    <t>진승현</t>
  </si>
  <si>
    <t>http://www.labgenomics.co.kr</t>
  </si>
  <si>
    <t>하이로닉</t>
  </si>
  <si>
    <t>149980</t>
  </si>
  <si>
    <t>주문형 반도체</t>
  </si>
  <si>
    <t>김준석, 박준규 (각자 대표이사)</t>
  </si>
  <si>
    <t>http://www.adtek.co.kr</t>
  </si>
  <si>
    <t>랩지노믹스</t>
  </si>
  <si>
    <t>084650</t>
  </si>
  <si>
    <t>마취통증약, 순환계약, 항생제, 기타처방약</t>
  </si>
  <si>
    <t>홍성한</t>
  </si>
  <si>
    <t>http://www.bcwp.co.kr</t>
  </si>
  <si>
    <t>에이디테크놀로지</t>
  </si>
  <si>
    <t>200710</t>
  </si>
  <si>
    <t>온라인 만화 콘텐츠 서비스 및 제공, 만화 출판</t>
  </si>
  <si>
    <t>조승진</t>
  </si>
  <si>
    <t>http://www.mrbluecorp.com/</t>
  </si>
  <si>
    <t>비씨월드제약</t>
  </si>
  <si>
    <t>200780</t>
  </si>
  <si>
    <t>바이오시밀러 및 바이오베터</t>
  </si>
  <si>
    <t>박순재</t>
  </si>
  <si>
    <t>http://www.alteogen.com</t>
  </si>
  <si>
    <t>미스터블루</t>
  </si>
  <si>
    <t>207760</t>
  </si>
  <si>
    <t>웹게임, 모바일게임</t>
  </si>
  <si>
    <t>정집훈</t>
  </si>
  <si>
    <t>http://www.entermate.com</t>
  </si>
  <si>
    <t>알테오젠</t>
  </si>
  <si>
    <t>196170</t>
  </si>
  <si>
    <t>냉연강판, 이중바닥재</t>
  </si>
  <si>
    <t>문창복, 문경석</t>
  </si>
  <si>
    <t>http://www.dcsteel.com</t>
  </si>
  <si>
    <t>베노홀딩스</t>
  </si>
  <si>
    <t>206400</t>
  </si>
  <si>
    <t>실내건축 및 건축마무리 공사업</t>
  </si>
  <si>
    <t>콘서트, 음반/음원</t>
  </si>
  <si>
    <t>안석준, 한승훈(공동대표)</t>
  </si>
  <si>
    <t>http://www.fncent.com</t>
  </si>
  <si>
    <t>대창스틸</t>
  </si>
  <si>
    <t>140520</t>
  </si>
  <si>
    <t>체외진단키트</t>
  </si>
  <si>
    <t>차정학</t>
  </si>
  <si>
    <t>http://www.humasis.com</t>
  </si>
  <si>
    <t>에프엔씨엔터</t>
  </si>
  <si>
    <t>173940</t>
  </si>
  <si>
    <t>RF 통신부품(케이블 어셈블리, 커넥터 등)</t>
  </si>
  <si>
    <t>김지훈</t>
  </si>
  <si>
    <t>http://www.telcon.co.kr</t>
  </si>
  <si>
    <t>휴마시스</t>
  </si>
  <si>
    <t>205470</t>
  </si>
  <si>
    <t>의약품 연구개발업</t>
  </si>
  <si>
    <t>왕훈식</t>
  </si>
  <si>
    <t>http://www.glpt.co.kr</t>
  </si>
  <si>
    <t>텔콘RF제약</t>
  </si>
  <si>
    <t>200230</t>
  </si>
  <si>
    <t>환급창구운영사업</t>
  </si>
  <si>
    <t>강진원</t>
  </si>
  <si>
    <t>http://global-taxfree.com</t>
  </si>
  <si>
    <t>지엘팜텍</t>
  </si>
  <si>
    <t>204840</t>
  </si>
  <si>
    <t>2차전지설비</t>
  </si>
  <si>
    <t>이종욱</t>
  </si>
  <si>
    <t>http://www.dat21.co.kr</t>
  </si>
  <si>
    <t>글로벌텍스프리</t>
  </si>
  <si>
    <t>204620</t>
  </si>
  <si>
    <t>김연준</t>
  </si>
  <si>
    <t>http://www.action2quare.com</t>
  </si>
  <si>
    <t>디에이테크놀로지</t>
  </si>
  <si>
    <t>196490</t>
  </si>
  <si>
    <t>DB, E2E 성능관리 SW</t>
  </si>
  <si>
    <t>조종암</t>
  </si>
  <si>
    <t>http://www.ex-em.com</t>
  </si>
  <si>
    <t>액션스퀘어</t>
  </si>
  <si>
    <t>205500</t>
  </si>
  <si>
    <t>피부세포치료제</t>
  </si>
  <si>
    <t>전세화</t>
  </si>
  <si>
    <t>http://www.tegoscience.com</t>
  </si>
  <si>
    <t>엑셈</t>
  </si>
  <si>
    <t>205100</t>
  </si>
  <si>
    <t>핸드폰 케이스, 액정보호필름</t>
  </si>
  <si>
    <t>http://www.spigenkorea.co.kr/</t>
  </si>
  <si>
    <t>테고사이언스</t>
  </si>
  <si>
    <t>191420</t>
  </si>
  <si>
    <t>이학우, 김경근</t>
  </si>
  <si>
    <t>http://www.terrasem.com</t>
  </si>
  <si>
    <t>슈피겐코리아</t>
  </si>
  <si>
    <t>192440</t>
  </si>
  <si>
    <t>OLED/LCD 디스플레이 검사장비</t>
  </si>
  <si>
    <t>박금성</t>
  </si>
  <si>
    <t>http://www.ywdsp.com</t>
  </si>
  <si>
    <t>테라셈</t>
  </si>
  <si>
    <t>182690</t>
  </si>
  <si>
    <t>정보보안솔루션</t>
  </si>
  <si>
    <t>범진규, 문진일</t>
  </si>
  <si>
    <t>http://www.dreamsecurity.com</t>
  </si>
  <si>
    <t>영우디에스피</t>
  </si>
  <si>
    <t>143540</t>
  </si>
  <si>
    <t>환자감시장치, 자동심장 제세동기(AED)</t>
  </si>
  <si>
    <t>길문종</t>
  </si>
  <si>
    <t>http://www.mediana.co.kr</t>
  </si>
  <si>
    <t>드림시큐리티</t>
  </si>
  <si>
    <t>203650</t>
  </si>
  <si>
    <t>모바일 게임</t>
  </si>
  <si>
    <t>이지훈, 김종흔</t>
  </si>
  <si>
    <t>http://www.devsisters.com</t>
  </si>
  <si>
    <t>메디아나</t>
  </si>
  <si>
    <t>041920</t>
  </si>
  <si>
    <t>박병순</t>
  </si>
  <si>
    <t>http://www.prostemics.com</t>
  </si>
  <si>
    <t>데브시스터즈</t>
  </si>
  <si>
    <t>194480</t>
  </si>
  <si>
    <t>기지국 안테나, 인바운드플랫폼</t>
  </si>
  <si>
    <t>김상기, 위청드어 공동 대표이사</t>
  </si>
  <si>
    <t>http://www.thehqco.com</t>
  </si>
  <si>
    <t>프로스테믹스</t>
  </si>
  <si>
    <t>203690</t>
  </si>
  <si>
    <t>시멘트, 레미콘</t>
  </si>
  <si>
    <t>구희택</t>
  </si>
  <si>
    <t>http://koreacement.co.kr</t>
  </si>
  <si>
    <t>THQ</t>
  </si>
  <si>
    <t>192410</t>
  </si>
  <si>
    <t>커넥터(정보통신기기용, 디스플레이용, HDD용 등)</t>
  </si>
  <si>
    <t>http://www.sh-ct.co.kr</t>
  </si>
  <si>
    <t>고려시멘트</t>
  </si>
  <si>
    <t>198440</t>
  </si>
  <si>
    <t>알루미늄 소재 TV 외관재(프레임, 스탠드)</t>
  </si>
  <si>
    <t>이제훈</t>
  </si>
  <si>
    <t>http://www.pavonine.net</t>
  </si>
  <si>
    <t>신화콘텍</t>
  </si>
  <si>
    <t>187270</t>
  </si>
  <si>
    <t>일체형 데크플레이트 등</t>
  </si>
  <si>
    <t>최영복</t>
  </si>
  <si>
    <t>http://www.duckshin.com</t>
  </si>
  <si>
    <t>파버나인</t>
  </si>
  <si>
    <t>177830</t>
  </si>
  <si>
    <t>주정(발효주정, 정제주정) 등</t>
  </si>
  <si>
    <t>임성우, 이연희</t>
  </si>
  <si>
    <t>http://www.chethanol.com</t>
  </si>
  <si>
    <t>덕신하우징</t>
  </si>
  <si>
    <t>090410</t>
  </si>
  <si>
    <t>데크 플레이트(건설용거푸집)</t>
  </si>
  <si>
    <t>변천섭</t>
  </si>
  <si>
    <t>http://www.winhitech.co.kr</t>
  </si>
  <si>
    <t>창해에탄올</t>
  </si>
  <si>
    <t>004650</t>
  </si>
  <si>
    <t>전자집적회로, 모션제어칩</t>
  </si>
  <si>
    <t>김창호</t>
  </si>
  <si>
    <t>http://www.ajinextek.com</t>
  </si>
  <si>
    <t>윈하이텍</t>
  </si>
  <si>
    <t>192390</t>
  </si>
  <si>
    <t>윤여원, 김병묵(공동 대표이사)</t>
  </si>
  <si>
    <t>http://www.kolmarbnh.co.kr</t>
  </si>
  <si>
    <t>아진엑스텍</t>
  </si>
  <si>
    <t>059120</t>
  </si>
  <si>
    <t>자동차용 센서(APS, TPS, IAPS, SLS)</t>
  </si>
  <si>
    <t>남용현</t>
  </si>
  <si>
    <t>http://www.truwin.co.kr</t>
  </si>
  <si>
    <t>콜마비앤에이치</t>
  </si>
  <si>
    <t>200130</t>
  </si>
  <si>
    <t>휴대폰용카메라렌즈모듈제조</t>
  </si>
  <si>
    <t>위종묵, 김태섭(각자 대표이사)</t>
  </si>
  <si>
    <t>http://www.coasiaoptics.com</t>
  </si>
  <si>
    <t>트루윈</t>
  </si>
  <si>
    <t>105550</t>
  </si>
  <si>
    <t>자동차용 터보차저 부품</t>
  </si>
  <si>
    <t>윤상원</t>
  </si>
  <si>
    <t>http://www.castec.co.kr</t>
  </si>
  <si>
    <t>코아시아옵틱스</t>
  </si>
  <si>
    <t>196450</t>
  </si>
  <si>
    <t>SCR촉매</t>
  </si>
  <si>
    <t>신동우</t>
  </si>
  <si>
    <t>http://nanoin.com</t>
  </si>
  <si>
    <t>캐스텍코리아</t>
  </si>
  <si>
    <t>071850</t>
  </si>
  <si>
    <t>최승락</t>
  </si>
  <si>
    <t>나노</t>
  </si>
  <si>
    <t>187790</t>
  </si>
  <si>
    <t>광트랜시버</t>
  </si>
  <si>
    <t>박용관</t>
  </si>
  <si>
    <t>http://www.oesolution.com</t>
  </si>
  <si>
    <t>케이사인</t>
  </si>
  <si>
    <t>192250</t>
  </si>
  <si>
    <t>공인인증서, PKI솔루션 등</t>
  </si>
  <si>
    <t>김상준</t>
  </si>
  <si>
    <t>http://www.signgate.com</t>
  </si>
  <si>
    <t>오이솔루션</t>
  </si>
  <si>
    <t>138080</t>
  </si>
  <si>
    <t>전자파 차폐소재</t>
  </si>
  <si>
    <t>양삼주</t>
  </si>
  <si>
    <t>http://www.solueta.com</t>
  </si>
  <si>
    <t>한국정보인증</t>
  </si>
  <si>
    <t>053300</t>
  </si>
  <si>
    <t>선택적복리후생서비스</t>
  </si>
  <si>
    <t>장영순</t>
  </si>
  <si>
    <t>http://www.hyundaiezwel.com</t>
  </si>
  <si>
    <t>솔루에타</t>
  </si>
  <si>
    <t>154040</t>
  </si>
  <si>
    <t>보안솔루션</t>
  </si>
  <si>
    <t>최영철</t>
  </si>
  <si>
    <t>http://sgasol.kr</t>
  </si>
  <si>
    <t>현대이지웰</t>
  </si>
  <si>
    <t>090850</t>
  </si>
  <si>
    <t>RF통신부품 및 반도체 장비</t>
  </si>
  <si>
    <t>최인권, 김현제 (각자대표)</t>
  </si>
  <si>
    <t>http://www.gigalane.com</t>
  </si>
  <si>
    <t>SGA솔루션즈</t>
  </si>
  <si>
    <t>184230</t>
  </si>
  <si>
    <t>캡슐내시경, 일회용 연성내시경</t>
  </si>
  <si>
    <t>조용석, 권혁찬 (각자대표이사)</t>
  </si>
  <si>
    <t>http://www.intromedic.co.kr</t>
  </si>
  <si>
    <t>기가레인</t>
  </si>
  <si>
    <t>049080</t>
  </si>
  <si>
    <t>디지털 방송용 소프트웨어(셋톱박스용 미들웨어 등), CAS(수신제한시스템)</t>
  </si>
  <si>
    <t>http://www.alticast.co.kr</t>
  </si>
  <si>
    <t>인트로메딕</t>
  </si>
  <si>
    <t>150840</t>
  </si>
  <si>
    <t>시트패드, 암레스트, 헤드레스트</t>
  </si>
  <si>
    <t>강현석</t>
  </si>
  <si>
    <t>http://www.hdi21.co.kr</t>
  </si>
  <si>
    <t>알티캐스트</t>
  </si>
  <si>
    <t>085810</t>
  </si>
  <si>
    <t>헤드라이너, NVH부품</t>
  </si>
  <si>
    <t>곽정용,구자겸(각자 대표이사)</t>
  </si>
  <si>
    <t>http://www.nvhkorea.com</t>
  </si>
  <si>
    <t>현대공업</t>
  </si>
  <si>
    <t>170030</t>
  </si>
  <si>
    <t>셋톱박스</t>
  </si>
  <si>
    <t>유정석</t>
  </si>
  <si>
    <t>http://www.dmt.kr</t>
  </si>
  <si>
    <t>엔브이에이치코리아</t>
  </si>
  <si>
    <t>067570</t>
  </si>
  <si>
    <t>음반음원, 콘서트, 아티스트매니지먼트</t>
  </si>
  <si>
    <t>강승곤, 안우형, 정철(공동대표)</t>
  </si>
  <si>
    <t>http://www.cubeent.co.kr</t>
  </si>
  <si>
    <t>탑코미디어</t>
  </si>
  <si>
    <t>134580</t>
  </si>
  <si>
    <t>합성왁스, 인조대리석</t>
  </si>
  <si>
    <t>박희원, 박서영</t>
  </si>
  <si>
    <t>http://www.lctkorea.com</t>
  </si>
  <si>
    <t>큐브엔터</t>
  </si>
  <si>
    <t>182360</t>
  </si>
  <si>
    <t>반도체 식각액, 박리액, 세정액 등</t>
  </si>
  <si>
    <t>길준봉</t>
  </si>
  <si>
    <t>http://www.ramtech.co.kr</t>
  </si>
  <si>
    <t>라이온켐텍</t>
  </si>
  <si>
    <t>171120</t>
  </si>
  <si>
    <t>차량용 블랙박스, 차량운행보조시스템</t>
  </si>
  <si>
    <t>후성양(HU SHENGYANG)</t>
  </si>
  <si>
    <t>http://www.the-midong.com</t>
  </si>
  <si>
    <t>램테크놀러지</t>
  </si>
  <si>
    <t>171010</t>
  </si>
  <si>
    <t>기계제조</t>
  </si>
  <si>
    <t>http://www.hjfm.co.kr/</t>
  </si>
  <si>
    <t>THE MIDONG</t>
  </si>
  <si>
    <t>161570</t>
  </si>
  <si>
    <t>휴대폰용 렌즈모듈 및 카메라모듈</t>
  </si>
  <si>
    <t>조철</t>
  </si>
  <si>
    <t>http://www.hso.co.kr</t>
  </si>
  <si>
    <t>협진</t>
  </si>
  <si>
    <t>138360</t>
  </si>
  <si>
    <t>백수오 여성호르몬제, 백수오등복합추출물(원료)</t>
  </si>
  <si>
    <t>김희도</t>
  </si>
  <si>
    <t>http://www.naturalendo.com</t>
  </si>
  <si>
    <t>해성옵틱스</t>
  </si>
  <si>
    <t>076610</t>
  </si>
  <si>
    <t>반도체 테스트</t>
  </si>
  <si>
    <t>이종도, 김윤건</t>
  </si>
  <si>
    <t>http://www.tesna.co.kr</t>
  </si>
  <si>
    <t>내츄럴엔도텍</t>
  </si>
  <si>
    <t>168330</t>
  </si>
  <si>
    <t>기업용 문서보안 솔루션</t>
  </si>
  <si>
    <t>조규곤</t>
  </si>
  <si>
    <t>http://www.fasoo.com</t>
  </si>
  <si>
    <t>두산테스나</t>
  </si>
  <si>
    <t>131970</t>
  </si>
  <si>
    <t>FPD(LCD/OLED) 및 반도체용 박리액</t>
  </si>
  <si>
    <t>최호성</t>
  </si>
  <si>
    <t>http://www.l-tech.co.kr</t>
  </si>
  <si>
    <t>파수</t>
  </si>
  <si>
    <t>150900</t>
  </si>
  <si>
    <t>비상발전기, 소형열병합발전설비, 바이오가스발전설비</t>
  </si>
  <si>
    <t>안병철</t>
  </si>
  <si>
    <t>http://www.gncenergy.co.kr</t>
  </si>
  <si>
    <t>엘티씨</t>
  </si>
  <si>
    <t>170920</t>
  </si>
  <si>
    <t>제약용 특수효소 및 효소기반 바이오신소재</t>
  </si>
  <si>
    <t>http://www.amicogen.com</t>
  </si>
  <si>
    <t>지엔씨에너지</t>
  </si>
  <si>
    <t>119850</t>
  </si>
  <si>
    <t>자동차용 부직포, 폴리우레탄 폼</t>
  </si>
  <si>
    <t>우희구</t>
  </si>
  <si>
    <t>http://www.ghglobal.co.kr</t>
  </si>
  <si>
    <t>아미코젠</t>
  </si>
  <si>
    <t>092040</t>
  </si>
  <si>
    <t>ADC(서버부하 분산장치), 보안스위치, 웹방화벽</t>
  </si>
  <si>
    <t>조영철</t>
  </si>
  <si>
    <t>http://www.piolink.com</t>
  </si>
  <si>
    <t>GH신소재</t>
  </si>
  <si>
    <t>130500</t>
  </si>
  <si>
    <t>집단에너지(스팀), 산화동, 폐기물 소각</t>
  </si>
  <si>
    <t>엄기민</t>
  </si>
  <si>
    <t>http://www.kgets.co.kr</t>
  </si>
  <si>
    <t>파이오링크</t>
  </si>
  <si>
    <t>170790</t>
  </si>
  <si>
    <t>광고매체 판매</t>
  </si>
  <si>
    <t>박평권</t>
  </si>
  <si>
    <t>http://www.nasmedia.co.kr</t>
  </si>
  <si>
    <t>KG ETS</t>
  </si>
  <si>
    <t>151860</t>
  </si>
  <si>
    <t>폐기물 처리업</t>
  </si>
  <si>
    <t>말라리아 진단키트(RDT), HIV 진단키트(RDT)</t>
  </si>
  <si>
    <t>최영호</t>
  </si>
  <si>
    <t>http://www.accessbio.net</t>
  </si>
  <si>
    <t>나스미디어</t>
  </si>
  <si>
    <t>089600</t>
  </si>
  <si>
    <t>신약후보물질 발굴을 통한 License-Out</t>
  </si>
  <si>
    <t>김용주</t>
  </si>
  <si>
    <t>http://www.legochembio.com</t>
  </si>
  <si>
    <t>엑세스바이오</t>
  </si>
  <si>
    <t>950130</t>
  </si>
  <si>
    <t>FPCB 공정 자동화 장비(가이드홀펀처, 비젼프레스, 커버레이가접기 등)</t>
  </si>
  <si>
    <t>이홍배</t>
  </si>
  <si>
    <t>http://www.sehorobo.com</t>
  </si>
  <si>
    <t>레고켐바이오</t>
  </si>
  <si>
    <t>141080</t>
  </si>
  <si>
    <t>반도체 패키징 및 테스트</t>
  </si>
  <si>
    <t>이한규</t>
  </si>
  <si>
    <t>http://www.winpac.co.kr</t>
  </si>
  <si>
    <t>참존글로벌</t>
  </si>
  <si>
    <t>158310</t>
  </si>
  <si>
    <t>인공고관절, 인공슬관절 등</t>
  </si>
  <si>
    <t>선두훈,선승훈,선경훈(각자 대표이사)</t>
  </si>
  <si>
    <t>http://www.corentec.com</t>
  </si>
  <si>
    <t>윈팩</t>
  </si>
  <si>
    <t>097800</t>
  </si>
  <si>
    <t>유아동복 및 용품</t>
  </si>
  <si>
    <t>김정민, 이충하 (각자 대표이사)</t>
  </si>
  <si>
    <t>http://www.0to7.com</t>
  </si>
  <si>
    <t>코렌텍</t>
  </si>
  <si>
    <t>104540</t>
  </si>
  <si>
    <t>반도체 장비 부품 제조 및 세정, LCD 장비 부품 제조</t>
  </si>
  <si>
    <t>박인래</t>
  </si>
  <si>
    <t>http://www.iones.co.kr</t>
  </si>
  <si>
    <t>제로투세븐</t>
  </si>
  <si>
    <t>159580</t>
  </si>
  <si>
    <t>LED 패키지</t>
  </si>
  <si>
    <t>차기현</t>
  </si>
  <si>
    <t>http://www.wooreeenl.co.kr</t>
  </si>
  <si>
    <t>아이원스</t>
  </si>
  <si>
    <t>114810</t>
  </si>
  <si>
    <t>혈당측정스트립, 혈당측정기기 등</t>
  </si>
  <si>
    <t>차근식, 남학현(각자 대표이사)</t>
  </si>
  <si>
    <t>http://www.i-sens.com</t>
  </si>
  <si>
    <t>우리이앤엘</t>
  </si>
  <si>
    <t>153490</t>
  </si>
  <si>
    <t>최낙근</t>
  </si>
  <si>
    <t>http://www.fortis.co.kr</t>
  </si>
  <si>
    <t>아이센스</t>
  </si>
  <si>
    <t>099190</t>
  </si>
  <si>
    <t>화장품제조,마스크</t>
  </si>
  <si>
    <t>권영원</t>
  </si>
  <si>
    <t>http://www.skinnskin.co.kr</t>
  </si>
  <si>
    <t>디에스앤엘</t>
  </si>
  <si>
    <t>141020</t>
  </si>
  <si>
    <t>전자결제대행 및 핀테크 비스</t>
  </si>
  <si>
    <t>카네코 유이치</t>
  </si>
  <si>
    <t>http://https://www.sbi-finsol.co.jp/kr/</t>
  </si>
  <si>
    <t>스킨앤스킨</t>
  </si>
  <si>
    <t>159910</t>
  </si>
  <si>
    <t>광분배기(웨이퍼, 칩, 모듈), 광다이오드</t>
  </si>
  <si>
    <t>박세철</t>
  </si>
  <si>
    <t>http://www.wooriro.com</t>
  </si>
  <si>
    <t>SBI핀테크솔루션즈</t>
  </si>
  <si>
    <t>950110</t>
  </si>
  <si>
    <t>자동차용 소음기(머플러)</t>
  </si>
  <si>
    <t>이석우</t>
  </si>
  <si>
    <t>http://www.dgenx.com</t>
  </si>
  <si>
    <t>우리로</t>
  </si>
  <si>
    <t>046970</t>
  </si>
  <si>
    <t>FPD 패널용 Target, Backing Plate 등</t>
  </si>
  <si>
    <t>이윤용</t>
  </si>
  <si>
    <t>http://www.ymc-inc.com</t>
  </si>
  <si>
    <t>디젠스</t>
  </si>
  <si>
    <t>113810</t>
  </si>
  <si>
    <t>Glass Slimming &amp; ITO코팅 제품, PDP필터</t>
  </si>
  <si>
    <t>박명섭</t>
  </si>
  <si>
    <t>http://www.avatec.co.kr</t>
  </si>
  <si>
    <t>와이엠씨</t>
  </si>
  <si>
    <t>155650</t>
  </si>
  <si>
    <t>보호필름, 도광판, 백코팅</t>
  </si>
  <si>
    <t>조재형</t>
  </si>
  <si>
    <t>http://www.koyj.co.kr</t>
  </si>
  <si>
    <t>아바텍</t>
  </si>
  <si>
    <t>149950</t>
  </si>
  <si>
    <t>Blue Filter, IR Filter, Camera Module</t>
  </si>
  <si>
    <t>홍진의</t>
  </si>
  <si>
    <t>http://www.nanosm.com</t>
  </si>
  <si>
    <t>코이즈</t>
  </si>
  <si>
    <t>121850</t>
  </si>
  <si>
    <t>유무선융합 인프라, 클라이언트 및 All-IP 통신보안</t>
  </si>
  <si>
    <t>양건열</t>
  </si>
  <si>
    <t>http://www.nablecomm.com</t>
  </si>
  <si>
    <t>SBW생명과학</t>
  </si>
  <si>
    <t>151910</t>
  </si>
  <si>
    <t>휴대폰 및 차량용 카메라렌즈</t>
  </si>
  <si>
    <t>김정은</t>
  </si>
  <si>
    <t>http://www.digitaloptics.co.kr</t>
  </si>
  <si>
    <t>네이블커뮤니케이션즈</t>
  </si>
  <si>
    <t>153460</t>
  </si>
  <si>
    <t>2차전지 및 전자소재용 Roll-to-Roll 장비</t>
  </si>
  <si>
    <t>김준섭</t>
  </si>
  <si>
    <t>http://www.epnt.co.kr</t>
  </si>
  <si>
    <t>노블엠앤비</t>
  </si>
  <si>
    <t>106520</t>
  </si>
  <si>
    <t>AMOLED 등 제조장비</t>
  </si>
  <si>
    <t>김 형 준</t>
  </si>
  <si>
    <t>http://www.viatrontech.com</t>
  </si>
  <si>
    <t>피엔티</t>
  </si>
  <si>
    <t>137400</t>
  </si>
  <si>
    <t>전광판용 LED 모듈, LED 전광판, 광접속함체</t>
  </si>
  <si>
    <t>강만준, 강명구 (각자대표)</t>
  </si>
  <si>
    <t>http://www.vissem.com</t>
  </si>
  <si>
    <t>비아트론</t>
  </si>
  <si>
    <t>141000</t>
  </si>
  <si>
    <t>온라인 채용광고(취업포털), 인재파견, 취업지원 등</t>
  </si>
  <si>
    <t>김용환</t>
  </si>
  <si>
    <t>http://www.saramin.co.kr</t>
  </si>
  <si>
    <t>빛샘전자</t>
  </si>
  <si>
    <t>072950</t>
  </si>
  <si>
    <t>터보블로워</t>
  </si>
  <si>
    <t>김승우</t>
  </si>
  <si>
    <t>http://www.neuros.co.kr</t>
  </si>
  <si>
    <t>사람인에이치알</t>
  </si>
  <si>
    <t>143240</t>
  </si>
  <si>
    <t>송배전 금구류 및 합성수지 제품</t>
  </si>
  <si>
    <t>박종태</t>
  </si>
  <si>
    <t>http://www.cheryong.co.kr</t>
  </si>
  <si>
    <t>뉴로스</t>
  </si>
  <si>
    <t>126870</t>
  </si>
  <si>
    <t>건축공사, 토목공사</t>
  </si>
  <si>
    <t>최재훈(단독 대표이사)</t>
  </si>
  <si>
    <t>http://www.namhwaconst.co.kr</t>
  </si>
  <si>
    <t>제룡산업</t>
  </si>
  <si>
    <t>147830</t>
  </si>
  <si>
    <t>발기부전증치료제, 전립선비대증치료제</t>
  </si>
  <si>
    <t>박동현</t>
  </si>
  <si>
    <t>남화토건</t>
  </si>
  <si>
    <t>091590</t>
  </si>
  <si>
    <t>저메인가스,디실란,아산화질소,암모니아 등</t>
  </si>
  <si>
    <t>한정욱</t>
  </si>
  <si>
    <t>http://wimco.co.kr</t>
  </si>
  <si>
    <t>메지온</t>
  </si>
  <si>
    <t>140410</t>
  </si>
  <si>
    <t>유전체분석(EGIS), 개인유전체분석(DNAGPS)</t>
  </si>
  <si>
    <t>이종은</t>
  </si>
  <si>
    <t>http://www.dnalink.com</t>
  </si>
  <si>
    <t>원익머트리얼즈</t>
  </si>
  <si>
    <t>104830</t>
  </si>
  <si>
    <t>기업신용조사 보고서</t>
  </si>
  <si>
    <t>강용구</t>
  </si>
  <si>
    <t>http://www.nicednb.com</t>
  </si>
  <si>
    <t>디엔에이링크</t>
  </si>
  <si>
    <t>127120</t>
  </si>
  <si>
    <t>시스템보안관리솔루션, 정보유출방지솔루션</t>
  </si>
  <si>
    <t>이규호</t>
  </si>
  <si>
    <t>http://www.secuve.com</t>
  </si>
  <si>
    <t>나이스디앤비</t>
  </si>
  <si>
    <t>130580</t>
  </si>
  <si>
    <t>공작기계부품(정밀기어,척),산업기계 제조부동산 임대</t>
  </si>
  <si>
    <t>권영호, 권형록 (각자 대표이사)</t>
  </si>
  <si>
    <t>http://smiltd.co.kr</t>
  </si>
  <si>
    <t>시큐브</t>
  </si>
  <si>
    <t>131090</t>
  </si>
  <si>
    <t>심장제세동기</t>
  </si>
  <si>
    <t>김형수</t>
  </si>
  <si>
    <t>http://www.cu911.com</t>
  </si>
  <si>
    <t>서암기계공업</t>
  </si>
  <si>
    <t>100660</t>
  </si>
  <si>
    <t>NexMFW, NexPlayer EMB</t>
  </si>
  <si>
    <t>임일택</t>
  </si>
  <si>
    <t>http://www.kinemastercorp.com</t>
  </si>
  <si>
    <t>씨유메디칼</t>
  </si>
  <si>
    <t>115480</t>
  </si>
  <si>
    <t>방송용 LCD모니터</t>
  </si>
  <si>
    <t>김영만</t>
  </si>
  <si>
    <t>http://www.vidente.co.kr</t>
  </si>
  <si>
    <t>키네마스터</t>
  </si>
  <si>
    <t>139670</t>
  </si>
  <si>
    <t>표준 플레이트</t>
  </si>
  <si>
    <t>김은식, 김은주(각자대표)</t>
  </si>
  <si>
    <t>http://www.sinjin-sm.co.kr</t>
  </si>
  <si>
    <t>비덴트</t>
  </si>
  <si>
    <t>121800</t>
  </si>
  <si>
    <t>온라인 검색광고 대행</t>
  </si>
  <si>
    <t>김영원</t>
  </si>
  <si>
    <t>http://www.emnet.co.kr</t>
  </si>
  <si>
    <t>신진에스엠</t>
  </si>
  <si>
    <t>138070</t>
  </si>
  <si>
    <t>음악 및 기타 오디오물 출판, 신인 아티스트 육성 및 매니지먼트</t>
  </si>
  <si>
    <t>황보경</t>
  </si>
  <si>
    <t>http://www.ygfamily.com</t>
  </si>
  <si>
    <t>이엠넷</t>
  </si>
  <si>
    <t>123570</t>
  </si>
  <si>
    <t>EV Z(전기차), EGIS(유리기판 검사장비), Smart-EPD 및 Smart-HMS(플라즈마 검사장비)</t>
  </si>
  <si>
    <t>강영권</t>
  </si>
  <si>
    <t>http://www.semisysco.com</t>
  </si>
  <si>
    <t>와이지엔터테인먼트</t>
  </si>
  <si>
    <t>122870</t>
  </si>
  <si>
    <t>반도체 PKG&amp;TEST</t>
  </si>
  <si>
    <t>김형준</t>
  </si>
  <si>
    <t>http://www.atsemi.com</t>
  </si>
  <si>
    <t>스마트솔루션즈</t>
  </si>
  <si>
    <t>136510</t>
  </si>
  <si>
    <t>반도체테스트핸들러,C.O.K(Change Over Kit)</t>
  </si>
  <si>
    <t>나윤성, 장 남 각자대표</t>
  </si>
  <si>
    <t>http://techwing.co.kr</t>
  </si>
  <si>
    <t>에이티세미콘</t>
  </si>
  <si>
    <t>089530</t>
  </si>
  <si>
    <t>진주광택안료</t>
  </si>
  <si>
    <t>장길완</t>
  </si>
  <si>
    <t>http://www.cqv.co.kr</t>
  </si>
  <si>
    <t>테크윙</t>
  </si>
  <si>
    <t>089030</t>
  </si>
  <si>
    <t>자동화물류서비스, 자동화공정설비</t>
  </si>
  <si>
    <t>이응상</t>
  </si>
  <si>
    <t>http://www.smck.com</t>
  </si>
  <si>
    <t>씨큐브</t>
  </si>
  <si>
    <t>101240</t>
  </si>
  <si>
    <t>커넥터</t>
  </si>
  <si>
    <t>정상옥</t>
  </si>
  <si>
    <t>http://www.icnplus.com</t>
  </si>
  <si>
    <t>에스엠코어</t>
  </si>
  <si>
    <t>007820</t>
  </si>
  <si>
    <t>제조용 로봇, FPD 장비, IT부품 제조장비</t>
  </si>
  <si>
    <t>이병서</t>
  </si>
  <si>
    <t>http://robostar.co.kr</t>
  </si>
  <si>
    <t>씨엔플러스</t>
  </si>
  <si>
    <t>115530</t>
  </si>
  <si>
    <t>의료, 정밀 및 연구실험기기 제조 및 유통</t>
  </si>
  <si>
    <t>서현정</t>
  </si>
  <si>
    <t>http://www.daihansci.co.kr</t>
  </si>
  <si>
    <t>로보스타</t>
  </si>
  <si>
    <t>090360</t>
  </si>
  <si>
    <t>2차전지 공정용 장비, 산업용 정류기</t>
  </si>
  <si>
    <t>박동찬</t>
  </si>
  <si>
    <t>http://www.pnesolution.com</t>
  </si>
  <si>
    <t>대한과학</t>
  </si>
  <si>
    <t>131220</t>
  </si>
  <si>
    <t>영상보안장치(DVR,NVR,IP-Camera 등)</t>
  </si>
  <si>
    <t>김영달</t>
  </si>
  <si>
    <t>http://www.idisglobal.com</t>
  </si>
  <si>
    <t>원익피앤이</t>
  </si>
  <si>
    <t>131390</t>
  </si>
  <si>
    <t>바이오디젤, 바이오중유 등</t>
  </si>
  <si>
    <t>이종응</t>
  </si>
  <si>
    <t>http://www.jcchemical.co.kr</t>
  </si>
  <si>
    <t>아이디스</t>
  </si>
  <si>
    <t>143160</t>
  </si>
  <si>
    <t>건식세정기,LCD,반도체 장비,광정보통신 부품,장비 제조,연구개발,용역 서비스,수출입</t>
  </si>
  <si>
    <t>이승호</t>
  </si>
  <si>
    <t>http://www.icd.co.kr</t>
  </si>
  <si>
    <t>제이씨케미칼</t>
  </si>
  <si>
    <t>137950</t>
  </si>
  <si>
    <t>하이드로겔 마스크 팩, 기타화장품</t>
  </si>
  <si>
    <t>허남</t>
  </si>
  <si>
    <t>http://genic21.com</t>
  </si>
  <si>
    <t>아이씨디</t>
  </si>
  <si>
    <t>040910</t>
  </si>
  <si>
    <t>용역서비스(ITS,BIS,ATMS,BRT)</t>
  </si>
  <si>
    <t>조영중</t>
  </si>
  <si>
    <t>제닉</t>
  </si>
  <si>
    <t>123330</t>
  </si>
  <si>
    <t>LCD부품,사무기기부품,PCB부품,2차전지부품</t>
  </si>
  <si>
    <t>이상원</t>
  </si>
  <si>
    <t>http://www.sftc.co.kr</t>
  </si>
  <si>
    <t>시티랩스</t>
  </si>
  <si>
    <t>139050</t>
  </si>
  <si>
    <t>치아미백제,치과용 골이식재</t>
  </si>
  <si>
    <t>정종평</t>
  </si>
  <si>
    <t>상아프론테크</t>
  </si>
  <si>
    <t>089980</t>
  </si>
  <si>
    <t>광링크 모듈 등</t>
  </si>
  <si>
    <t>http://www.opticis.com</t>
  </si>
  <si>
    <t>나이벡</t>
  </si>
  <si>
    <t>138610</t>
  </si>
  <si>
    <t>해상용 조명등기구, (함정용)전자시스템, 배전반류 등</t>
  </si>
  <si>
    <t>서영우</t>
  </si>
  <si>
    <t>http://daeyang.co.kr</t>
  </si>
  <si>
    <t>옵티시스</t>
  </si>
  <si>
    <t>109080</t>
  </si>
  <si>
    <t>자동차금형.건설중장비 부품</t>
  </si>
  <si>
    <t>최원재, 류병완(각자대표이사)</t>
  </si>
  <si>
    <t>http://www.seoyontop.com</t>
  </si>
  <si>
    <t>대양전기공업</t>
  </si>
  <si>
    <t>108380</t>
  </si>
  <si>
    <t>LCD 편광필름 검사장비, BLU 검사장비 등</t>
  </si>
  <si>
    <t>진광(Chen Guang)</t>
  </si>
  <si>
    <t>서연탑메탈</t>
  </si>
  <si>
    <t>019770</t>
  </si>
  <si>
    <t>이차전지 전해액 소재, LCD 공정용 에천트 소재</t>
  </si>
  <si>
    <t>박장호, 김세연(공동대표)</t>
  </si>
  <si>
    <t>넥스트아이</t>
  </si>
  <si>
    <t>137940</t>
  </si>
  <si>
    <t>LGP Engraving M/C, Cell Sealing M/C</t>
  </si>
  <si>
    <t>장석환</t>
  </si>
  <si>
    <t>http://www.liser.co.kr</t>
  </si>
  <si>
    <t>스카이이앤엠</t>
  </si>
  <si>
    <t>131100</t>
  </si>
  <si>
    <t>방송채널사업 및 방송송출서비스</t>
  </si>
  <si>
    <t>한찬수, 이강봉(각자 대표이사)</t>
  </si>
  <si>
    <t>http://www.ikmh.co.kr</t>
  </si>
  <si>
    <t>엘아이에스</t>
  </si>
  <si>
    <t>138690</t>
  </si>
  <si>
    <t>최덕형</t>
  </si>
  <si>
    <t>http://company.golfzon.com</t>
  </si>
  <si>
    <t>KX</t>
  </si>
  <si>
    <t>122450</t>
  </si>
  <si>
    <t>네크워크보안장비(IPS, 안티 DDoS)</t>
  </si>
  <si>
    <t>김보연</t>
  </si>
  <si>
    <t>http://www.wins21.co.kr</t>
  </si>
  <si>
    <t>골프존뉴딘홀딩스</t>
  </si>
  <si>
    <t>121440</t>
  </si>
  <si>
    <t>육계, 육계가공식품</t>
  </si>
  <si>
    <t>김홍국, 정호석(각자대표)</t>
  </si>
  <si>
    <t>윈스</t>
  </si>
  <si>
    <t>136540</t>
  </si>
  <si>
    <t>Smart Phonics 등(외국어 어학교재)</t>
  </si>
  <si>
    <t>이기현</t>
  </si>
  <si>
    <t>하림</t>
  </si>
  <si>
    <t>136480</t>
  </si>
  <si>
    <t>수지, 폴리에스터, 스판덱스</t>
  </si>
  <si>
    <t>이태우</t>
  </si>
  <si>
    <t>http://www.tkchemi.co.kr</t>
  </si>
  <si>
    <t>이퓨쳐</t>
  </si>
  <si>
    <t>134060</t>
  </si>
  <si>
    <t>관류보일러,진공온수보일러,무압온수보일러,난방기 제조,판매</t>
  </si>
  <si>
    <t>유승협</t>
  </si>
  <si>
    <t>http://www.booster.co.kr</t>
  </si>
  <si>
    <t>티케이케미칼</t>
  </si>
  <si>
    <t>104480</t>
  </si>
  <si>
    <t>인듐계 산화물 TCO Target, 반도체 CMP Slurry 등</t>
  </si>
  <si>
    <t>박장우</t>
  </si>
  <si>
    <t>http://anapro.com</t>
  </si>
  <si>
    <t>부스타</t>
  </si>
  <si>
    <t>008470</t>
  </si>
  <si>
    <t>인터넷연동서비스 등</t>
  </si>
  <si>
    <t>김지욱</t>
  </si>
  <si>
    <t>http://www.kinx.net</t>
  </si>
  <si>
    <t>나노신소재</t>
  </si>
  <si>
    <t>121600</t>
  </si>
  <si>
    <t>정밀인발강관, 정밀강관, Water pipe, Filler Neck 등</t>
  </si>
  <si>
    <t>이정훈</t>
  </si>
  <si>
    <t>케이아이엔엑스</t>
  </si>
  <si>
    <t>093320</t>
  </si>
  <si>
    <t>디지털 UV 프린터</t>
  </si>
  <si>
    <t>최근수</t>
  </si>
  <si>
    <t>티피씨글로벌</t>
  </si>
  <si>
    <t>130740</t>
  </si>
  <si>
    <t>골드범핑, 솔더범핑 등</t>
  </si>
  <si>
    <t>김남석</t>
  </si>
  <si>
    <t>http://www.lbsemicon.com</t>
  </si>
  <si>
    <t>딜리</t>
  </si>
  <si>
    <t>131180</t>
  </si>
  <si>
    <t>산업용가열로, 수소충전소</t>
  </si>
  <si>
    <t>김방희</t>
  </si>
  <si>
    <t>http://www.jnkheaters.co.kr</t>
  </si>
  <si>
    <t>엘비세미콘</t>
  </si>
  <si>
    <t>061970</t>
  </si>
  <si>
    <t>블루투스헤드셋</t>
  </si>
  <si>
    <t>김종규</t>
  </si>
  <si>
    <t>http://www.bluec.co.kr</t>
  </si>
  <si>
    <t>제이엔케이히터</t>
  </si>
  <si>
    <t>126880</t>
  </si>
  <si>
    <t>바이오 신약, 분자진단제품, 동물용항생제대체재</t>
  </si>
  <si>
    <t>윤성준, 윤경원(각자대표)</t>
  </si>
  <si>
    <t>http://www.intron.co.kr/</t>
  </si>
  <si>
    <t>블루콤</t>
  </si>
  <si>
    <t>033560</t>
  </si>
  <si>
    <t>인터넷쇼핑몰 가격비교서비스, 온라인광고</t>
  </si>
  <si>
    <t>안징현</t>
  </si>
  <si>
    <t>http://www.danawa.com</t>
  </si>
  <si>
    <t>인트론바이오</t>
  </si>
  <si>
    <t>048530</t>
  </si>
  <si>
    <t>원격지원,제어 솔루션</t>
  </si>
  <si>
    <t>서형수</t>
  </si>
  <si>
    <t>http://www.rsupport.com</t>
  </si>
  <si>
    <t>다나와</t>
  </si>
  <si>
    <t>119860</t>
  </si>
  <si>
    <t>LED 외관검사장비, 반도체 외관검사장비, 태양전지 외관검사장비등</t>
  </si>
  <si>
    <t>이상윤</t>
  </si>
  <si>
    <t>http://www.intekplus.com</t>
  </si>
  <si>
    <t>알서포트</t>
  </si>
  <si>
    <t>131370</t>
  </si>
  <si>
    <t>Probe Card, Test Interface Board, LED Test Equipment</t>
  </si>
  <si>
    <t>김철호, 오창수</t>
  </si>
  <si>
    <t>http://www.tse21.com</t>
  </si>
  <si>
    <t>인텍플러스</t>
  </si>
  <si>
    <t>064290</t>
  </si>
  <si>
    <t>연성회로기판</t>
  </si>
  <si>
    <t>김성범</t>
  </si>
  <si>
    <t>http://www.actfpc.com</t>
  </si>
  <si>
    <t>티에스이</t>
  </si>
  <si>
    <t>131290</t>
  </si>
  <si>
    <t>시약, 원료의약품</t>
  </si>
  <si>
    <t>송영준</t>
  </si>
  <si>
    <t>http://www.daejung.kr</t>
  </si>
  <si>
    <t>이브이첨단소재</t>
  </si>
  <si>
    <t>131400</t>
  </si>
  <si>
    <t>탈산제, 조재제</t>
  </si>
  <si>
    <t>원경연</t>
  </si>
  <si>
    <t>대정화금</t>
  </si>
  <si>
    <t>120240</t>
  </si>
  <si>
    <t>티어린프리점안액</t>
  </si>
  <si>
    <t>박은영</t>
  </si>
  <si>
    <t>http://www.dhpkorea.co.kr</t>
  </si>
  <si>
    <t>피제이메탈</t>
  </si>
  <si>
    <t>128660</t>
  </si>
  <si>
    <t>POS프린터, Mobile프린터, Label프린터</t>
  </si>
  <si>
    <t>서문동군</t>
  </si>
  <si>
    <t>http://www.aroot.co.kr</t>
  </si>
  <si>
    <t>옵투스제약</t>
  </si>
  <si>
    <t>131030</t>
  </si>
  <si>
    <t>텔레비젼 방송,문화서비스,광고/출판,음반 제작,도매</t>
  </si>
  <si>
    <t>송경석</t>
  </si>
  <si>
    <t>http://www.tbc.co.kr</t>
  </si>
  <si>
    <t>에이루트</t>
  </si>
  <si>
    <t>096690</t>
  </si>
  <si>
    <t>반도체 패키징</t>
  </si>
  <si>
    <t>백동원</t>
  </si>
  <si>
    <t>http://www.signetics.com</t>
  </si>
  <si>
    <t>티비씨</t>
  </si>
  <si>
    <t>033830</t>
  </si>
  <si>
    <t>개인용이메일 보안,인증업무,전자상거래관련 인증서비스/기업용 인증솔루션 제공</t>
  </si>
  <si>
    <t>신홍식</t>
  </si>
  <si>
    <t>http://www.crosscert.com</t>
  </si>
  <si>
    <t>시그네틱스</t>
  </si>
  <si>
    <t>033170</t>
  </si>
  <si>
    <t>계장용 피팅 및 밸브</t>
  </si>
  <si>
    <t>노은식</t>
  </si>
  <si>
    <t>http://ddd.dklok.com</t>
  </si>
  <si>
    <t>한국전자인증</t>
  </si>
  <si>
    <t>041460</t>
  </si>
  <si>
    <t>엔지니어링 플라스틱 칩</t>
  </si>
  <si>
    <t>홍정혁</t>
  </si>
  <si>
    <t>http://www.kopla.com</t>
  </si>
  <si>
    <t>디케이락</t>
  </si>
  <si>
    <t>105740</t>
  </si>
  <si>
    <t>이호대</t>
  </si>
  <si>
    <t>http://corp.sundaytoz.com</t>
  </si>
  <si>
    <t>코프라</t>
  </si>
  <si>
    <t>126600</t>
  </si>
  <si>
    <t>이어폰,헤드폰,키패드</t>
  </si>
  <si>
    <t>배보성</t>
  </si>
  <si>
    <t>http://www.esambon.com</t>
  </si>
  <si>
    <t>위메이드플레이</t>
  </si>
  <si>
    <t>123420</t>
  </si>
  <si>
    <t>Timing Controller(TCON)</t>
  </si>
  <si>
    <t>이경호</t>
  </si>
  <si>
    <t>http://www.anapass.com</t>
  </si>
  <si>
    <t>KH 전자</t>
  </si>
  <si>
    <t>111870</t>
  </si>
  <si>
    <t>방송프로그램 제작 및 송출</t>
  </si>
  <si>
    <t>이오상</t>
  </si>
  <si>
    <t>http://www.knn.co.kr</t>
  </si>
  <si>
    <t>아나패스</t>
  </si>
  <si>
    <t>123860</t>
  </si>
  <si>
    <t>경관조명, 경관시설</t>
  </si>
  <si>
    <t>이규홍,이강우 (공동대표)</t>
  </si>
  <si>
    <t>http://www.nuriplan.com</t>
  </si>
  <si>
    <t>KNN</t>
  </si>
  <si>
    <t>058400</t>
  </si>
  <si>
    <t>비메모리 반도체 테스트</t>
  </si>
  <si>
    <t>이장혁</t>
  </si>
  <si>
    <t>http://www.iteksemi.com</t>
  </si>
  <si>
    <t>누리플랜</t>
  </si>
  <si>
    <t>069140</t>
  </si>
  <si>
    <t>선박엔진부품</t>
  </si>
  <si>
    <t>이인</t>
  </si>
  <si>
    <t>http://www.ihpre.co.kr</t>
  </si>
  <si>
    <t>아이텍</t>
  </si>
  <si>
    <t>119830</t>
  </si>
  <si>
    <t>카메라폰용 렌즈</t>
  </si>
  <si>
    <t>김찬규</t>
  </si>
  <si>
    <t>http://www.kolen.com</t>
  </si>
  <si>
    <t>인화정공</t>
  </si>
  <si>
    <t>101930</t>
  </si>
  <si>
    <t>신용카드 및 전자화폐 등</t>
  </si>
  <si>
    <t>강수향</t>
  </si>
  <si>
    <t>http://www.cardnsoft.com</t>
  </si>
  <si>
    <t>지나인제약</t>
  </si>
  <si>
    <t>078650</t>
  </si>
  <si>
    <t>진공장비</t>
  </si>
  <si>
    <t>김지훈, 이청균</t>
  </si>
  <si>
    <t>http://www.vacuum-coater.com</t>
  </si>
  <si>
    <t>아이씨케이</t>
  </si>
  <si>
    <t>068940</t>
  </si>
  <si>
    <t>시스템 반도체 개발</t>
  </si>
  <si>
    <t>김종인, 최진규</t>
  </si>
  <si>
    <t>http://www.alpha-holdings.co.kr</t>
  </si>
  <si>
    <t>한일진공</t>
  </si>
  <si>
    <t>123840</t>
  </si>
  <si>
    <t>자동차,풍력,방위산업,산업기계,농기계등의 단조부품</t>
  </si>
  <si>
    <t>오호석</t>
  </si>
  <si>
    <t>http://www.formetal.co.kr</t>
  </si>
  <si>
    <t>알파홀딩스</t>
  </si>
  <si>
    <t>117670</t>
  </si>
  <si>
    <t>핵융합 전원장치, 플라즈마 전원장치, 태양광 CVD 전원장치, 산업용 특수정류기</t>
  </si>
  <si>
    <t>박선순</t>
  </si>
  <si>
    <t>http://www.dawonsys.com</t>
  </si>
  <si>
    <t>포메탈</t>
  </si>
  <si>
    <t>119500</t>
  </si>
  <si>
    <t>호흡기성 병원체 검사제품, 성감염증원인균 검사제품</t>
  </si>
  <si>
    <t>천종윤</t>
  </si>
  <si>
    <t>http://seegene.co.kr</t>
  </si>
  <si>
    <t>다원시스</t>
  </si>
  <si>
    <t>068240</t>
  </si>
  <si>
    <t>SAW Filter, Wafer Chip, Duplexer</t>
  </si>
  <si>
    <t>염상덕</t>
  </si>
  <si>
    <t>http://www.wisol.co.kr</t>
  </si>
  <si>
    <t>씨젠</t>
  </si>
  <si>
    <t>096530</t>
  </si>
  <si>
    <t>카메라모듈 제조검사용 장비</t>
  </si>
  <si>
    <t>최 두 원</t>
  </si>
  <si>
    <t>http://www.hyvision.co.kr</t>
  </si>
  <si>
    <t>와이솔</t>
  </si>
  <si>
    <t>122990</t>
  </si>
  <si>
    <t>자동차부품</t>
  </si>
  <si>
    <t>정 서 진</t>
  </si>
  <si>
    <t>http://hsp.hwashin.co.kr</t>
  </si>
  <si>
    <t>하이비젼시스템</t>
  </si>
  <si>
    <t>126700</t>
  </si>
  <si>
    <t>캐니스터,플라스틱필러넥,의장부품</t>
  </si>
  <si>
    <t>오원석, 김재산(각자 대표이사)</t>
  </si>
  <si>
    <t>http://www.kftec.com</t>
  </si>
  <si>
    <t>화신정공</t>
  </si>
  <si>
    <t>126640</t>
  </si>
  <si>
    <t>김범준</t>
  </si>
  <si>
    <t>http://ms-global.com</t>
  </si>
  <si>
    <t>코리아에프티</t>
  </si>
  <si>
    <t>123410</t>
  </si>
  <si>
    <t>통합보안관리솔루션, 보안관제서비스</t>
  </si>
  <si>
    <t>이득춘</t>
  </si>
  <si>
    <t>http://igloo.co.kr</t>
  </si>
  <si>
    <t>엠에스오토텍</t>
  </si>
  <si>
    <t>123040</t>
  </si>
  <si>
    <t>콘텍트렌즈(소프트렌즈, 원데이렌즈, 하드렌즈 등)</t>
  </si>
  <si>
    <t>노시철</t>
  </si>
  <si>
    <t>http://interojo.com</t>
  </si>
  <si>
    <t>이글루</t>
  </si>
  <si>
    <t>067920</t>
  </si>
  <si>
    <t>주사제용 무균 원료의약품(Sterile Imipenem 외)</t>
  </si>
  <si>
    <t>http://www.htpharm.com</t>
  </si>
  <si>
    <t>인터로조</t>
  </si>
  <si>
    <t>119610</t>
  </si>
  <si>
    <t>바이오메트릭 트랙패드, 옵티컬 트랙패드, 모바일 플래시 모듈/PL렌즈</t>
  </si>
  <si>
    <t>안건준</t>
  </si>
  <si>
    <t>http://crucialtec.com</t>
  </si>
  <si>
    <t>하이텍팜</t>
  </si>
  <si>
    <t>106190</t>
  </si>
  <si>
    <t>요금징수시스템, 지능형교통시스템,하이패스단말기</t>
  </si>
  <si>
    <t>박봉용</t>
  </si>
  <si>
    <t>http://www.sdsystem.co.kr</t>
  </si>
  <si>
    <t>크루셜텍</t>
  </si>
  <si>
    <t>114120</t>
  </si>
  <si>
    <t>전기 및 일반자전거 등</t>
  </si>
  <si>
    <t>김신성</t>
  </si>
  <si>
    <t>http://www.altonsports.co.kr</t>
  </si>
  <si>
    <t>에스디시스템</t>
  </si>
  <si>
    <t>121890</t>
  </si>
  <si>
    <t>모바일플랫폼 및 모바일솔루션, 스마트카드 등</t>
  </si>
  <si>
    <t>이흥복</t>
  </si>
  <si>
    <t>http://www.veloxsoft.com</t>
  </si>
  <si>
    <t>알톤스포츠</t>
  </si>
  <si>
    <t>123750</t>
  </si>
  <si>
    <t>방사선안전관리, 항공기 정밀부품 제조 등</t>
  </si>
  <si>
    <t>정성현</t>
  </si>
  <si>
    <t>http://orbitech.co.kr</t>
  </si>
  <si>
    <t>유비벨록스</t>
  </si>
  <si>
    <t>089850</t>
  </si>
  <si>
    <t>USIM카드, 금융카드</t>
  </si>
  <si>
    <t>정우천</t>
  </si>
  <si>
    <t>http://www.xcure.co.kr</t>
  </si>
  <si>
    <t>오르비텍</t>
  </si>
  <si>
    <t>046120</t>
  </si>
  <si>
    <t>LDI, T-Con, PMIC, EPD-IC 등</t>
  </si>
  <si>
    <t>손보익</t>
  </si>
  <si>
    <t>http://lxsemicon.com</t>
  </si>
  <si>
    <t>엑스큐어</t>
  </si>
  <si>
    <t>070300</t>
  </si>
  <si>
    <t>MiPlatform, X Platform</t>
  </si>
  <si>
    <t>이경찬, 장선수 각자대표</t>
  </si>
  <si>
    <t>http://www.tobesoft.com</t>
  </si>
  <si>
    <t>LX세미콘</t>
  </si>
  <si>
    <t>108320</t>
  </si>
  <si>
    <t>의료영상저장전송시스템(PACS)</t>
  </si>
  <si>
    <t>홍기태,김동욱</t>
  </si>
  <si>
    <t>http://infinitt.com</t>
  </si>
  <si>
    <t>투비소프트</t>
  </si>
  <si>
    <t>079970</t>
  </si>
  <si>
    <t>금융솔루션,동기화솔루션</t>
  </si>
  <si>
    <t>백형덕</t>
  </si>
  <si>
    <t>http://mobileleader.com</t>
  </si>
  <si>
    <t>인피니트헬스케어</t>
  </si>
  <si>
    <t>071200</t>
  </si>
  <si>
    <t>Clutch,Flywheel,Driveplate,Bearing,ATparts</t>
  </si>
  <si>
    <t>김성철</t>
  </si>
  <si>
    <t>http://www.secoautomotive.com</t>
  </si>
  <si>
    <t>모바일리더</t>
  </si>
  <si>
    <t>100030</t>
  </si>
  <si>
    <t>스포츠화, 스포츠의류</t>
  </si>
  <si>
    <t>정강위, 정소영</t>
  </si>
  <si>
    <t>http://www.qiuzhi.com</t>
  </si>
  <si>
    <t>서진오토모티브</t>
  </si>
  <si>
    <t>122690</t>
  </si>
  <si>
    <t>인터모달 신생 및 재생타이어</t>
  </si>
  <si>
    <t>Thomas Park</t>
  </si>
  <si>
    <t>http://ameridgecorp.com</t>
  </si>
  <si>
    <t>이스트아시아홀딩스</t>
  </si>
  <si>
    <t>900110</t>
  </si>
  <si>
    <t>컴퓨터시스템 통합 구축 및 철도 도로 교통인프라</t>
  </si>
  <si>
    <t>이호성</t>
  </si>
  <si>
    <t>http://www.kcins.co.kr</t>
  </si>
  <si>
    <t>애머릿지</t>
  </si>
  <si>
    <t>900100</t>
  </si>
  <si>
    <t>건강보조식품</t>
  </si>
  <si>
    <t>린진성</t>
  </si>
  <si>
    <t>케이씨에스</t>
  </si>
  <si>
    <t>115500</t>
  </si>
  <si>
    <t>임베디드 GUI 미들웨어 FXUI-2D, FXUI-3D</t>
  </si>
  <si>
    <t>안기홍</t>
  </si>
  <si>
    <t>씨케이에이치</t>
  </si>
  <si>
    <t>900120</t>
  </si>
  <si>
    <t>김치환, 이동원(각자대표이사)</t>
  </si>
  <si>
    <t>http://www.samkee.com</t>
  </si>
  <si>
    <t>HLB테라퓨틱스</t>
  </si>
  <si>
    <t>115450</t>
  </si>
  <si>
    <t>터치스크린칩, 햅틱칩</t>
  </si>
  <si>
    <t>김정철</t>
  </si>
  <si>
    <t>http://imagis.co.kr</t>
  </si>
  <si>
    <t>삼기</t>
  </si>
  <si>
    <t>122350</t>
  </si>
  <si>
    <t>휴대폰인증서보관서비스(UBIKey)</t>
  </si>
  <si>
    <t>권 성 준</t>
  </si>
  <si>
    <t>http://www.infovine.co.kr</t>
  </si>
  <si>
    <t>이미지스</t>
  </si>
  <si>
    <t>115610</t>
  </si>
  <si>
    <t>휴대폰 카메라용 Auto Focus Actuator</t>
  </si>
  <si>
    <t>박광제</t>
  </si>
  <si>
    <t>http://www.hysonic.com</t>
  </si>
  <si>
    <t>인포바인</t>
  </si>
  <si>
    <t>115310</t>
  </si>
  <si>
    <t>휴대전화 케이스</t>
  </si>
  <si>
    <t>손병준, 김낙순</t>
  </si>
  <si>
    <t>http://www.mobase.com</t>
  </si>
  <si>
    <t>하이소닉</t>
  </si>
  <si>
    <t>106080</t>
  </si>
  <si>
    <t>광고용플렉스(조명용,비조명용)</t>
  </si>
  <si>
    <t>김세권</t>
  </si>
  <si>
    <t>http://www.star-flex.com</t>
  </si>
  <si>
    <t>모베이스</t>
  </si>
  <si>
    <t>101330</t>
  </si>
  <si>
    <t>광전송장비(MSPP), 교환장비(AGW)</t>
  </si>
  <si>
    <t>장현국,최종신(각자대표)</t>
  </si>
  <si>
    <t>http://www.woori-net.com</t>
  </si>
  <si>
    <t>스타플렉스</t>
  </si>
  <si>
    <t>115570</t>
  </si>
  <si>
    <t>농기계(관리기,SS기, 이앙기) 제조</t>
  </si>
  <si>
    <t>김신길</t>
  </si>
  <si>
    <t>http://www.asiakor.com</t>
  </si>
  <si>
    <t>우리넷</t>
  </si>
  <si>
    <t>115440</t>
  </si>
  <si>
    <t>PVC가발사, 난연고열사</t>
  </si>
  <si>
    <t>최용성</t>
  </si>
  <si>
    <t>http://www.unon.co.kr</t>
  </si>
  <si>
    <t>아세아텍</t>
  </si>
  <si>
    <t>050860</t>
  </si>
  <si>
    <t>화장품제조,LCD A/S</t>
  </si>
  <si>
    <t>김종원, 구자형 (각자 대표이사)</t>
  </si>
  <si>
    <t>http://www.kodi-s.com</t>
  </si>
  <si>
    <t>폴라리스우노</t>
  </si>
  <si>
    <t>114630</t>
  </si>
  <si>
    <t>자회사 제품 : IT기기용 정밀 화스너부품(스크류, 샤프트, 스프링)</t>
  </si>
  <si>
    <t>나윤복</t>
  </si>
  <si>
    <t>http://www.globalsmtech.com</t>
  </si>
  <si>
    <t>코디</t>
  </si>
  <si>
    <t>080530</t>
  </si>
  <si>
    <t>DVR,유선통신기기 제조,무역/소프트웨어 자문,연구개발,기술용역</t>
  </si>
  <si>
    <t>박상열, 유건상 (각자 대표이사)</t>
  </si>
  <si>
    <t>http://www.itxai.com</t>
  </si>
  <si>
    <t>글로벌에스엠</t>
  </si>
  <si>
    <t>900070</t>
  </si>
  <si>
    <t>의약품 중간체 등</t>
  </si>
  <si>
    <t>양준화, 이기성(각자 대표이사)</t>
  </si>
  <si>
    <t>http://www.kpxls.com/</t>
  </si>
  <si>
    <t>ITX-AI</t>
  </si>
  <si>
    <t>099520</t>
  </si>
  <si>
    <t>뉴메틱 컨베잉 시스템(분체이송시스템)</t>
  </si>
  <si>
    <t>신승대, 남승현(각자대표)</t>
  </si>
  <si>
    <t>http://www.dypnf.com</t>
  </si>
  <si>
    <t>KPX생명과학</t>
  </si>
  <si>
    <t>114450</t>
  </si>
  <si>
    <t>터치센서 칩, 터치스크린 모듈, 터치키 모듈 제조</t>
  </si>
  <si>
    <t>이준섭</t>
  </si>
  <si>
    <t>http://www.melfas.com</t>
  </si>
  <si>
    <t>디와이피엔에프</t>
  </si>
  <si>
    <t>104460</t>
  </si>
  <si>
    <t>미르의전설2</t>
  </si>
  <si>
    <t>장현국</t>
  </si>
  <si>
    <t>http://corp.wemade.com</t>
  </si>
  <si>
    <t>멜파스</t>
  </si>
  <si>
    <t>096640</t>
  </si>
  <si>
    <t>인공지능 솔루션 등</t>
  </si>
  <si>
    <t>곽민철</t>
  </si>
  <si>
    <t>http://www.selvasai.com</t>
  </si>
  <si>
    <t>위메이드</t>
  </si>
  <si>
    <t>112040</t>
  </si>
  <si>
    <t>에어서스펜션 시트/일반고정형 시트/스프링서스펜션 시트</t>
  </si>
  <si>
    <t>이경훈, 홍진영(각자대표)</t>
  </si>
  <si>
    <t>http://www.ewonseat.co.kr</t>
  </si>
  <si>
    <t>셀바스AI</t>
  </si>
  <si>
    <t>108860</t>
  </si>
  <si>
    <t>플랜트설비(산업용 보일러)</t>
  </si>
  <si>
    <t>이인환</t>
  </si>
  <si>
    <t>http://kwb21.com</t>
  </si>
  <si>
    <t>이원컴포텍</t>
  </si>
  <si>
    <t>088290</t>
  </si>
  <si>
    <t>http://kr.humaxdigital.com</t>
  </si>
  <si>
    <t>강원에너지</t>
  </si>
  <si>
    <t>114190</t>
  </si>
  <si>
    <t>모바일게임 퍼블리싱, 바이오의약품 연구개발업 및 판매, 생산설비 및 연구장비의 대여 및 판매</t>
  </si>
  <si>
    <t>http://www.aprogen-hng.com</t>
  </si>
  <si>
    <t>휴맥스</t>
  </si>
  <si>
    <t>115160</t>
  </si>
  <si>
    <t>조선기자재, 선박용 배관</t>
  </si>
  <si>
    <t>http://www.dongbangsm.co.kr</t>
  </si>
  <si>
    <t>에이프로젠 H&amp;G</t>
  </si>
  <si>
    <t>109960</t>
  </si>
  <si>
    <t>선박용 크레인,선박구성부품,선박의장품,철구조물 제조/철판 도매/부동산 임대</t>
  </si>
  <si>
    <t>김동원</t>
  </si>
  <si>
    <t>http://sangsangin-industry.co.kr</t>
  </si>
  <si>
    <t>동방선기</t>
  </si>
  <si>
    <t>099410</t>
  </si>
  <si>
    <t>B형간염치료제 내성진단,C형간염바이러스 유전형진단, 자궁경부암유발바이러스 유전형진단</t>
  </si>
  <si>
    <t>김수옥</t>
  </si>
  <si>
    <t>http://www.genematrix.net</t>
  </si>
  <si>
    <t>상상인인더스트리</t>
  </si>
  <si>
    <t>101000</t>
  </si>
  <si>
    <t>리튬1차전지</t>
  </si>
  <si>
    <t>장승국</t>
  </si>
  <si>
    <t>http://www.vitzrocell.com</t>
  </si>
  <si>
    <t>진매트릭스</t>
  </si>
  <si>
    <t>109820</t>
  </si>
  <si>
    <t>인체이식용조직(인조피부,인조뼈),의료용시술재료(가슴보형물)</t>
  </si>
  <si>
    <t>김근영</t>
  </si>
  <si>
    <t>http://hansbiomed.com</t>
  </si>
  <si>
    <t>비츠로셀</t>
  </si>
  <si>
    <t>082920</t>
  </si>
  <si>
    <t>디지털음원유통, 온라인음악서비스</t>
  </si>
  <si>
    <t>왕문주</t>
  </si>
  <si>
    <t>http://www.bugs.co.kr</t>
  </si>
  <si>
    <t>한스바이오메드</t>
  </si>
  <si>
    <t>042520</t>
  </si>
  <si>
    <t>지상파 DMB용 수신칩(모바일 TV용 SoC)</t>
  </si>
  <si>
    <t>박창일</t>
  </si>
  <si>
    <t>http://www.inctech.co.kr</t>
  </si>
  <si>
    <t>NHN벅스</t>
  </si>
  <si>
    <t>104200</t>
  </si>
  <si>
    <t>Blanket, DOF, 보호필름</t>
  </si>
  <si>
    <t>오원석</t>
  </si>
  <si>
    <t>http://www.knwkorea.com</t>
  </si>
  <si>
    <t>아이앤씨</t>
  </si>
  <si>
    <t>052860</t>
  </si>
  <si>
    <t>FPD(Flat Panel Display 평판디스플레이)용 Bonding System 및 In-line System, 카메라모듈장비, 이차전지장비, 메카트로닉스 사업군</t>
  </si>
  <si>
    <t>김태구, 김종원(각자대표)</t>
  </si>
  <si>
    <t>http://www.dsk.co.kr</t>
  </si>
  <si>
    <t>케이엔더블유</t>
  </si>
  <si>
    <t>105330</t>
  </si>
  <si>
    <t>항체융합단백질 치료제 및 유전자치료 백신개발</t>
  </si>
  <si>
    <t>우정원, Neil Warma</t>
  </si>
  <si>
    <t>http://genexine.com</t>
  </si>
  <si>
    <t>디에스케이</t>
  </si>
  <si>
    <t>109740</t>
  </si>
  <si>
    <t>디스플레이 자동화설비</t>
  </si>
  <si>
    <t>정지용</t>
  </si>
  <si>
    <t>http://toptec.co.kr</t>
  </si>
  <si>
    <t>제넥신</t>
  </si>
  <si>
    <t>095700</t>
  </si>
  <si>
    <t>Wind-Tower</t>
  </si>
  <si>
    <t>이동진</t>
  </si>
  <si>
    <t>http://www.dongkuksnc.co.kr</t>
  </si>
  <si>
    <t>톱텍</t>
  </si>
  <si>
    <t>108230</t>
  </si>
  <si>
    <t>디젤엔진부품, 산업부품, 단조품</t>
  </si>
  <si>
    <t>http://www.snwcorp.com</t>
  </si>
  <si>
    <t>동국S&amp;C</t>
  </si>
  <si>
    <t>100130</t>
  </si>
  <si>
    <t>이용국</t>
  </si>
  <si>
    <t>http://www.gamevil.com</t>
  </si>
  <si>
    <t>에스앤더블류</t>
  </si>
  <si>
    <t>103230</t>
  </si>
  <si>
    <t>크롤러크레인용 트랙슈 어셈블리, 굴삭기용 아이들러 트랙슈 스프링 등</t>
  </si>
  <si>
    <t>오길봉</t>
  </si>
  <si>
    <t>http://www.dongilmetal.co.kr</t>
  </si>
  <si>
    <t>컴투스홀딩스</t>
  </si>
  <si>
    <t>063080</t>
  </si>
  <si>
    <t>반도체,전자제품,마이크로컨트롤라</t>
  </si>
  <si>
    <t>최원</t>
  </si>
  <si>
    <t>http://abov.co.kr</t>
  </si>
  <si>
    <t>동일금속</t>
  </si>
  <si>
    <t>109860</t>
  </si>
  <si>
    <t>실크로드 온라인</t>
  </si>
  <si>
    <t>장현국, 이길형 각자 대표이사</t>
  </si>
  <si>
    <t>http://www.wemademax.com</t>
  </si>
  <si>
    <t>어보브반도체</t>
  </si>
  <si>
    <t>102120</t>
  </si>
  <si>
    <t>LCD/반도체용 케미칼</t>
  </si>
  <si>
    <t>지용석,김정수,박기수(각자대표)</t>
  </si>
  <si>
    <t>http://www.enftech.com/</t>
  </si>
  <si>
    <t>위메이드맥스</t>
  </si>
  <si>
    <t>101730</t>
  </si>
  <si>
    <t>공작기계 및 산업용로봇제조</t>
  </si>
  <si>
    <t>최영섭</t>
  </si>
  <si>
    <t>http://www.esmec.com</t>
  </si>
  <si>
    <t>이엔에프테크놀로지</t>
  </si>
  <si>
    <t>102710</t>
  </si>
  <si>
    <t>태양광기자재 및 선박용엔진 도매, 태양광발전시스템 구축 및 설계</t>
  </si>
  <si>
    <t>최기혁</t>
  </si>
  <si>
    <t>http://www.sdn-i.com</t>
  </si>
  <si>
    <t>스맥</t>
  </si>
  <si>
    <t>099440</t>
  </si>
  <si>
    <t>금속절삭가공기계(수치제어식 수평보링머신,오면가공기,수직선반,플로우보링머신),산업기계(전용기,공작기계부품) 제조,판매</t>
  </si>
  <si>
    <t>하종식</t>
  </si>
  <si>
    <t>http://www.hnkkorea.com</t>
  </si>
  <si>
    <t>SDN</t>
  </si>
  <si>
    <t>099220</t>
  </si>
  <si>
    <t>굴삭기 Roller 및 형단조품</t>
  </si>
  <si>
    <t>류명준</t>
  </si>
  <si>
    <t>http://www.heungkuk.co.kr</t>
  </si>
  <si>
    <t>한국정밀기계</t>
  </si>
  <si>
    <t>101680</t>
  </si>
  <si>
    <t>트랜스미션,감속기,기어전동축 제조</t>
  </si>
  <si>
    <t>한현석,한우진(각자 대표이사)</t>
  </si>
  <si>
    <t>http://www.woorimgear.co.kr</t>
  </si>
  <si>
    <t>흥국</t>
  </si>
  <si>
    <t>010240</t>
  </si>
  <si>
    <t>스텐레스봉,판(열간제품) 제조,도매</t>
  </si>
  <si>
    <t>김영국</t>
  </si>
  <si>
    <t>http://www.tplex.co.kr</t>
  </si>
  <si>
    <t>우림피티에스</t>
  </si>
  <si>
    <t>101170</t>
  </si>
  <si>
    <t>셔츠,자켓/바지, 타이</t>
  </si>
  <si>
    <t>김흥수</t>
  </si>
  <si>
    <t>http://www.thesto.kr</t>
  </si>
  <si>
    <t>티플랙스</t>
  </si>
  <si>
    <t>081150</t>
  </si>
  <si>
    <t>대형정밀금형(가전,자동차용 등)</t>
  </si>
  <si>
    <t>유영목</t>
  </si>
  <si>
    <t>http://www.atechsolution.co.kr</t>
  </si>
  <si>
    <t>에스티오</t>
  </si>
  <si>
    <t>098660</t>
  </si>
  <si>
    <t>블랭크마스크</t>
  </si>
  <si>
    <t>정수홍</t>
  </si>
  <si>
    <t>http://www.snstech.co.kr</t>
  </si>
  <si>
    <t>에이테크솔루션</t>
  </si>
  <si>
    <t>071670</t>
  </si>
  <si>
    <t>X-Ray Detector</t>
  </si>
  <si>
    <t>김후식</t>
  </si>
  <si>
    <t>http://www.vieworks.com</t>
  </si>
  <si>
    <t>에스앤에스텍</t>
  </si>
  <si>
    <t>101490</t>
  </si>
  <si>
    <t>항균제, 수처리제, 원료의약 등</t>
  </si>
  <si>
    <t>이우석</t>
  </si>
  <si>
    <t>뷰웍스</t>
  </si>
  <si>
    <t>100120</t>
  </si>
  <si>
    <t>디지털오디오앰프칩</t>
  </si>
  <si>
    <t>정인견</t>
  </si>
  <si>
    <t>http://www.neofidelity.com</t>
  </si>
  <si>
    <t>코오롱생명과학</t>
  </si>
  <si>
    <t>102940</t>
  </si>
  <si>
    <t>휴대폰부품, 소형LCD부품, LED조명기기</t>
  </si>
  <si>
    <t>김근우,이재규</t>
  </si>
  <si>
    <t>http://www.finetechnix.com</t>
  </si>
  <si>
    <t>엔시트론</t>
  </si>
  <si>
    <t>101400</t>
  </si>
  <si>
    <t>항체치료제,효소치료제</t>
  </si>
  <si>
    <t>황엽</t>
  </si>
  <si>
    <t>http://www.abxis.com</t>
  </si>
  <si>
    <t>파인테크닉스</t>
  </si>
  <si>
    <t>106240</t>
  </si>
  <si>
    <t>자동차부품(시트,도어) 제조</t>
  </si>
  <si>
    <t>김병준</t>
  </si>
  <si>
    <t>http://www.dsfinetec.com</t>
  </si>
  <si>
    <t>이수앱지스</t>
  </si>
  <si>
    <t>086890</t>
  </si>
  <si>
    <t>지주회사, 자회사관리, 부동산임대</t>
  </si>
  <si>
    <t>대성파인텍</t>
  </si>
  <si>
    <t>104040</t>
  </si>
  <si>
    <t>의약품원료(A형,B형 보툴리늄독소 단백질치료제) 제조,연구,개발</t>
  </si>
  <si>
    <t>정현호</t>
  </si>
  <si>
    <t>http://www.medytox.com</t>
  </si>
  <si>
    <t>유비쿼스홀딩스</t>
  </si>
  <si>
    <t>078070</t>
  </si>
  <si>
    <t>온라인 게임 개발 및 퍼블리싱(열혈강호온라인,홀릭2,영웅)</t>
  </si>
  <si>
    <t>권이형</t>
  </si>
  <si>
    <t>http://www.mgamecorp.com</t>
  </si>
  <si>
    <t>메디톡스</t>
  </si>
  <si>
    <t>086900</t>
  </si>
  <si>
    <t>액정평판디스플레이용 플라스틱 박판필름 제조업</t>
  </si>
  <si>
    <t>김양국</t>
  </si>
  <si>
    <t>http://www.i-components.co.kr</t>
  </si>
  <si>
    <t>엠게임</t>
  </si>
  <si>
    <t>058630</t>
  </si>
  <si>
    <t>ESCO 사업, 신재생에너지 사업</t>
  </si>
  <si>
    <t>남상우, 한용해(각자대표)</t>
  </si>
  <si>
    <t>http://www.hlb-ls.com</t>
  </si>
  <si>
    <t>아이컴포넌트</t>
  </si>
  <si>
    <t>059100</t>
  </si>
  <si>
    <t>전자신용인증서비스(정보),소프트웨어 개발</t>
  </si>
  <si>
    <t>이진옥</t>
  </si>
  <si>
    <t>http://www.ecredible.co.kr</t>
  </si>
  <si>
    <t>HLB생명과학</t>
  </si>
  <si>
    <t>067630</t>
  </si>
  <si>
    <t>의료용구(체액배출기,도뇨관) 제조,도매,수출입</t>
  </si>
  <si>
    <t>http://SEWOONMEDICAL.CO.KR</t>
  </si>
  <si>
    <t>이크레더블</t>
  </si>
  <si>
    <t>092130</t>
  </si>
  <si>
    <t>BGA IC Burn-In Socket,DRAM Module Socket</t>
  </si>
  <si>
    <t>양승은</t>
  </si>
  <si>
    <t>http://www.mcsgroup.co.kr</t>
  </si>
  <si>
    <t>세운메디칼</t>
  </si>
  <si>
    <t>100700</t>
  </si>
  <si>
    <t>소형 BLU, 정밀 플라스틱 제품</t>
  </si>
  <si>
    <t>대표이사 고창훈</t>
  </si>
  <si>
    <t>http://www.kjpretech.com</t>
  </si>
  <si>
    <t>마이크로컨텍솔</t>
  </si>
  <si>
    <t>098120</t>
  </si>
  <si>
    <t>후육강관제조업,조선블록제조업</t>
  </si>
  <si>
    <t>송무석</t>
  </si>
  <si>
    <t>http://www.sam-kang.com/</t>
  </si>
  <si>
    <t>이엠앤아이</t>
  </si>
  <si>
    <t>083470</t>
  </si>
  <si>
    <t>휴대폰카메라모듈 등</t>
  </si>
  <si>
    <t>김태동</t>
  </si>
  <si>
    <t>http://www.im2006.com</t>
  </si>
  <si>
    <t>삼강엠앤티</t>
  </si>
  <si>
    <t>100090</t>
  </si>
  <si>
    <t>에너지절감설비,자동화배합설비,환경설비</t>
  </si>
  <si>
    <t>이영규, 이기창, 이영식</t>
  </si>
  <si>
    <t>http://www.welcronhantec.co.kr</t>
  </si>
  <si>
    <t>아이엠</t>
  </si>
  <si>
    <t>101390</t>
  </si>
  <si>
    <t>영구앵커,교량용케이블,타이케이블</t>
  </si>
  <si>
    <t>남홍기</t>
  </si>
  <si>
    <t>웰크론한텍</t>
  </si>
  <si>
    <t>076080</t>
  </si>
  <si>
    <t>지문인식솔루션및시스템</t>
  </si>
  <si>
    <t>코리아에스이</t>
  </si>
  <si>
    <t>101670</t>
  </si>
  <si>
    <t>미술품경매</t>
  </si>
  <si>
    <t>이옥경</t>
  </si>
  <si>
    <t>슈프리마에이치큐</t>
  </si>
  <si>
    <t>094840</t>
  </si>
  <si>
    <t>온라인게임(카발온라인),알툴즈S/W,스토리지S/W</t>
  </si>
  <si>
    <t>정상원</t>
  </si>
  <si>
    <t>서울옥션</t>
  </si>
  <si>
    <t>063170</t>
  </si>
  <si>
    <t>청담어학원</t>
  </si>
  <si>
    <t>이충국</t>
  </si>
  <si>
    <t>http://creverse.com</t>
  </si>
  <si>
    <t>이스트소프트</t>
  </si>
  <si>
    <t>047560</t>
  </si>
  <si>
    <t>반도체용링및전극</t>
  </si>
  <si>
    <t>배종식</t>
  </si>
  <si>
    <t>크레버스</t>
  </si>
  <si>
    <t>096240</t>
  </si>
  <si>
    <t>인공위성시스템, 위성지상국, 위성부분품 개발 및 제조</t>
  </si>
  <si>
    <t>김이을</t>
  </si>
  <si>
    <t>http://www.satreci.com</t>
  </si>
  <si>
    <t>월덱스</t>
  </si>
  <si>
    <t>101160</t>
  </si>
  <si>
    <t>컨택센터솔루션,BcN솔루션,ASP서비스사업</t>
  </si>
  <si>
    <t>신경식</t>
  </si>
  <si>
    <t>http://www.bridgetec.co.kr</t>
  </si>
  <si>
    <t>쎄트렉아이</t>
  </si>
  <si>
    <t>099320</t>
  </si>
  <si>
    <t>전자제품및반도체생산용 3차원 납도포검사장비</t>
  </si>
  <si>
    <t>고광일</t>
  </si>
  <si>
    <t>http://www.kohyoung.com</t>
  </si>
  <si>
    <t>브리지텍</t>
  </si>
  <si>
    <t>064480</t>
  </si>
  <si>
    <t>온라인게임(프리스타일농구)</t>
  </si>
  <si>
    <t>조성원</t>
  </si>
  <si>
    <t>http://www.joycity.com</t>
  </si>
  <si>
    <t>고영</t>
  </si>
  <si>
    <t>098460</t>
  </si>
  <si>
    <t>슈퍼티아, 안티펜SM</t>
  </si>
  <si>
    <t>강석진</t>
  </si>
  <si>
    <t>http://www.woogenebng.com</t>
  </si>
  <si>
    <t>조이시티</t>
  </si>
  <si>
    <t>067000</t>
  </si>
  <si>
    <t>반도체장비(화학증착장비)</t>
  </si>
  <si>
    <t>주숭일, 이재호 (각자 대표이사)</t>
  </si>
  <si>
    <t>http://www.hites.co.kr</t>
  </si>
  <si>
    <t>우진비앤지</t>
  </si>
  <si>
    <t>018620</t>
  </si>
  <si>
    <t>도서,음반/DVD,화장품</t>
  </si>
  <si>
    <t>김석환</t>
  </si>
  <si>
    <t>테스</t>
  </si>
  <si>
    <t>095610</t>
  </si>
  <si>
    <t>OLED구동IC,LED구동IC,LCD구동IC</t>
  </si>
  <si>
    <t>정재천</t>
  </si>
  <si>
    <t>예스24</t>
  </si>
  <si>
    <t>053280</t>
  </si>
  <si>
    <t>생체분해성봉합사,근관충전재</t>
  </si>
  <si>
    <t>오석송</t>
  </si>
  <si>
    <t>http://wwwlmeta-biomed.com</t>
  </si>
  <si>
    <t>엘디티</t>
  </si>
  <si>
    <t>096870</t>
  </si>
  <si>
    <t>혼합유박비료,유기복합비료,혼합유기질비료</t>
  </si>
  <si>
    <t>박태헌,김방식,박문현</t>
  </si>
  <si>
    <t>메타바이오메드</t>
  </si>
  <si>
    <t>059210</t>
  </si>
  <si>
    <t>광전송장비</t>
  </si>
  <si>
    <t>박노택</t>
  </si>
  <si>
    <t>http://www.telefield.com</t>
  </si>
  <si>
    <t>효성오앤비</t>
  </si>
  <si>
    <t>097870</t>
  </si>
  <si>
    <t>컴퓨터 및 주변장치 제조</t>
  </si>
  <si>
    <t>김명종</t>
  </si>
  <si>
    <t>http://www.e-trons.co.kr</t>
  </si>
  <si>
    <t>텔레필드</t>
  </si>
  <si>
    <t>091440</t>
  </si>
  <si>
    <t>휴대폰용키모듈</t>
  </si>
  <si>
    <t>조경숙</t>
  </si>
  <si>
    <t>http://www.s-mac.co.kr</t>
  </si>
  <si>
    <t>이트론</t>
  </si>
  <si>
    <t>096040</t>
  </si>
  <si>
    <t>WaferProber</t>
  </si>
  <si>
    <t>박순관(단독대표이사)</t>
  </si>
  <si>
    <t>http://www.s-connect.co.kr</t>
  </si>
  <si>
    <t>에스맥</t>
  </si>
  <si>
    <t>097780</t>
  </si>
  <si>
    <t>초저온냉동고및동결건조기</t>
  </si>
  <si>
    <t>홍성대</t>
  </si>
  <si>
    <t>에스코넥</t>
  </si>
  <si>
    <t>096630</t>
  </si>
  <si>
    <t>휴대폰용키패드및부자재</t>
  </si>
  <si>
    <t>김재윤</t>
  </si>
  <si>
    <t>http://seowonintech.co.kr</t>
  </si>
  <si>
    <t>일신바이오</t>
  </si>
  <si>
    <t>068330</t>
  </si>
  <si>
    <t>컨택센터용교환시스템,업무용교환시스템</t>
  </si>
  <si>
    <t>현해남</t>
  </si>
  <si>
    <t>서원인텍</t>
  </si>
  <si>
    <t>093920</t>
  </si>
  <si>
    <t>내연기관구조재(선박엔진용MBS)</t>
  </si>
  <si>
    <t>김대성</t>
  </si>
  <si>
    <t>이씨에스</t>
  </si>
  <si>
    <t>067010</t>
  </si>
  <si>
    <t>해외, 국내상품 소싱 및 판매대행 서비스</t>
  </si>
  <si>
    <t>김응상</t>
  </si>
  <si>
    <t>http://www.isecommerce.co.kr</t>
  </si>
  <si>
    <t>대창솔루션</t>
  </si>
  <si>
    <t>096350</t>
  </si>
  <si>
    <t>ECM, DIODE, LED Light</t>
  </si>
  <si>
    <t>이진효</t>
  </si>
  <si>
    <t>http://www.rfsemi.co.kr/</t>
  </si>
  <si>
    <t>아이에스이커머스</t>
  </si>
  <si>
    <t>069920</t>
  </si>
  <si>
    <t>반도체배선박막재료(알루미늄전구체)</t>
  </si>
  <si>
    <t>김명운</t>
  </si>
  <si>
    <t>http://www.dnfsolution.com</t>
  </si>
  <si>
    <t>알에프세미</t>
  </si>
  <si>
    <t>096610</t>
  </si>
  <si>
    <t>열교환기,압력용기</t>
  </si>
  <si>
    <t>이광섭</t>
  </si>
  <si>
    <t>http://ijeng.com</t>
  </si>
  <si>
    <t>디엔에프</t>
  </si>
  <si>
    <t>092070</t>
  </si>
  <si>
    <t>정밀계장용피팅및밸브류,전원분배장치(MCPD)</t>
  </si>
  <si>
    <t>윤종찬</t>
  </si>
  <si>
    <t>http://superlok.com</t>
  </si>
  <si>
    <t>일진파워</t>
  </si>
  <si>
    <t>094820</t>
  </si>
  <si>
    <t>CNC공작기계등</t>
  </si>
  <si>
    <t>강삼수</t>
  </si>
  <si>
    <t>http://www.yesemk.com</t>
  </si>
  <si>
    <t>비엠티</t>
  </si>
  <si>
    <t>086670</t>
  </si>
  <si>
    <t>인쇄회로판(PCB)</t>
  </si>
  <si>
    <t>문병선, 문인식 (각자대표)</t>
  </si>
  <si>
    <t>이엠코리아</t>
  </si>
  <si>
    <t>095190</t>
  </si>
  <si>
    <t>멀티미디어반도체</t>
  </si>
  <si>
    <t>http://www.tamulm.com</t>
  </si>
  <si>
    <t>현우산업</t>
  </si>
  <si>
    <t>092300</t>
  </si>
  <si>
    <t>태양광발전시스템,태양전지모듈</t>
  </si>
  <si>
    <t>홍성민, 조효현 각자대표이사</t>
  </si>
  <si>
    <t>http://www.s-energy.co.kr</t>
  </si>
  <si>
    <t>다믈멀티미디어</t>
  </si>
  <si>
    <t>093640</t>
  </si>
  <si>
    <t>휴대폰금속프레스부품(전자파차단ShieldCan)</t>
  </si>
  <si>
    <t>조일현,김영도(각자대표이사)</t>
  </si>
  <si>
    <t>http://www.swei.co.kr</t>
  </si>
  <si>
    <t>에스에너지</t>
  </si>
  <si>
    <t>095910</t>
  </si>
  <si>
    <t>프리즘시트</t>
  </si>
  <si>
    <t>조성민</t>
  </si>
  <si>
    <t>성우전자</t>
  </si>
  <si>
    <t>081580</t>
  </si>
  <si>
    <t>LCD패널용PBA</t>
  </si>
  <si>
    <t>정수연, 정도연(각자대표)</t>
  </si>
  <si>
    <t>엘엠에스</t>
  </si>
  <si>
    <t>073110</t>
  </si>
  <si>
    <t>광반도체, 소자 및 모듈</t>
  </si>
  <si>
    <t>박병근</t>
  </si>
  <si>
    <t>http://www.od-tech.com</t>
  </si>
  <si>
    <t>제이엠티</t>
  </si>
  <si>
    <t>094970</t>
  </si>
  <si>
    <t>반도체테스트소켓</t>
  </si>
  <si>
    <t>김정렬, 김상욱 (각자 대표이사)</t>
  </si>
  <si>
    <t>http://isc21.kr</t>
  </si>
  <si>
    <t>오디텍</t>
  </si>
  <si>
    <t>080520</t>
  </si>
  <si>
    <t>마이크로비트,샤프트</t>
  </si>
  <si>
    <t>권상훈</t>
  </si>
  <si>
    <t>http://www.neotis.co.kr</t>
  </si>
  <si>
    <t>ISC</t>
  </si>
  <si>
    <t>095340</t>
  </si>
  <si>
    <t>LCDBLU용광학필름</t>
  </si>
  <si>
    <t>김철영</t>
  </si>
  <si>
    <t>네오티스</t>
  </si>
  <si>
    <t>085910</t>
  </si>
  <si>
    <t>광학필름,윈도우필름,미디어필름</t>
  </si>
  <si>
    <t>김상근</t>
  </si>
  <si>
    <t>http://www.sangbogroup.com</t>
  </si>
  <si>
    <t>미래나노텍</t>
  </si>
  <si>
    <t>095500</t>
  </si>
  <si>
    <t>안전성평가, 유효성평가</t>
  </si>
  <si>
    <t>강종구</t>
  </si>
  <si>
    <t>http://www.biotoxtech.com</t>
  </si>
  <si>
    <t>상보</t>
  </si>
  <si>
    <t>027580</t>
  </si>
  <si>
    <t>LCD,PDP및단말기용PBA</t>
  </si>
  <si>
    <t>정신욱</t>
  </si>
  <si>
    <t>http://www.younyi.co.kr</t>
  </si>
  <si>
    <t>바이오톡스텍</t>
  </si>
  <si>
    <t>086040</t>
  </si>
  <si>
    <t>전자식전력량계,설비미터,원격검침시스템</t>
  </si>
  <si>
    <t>박혜린</t>
  </si>
  <si>
    <t>http://www.omnisystem.co.kr</t>
  </si>
  <si>
    <t>연이비앤티</t>
  </si>
  <si>
    <t>090740</t>
  </si>
  <si>
    <t>금융자동화기기모듈,역무자동화기기모듈,특수단말시스템</t>
  </si>
  <si>
    <t>함현철</t>
  </si>
  <si>
    <t>http://www.puloon.co.kr</t>
  </si>
  <si>
    <t>옴니시스템</t>
  </si>
  <si>
    <t>057540</t>
  </si>
  <si>
    <t>이동통신중계기용전력증폭기</t>
  </si>
  <si>
    <t>박천석(단독대표)</t>
  </si>
  <si>
    <t>http://www.wavetc.com</t>
  </si>
  <si>
    <t>푸른기술</t>
  </si>
  <si>
    <t>094940</t>
  </si>
  <si>
    <t>POS용프린터,프린팅메카니즘</t>
  </si>
  <si>
    <t>노현철 단독 대표이사</t>
  </si>
  <si>
    <t>http://www.bixolon.com</t>
  </si>
  <si>
    <t>웨이브일렉트로</t>
  </si>
  <si>
    <t>095270</t>
  </si>
  <si>
    <t>고밀도폴리우레탄폼시트</t>
  </si>
  <si>
    <t>강원형</t>
  </si>
  <si>
    <t>http://www.snkpolytec.com</t>
  </si>
  <si>
    <t>빅솔론</t>
  </si>
  <si>
    <t>093190</t>
  </si>
  <si>
    <t>무선인터넷플랫폼</t>
  </si>
  <si>
    <t>이정남</t>
  </si>
  <si>
    <t>http://www.neodian.co.kr</t>
  </si>
  <si>
    <t>S&amp;K폴리텍</t>
  </si>
  <si>
    <t>091340</t>
  </si>
  <si>
    <t>전자결제</t>
  </si>
  <si>
    <t>신동훈</t>
  </si>
  <si>
    <t>http://www.galaxiamoneytree.co.kr</t>
  </si>
  <si>
    <t>율호</t>
  </si>
  <si>
    <t>072770</t>
  </si>
  <si>
    <t>환경소재,화학필터,이차전지소재등</t>
  </si>
  <si>
    <t>http://www.ecopro.co.kr</t>
  </si>
  <si>
    <t>갤럭시아머니트리</t>
  </si>
  <si>
    <t>094480</t>
  </si>
  <si>
    <t>외식프랜차이즈사업,육류가공,식자재유통등</t>
  </si>
  <si>
    <t>이종영,김상욱(각자대표이사)</t>
  </si>
  <si>
    <t>http://www.mrpizza.co.kr</t>
  </si>
  <si>
    <t>에코프로</t>
  </si>
  <si>
    <t>086520</t>
  </si>
  <si>
    <t>송재준, 이주환</t>
  </si>
  <si>
    <t>http://com2us.com/corporation</t>
  </si>
  <si>
    <t>엠피대산</t>
  </si>
  <si>
    <t>065150</t>
  </si>
  <si>
    <t>피망,스페셜포스</t>
  </si>
  <si>
    <t>김승철, 배태근 (공동대표)</t>
  </si>
  <si>
    <t>http://www.neowizgames.com</t>
  </si>
  <si>
    <t>컴투스</t>
  </si>
  <si>
    <t>078340</t>
  </si>
  <si>
    <t>차량용 블랙박스 / 영상처리용 시스템반도체</t>
  </si>
  <si>
    <t>최종현</t>
  </si>
  <si>
    <t>http://nc-and.com</t>
  </si>
  <si>
    <t>네오위즈</t>
  </si>
  <si>
    <t>095660</t>
  </si>
  <si>
    <t>운용지원솔루션</t>
  </si>
  <si>
    <t>최영래</t>
  </si>
  <si>
    <t>http://www.ntels.com</t>
  </si>
  <si>
    <t>앤씨앤</t>
  </si>
  <si>
    <t>092600</t>
  </si>
  <si>
    <t>자동차용너트류</t>
  </si>
  <si>
    <t>http://www.pungkang.co.kr</t>
  </si>
  <si>
    <t>엔텔스</t>
  </si>
  <si>
    <t>069410</t>
  </si>
  <si>
    <t>인사돌, 복합마데카솔, 파미레이</t>
  </si>
  <si>
    <t>송준호</t>
  </si>
  <si>
    <t>http://www.dkpharm.co.kr</t>
  </si>
  <si>
    <t>풍강</t>
  </si>
  <si>
    <t>093380</t>
  </si>
  <si>
    <t>선박엔진용실린더라이너</t>
  </si>
  <si>
    <t>정 형 석</t>
  </si>
  <si>
    <t>http://www.cape.co.kr</t>
  </si>
  <si>
    <t>동국제약</t>
  </si>
  <si>
    <t>086450</t>
  </si>
  <si>
    <t>2차전지부품</t>
  </si>
  <si>
    <t>김일부</t>
  </si>
  <si>
    <t>http://www.ssedp.co.kr</t>
  </si>
  <si>
    <t>케이프</t>
  </si>
  <si>
    <t>064820</t>
  </si>
  <si>
    <t>선용원격자동측정시스템,선용원격자동경보시스템</t>
  </si>
  <si>
    <t>지석준, 김영구</t>
  </si>
  <si>
    <t>http://www.hanlalevel.co.kr</t>
  </si>
  <si>
    <t>상신이디피</t>
  </si>
  <si>
    <t>091580</t>
  </si>
  <si>
    <t>이동통신용중계기</t>
  </si>
  <si>
    <t>남재국</t>
  </si>
  <si>
    <t>http://www.frtek.co.kr</t>
  </si>
  <si>
    <t>한라IMS</t>
  </si>
  <si>
    <t>092460</t>
  </si>
  <si>
    <t>마이크로스피커,리시버</t>
  </si>
  <si>
    <t>정승규, 이석근</t>
  </si>
  <si>
    <t>http://www.em-tech.co.kr</t>
  </si>
  <si>
    <t>에프알텍</t>
  </si>
  <si>
    <t>073540</t>
  </si>
  <si>
    <t>여행상품</t>
  </si>
  <si>
    <t>조현문, 이종혁(공동대표이사)</t>
  </si>
  <si>
    <t>http://www.verygoodtourcompany.com</t>
  </si>
  <si>
    <t>이엠텍</t>
  </si>
  <si>
    <t>091120</t>
  </si>
  <si>
    <t>네트워크장비공급및인터넷트래픽솔루션</t>
  </si>
  <si>
    <t>리지앙(Li Jiang)</t>
  </si>
  <si>
    <t>http://www.kornicglory.co.kr</t>
  </si>
  <si>
    <t>참좋은여행</t>
  </si>
  <si>
    <t>094850</t>
  </si>
  <si>
    <t>유가증권위탁매매</t>
  </si>
  <si>
    <t>김원규</t>
  </si>
  <si>
    <t>http://www.ebestsec.co.kr</t>
  </si>
  <si>
    <t>네오리진</t>
  </si>
  <si>
    <t>094860</t>
  </si>
  <si>
    <t>자일링스(Xilinx)비메모리반도체(PLDchip)유통</t>
  </si>
  <si>
    <t>신동철, 성종률</t>
  </si>
  <si>
    <t>http://www.makus.co.kr</t>
  </si>
  <si>
    <t>이베스트투자증권</t>
  </si>
  <si>
    <t>078020</t>
  </si>
  <si>
    <t>치과용임플란트</t>
  </si>
  <si>
    <t>엄태관</t>
  </si>
  <si>
    <t>http://www.osstem.com</t>
  </si>
  <si>
    <t>매커스</t>
  </si>
  <si>
    <t>093520</t>
  </si>
  <si>
    <t>투명전도성관련제품</t>
  </si>
  <si>
    <t>최원서</t>
  </si>
  <si>
    <t>http://www.nanosbiz.com</t>
  </si>
  <si>
    <t>오스템임플란트</t>
  </si>
  <si>
    <t>048260</t>
  </si>
  <si>
    <t>생체기능성(아토피)보습제</t>
  </si>
  <si>
    <t>http://neopharm.co.kr</t>
  </si>
  <si>
    <t>나노캠텍</t>
  </si>
  <si>
    <t>091970</t>
  </si>
  <si>
    <t>연성인쇄회로기판(FPCB)</t>
  </si>
  <si>
    <t>이경환</t>
  </si>
  <si>
    <t>http://www.bhe.co.kr</t>
  </si>
  <si>
    <t>네오팜</t>
  </si>
  <si>
    <t>092730</t>
  </si>
  <si>
    <t>뼈이식재,건강식품소재</t>
  </si>
  <si>
    <t>김정근, 윤태영</t>
  </si>
  <si>
    <t>http://www.oscotec.com</t>
  </si>
  <si>
    <t>비에이치</t>
  </si>
  <si>
    <t>090460</t>
  </si>
  <si>
    <t>Touch IC 및 PBA, TG, EMC</t>
  </si>
  <si>
    <t>김보균, 김응수</t>
  </si>
  <si>
    <t>http://www.chemtronics.co.kr</t>
  </si>
  <si>
    <t>오스코텍</t>
  </si>
  <si>
    <t>039200</t>
  </si>
  <si>
    <t>기계장비(디스플레이장비)</t>
  </si>
  <si>
    <t>정재송, 최기열, 김두열 (각자 대표이사)</t>
  </si>
  <si>
    <t>http://www.astjetec.co.kr</t>
  </si>
  <si>
    <t>켐트로닉스</t>
  </si>
  <si>
    <t>089010</t>
  </si>
  <si>
    <t>LCD검사장비</t>
  </si>
  <si>
    <t>박재규, 김재평(각자대표이사)</t>
  </si>
  <si>
    <t>http://www.dongaeltek.co.kr</t>
  </si>
  <si>
    <t>제이스텍</t>
  </si>
  <si>
    <t>090470</t>
  </si>
  <si>
    <t>의약품제조업</t>
  </si>
  <si>
    <t>송수영</t>
  </si>
  <si>
    <t>http://www.huonsglobal.com</t>
  </si>
  <si>
    <t>동아엘텍</t>
  </si>
  <si>
    <t>088130</t>
  </si>
  <si>
    <t>금융단말시스템,복표발매기,마권발매기</t>
  </si>
  <si>
    <t>http://www.kctinc.co.kr</t>
  </si>
  <si>
    <t>휴온스글로벌</t>
  </si>
  <si>
    <t>084110</t>
  </si>
  <si>
    <t>카메라모듈, 안테나, 센서류 등</t>
  </si>
  <si>
    <t>김종구, 김종태</t>
  </si>
  <si>
    <t>http://www.partron.co.kr</t>
  </si>
  <si>
    <t>케이씨티</t>
  </si>
  <si>
    <t>089150</t>
  </si>
  <si>
    <t>반도체메모리주검사장비생산(메모리컴포넌트테스터,메모리모듈테스트)</t>
  </si>
  <si>
    <t>http://www.uni-test.com</t>
  </si>
  <si>
    <t>파트론</t>
  </si>
  <si>
    <t>091700</t>
  </si>
  <si>
    <t>제조업용로봇및서비스로봇</t>
  </si>
  <si>
    <t>김봉관</t>
  </si>
  <si>
    <t>http://www.dstrobot.com</t>
  </si>
  <si>
    <t>유니테스트</t>
  </si>
  <si>
    <t>086390</t>
  </si>
  <si>
    <t>교통관련장비(고정식축중기, 이동식축중기 등)</t>
  </si>
  <si>
    <t>정성원</t>
  </si>
  <si>
    <t>http://www.satech.co.kr</t>
  </si>
  <si>
    <t>휴림로봇</t>
  </si>
  <si>
    <t>090710</t>
  </si>
  <si>
    <t>레이저다이오드(LaserDiode)</t>
  </si>
  <si>
    <t>이청대</t>
  </si>
  <si>
    <t>http://www.qsilaser.com</t>
  </si>
  <si>
    <t>에스에이티</t>
  </si>
  <si>
    <t>060540</t>
  </si>
  <si>
    <t>성인/기업전문 교육서비스</t>
  </si>
  <si>
    <t>박성태</t>
  </si>
  <si>
    <t>http://www.multicampus.com</t>
  </si>
  <si>
    <t>큐에스아이</t>
  </si>
  <si>
    <t>066310</t>
  </si>
  <si>
    <t>반도체SolderBall부착장비등</t>
  </si>
  <si>
    <t>박명순</t>
  </si>
  <si>
    <t>http://www.koses.co.kr</t>
  </si>
  <si>
    <t>멀티캠퍼스</t>
  </si>
  <si>
    <t>067280</t>
  </si>
  <si>
    <t>기타 교육기관</t>
  </si>
  <si>
    <t>차량용에어컨필터,차량용공기청정기등</t>
  </si>
  <si>
    <t>이병진</t>
  </si>
  <si>
    <t>http://www.sc-autotech.com</t>
  </si>
  <si>
    <t>코세스</t>
  </si>
  <si>
    <t>089890</t>
  </si>
  <si>
    <t>CNC자동선반</t>
  </si>
  <si>
    <t>이정찬</t>
  </si>
  <si>
    <t>http://www.nexturn.co.kr</t>
  </si>
  <si>
    <t>성창오토텍</t>
  </si>
  <si>
    <t>080470</t>
  </si>
  <si>
    <t>반도체장비(Burn-in Sorter 등)</t>
  </si>
  <si>
    <t>유홍준</t>
  </si>
  <si>
    <t>http://www.jtcorp.co.kr</t>
  </si>
  <si>
    <t>넥스턴바이오</t>
  </si>
  <si>
    <t>089140</t>
  </si>
  <si>
    <t>시트히터</t>
  </si>
  <si>
    <t>신규진, 조병호(각자대표이사)</t>
  </si>
  <si>
    <t>http://www.kwangjinwintec.com</t>
  </si>
  <si>
    <t>제이티</t>
  </si>
  <si>
    <t>089790</t>
  </si>
  <si>
    <t>FPCB소재,반도체PKG소재,디스플레이소재,OLED소재</t>
  </si>
  <si>
    <t>박정진</t>
  </si>
  <si>
    <t>http://www.innoxcorp.com</t>
  </si>
  <si>
    <t>아이윈</t>
  </si>
  <si>
    <t>090150</t>
  </si>
  <si>
    <t>인터넷 개인방송 플랫폼</t>
  </si>
  <si>
    <t>신환률, 김대권(각자대표)</t>
  </si>
  <si>
    <t>http://www.theenm.com</t>
  </si>
  <si>
    <t>이녹스</t>
  </si>
  <si>
    <t>088390</t>
  </si>
  <si>
    <t>치과용 디지털 X-ray기기 (파노라마, CT) 및 구강스캐너 등</t>
  </si>
  <si>
    <t>현정훈, 김선범 (각자 대표)</t>
  </si>
  <si>
    <t>http://www.vatech.co.kr</t>
  </si>
  <si>
    <t>THE E&amp;M</t>
  </si>
  <si>
    <t>089230</t>
  </si>
  <si>
    <t>임베디드개발솔루션,임베디드소프트웨어</t>
  </si>
  <si>
    <t>이창열</t>
  </si>
  <si>
    <t>http://www.mdstec.com</t>
  </si>
  <si>
    <t>바텍</t>
  </si>
  <si>
    <t>043150</t>
  </si>
  <si>
    <t>LED개발 및 제조</t>
  </si>
  <si>
    <t>이경재</t>
  </si>
  <si>
    <t>http://www.lumens.co.kr</t>
  </si>
  <si>
    <t>한컴MDS</t>
  </si>
  <si>
    <t>086960</t>
  </si>
  <si>
    <t>물탱크,상하수도용도류벽,축산탱크</t>
  </si>
  <si>
    <t>조성아</t>
  </si>
  <si>
    <t>http://www.gentro.co.kr</t>
  </si>
  <si>
    <t>루멘스</t>
  </si>
  <si>
    <t>038060</t>
  </si>
  <si>
    <t>LCDTV및모니터용TimingController</t>
  </si>
  <si>
    <t>홍세경</t>
  </si>
  <si>
    <t>http://www.tli.co.kr</t>
  </si>
  <si>
    <t>CSA 코스믹</t>
  </si>
  <si>
    <t>083660</t>
  </si>
  <si>
    <t>ATM관리사업,CD-VAN사업</t>
  </si>
  <si>
    <t>구자성</t>
  </si>
  <si>
    <t>http://www.nicetcm.co.kr</t>
  </si>
  <si>
    <t>티엘아이</t>
  </si>
  <si>
    <t>062860</t>
  </si>
  <si>
    <t>영화투자및배급</t>
  </si>
  <si>
    <t>김도수</t>
  </si>
  <si>
    <t>http://www.showbox.co.kr</t>
  </si>
  <si>
    <t>한국전자금융</t>
  </si>
  <si>
    <t>063570</t>
  </si>
  <si>
    <t>방송영상물,음반</t>
  </si>
  <si>
    <t>박영석</t>
  </si>
  <si>
    <t>http://www.thepan.co.kr</t>
  </si>
  <si>
    <t>쇼박스</t>
  </si>
  <si>
    <t>086980</t>
  </si>
  <si>
    <t>의료용레이저기기</t>
  </si>
  <si>
    <t>황해령</t>
  </si>
  <si>
    <t>http://www.lutronic.com</t>
  </si>
  <si>
    <t>팬엔터테인먼트</t>
  </si>
  <si>
    <t>068050</t>
  </si>
  <si>
    <t>모바일메시징서비스,휴대폰단말기용S/W개발용역</t>
  </si>
  <si>
    <t>박태형</t>
  </si>
  <si>
    <t>http://www.infobank.net</t>
  </si>
  <si>
    <t>루트로닉</t>
  </si>
  <si>
    <t>085370</t>
  </si>
  <si>
    <t>연예인 매니지먼트</t>
  </si>
  <si>
    <t>한성구</t>
  </si>
  <si>
    <t>http://www.iok.co.kr</t>
  </si>
  <si>
    <t>인포뱅크</t>
  </si>
  <si>
    <t>039290</t>
  </si>
  <si>
    <t>육계,삼계</t>
  </si>
  <si>
    <t>이계창</t>
  </si>
  <si>
    <t>http://dongwoofarmtotable.com</t>
  </si>
  <si>
    <t>아이오케이</t>
  </si>
  <si>
    <t>078860</t>
  </si>
  <si>
    <t>전자동 정제,분류 및 포장시스템</t>
  </si>
  <si>
    <t>이용희</t>
  </si>
  <si>
    <t>http://www.myjvm.com</t>
  </si>
  <si>
    <t>동우팜투테이블</t>
  </si>
  <si>
    <t>088910</t>
  </si>
  <si>
    <t>내비게이션,블랙박스,태블릿 및 위치정보서비스</t>
  </si>
  <si>
    <t>http://www.thinkware.co.kr</t>
  </si>
  <si>
    <t>제이브이엠</t>
  </si>
  <si>
    <t>054950</t>
  </si>
  <si>
    <t>펩소이젠(식물성단백질),바이오스타치(가공전분),나투포멘(친환경생균제),락토케어(항생제대체형미생물제제)등</t>
  </si>
  <si>
    <t>이찬호</t>
  </si>
  <si>
    <t>http://www.genebiotech.co.kr</t>
  </si>
  <si>
    <t>팅크웨어</t>
  </si>
  <si>
    <t>084730</t>
  </si>
  <si>
    <t>PB/CPVC 파이프, 연결구</t>
  </si>
  <si>
    <t>황광식</t>
  </si>
  <si>
    <t>http://www.jsak.co.kr</t>
  </si>
  <si>
    <t>진바이오텍</t>
  </si>
  <si>
    <t>086060</t>
  </si>
  <si>
    <t>단말기용안테나,기지국용안테나</t>
  </si>
  <si>
    <t>구관영,홍익표(각자대표)</t>
  </si>
  <si>
    <t>http://www.aceantenna.co.kr/kor/</t>
  </si>
  <si>
    <t>TKG애강</t>
  </si>
  <si>
    <t>022220</t>
  </si>
  <si>
    <t>고덱스 캡슐 외</t>
  </si>
  <si>
    <t>서정수</t>
  </si>
  <si>
    <t>http://www.celltrionph.com</t>
  </si>
  <si>
    <t>에이스테크</t>
  </si>
  <si>
    <t>088800</t>
  </si>
  <si>
    <t>GasScrubber,Chiller</t>
  </si>
  <si>
    <t>김덕준, 장광수(각자대표)</t>
  </si>
  <si>
    <t>http://www.gst-in.com</t>
  </si>
  <si>
    <t>셀트리온제약</t>
  </si>
  <si>
    <t>068760</t>
  </si>
  <si>
    <t>전동액츄에이터</t>
  </si>
  <si>
    <t>장기원</t>
  </si>
  <si>
    <t>http://www.enertork.com</t>
  </si>
  <si>
    <t>GST</t>
  </si>
  <si>
    <t>083450</t>
  </si>
  <si>
    <t>LCD제조용장비</t>
  </si>
  <si>
    <t>이종우</t>
  </si>
  <si>
    <t>http://www.globalzeus.com</t>
  </si>
  <si>
    <t>에너토크</t>
  </si>
  <si>
    <t>019990</t>
  </si>
  <si>
    <t>서비스ASP</t>
  </si>
  <si>
    <t>박지훈</t>
  </si>
  <si>
    <t>http://www.hanilnetworks.com</t>
  </si>
  <si>
    <t>제우스</t>
  </si>
  <si>
    <t>079370</t>
  </si>
  <si>
    <t>연성인쇄회로기판</t>
  </si>
  <si>
    <t>임우현, 임시연 (각자대표)</t>
  </si>
  <si>
    <t>http://www.newflex.co.kr</t>
  </si>
  <si>
    <t>한일네트웍스</t>
  </si>
  <si>
    <t>046110</t>
  </si>
  <si>
    <t>실리콘질화막증착용LP-CVD</t>
  </si>
  <si>
    <t>엄평용</t>
  </si>
  <si>
    <t>http://www.eugenetech.co.kr</t>
  </si>
  <si>
    <t>뉴프렉스</t>
  </si>
  <si>
    <t>085670</t>
  </si>
  <si>
    <t>신개념항생제(전임상)</t>
  </si>
  <si>
    <t>조중명</t>
  </si>
  <si>
    <t>http://www.cgxinc.com</t>
  </si>
  <si>
    <t>유진테크</t>
  </si>
  <si>
    <t>084370</t>
  </si>
  <si>
    <t>합성유전자,시약및유전자분석장비</t>
  </si>
  <si>
    <t>박한오</t>
  </si>
  <si>
    <t>http://www.bioneer.co.kr</t>
  </si>
  <si>
    <t>크리스탈지노믹스</t>
  </si>
  <si>
    <t>083790</t>
  </si>
  <si>
    <t>바이오신약, 천연물신약 연구개발</t>
  </si>
  <si>
    <t>김선영, 유승신(각자 대표이사)</t>
  </si>
  <si>
    <t>http://helixmith.com</t>
  </si>
  <si>
    <t>바이오니아</t>
  </si>
  <si>
    <t>064550</t>
  </si>
  <si>
    <t>영상보안장비 및 영상보안솔루션</t>
  </si>
  <si>
    <t>최영훈, 김성곤(각자대표)</t>
  </si>
  <si>
    <t>http://www.in-con.biz</t>
  </si>
  <si>
    <t>헬릭스미스</t>
  </si>
  <si>
    <t>084990</t>
  </si>
  <si>
    <t>세포치료제 개발, 제대혈 보관 등</t>
  </si>
  <si>
    <t>오상훈 (단독대표)</t>
  </si>
  <si>
    <t>http://www.chabio.com</t>
  </si>
  <si>
    <t>인콘</t>
  </si>
  <si>
    <t>083640</t>
  </si>
  <si>
    <t>원료의약품,화장품원료</t>
  </si>
  <si>
    <t>박종호, 박진오</t>
  </si>
  <si>
    <t>http://www.daebongls.co.kr</t>
  </si>
  <si>
    <t>차바이오텍</t>
  </si>
  <si>
    <t>085660</t>
  </si>
  <si>
    <t>사업장폐기물중간및최종처리,전문건설,골재제조</t>
  </si>
  <si>
    <t>박지영</t>
  </si>
  <si>
    <t>http://www.y-entec.co.kr</t>
  </si>
  <si>
    <t>대봉엘에스</t>
  </si>
  <si>
    <t>078140</t>
  </si>
  <si>
    <t>클린룸용Wiper</t>
  </si>
  <si>
    <t>신병순</t>
  </si>
  <si>
    <t>http://kmbiz.com</t>
  </si>
  <si>
    <t>와이엔텍</t>
  </si>
  <si>
    <t>067900</t>
  </si>
  <si>
    <t>전동지게차</t>
  </si>
  <si>
    <t>김대진, 김덕진 (각자 대표이사)</t>
  </si>
  <si>
    <t>http://www.soosung.com</t>
  </si>
  <si>
    <t>케이엠</t>
  </si>
  <si>
    <t>083550</t>
  </si>
  <si>
    <t>CRM서비스,CRM솔루션</t>
  </si>
  <si>
    <t>성상윤, 조성완 (각자 대표이사)</t>
  </si>
  <si>
    <t>http://www.besthc.co.kr</t>
  </si>
  <si>
    <t>EV수성</t>
  </si>
  <si>
    <t>084180</t>
  </si>
  <si>
    <t>ESD필터,칩바리스터</t>
  </si>
  <si>
    <t>박인길, 정태형</t>
  </si>
  <si>
    <t>http://www.innochips.co.kr</t>
  </si>
  <si>
    <t>한국코퍼레이션</t>
  </si>
  <si>
    <t>050540</t>
  </si>
  <si>
    <t>보일러,열교환기등</t>
  </si>
  <si>
    <t>우종인, 조원래 (각자 대표이사)</t>
  </si>
  <si>
    <t>http://www.bhi.co.kr</t>
  </si>
  <si>
    <t>모다이노칩</t>
  </si>
  <si>
    <t>080420</t>
  </si>
  <si>
    <t>휴대폰안테나</t>
  </si>
  <si>
    <t>이승준, LLOYD YEONSU LEE (각자 대표이사)</t>
  </si>
  <si>
    <t>http://emw.co.kr</t>
  </si>
  <si>
    <t>비에이치아이</t>
  </si>
  <si>
    <t>083650</t>
  </si>
  <si>
    <t>백색발광다이오드(LED)</t>
  </si>
  <si>
    <t>이두현</t>
  </si>
  <si>
    <t>http://www.lumimicro.com</t>
  </si>
  <si>
    <t>케스피온</t>
  </si>
  <si>
    <t>079190</t>
  </si>
  <si>
    <t>스테인레스파이프, 다공성식생블록,조경원예자재</t>
  </si>
  <si>
    <t>이병용</t>
  </si>
  <si>
    <t>http://www.e-nne.co.kr</t>
  </si>
  <si>
    <t>비보존 헬스케어</t>
  </si>
  <si>
    <t>082800</t>
  </si>
  <si>
    <t>위생도기용부속(양변기용)</t>
  </si>
  <si>
    <t>송공석,송태양</t>
  </si>
  <si>
    <t>http://www.watos.com</t>
  </si>
  <si>
    <t>자연과환경</t>
  </si>
  <si>
    <t>043910</t>
  </si>
  <si>
    <t>환경 정화 및 복원업</t>
  </si>
  <si>
    <t>시스템 소프트웨어</t>
  </si>
  <si>
    <t>지준경</t>
  </si>
  <si>
    <t>http://www.polarisofficecorp.com</t>
  </si>
  <si>
    <t>와토스코리아</t>
  </si>
  <si>
    <t>079000</t>
  </si>
  <si>
    <t>자동차내장카페트</t>
  </si>
  <si>
    <t>이창현 단독대표이사</t>
  </si>
  <si>
    <t>http://www.oqp.co.kr</t>
  </si>
  <si>
    <t>폴라리스오피스</t>
  </si>
  <si>
    <t>041020</t>
  </si>
  <si>
    <t>생명과학연구기기및시약</t>
  </si>
  <si>
    <t>황을문, 강미옥 (각자 대표이사)</t>
  </si>
  <si>
    <t>http://www.seoulin.co.kr</t>
  </si>
  <si>
    <t>디아크</t>
  </si>
  <si>
    <t>078590</t>
  </si>
  <si>
    <t>도메인,호스팅</t>
  </si>
  <si>
    <t>http://www.gabia.com</t>
  </si>
  <si>
    <t>서린바이오</t>
  </si>
  <si>
    <t>038070</t>
  </si>
  <si>
    <t>솔더볼(Solderball)</t>
  </si>
  <si>
    <t>김윤철, 이수훈(각자대표이사)</t>
  </si>
  <si>
    <t>http://www.dshm.co.kr</t>
  </si>
  <si>
    <t>가비아</t>
  </si>
  <si>
    <t>079940</t>
  </si>
  <si>
    <t>평판디스플레이제조용장비</t>
  </si>
  <si>
    <t>김광현</t>
  </si>
  <si>
    <t>http://www.avaco.co.kr</t>
  </si>
  <si>
    <t>덕산하이메탈</t>
  </si>
  <si>
    <t>077360</t>
  </si>
  <si>
    <t>반도체패키징,IOT</t>
  </si>
  <si>
    <t>이동철</t>
  </si>
  <si>
    <t>http://www.hanamicron.co.kr</t>
  </si>
  <si>
    <t>아바코</t>
  </si>
  <si>
    <t>083930</t>
  </si>
  <si>
    <t>반도체제조용진공펌프</t>
  </si>
  <si>
    <t>오흥식</t>
  </si>
  <si>
    <t>http://www.lotvacuum.com</t>
  </si>
  <si>
    <t>하나마이크론</t>
  </si>
  <si>
    <t>067310</t>
  </si>
  <si>
    <t>백광열, 최영권 (각자대표)</t>
  </si>
  <si>
    <t>http://cosnine.com</t>
  </si>
  <si>
    <t>엘오티베큠</t>
  </si>
  <si>
    <t>083310</t>
  </si>
  <si>
    <t>기업간전자상거래서비스</t>
  </si>
  <si>
    <t>김기배</t>
  </si>
  <si>
    <t>http://www.e-sang.net</t>
  </si>
  <si>
    <t>코스나인</t>
  </si>
  <si>
    <t>082660</t>
  </si>
  <si>
    <t>디지털셋톱박스</t>
  </si>
  <si>
    <t>이정필</t>
  </si>
  <si>
    <t>http://www.arion.co.kr</t>
  </si>
  <si>
    <t>이상네트웍스</t>
  </si>
  <si>
    <t>080010</t>
  </si>
  <si>
    <t>제대혈은행</t>
  </si>
  <si>
    <t>양윤선</t>
  </si>
  <si>
    <t>http://www.medi-post.co.kr</t>
  </si>
  <si>
    <t>아리온</t>
  </si>
  <si>
    <t>058220</t>
  </si>
  <si>
    <t>건강기능식품 개발 제조 및 스마트팜 연구개발</t>
  </si>
  <si>
    <t>박길수</t>
  </si>
  <si>
    <t>http://www.wooreebio.co.kr/</t>
  </si>
  <si>
    <t>메디포스트</t>
  </si>
  <si>
    <t>078160</t>
  </si>
  <si>
    <t>항공권판매수수료,해외여행알선</t>
  </si>
  <si>
    <t>우종웅</t>
  </si>
  <si>
    <t>http://www.modetour.co.kr</t>
  </si>
  <si>
    <t>우리바이오</t>
  </si>
  <si>
    <t>082850</t>
  </si>
  <si>
    <t>임동연</t>
  </si>
  <si>
    <t>http://www.kaonmedia.com</t>
  </si>
  <si>
    <t>모두투어</t>
  </si>
  <si>
    <t>080160</t>
  </si>
  <si>
    <t>이동통신중계기,위성DMB용중계기</t>
  </si>
  <si>
    <t>정준, 이승희 (각자대표이사)</t>
  </si>
  <si>
    <t>http://www.solid.co.kr</t>
  </si>
  <si>
    <t>가온미디어</t>
  </si>
  <si>
    <t>078890</t>
  </si>
  <si>
    <t>IRFilter,Grating</t>
  </si>
  <si>
    <t>홍사관, 임지윤</t>
  </si>
  <si>
    <t>http://www.optrontec.com</t>
  </si>
  <si>
    <t>쏠리드</t>
  </si>
  <si>
    <t>050890</t>
  </si>
  <si>
    <t>ChemicalAirFilter,GasScrubber</t>
  </si>
  <si>
    <t>김상재, 송형곤</t>
  </si>
  <si>
    <t>http://www.kael.co.kr</t>
  </si>
  <si>
    <t>옵트론텍</t>
  </si>
  <si>
    <t>082210</t>
  </si>
  <si>
    <t>유해사이트차단서비스</t>
  </si>
  <si>
    <t>김태주 (단독 대표이사)</t>
  </si>
  <si>
    <t>http://www.plantynet.com</t>
  </si>
  <si>
    <t>젬백스</t>
  </si>
  <si>
    <t>082270</t>
  </si>
  <si>
    <t>통신용 시험 및 계측장비</t>
  </si>
  <si>
    <t>곽영수</t>
  </si>
  <si>
    <t>http://www.innowireless.co.kr</t>
  </si>
  <si>
    <t>플랜티넷</t>
  </si>
  <si>
    <t>075130</t>
  </si>
  <si>
    <t>Dry Etcher, 진공합착기, LCD Panel 검사장비, OLED용 진공합착기</t>
  </si>
  <si>
    <t>구동범</t>
  </si>
  <si>
    <t>http://www.inveniacorp.com</t>
  </si>
  <si>
    <t>이노와이어리스</t>
  </si>
  <si>
    <t>073490</t>
  </si>
  <si>
    <t>휴대폰용,OA기기및통신장비용,디지털가전용전원공급장치</t>
  </si>
  <si>
    <t>김재수,김재만</t>
  </si>
  <si>
    <t>http://www.dyenp.com</t>
  </si>
  <si>
    <t>인베니아</t>
  </si>
  <si>
    <t>079950</t>
  </si>
  <si>
    <t>모바일용 LP DDR SDRAM, CRAM, SRAM</t>
  </si>
  <si>
    <t>박성식, 조형섭(각자 대표)</t>
  </si>
  <si>
    <t>http://www.jeju-semi.com</t>
  </si>
  <si>
    <t>동양이엔피</t>
  </si>
  <si>
    <t>079960</t>
  </si>
  <si>
    <t>아연말,리튬브로마이드,산화망간,인산아연</t>
  </si>
  <si>
    <t>강호익, 강상균(각자대표)</t>
  </si>
  <si>
    <t>http://www.hanchem.com</t>
  </si>
  <si>
    <t>제주반도체</t>
  </si>
  <si>
    <t>080220</t>
  </si>
  <si>
    <t>FPD공정검사장비</t>
  </si>
  <si>
    <t>배성민</t>
  </si>
  <si>
    <t>http://www.i-det.com</t>
  </si>
  <si>
    <t>한창산업</t>
  </si>
  <si>
    <t>079170</t>
  </si>
  <si>
    <t>OLED증착장비, OLED봉지장비, LCD검사장비 등</t>
  </si>
  <si>
    <t>구병완</t>
  </si>
  <si>
    <t>http://www.snuprecision.com</t>
  </si>
  <si>
    <t>디이엔티</t>
  </si>
  <si>
    <t>079810</t>
  </si>
  <si>
    <t>디지털콘텐츠,웹에이젼시</t>
  </si>
  <si>
    <t>박태경</t>
  </si>
  <si>
    <t>http://corp.imbc.com</t>
  </si>
  <si>
    <t>에스엔유</t>
  </si>
  <si>
    <t>080000</t>
  </si>
  <si>
    <t>레미콘,전주,고강도파일,흄관</t>
  </si>
  <si>
    <t>염홍섭</t>
  </si>
  <si>
    <t>http://www.seo-san.co.kr</t>
  </si>
  <si>
    <t>iMBC</t>
  </si>
  <si>
    <t>052220</t>
  </si>
  <si>
    <t>TRAY(반도체Packing재료)</t>
  </si>
  <si>
    <t>이상국</t>
  </si>
  <si>
    <t>http://www.kmhhitech.com</t>
  </si>
  <si>
    <t>서산</t>
  </si>
  <si>
    <t>079650</t>
  </si>
  <si>
    <t>완구, 게임, 캐릭터수입수수료</t>
  </si>
  <si>
    <t>김종완</t>
  </si>
  <si>
    <t>http://www.sonokong.co.kr</t>
  </si>
  <si>
    <t>KX하이텍</t>
  </si>
  <si>
    <t>052900</t>
  </si>
  <si>
    <t>EdgeGrinder</t>
  </si>
  <si>
    <t>김준구</t>
  </si>
  <si>
    <t>http://www.meerecompany.com</t>
  </si>
  <si>
    <t>손오공</t>
  </si>
  <si>
    <t>066910</t>
  </si>
  <si>
    <t>인터넷핵심망(CCR,MCR,NAS등)</t>
  </si>
  <si>
    <t>박우진</t>
  </si>
  <si>
    <t>http://www.icraft21.com</t>
  </si>
  <si>
    <t>미래컴퍼니</t>
  </si>
  <si>
    <t>049950</t>
  </si>
  <si>
    <t>온라인강의,교재판매</t>
  </si>
  <si>
    <t>손주은, 손은진(각자 대표이사)</t>
  </si>
  <si>
    <t>http://www.megastudyholdings.com</t>
  </si>
  <si>
    <t>아이크래프트</t>
  </si>
  <si>
    <t>052460</t>
  </si>
  <si>
    <t>선박용엔진밸브,형단조품</t>
  </si>
  <si>
    <t>이범호</t>
  </si>
  <si>
    <t>http://www.kspvalve.com</t>
  </si>
  <si>
    <t>메가스터디</t>
  </si>
  <si>
    <t>072870</t>
  </si>
  <si>
    <t>유무선전화결제서비스</t>
  </si>
  <si>
    <t>고규영</t>
  </si>
  <si>
    <t>http://www.mobilians.co.kr</t>
  </si>
  <si>
    <t>케이에스피</t>
  </si>
  <si>
    <t>073010</t>
  </si>
  <si>
    <t>전도성페이스트,태양전지 페이스트,고분자재료,PIG,이차전지용음극재료</t>
  </si>
  <si>
    <t>임일지,임중규(각자대표)</t>
  </si>
  <si>
    <t>http://www.daejoo.co.kr</t>
  </si>
  <si>
    <t>KG모빌리언스</t>
  </si>
  <si>
    <t>046440</t>
  </si>
  <si>
    <t>디지털미디어프로세서,발신자정보표시칩</t>
  </si>
  <si>
    <t>이장규</t>
  </si>
  <si>
    <t>http://www.telechips.com</t>
  </si>
  <si>
    <t>대주전자재료</t>
  </si>
  <si>
    <t>078600</t>
  </si>
  <si>
    <t>TFT-LCD검사장비</t>
  </si>
  <si>
    <t>http://www.ncbnet.co.kr</t>
  </si>
  <si>
    <t>텔레칩스</t>
  </si>
  <si>
    <t>054450</t>
  </si>
  <si>
    <t>수입자동차</t>
  </si>
  <si>
    <t>권혁민</t>
  </si>
  <si>
    <t>http://www.deutschmotors.com</t>
  </si>
  <si>
    <t>HB테크놀러지</t>
  </si>
  <si>
    <t>078150</t>
  </si>
  <si>
    <t>Gaming모니터</t>
  </si>
  <si>
    <t>김 용 범, 하 희 조</t>
  </si>
  <si>
    <t>http://www.tovism.com</t>
  </si>
  <si>
    <t>도이치모터스</t>
  </si>
  <si>
    <t>067990</t>
  </si>
  <si>
    <t>휴대폰윈도우</t>
  </si>
  <si>
    <t>김성주, 김춘학</t>
  </si>
  <si>
    <t>http://gennbio.com</t>
  </si>
  <si>
    <t>토비스</t>
  </si>
  <si>
    <t>051360</t>
  </si>
  <si>
    <t>산업용 및 가정용 지류(강판간지, 다공지 등)</t>
  </si>
  <si>
    <t>이용호, 최우식 (각자 대표)</t>
  </si>
  <si>
    <t>http://www.kukilpaper.co.kr</t>
  </si>
  <si>
    <t>제넨바이오</t>
  </si>
  <si>
    <t>072520</t>
  </si>
  <si>
    <t>LCD 제조장비</t>
  </si>
  <si>
    <t>박용석</t>
  </si>
  <si>
    <t>http://www.dms21.co.kr</t>
  </si>
  <si>
    <t>국일제지</t>
  </si>
  <si>
    <t>078130</t>
  </si>
  <si>
    <t>전기공사업</t>
  </si>
  <si>
    <t>김호일</t>
  </si>
  <si>
    <t>http://codenature.com</t>
  </si>
  <si>
    <t>DMS</t>
  </si>
  <si>
    <t>068790</t>
  </si>
  <si>
    <t>카메라 어플리케이션 프로세서(CAP)</t>
  </si>
  <si>
    <t>구자형, 천경민</t>
  </si>
  <si>
    <t>http://www.synergyinnovation.co.kr</t>
  </si>
  <si>
    <t>코드네이처</t>
  </si>
  <si>
    <t>078940</t>
  </si>
  <si>
    <t>세탁기, 자동차, 에어컨 및 LCD 부품</t>
  </si>
  <si>
    <t>구 자 천, 문 준 명</t>
  </si>
  <si>
    <t>http://www.ssdelta.co.kr</t>
  </si>
  <si>
    <t>시너지이노베이션</t>
  </si>
  <si>
    <t>048870</t>
  </si>
  <si>
    <t>광고수입, 협찬수입</t>
  </si>
  <si>
    <t>조주현</t>
  </si>
  <si>
    <t>http://www.wownet.co.kr</t>
  </si>
  <si>
    <t>신성델타테크</t>
  </si>
  <si>
    <t>065350</t>
  </si>
  <si>
    <t>모바일콘텐츠 및 유무선전화결제</t>
  </si>
  <si>
    <t>박상만</t>
  </si>
  <si>
    <t>http://www.danal.co.kr</t>
  </si>
  <si>
    <t>한국경제TV</t>
  </si>
  <si>
    <t>039340</t>
  </si>
  <si>
    <t>남성셔츠</t>
  </si>
  <si>
    <t>최혜원</t>
  </si>
  <si>
    <t>http://www.woosunginc.com</t>
  </si>
  <si>
    <t>다날</t>
  </si>
  <si>
    <t>064260</t>
  </si>
  <si>
    <t>Metal Paste, Solder Ball</t>
  </si>
  <si>
    <t>홍석규, 고승범 각자대표</t>
  </si>
  <si>
    <t>http://www.phoenixmaterials.kr</t>
  </si>
  <si>
    <t>형지I&amp;C</t>
  </si>
  <si>
    <t>011080</t>
  </si>
  <si>
    <t>산업폐기물 소각/매립처리</t>
  </si>
  <si>
    <t>이민석</t>
  </si>
  <si>
    <t>http://www.koentec.co.kr</t>
  </si>
  <si>
    <t>비케이홀딩스</t>
  </si>
  <si>
    <t>050090</t>
  </si>
  <si>
    <t>온라인교육, 수수료수입 등</t>
  </si>
  <si>
    <t>오재환</t>
  </si>
  <si>
    <t>http://www.ybmsisa.com</t>
  </si>
  <si>
    <t>코엔텍</t>
  </si>
  <si>
    <t>029960</t>
  </si>
  <si>
    <t>이동통신중계기, 위성방송(DMB)중계기(Gap-Filler)</t>
  </si>
  <si>
    <t>최규훈</t>
  </si>
  <si>
    <t>http://www.cs-holdings.co.kr</t>
  </si>
  <si>
    <t>YBM넷</t>
  </si>
  <si>
    <t>057030</t>
  </si>
  <si>
    <t>교육지원 서비스업</t>
  </si>
  <si>
    <t>DVR용 영상처리 칩</t>
  </si>
  <si>
    <t>오장석,오성석</t>
  </si>
  <si>
    <t>http://www.aminologics.co.kr</t>
  </si>
  <si>
    <t>CS</t>
  </si>
  <si>
    <t>065770</t>
  </si>
  <si>
    <t>Loading/Unloading System, PCB Bonding System</t>
  </si>
  <si>
    <t>고진업, 류병환 (각자대표이사)</t>
  </si>
  <si>
    <t>http://www.thera-gen.com</t>
  </si>
  <si>
    <t>아미노로직스</t>
  </si>
  <si>
    <t>074430</t>
  </si>
  <si>
    <t>Build-Up PCB(인쇄회로기판)</t>
  </si>
  <si>
    <t>권오일, 최봉윤</t>
  </si>
  <si>
    <t>http://www.dapmc.co.kr</t>
  </si>
  <si>
    <t>테라젠이텍스</t>
  </si>
  <si>
    <t>066700</t>
  </si>
  <si>
    <t>메모리 모듈</t>
  </si>
  <si>
    <t>김형육/김윤상 각자대표</t>
  </si>
  <si>
    <t>http://www.hanyangdgt.com</t>
  </si>
  <si>
    <t>디에이피</t>
  </si>
  <si>
    <t>066900</t>
  </si>
  <si>
    <t>내화물</t>
  </si>
  <si>
    <t>이원휘</t>
  </si>
  <si>
    <t>http://www.dkref.co.kr</t>
  </si>
  <si>
    <t>한양디지텍</t>
  </si>
  <si>
    <t>078350</t>
  </si>
  <si>
    <t>기타무선통신장비제조업</t>
  </si>
  <si>
    <t>박찬희</t>
  </si>
  <si>
    <t>http://www.lightron.co.kr</t>
  </si>
  <si>
    <t>동국알앤에스</t>
  </si>
  <si>
    <t>075970</t>
  </si>
  <si>
    <t>사무용 및 가정용 의자</t>
  </si>
  <si>
    <t>정관영</t>
  </si>
  <si>
    <t>http://duoback.co.kr</t>
  </si>
  <si>
    <t>라이트론</t>
  </si>
  <si>
    <t>069540</t>
  </si>
  <si>
    <t>몰드프레임, TFT-LCD BLU</t>
  </si>
  <si>
    <t>이경재,이명종</t>
  </si>
  <si>
    <t>http://samjin.co.kr</t>
  </si>
  <si>
    <t>듀오백</t>
  </si>
  <si>
    <t>073190</t>
  </si>
  <si>
    <t>김재철</t>
  </si>
  <si>
    <t>http://www.estechpharma.com</t>
  </si>
  <si>
    <t>삼진엘앤디</t>
  </si>
  <si>
    <t>054090</t>
  </si>
  <si>
    <t>LED/LCD용 광기능성 시트</t>
  </si>
  <si>
    <t>김인식</t>
  </si>
  <si>
    <t>http://www.sejints.co.kr</t>
  </si>
  <si>
    <t>에스텍파마</t>
  </si>
  <si>
    <t>041910</t>
  </si>
  <si>
    <t>기업통신 및 무선인터넷</t>
  </si>
  <si>
    <t>류창성</t>
  </si>
  <si>
    <t>http://www.hansolinticube.com</t>
  </si>
  <si>
    <t>세진티에스</t>
  </si>
  <si>
    <t>067770</t>
  </si>
  <si>
    <t>Wafer Burn In Test 장비</t>
  </si>
  <si>
    <t>변익성(단독대표)</t>
  </si>
  <si>
    <t>http://www.at-tech.co.kr</t>
  </si>
  <si>
    <t>한솔인티큐브</t>
  </si>
  <si>
    <t>070590</t>
  </si>
  <si>
    <t>유압용 관이음쇠</t>
  </si>
  <si>
    <t>이종석</t>
  </si>
  <si>
    <t>http://www.samwon-tech.com</t>
  </si>
  <si>
    <t>WI</t>
  </si>
  <si>
    <t>073570</t>
  </si>
  <si>
    <t>정보통신용 초정밀커넥터</t>
  </si>
  <si>
    <t>노영백</t>
  </si>
  <si>
    <t>http://www.uju.com</t>
  </si>
  <si>
    <t>테라사이언스</t>
  </si>
  <si>
    <t>073640</t>
  </si>
  <si>
    <t>최인환</t>
  </si>
  <si>
    <t>http://www.philosyshealthcare.co.kr</t>
  </si>
  <si>
    <t>우주일렉트로</t>
  </si>
  <si>
    <t>065680</t>
  </si>
  <si>
    <t>온라인 음악 서비스</t>
  </si>
  <si>
    <t>김동훈</t>
  </si>
  <si>
    <t>http://dreamuscompany.com</t>
  </si>
  <si>
    <t>피에이치씨</t>
  </si>
  <si>
    <t>057880</t>
  </si>
  <si>
    <t>DVD타이틀</t>
  </si>
  <si>
    <t>http://www.towin-global.com</t>
  </si>
  <si>
    <t>드림어스컴퍼니</t>
  </si>
  <si>
    <t>060570</t>
  </si>
  <si>
    <t>1인미디어플랫폼</t>
  </si>
  <si>
    <t>Jung Chan Yong</t>
  </si>
  <si>
    <t>http://corp.afreecatv.com</t>
  </si>
  <si>
    <t>버킷스튜디오</t>
  </si>
  <si>
    <t>066410</t>
  </si>
  <si>
    <t>반도체용 석영유리</t>
  </si>
  <si>
    <t>백홍주</t>
  </si>
  <si>
    <t>http://www.wonikqnc.com</t>
  </si>
  <si>
    <t>아프리카TV</t>
  </si>
  <si>
    <t>067160</t>
  </si>
  <si>
    <t>LCD 제조용 이송장비</t>
  </si>
  <si>
    <t>http://www.rorze.co.kr</t>
  </si>
  <si>
    <t>원익QnC</t>
  </si>
  <si>
    <t>074600</t>
  </si>
  <si>
    <t>스피커 및 스피커시스템</t>
  </si>
  <si>
    <t>오인용</t>
  </si>
  <si>
    <t>http://www.estec.co.kr</t>
  </si>
  <si>
    <t>로체시스템즈</t>
  </si>
  <si>
    <t>071280</t>
  </si>
  <si>
    <t>냉동 및 내장탑차, 앰블란스</t>
  </si>
  <si>
    <t>강성희, 소남영(각자 대표이사)</t>
  </si>
  <si>
    <t>http://www.autech.co.kr</t>
  </si>
  <si>
    <t>에스텍</t>
  </si>
  <si>
    <t>069510</t>
  </si>
  <si>
    <t>멀티미디어 SI</t>
  </si>
  <si>
    <t>박성혜, 남소영 (공동대표)</t>
  </si>
  <si>
    <t>http://www.keyeast.co.kr</t>
  </si>
  <si>
    <t>오텍</t>
  </si>
  <si>
    <t>067170</t>
  </si>
  <si>
    <t>자동차 재제조 부품 제조업</t>
  </si>
  <si>
    <t>콘크리트펌프트럭, 중장비개량사업</t>
  </si>
  <si>
    <t>임명진</t>
  </si>
  <si>
    <t>http://www.hyundaieverdigm.com</t>
  </si>
  <si>
    <t>키이스트</t>
  </si>
  <si>
    <t>054780</t>
  </si>
  <si>
    <t>동물용백신</t>
  </si>
  <si>
    <t>윤인중</t>
  </si>
  <si>
    <t>http://www.cavac.co.kr</t>
  </si>
  <si>
    <t>현대에버다임</t>
  </si>
  <si>
    <t>041440</t>
  </si>
  <si>
    <t>자동검안기, 자동렌즈미터</t>
  </si>
  <si>
    <t>http://www.huvitz.com</t>
  </si>
  <si>
    <t>중앙백신</t>
  </si>
  <si>
    <t>072020</t>
  </si>
  <si>
    <t>HVAC ACTUATOR (자동차 공조장치 부품 등)</t>
  </si>
  <si>
    <t>김명준</t>
  </si>
  <si>
    <t>휴비츠</t>
  </si>
  <si>
    <t>065510</t>
  </si>
  <si>
    <t>대성N스쿨 (교육 프랜차이즈)</t>
  </si>
  <si>
    <t>김희선</t>
  </si>
  <si>
    <t>http://www.digitaldaesung.com</t>
  </si>
  <si>
    <t>우리산업홀딩스</t>
  </si>
  <si>
    <t>072470</t>
  </si>
  <si>
    <t>이동건</t>
  </si>
  <si>
    <t>http://coson.co.kr</t>
  </si>
  <si>
    <t>디지털대성</t>
  </si>
  <si>
    <t>068930</t>
  </si>
  <si>
    <t>ITO COATING, GLASS LAMINATION</t>
  </si>
  <si>
    <t>박종수 (대표이사)</t>
  </si>
  <si>
    <t>http://www.uidkorea.co.kr</t>
  </si>
  <si>
    <t>코스온</t>
  </si>
  <si>
    <t>069110</t>
  </si>
  <si>
    <t>반도체 제조공정용 고순도 흑연제품</t>
  </si>
  <si>
    <t>타카하시 히로시, 김영희 (각자대표)</t>
  </si>
  <si>
    <t>http://www.tck.co.kr</t>
  </si>
  <si>
    <t>유아이디</t>
  </si>
  <si>
    <t>069330</t>
  </si>
  <si>
    <t>칩바리스터, 아몰퍼스코어</t>
  </si>
  <si>
    <t>김병규, 정준환 (각자 대표이사)</t>
  </si>
  <si>
    <t>http://www.amotech.co.kr</t>
  </si>
  <si>
    <t>티씨케이</t>
  </si>
  <si>
    <t>064760</t>
  </si>
  <si>
    <t>기능성 침구용품, 크리너, 필터, 방탄·방검복</t>
  </si>
  <si>
    <t>이영규</t>
  </si>
  <si>
    <t>http://www.welcron.com</t>
  </si>
  <si>
    <t>아모텍</t>
  </si>
  <si>
    <t>052710</t>
  </si>
  <si>
    <t>2차전지 보호회로 및 배터리팩, 카메라모듈</t>
  </si>
  <si>
    <t>장동훈</t>
  </si>
  <si>
    <t>http://www.powerlogics.co.kr</t>
  </si>
  <si>
    <t>웰크론</t>
  </si>
  <si>
    <t>065950</t>
  </si>
  <si>
    <t>이승훈</t>
  </si>
  <si>
    <t>http://www.nesm.co.kr</t>
  </si>
  <si>
    <t>파워로직스</t>
  </si>
  <si>
    <t>047310</t>
  </si>
  <si>
    <t>TFT-LCD용 Back Light Unit</t>
  </si>
  <si>
    <t>김성익</t>
  </si>
  <si>
    <t>http://www.e-litecom.com</t>
  </si>
  <si>
    <t>코원플레이</t>
  </si>
  <si>
    <t>056000</t>
  </si>
  <si>
    <t>산업용필터</t>
  </si>
  <si>
    <t>http://www.nokwonci.co.kr</t>
  </si>
  <si>
    <t>이라이콤</t>
  </si>
  <si>
    <t>041520</t>
  </si>
  <si>
    <t>디지털 셋톱박스</t>
  </si>
  <si>
    <t>권영철</t>
  </si>
  <si>
    <t>http://www.homecast.net</t>
  </si>
  <si>
    <t>녹원씨엔아이</t>
  </si>
  <si>
    <t>065560</t>
  </si>
  <si>
    <t>인쇄 및 인쇄관련 산업</t>
  </si>
  <si>
    <t>케이블TV서비스 및 초고속인터넷서비스</t>
  </si>
  <si>
    <t>http://www.ccstv.co.kr</t>
  </si>
  <si>
    <t>홈캐스트</t>
  </si>
  <si>
    <t>064240</t>
  </si>
  <si>
    <t>3D 온라인게임 '뮤(MU)'</t>
  </si>
  <si>
    <t>http://company.webzen.com</t>
  </si>
  <si>
    <t>씨씨에스</t>
  </si>
  <si>
    <t>066790</t>
  </si>
  <si>
    <t>후로스판, 세파메칠 등</t>
  </si>
  <si>
    <t>노병태, 김은석(각자대표)</t>
  </si>
  <si>
    <t>http://www.dhpharm.co.kr</t>
  </si>
  <si>
    <t>웹젠</t>
  </si>
  <si>
    <t>069080</t>
  </si>
  <si>
    <t>엔진, 조향 및 기아변속기 부품</t>
  </si>
  <si>
    <t>김선우</t>
  </si>
  <si>
    <t>http://woosu.co.kr</t>
  </si>
  <si>
    <t>대화제약</t>
  </si>
  <si>
    <t>067080</t>
  </si>
  <si>
    <t>매니큐어세트, 손톱깎이</t>
  </si>
  <si>
    <t>백승호</t>
  </si>
  <si>
    <t>http://www.cwsy.co.kr</t>
  </si>
  <si>
    <t>우수AMS</t>
  </si>
  <si>
    <t>066590</t>
  </si>
  <si>
    <t>레인지후드, 빌트인 기기 등</t>
  </si>
  <si>
    <t>김성식</t>
  </si>
  <si>
    <t>http://www.haatz.com</t>
  </si>
  <si>
    <t>JW신약</t>
  </si>
  <si>
    <t>067290</t>
  </si>
  <si>
    <t>컨텐츠, 프로젝트</t>
  </si>
  <si>
    <t>김휘진</t>
  </si>
  <si>
    <t>http://www.sbscontentshub.co.kr</t>
  </si>
  <si>
    <t>하츠</t>
  </si>
  <si>
    <t>066130</t>
  </si>
  <si>
    <t>전자전시스템 장치류</t>
  </si>
  <si>
    <t>임만규</t>
  </si>
  <si>
    <t>http://www.victek.co.kr</t>
  </si>
  <si>
    <t>SBS콘텐츠허브</t>
  </si>
  <si>
    <t>046140</t>
  </si>
  <si>
    <t>LCD Cell Line 자동화 장치</t>
  </si>
  <si>
    <t>권오준</t>
  </si>
  <si>
    <t>http://www.topengnet.com</t>
  </si>
  <si>
    <t>빅텍</t>
  </si>
  <si>
    <t>065450</t>
  </si>
  <si>
    <t>이동통신 핵심망 및 서비스망 솔루션 개발 공급</t>
  </si>
  <si>
    <t>이승구, 이영성 (각자 대표이사)</t>
  </si>
  <si>
    <t>http://eluon.com</t>
  </si>
  <si>
    <t>탑엔지니어링</t>
  </si>
  <si>
    <t>065130</t>
  </si>
  <si>
    <t>플라스틱 사출금형</t>
  </si>
  <si>
    <t>김학권,김승재(각자 대표이사)</t>
  </si>
  <si>
    <t>http://www.jysolutec.com</t>
  </si>
  <si>
    <t>이루온</t>
  </si>
  <si>
    <t>065440</t>
  </si>
  <si>
    <t>Curl Fit(표면처리사업)</t>
  </si>
  <si>
    <t>오봉균</t>
  </si>
  <si>
    <t>http://www.cubic.co.kr</t>
  </si>
  <si>
    <t>재영솔루텍</t>
  </si>
  <si>
    <t>049630</t>
  </si>
  <si>
    <t>연성회로기판(Flexible PCB)</t>
  </si>
  <si>
    <t>신일운</t>
  </si>
  <si>
    <t>http://www.interflex.co.kr</t>
  </si>
  <si>
    <t>한국큐빅</t>
  </si>
  <si>
    <t>021650</t>
  </si>
  <si>
    <t>음반재킷 제작</t>
  </si>
  <si>
    <t>김상우</t>
  </si>
  <si>
    <t>http://medifon.com</t>
  </si>
  <si>
    <t>인터플렉스</t>
  </si>
  <si>
    <t>051370</t>
  </si>
  <si>
    <t>GMDSS장비, GPS플로터 등</t>
  </si>
  <si>
    <t>황재우</t>
  </si>
  <si>
    <t>http://www.samyungenc.com</t>
  </si>
  <si>
    <t>메디프론</t>
  </si>
  <si>
    <t>065650</t>
  </si>
  <si>
    <t>온라인정보제공</t>
  </si>
  <si>
    <t>오태석, 박종운(각자 대표이사)</t>
  </si>
  <si>
    <t>http://www.encorp.co.kr</t>
  </si>
  <si>
    <t>삼영이엔씨</t>
  </si>
  <si>
    <t>065570</t>
  </si>
  <si>
    <t>김진구, 김진상(공동 대표이사)</t>
  </si>
  <si>
    <t>http://www.leaderscosmetics.com</t>
  </si>
  <si>
    <t>이엔코퍼레이션</t>
  </si>
  <si>
    <t>066980</t>
  </si>
  <si>
    <t>표면처리약품, 전자동 도금설비</t>
  </si>
  <si>
    <t>http://www.kpmtech.co.kr</t>
  </si>
  <si>
    <t>리더스코스메틱</t>
  </si>
  <si>
    <t>016100</t>
  </si>
  <si>
    <t>2차전지 양극활물질</t>
  </si>
  <si>
    <t>최수안</t>
  </si>
  <si>
    <t>http://www.landf.co.kr</t>
  </si>
  <si>
    <t>케이피엠테크</t>
  </si>
  <si>
    <t>042040</t>
  </si>
  <si>
    <t>LCD Module</t>
  </si>
  <si>
    <t>박윤민</t>
  </si>
  <si>
    <t>http://www.displaytech.co.kr</t>
  </si>
  <si>
    <t>엘앤에프</t>
  </si>
  <si>
    <t>066970</t>
  </si>
  <si>
    <t>VCI,LDPE필름 외</t>
  </si>
  <si>
    <t>염현규</t>
  </si>
  <si>
    <t>http://www.yopticsm.com</t>
  </si>
  <si>
    <t>디스플레이텍</t>
  </si>
  <si>
    <t>066670</t>
  </si>
  <si>
    <t>방송프로그램 제작 및 공급</t>
  </si>
  <si>
    <t>김상헌,최진욱 (각자대표이사)</t>
  </si>
  <si>
    <t>http://www.chorokbaem.com</t>
  </si>
  <si>
    <t>와이오엠</t>
  </si>
  <si>
    <t>066430</t>
  </si>
  <si>
    <t>Jayjun, Nerdy 외</t>
  </si>
  <si>
    <t>오창근</t>
  </si>
  <si>
    <t>http://www.fnrepublic.com</t>
  </si>
  <si>
    <t>초록뱀미디어</t>
  </si>
  <si>
    <t>047820</t>
  </si>
  <si>
    <t>유산균 원말 및 완제품</t>
  </si>
  <si>
    <t>정명준</t>
  </si>
  <si>
    <t>http://www.cellbiotech.com</t>
  </si>
  <si>
    <t>에프앤리퍼블릭</t>
  </si>
  <si>
    <t>064090</t>
  </si>
  <si>
    <t>영어학습교재</t>
  </si>
  <si>
    <t>주민홍</t>
  </si>
  <si>
    <t>http://www.neungyule.com</t>
  </si>
  <si>
    <t>쎌바이오텍</t>
  </si>
  <si>
    <t>049960</t>
  </si>
  <si>
    <t>메모리 카드, 스마트 카드 등</t>
  </si>
  <si>
    <t>조대성(단독 대표이사)</t>
  </si>
  <si>
    <t>http://www.bec.co.kr</t>
  </si>
  <si>
    <t>NE능률</t>
  </si>
  <si>
    <t>053290</t>
  </si>
  <si>
    <t>전자지불서비스</t>
  </si>
  <si>
    <t>유승용</t>
  </si>
  <si>
    <t>http://www.inicis.com</t>
  </si>
  <si>
    <t>바른전자</t>
  </si>
  <si>
    <t>064520</t>
  </si>
  <si>
    <t>건강보조식품 등</t>
  </si>
  <si>
    <t>이천수</t>
  </si>
  <si>
    <t>http://www.blpharmtech.com</t>
  </si>
  <si>
    <t>KG이니시스</t>
  </si>
  <si>
    <t>035600</t>
  </si>
  <si>
    <t>최성욱</t>
  </si>
  <si>
    <t>http://www.paradise.co.kr</t>
  </si>
  <si>
    <t>비엘팜텍</t>
  </si>
  <si>
    <t>065170</t>
  </si>
  <si>
    <t>실내건축, 에너지저장시스템</t>
  </si>
  <si>
    <t>이병재, 윤수아 (각자대표)</t>
  </si>
  <si>
    <t>http://www.gemvaxzio.com</t>
  </si>
  <si>
    <t>파라다이스</t>
  </si>
  <si>
    <t>034230</t>
  </si>
  <si>
    <t>광학시트, FFC</t>
  </si>
  <si>
    <t>허제홍</t>
  </si>
  <si>
    <t>http://www.seronics.co.kr</t>
  </si>
  <si>
    <t>플래스크</t>
  </si>
  <si>
    <t>041590</t>
  </si>
  <si>
    <t>하우징, 리테이너베어링</t>
  </si>
  <si>
    <t>장재진, 박영동</t>
  </si>
  <si>
    <t>http://www.orientpi.co.kr</t>
  </si>
  <si>
    <t>새로닉스</t>
  </si>
  <si>
    <t>042600</t>
  </si>
  <si>
    <t>바이오 연료 및 혼합물 제조업</t>
  </si>
  <si>
    <t>김진만</t>
  </si>
  <si>
    <t>http://www.daehangreenpower.com</t>
  </si>
  <si>
    <t>오리엔트정공</t>
  </si>
  <si>
    <t>065500</t>
  </si>
  <si>
    <t>인테리어디자인</t>
  </si>
  <si>
    <t>황창연, 이영준 (각자 대표이사)</t>
  </si>
  <si>
    <t>http://www.ikukbo.com</t>
  </si>
  <si>
    <t>대한그린파워</t>
  </si>
  <si>
    <t>060900</t>
  </si>
  <si>
    <t>게임</t>
  </si>
  <si>
    <t>전봉규, 이성진</t>
  </si>
  <si>
    <t>http://www.ydonline.co.kr</t>
  </si>
  <si>
    <t>국보디자인</t>
  </si>
  <si>
    <t>066620</t>
  </si>
  <si>
    <t>유연탄</t>
  </si>
  <si>
    <t>Ten Sun Ok(전순옥)</t>
  </si>
  <si>
    <t>http://www.siresource.co.kr</t>
  </si>
  <si>
    <t>아이톡시</t>
  </si>
  <si>
    <t>052770</t>
  </si>
  <si>
    <t>의류제품</t>
  </si>
  <si>
    <t>김상재, 서영운</t>
  </si>
  <si>
    <t>http://www.gemvaxlink.com</t>
  </si>
  <si>
    <t>에스아이리소스</t>
  </si>
  <si>
    <t>065420</t>
  </si>
  <si>
    <t>석탄 광업</t>
  </si>
  <si>
    <t>TRS통신, Kipling Bag외</t>
  </si>
  <si>
    <t>김웅, 박병근 (각자 대표이사)</t>
  </si>
  <si>
    <t>http://www.leenos.co.kr</t>
  </si>
  <si>
    <t>젬백스링크</t>
  </si>
  <si>
    <t>064800</t>
  </si>
  <si>
    <t>화장품 및 화장품원료</t>
  </si>
  <si>
    <t>오상기</t>
  </si>
  <si>
    <t>http://www.hyundaibioscience.com</t>
  </si>
  <si>
    <t>리노스</t>
  </si>
  <si>
    <t>039980</t>
  </si>
  <si>
    <t>소형 Geared Motor</t>
  </si>
  <si>
    <t>이준호, 여영길(각자 대표이사)</t>
  </si>
  <si>
    <t>http://www.spg.co.kr</t>
  </si>
  <si>
    <t>현대바이오</t>
  </si>
  <si>
    <t>048410</t>
  </si>
  <si>
    <t>해운물류소프트웨어 (CATOS 등)</t>
  </si>
  <si>
    <t>최장수</t>
  </si>
  <si>
    <t>http://www.tsb.co.kr</t>
  </si>
  <si>
    <t>에스피지</t>
  </si>
  <si>
    <t>058610</t>
  </si>
  <si>
    <t>항만크레인,구동전기장치</t>
  </si>
  <si>
    <t>김승남</t>
  </si>
  <si>
    <t>http://www.seoho.com</t>
  </si>
  <si>
    <t>토탈소프트</t>
  </si>
  <si>
    <t>045340</t>
  </si>
  <si>
    <t>프린터 부품, LED 조명기기,및 헬스케어 제품 제조업체</t>
  </si>
  <si>
    <t>박창식</t>
  </si>
  <si>
    <t>http://www.xleds.co.kr</t>
  </si>
  <si>
    <t>서호전기</t>
  </si>
  <si>
    <t>065710</t>
  </si>
  <si>
    <t>의약품 도매 및 화장품 도소매</t>
  </si>
  <si>
    <t>http://www.seouleaguer.net</t>
  </si>
  <si>
    <t>파커스</t>
  </si>
  <si>
    <t>065690</t>
  </si>
  <si>
    <t>건축자재,레미콘</t>
  </si>
  <si>
    <t>박 병 윤</t>
  </si>
  <si>
    <t>http://www.home-center.co.kr</t>
  </si>
  <si>
    <t>서울리거</t>
  </si>
  <si>
    <t>043710</t>
  </si>
  <si>
    <t>인덕터, 저항기</t>
  </si>
  <si>
    <t>http://www.abco.co.kr</t>
  </si>
  <si>
    <t>홈센타홀딩스</t>
  </si>
  <si>
    <t>060560</t>
  </si>
  <si>
    <t>만화단행본, 정기간행물</t>
  </si>
  <si>
    <t>이재준</t>
  </si>
  <si>
    <t>http://www.curexo.com</t>
  </si>
  <si>
    <t>아비코전자</t>
  </si>
  <si>
    <t>036010</t>
  </si>
  <si>
    <t>화학제품 및 전자재료</t>
  </si>
  <si>
    <t>최시명</t>
  </si>
  <si>
    <t>http://www.exax.co.kr</t>
  </si>
  <si>
    <t>큐렉소</t>
  </si>
  <si>
    <t>060280</t>
  </si>
  <si>
    <t>토공사</t>
  </si>
  <si>
    <t>김기영,김기현(각자대표)</t>
  </si>
  <si>
    <t>http://www.woowonerd.com</t>
  </si>
  <si>
    <t>소니드</t>
  </si>
  <si>
    <t>060230</t>
  </si>
  <si>
    <t>모바일쿠폰</t>
  </si>
  <si>
    <t>http://www.tscientific.co.kr</t>
  </si>
  <si>
    <t>우원개발</t>
  </si>
  <si>
    <t>046940</t>
  </si>
  <si>
    <t>건축폐기물처리</t>
  </si>
  <si>
    <t>이준길</t>
  </si>
  <si>
    <t>http://www.insun.co.kr</t>
  </si>
  <si>
    <t>티사이언티픽</t>
  </si>
  <si>
    <t>057680</t>
  </si>
  <si>
    <t>공용기지국건설/관리</t>
  </si>
  <si>
    <t>장석하, 김문환(각자대표이사)</t>
  </si>
  <si>
    <t>http://www.wiable.co.kr</t>
  </si>
  <si>
    <t>인선이엔티</t>
  </si>
  <si>
    <t>060150</t>
  </si>
  <si>
    <t>추첨식복권 제조, 일반출판 인쇄, CD ·DVD 복제</t>
  </si>
  <si>
    <t>탁영준</t>
  </si>
  <si>
    <t>http://smlifedesign.com</t>
  </si>
  <si>
    <t>와이어블</t>
  </si>
  <si>
    <t>065530</t>
  </si>
  <si>
    <t>Mobile Solution &amp; Platform, Internet GIS, Mobile Service</t>
  </si>
  <si>
    <t>김영준</t>
  </si>
  <si>
    <t>http://gaeasoft.co.kr</t>
  </si>
  <si>
    <t>SM Life Design</t>
  </si>
  <si>
    <t>063440</t>
  </si>
  <si>
    <t>기록매체 복제업</t>
  </si>
  <si>
    <t>캐쥬얼의류(Thursday Island, TI FOR MEN)</t>
  </si>
  <si>
    <t>김석주 장지혁 (각자대표이사)</t>
  </si>
  <si>
    <t>http://www.gnco.co.kr,www.thursdayisland.com</t>
  </si>
  <si>
    <t>지어소프트</t>
  </si>
  <si>
    <t>051160</t>
  </si>
  <si>
    <t>의료기기, 바이오시밀러 및 헬스케어사업</t>
  </si>
  <si>
    <t>유인수</t>
  </si>
  <si>
    <t>http://www.cellumed.co.kr</t>
  </si>
  <si>
    <t>지엔코</t>
  </si>
  <si>
    <t>065060</t>
  </si>
  <si>
    <t>휴대폰부품(SHIELD, BRACKET)</t>
  </si>
  <si>
    <t>남광희</t>
  </si>
  <si>
    <t>http://www.khvatec.com</t>
  </si>
  <si>
    <t>셀루메드</t>
  </si>
  <si>
    <t>049180</t>
  </si>
  <si>
    <t>핸드폰 충전기, 핸즈프리</t>
  </si>
  <si>
    <t>http://www.rftech.co.kr</t>
  </si>
  <si>
    <t>KH바텍</t>
  </si>
  <si>
    <t>060720</t>
  </si>
  <si>
    <t>유무선 통신용 소프트웨어</t>
  </si>
  <si>
    <t>이혁렬</t>
  </si>
  <si>
    <t>http://www.spolytech.com</t>
  </si>
  <si>
    <t>알에프텍</t>
  </si>
  <si>
    <t>061040</t>
  </si>
  <si>
    <t>Battery Pack</t>
  </si>
  <si>
    <t>이세용,이해성(각자대표이사)</t>
  </si>
  <si>
    <t>http://www.elentec.co.kr</t>
  </si>
  <si>
    <t>에스폴리텍</t>
  </si>
  <si>
    <t>050760</t>
  </si>
  <si>
    <t>텐트, 원 ·부자재</t>
  </si>
  <si>
    <t>신희민</t>
  </si>
  <si>
    <t>http://www.escube.co.kr</t>
  </si>
  <si>
    <t>이랜텍</t>
  </si>
  <si>
    <t>054210</t>
  </si>
  <si>
    <t>Vacuum Treatment, Plasma Surface Treatment</t>
  </si>
  <si>
    <t>박준영</t>
  </si>
  <si>
    <t>http://www.kpt4u.com</t>
  </si>
  <si>
    <t>ES큐브</t>
  </si>
  <si>
    <t>050120</t>
  </si>
  <si>
    <t>반도체 웨이퍼 캐리어</t>
  </si>
  <si>
    <t>김세완</t>
  </si>
  <si>
    <t>http://www.3sref.com</t>
  </si>
  <si>
    <t>케이피티유</t>
  </si>
  <si>
    <t>054410</t>
  </si>
  <si>
    <t>의약품 원료</t>
  </si>
  <si>
    <t>조중명, 조경숙(각자대표)</t>
  </si>
  <si>
    <t>http://www.hwail.com</t>
  </si>
  <si>
    <t>3S</t>
  </si>
  <si>
    <t>060310</t>
  </si>
  <si>
    <t>CATIA Solution</t>
  </si>
  <si>
    <t>이국래,김선기(각자 대표이사)</t>
  </si>
  <si>
    <t>http://www.osangjaiel.co.kr</t>
  </si>
  <si>
    <t>화일약품</t>
  </si>
  <si>
    <t>061250</t>
  </si>
  <si>
    <t>고추, 수박, 참외(메론), 오이, 호박, 무, 배추 등</t>
  </si>
  <si>
    <t>박동섭</t>
  </si>
  <si>
    <t>http://www.nongwoobio.co.kr</t>
  </si>
  <si>
    <t>오상자이엘</t>
  </si>
  <si>
    <t>053980</t>
  </si>
  <si>
    <t>EC/EDI</t>
  </si>
  <si>
    <t>정지원</t>
  </si>
  <si>
    <t>http://www.klnet.co.kr</t>
  </si>
  <si>
    <t>농우바이오</t>
  </si>
  <si>
    <t>054050</t>
  </si>
  <si>
    <t>Chemical 중앙공급시스템(C.C.S.S), 세정·식각시스템</t>
  </si>
  <si>
    <t>서인수, 이우석 (각자대표)</t>
  </si>
  <si>
    <t>http://www.stinc.co.kr</t>
  </si>
  <si>
    <t>케이엘넷</t>
  </si>
  <si>
    <t>039420</t>
  </si>
  <si>
    <t>잉크젯프린터용 잉크카트리지, 재충전 잉크</t>
  </si>
  <si>
    <t>정광춘, 양종상(각자 대표)</t>
  </si>
  <si>
    <t>http://kr.inktec.com</t>
  </si>
  <si>
    <t>에스티아이</t>
  </si>
  <si>
    <t>039440</t>
  </si>
  <si>
    <t>동물약품,인체약품</t>
  </si>
  <si>
    <t>이완진</t>
  </si>
  <si>
    <t>http://www.dhnp.co.kr</t>
  </si>
  <si>
    <t>잉크테크</t>
  </si>
  <si>
    <t>049550</t>
  </si>
  <si>
    <t>동물용항병원성제품, 생균효소제</t>
  </si>
  <si>
    <t>이민구 (단독대표이사)</t>
  </si>
  <si>
    <t>http://www.ctcbio.com</t>
  </si>
  <si>
    <t>대한뉴팜</t>
  </si>
  <si>
    <t>054670</t>
  </si>
  <si>
    <t>휴대용단말기 부품, 가전 부품, 자동차 부품, 의료기기 제품, 로봇 관련 제품 제조 등</t>
  </si>
  <si>
    <t>김근하, 정사진(각자대표)</t>
  </si>
  <si>
    <t>http://WWW.INTOPS.CO.KR</t>
  </si>
  <si>
    <t>씨티씨바이오</t>
  </si>
  <si>
    <t>060590</t>
  </si>
  <si>
    <t>해저케이블등의 건설 및 유지보수 업무</t>
  </si>
  <si>
    <t>http://www.ktsubmarine.co.kr</t>
  </si>
  <si>
    <t>인탑스</t>
  </si>
  <si>
    <t>049070</t>
  </si>
  <si>
    <t>스토리지(HDD), 프로세서(CPU), Memory, Monitor등</t>
  </si>
  <si>
    <t>서대식</t>
  </si>
  <si>
    <t>http://www.pcdirect.co.kr</t>
  </si>
  <si>
    <t>KT서브마린</t>
  </si>
  <si>
    <t>060370</t>
  </si>
  <si>
    <t>엔진 브라켓(Engine Bracket) 등</t>
  </si>
  <si>
    <t>이희화</t>
  </si>
  <si>
    <t>http://www.guyoungtech.com</t>
  </si>
  <si>
    <t>피씨디렉트</t>
  </si>
  <si>
    <t>051380</t>
  </si>
  <si>
    <t>신용평가, 컨설팅, 위험관리솔루션</t>
  </si>
  <si>
    <t>김기범</t>
  </si>
  <si>
    <t>http://www.korearatings.com</t>
  </si>
  <si>
    <t>구영테크</t>
  </si>
  <si>
    <t>053270</t>
  </si>
  <si>
    <t>고강성 PVC DC, HDPE 등</t>
  </si>
  <si>
    <t>황문기</t>
  </si>
  <si>
    <t>http://www.nuvotec.co.kr</t>
  </si>
  <si>
    <t>한국기업평가</t>
  </si>
  <si>
    <t>034950</t>
  </si>
  <si>
    <t>열연박판, 열연후판, 무늬강판</t>
  </si>
  <si>
    <t>조남욱</t>
  </si>
  <si>
    <t>http://www.dystec.co.kr</t>
  </si>
  <si>
    <t>뉴보텍</t>
  </si>
  <si>
    <t>060260</t>
  </si>
  <si>
    <t>레이더디텍터</t>
  </si>
  <si>
    <t>임학규</t>
  </si>
  <si>
    <t>http://www.bgtna.com</t>
  </si>
  <si>
    <t>동양에스텍</t>
  </si>
  <si>
    <t>060380</t>
  </si>
  <si>
    <t>PCB생산 장비 제조(로더, 언로더, 레이업시스템 등)</t>
  </si>
  <si>
    <t>정인철</t>
  </si>
  <si>
    <t>http://www.supexbnp.com</t>
  </si>
  <si>
    <t>백금T&amp;A</t>
  </si>
  <si>
    <t>046310</t>
  </si>
  <si>
    <t>채권추심, 신용조사</t>
  </si>
  <si>
    <t>윤태훈</t>
  </si>
  <si>
    <t>http://www.koryoinfo.co.kr</t>
  </si>
  <si>
    <t>파나케이아</t>
  </si>
  <si>
    <t>058530</t>
  </si>
  <si>
    <t>동물사료첨가제</t>
  </si>
  <si>
    <t>심광경</t>
  </si>
  <si>
    <t>http://www.cheilbio.com</t>
  </si>
  <si>
    <t>고려신용정보</t>
  </si>
  <si>
    <t>049720</t>
  </si>
  <si>
    <t>Display, Chip LED, Lamp</t>
  </si>
  <si>
    <t>이정훈, 홍명기</t>
  </si>
  <si>
    <t>http://www.seoulsemicon.com</t>
  </si>
  <si>
    <t>제일바이오</t>
  </si>
  <si>
    <t>052670</t>
  </si>
  <si>
    <t>유아용 의류 및 용품</t>
  </si>
  <si>
    <t>신상국</t>
  </si>
  <si>
    <t>http://www.agabang.com</t>
  </si>
  <si>
    <t>서울반도체</t>
  </si>
  <si>
    <t>046890</t>
  </si>
  <si>
    <t>컴퓨터, 복사기 등의 부품</t>
  </si>
  <si>
    <t>강정훈</t>
  </si>
  <si>
    <t>http://www.ilya.co.kr</t>
  </si>
  <si>
    <t>아가방컴퍼니</t>
  </si>
  <si>
    <t>013990</t>
  </si>
  <si>
    <t>반도체 및 디스플레이 부품 제조</t>
  </si>
  <si>
    <t>이석윤</t>
  </si>
  <si>
    <t>http://www.mico.kr</t>
  </si>
  <si>
    <t>일야</t>
  </si>
  <si>
    <t>058450</t>
  </si>
  <si>
    <t>볼밸브,압력조절기,산업용X-Ray부품</t>
  </si>
  <si>
    <t>이원호</t>
  </si>
  <si>
    <t>rs-t.kr</t>
  </si>
  <si>
    <t>미코</t>
  </si>
  <si>
    <t>059090</t>
  </si>
  <si>
    <t>토목설계 및 감리</t>
  </si>
  <si>
    <t>한영수, 박석성(각자대표)</t>
  </si>
  <si>
    <t>http://www.yooshin.co.kr</t>
  </si>
  <si>
    <t>유신</t>
  </si>
  <si>
    <t>054930</t>
  </si>
  <si>
    <t>주택건설용 플라스틱 배관</t>
  </si>
  <si>
    <t>원재희</t>
  </si>
  <si>
    <t>http://www.plumbfast.co.kr</t>
  </si>
  <si>
    <t>프럼파스트</t>
  </si>
  <si>
    <t>035200</t>
  </si>
  <si>
    <t>PCB Assembly (PBA)</t>
  </si>
  <si>
    <t>강창귀</t>
  </si>
  <si>
    <t>http://www.kci.co.kr</t>
  </si>
  <si>
    <t>한국컴퓨터</t>
  </si>
  <si>
    <t>054040</t>
  </si>
  <si>
    <t>열연박판, 후판, 무늬강판 외</t>
  </si>
  <si>
    <t>임형기 임주희(각자대표이사)</t>
  </si>
  <si>
    <t>http://WWW.DAEDONGSTEEL.CO.KR</t>
  </si>
  <si>
    <t>대동스틸</t>
  </si>
  <si>
    <t>048470</t>
  </si>
  <si>
    <t>콘텐츠제작, 4D 시네마 시스템 및 영상관 구축, 3D융합, 3D HW, 3D SW, VR</t>
  </si>
  <si>
    <t>박학섭 단독 대표이사</t>
  </si>
  <si>
    <t>http://www.redrover.co.kr</t>
  </si>
  <si>
    <t>레드로버</t>
  </si>
  <si>
    <t>060300</t>
  </si>
  <si>
    <t>네트워크 구축(Network Integration)</t>
  </si>
  <si>
    <t>이주석</t>
  </si>
  <si>
    <t>http://www.ringnet.co.kr</t>
  </si>
  <si>
    <t>링네트</t>
  </si>
  <si>
    <t>042500</t>
  </si>
  <si>
    <t>VOD서비스, 대리운전프로그램</t>
  </si>
  <si>
    <t>홍병한</t>
  </si>
  <si>
    <t>jway.kr</t>
  </si>
  <si>
    <t>제이웨이</t>
  </si>
  <si>
    <t>058420</t>
  </si>
  <si>
    <t>시스템통합, 지능형교통시스템</t>
  </si>
  <si>
    <t>조중기</t>
  </si>
  <si>
    <t>http://www.curocom.com</t>
  </si>
  <si>
    <t>큐로컴</t>
  </si>
  <si>
    <t>040350</t>
  </si>
  <si>
    <t>자동차 정비용 리프트</t>
  </si>
  <si>
    <t>김현겸, 최영학 각자대표</t>
  </si>
  <si>
    <t>http://www.heshbon.com</t>
  </si>
  <si>
    <t>팬스타엔터프라이즈</t>
  </si>
  <si>
    <t>054300</t>
  </si>
  <si>
    <t>게임(스타크래프트 등), 교육, 솔루션</t>
  </si>
  <si>
    <t>이승현</t>
  </si>
  <si>
    <t>http://www.hanbitsoft.co.kr</t>
  </si>
  <si>
    <t>한빛소프트</t>
  </si>
  <si>
    <t>047080</t>
  </si>
  <si>
    <t>전자결제서비스업</t>
  </si>
  <si>
    <t>박준석</t>
  </si>
  <si>
    <t>http://www.kcp.co.kr</t>
  </si>
  <si>
    <t>NHN한국사이버결제</t>
  </si>
  <si>
    <t>060250</t>
  </si>
  <si>
    <t>산업설비 제조외</t>
  </si>
  <si>
    <t>박종승</t>
  </si>
  <si>
    <t>http://www.cnt85.com</t>
  </si>
  <si>
    <t>CNT85</t>
  </si>
  <si>
    <t>056730</t>
  </si>
  <si>
    <t>냉연압연강판, 산세코일</t>
  </si>
  <si>
    <t>주광남, 주성호(각자 대표)</t>
  </si>
  <si>
    <t>http://www.kksteel.co.kr</t>
  </si>
  <si>
    <t>금강철강</t>
  </si>
  <si>
    <t>053260</t>
  </si>
  <si>
    <t>모바일게임(열혈강호,검과마법)</t>
  </si>
  <si>
    <t>양 성 휘</t>
  </si>
  <si>
    <t>http://www.longtukorea.kr/</t>
  </si>
  <si>
    <t>룽투코리아</t>
  </si>
  <si>
    <t>060240</t>
  </si>
  <si>
    <t>자동차용 고무부품</t>
  </si>
  <si>
    <t>임경식, 성락제</t>
  </si>
  <si>
    <t>http://www.dahs.co.kr</t>
  </si>
  <si>
    <t>동아화성</t>
  </si>
  <si>
    <t>041930</t>
  </si>
  <si>
    <t>원방감시제어시스템, 분산제어시스템</t>
  </si>
  <si>
    <t>이기재</t>
  </si>
  <si>
    <t>http://www.vitzrosys.com</t>
  </si>
  <si>
    <t>비츠로시스</t>
  </si>
  <si>
    <t>054220</t>
  </si>
  <si>
    <t>선박용 기계제품(크레인 등)</t>
  </si>
  <si>
    <t>http://www.opco.co.kr</t>
  </si>
  <si>
    <t>오리엔탈정공</t>
  </si>
  <si>
    <t>014940</t>
  </si>
  <si>
    <t>DRIVER-IC,DDI Package,트랜스포머,코일</t>
  </si>
  <si>
    <t>김준목(단독대표이사)</t>
  </si>
  <si>
    <t>http://www.cloverhitech.com</t>
  </si>
  <si>
    <t>크로바하이텍</t>
  </si>
  <si>
    <t>043590</t>
  </si>
  <si>
    <t>리노핀, 반도체 소켓 등</t>
  </si>
  <si>
    <t>이채윤</t>
  </si>
  <si>
    <t>http://leeno.com/kr</t>
  </si>
  <si>
    <t>리노공업</t>
  </si>
  <si>
    <t>058470</t>
  </si>
  <si>
    <t>리드프레임,반도체검사장비</t>
  </si>
  <si>
    <t>박찬홍</t>
  </si>
  <si>
    <t>http://www.swmv.co.kr</t>
  </si>
  <si>
    <t>성우테크론</t>
  </si>
  <si>
    <t>045300</t>
  </si>
  <si>
    <t>디스플레이, 2차전지, 반도체 제조설비 및 공장자동화기기</t>
  </si>
  <si>
    <t>김영민</t>
  </si>
  <si>
    <t>http://www.sfa.co.kr</t>
  </si>
  <si>
    <t>에스에프에이</t>
  </si>
  <si>
    <t>056190</t>
  </si>
  <si>
    <t>디스플레이 BLU용 광학필름</t>
  </si>
  <si>
    <t>김학태</t>
  </si>
  <si>
    <t>http://www.shinwha.com</t>
  </si>
  <si>
    <t>신화인터텍</t>
  </si>
  <si>
    <t>056700</t>
  </si>
  <si>
    <t>실내건축 공사업</t>
  </si>
  <si>
    <t>김성후, 김문환 (각자 대표이사)</t>
  </si>
  <si>
    <t>http://www.exaenc.com</t>
  </si>
  <si>
    <t>엑사이엔씨</t>
  </si>
  <si>
    <t>054940</t>
  </si>
  <si>
    <t>자동차용 도어랫치, 도어힌지</t>
  </si>
  <si>
    <t>허승현</t>
  </si>
  <si>
    <t>http://www.phauto.co.kr</t>
  </si>
  <si>
    <t>피에이치에이</t>
  </si>
  <si>
    <t>043370</t>
  </si>
  <si>
    <t>인터넷 트래픽 솔루션</t>
  </si>
  <si>
    <t>정기로</t>
  </si>
  <si>
    <t>http://www.apsholdings.co.kr</t>
  </si>
  <si>
    <t>APS홀딩스</t>
  </si>
  <si>
    <t>054620</t>
  </si>
  <si>
    <t>가입가계 가입자계 광단국장치,SONs-51,OMS-155M,OCSU,E2 가입자 전송장비,SDS-2500 등</t>
  </si>
  <si>
    <t>황인환</t>
  </si>
  <si>
    <t>http://www.coweaver.co.kr</t>
  </si>
  <si>
    <t>코위버</t>
  </si>
  <si>
    <t>056360</t>
  </si>
  <si>
    <t>전원공급장치,필름콘덴서</t>
  </si>
  <si>
    <t>박성재</t>
  </si>
  <si>
    <t>http://www.sungho.net</t>
  </si>
  <si>
    <t>성호전자</t>
  </si>
  <si>
    <t>043260</t>
  </si>
  <si>
    <t>캐패시터</t>
  </si>
  <si>
    <t>김택환</t>
  </si>
  <si>
    <t>http://www.ucigroup.co.kr</t>
  </si>
  <si>
    <t>UCI</t>
  </si>
  <si>
    <t>038340</t>
  </si>
  <si>
    <t>도소매</t>
  </si>
  <si>
    <t>우병일</t>
  </si>
  <si>
    <t>http://www.ywtc.com</t>
  </si>
  <si>
    <t>YW</t>
  </si>
  <si>
    <t>051390</t>
  </si>
  <si>
    <t>구조용 특수장치, 교량부품</t>
  </si>
  <si>
    <t>강문식</t>
  </si>
  <si>
    <t>http://www.symtek.co.kr</t>
  </si>
  <si>
    <t>삼영엠텍</t>
  </si>
  <si>
    <t>054540</t>
  </si>
  <si>
    <t>정보보안 및 인증솔루션</t>
  </si>
  <si>
    <t>김준근</t>
  </si>
  <si>
    <t>http://www.initech.com</t>
  </si>
  <si>
    <t>이니텍</t>
  </si>
  <si>
    <t>053350</t>
  </si>
  <si>
    <t>업소용냉동냉장, 반도체칩</t>
  </si>
  <si>
    <t>김미선</t>
  </si>
  <si>
    <t>http://www.adc.co.kr</t>
  </si>
  <si>
    <t>에이디칩스</t>
  </si>
  <si>
    <t>054630</t>
  </si>
  <si>
    <t>청소로봇, 완구류외</t>
  </si>
  <si>
    <t>박성주</t>
  </si>
  <si>
    <t>http://www.yujinrobot.com</t>
  </si>
  <si>
    <t>유진로봇</t>
  </si>
  <si>
    <t>056080</t>
  </si>
  <si>
    <t>자유형단조품</t>
  </si>
  <si>
    <t>장희상</t>
  </si>
  <si>
    <t>http://www.taewoong.com</t>
  </si>
  <si>
    <t>태웅</t>
  </si>
  <si>
    <t>044490</t>
  </si>
  <si>
    <t>PCB 드릴가공</t>
  </si>
  <si>
    <t>홍상혁</t>
  </si>
  <si>
    <t>http://www.kyungnampharm.co.kr</t>
  </si>
  <si>
    <t>경남제약</t>
  </si>
  <si>
    <t>053950</t>
  </si>
  <si>
    <t>증명서 자동발급기</t>
  </si>
  <si>
    <t>이재하</t>
  </si>
  <si>
    <t>http://www.sambomotos.co.kr</t>
  </si>
  <si>
    <t>삼보모터스</t>
  </si>
  <si>
    <t>053700</t>
  </si>
  <si>
    <t>전자상거래 보안 솔루션</t>
  </si>
  <si>
    <t>김현수, 송상엽(각자대표)</t>
  </si>
  <si>
    <t>http://www.hsecure.co.kr</t>
  </si>
  <si>
    <t>한컴위드</t>
  </si>
  <si>
    <t>054920</t>
  </si>
  <si>
    <t>동물약품</t>
  </si>
  <si>
    <t>양용진, 문성철(각자 대표이사)</t>
  </si>
  <si>
    <t>http://www.komipharm.com</t>
  </si>
  <si>
    <t>코미팜</t>
  </si>
  <si>
    <t>041960</t>
  </si>
  <si>
    <t>건설장비용 전장품,제어기</t>
  </si>
  <si>
    <t>박흥식</t>
  </si>
  <si>
    <t>http://www.freems.co.kr</t>
  </si>
  <si>
    <t>프리엠스</t>
  </si>
  <si>
    <t>053160</t>
  </si>
  <si>
    <t>전자화폐, 단말기, 수집/정산시스템</t>
  </si>
  <si>
    <t>조정일</t>
  </si>
  <si>
    <t>http://www.konai.co.kr</t>
  </si>
  <si>
    <t>코나아이</t>
  </si>
  <si>
    <t>052400</t>
  </si>
  <si>
    <t>XML/SGML 관련 제품 및 솔루션</t>
  </si>
  <si>
    <t>오대환</t>
  </si>
  <si>
    <t>http://www.megabion.co.kr</t>
  </si>
  <si>
    <t>메디콕스</t>
  </si>
  <si>
    <t>054180</t>
  </si>
  <si>
    <t>산업용컴퓨터 제조, 판매</t>
  </si>
  <si>
    <t>김신환</t>
  </si>
  <si>
    <t>http://www.sgacorp.kr</t>
  </si>
  <si>
    <t>SGA</t>
  </si>
  <si>
    <t>049470</t>
  </si>
  <si>
    <t>유석형</t>
  </si>
  <si>
    <t>http://www.yesgse.com</t>
  </si>
  <si>
    <t>지에스이</t>
  </si>
  <si>
    <t>053050</t>
  </si>
  <si>
    <t>바이오리엑터(Bioreactor, 생물반응기)</t>
  </si>
  <si>
    <t>최승환</t>
  </si>
  <si>
    <t>http://www.pharmswell.com</t>
  </si>
  <si>
    <t>한창바이오텍</t>
  </si>
  <si>
    <t>043090</t>
  </si>
  <si>
    <t>수도용 및 원예용 상토</t>
  </si>
  <si>
    <t>신종태, 오재명</t>
  </si>
  <si>
    <t>http://www.soribada.com/corp</t>
  </si>
  <si>
    <t>소리바다</t>
  </si>
  <si>
    <t>053110</t>
  </si>
  <si>
    <t>http://www.idisholdings.co.kr</t>
  </si>
  <si>
    <t>아이디스홀딩스</t>
  </si>
  <si>
    <t>054800</t>
  </si>
  <si>
    <t>기타 전문 서비스업</t>
  </si>
  <si>
    <t>패션의류</t>
  </si>
  <si>
    <t>http://www.codes-combine.co.kr</t>
  </si>
  <si>
    <t>코데즈컴바인</t>
  </si>
  <si>
    <t>047770</t>
  </si>
  <si>
    <t>바이러스백신 프로그램</t>
  </si>
  <si>
    <t>강석균</t>
  </si>
  <si>
    <t>http://www.ahnlab.com</t>
  </si>
  <si>
    <t>안랩</t>
  </si>
  <si>
    <t>053800</t>
  </si>
  <si>
    <t>광고/협찬 및 프로그램 제작</t>
  </si>
  <si>
    <t>우장균</t>
  </si>
  <si>
    <t>http://www.ytn.co.kr</t>
  </si>
  <si>
    <t>YTN</t>
  </si>
  <si>
    <t>040300</t>
  </si>
  <si>
    <t>이주형</t>
  </si>
  <si>
    <t>http://www.cmgpharma.co.kr</t>
  </si>
  <si>
    <t>CMG제약</t>
  </si>
  <si>
    <t>058820</t>
  </si>
  <si>
    <t>오디오물 출판 및 원판 녹음 관련 제품</t>
  </si>
  <si>
    <t>정욱</t>
  </si>
  <si>
    <t>http://www.jype.com</t>
  </si>
  <si>
    <t>JYP Ent.</t>
  </si>
  <si>
    <t>035900</t>
  </si>
  <si>
    <t>신재생에너지관련장비</t>
  </si>
  <si>
    <t>신용구, 이병길(공동 대표이사)</t>
  </si>
  <si>
    <t>http://www.myht.co.kr</t>
  </si>
  <si>
    <t>한국테크놀로지</t>
  </si>
  <si>
    <t>053590</t>
  </si>
  <si>
    <t>토목 건축공사, 분양공사</t>
  </si>
  <si>
    <t>정몽열,윤희영</t>
  </si>
  <si>
    <t>http://www.kccworld.net</t>
  </si>
  <si>
    <t>KCC건설</t>
  </si>
  <si>
    <t>021320</t>
  </si>
  <si>
    <t>도어벨트, 몰딩</t>
  </si>
  <si>
    <t>윤정상</t>
  </si>
  <si>
    <t>http://www.saedong.co.kr</t>
  </si>
  <si>
    <t>세동</t>
  </si>
  <si>
    <t>053060</t>
  </si>
  <si>
    <t>Dispenser, Tray Feeder, 공압실린더</t>
  </si>
  <si>
    <t>http://www.protec21.co.kr</t>
  </si>
  <si>
    <t>프로텍</t>
  </si>
  <si>
    <t>053610</t>
  </si>
  <si>
    <t>온라인 게임 및 모바일 게임</t>
  </si>
  <si>
    <t>구오하이빈(Guo Haibin)</t>
  </si>
  <si>
    <t>http://www.actoz.com</t>
  </si>
  <si>
    <t>액토즈소프트</t>
  </si>
  <si>
    <t>052790</t>
  </si>
  <si>
    <t>모바일용 카메라렌즈, 차량용 카메라 및 광학부품</t>
  </si>
  <si>
    <t>박은경</t>
  </si>
  <si>
    <t>http://www.sekonix.com</t>
  </si>
  <si>
    <t>세코닉스</t>
  </si>
  <si>
    <t>053450</t>
  </si>
  <si>
    <t>정장제, 소화제</t>
  </si>
  <si>
    <t>이혁종</t>
  </si>
  <si>
    <t>http://www.bi-nex.co.kr</t>
  </si>
  <si>
    <t>바이넥스</t>
  </si>
  <si>
    <t>053030</t>
  </si>
  <si>
    <t>보호, 기능성 필름</t>
  </si>
  <si>
    <t>http://www.osungam.com</t>
  </si>
  <si>
    <t>오성첨단소재</t>
  </si>
  <si>
    <t>052420</t>
  </si>
  <si>
    <t>휴대용 부탄가스, 에어졸캔, 외주수탁품</t>
  </si>
  <si>
    <t>현창수</t>
  </si>
  <si>
    <t>http://sungroup.kr/taeyangsun/</t>
  </si>
  <si>
    <t>태양</t>
  </si>
  <si>
    <t>053620</t>
  </si>
  <si>
    <t>스마트폰 기구부품(키버튼,금속부품,부자재,악세서리 등)</t>
  </si>
  <si>
    <t>김시균</t>
  </si>
  <si>
    <t>http://www.e-uil.com</t>
  </si>
  <si>
    <t>유아이엘</t>
  </si>
  <si>
    <t>049520</t>
  </si>
  <si>
    <t>운송</t>
  </si>
  <si>
    <t>최진욱</t>
  </si>
  <si>
    <t>http://www.chorokbaemcompany.com</t>
  </si>
  <si>
    <t>초록뱀컴퍼니</t>
  </si>
  <si>
    <t>052300</t>
  </si>
  <si>
    <t>캐릭터 사업, 만화영화 제작</t>
  </si>
  <si>
    <t>정욱, 정동훈</t>
  </si>
  <si>
    <t>http://daewonmedia.com</t>
  </si>
  <si>
    <t>대원미디어</t>
  </si>
  <si>
    <t>048910</t>
  </si>
  <si>
    <t>PVC샤시</t>
  </si>
  <si>
    <t>김영신</t>
  </si>
  <si>
    <t>http://joongang.co.kr</t>
  </si>
  <si>
    <t>중앙디앤엠</t>
  </si>
  <si>
    <t>051980</t>
  </si>
  <si>
    <t>식자재유통, 단체급식</t>
  </si>
  <si>
    <t>정성필</t>
  </si>
  <si>
    <t>http://www.cjfreshway.com</t>
  </si>
  <si>
    <t>CJ프레시웨이</t>
  </si>
  <si>
    <t>051500</t>
  </si>
  <si>
    <t>CHASSIS , 금형</t>
  </si>
  <si>
    <t>홍성천,김종찬(각자대표)</t>
  </si>
  <si>
    <t>http://www.finednc.co.kr</t>
  </si>
  <si>
    <t>파인디앤씨</t>
  </si>
  <si>
    <t>049120</t>
  </si>
  <si>
    <t>잉크젯 플로터, 커팅 플로터</t>
  </si>
  <si>
    <t>http://www.dgi-net.com</t>
  </si>
  <si>
    <t>디지아이</t>
  </si>
  <si>
    <t>043360</t>
  </si>
  <si>
    <t>산업용 모니터</t>
  </si>
  <si>
    <t>http://www.kortek.co.kr</t>
  </si>
  <si>
    <t>코텍</t>
  </si>
  <si>
    <t>052330</t>
  </si>
  <si>
    <t>현금서비스, 예금인출</t>
  </si>
  <si>
    <t>김선종</t>
  </si>
  <si>
    <t>http://www.hannet.net</t>
  </si>
  <si>
    <t>한네트</t>
  </si>
  <si>
    <t>052600</t>
  </si>
  <si>
    <t>전자부품, 정보통신기기, 지능형로봇외</t>
  </si>
  <si>
    <t>정현진</t>
  </si>
  <si>
    <t>http://www.stcube.com</t>
  </si>
  <si>
    <t>에스티큐브</t>
  </si>
  <si>
    <t>052020</t>
  </si>
  <si>
    <t>발전설비 Damper, 전력설비 Busway</t>
  </si>
  <si>
    <t>이형승, 조용준(공동대표이사)</t>
  </si>
  <si>
    <t>http://www.hlbpower.com</t>
  </si>
  <si>
    <t>티에스넥스젠</t>
  </si>
  <si>
    <t>043220</t>
  </si>
  <si>
    <t>무선통신시스템용 중계기</t>
  </si>
  <si>
    <t>장푸(Zhang Pu)</t>
  </si>
  <si>
    <t>http://www.seohwa.co.kr</t>
  </si>
  <si>
    <t>스카이문스테크놀로지</t>
  </si>
  <si>
    <t>033790</t>
  </si>
  <si>
    <t>DTIS, Probe Card, H.F PCB</t>
  </si>
  <si>
    <t>http://www.curoholdings.com</t>
  </si>
  <si>
    <t>큐로홀딩스</t>
  </si>
  <si>
    <t>051780</t>
  </si>
  <si>
    <t>음·식료품 및 담배 소매업</t>
  </si>
  <si>
    <t>VFX 영상</t>
  </si>
  <si>
    <t>신재흠</t>
  </si>
  <si>
    <t>http://www.sydnc.kr</t>
  </si>
  <si>
    <t>나라엠앤디</t>
  </si>
  <si>
    <t>051490</t>
  </si>
  <si>
    <t>금형,사출 및 판금부품</t>
  </si>
  <si>
    <t>김영조</t>
  </si>
  <si>
    <t>http://www.naramnd.com</t>
  </si>
  <si>
    <t>에코바이오</t>
  </si>
  <si>
    <t>038870</t>
  </si>
  <si>
    <t>사업시설 유지·관리 서비스업</t>
  </si>
  <si>
    <t>판매시점정보시스템(POS), 금전등록기</t>
  </si>
  <si>
    <t>송효순</t>
  </si>
  <si>
    <t>http://www.ecoenergyholdings.com</t>
  </si>
  <si>
    <t>에이텍</t>
  </si>
  <si>
    <t>045660</t>
  </si>
  <si>
    <t>PC,모니터</t>
  </si>
  <si>
    <t>신승영, 이상훈(각자 대표이사)</t>
  </si>
  <si>
    <t>http://www.atec.kr</t>
  </si>
  <si>
    <t>대아티아이</t>
  </si>
  <si>
    <t>045390</t>
  </si>
  <si>
    <t>EDMS(Enterprise Document Management System)-전사적문서관리시스템,KMS-지식경영시스템</t>
  </si>
  <si>
    <t>이상백, 이일수</t>
  </si>
  <si>
    <t>http://www.daeati.co.kr</t>
  </si>
  <si>
    <t>캠시스</t>
  </si>
  <si>
    <t>050110</t>
  </si>
  <si>
    <t>휴대폰용 카메라모듈</t>
  </si>
  <si>
    <t>박영태 (단일대표)</t>
  </si>
  <si>
    <t>http://www.cammsys.net</t>
  </si>
  <si>
    <t>현대바이오랜드</t>
  </si>
  <si>
    <t>052260</t>
  </si>
  <si>
    <t>천연물질 추출물, 미생물 배양제품</t>
  </si>
  <si>
    <t>이희준</t>
  </si>
  <si>
    <t>http://www.hyundaibioland.co.kr</t>
  </si>
  <si>
    <t>SFA반도체</t>
  </si>
  <si>
    <t>036540</t>
  </si>
  <si>
    <t>반도체패키지(SOP,DIP,QFP)</t>
  </si>
  <si>
    <t>http://www.sts-semi.co.kr</t>
  </si>
  <si>
    <t>삼표시멘트</t>
  </si>
  <si>
    <t>038500</t>
  </si>
  <si>
    <t>시스템통합(SI), 네트워크장비</t>
  </si>
  <si>
    <t>http://www.tycement.co.kr</t>
  </si>
  <si>
    <t>SM C&amp;C</t>
  </si>
  <si>
    <t>048550</t>
  </si>
  <si>
    <t>영상콘텐츠 제작 및 매니지먼트, 광고, 여행</t>
  </si>
  <si>
    <t>김동준, 남궁철</t>
  </si>
  <si>
    <t>http://www.smcultureandcontents.com</t>
  </si>
  <si>
    <t>승일</t>
  </si>
  <si>
    <t>049830</t>
  </si>
  <si>
    <t>에어졸캔,에어졸발브,일반관</t>
  </si>
  <si>
    <t>http://sungroup.kr/seungilsun/</t>
  </si>
  <si>
    <t>조광ILI</t>
  </si>
  <si>
    <t>044060</t>
  </si>
  <si>
    <t>안전밸브,스팀트랩</t>
  </si>
  <si>
    <t>http://www.jokwang.co.kr</t>
  </si>
  <si>
    <t>피에스엠씨</t>
  </si>
  <si>
    <t>024850</t>
  </si>
  <si>
    <t>리드프레임</t>
  </si>
  <si>
    <t>강대균</t>
  </si>
  <si>
    <t>http://www.psmc.co.kr</t>
  </si>
  <si>
    <t>TPC</t>
  </si>
  <si>
    <t>048770</t>
  </si>
  <si>
    <t>구동기기(실린더), 방향제어기(밸브)</t>
  </si>
  <si>
    <t>엄주섭, 엄재윤</t>
  </si>
  <si>
    <t>http://www.TPCpage.com</t>
  </si>
  <si>
    <t>코메론</t>
  </si>
  <si>
    <t>049430</t>
  </si>
  <si>
    <t>줄자, 냉간압연</t>
  </si>
  <si>
    <t>강동헌</t>
  </si>
  <si>
    <t>http://www.komelon.co.kr</t>
  </si>
  <si>
    <t>블루베리 NFT</t>
  </si>
  <si>
    <t>044480</t>
  </si>
  <si>
    <t>콘돔,고무골무,의료용 장갑</t>
  </si>
  <si>
    <t>http://www.unidusok.com</t>
  </si>
  <si>
    <t>삼화네트웍스</t>
  </si>
  <si>
    <t>046390</t>
  </si>
  <si>
    <t>시스템통합(SI), 시스템유지(SM)</t>
  </si>
  <si>
    <t>공동대표이사 안제현, 신상윤</t>
  </si>
  <si>
    <t>http://www.shnetworks.co.kr</t>
  </si>
  <si>
    <t>성광벤드</t>
  </si>
  <si>
    <t>014620</t>
  </si>
  <si>
    <t>관이음쇠</t>
  </si>
  <si>
    <t>안 재 일</t>
  </si>
  <si>
    <t>http://www.skbend.com</t>
  </si>
  <si>
    <t>유라테크</t>
  </si>
  <si>
    <t>048430</t>
  </si>
  <si>
    <t>점화코일, 스파크플러그</t>
  </si>
  <si>
    <t>엄대열</t>
  </si>
  <si>
    <t>http://www.yuratech.co.kr</t>
  </si>
  <si>
    <t>삼현철강</t>
  </si>
  <si>
    <t>017480</t>
  </si>
  <si>
    <t>후판,열연후판,산세판박,무늬강판,용단철강,형강외</t>
  </si>
  <si>
    <t>조 윤 선</t>
  </si>
  <si>
    <t>http://www.samsteel.co.kr</t>
  </si>
  <si>
    <t>오픈베이스</t>
  </si>
  <si>
    <t>049480</t>
  </si>
  <si>
    <t>트래픽솔루션(웹스위치,트래픽서버)</t>
  </si>
  <si>
    <t>송규헌</t>
  </si>
  <si>
    <t>http://www.openbase.co.kr</t>
  </si>
  <si>
    <t>KCI</t>
  </si>
  <si>
    <t>036670</t>
  </si>
  <si>
    <t>폴리머,레진,계면활성제</t>
  </si>
  <si>
    <t>이진용</t>
  </si>
  <si>
    <t>http://www.kciltd.com</t>
  </si>
  <si>
    <t>라온시큐어</t>
  </si>
  <si>
    <t>042510</t>
  </si>
  <si>
    <t>소프트웨어 개발 및 공급</t>
  </si>
  <si>
    <t>이순형</t>
  </si>
  <si>
    <t>http://www.raonsecure.com</t>
  </si>
  <si>
    <t>오로라</t>
  </si>
  <si>
    <t>039830</t>
  </si>
  <si>
    <t>전문디자인업</t>
  </si>
  <si>
    <t>캐릭터디자인,캐릭터완구 등</t>
  </si>
  <si>
    <t>각자대표 홍기선, 각자대표 노재연</t>
  </si>
  <si>
    <t>http://www.auroraworld.com</t>
  </si>
  <si>
    <t>금화피에스시</t>
  </si>
  <si>
    <t>036190</t>
  </si>
  <si>
    <t>설비,철물,전기,강구조물</t>
  </si>
  <si>
    <t>김성기,김경태(각자대표)</t>
  </si>
  <si>
    <t>http://www.geumhwa.co.kr</t>
  </si>
  <si>
    <t>코다코</t>
  </si>
  <si>
    <t>046070</t>
  </si>
  <si>
    <t>Oil Pump, Throttle Body</t>
  </si>
  <si>
    <t>인귀승, 조만영(각자 대표이사)</t>
  </si>
  <si>
    <t>http://www.kodaco.co.kr</t>
  </si>
  <si>
    <t>인바디</t>
  </si>
  <si>
    <t>041830</t>
  </si>
  <si>
    <t>정밀 체성분 분석기</t>
  </si>
  <si>
    <t>차기철,이라미 각자대표이사</t>
  </si>
  <si>
    <t>http://www.inbody.com</t>
  </si>
  <si>
    <t>고려제약</t>
  </si>
  <si>
    <t>014570</t>
  </si>
  <si>
    <t>하벤(종합감기약),뉴로메드(치매치료제)등</t>
  </si>
  <si>
    <t>박해룡, 박상훈 (각자대표)</t>
  </si>
  <si>
    <t>http://www.nicepharma.com</t>
  </si>
  <si>
    <t>크린앤사이언스</t>
  </si>
  <si>
    <t>045520</t>
  </si>
  <si>
    <t>자동차용 여과지</t>
  </si>
  <si>
    <t>곽규범</t>
  </si>
  <si>
    <t>http://www.cands.co.kr</t>
  </si>
  <si>
    <t>포스코 ICT</t>
  </si>
  <si>
    <t>022100</t>
  </si>
  <si>
    <t>SI(System Integration), DVR(Digital Video Recorder)</t>
  </si>
  <si>
    <t>정덕균</t>
  </si>
  <si>
    <t>http://www.poscoict.co.kr</t>
  </si>
  <si>
    <t>KD</t>
  </si>
  <si>
    <t>044180</t>
  </si>
  <si>
    <t>건설사업(완성건물)</t>
  </si>
  <si>
    <t>안태일</t>
  </si>
  <si>
    <t>http://kdcon.co.kr</t>
  </si>
  <si>
    <t>이글벳</t>
  </si>
  <si>
    <t>044960</t>
  </si>
  <si>
    <t>아바텍,아목사실린사 등</t>
  </si>
  <si>
    <t>강승조, 강태성(각자 대표이사)</t>
  </si>
  <si>
    <t>http://www.eaglevet.com</t>
  </si>
  <si>
    <t>아즈텍WB</t>
  </si>
  <si>
    <t>032080</t>
  </si>
  <si>
    <t>섬유제품 염색, 정리 및 마무리 가공업</t>
  </si>
  <si>
    <t>직물</t>
  </si>
  <si>
    <t>허 재 명</t>
  </si>
  <si>
    <t>http://www.aztechwb.com</t>
  </si>
  <si>
    <t>오리콤</t>
  </si>
  <si>
    <t>010470</t>
  </si>
  <si>
    <t>고영섭, 김성대(각자 대표이사)</t>
  </si>
  <si>
    <t>http://www.oricom.co.kr</t>
  </si>
  <si>
    <t>위닉스</t>
  </si>
  <si>
    <t>044340</t>
  </si>
  <si>
    <t>일반목적용 기계제조업</t>
  </si>
  <si>
    <t>윤희종, 윤철민</t>
  </si>
  <si>
    <t>http://www.e-winix.co.kr</t>
  </si>
  <si>
    <t>상지카일룸</t>
  </si>
  <si>
    <t>042940</t>
  </si>
  <si>
    <t>건설업, 고급빌라 건축 및 일반 건축, 주택공급 등</t>
  </si>
  <si>
    <t>http://www.sangji.co.kr/</t>
  </si>
  <si>
    <t>엔피케이</t>
  </si>
  <si>
    <t>048830</t>
  </si>
  <si>
    <t>합성고무 및 플라스틱물질 제조업</t>
  </si>
  <si>
    <t>최상건, 최윤혁 각자 대표</t>
  </si>
  <si>
    <t>http://www.npk.co.kr</t>
  </si>
  <si>
    <t>삼천당제약</t>
  </si>
  <si>
    <t>000250</t>
  </si>
  <si>
    <t>하메론, 아토로우</t>
  </si>
  <si>
    <t>전인석</t>
  </si>
  <si>
    <t>http://www.scd.co.kr</t>
  </si>
  <si>
    <t>에이치케이</t>
  </si>
  <si>
    <t>044780</t>
  </si>
  <si>
    <t>레이저가공 절단기</t>
  </si>
  <si>
    <t>계명재</t>
  </si>
  <si>
    <t>http://www.hk-global.com</t>
  </si>
  <si>
    <t>정원엔시스</t>
  </si>
  <si>
    <t>045510</t>
  </si>
  <si>
    <t>SI(시스템통합) 관련 소프트웨어, 중.대형 고속 레이져 프린터</t>
  </si>
  <si>
    <t>한덕희,김영주(각자 대표)</t>
  </si>
  <si>
    <t>http://www.zungwon.co.kr</t>
  </si>
  <si>
    <t>한양이엔지</t>
  </si>
  <si>
    <t>045100</t>
  </si>
  <si>
    <t>반도체배관설비</t>
  </si>
  <si>
    <t>김형육,김덕림(공동대표이사)</t>
  </si>
  <si>
    <t>http://www.hanyangkorea.com</t>
  </si>
  <si>
    <t>누리플렉스</t>
  </si>
  <si>
    <t>040160</t>
  </si>
  <si>
    <t>지능형검침인프라(AMI),에너지관리시스템, 플랫폼 SW</t>
  </si>
  <si>
    <t>김영덕</t>
  </si>
  <si>
    <t>http://www.nuriflex.co.kr</t>
  </si>
  <si>
    <t>에쎈테크</t>
  </si>
  <si>
    <t>043340</t>
  </si>
  <si>
    <t>LPG밸브</t>
  </si>
  <si>
    <t>http://www.essentech.co.kr</t>
  </si>
  <si>
    <t>국순당</t>
  </si>
  <si>
    <t>043650</t>
  </si>
  <si>
    <t>탁주 및 약주</t>
  </si>
  <si>
    <t>배상민</t>
  </si>
  <si>
    <t>http://www.ksdb.co.kr</t>
  </si>
  <si>
    <t>엘컴텍</t>
  </si>
  <si>
    <t>037950</t>
  </si>
  <si>
    <t>BLU(Back Light Unit), CCM(Compact Camera Module), Display용 EL</t>
  </si>
  <si>
    <t>김충섭</t>
  </si>
  <si>
    <t>http://www.elcomtec.co.kr</t>
  </si>
  <si>
    <t>이오테크닉스</t>
  </si>
  <si>
    <t>039030</t>
  </si>
  <si>
    <t>레이저 마커 및 레이저 응용기기</t>
  </si>
  <si>
    <t>성규동,박종구(각자대표이사)</t>
  </si>
  <si>
    <t>http://www.eotechnics.com</t>
  </si>
  <si>
    <t>상상인</t>
  </si>
  <si>
    <t>038540</t>
  </si>
  <si>
    <t>IT 통합 솔루션</t>
  </si>
  <si>
    <t>유준원, 이민식(각자 대표이사)</t>
  </si>
  <si>
    <t>http://www.sangsanginworld.co.kr</t>
  </si>
  <si>
    <t>서울제약</t>
  </si>
  <si>
    <t>018680</t>
  </si>
  <si>
    <t>정제,연질캅셀제,경질캅셀제,연고 및 크림제 등</t>
  </si>
  <si>
    <t>윤동현, 신봉환 (각자대표)</t>
  </si>
  <si>
    <t>http://www.seoulpharma.com</t>
  </si>
  <si>
    <t>나노엔텍</t>
  </si>
  <si>
    <t>039860</t>
  </si>
  <si>
    <t>의료기기 및 실험기기</t>
  </si>
  <si>
    <t>정찬일</t>
  </si>
  <si>
    <t>http://www.nanoentek.com</t>
  </si>
  <si>
    <t>파나진</t>
  </si>
  <si>
    <t>046210</t>
  </si>
  <si>
    <t>의료용품및 기타 의약관련 제품 제조업</t>
  </si>
  <si>
    <t>김성기</t>
  </si>
  <si>
    <t>http://www.panagene.com</t>
  </si>
  <si>
    <t>오공</t>
  </si>
  <si>
    <t>045060</t>
  </si>
  <si>
    <t>접착제,씰란트,광택제,연마제</t>
  </si>
  <si>
    <t>김윤정</t>
  </si>
  <si>
    <t>http://www.okong.com</t>
  </si>
  <si>
    <t>솔고바이오</t>
  </si>
  <si>
    <t>043100</t>
  </si>
  <si>
    <t>가정용 온열치료기, 의료기구</t>
  </si>
  <si>
    <t>김일</t>
  </si>
  <si>
    <t>http://www.solco.co.kr</t>
  </si>
  <si>
    <t>비츠로테크</t>
  </si>
  <si>
    <t>042370</t>
  </si>
  <si>
    <t>차단기, 개폐기</t>
  </si>
  <si>
    <t>장순상, 유병언, 장범수(각자대표)</t>
  </si>
  <si>
    <t>http://www.vitzrotech.com</t>
  </si>
  <si>
    <t>코아시아</t>
  </si>
  <si>
    <t>045970</t>
  </si>
  <si>
    <t>LED패키지</t>
  </si>
  <si>
    <t>이희준,위종묵(각자 대표이사)</t>
  </si>
  <si>
    <t>http://www.coasiacorp.co.kr</t>
  </si>
  <si>
    <t>정상제이엘에스</t>
  </si>
  <si>
    <t>040420</t>
  </si>
  <si>
    <t>어학교육업</t>
  </si>
  <si>
    <t>박정흠</t>
  </si>
  <si>
    <t>http://www.gojls.com</t>
  </si>
  <si>
    <t>진양제약</t>
  </si>
  <si>
    <t>007370</t>
  </si>
  <si>
    <t>소부날, 옥티란</t>
  </si>
  <si>
    <t>최재준</t>
  </si>
  <si>
    <t>http://www.jinyangpharm.co.kr</t>
  </si>
  <si>
    <t>지니뮤직</t>
  </si>
  <si>
    <t>043610</t>
  </si>
  <si>
    <t>디지털 음악 서비스 및 음원유통</t>
  </si>
  <si>
    <t>Park Hyun Jin</t>
  </si>
  <si>
    <t>http://www.geniemusic.co.kr</t>
  </si>
  <si>
    <t>진성티이씨</t>
  </si>
  <si>
    <t>036890</t>
  </si>
  <si>
    <t>트랙롤라. 플로팅 씰</t>
  </si>
  <si>
    <t>윤성수, 윤준수(공동대표이사)</t>
  </si>
  <si>
    <t>http://www.jinsungtec.com</t>
  </si>
  <si>
    <t>현대에이치티</t>
  </si>
  <si>
    <t>039010</t>
  </si>
  <si>
    <t>스마트홈 제조</t>
  </si>
  <si>
    <t>이건구</t>
  </si>
  <si>
    <t>http://www.hyundaiht.co.kr</t>
  </si>
  <si>
    <t>삼아제약</t>
  </si>
  <si>
    <t>009300</t>
  </si>
  <si>
    <t>노마에프, 아토크건조시럽, 코데날정, 코코시럽, 스마엘</t>
  </si>
  <si>
    <t>허 준</t>
  </si>
  <si>
    <t>http://www.samapharm.co.kr</t>
  </si>
  <si>
    <t>파루</t>
  </si>
  <si>
    <t>043200</t>
  </si>
  <si>
    <t>온습도 조절기(에어쿨), 무인방제기(야호)</t>
  </si>
  <si>
    <t>http://www.paru.co.kr</t>
  </si>
  <si>
    <t>에스씨디</t>
  </si>
  <si>
    <t>042110</t>
  </si>
  <si>
    <t>전자렌지용 MOTOR 및 냉장고용 TIMER</t>
  </si>
  <si>
    <t>오길호</t>
  </si>
  <si>
    <t>http://www.sscd.co.kr</t>
  </si>
  <si>
    <t>한국정보공학</t>
  </si>
  <si>
    <t>039740</t>
  </si>
  <si>
    <t>그룹웨어, 자료관리시스템</t>
  </si>
  <si>
    <t>유용석</t>
  </si>
  <si>
    <t>http://www.kies.co.kr</t>
  </si>
  <si>
    <t>디오</t>
  </si>
  <si>
    <t>039840</t>
  </si>
  <si>
    <t>자동포장기계</t>
  </si>
  <si>
    <t>김진백</t>
  </si>
  <si>
    <t>http://dio.co.kr</t>
  </si>
  <si>
    <t>네오위즈홀딩스</t>
  </si>
  <si>
    <t>042420</t>
  </si>
  <si>
    <t>오승헌</t>
  </si>
  <si>
    <t>http://www.neowiz.com</t>
  </si>
  <si>
    <t>다산네트웍스</t>
  </si>
  <si>
    <t>039560</t>
  </si>
  <si>
    <t>네트워크 통신장비</t>
  </si>
  <si>
    <t>남민우</t>
  </si>
  <si>
    <t>http://www.dasannetworks.com</t>
  </si>
  <si>
    <t>바이오스마트</t>
  </si>
  <si>
    <t>038460</t>
  </si>
  <si>
    <t>M/S 카드제조업, IC 카드제조, 카드장비판매</t>
  </si>
  <si>
    <t>윤호권</t>
  </si>
  <si>
    <t>http://www.bio-smart.com</t>
  </si>
  <si>
    <t>우리기술</t>
  </si>
  <si>
    <t>032820</t>
  </si>
  <si>
    <t>시스템사업, 정보통신사업</t>
  </si>
  <si>
    <t>노갑선</t>
  </si>
  <si>
    <t>http://www.wooritg.com</t>
  </si>
  <si>
    <t>안국약품</t>
  </si>
  <si>
    <t>001540</t>
  </si>
  <si>
    <t>그랑파제, 토비콤-S</t>
  </si>
  <si>
    <t>원덕권</t>
  </si>
  <si>
    <t>http://www.ahn-gook.com</t>
  </si>
  <si>
    <t>골드퍼시픽</t>
  </si>
  <si>
    <t>038530</t>
  </si>
  <si>
    <t>주문형반도체, IMT-2000 Modem Chip 등</t>
  </si>
  <si>
    <t>조정영</t>
  </si>
  <si>
    <t>http://www.corecross.com</t>
  </si>
  <si>
    <t>세중</t>
  </si>
  <si>
    <t>039310</t>
  </si>
  <si>
    <t>여행</t>
  </si>
  <si>
    <t>천세전,김기백</t>
  </si>
  <si>
    <t>http://www.sejoong.com</t>
  </si>
  <si>
    <t>우리기술투자</t>
  </si>
  <si>
    <t>041190</t>
  </si>
  <si>
    <t>창업자에 대한 투자 및 융자</t>
  </si>
  <si>
    <t>http://www.wooricapital.co.kr</t>
  </si>
  <si>
    <t>HRS</t>
  </si>
  <si>
    <t>036640</t>
  </si>
  <si>
    <t>실리콘 컴파운드제품 제조</t>
  </si>
  <si>
    <t>김진성</t>
  </si>
  <si>
    <t>http://www.hrssilicone.com</t>
  </si>
  <si>
    <t>에스에이엠티</t>
  </si>
  <si>
    <t>031330</t>
  </si>
  <si>
    <t>반도체(메모리,비메모리), CPU, TFT-LCD, 네트웍 장비, PC 및 주변기기, 이동통신수탁사업</t>
  </si>
  <si>
    <t>박두진</t>
  </si>
  <si>
    <t>http://www.isamt.com</t>
  </si>
  <si>
    <t>NICE평가정보</t>
  </si>
  <si>
    <t>030190</t>
  </si>
  <si>
    <t>개인 및 기업정보,솔루션</t>
  </si>
  <si>
    <t>신희부</t>
  </si>
  <si>
    <t>http://www.niceinfo.co.kr</t>
  </si>
  <si>
    <t>위즈코프</t>
  </si>
  <si>
    <t>038620</t>
  </si>
  <si>
    <t>인터넷 인프라 및 응용</t>
  </si>
  <si>
    <t>정승환</t>
  </si>
  <si>
    <t>http://www.wizit.com</t>
  </si>
  <si>
    <t>이건홀딩스</t>
  </si>
  <si>
    <t>039020</t>
  </si>
  <si>
    <t>창호</t>
  </si>
  <si>
    <t>안기명</t>
  </si>
  <si>
    <t>파인디지털</t>
  </si>
  <si>
    <t>038950</t>
  </si>
  <si>
    <t>원격 RF 감시장치, 디지털 광 중계기, 노드분배기</t>
  </si>
  <si>
    <t>김용훈</t>
  </si>
  <si>
    <t>http://www.finedigital.com</t>
  </si>
  <si>
    <t>나이스정보통신</t>
  </si>
  <si>
    <t>036800</t>
  </si>
  <si>
    <t>카드 VAN사업</t>
  </si>
  <si>
    <t>김용국</t>
  </si>
  <si>
    <t>http://www.nicevan.co.kr</t>
  </si>
  <si>
    <t>SG&amp;G</t>
  </si>
  <si>
    <t>040610</t>
  </si>
  <si>
    <t>생활정보신문</t>
  </si>
  <si>
    <t>이 의 범</t>
  </si>
  <si>
    <t>http://www.sgng.com</t>
  </si>
  <si>
    <t>아이에이</t>
  </si>
  <si>
    <t>038880</t>
  </si>
  <si>
    <t>반도체 및 모듈, 제어기</t>
  </si>
  <si>
    <t>김동진, 이용준, 레이먼김 (공동대표이사)</t>
  </si>
  <si>
    <t>http://www.ia-inc.kr</t>
  </si>
  <si>
    <t>에스넷</t>
  </si>
  <si>
    <t>038680</t>
  </si>
  <si>
    <t>네트워크장비 설치 및 납품, 유지보수</t>
  </si>
  <si>
    <t>유홍준, 장병강</t>
  </si>
  <si>
    <t>http://www.snetsystems.co.kr</t>
  </si>
  <si>
    <t>에스엠</t>
  </si>
  <si>
    <t>041510</t>
  </si>
  <si>
    <t>음반(CD,MC),연예 대리</t>
  </si>
  <si>
    <t>이성수, 탁영준</t>
  </si>
  <si>
    <t>http://www.smtown.com</t>
  </si>
  <si>
    <t>쌍용정보통신</t>
  </si>
  <si>
    <t>010280</t>
  </si>
  <si>
    <t>클라우드,시스템통합(SI),네트워크 설계 및 구축,시스템운영(SM)</t>
  </si>
  <si>
    <t>박진국</t>
  </si>
  <si>
    <t>http://www.sicc.co.kr</t>
  </si>
  <si>
    <t>쎄니트</t>
  </si>
  <si>
    <t>037760</t>
  </si>
  <si>
    <t>스테인레스 냉연강판</t>
  </si>
  <si>
    <t>최재관, 박승배(각자대표)</t>
  </si>
  <si>
    <t>http://www.cenit.kr</t>
  </si>
  <si>
    <t>대성미생물</t>
  </si>
  <si>
    <t>036480</t>
  </si>
  <si>
    <t>동물용 의약품, 미생물제재</t>
  </si>
  <si>
    <t>이동규, 조항원 (각자대표)</t>
  </si>
  <si>
    <t>http://www.dsmbio.com</t>
  </si>
  <si>
    <t>에코플라스틱</t>
  </si>
  <si>
    <t>038110</t>
  </si>
  <si>
    <t>BUMPER 및 자동차TRIM류</t>
  </si>
  <si>
    <t>한상</t>
  </si>
  <si>
    <t>http://WWW.AP.CO.KR</t>
  </si>
  <si>
    <t>케이엠더블유</t>
  </si>
  <si>
    <t>032500</t>
  </si>
  <si>
    <t>RF 부품 및 중계기</t>
  </si>
  <si>
    <t>김덕용</t>
  </si>
  <si>
    <t>http://www.kmw.co.kr</t>
  </si>
  <si>
    <t>화성밸브</t>
  </si>
  <si>
    <t>039610</t>
  </si>
  <si>
    <t>가스밸브, 매몰용접용 볼밸브, 온수분배기</t>
  </si>
  <si>
    <t>장원규, 장성필(각자대표)</t>
  </si>
  <si>
    <t>http://www.hsvalve.co.kr</t>
  </si>
  <si>
    <t>경남스틸</t>
  </si>
  <si>
    <t>039240</t>
  </si>
  <si>
    <t>냉연강판,아연도강판, 산세코일, 열연아연도금강판, 전기아연도금강판 등</t>
  </si>
  <si>
    <t>최석우</t>
  </si>
  <si>
    <t>http://www.ksteel.co.kr</t>
  </si>
  <si>
    <t>마크로젠</t>
  </si>
  <si>
    <t>038290</t>
  </si>
  <si>
    <t>DNA Sequencing, Microarray, Genetically Engineered Mouse</t>
  </si>
  <si>
    <t>이수강, 김창훈 (각자 대표이사)</t>
  </si>
  <si>
    <t>http://www.macrogen.com</t>
  </si>
  <si>
    <t>희림</t>
  </si>
  <si>
    <t>037440</t>
  </si>
  <si>
    <t>설계 및 감리용역</t>
  </si>
  <si>
    <t>정영균, 이목운, 허철호 (각자대표)</t>
  </si>
  <si>
    <t>http://www.heerim.com</t>
  </si>
  <si>
    <t>레드캡투어</t>
  </si>
  <si>
    <t>038390</t>
  </si>
  <si>
    <t>여행알선, 렌터카</t>
  </si>
  <si>
    <t>인유성</t>
  </si>
  <si>
    <t>http://www.redcap.co.kr</t>
  </si>
  <si>
    <t>솔브레인홀딩스</t>
  </si>
  <si>
    <t>036830</t>
  </si>
  <si>
    <t>반도체,디스플레이,2차전지 공정용 화학제품</t>
  </si>
  <si>
    <t>정현석</t>
  </si>
  <si>
    <t>http://www.soulbrainholdings.co.kr</t>
  </si>
  <si>
    <t>에프에스티</t>
  </si>
  <si>
    <t>036810</t>
  </si>
  <si>
    <t>펠리클(반도체부품), 칠러장비, 반도체유통</t>
  </si>
  <si>
    <t>장경빈</t>
  </si>
  <si>
    <t>http://www.fstc.co.kr</t>
  </si>
  <si>
    <t>코맥스</t>
  </si>
  <si>
    <t>036690</t>
  </si>
  <si>
    <t>홈네트워크시스템,CCTV 방송설비</t>
  </si>
  <si>
    <t>변우석</t>
  </si>
  <si>
    <t>http://www.commax.com</t>
  </si>
  <si>
    <t>EG</t>
  </si>
  <si>
    <t>037370</t>
  </si>
  <si>
    <t>산화철, 대기수처리방지시설, 무역</t>
  </si>
  <si>
    <t>박지만</t>
  </si>
  <si>
    <t>http://www.egcorp.co.kr</t>
  </si>
  <si>
    <t>감성코퍼레이션</t>
  </si>
  <si>
    <t>036620</t>
  </si>
  <si>
    <t>고지유통, ERP시스템 운영</t>
  </si>
  <si>
    <t>김호선</t>
  </si>
  <si>
    <t>http://www.virtualtek.co.kr</t>
  </si>
  <si>
    <t>성도이엔지</t>
  </si>
  <si>
    <t>037350</t>
  </si>
  <si>
    <t>반도체크린룸 시공, 반도체장비제조</t>
  </si>
  <si>
    <t>강창열,정영용,이윤영,이언웅,김재진(각자대표)</t>
  </si>
  <si>
    <t>http://www.sungdokorea.com</t>
  </si>
  <si>
    <t>제일테크노스</t>
  </si>
  <si>
    <t>038010</t>
  </si>
  <si>
    <t>DECK PLATE</t>
  </si>
  <si>
    <t>나주영,최재우</t>
  </si>
  <si>
    <t>http://www.jeil21c.co.kr</t>
  </si>
  <si>
    <t>무림SP</t>
  </si>
  <si>
    <t>001810</t>
  </si>
  <si>
    <t>아트지,CCP지</t>
  </si>
  <si>
    <t>세종텔레콤</t>
  </si>
  <si>
    <t>036630</t>
  </si>
  <si>
    <t>WLL/GPS/위성DMB/VoIP 단말기</t>
  </si>
  <si>
    <t>김형진, 유기윤(각자대표)</t>
  </si>
  <si>
    <t>http://www.sejongtelecom.net</t>
  </si>
  <si>
    <t>심텍홀딩스</t>
  </si>
  <si>
    <t>036710</t>
  </si>
  <si>
    <t>박광준</t>
  </si>
  <si>
    <t>http://www.simmtechholdings.co.kr</t>
  </si>
  <si>
    <t>파세코</t>
  </si>
  <si>
    <t>037070</t>
  </si>
  <si>
    <t>창문형에어컨,석유스토브</t>
  </si>
  <si>
    <t>유일한</t>
  </si>
  <si>
    <t>http://www.paseco.co.kr</t>
  </si>
  <si>
    <t>SGC이테크건설</t>
  </si>
  <si>
    <t>016250</t>
  </si>
  <si>
    <t>건축공사, 플랜트설비, 토목공사</t>
  </si>
  <si>
    <t>이복영, 안찬규</t>
  </si>
  <si>
    <t>http://www.sgcetec.co.kr</t>
  </si>
  <si>
    <t>영풍정밀</t>
  </si>
  <si>
    <t>036560</t>
  </si>
  <si>
    <t>펌프, 밸브, 주물</t>
  </si>
  <si>
    <t>최창규, 이한성(각자대표)</t>
  </si>
  <si>
    <t>http://www.yppc.co.kr</t>
  </si>
  <si>
    <t>서희건설</t>
  </si>
  <si>
    <t>035890</t>
  </si>
  <si>
    <t>토목, 건축, 부동산임대업</t>
  </si>
  <si>
    <t>김팔수, 김원철(각자 대표이사)</t>
  </si>
  <si>
    <t>http://www.seohee.co.kr</t>
  </si>
  <si>
    <t>주성엔지니어링</t>
  </si>
  <si>
    <t>036930</t>
  </si>
  <si>
    <t>LP CVD</t>
  </si>
  <si>
    <t>황철주</t>
  </si>
  <si>
    <t>http://www.jseng.com</t>
  </si>
  <si>
    <t>케이티알파</t>
  </si>
  <si>
    <t>036030</t>
  </si>
  <si>
    <t>커머스, 콘텐츠, ICT</t>
  </si>
  <si>
    <t>정기호</t>
  </si>
  <si>
    <t>http://www.ktalpha.com</t>
  </si>
  <si>
    <t>다우데이타</t>
  </si>
  <si>
    <t>032190</t>
  </si>
  <si>
    <t>Autodesk 제품군 및 보안, 백신 소프트웨어 등</t>
  </si>
  <si>
    <t>성백진(단독 대표)</t>
  </si>
  <si>
    <t>http://www.daoudata.co.kr</t>
  </si>
  <si>
    <t>동진쎄미켐</t>
  </si>
  <si>
    <t>005290</t>
  </si>
  <si>
    <t>반도체,LCD용재료(감광제,봉지제),발포제</t>
  </si>
  <si>
    <t>이부섭, 이준혁</t>
  </si>
  <si>
    <t>http://www.dongjin.com</t>
  </si>
  <si>
    <t>선광</t>
  </si>
  <si>
    <t>003100</t>
  </si>
  <si>
    <t>항만하역, 해사(바다모래)</t>
  </si>
  <si>
    <t>이도희</t>
  </si>
  <si>
    <t>http://www.sun-kwang.co.kr</t>
  </si>
  <si>
    <t>제이에스티나</t>
  </si>
  <si>
    <t>026040</t>
  </si>
  <si>
    <t>주얼리,가죽제품,손목시계</t>
  </si>
  <si>
    <t>대표이사 김유미, 장호선 각자대표</t>
  </si>
  <si>
    <t>http://www.jestina.co.kr</t>
  </si>
  <si>
    <t>지더블유바이텍</t>
  </si>
  <si>
    <t>036180</t>
  </si>
  <si>
    <t>무선통신,방송및응용장치제조업</t>
  </si>
  <si>
    <t>양재원</t>
  </si>
  <si>
    <t>http://www.younginfrontier.com</t>
  </si>
  <si>
    <t>클라우드에어</t>
  </si>
  <si>
    <t>036170</t>
  </si>
  <si>
    <t>하관호</t>
  </si>
  <si>
    <t>http://www.cloud-air.co.kr</t>
  </si>
  <si>
    <t>한국팩키지</t>
  </si>
  <si>
    <t>037230</t>
  </si>
  <si>
    <t>카톤팩, 골판지 상자</t>
  </si>
  <si>
    <t>이명신, 이우진</t>
  </si>
  <si>
    <t>http://www.hkpak.co.kr</t>
  </si>
  <si>
    <t>삼지전자</t>
  </si>
  <si>
    <t>037460</t>
  </si>
  <si>
    <t>통신기기,정보기기,BACKLIGHTUNIT사업</t>
  </si>
  <si>
    <t>각자대표이사 박두진, 이태훈</t>
  </si>
  <si>
    <t>http://www.samjielec.co.kr</t>
  </si>
  <si>
    <t>우리엔터프라이즈</t>
  </si>
  <si>
    <t>037400</t>
  </si>
  <si>
    <t>변환장치 제조업 백열전구, 형광등</t>
  </si>
  <si>
    <t>황도연 단독대표이사</t>
  </si>
  <si>
    <t>http://www.wooree.co.kr</t>
  </si>
  <si>
    <t>네패스</t>
  </si>
  <si>
    <t>033640</t>
  </si>
  <si>
    <t>반도체및TFT-LCD용현상액</t>
  </si>
  <si>
    <t>이병구</t>
  </si>
  <si>
    <t>http://www.nepes.co.kr</t>
  </si>
  <si>
    <t>인지디스플레</t>
  </si>
  <si>
    <t>037330</t>
  </si>
  <si>
    <t>TFT-LCDCHASSIS,TFT-LCDLAMPREFLECTOR,ICLEADFRAME,TRLEADFRAME</t>
  </si>
  <si>
    <t>김용구,금수근,정구용,정혜승(각자대표이사)</t>
  </si>
  <si>
    <t>http://www.inzidisplay.co.kr</t>
  </si>
  <si>
    <t>위지트</t>
  </si>
  <si>
    <t>036090</t>
  </si>
  <si>
    <t>LCD 반도체</t>
  </si>
  <si>
    <t>양승환</t>
  </si>
  <si>
    <t>http://www.wizit.co.kr</t>
  </si>
  <si>
    <t>유니셈</t>
  </si>
  <si>
    <t>036200</t>
  </si>
  <si>
    <t>반도체장비(DryGasScrubber)</t>
  </si>
  <si>
    <t>김형균,이양구(각자대표)</t>
  </si>
  <si>
    <t>http://www.unisem.co.kr</t>
  </si>
  <si>
    <t>유성티엔에스</t>
  </si>
  <si>
    <t>024800</t>
  </si>
  <si>
    <t>운송,C형강,차량정비</t>
  </si>
  <si>
    <t>이명호(단독 대표이사)</t>
  </si>
  <si>
    <t>http://www.yoosungtns.co.kr</t>
  </si>
  <si>
    <t>코리아나</t>
  </si>
  <si>
    <t>027050</t>
  </si>
  <si>
    <t>유학수</t>
  </si>
  <si>
    <t>http://www.coreana.co.kr</t>
  </si>
  <si>
    <t>SCI평가정보</t>
  </si>
  <si>
    <t>036120</t>
  </si>
  <si>
    <t>신용조회,채권추심,신용조사</t>
  </si>
  <si>
    <t>임동훈</t>
  </si>
  <si>
    <t>http://www.sci.co.kr</t>
  </si>
  <si>
    <t>골드앤에스</t>
  </si>
  <si>
    <t>035290</t>
  </si>
  <si>
    <t>방과후컴퓨터상설반,교재및CD</t>
  </si>
  <si>
    <t>신승호</t>
  </si>
  <si>
    <t>http://www.wfminc.co.kr</t>
  </si>
  <si>
    <t>서울전자통신</t>
  </si>
  <si>
    <t>027040</t>
  </si>
  <si>
    <t>전자변성기, 무역업(트랜스포머자재)</t>
  </si>
  <si>
    <t>http://www.seoulset.com</t>
  </si>
  <si>
    <t>대성창투</t>
  </si>
  <si>
    <t>027830</t>
  </si>
  <si>
    <t>투자서비스</t>
  </si>
  <si>
    <t>김영훈, 박근진 (각자대표이사)</t>
  </si>
  <si>
    <t>http://www.daesungpe.com</t>
  </si>
  <si>
    <t>예림당</t>
  </si>
  <si>
    <t>036000</t>
  </si>
  <si>
    <t>무선가입자망 단말기 및 차량용핸즈프리</t>
  </si>
  <si>
    <t>나춘호</t>
  </si>
  <si>
    <t>http://yearim.co.kr</t>
  </si>
  <si>
    <t>CJ ENM</t>
  </si>
  <si>
    <t>035760</t>
  </si>
  <si>
    <t>의류, 생활주방, 가전제품, 보석, 기타</t>
  </si>
  <si>
    <t>Ho Sung Kang, Sang Hyun Yoon</t>
  </si>
  <si>
    <t>http://www.cjmall.com</t>
  </si>
  <si>
    <t>이지홀딩스</t>
  </si>
  <si>
    <t>035810</t>
  </si>
  <si>
    <t>지현욱,김충석(각자대표)</t>
  </si>
  <si>
    <t>http://www.easyholdings.co.kr</t>
  </si>
  <si>
    <t>기산텔레콤</t>
  </si>
  <si>
    <t>035460</t>
  </si>
  <si>
    <t>광모듈, 에코 켄슬러, 중계기, VoIP Server등</t>
  </si>
  <si>
    <t>박병기</t>
  </si>
  <si>
    <t>http://www.kisantel.co.kr</t>
  </si>
  <si>
    <t>바른손이앤에이</t>
  </si>
  <si>
    <t>035620</t>
  </si>
  <si>
    <t>영화 및 콘텐츠 제작</t>
  </si>
  <si>
    <t>박진홍, 곽신애(각자대표)</t>
  </si>
  <si>
    <t>http://www.barunsonena.com/</t>
  </si>
  <si>
    <t>솔본</t>
  </si>
  <si>
    <t>035610</t>
  </si>
  <si>
    <t>경영자문 및 지주사업</t>
  </si>
  <si>
    <t>홍 기 태</t>
  </si>
  <si>
    <t>http://www.solborn.co.kr</t>
  </si>
  <si>
    <t>시공테크</t>
  </si>
  <si>
    <t>020710</t>
  </si>
  <si>
    <t>박물관, 전시관, 엑스포, 특수영상</t>
  </si>
  <si>
    <t>박기석</t>
  </si>
  <si>
    <t>http://www.sigongtech.co.kr</t>
  </si>
  <si>
    <t>신일제약</t>
  </si>
  <si>
    <t>012790</t>
  </si>
  <si>
    <t>디펜플라스타, 맥스케어, 트레스, 리피칸</t>
  </si>
  <si>
    <t>홍재현</t>
  </si>
  <si>
    <t>http://www.sinilpharm.com</t>
  </si>
  <si>
    <t>조아제약</t>
  </si>
  <si>
    <t>034940</t>
  </si>
  <si>
    <t>의약품,의약부외품,보건보조식품,위생용품의제조판매</t>
  </si>
  <si>
    <t>조성환, 조성배(각자대표)</t>
  </si>
  <si>
    <t>http://www.choa.co.kr</t>
  </si>
  <si>
    <t>인성정보</t>
  </si>
  <si>
    <t>033230</t>
  </si>
  <si>
    <t>넷트워크 관련 장비 및 솔루션</t>
  </si>
  <si>
    <t>원종윤, 손영삼(각자대표이사)</t>
  </si>
  <si>
    <t>http://www.insunginfo.co.kr</t>
  </si>
  <si>
    <t>그래디언트</t>
  </si>
  <si>
    <t>035080</t>
  </si>
  <si>
    <t>전자상거래</t>
  </si>
  <si>
    <t>이기형, 강동화(각자 대표이사)</t>
  </si>
  <si>
    <t>http://www.interpark.com</t>
  </si>
  <si>
    <t>동국산업</t>
  </si>
  <si>
    <t>005160</t>
  </si>
  <si>
    <t>철강무역,강판제품제조</t>
  </si>
  <si>
    <t>남기성, 장세희(각자대표)</t>
  </si>
  <si>
    <t>http://www.dkis.co.kr</t>
  </si>
  <si>
    <t>매일홀딩스</t>
  </si>
  <si>
    <t>005990</t>
  </si>
  <si>
    <t>유제품</t>
  </si>
  <si>
    <t>김정완, 권태훈(각자대표이사)</t>
  </si>
  <si>
    <t>해성산업</t>
  </si>
  <si>
    <t>034810</t>
  </si>
  <si>
    <t>시설관리 용역 및 부동산 임대</t>
  </si>
  <si>
    <t>정한수</t>
  </si>
  <si>
    <t>http://www.haesungind.co.kr</t>
  </si>
  <si>
    <t>한국정보통신</t>
  </si>
  <si>
    <t>025770</t>
  </si>
  <si>
    <t>신용카드부가통신업(VAN),전자지급결제대행업(PG)</t>
  </si>
  <si>
    <t>임명수</t>
  </si>
  <si>
    <t>http://www.kicc.co.kr</t>
  </si>
  <si>
    <t>파라텍</t>
  </si>
  <si>
    <t>033540</t>
  </si>
  <si>
    <t>소방기기</t>
  </si>
  <si>
    <t>정광원</t>
  </si>
  <si>
    <t>http://www.paratech.co.kr</t>
  </si>
  <si>
    <t>동성화인텍</t>
  </si>
  <si>
    <t>033500</t>
  </si>
  <si>
    <t>초저온 보냉재</t>
  </si>
  <si>
    <t>류완수</t>
  </si>
  <si>
    <t>http://www.dsfinetec.co.kr</t>
  </si>
  <si>
    <t>드래곤플라이</t>
  </si>
  <si>
    <t>030350</t>
  </si>
  <si>
    <t>온라인게임</t>
  </si>
  <si>
    <t>원명수</t>
  </si>
  <si>
    <t>http://www.dragonflygame.com</t>
  </si>
  <si>
    <t>엠케이전자</t>
  </si>
  <si>
    <t>033160</t>
  </si>
  <si>
    <t>반도체용세금선</t>
  </si>
  <si>
    <t>이진</t>
  </si>
  <si>
    <t>http://www.mke.co.kr</t>
  </si>
  <si>
    <t>엠투엔</t>
  </si>
  <si>
    <t>033310</t>
  </si>
  <si>
    <t>산업용자동제어반기기</t>
  </si>
  <si>
    <t>서홍민</t>
  </si>
  <si>
    <t>http://www.dkdni.co.kr</t>
  </si>
  <si>
    <t>제이씨현시스템</t>
  </si>
  <si>
    <t>033320</t>
  </si>
  <si>
    <t>메인보드, 그래픽카드</t>
  </si>
  <si>
    <t>차중석</t>
  </si>
  <si>
    <t>http://www.jchyun.com</t>
  </si>
  <si>
    <t>포스코엠텍</t>
  </si>
  <si>
    <t>009520</t>
  </si>
  <si>
    <t>철강포장용역 및 Al탈산제 생산</t>
  </si>
  <si>
    <t>이희근</t>
  </si>
  <si>
    <t>http://www.poscomtech.com</t>
  </si>
  <si>
    <t>스페코</t>
  </si>
  <si>
    <t>013810</t>
  </si>
  <si>
    <t>아스팔트믹싱플랜트</t>
  </si>
  <si>
    <t>김재현</t>
  </si>
  <si>
    <t>http://www.speco.co.kr</t>
  </si>
  <si>
    <t>좋은사람들</t>
  </si>
  <si>
    <t>033340</t>
  </si>
  <si>
    <t>패션내의</t>
  </si>
  <si>
    <t>http://www.goodpeople.co.kr</t>
  </si>
  <si>
    <t>모아텍</t>
  </si>
  <si>
    <t>033200</t>
  </si>
  <si>
    <t>위치제어용초정및소형모터</t>
  </si>
  <si>
    <t>이제희</t>
  </si>
  <si>
    <t>http://www.moatech.co.kr</t>
  </si>
  <si>
    <t>코웰패션</t>
  </si>
  <si>
    <t>033290</t>
  </si>
  <si>
    <t>의복, 잡화, 콘덴서</t>
  </si>
  <si>
    <t>최용석, 임종민, 김유진(각자대표)</t>
  </si>
  <si>
    <t>http://www.cowellfashion.co.kr</t>
  </si>
  <si>
    <t>코콤</t>
  </si>
  <si>
    <t>015710</t>
  </si>
  <si>
    <t>비디오도어폰</t>
  </si>
  <si>
    <t>고성욱</t>
  </si>
  <si>
    <t>http://www.kocom.com</t>
  </si>
  <si>
    <t>제룡전기</t>
  </si>
  <si>
    <t>033100</t>
  </si>
  <si>
    <t>송배전용금구류,변압기</t>
  </si>
  <si>
    <t>제이엠아이</t>
  </si>
  <si>
    <t>033050</t>
  </si>
  <si>
    <t>CD복제품</t>
  </si>
  <si>
    <t>정광훈</t>
  </si>
  <si>
    <t>http://www.jmikorea.co.kr</t>
  </si>
  <si>
    <t>디지틀조선</t>
  </si>
  <si>
    <t>033130</t>
  </si>
  <si>
    <t>위성서비스</t>
  </si>
  <si>
    <t>김영수</t>
  </si>
  <si>
    <t>http://www.chosun.com</t>
  </si>
  <si>
    <t>바이온</t>
  </si>
  <si>
    <t>032980</t>
  </si>
  <si>
    <t>배너,타포린,화장품,자동차부품</t>
  </si>
  <si>
    <t>http://www.by-on.co.kr</t>
  </si>
  <si>
    <t>와이지-원</t>
  </si>
  <si>
    <t>019210</t>
  </si>
  <si>
    <t>엔드밀, 탭, 드릴</t>
  </si>
  <si>
    <t>송호근, 송시한</t>
  </si>
  <si>
    <t>http://www.yg1.co.kr</t>
  </si>
  <si>
    <t>특수건설</t>
  </si>
  <si>
    <t>026150</t>
  </si>
  <si>
    <t>보링</t>
  </si>
  <si>
    <t>김중헌, 김도헌 (각자 대표이사)</t>
  </si>
  <si>
    <t>http://www.tuksu.co.kr</t>
  </si>
  <si>
    <t>아이즈비전</t>
  </si>
  <si>
    <t>031310</t>
  </si>
  <si>
    <t>홈쇼핑(아이즈홈쇼핑), 국제전화(아이즈텔), 가정용유무선 전화기판매(TopPhone)</t>
  </si>
  <si>
    <t>김상우, 최순종(각자 대표이사)</t>
  </si>
  <si>
    <t>http://www.eyesvision.com</t>
  </si>
  <si>
    <t>동일기연</t>
  </si>
  <si>
    <t>032960</t>
  </si>
  <si>
    <t>EMI</t>
  </si>
  <si>
    <t>손동준 , 정수열</t>
  </si>
  <si>
    <t>http://www.dongiltech.co.kr</t>
  </si>
  <si>
    <t>소프트센</t>
  </si>
  <si>
    <t>032680</t>
  </si>
  <si>
    <t>전산기기 및 정보통신공사</t>
  </si>
  <si>
    <t>얼티앤수(데이비드스미스)</t>
  </si>
  <si>
    <t>http://www.softcen.co.kr</t>
  </si>
  <si>
    <t>원익</t>
  </si>
  <si>
    <t>032940</t>
  </si>
  <si>
    <t>Quartz, HIC, 의료기기</t>
  </si>
  <si>
    <t>장홍식</t>
  </si>
  <si>
    <t>http://www.wonik.co.kr</t>
  </si>
  <si>
    <t>원풍물산</t>
  </si>
  <si>
    <t>008290</t>
  </si>
  <si>
    <t>남성용신사복</t>
  </si>
  <si>
    <t>이원기,이두식</t>
  </si>
  <si>
    <t>http://www.wonpung.com</t>
  </si>
  <si>
    <t>삼진</t>
  </si>
  <si>
    <t>032750</t>
  </si>
  <si>
    <t>리모컨</t>
  </si>
  <si>
    <t>http://www.samjin.com</t>
  </si>
  <si>
    <t>비트컴퓨터</t>
  </si>
  <si>
    <t>032850</t>
  </si>
  <si>
    <t>전 진 옥, 조 현 정</t>
  </si>
  <si>
    <t>http://www.bit.co.kr</t>
  </si>
  <si>
    <t>휴먼엔</t>
  </si>
  <si>
    <t>032860</t>
  </si>
  <si>
    <t>해체, 선별 및 원료 재생업</t>
  </si>
  <si>
    <t>철스크랩</t>
  </si>
  <si>
    <t>김하수,구희도</t>
  </si>
  <si>
    <t>http://www.glosferlabs.com</t>
  </si>
  <si>
    <t>BNGT</t>
  </si>
  <si>
    <t>032790</t>
  </si>
  <si>
    <t>Bio 이종장기 사업, ICT 프린터 현상기</t>
  </si>
  <si>
    <t>조상환</t>
  </si>
  <si>
    <t>http://www.mgenplus.com</t>
  </si>
  <si>
    <t>판타지오</t>
  </si>
  <si>
    <t>032800</t>
  </si>
  <si>
    <t>교육서비스</t>
  </si>
  <si>
    <t>박종진, 신영진</t>
  </si>
  <si>
    <t>http://fantagio.kr</t>
  </si>
  <si>
    <t>유비케어</t>
  </si>
  <si>
    <t>032620</t>
  </si>
  <si>
    <t>의사랑,유팜,미소몰</t>
  </si>
  <si>
    <t>이상경 대표이사</t>
  </si>
  <si>
    <t>http://www.ubcare.co.kr</t>
  </si>
  <si>
    <t>피델릭스</t>
  </si>
  <si>
    <t>032580</t>
  </si>
  <si>
    <t>PSRAM 및 LPSDRAM</t>
  </si>
  <si>
    <t>안승한, 셰잉샤(Xie Yingxia)</t>
  </si>
  <si>
    <t>http://www.fidelix.co.kr</t>
  </si>
  <si>
    <t>TJ미디어</t>
  </si>
  <si>
    <t>032540</t>
  </si>
  <si>
    <t>영상음향반주기</t>
  </si>
  <si>
    <t>윤나라</t>
  </si>
  <si>
    <t>http://www.tjmedia.co.kr/</t>
  </si>
  <si>
    <t>휴맥스홀딩스</t>
  </si>
  <si>
    <t>028080</t>
  </si>
  <si>
    <t>지주사업, IT서비스사업</t>
  </si>
  <si>
    <t>변대규</t>
  </si>
  <si>
    <t>http://holdings.humaxdigital.com/</t>
  </si>
  <si>
    <t>삼일</t>
  </si>
  <si>
    <t>032280</t>
  </si>
  <si>
    <t>운송 및 하역수입</t>
  </si>
  <si>
    <t>강승엽,안인수(각자대표)</t>
  </si>
  <si>
    <t>http://www.samil31.co.kr</t>
  </si>
  <si>
    <t>뉴인텍</t>
  </si>
  <si>
    <t>012340</t>
  </si>
  <si>
    <t>콘덴서</t>
  </si>
  <si>
    <t>장기수</t>
  </si>
  <si>
    <t>http://www.nuin.co.kr</t>
  </si>
  <si>
    <t>오스템</t>
  </si>
  <si>
    <t>031510</t>
  </si>
  <si>
    <t>휠</t>
  </si>
  <si>
    <t>김정우, 김동효(각자 대표이사)</t>
  </si>
  <si>
    <t>http://www.yyauto.co.kr</t>
  </si>
  <si>
    <t>엔에스엔</t>
  </si>
  <si>
    <t>031860</t>
  </si>
  <si>
    <t>FLC</t>
  </si>
  <si>
    <t>이상욱 (단독대표)</t>
  </si>
  <si>
    <t>http://www.a-motion.co.kr</t>
  </si>
  <si>
    <t>피에스케이홀딩스</t>
  </si>
  <si>
    <t>031980</t>
  </si>
  <si>
    <t>Descum, Reflow</t>
  </si>
  <si>
    <t>박경수</t>
  </si>
  <si>
    <t>http://www.pskholding.com</t>
  </si>
  <si>
    <t>세보엠이씨</t>
  </si>
  <si>
    <t>011560</t>
  </si>
  <si>
    <t>건설관련설비,ACESS FLOOR,소음기,CHAMMBER,PFP UNIT,BY-PASS UNIT,DUCT,철구조물</t>
  </si>
  <si>
    <t>김우영,이원하(각자 대표이사)</t>
  </si>
  <si>
    <t>http://www.sebomec.com</t>
  </si>
  <si>
    <t>한일단조</t>
  </si>
  <si>
    <t>024740</t>
  </si>
  <si>
    <t>단조품</t>
  </si>
  <si>
    <t>박정영</t>
  </si>
  <si>
    <t>http://www.hifg.co.kr</t>
  </si>
  <si>
    <t>양지사</t>
  </si>
  <si>
    <t>030960</t>
  </si>
  <si>
    <t>다이어리</t>
  </si>
  <si>
    <t>이현</t>
  </si>
  <si>
    <t>http://www.yangjisa.com</t>
  </si>
  <si>
    <t>원익홀딩스</t>
  </si>
  <si>
    <t>030530</t>
  </si>
  <si>
    <t>가스캐비닛</t>
  </si>
  <si>
    <t>임창빈</t>
  </si>
  <si>
    <t>http://www.wonikholdings.kr</t>
  </si>
  <si>
    <t>한글과컴퓨터</t>
  </si>
  <si>
    <t>030520</t>
  </si>
  <si>
    <t>오피스소프트웨어</t>
  </si>
  <si>
    <t>변성준, 김연수 (각자대표)</t>
  </si>
  <si>
    <t>http://www.hancom.com</t>
  </si>
  <si>
    <t>메이슨캐피탈</t>
  </si>
  <si>
    <t>021880</t>
  </si>
  <si>
    <t>리스수입</t>
  </si>
  <si>
    <t>http://mason-capital.co.kr</t>
  </si>
  <si>
    <t>광무</t>
  </si>
  <si>
    <t>029480</t>
  </si>
  <si>
    <t>네트워크 통합사업,네트워크 장비, 光 전송장비, S/W 제조, 네트워크관리</t>
  </si>
  <si>
    <t>이상연, 이재영(각자 대표이사)</t>
  </si>
  <si>
    <t>http://www.kdccorp.co.kr</t>
  </si>
  <si>
    <t>대호특수강</t>
  </si>
  <si>
    <t>021040</t>
  </si>
  <si>
    <t>냉간압조용선재</t>
  </si>
  <si>
    <t>강근욱</t>
  </si>
  <si>
    <t>http://www.dhstl.co.kr</t>
  </si>
  <si>
    <t>HLB</t>
  </si>
  <si>
    <t>028300</t>
  </si>
  <si>
    <t>구명정, GRP/GRE PIPPE</t>
  </si>
  <si>
    <t>진양곤, 김동건 (각자대표)</t>
  </si>
  <si>
    <t>http://www.hlbkorea.com</t>
  </si>
  <si>
    <t>팜스토리</t>
  </si>
  <si>
    <t>027710</t>
  </si>
  <si>
    <t>사료</t>
  </si>
  <si>
    <t>편명식, 배수한(각자대표)</t>
  </si>
  <si>
    <t>http://www.dodrambnf.co.kr</t>
  </si>
  <si>
    <t>삼보판지</t>
  </si>
  <si>
    <t>023600</t>
  </si>
  <si>
    <t>골판지,골판지상자</t>
  </si>
  <si>
    <t>류진호</t>
  </si>
  <si>
    <t>http://www.isambo.com</t>
  </si>
  <si>
    <t>삼목에스폼</t>
  </si>
  <si>
    <t>018310</t>
  </si>
  <si>
    <t>갱폼,알루미늄폼,특수폼,알루미늄압출재</t>
  </si>
  <si>
    <t>엄석호</t>
  </si>
  <si>
    <t>http://www.sammok.co.kr</t>
  </si>
  <si>
    <t>에이스침대</t>
  </si>
  <si>
    <t>003800</t>
  </si>
  <si>
    <t>침대</t>
  </si>
  <si>
    <t>안성호</t>
  </si>
  <si>
    <t>http://www.acebed.co.kr</t>
  </si>
  <si>
    <t>원익큐브</t>
  </si>
  <si>
    <t>014190</t>
  </si>
  <si>
    <t>MMA,BAM,PC,PP,목재,실란트,디지털인쇄기</t>
  </si>
  <si>
    <t>문경수</t>
  </si>
  <si>
    <t>http://www.wonikcube.com</t>
  </si>
  <si>
    <t>리드코프</t>
  </si>
  <si>
    <t>012700</t>
  </si>
  <si>
    <t>화공약품운반</t>
  </si>
  <si>
    <t>http://www.leadcorp.co.kr</t>
  </si>
  <si>
    <t>유니슨</t>
  </si>
  <si>
    <t>018000</t>
  </si>
  <si>
    <t>풍력발전기, 풍력타워</t>
  </si>
  <si>
    <t>허화도</t>
  </si>
  <si>
    <t>http://www.unison.co.kr</t>
  </si>
  <si>
    <t>아난티</t>
  </si>
  <si>
    <t>025980</t>
  </si>
  <si>
    <t>리조트 운영 및 분양</t>
  </si>
  <si>
    <t>이만규</t>
  </si>
  <si>
    <t>http://www.ananti.kr</t>
  </si>
  <si>
    <t>광진실업</t>
  </si>
  <si>
    <t>026910</t>
  </si>
  <si>
    <t>마봉</t>
  </si>
  <si>
    <t>허유석, 허정도</t>
  </si>
  <si>
    <t>http://www.kjsteel.co.kr</t>
  </si>
  <si>
    <t>인터엠</t>
  </si>
  <si>
    <t>017250</t>
  </si>
  <si>
    <t>음향기기</t>
  </si>
  <si>
    <t>조남용</t>
  </si>
  <si>
    <t>http://www.inter-m.co.kr</t>
  </si>
  <si>
    <t>성우하이텍</t>
  </si>
  <si>
    <t>015750</t>
  </si>
  <si>
    <t>자동차범퍼</t>
  </si>
  <si>
    <t>이명근, 이문용(각자대표)</t>
  </si>
  <si>
    <t>http://www.swhitech.co.kr</t>
  </si>
  <si>
    <t>대신정보통신</t>
  </si>
  <si>
    <t>020180</t>
  </si>
  <si>
    <t>디지털서비스, SI서비스, 산업용 PDA</t>
  </si>
  <si>
    <t>이재원, 최현택 (각자 대표이사)</t>
  </si>
  <si>
    <t>http://www.dsic.co.kr</t>
  </si>
  <si>
    <t>서부T&amp;D</t>
  </si>
  <si>
    <t>006730</t>
  </si>
  <si>
    <t>석유류판매</t>
  </si>
  <si>
    <t>동신건설</t>
  </si>
  <si>
    <t>025950</t>
  </si>
  <si>
    <t>토목</t>
  </si>
  <si>
    <t>김근한,김동한</t>
  </si>
  <si>
    <t>http://www.dongsin.biz</t>
  </si>
  <si>
    <t>동화기업</t>
  </si>
  <si>
    <t>025900</t>
  </si>
  <si>
    <t>PB, MDF, 표면재,온돌마루, 창호, 도어 등</t>
  </si>
  <si>
    <t>김홍진</t>
  </si>
  <si>
    <t>http://www.dongwha.co.kr</t>
  </si>
  <si>
    <t>신라에스지</t>
  </si>
  <si>
    <t>025870</t>
  </si>
  <si>
    <t>수산물도매</t>
  </si>
  <si>
    <t>권기서</t>
  </si>
  <si>
    <t>http://www.sisfood.co.kr</t>
  </si>
  <si>
    <t>케이씨피드</t>
  </si>
  <si>
    <t>025880</t>
  </si>
  <si>
    <t>정한식, 김희철(각자 대표이사)</t>
  </si>
  <si>
    <t>http://www.kcfeed.co.kr</t>
  </si>
  <si>
    <t>한탑</t>
  </si>
  <si>
    <t>002680</t>
  </si>
  <si>
    <t>소맥분(밀가루),배합사료</t>
  </si>
  <si>
    <t>하상경</t>
  </si>
  <si>
    <t>http://www.hantop.com</t>
  </si>
  <si>
    <t>한국선재</t>
  </si>
  <si>
    <t>025550</t>
  </si>
  <si>
    <t>철강선재류</t>
  </si>
  <si>
    <t>이제훈(단독대표)</t>
  </si>
  <si>
    <t>http://www.ehansun.co.kr</t>
  </si>
  <si>
    <t>대성엘텍</t>
  </si>
  <si>
    <t>025440</t>
  </si>
  <si>
    <t>카멀티미디어 및 TFT-LCD 부품제조..</t>
  </si>
  <si>
    <t>박상규, 박계현</t>
  </si>
  <si>
    <t>http://www.dseltec.co.kr</t>
  </si>
  <si>
    <t>시노펙스</t>
  </si>
  <si>
    <t>025320</t>
  </si>
  <si>
    <t>전자부품, 필터</t>
  </si>
  <si>
    <t>손경익</t>
  </si>
  <si>
    <t>http://www.synopex.com</t>
  </si>
  <si>
    <t>PN풍년</t>
  </si>
  <si>
    <t>024940</t>
  </si>
  <si>
    <t>압력솥</t>
  </si>
  <si>
    <t>유재원</t>
  </si>
  <si>
    <t>http://www.pn.co.kr</t>
  </si>
  <si>
    <t>삼천리자전거</t>
  </si>
  <si>
    <t>024950</t>
  </si>
  <si>
    <t>자전거</t>
  </si>
  <si>
    <t>신동호</t>
  </si>
  <si>
    <t>http://www.samchuly.co.kr</t>
  </si>
  <si>
    <t>메디앙스</t>
  </si>
  <si>
    <t>014100</t>
  </si>
  <si>
    <t>누크, 비비생활용품, 비앙또마망, 지에닉, 닥터 아토피스</t>
  </si>
  <si>
    <t>박수찬</t>
  </si>
  <si>
    <t>http://www.medience.co.kr</t>
  </si>
  <si>
    <t>KBI메탈</t>
  </si>
  <si>
    <t>024840</t>
  </si>
  <si>
    <t>동ROD, 모터코어</t>
  </si>
  <si>
    <t>김재충</t>
  </si>
  <si>
    <t>http://www.kbimetal.co.kr</t>
  </si>
  <si>
    <t>경창산업</t>
  </si>
  <si>
    <t>024910</t>
  </si>
  <si>
    <t>각종 케이블, 개폐랫치, 리저브탱크, 밴드류, 페달류, 오토트랜스미션부품, 시트용 단품</t>
  </si>
  <si>
    <t>손일호, 강기봉</t>
  </si>
  <si>
    <t>http://www.kc.co.kr</t>
  </si>
  <si>
    <t>대륙제관</t>
  </si>
  <si>
    <t>004780</t>
  </si>
  <si>
    <t>휴대용부탄가스 및 금속포장용기</t>
  </si>
  <si>
    <t>박봉국, 박봉준 (각자대표이사)</t>
  </si>
  <si>
    <t>http://www.drcc.co.kr</t>
  </si>
  <si>
    <t>동원개발</t>
  </si>
  <si>
    <t>013120</t>
  </si>
  <si>
    <t>도급공사</t>
  </si>
  <si>
    <t>장복만, 이성휘 (각자 대표이사)</t>
  </si>
  <si>
    <t>http://www.dongwonapt.co.kr</t>
  </si>
  <si>
    <t>세원물산</t>
  </si>
  <si>
    <t>024830</t>
  </si>
  <si>
    <t>라디에이터서포터</t>
  </si>
  <si>
    <t>이정기</t>
  </si>
  <si>
    <t>이화전기</t>
  </si>
  <si>
    <t>024810</t>
  </si>
  <si>
    <t>무정전전원공급장치</t>
  </si>
  <si>
    <t>http://www.eti21.com</t>
  </si>
  <si>
    <t>케이피에프</t>
  </si>
  <si>
    <t>024880</t>
  </si>
  <si>
    <t>볼트류</t>
  </si>
  <si>
    <t>송무현, 김형노</t>
  </si>
  <si>
    <t>http://www.kpf.co.kr</t>
  </si>
  <si>
    <t>KB오토시스</t>
  </si>
  <si>
    <t>024120</t>
  </si>
  <si>
    <t>브레이크패드</t>
  </si>
  <si>
    <t>김신완</t>
  </si>
  <si>
    <t>http://www.kbautosys.com</t>
  </si>
  <si>
    <t>신원종합개발</t>
  </si>
  <si>
    <t>017000</t>
  </si>
  <si>
    <t>토건</t>
  </si>
  <si>
    <t>김성민</t>
  </si>
  <si>
    <t>http://www.swc.co.kr</t>
  </si>
  <si>
    <t>흥구석유</t>
  </si>
  <si>
    <t>024060</t>
  </si>
  <si>
    <t>휘발유등</t>
  </si>
  <si>
    <t>대한약품</t>
  </si>
  <si>
    <t>023910</t>
  </si>
  <si>
    <t>수액제</t>
  </si>
  <si>
    <t>이윤우</t>
  </si>
  <si>
    <t>http://www.daihan.com</t>
  </si>
  <si>
    <t>이화공영</t>
  </si>
  <si>
    <t>001840</t>
  </si>
  <si>
    <t>최삼규,최종찬</t>
  </si>
  <si>
    <t>http://www.ee-hwa.co.kr</t>
  </si>
  <si>
    <t>풍국주정</t>
  </si>
  <si>
    <t>023900</t>
  </si>
  <si>
    <t>발효주정</t>
  </si>
  <si>
    <t>이한용, 김규호(각자 대표이사)</t>
  </si>
  <si>
    <t>http://www.pungguk.com</t>
  </si>
  <si>
    <t>대림제지</t>
  </si>
  <si>
    <t>017650</t>
  </si>
  <si>
    <t>골판지원지</t>
  </si>
  <si>
    <t>류 창 승</t>
  </si>
  <si>
    <t>http://www.daelimpaper.co.kr</t>
  </si>
  <si>
    <t>대한광통신</t>
  </si>
  <si>
    <t>010170</t>
  </si>
  <si>
    <t>광섬유</t>
  </si>
  <si>
    <t>도문현</t>
  </si>
  <si>
    <t>http://www.tfo.co.kr</t>
  </si>
  <si>
    <t>동일철강</t>
  </si>
  <si>
    <t>023790</t>
  </si>
  <si>
    <t>봉강</t>
  </si>
  <si>
    <t>박정묵</t>
  </si>
  <si>
    <t>http://www.dongilsteel.com</t>
  </si>
  <si>
    <t>플레이위드</t>
  </si>
  <si>
    <t>023770</t>
  </si>
  <si>
    <t>게임소프트웨어</t>
  </si>
  <si>
    <t>김학준</t>
  </si>
  <si>
    <t>http://www.playwith.co.kr</t>
  </si>
  <si>
    <t>한국캐피탈</t>
  </si>
  <si>
    <t>023760</t>
  </si>
  <si>
    <t>리스수수료</t>
  </si>
  <si>
    <t>이상춘</t>
  </si>
  <si>
    <t>http://www.hkcapital.co.kr</t>
  </si>
  <si>
    <t>한일사료</t>
  </si>
  <si>
    <t>005860</t>
  </si>
  <si>
    <t>배합사료</t>
  </si>
  <si>
    <t>차상협</t>
  </si>
  <si>
    <t>http://www.hanilfeed.com</t>
  </si>
  <si>
    <t>모베이스전자</t>
  </si>
  <si>
    <t>012860</t>
  </si>
  <si>
    <t>스마트키,스위치</t>
  </si>
  <si>
    <t>김상영, 이광윤</t>
  </si>
  <si>
    <t>http://www.mobaseelec.com</t>
  </si>
  <si>
    <t>CNH</t>
  </si>
  <si>
    <t>023460</t>
  </si>
  <si>
    <t>투자자문</t>
  </si>
  <si>
    <t>임영기,김양수(각자 대표이사)</t>
  </si>
  <si>
    <t>http://www.cnhcap.co.kr</t>
  </si>
  <si>
    <t>국영지앤엠</t>
  </si>
  <si>
    <t>006050</t>
  </si>
  <si>
    <t>강화유리</t>
  </si>
  <si>
    <t>최재원</t>
  </si>
  <si>
    <t>http://www.kukyong.com</t>
  </si>
  <si>
    <t>유진기업</t>
  </si>
  <si>
    <t>023410</t>
  </si>
  <si>
    <t>레미콘</t>
  </si>
  <si>
    <t>최종성</t>
  </si>
  <si>
    <t>http://www.eugenes.co.kr</t>
  </si>
  <si>
    <t>제이스코홀딩스</t>
  </si>
  <si>
    <t>023440</t>
  </si>
  <si>
    <t>연강선재, 경강선재, CHQ외</t>
  </si>
  <si>
    <t>한상민</t>
  </si>
  <si>
    <t>http://www.jeilsteel.co.kr</t>
  </si>
  <si>
    <t>보성파워텍</t>
  </si>
  <si>
    <t>006910</t>
  </si>
  <si>
    <t>송배전용자재</t>
  </si>
  <si>
    <t>임재황</t>
  </si>
  <si>
    <t>http://www.bosungpower.co.kr</t>
  </si>
  <si>
    <t>브이티지엠피</t>
  </si>
  <si>
    <t>018290</t>
  </si>
  <si>
    <t>화장품, 라미네이팅필름, 라미네이팅기계</t>
  </si>
  <si>
    <t>강승곤, 정철, 김양평</t>
  </si>
  <si>
    <t>http://www.vtgmpcorp.co.kr</t>
  </si>
  <si>
    <t>태광</t>
  </si>
  <si>
    <t>023160</t>
  </si>
  <si>
    <t>각종 배관자재, 관이음쇠류 제조 및 판매</t>
  </si>
  <si>
    <t>윤 성 덕</t>
  </si>
  <si>
    <t>http://www.tkbend.co.kr</t>
  </si>
  <si>
    <t>영신금속</t>
  </si>
  <si>
    <t>007530</t>
  </si>
  <si>
    <t>볼트, 나사</t>
  </si>
  <si>
    <t>선지영</t>
  </si>
  <si>
    <t>http://www.ysmic.co.kr</t>
  </si>
  <si>
    <t>신라섬유</t>
  </si>
  <si>
    <t>001000</t>
  </si>
  <si>
    <t>부동산</t>
  </si>
  <si>
    <t>박재흥</t>
  </si>
  <si>
    <t>http://sillatextile.co.kr</t>
  </si>
  <si>
    <t>원일특강</t>
  </si>
  <si>
    <t>012620</t>
  </si>
  <si>
    <t>특수강</t>
  </si>
  <si>
    <t>신용문,최극태(각자 대표이사)</t>
  </si>
  <si>
    <t>http://www.wonilsteel.co.kr</t>
  </si>
  <si>
    <t>서한</t>
  </si>
  <si>
    <t>011370</t>
  </si>
  <si>
    <t>건축, 토목</t>
  </si>
  <si>
    <t>조종수, 정우필(각자 대표이사)</t>
  </si>
  <si>
    <t>http://www.seo-han.co.kr</t>
  </si>
  <si>
    <t>바른손</t>
  </si>
  <si>
    <t>018700</t>
  </si>
  <si>
    <t>지제품</t>
  </si>
  <si>
    <t>강신범, 안은미, 박성진</t>
  </si>
  <si>
    <t>http://www.barunson.co.kr</t>
  </si>
  <si>
    <t>부방</t>
  </si>
  <si>
    <t>014470</t>
  </si>
  <si>
    <t>자회사관리, 부동산임대</t>
  </si>
  <si>
    <t>박규원</t>
  </si>
  <si>
    <t>http://www.bubang.com</t>
  </si>
  <si>
    <t>대명소노시즌</t>
  </si>
  <si>
    <t>007720</t>
  </si>
  <si>
    <t>기업소모성자재 구매대행업</t>
  </si>
  <si>
    <t>김범철</t>
  </si>
  <si>
    <t>http://sonoseason.com</t>
  </si>
  <si>
    <t>CBI</t>
  </si>
  <si>
    <t>013720</t>
  </si>
  <si>
    <t>엔진부품</t>
  </si>
  <si>
    <t>오경원</t>
  </si>
  <si>
    <t>http://www.cheongbo.co.kr</t>
  </si>
  <si>
    <t>대양제지</t>
  </si>
  <si>
    <t>006580</t>
  </si>
  <si>
    <t>박득철, 이상천 (각자 대표이사)</t>
  </si>
  <si>
    <t>유니크</t>
  </si>
  <si>
    <t>011320</t>
  </si>
  <si>
    <t>EGR밸브, 유압솔레노이드밸브, 퓨얼벤트밸브, 퓨얼컷트밸브, 체크밸브, 케니스타 등</t>
  </si>
  <si>
    <t>안정구</t>
  </si>
  <si>
    <t>http://www.unick.co.kr</t>
  </si>
  <si>
    <t>진로발효</t>
  </si>
  <si>
    <t>018120</t>
  </si>
  <si>
    <t>주정</t>
  </si>
  <si>
    <t>http://www.jrdcl.com</t>
  </si>
  <si>
    <t>삼보산업</t>
  </si>
  <si>
    <t>009620</t>
  </si>
  <si>
    <t>알미늄괴</t>
  </si>
  <si>
    <t>이태용,김태환</t>
  </si>
  <si>
    <t>http://www.samboind.com</t>
  </si>
  <si>
    <t>푸드웰</t>
  </si>
  <si>
    <t>005670</t>
  </si>
  <si>
    <t>깐밤, 통조림류, 딸기시럽류, 음료제품 등</t>
  </si>
  <si>
    <t>성기준, 성민겸</t>
  </si>
  <si>
    <t>http://www.foodwell.com</t>
  </si>
  <si>
    <t>푸른저축은행</t>
  </si>
  <si>
    <t>007330</t>
  </si>
  <si>
    <t>대출이자</t>
  </si>
  <si>
    <t>송명구 (단독대표)</t>
  </si>
  <si>
    <t>http://www.prsb.co.kr</t>
  </si>
  <si>
    <t>피제이전자</t>
  </si>
  <si>
    <t>006140</t>
  </si>
  <si>
    <t>EMS Business(의료용기기제조외)</t>
  </si>
  <si>
    <t>이응구</t>
  </si>
  <si>
    <t>http://www.pjems.co.kr</t>
  </si>
  <si>
    <t>베뉴지</t>
  </si>
  <si>
    <t>019010</t>
  </si>
  <si>
    <t>백화점,예식장업</t>
  </si>
  <si>
    <t>김만진.이만섭(각자 대표이사)</t>
  </si>
  <si>
    <t>http://www.venueg.com</t>
  </si>
  <si>
    <t>엠에스씨</t>
  </si>
  <si>
    <t>009780</t>
  </si>
  <si>
    <t>식품첨가물</t>
  </si>
  <si>
    <t>김길제, 김호석</t>
  </si>
  <si>
    <t>http://www.msckorea.com</t>
  </si>
  <si>
    <t>대동금속</t>
  </si>
  <si>
    <t>020400</t>
  </si>
  <si>
    <t>농기계 주문제품 및 상용차 실린더 헤드, 경승용차 실린더 브록 외</t>
  </si>
  <si>
    <t>http://www.daedongmetals.co.kr</t>
  </si>
  <si>
    <t>광림</t>
  </si>
  <si>
    <t>014200</t>
  </si>
  <si>
    <t>전기공사용 특수차량 및 중량물 운반용 크레인을 생산, 판매하는 제조업체</t>
  </si>
  <si>
    <t>성석경</t>
  </si>
  <si>
    <t>http://www.kanglim.com</t>
  </si>
  <si>
    <t>대원산업</t>
  </si>
  <si>
    <t>005710</t>
  </si>
  <si>
    <t>자동차시트</t>
  </si>
  <si>
    <t>허재건, 허재명, 김재덕</t>
  </si>
  <si>
    <t>http://www.dwsu.co.kr</t>
  </si>
  <si>
    <t>큐캐피탈</t>
  </si>
  <si>
    <t>016600</t>
  </si>
  <si>
    <t>사모투자(PEF),벤처투자</t>
  </si>
  <si>
    <t>황희연</t>
  </si>
  <si>
    <t>http://www.qcapital.co.kr</t>
  </si>
  <si>
    <t>한국가구</t>
  </si>
  <si>
    <t>004590</t>
  </si>
  <si>
    <t>소파</t>
  </si>
  <si>
    <t>최훈학</t>
  </si>
  <si>
    <t>http://www.koreafurniture.co.kr</t>
  </si>
  <si>
    <t>디모아</t>
  </si>
  <si>
    <t>016670</t>
  </si>
  <si>
    <t>h/w,s/w개발</t>
  </si>
  <si>
    <t>이혁수, 황아람(각자대표이사)</t>
  </si>
  <si>
    <t>http://www.dimoa.co.kr</t>
  </si>
  <si>
    <t>중앙에너비스</t>
  </si>
  <si>
    <t>000440</t>
  </si>
  <si>
    <t>석유류도소매</t>
  </si>
  <si>
    <t>한상열, 한상은 (각자 대표이사)</t>
  </si>
  <si>
    <t>http://www.enervis.co.kr</t>
  </si>
  <si>
    <t>삼륭물산</t>
  </si>
  <si>
    <t>014970</t>
  </si>
  <si>
    <t>카톤팩</t>
  </si>
  <si>
    <t>조홍로</t>
  </si>
  <si>
    <t>http://www.srpack.com</t>
  </si>
  <si>
    <t>경동제약</t>
  </si>
  <si>
    <t>011040</t>
  </si>
  <si>
    <t>듀오로반정, 발디핀정, 아트로반정 등</t>
  </si>
  <si>
    <t>류기성, 김경훈(각자 대표)</t>
  </si>
  <si>
    <t>http://www.kdpharma.co.kr</t>
  </si>
  <si>
    <t>원풍</t>
  </si>
  <si>
    <t>008370</t>
  </si>
  <si>
    <t>플라스틱 필름</t>
  </si>
  <si>
    <t>윤 기 로</t>
  </si>
  <si>
    <t>http://www.wonpoong.co.kr</t>
  </si>
  <si>
    <t>네이처셀</t>
  </si>
  <si>
    <t>007390</t>
  </si>
  <si>
    <t>닥터쥬크르</t>
  </si>
  <si>
    <t>라정찬</t>
  </si>
  <si>
    <t>http://www.naturecell.co.kr</t>
  </si>
  <si>
    <t>삼일기업공사</t>
  </si>
  <si>
    <t>002290</t>
  </si>
  <si>
    <t>박종웅</t>
  </si>
  <si>
    <t>http://www.samilenter.com</t>
  </si>
  <si>
    <t>일지테크</t>
  </si>
  <si>
    <t>019540</t>
  </si>
  <si>
    <t>차체(라지에타, 팩케이지, 씨트 크로스, 대쉬 판넬)</t>
  </si>
  <si>
    <t>구본일,구준모(각자대표)</t>
  </si>
  <si>
    <t>http://www.iljitech.co.kr</t>
  </si>
  <si>
    <t>한일화학</t>
  </si>
  <si>
    <t>007770</t>
  </si>
  <si>
    <t>산화아연</t>
  </si>
  <si>
    <t>대표이사 사장 윤성진</t>
  </si>
  <si>
    <t>http://www.hanzinc.com</t>
  </si>
  <si>
    <t>한국알콜</t>
  </si>
  <si>
    <t>017890</t>
  </si>
  <si>
    <t>지용석, 김정수, 유정림(각자대표)</t>
  </si>
  <si>
    <t>http://www.ka.co.kr</t>
  </si>
  <si>
    <t>대주산업</t>
  </si>
  <si>
    <t>003310</t>
  </si>
  <si>
    <t>정석원</t>
  </si>
  <si>
    <t>http://www.daejooinc.com</t>
  </si>
  <si>
    <t>글로본</t>
  </si>
  <si>
    <t>019660</t>
  </si>
  <si>
    <t>화장품 외</t>
  </si>
  <si>
    <t>한상호</t>
  </si>
  <si>
    <t>http://www.globon.co.kr</t>
  </si>
  <si>
    <t>세명전기</t>
  </si>
  <si>
    <t>017510</t>
  </si>
  <si>
    <t>154kV, 345kV, 765kV 송전,변전,배전용 금구류, 섬유직기용 섹셔날 빔</t>
  </si>
  <si>
    <t>권재기, 권철현</t>
  </si>
  <si>
    <t>http://www.semyung-elec.com</t>
  </si>
  <si>
    <t>에이티넘인베스트</t>
  </si>
  <si>
    <t>021080</t>
  </si>
  <si>
    <t>벤처캐피탈</t>
  </si>
  <si>
    <t>신기천, 이승용(각자대표)</t>
  </si>
  <si>
    <t>http://www.hanmivc.co.kr</t>
  </si>
  <si>
    <t>대동기어</t>
  </si>
  <si>
    <t>008830</t>
  </si>
  <si>
    <t>기어, 베벨기어, 축, 엑셀, T/M, 유성감속기, 기타조립품</t>
  </si>
  <si>
    <t>강경규</t>
  </si>
  <si>
    <t>http://www.daedonggear.com</t>
  </si>
  <si>
    <t>피에스텍</t>
  </si>
  <si>
    <t>002230</t>
  </si>
  <si>
    <t>황재용</t>
  </si>
  <si>
    <t>http://www.pstec.co.kr</t>
  </si>
  <si>
    <t>코센</t>
  </si>
  <si>
    <t>009730</t>
  </si>
  <si>
    <t>스테인리스파이프, 선박용배관제작</t>
  </si>
  <si>
    <t>김광수</t>
  </si>
  <si>
    <t>http://www.kossen.co.kr</t>
  </si>
  <si>
    <t>카스</t>
  </si>
  <si>
    <t>016920</t>
  </si>
  <si>
    <t>전자저울,로드셀</t>
  </si>
  <si>
    <t>김태인</t>
  </si>
  <si>
    <t>http://www.cas.co.kr</t>
  </si>
  <si>
    <t>하이록코리아</t>
  </si>
  <si>
    <t>013030</t>
  </si>
  <si>
    <t>문휴건, 문창환 각자대표이사</t>
  </si>
  <si>
    <t>http://www.hy-lok.com</t>
  </si>
  <si>
    <t>SBI인베스트먼트</t>
  </si>
  <si>
    <t>019550</t>
  </si>
  <si>
    <t>공동대표이사 이준효 공동대표이사 소우에이이치로</t>
  </si>
  <si>
    <t>http://www.sbik.co.kr</t>
  </si>
  <si>
    <t>리더스 기술투자</t>
  </si>
  <si>
    <t>019570</t>
  </si>
  <si>
    <t>금융투자</t>
  </si>
  <si>
    <t>http://www.geminivc.co.kr</t>
  </si>
  <si>
    <t>엠벤처투자</t>
  </si>
  <si>
    <t>019590</t>
  </si>
  <si>
    <t>홍성혁</t>
  </si>
  <si>
    <t>http://www.m-vc.co.kr</t>
  </si>
  <si>
    <t>모헨즈</t>
  </si>
  <si>
    <t>006920</t>
  </si>
  <si>
    <t>이기명</t>
  </si>
  <si>
    <t>http://www.imohenz.com</t>
  </si>
  <si>
    <t>사용법</t>
    <phoneticPr fontId="83" type="noConversion"/>
  </si>
  <si>
    <t xml:space="preserve"> : 기준일 및 회사명(초록색 음영)에 조회 대상 기준일/회사명 Key in (국내 회사 기준)</t>
    <phoneticPr fontId="83" type="noConversion"/>
  </si>
  <si>
    <t xml:space="preserve"> : 회사명 잘못 입력시 붉은 음영(Wrong Entry) 처리됨 -&gt; 회사명 재확인 필요</t>
  </si>
  <si>
    <t>: 만약 해외사를 Peer로 하고싶으면, Bloomberg 및 CIQ Ticker에 직접 수기입력해야함</t>
  </si>
  <si>
    <t>[ Key in ]</t>
    <phoneticPr fontId="2" type="noConversion"/>
  </si>
  <si>
    <t>회계 데이터 기준일</t>
    <phoneticPr fontId="2" type="noConversion"/>
  </si>
  <si>
    <t>&lt;&lt; Key in 해야함</t>
    <phoneticPr fontId="82" type="noConversion"/>
  </si>
  <si>
    <t>회사명, 수기입력</t>
    <phoneticPr fontId="83" type="noConversion"/>
  </si>
  <si>
    <t>No.</t>
    <phoneticPr fontId="83" type="noConversion"/>
  </si>
  <si>
    <t>회사명</t>
    <phoneticPr fontId="83" type="noConversion"/>
  </si>
  <si>
    <t>Bloomberg Ticker (회사명 입력시 자동 입력)</t>
    <phoneticPr fontId="83" type="noConversion"/>
  </si>
  <si>
    <t>CIQ Ticker (회사명 입력시 자동 입력)</t>
    <phoneticPr fontId="83" type="noConversion"/>
  </si>
  <si>
    <t>sbs콘텐츠허브</t>
    <phoneticPr fontId="82" type="noConversion"/>
  </si>
  <si>
    <t>삼화네트웍스</t>
    <phoneticPr fontId="82" type="noConversion"/>
  </si>
  <si>
    <t>스튜디오드래곤</t>
    <phoneticPr fontId="82" type="noConversion"/>
  </si>
  <si>
    <t>초록뱀미디어</t>
    <phoneticPr fontId="82" type="noConversion"/>
  </si>
  <si>
    <t>팬엔터테인먼트</t>
    <phoneticPr fontId="82" type="noConversion"/>
  </si>
  <si>
    <t>콘텐트리중앙</t>
    <phoneticPr fontId="82" type="noConversion"/>
  </si>
  <si>
    <t>에이스토리</t>
    <phoneticPr fontId="82" type="noConversion"/>
  </si>
  <si>
    <t>키이스트</t>
    <phoneticPr fontId="82" type="noConversion"/>
  </si>
  <si>
    <t/>
  </si>
  <si>
    <t>Bloomberg Template</t>
    <phoneticPr fontId="2" type="noConversion"/>
  </si>
  <si>
    <t>→</t>
    <phoneticPr fontId="2" type="noConversion"/>
  </si>
  <si>
    <t>Bloomberg Template</t>
  </si>
  <si>
    <t>→</t>
  </si>
  <si>
    <t>Raw Data - 수동 값복사</t>
    <phoneticPr fontId="2" type="noConversion"/>
  </si>
  <si>
    <t>Raw Data - 수동 값복사</t>
  </si>
  <si>
    <t xml:space="preserve">       </t>
    <phoneticPr fontId="2" type="noConversion"/>
  </si>
  <si>
    <t>(*) 반드시 'B~V컬럼' 을 'AA~AU컬럽'에 '값복사' 해주셔야 합니다.</t>
  </si>
  <si>
    <t>Description</t>
    <phoneticPr fontId="2" type="noConversion"/>
  </si>
  <si>
    <t>Description</t>
  </si>
  <si>
    <t>No.</t>
  </si>
  <si>
    <t>Ticker</t>
  </si>
  <si>
    <t>Name</t>
  </si>
  <si>
    <t>Index</t>
  </si>
  <si>
    <t>Country</t>
  </si>
  <si>
    <t>Country (Full)</t>
  </si>
  <si>
    <t>Local Currency</t>
  </si>
  <si>
    <t>GICS Sector</t>
  </si>
  <si>
    <t>GICS Sub</t>
  </si>
  <si>
    <t>DES</t>
  </si>
  <si>
    <t>046140 KS EQUITY</t>
  </si>
  <si>
    <t>에스비에스콘텐츠허브</t>
  </si>
  <si>
    <t>KOSPI Index</t>
  </si>
  <si>
    <t>KR</t>
  </si>
  <si>
    <t>SOUTH KOREA</t>
  </si>
  <si>
    <t>KRW</t>
  </si>
  <si>
    <t>커뮤니케이션 서비스</t>
  </si>
  <si>
    <t>인터랙티브 미디어 &amp;</t>
  </si>
  <si>
    <t>에스비에스콘텐츠허브는 인터넷 포탈사이트를 통하여 방송 프로그램 등 다양한 컨텐츠 를 제공하고 있다.  동사의 주요사업영역으로는 온라인 및 오프라인 이벤트 기획, 인터넷 광고 및 이벤트, 전자 상거래, 각종 연예 정보제공 등이 있다.</t>
  </si>
  <si>
    <t>046390 KS EQUITY</t>
  </si>
  <si>
    <t>영화 &amp; 엔터테인먼트</t>
  </si>
  <si>
    <t>삼화네트웍스는 네트워크 시스템 통합 컨설팅 및 시스템 유지 서비스 제공업체. 동사의 주요사업영역으로는 도면관리 및 전사적 자원관리 시스템 통합, E-비즈니스 컨설팅, 시스템 관리 서비스, 컴퓨터 관련기기 유통 등이 있다.</t>
  </si>
  <si>
    <t>253450 KS EQUITY</t>
  </si>
  <si>
    <t>스튜디오드래곤은 드라마 스튜디오 소유 및 운영업체.  동사는 텔레비전 콘텐츠, 쇼 및 드라마를 제작한다. 동사는 한국 내 고객을 대상으로 서비스를 제공하고 있다.</t>
  </si>
  <si>
    <t>047820 KS EQUITY</t>
  </si>
  <si>
    <t>초록뱀미디어는 부직포 및 펠트 전문 생산업체.  주요생산제품으로는 폴리에스테르, sea-island fiber, poly-amid, 아크릴, 폴리프로필렌 등을 사용한 인조피혁용 부직포, 일반 필터용 부직포, 특수필터용 부직포, 합성 피혁용 부직포 및 기타 산업용 부직포 등이 있으며 국내 및 해외에 공급되고 있다.</t>
  </si>
  <si>
    <t>068050 KS EQUITY</t>
  </si>
  <si>
    <t>팬엔터테인먼트는 TV 드라마 및 음반 기획 제작업체.  동사는 TV 드라마와 음반을 제작하여 방송사와 전문 유통업체를 통해 제품을 판매 유통하고 있다.  또한, 동사는 드라마 판권과 음반의 음원을 저작권의 형태로 해외로 수출한다.</t>
  </si>
  <si>
    <t>036420 KS EQUITY</t>
  </si>
  <si>
    <t>콘텐트리중앙은 종합 미디어 콘텐츠 기업. 동사는 드라마 및 영화 지적 재산권 투자 및 배급, 대형 멀티플렉스 메가박스 미디어 플랫폼 운영, 프리미엄 극장 및 영화 배급, 방송 제작 및 기타 관련 서비스를 제공한다. 동사는 전 세계에서 자사 제품을 판매하고 있다.</t>
  </si>
  <si>
    <t>241840 KS EQUITY</t>
  </si>
  <si>
    <t>에이스토리는 드라마 컨텐츠 생산업체. 동사는 드라마 컨텐츠 계획, 제작 및 마케팅 서비스를 제공한다. 동사는 또한 방송프로그램도 제공한다.</t>
  </si>
  <si>
    <t>054780 KS EQUITY</t>
  </si>
  <si>
    <t>키이스트는 멀티미디어 시스템 통합을 주 사업으로 하고 있으며, 영상관련 소프트웨어와 하드웨어 등을 정부기관, 영상물 제작업체 등에 판매하고 있다.</t>
  </si>
  <si>
    <t>nflx us Equity</t>
  </si>
  <si>
    <t>넷플릭스</t>
  </si>
  <si>
    <t>SPX Index</t>
  </si>
  <si>
    <t>US</t>
  </si>
  <si>
    <t>UNITED STATES</t>
  </si>
  <si>
    <t>USD</t>
  </si>
  <si>
    <t>넷플릭스(Netflix, Inc.)는 구독 스트리밍 서비스 및 제작 회사. 동사는 인터넷 연결 장치에서 다양한 TV 프로그램, 영화, 애니메이션 및 다큐멘터리를 제공하고 있다. 동사는 전 세계 고객을 대상으로 서비스를 제공한다.</t>
  </si>
  <si>
    <t>dis us Equity</t>
  </si>
  <si>
    <t>월트디즈니</t>
  </si>
  <si>
    <t>월트디즈니(The Walt Disney Company)는 엔터테인먼트 및 미디어 기업. 동사의 사업은 미디어 네트워크, 놀이공원 및 리조트, 스튜디오 엔터테인먼트, 소비자 제품, 인터랙티브 미디어 등을 포함한다. 동사는 전 세계 고객을 대상으로 서비스를 제공한다.</t>
  </si>
  <si>
    <t>iq us Equity</t>
  </si>
  <si>
    <t>아이치이</t>
  </si>
  <si>
    <t>CN</t>
  </si>
  <si>
    <t>CHINA</t>
  </si>
  <si>
    <t>아이치이(iQIYI, Inc.)는 비디오 엔터테인먼트 서비스 제공업체. 동사는 영화, TV 드라마, 버라이어티 쇼 및 기타 비디오 콘텐츠를 제공한다. 동사는 전 세계 고객을 대상으로 서비스를 제공한다.</t>
  </si>
  <si>
    <t>roku us Equity</t>
  </si>
  <si>
    <t>로쿠</t>
  </si>
  <si>
    <t>로쿠(Roku, Inc.)는 소비자 전자 제품을 설계 및 제조하는 업체. 동사는 오디오 스트리밍과 비디오 콘텐츠를 인터넷에서 홈 엔터테인먼트 시스템으로 전송하는 무선 기기를 제공한다. 동사는 전 세계 고객을 대상으로 서비스를 제공하고 있다.</t>
  </si>
  <si>
    <t>Beta</t>
    <phoneticPr fontId="4" type="noConversion"/>
  </si>
  <si>
    <t>Beta</t>
  </si>
  <si>
    <t>2W</t>
  </si>
  <si>
    <t>5W</t>
  </si>
  <si>
    <t>5M</t>
  </si>
  <si>
    <t>Raw Beta</t>
  </si>
  <si>
    <t>Adj. Beta</t>
  </si>
  <si>
    <t>Country Risk Premium</t>
    <phoneticPr fontId="4" type="noConversion"/>
  </si>
  <si>
    <t>Country Risk Premium</t>
  </si>
  <si>
    <t>일자</t>
  </si>
  <si>
    <t>배당수익률</t>
  </si>
  <si>
    <t>성장률</t>
  </si>
  <si>
    <t>배당성향</t>
  </si>
  <si>
    <t>시장수익률</t>
  </si>
  <si>
    <t>RF 금리</t>
  </si>
  <si>
    <t>프리미엄</t>
  </si>
  <si>
    <t>Company List - 수동 입력</t>
    <phoneticPr fontId="2" type="noConversion"/>
  </si>
  <si>
    <t>[블룸버그 단말기] SEARCH &lt;GO&gt; - 회사명 검색 - 검색된 티커 하단에 Key-in</t>
    <phoneticPr fontId="2" type="noConversion"/>
  </si>
  <si>
    <t>Market Data 기준일</t>
    <phoneticPr fontId="2" type="noConversion"/>
  </si>
  <si>
    <t>No.</t>
    <phoneticPr fontId="2" type="noConversion"/>
  </si>
  <si>
    <t>Ticker</t>
    <phoneticPr fontId="2" type="noConversion"/>
  </si>
  <si>
    <t>Name</t>
    <phoneticPr fontId="2" type="noConversion"/>
  </si>
  <si>
    <t>Index</t>
    <phoneticPr fontId="2" type="noConversion"/>
  </si>
  <si>
    <t>Country</t>
    <phoneticPr fontId="2" type="noConversion"/>
  </si>
  <si>
    <t>Country (Full)</t>
    <phoneticPr fontId="2" type="noConversion"/>
  </si>
  <si>
    <t>Local Currency</t>
    <phoneticPr fontId="2" type="noConversion"/>
  </si>
  <si>
    <t>GICS Sector</t>
    <phoneticPr fontId="2" type="noConversion"/>
  </si>
  <si>
    <t>GICS Sub</t>
    <phoneticPr fontId="2" type="noConversion"/>
  </si>
  <si>
    <t>[ Command ]</t>
    <phoneticPr fontId="2" type="noConversion"/>
  </si>
  <si>
    <t>LONG_COMP_NAME</t>
    <phoneticPr fontId="2" type="noConversion"/>
  </si>
  <si>
    <t>BETA_OVERRIDE_REL_INDEX</t>
    <phoneticPr fontId="2" type="noConversion"/>
  </si>
  <si>
    <t>&lt;Do not delete&gt;</t>
    <phoneticPr fontId="2" type="noConversion"/>
  </si>
  <si>
    <t>nflx us Equity</t>
    <phoneticPr fontId="2" type="noConversion"/>
  </si>
  <si>
    <t>dis us Equity</t>
    <phoneticPr fontId="2" type="noConversion"/>
  </si>
  <si>
    <t>iq us Equity</t>
    <phoneticPr fontId="2" type="noConversion"/>
  </si>
  <si>
    <t>roku us Equity</t>
    <phoneticPr fontId="2" type="noConversion"/>
  </si>
  <si>
    <t>CRP 정리 - 수동 입력</t>
    <phoneticPr fontId="2" type="noConversion"/>
  </si>
  <si>
    <t>CRP 정리</t>
    <phoneticPr fontId="2" type="noConversion"/>
  </si>
  <si>
    <t>[블룸버그 단말기] CRP &lt;GO&gt; - 대한민국 - 엑셀 추출 - 대상 일자까지의 내역 값복사 붙여넣기</t>
    <phoneticPr fontId="2" type="noConversion"/>
  </si>
  <si>
    <t>수동 입력</t>
    <phoneticPr fontId="4" type="noConversion"/>
  </si>
  <si>
    <t>정리</t>
    <phoneticPr fontId="4" type="noConversion"/>
  </si>
  <si>
    <t>RF 금리: 10년물 국채수익률, 프리미엄 = 시장수익률 - RF</t>
    <phoneticPr fontId="4" type="noConversion"/>
  </si>
  <si>
    <t>시장수익률: 전체 주요 지수 구성종목의 시가총액을 가중하여 DDM을 통해 산출한 내부수익률(IRR)로써, 향후 예상 시장수익률을 의미함</t>
    <phoneticPr fontId="4" type="noConversion"/>
  </si>
  <si>
    <t>RF 금리</t>
    <phoneticPr fontId="3" type="noConversion"/>
  </si>
  <si>
    <t>Date</t>
    <phoneticPr fontId="3" type="noConversion"/>
  </si>
  <si>
    <t>값(%)</t>
    <phoneticPr fontId="3" type="noConversion"/>
  </si>
  <si>
    <t>11/30/22</t>
  </si>
  <si>
    <t>현재</t>
    <phoneticPr fontId="3" type="noConversion"/>
  </si>
  <si>
    <t>11/29/22</t>
  </si>
  <si>
    <t>과거 1개월 평균</t>
    <phoneticPr fontId="3" type="noConversion"/>
  </si>
  <si>
    <t>11/28/22</t>
  </si>
  <si>
    <t>과거 3개월 평균</t>
    <phoneticPr fontId="3" type="noConversion"/>
  </si>
  <si>
    <t>11/25/22</t>
  </si>
  <si>
    <t>과거 6개월 평균</t>
    <phoneticPr fontId="3" type="noConversion"/>
  </si>
  <si>
    <t>11/24/22</t>
  </si>
  <si>
    <t>과거 1년 평균</t>
    <phoneticPr fontId="3" type="noConversion"/>
  </si>
  <si>
    <t>11/23/22</t>
  </si>
  <si>
    <t>과거 2년 평균</t>
    <phoneticPr fontId="3" type="noConversion"/>
  </si>
  <si>
    <t>11/22/22</t>
  </si>
  <si>
    <t>과거 5년 평균</t>
    <phoneticPr fontId="3" type="noConversion"/>
  </si>
  <si>
    <t>11/21/22</t>
  </si>
  <si>
    <t>11/18/22</t>
  </si>
  <si>
    <t>11/17/22</t>
  </si>
  <si>
    <t>프리미엄</t>
    <phoneticPr fontId="3" type="noConversion"/>
  </si>
  <si>
    <t>11/16/22</t>
  </si>
  <si>
    <t>11/15/22</t>
  </si>
  <si>
    <t>11/14/22</t>
  </si>
  <si>
    <t>11/11/22</t>
  </si>
  <si>
    <t>11/10/22</t>
  </si>
  <si>
    <t>11/09/22</t>
  </si>
  <si>
    <t>11/08/22</t>
  </si>
  <si>
    <t>11/07/22</t>
  </si>
  <si>
    <t>11/04/22</t>
  </si>
  <si>
    <t>11/03/22</t>
  </si>
  <si>
    <t>11/02/22</t>
  </si>
  <si>
    <t>11/01/22</t>
  </si>
  <si>
    <t>10/31/22</t>
  </si>
  <si>
    <t>10/28/22</t>
  </si>
  <si>
    <t>10/27/22</t>
  </si>
  <si>
    <t>10/26/22</t>
  </si>
  <si>
    <t>10/25/22</t>
  </si>
  <si>
    <t>10/24/22</t>
  </si>
  <si>
    <t>10/21/22</t>
  </si>
  <si>
    <t>10/20/22</t>
  </si>
  <si>
    <t>10/19/22</t>
  </si>
  <si>
    <t>10/18/22</t>
  </si>
  <si>
    <t>10/17/22</t>
  </si>
  <si>
    <t>10/14/22</t>
  </si>
  <si>
    <t>10/13/22</t>
  </si>
  <si>
    <t>10/12/22</t>
  </si>
  <si>
    <t>10/11/22</t>
  </si>
  <si>
    <t>10/07/22</t>
  </si>
  <si>
    <t>10/06/22</t>
  </si>
  <si>
    <t>10/05/22</t>
  </si>
  <si>
    <t>10/04/22</t>
  </si>
  <si>
    <t>09/30/22</t>
  </si>
  <si>
    <t>09/29/22</t>
  </si>
  <si>
    <t>09/28/22</t>
  </si>
  <si>
    <t>09/27/22</t>
  </si>
  <si>
    <t>09/26/22</t>
  </si>
  <si>
    <t>09/23/22</t>
  </si>
  <si>
    <t>09/22/22</t>
  </si>
  <si>
    <t>09/21/22</t>
  </si>
  <si>
    <t>09/20/22</t>
  </si>
  <si>
    <t>09/19/22</t>
  </si>
  <si>
    <t>09/16/22</t>
  </si>
  <si>
    <t>09/15/22</t>
  </si>
  <si>
    <t>09/14/22</t>
  </si>
  <si>
    <t>09/13/22</t>
  </si>
  <si>
    <t>09/08/22</t>
  </si>
  <si>
    <t>09/07/22</t>
  </si>
  <si>
    <t>09/06/22</t>
  </si>
  <si>
    <t>09/05/22</t>
  </si>
  <si>
    <t>09/02/22</t>
  </si>
  <si>
    <t>09/01/22</t>
  </si>
  <si>
    <t>08/31/22</t>
  </si>
  <si>
    <t>08/30/22</t>
  </si>
  <si>
    <t>08/29/22</t>
  </si>
  <si>
    <t>08/26/22</t>
  </si>
  <si>
    <t>08/25/22</t>
  </si>
  <si>
    <t>08/24/22</t>
  </si>
  <si>
    <t>08/23/22</t>
  </si>
  <si>
    <t>08/22/22</t>
  </si>
  <si>
    <t>08/19/22</t>
  </si>
  <si>
    <t>08/18/22</t>
  </si>
  <si>
    <t>08/17/22</t>
  </si>
  <si>
    <t>08/16/22</t>
  </si>
  <si>
    <t>08/12/22</t>
  </si>
  <si>
    <t>08/11/22</t>
  </si>
  <si>
    <t>08/10/22</t>
  </si>
  <si>
    <t>08/09/22</t>
  </si>
  <si>
    <t>08/08/22</t>
  </si>
  <si>
    <t>08/05/22</t>
  </si>
  <si>
    <t>08/04/22</t>
  </si>
  <si>
    <t>08/03/22</t>
  </si>
  <si>
    <t>08/02/22</t>
  </si>
  <si>
    <t>08/01/22</t>
  </si>
  <si>
    <t>07/29/22</t>
  </si>
  <si>
    <t>07/28/22</t>
  </si>
  <si>
    <t>07/27/22</t>
  </si>
  <si>
    <t>07/26/22</t>
  </si>
  <si>
    <t>07/25/22</t>
  </si>
  <si>
    <t>07/22/22</t>
  </si>
  <si>
    <t>07/21/22</t>
  </si>
  <si>
    <t>07/20/22</t>
  </si>
  <si>
    <t>07/19/22</t>
  </si>
  <si>
    <t>07/18/22</t>
  </si>
  <si>
    <t>07/15/22</t>
  </si>
  <si>
    <t>07/14/22</t>
  </si>
  <si>
    <t>07/13/22</t>
  </si>
  <si>
    <t>07/12/22</t>
  </si>
  <si>
    <t>07/11/22</t>
  </si>
  <si>
    <t>07/08/22</t>
  </si>
  <si>
    <t>07/07/22</t>
  </si>
  <si>
    <t>07/06/22</t>
  </si>
  <si>
    <t>07/05/22</t>
  </si>
  <si>
    <t>07/04/22</t>
  </si>
  <si>
    <t>07/01/22</t>
  </si>
  <si>
    <t>06/30/22</t>
  </si>
  <si>
    <t>06/29/22</t>
  </si>
  <si>
    <t>06/28/22</t>
  </si>
  <si>
    <t>06/27/22</t>
  </si>
  <si>
    <t>06/24/22</t>
  </si>
  <si>
    <t>06/23/22</t>
  </si>
  <si>
    <t>06/22/22</t>
  </si>
  <si>
    <t>06/21/22</t>
  </si>
  <si>
    <t>06/20/22</t>
  </si>
  <si>
    <t>06/17/22</t>
  </si>
  <si>
    <t>06/16/22</t>
  </si>
  <si>
    <t>06/15/22</t>
  </si>
  <si>
    <t>06/14/22</t>
  </si>
  <si>
    <t>06/13/22</t>
  </si>
  <si>
    <t>06/10/22</t>
  </si>
  <si>
    <t>06/09/22</t>
  </si>
  <si>
    <t>06/08/22</t>
  </si>
  <si>
    <t>06/07/22</t>
  </si>
  <si>
    <t>06/03/22</t>
  </si>
  <si>
    <t>06/02/22</t>
  </si>
  <si>
    <t>05/31/22</t>
  </si>
  <si>
    <t>05/30/22</t>
  </si>
  <si>
    <t>05/27/22</t>
  </si>
  <si>
    <t>05/26/22</t>
  </si>
  <si>
    <t>05/25/22</t>
  </si>
  <si>
    <t>05/24/22</t>
  </si>
  <si>
    <t>05/23/22</t>
  </si>
  <si>
    <t>05/20/22</t>
  </si>
  <si>
    <t>05/19/22</t>
  </si>
  <si>
    <t>05/18/22</t>
  </si>
  <si>
    <t>05/17/22</t>
  </si>
  <si>
    <t>05/16/22</t>
  </si>
  <si>
    <t>05/13/22</t>
  </si>
  <si>
    <t>05/12/22</t>
  </si>
  <si>
    <t>05/11/22</t>
  </si>
  <si>
    <t>05/10/22</t>
  </si>
  <si>
    <t>05/09/22</t>
  </si>
  <si>
    <t>05/06/22</t>
  </si>
  <si>
    <t>05/04/22</t>
  </si>
  <si>
    <t>05/03/22</t>
  </si>
  <si>
    <t>05/02/22</t>
  </si>
  <si>
    <t>04/29/22</t>
  </si>
  <si>
    <t>04/28/22</t>
  </si>
  <si>
    <t>04/27/22</t>
  </si>
  <si>
    <t>04/26/22</t>
  </si>
  <si>
    <t>04/25/22</t>
  </si>
  <si>
    <t>04/22/22</t>
  </si>
  <si>
    <t>04/21/22</t>
  </si>
  <si>
    <t>04/20/22</t>
  </si>
  <si>
    <t>04/19/22</t>
  </si>
  <si>
    <t>04/18/22</t>
  </si>
  <si>
    <t>04/15/22</t>
  </si>
  <si>
    <t>04/14/22</t>
  </si>
  <si>
    <t>04/13/22</t>
  </si>
  <si>
    <t>04/12/22</t>
  </si>
  <si>
    <t>04/11/22</t>
  </si>
  <si>
    <t>04/08/22</t>
  </si>
  <si>
    <t>04/07/22</t>
  </si>
  <si>
    <t>04/06/22</t>
  </si>
  <si>
    <t>04/05/22</t>
  </si>
  <si>
    <t>04/04/22</t>
  </si>
  <si>
    <t>04/01/22</t>
  </si>
  <si>
    <t>03/31/22</t>
  </si>
  <si>
    <t>03/30/22</t>
  </si>
  <si>
    <t>03/29/22</t>
  </si>
  <si>
    <t>03/28/22</t>
  </si>
  <si>
    <t>03/25/22</t>
  </si>
  <si>
    <t>03/24/22</t>
  </si>
  <si>
    <t>03/23/22</t>
  </si>
  <si>
    <t>03/22/22</t>
  </si>
  <si>
    <t>03/21/22</t>
  </si>
  <si>
    <t>03/18/22</t>
  </si>
  <si>
    <t>03/17/22</t>
  </si>
  <si>
    <t>03/16/22</t>
  </si>
  <si>
    <t>03/15/22</t>
  </si>
  <si>
    <t>03/14/22</t>
  </si>
  <si>
    <t>03/11/22</t>
  </si>
  <si>
    <t>03/10/22</t>
  </si>
  <si>
    <t>03/08/22</t>
  </si>
  <si>
    <t>03/07/22</t>
  </si>
  <si>
    <t>03/04/22</t>
  </si>
  <si>
    <t>03/03/22</t>
  </si>
  <si>
    <t>03/02/22</t>
  </si>
  <si>
    <t>02/28/22</t>
  </si>
  <si>
    <t>02/25/22</t>
  </si>
  <si>
    <t>02/24/22</t>
  </si>
  <si>
    <t>02/23/22</t>
  </si>
  <si>
    <t>02/22/22</t>
  </si>
  <si>
    <t>02/21/22</t>
  </si>
  <si>
    <t>02/18/22</t>
  </si>
  <si>
    <t>02/17/22</t>
  </si>
  <si>
    <t>02/16/22</t>
  </si>
  <si>
    <t>02/15/22</t>
  </si>
  <si>
    <t>02/14/22</t>
  </si>
  <si>
    <t>02/11/22</t>
  </si>
  <si>
    <t>02/10/22</t>
  </si>
  <si>
    <t>02/09/22</t>
  </si>
  <si>
    <t>02/08/22</t>
  </si>
  <si>
    <t>02/07/22</t>
  </si>
  <si>
    <t>02/04/22</t>
  </si>
  <si>
    <t>02/03/22</t>
  </si>
  <si>
    <t>01/28/22</t>
  </si>
  <si>
    <t>01/27/22</t>
  </si>
  <si>
    <t>01/26/22</t>
  </si>
  <si>
    <t>01/25/22</t>
  </si>
  <si>
    <t>01/24/22</t>
  </si>
  <si>
    <t>01/21/22</t>
  </si>
  <si>
    <t>01/20/22</t>
  </si>
  <si>
    <t>01/19/22</t>
  </si>
  <si>
    <t>01/18/22</t>
  </si>
  <si>
    <t>01/17/22</t>
  </si>
  <si>
    <t>01/14/22</t>
  </si>
  <si>
    <t>01/13/22</t>
  </si>
  <si>
    <t>01/12/22</t>
  </si>
  <si>
    <t>01/11/22</t>
  </si>
  <si>
    <t>01/10/22</t>
  </si>
  <si>
    <t>01/07/22</t>
  </si>
  <si>
    <t>01/06/22</t>
  </si>
  <si>
    <t>01/05/22</t>
  </si>
  <si>
    <t>01/04/22</t>
  </si>
  <si>
    <t>01/03/22</t>
  </si>
  <si>
    <t>12/30/21</t>
  </si>
  <si>
    <t>12/29/21</t>
  </si>
  <si>
    <t>12/28/21</t>
  </si>
  <si>
    <t>12/27/21</t>
  </si>
  <si>
    <t>12/24/21</t>
  </si>
  <si>
    <t>12/23/21</t>
  </si>
  <si>
    <t>12/22/21</t>
  </si>
  <si>
    <t>12/21/21</t>
  </si>
  <si>
    <t>12/20/21</t>
  </si>
  <si>
    <t>12/17/21</t>
  </si>
  <si>
    <t>12/16/21</t>
  </si>
  <si>
    <t>12/15/21</t>
  </si>
  <si>
    <t>12/14/21</t>
  </si>
  <si>
    <t>12/13/21</t>
  </si>
  <si>
    <t>12/10/21</t>
  </si>
  <si>
    <t>12/09/21</t>
  </si>
  <si>
    <t>12/08/21</t>
  </si>
  <si>
    <t>12/07/21</t>
  </si>
  <si>
    <t>12/06/21</t>
  </si>
  <si>
    <t>12/03/21</t>
  </si>
  <si>
    <t>12/02/21</t>
  </si>
  <si>
    <t>12/01/21</t>
  </si>
  <si>
    <t>11/30/21</t>
  </si>
  <si>
    <t>11/29/21</t>
  </si>
  <si>
    <t>11/26/21</t>
  </si>
  <si>
    <t>11/25/21</t>
  </si>
  <si>
    <t>11/24/21</t>
  </si>
  <si>
    <t>11/23/21</t>
  </si>
  <si>
    <t>11/22/21</t>
  </si>
  <si>
    <t>11/19/21</t>
  </si>
  <si>
    <t>11/18/21</t>
  </si>
  <si>
    <t>11/17/21</t>
  </si>
  <si>
    <t>11/16/21</t>
  </si>
  <si>
    <t>11/15/21</t>
  </si>
  <si>
    <t>11/12/21</t>
  </si>
  <si>
    <t>11/11/21</t>
  </si>
  <si>
    <t>11/10/21</t>
  </si>
  <si>
    <t>11/09/21</t>
  </si>
  <si>
    <t>11/08/21</t>
  </si>
  <si>
    <t>11/05/21</t>
  </si>
  <si>
    <t>11/04/21</t>
  </si>
  <si>
    <t>11/03/21</t>
  </si>
  <si>
    <t>11/02/21</t>
  </si>
  <si>
    <t>11/01/21</t>
  </si>
  <si>
    <t>10/29/21</t>
  </si>
  <si>
    <t>10/28/21</t>
  </si>
  <si>
    <t>10/27/21</t>
  </si>
  <si>
    <t>10/26/21</t>
  </si>
  <si>
    <t>10/25/21</t>
  </si>
  <si>
    <t>10/22/21</t>
  </si>
  <si>
    <t>10/21/21</t>
  </si>
  <si>
    <t>10/20/21</t>
  </si>
  <si>
    <t>10/19/21</t>
  </si>
  <si>
    <t>10/18/21</t>
  </si>
  <si>
    <t>10/15/21</t>
  </si>
  <si>
    <t>10/14/21</t>
  </si>
  <si>
    <t>10/13/21</t>
  </si>
  <si>
    <t>10/12/21</t>
  </si>
  <si>
    <t>10/08/21</t>
  </si>
  <si>
    <t>10/07/21</t>
  </si>
  <si>
    <t>10/06/21</t>
  </si>
  <si>
    <t>10/05/21</t>
  </si>
  <si>
    <t>10/01/21</t>
  </si>
  <si>
    <t>09/30/21</t>
  </si>
  <si>
    <t>09/29/21</t>
  </si>
  <si>
    <t>09/28/21</t>
  </si>
  <si>
    <t>09/27/21</t>
  </si>
  <si>
    <t>09/24/21</t>
  </si>
  <si>
    <t>09/23/21</t>
  </si>
  <si>
    <t>09/17/21</t>
  </si>
  <si>
    <t>09/16/21</t>
  </si>
  <si>
    <t>09/15/21</t>
  </si>
  <si>
    <t>09/14/21</t>
  </si>
  <si>
    <t>09/13/21</t>
  </si>
  <si>
    <t>09/10/21</t>
  </si>
  <si>
    <t>09/09/21</t>
  </si>
  <si>
    <t>09/08/21</t>
  </si>
  <si>
    <t>09/07/21</t>
  </si>
  <si>
    <t>09/06/21</t>
  </si>
  <si>
    <t>09/03/21</t>
  </si>
  <si>
    <t>09/02/21</t>
  </si>
  <si>
    <t>09/01/21</t>
  </si>
  <si>
    <t>08/31/21</t>
  </si>
  <si>
    <t>08/30/21</t>
  </si>
  <si>
    <t>08/27/21</t>
  </si>
  <si>
    <t>08/26/21</t>
  </si>
  <si>
    <t>08/25/21</t>
  </si>
  <si>
    <t>08/24/21</t>
  </si>
  <si>
    <t>08/23/21</t>
  </si>
  <si>
    <t>08/20/21</t>
  </si>
  <si>
    <t>08/19/21</t>
  </si>
  <si>
    <t>08/18/21</t>
  </si>
  <si>
    <t>08/17/21</t>
  </si>
  <si>
    <t>08/13/21</t>
  </si>
  <si>
    <t>08/12/21</t>
  </si>
  <si>
    <t>08/11/21</t>
  </si>
  <si>
    <t>08/10/21</t>
  </si>
  <si>
    <t>08/09/21</t>
  </si>
  <si>
    <t>08/06/21</t>
  </si>
  <si>
    <t>08/05/21</t>
  </si>
  <si>
    <t>08/04/21</t>
  </si>
  <si>
    <t>08/03/21</t>
  </si>
  <si>
    <t>08/02/21</t>
  </si>
  <si>
    <t>07/30/21</t>
  </si>
  <si>
    <t>07/29/21</t>
  </si>
  <si>
    <t>07/28/21</t>
  </si>
  <si>
    <t>07/27/21</t>
  </si>
  <si>
    <t>07/26/21</t>
  </si>
  <si>
    <t>07/23/21</t>
  </si>
  <si>
    <t>07/22/21</t>
  </si>
  <si>
    <t>07/21/21</t>
  </si>
  <si>
    <t>07/20/21</t>
  </si>
  <si>
    <t>07/19/21</t>
  </si>
  <si>
    <t>07/16/21</t>
  </si>
  <si>
    <t>07/15/21</t>
  </si>
  <si>
    <t>07/14/21</t>
  </si>
  <si>
    <t>07/13/21</t>
  </si>
  <si>
    <t>07/12/21</t>
  </si>
  <si>
    <t>07/09/21</t>
  </si>
  <si>
    <t>07/08/21</t>
  </si>
  <si>
    <t>07/07/21</t>
  </si>
  <si>
    <t>07/06/21</t>
  </si>
  <si>
    <t>07/05/21</t>
  </si>
  <si>
    <t>07/02/21</t>
  </si>
  <si>
    <t>07/01/21</t>
  </si>
  <si>
    <t>06/30/21</t>
  </si>
  <si>
    <t>06/29/21</t>
  </si>
  <si>
    <t>06/28/21</t>
  </si>
  <si>
    <t>06/25/21</t>
  </si>
  <si>
    <t>06/24/21</t>
  </si>
  <si>
    <t>06/23/21</t>
  </si>
  <si>
    <t>06/22/21</t>
  </si>
  <si>
    <t>06/21/21</t>
  </si>
  <si>
    <t>06/18/21</t>
  </si>
  <si>
    <t>06/17/21</t>
  </si>
  <si>
    <t>06/16/21</t>
  </si>
  <si>
    <t>06/15/21</t>
  </si>
  <si>
    <t>06/14/21</t>
  </si>
  <si>
    <t>06/11/21</t>
  </si>
  <si>
    <t>06/10/21</t>
  </si>
  <si>
    <t>06/09/21</t>
  </si>
  <si>
    <t>06/08/21</t>
  </si>
  <si>
    <t>06/07/21</t>
  </si>
  <si>
    <t>06/04/21</t>
  </si>
  <si>
    <t>06/03/21</t>
  </si>
  <si>
    <t>06/02/21</t>
  </si>
  <si>
    <t>06/01/21</t>
  </si>
  <si>
    <t>05/31/21</t>
  </si>
  <si>
    <t>05/28/21</t>
  </si>
  <si>
    <t>05/27/21</t>
  </si>
  <si>
    <t>05/26/21</t>
  </si>
  <si>
    <t>05/25/21</t>
  </si>
  <si>
    <t>05/24/21</t>
  </si>
  <si>
    <t>05/21/21</t>
  </si>
  <si>
    <t>05/20/21</t>
  </si>
  <si>
    <t>05/18/21</t>
  </si>
  <si>
    <t>05/17/21</t>
  </si>
  <si>
    <t>05/14/21</t>
  </si>
  <si>
    <t>05/13/21</t>
  </si>
  <si>
    <t>05/12/21</t>
  </si>
  <si>
    <t>05/11/21</t>
  </si>
  <si>
    <t>05/10/21</t>
  </si>
  <si>
    <t>05/07/21</t>
  </si>
  <si>
    <t>05/06/21</t>
  </si>
  <si>
    <t>05/04/21</t>
  </si>
  <si>
    <t>05/03/21</t>
  </si>
  <si>
    <t>04/30/21</t>
  </si>
  <si>
    <t>04/29/21</t>
  </si>
  <si>
    <t>04/28/21</t>
  </si>
  <si>
    <t>04/27/21</t>
  </si>
  <si>
    <t>04/26/21</t>
  </si>
  <si>
    <t>04/23/21</t>
  </si>
  <si>
    <t>04/22/21</t>
  </si>
  <si>
    <t>04/21/21</t>
  </si>
  <si>
    <t>04/20/21</t>
  </si>
  <si>
    <t>04/19/21</t>
  </si>
  <si>
    <t>04/16/21</t>
  </si>
  <si>
    <t>04/15/21</t>
  </si>
  <si>
    <t>04/14/21</t>
  </si>
  <si>
    <t>04/13/21</t>
  </si>
  <si>
    <t>04/12/21</t>
  </si>
  <si>
    <t>04/09/21</t>
  </si>
  <si>
    <t>04/08/21</t>
  </si>
  <si>
    <t>04/07/21</t>
  </si>
  <si>
    <t>04/06/21</t>
  </si>
  <si>
    <t>04/05/21</t>
  </si>
  <si>
    <t>04/02/21</t>
  </si>
  <si>
    <t>04/01/21</t>
  </si>
  <si>
    <t>03/31/21</t>
  </si>
  <si>
    <t>03/30/21</t>
  </si>
  <si>
    <t>03/29/21</t>
  </si>
  <si>
    <t>03/26/21</t>
  </si>
  <si>
    <t>03/25/21</t>
  </si>
  <si>
    <t>03/24/21</t>
  </si>
  <si>
    <t>03/23/21</t>
  </si>
  <si>
    <t>03/22/21</t>
  </si>
  <si>
    <t>03/19/21</t>
  </si>
  <si>
    <t>03/18/21</t>
  </si>
  <si>
    <t>03/17/21</t>
  </si>
  <si>
    <t>03/16/21</t>
  </si>
  <si>
    <t>03/15/21</t>
  </si>
  <si>
    <t>03/12/21</t>
  </si>
  <si>
    <t>03/11/21</t>
  </si>
  <si>
    <t>03/10/21</t>
  </si>
  <si>
    <t>03/09/21</t>
  </si>
  <si>
    <t>03/08/21</t>
  </si>
  <si>
    <t>03/05/21</t>
  </si>
  <si>
    <t>03/04/21</t>
  </si>
  <si>
    <t>03/03/21</t>
  </si>
  <si>
    <t>03/02/21</t>
  </si>
  <si>
    <t>02/26/21</t>
  </si>
  <si>
    <t>02/25/21</t>
  </si>
  <si>
    <t>02/24/21</t>
  </si>
  <si>
    <t>02/23/21</t>
  </si>
  <si>
    <t>02/22/21</t>
  </si>
  <si>
    <t>02/19/21</t>
  </si>
  <si>
    <t>02/18/21</t>
  </si>
  <si>
    <t>02/17/21</t>
  </si>
  <si>
    <t>02/16/21</t>
  </si>
  <si>
    <t>02/15/21</t>
  </si>
  <si>
    <t>02/10/21</t>
  </si>
  <si>
    <t>02/09/21</t>
  </si>
  <si>
    <t>02/08/21</t>
  </si>
  <si>
    <t>02/05/21</t>
  </si>
  <si>
    <t>02/04/21</t>
  </si>
  <si>
    <t>02/03/21</t>
  </si>
  <si>
    <t>02/02/21</t>
  </si>
  <si>
    <t>02/01/21</t>
  </si>
  <si>
    <t>01/29/21</t>
  </si>
  <si>
    <t>01/28/21</t>
  </si>
  <si>
    <t>01/27/21</t>
  </si>
  <si>
    <t>01/26/21</t>
  </si>
  <si>
    <t>01/25/21</t>
  </si>
  <si>
    <t>01/22/21</t>
  </si>
  <si>
    <t>01/21/21</t>
  </si>
  <si>
    <t>01/20/21</t>
  </si>
  <si>
    <t>01/19/21</t>
  </si>
  <si>
    <t>01/18/21</t>
  </si>
  <si>
    <t>01/15/21</t>
  </si>
  <si>
    <t>01/14/21</t>
  </si>
  <si>
    <t>01/13/21</t>
  </si>
  <si>
    <t>01/12/21</t>
  </si>
  <si>
    <t>01/11/21</t>
  </si>
  <si>
    <t>01/08/21</t>
  </si>
  <si>
    <t>01/07/21</t>
  </si>
  <si>
    <t>01/06/21</t>
  </si>
  <si>
    <t>01/05/21</t>
  </si>
  <si>
    <t>01/04/21</t>
  </si>
  <si>
    <t>12/30/20</t>
  </si>
  <si>
    <t>12/29/20</t>
  </si>
  <si>
    <t>12/28/20</t>
  </si>
  <si>
    <t>12/24/20</t>
  </si>
  <si>
    <t>12/23/20</t>
  </si>
  <si>
    <t>12/22/20</t>
  </si>
  <si>
    <t>12/21/20</t>
  </si>
  <si>
    <t>12/18/20</t>
  </si>
  <si>
    <t>12/17/20</t>
  </si>
  <si>
    <t>12/16/20</t>
  </si>
  <si>
    <t>12/15/20</t>
  </si>
  <si>
    <t>12/14/20</t>
  </si>
  <si>
    <t>12/11/20</t>
  </si>
  <si>
    <t>12/10/20</t>
  </si>
  <si>
    <t>12/09/20</t>
  </si>
  <si>
    <t>12/08/20</t>
  </si>
  <si>
    <t>12/07/20</t>
  </si>
  <si>
    <t>12/04/20</t>
  </si>
  <si>
    <t>12/03/20</t>
  </si>
  <si>
    <t>12/02/20</t>
  </si>
  <si>
    <t>12/01/20</t>
  </si>
  <si>
    <t>11/30/20</t>
  </si>
  <si>
    <t>11/27/20</t>
  </si>
  <si>
    <t>11/26/20</t>
  </si>
  <si>
    <t>11/25/20</t>
  </si>
  <si>
    <t>11/24/20</t>
  </si>
  <si>
    <t>11/23/20</t>
  </si>
  <si>
    <t>11/20/20</t>
  </si>
  <si>
    <t>11/19/20</t>
  </si>
  <si>
    <t>11/18/20</t>
  </si>
  <si>
    <t>11/17/20</t>
  </si>
  <si>
    <t>11/16/20</t>
  </si>
  <si>
    <t>11/13/20</t>
  </si>
  <si>
    <t>11/12/20</t>
  </si>
  <si>
    <t>11/11/20</t>
  </si>
  <si>
    <t>11/10/20</t>
  </si>
  <si>
    <t>11/09/20</t>
  </si>
  <si>
    <t>11/06/20</t>
  </si>
  <si>
    <t>11/05/20</t>
  </si>
  <si>
    <t>11/04/20</t>
  </si>
  <si>
    <t>11/03/20</t>
  </si>
  <si>
    <t>11/02/20</t>
  </si>
  <si>
    <t>10/30/20</t>
  </si>
  <si>
    <t>10/29/20</t>
  </si>
  <si>
    <t>10/28/20</t>
  </si>
  <si>
    <t>10/27/20</t>
  </si>
  <si>
    <t>10/26/20</t>
  </si>
  <si>
    <t>10/23/20</t>
  </si>
  <si>
    <t>10/22/20</t>
  </si>
  <si>
    <t>10/21/20</t>
  </si>
  <si>
    <t>10/20/20</t>
  </si>
  <si>
    <t>10/19/20</t>
  </si>
  <si>
    <t>10/16/20</t>
  </si>
  <si>
    <t>10/15/20</t>
  </si>
  <si>
    <t>10/14/20</t>
  </si>
  <si>
    <t>10/13/20</t>
  </si>
  <si>
    <t>10/12/20</t>
  </si>
  <si>
    <t>10/08/20</t>
  </si>
  <si>
    <t>10/07/20</t>
  </si>
  <si>
    <t>10/06/20</t>
  </si>
  <si>
    <t>10/05/20</t>
  </si>
  <si>
    <t>09/29/20</t>
  </si>
  <si>
    <t>09/28/20</t>
  </si>
  <si>
    <t>09/25/20</t>
  </si>
  <si>
    <t>09/24/20</t>
  </si>
  <si>
    <t>09/23/20</t>
  </si>
  <si>
    <t>09/22/20</t>
  </si>
  <si>
    <t>09/21/20</t>
  </si>
  <si>
    <t>09/18/20</t>
  </si>
  <si>
    <t>09/17/20</t>
  </si>
  <si>
    <t>09/16/20</t>
  </si>
  <si>
    <t>09/15/20</t>
  </si>
  <si>
    <t>09/14/20</t>
  </si>
  <si>
    <t>09/11/20</t>
  </si>
  <si>
    <t>09/10/20</t>
  </si>
  <si>
    <t>09/09/20</t>
  </si>
  <si>
    <t>09/08/20</t>
  </si>
  <si>
    <t>09/07/20</t>
  </si>
  <si>
    <t>09/04/20</t>
  </si>
  <si>
    <t>09/03/20</t>
  </si>
  <si>
    <t>09/02/20</t>
  </si>
  <si>
    <t>09/01/20</t>
  </si>
  <si>
    <t>08/31/20</t>
  </si>
  <si>
    <t>08/28/20</t>
  </si>
  <si>
    <t>08/27/20</t>
  </si>
  <si>
    <t>08/26/20</t>
  </si>
  <si>
    <t>08/25/20</t>
  </si>
  <si>
    <t>08/24/20</t>
  </si>
  <si>
    <t>08/21/20</t>
  </si>
  <si>
    <t>08/20/20</t>
  </si>
  <si>
    <t>08/19/20</t>
  </si>
  <si>
    <t>08/18/20</t>
  </si>
  <si>
    <t>08/14/20</t>
  </si>
  <si>
    <t>08/13/20</t>
  </si>
  <si>
    <t>08/12/20</t>
  </si>
  <si>
    <t>08/11/20</t>
  </si>
  <si>
    <t>08/10/20</t>
  </si>
  <si>
    <t>08/07/20</t>
  </si>
  <si>
    <t>08/06/20</t>
  </si>
  <si>
    <t>08/05/20</t>
  </si>
  <si>
    <t>08/04/20</t>
  </si>
  <si>
    <t>08/03/20</t>
  </si>
  <si>
    <t>07/31/20</t>
  </si>
  <si>
    <t>07/30/20</t>
  </si>
  <si>
    <t>07/29/20</t>
  </si>
  <si>
    <t>07/28/20</t>
  </si>
  <si>
    <t>07/27/20</t>
  </si>
  <si>
    <t>07/24/20</t>
  </si>
  <si>
    <t>07/23/20</t>
  </si>
  <si>
    <t>07/22/20</t>
  </si>
  <si>
    <t>07/21/20</t>
  </si>
  <si>
    <t>07/20/20</t>
  </si>
  <si>
    <t>07/17/20</t>
  </si>
  <si>
    <t>07/16/20</t>
  </si>
  <si>
    <t>07/15/20</t>
  </si>
  <si>
    <t>07/14/20</t>
  </si>
  <si>
    <t>07/13/20</t>
  </si>
  <si>
    <t>07/10/20</t>
  </si>
  <si>
    <t>07/09/20</t>
  </si>
  <si>
    <t>07/08/20</t>
  </si>
  <si>
    <t>07/07/20</t>
  </si>
  <si>
    <t>07/06/20</t>
  </si>
  <si>
    <t>07/03/20</t>
  </si>
  <si>
    <t>07/02/20</t>
  </si>
  <si>
    <t>07/01/20</t>
  </si>
  <si>
    <t>06/30/20</t>
  </si>
  <si>
    <t>06/29/20</t>
  </si>
  <si>
    <t>06/26/20</t>
  </si>
  <si>
    <t>06/25/20</t>
  </si>
  <si>
    <t>06/24/20</t>
  </si>
  <si>
    <t>06/23/20</t>
  </si>
  <si>
    <t>06/22/20</t>
  </si>
  <si>
    <t>06/19/20</t>
  </si>
  <si>
    <t>06/18/20</t>
  </si>
  <si>
    <t>06/17/20</t>
  </si>
  <si>
    <t>06/16/20</t>
  </si>
  <si>
    <t>06/15/20</t>
  </si>
  <si>
    <t>06/12/20</t>
  </si>
  <si>
    <t>06/11/20</t>
  </si>
  <si>
    <t>06/10/20</t>
  </si>
  <si>
    <t>06/09/20</t>
  </si>
  <si>
    <t>06/08/20</t>
  </si>
  <si>
    <t>06/05/20</t>
  </si>
  <si>
    <t>06/04/20</t>
  </si>
  <si>
    <t>06/03/20</t>
  </si>
  <si>
    <t>06/02/20</t>
  </si>
  <si>
    <t>06/01/20</t>
  </si>
  <si>
    <t>05/29/20</t>
  </si>
  <si>
    <t>05/28/20</t>
  </si>
  <si>
    <t>05/27/20</t>
  </si>
  <si>
    <t>05/26/20</t>
  </si>
  <si>
    <t>05/25/20</t>
  </si>
  <si>
    <t>05/22/20</t>
  </si>
  <si>
    <t>05/21/20</t>
  </si>
  <si>
    <t>05/20/20</t>
  </si>
  <si>
    <t>05/19/20</t>
  </si>
  <si>
    <t>05/18/20</t>
  </si>
  <si>
    <t>05/15/20</t>
  </si>
  <si>
    <t>05/14/20</t>
  </si>
  <si>
    <t>05/13/20</t>
  </si>
  <si>
    <t>05/12/20</t>
  </si>
  <si>
    <t>05/11/20</t>
  </si>
  <si>
    <t>05/08/20</t>
  </si>
  <si>
    <t>05/07/20</t>
  </si>
  <si>
    <t>05/06/20</t>
  </si>
  <si>
    <t>05/04/20</t>
  </si>
  <si>
    <t>04/29/20</t>
  </si>
  <si>
    <t>04/28/20</t>
  </si>
  <si>
    <t>04/27/20</t>
  </si>
  <si>
    <t>04/24/20</t>
  </si>
  <si>
    <t>04/23/20</t>
  </si>
  <si>
    <t>04/22/20</t>
  </si>
  <si>
    <t>04/21/20</t>
  </si>
  <si>
    <t>04/20/20</t>
  </si>
  <si>
    <t>04/17/20</t>
  </si>
  <si>
    <t>04/16/20</t>
  </si>
  <si>
    <t>04/14/20</t>
  </si>
  <si>
    <t>04/13/20</t>
  </si>
  <si>
    <t>04/10/20</t>
  </si>
  <si>
    <t>04/09/20</t>
  </si>
  <si>
    <t>04/08/20</t>
  </si>
  <si>
    <t>04/07/20</t>
  </si>
  <si>
    <t>04/06/20</t>
  </si>
  <si>
    <t>04/03/20</t>
  </si>
  <si>
    <t>04/02/20</t>
  </si>
  <si>
    <t>04/01/20</t>
  </si>
  <si>
    <t>03/31/20</t>
  </si>
  <si>
    <t>03/30/20</t>
  </si>
  <si>
    <t>03/27/20</t>
  </si>
  <si>
    <t>03/26/20</t>
  </si>
  <si>
    <t>03/25/20</t>
  </si>
  <si>
    <t>03/24/20</t>
  </si>
  <si>
    <t>03/23/20</t>
  </si>
  <si>
    <t>03/20/20</t>
  </si>
  <si>
    <t>03/19/20</t>
  </si>
  <si>
    <t>03/18/20</t>
  </si>
  <si>
    <t>03/17/20</t>
  </si>
  <si>
    <t>03/16/20</t>
  </si>
  <si>
    <t>03/13/20</t>
  </si>
  <si>
    <t>03/12/20</t>
  </si>
  <si>
    <t>03/11/20</t>
  </si>
  <si>
    <t>03/10/20</t>
  </si>
  <si>
    <t>03/09/20</t>
  </si>
  <si>
    <t>03/06/20</t>
  </si>
  <si>
    <t>03/05/20</t>
  </si>
  <si>
    <t>03/04/20</t>
  </si>
  <si>
    <t>03/03/20</t>
  </si>
  <si>
    <t>03/02/20</t>
  </si>
  <si>
    <t>02/28/20</t>
  </si>
  <si>
    <t>02/27/20</t>
  </si>
  <si>
    <t>02/26/20</t>
  </si>
  <si>
    <t>02/25/20</t>
  </si>
  <si>
    <t>02/24/20</t>
  </si>
  <si>
    <t>02/21/20</t>
  </si>
  <si>
    <t>02/20/20</t>
  </si>
  <si>
    <t>02/19/20</t>
  </si>
  <si>
    <t>02/18/20</t>
  </si>
  <si>
    <t>02/17/20</t>
  </si>
  <si>
    <t>02/14/20</t>
  </si>
  <si>
    <t>02/13/20</t>
  </si>
  <si>
    <t>02/12/20</t>
  </si>
  <si>
    <t>02/11/20</t>
  </si>
  <si>
    <t>02/10/20</t>
  </si>
  <si>
    <t>02/07/20</t>
  </si>
  <si>
    <t>02/06/20</t>
  </si>
  <si>
    <t>02/05/20</t>
  </si>
  <si>
    <t>02/04/20</t>
  </si>
  <si>
    <t>02/03/20</t>
  </si>
  <si>
    <t>01/31/20</t>
  </si>
  <si>
    <t>01/30/20</t>
  </si>
  <si>
    <t>01/29/20</t>
  </si>
  <si>
    <t>01/28/20</t>
  </si>
  <si>
    <t>01/23/20</t>
  </si>
  <si>
    <t>01/22/20</t>
  </si>
  <si>
    <t>01/21/20</t>
  </si>
  <si>
    <t>01/20/20</t>
  </si>
  <si>
    <t>01/17/20</t>
  </si>
  <si>
    <t>01/16/20</t>
  </si>
  <si>
    <t>01/15/20</t>
  </si>
  <si>
    <t>01/14/20</t>
  </si>
  <si>
    <t>01/13/20</t>
  </si>
  <si>
    <t>01/10/20</t>
  </si>
  <si>
    <t>01/09/20</t>
  </si>
  <si>
    <t>01/08/20</t>
  </si>
  <si>
    <t>01/07/20</t>
  </si>
  <si>
    <t>01/06/20</t>
  </si>
  <si>
    <t>01/03/20</t>
  </si>
  <si>
    <t>01/02/20</t>
  </si>
  <si>
    <t>12/30/19</t>
  </si>
  <si>
    <t>12/27/19</t>
  </si>
  <si>
    <t>12/26/19</t>
  </si>
  <si>
    <t>12/24/19</t>
  </si>
  <si>
    <t>12/23/19</t>
  </si>
  <si>
    <t>12/20/19</t>
  </si>
  <si>
    <t>12/19/19</t>
  </si>
  <si>
    <t>12/18/19</t>
  </si>
  <si>
    <t>12/17/19</t>
  </si>
  <si>
    <t>12/16/19</t>
  </si>
  <si>
    <t>12/13/19</t>
  </si>
  <si>
    <t>12/12/19</t>
  </si>
  <si>
    <t>12/11/19</t>
  </si>
  <si>
    <t>12/10/19</t>
  </si>
  <si>
    <t>12/09/19</t>
  </si>
  <si>
    <t>12/06/19</t>
  </si>
  <si>
    <t>12/05/19</t>
  </si>
  <si>
    <t>12/04/19</t>
  </si>
  <si>
    <t>12/03/19</t>
  </si>
  <si>
    <t>12/02/19</t>
  </si>
  <si>
    <t>11/29/19</t>
  </si>
  <si>
    <t>11/28/19</t>
  </si>
  <si>
    <t>11/27/19</t>
  </si>
  <si>
    <t>11/26/19</t>
  </si>
  <si>
    <t>11/25/19</t>
  </si>
  <si>
    <t>11/22/19</t>
  </si>
  <si>
    <t>11/21/19</t>
  </si>
  <si>
    <t>11/20/19</t>
  </si>
  <si>
    <t>11/19/19</t>
  </si>
  <si>
    <t>11/18/19</t>
  </si>
  <si>
    <t>11/15/19</t>
  </si>
  <si>
    <t>11/14/19</t>
  </si>
  <si>
    <t>11/13/19</t>
  </si>
  <si>
    <t>11/12/19</t>
  </si>
  <si>
    <t>11/11/19</t>
  </si>
  <si>
    <t>11/08/19</t>
  </si>
  <si>
    <t>11/07/19</t>
  </si>
  <si>
    <t>11/06/19</t>
  </si>
  <si>
    <t>11/05/19</t>
  </si>
  <si>
    <t>11/04/19</t>
  </si>
  <si>
    <t>11/01/19</t>
  </si>
  <si>
    <t>10/31/19</t>
  </si>
  <si>
    <t>10/30/19</t>
  </si>
  <si>
    <t>10/29/19</t>
  </si>
  <si>
    <t>10/28/19</t>
  </si>
  <si>
    <t>10/25/19</t>
  </si>
  <si>
    <t>10/24/19</t>
  </si>
  <si>
    <t>10/23/19</t>
  </si>
  <si>
    <t>10/22/19</t>
  </si>
  <si>
    <t>10/21/19</t>
  </si>
  <si>
    <t>10/18/19</t>
  </si>
  <si>
    <t>10/17/19</t>
  </si>
  <si>
    <t>10/16/19</t>
  </si>
  <si>
    <t>10/15/19</t>
  </si>
  <si>
    <t>10/14/19</t>
  </si>
  <si>
    <t>10/11/19</t>
  </si>
  <si>
    <t>10/10/19</t>
  </si>
  <si>
    <t>10/08/19</t>
  </si>
  <si>
    <t>10/07/19</t>
  </si>
  <si>
    <t>10/04/19</t>
  </si>
  <si>
    <t>10/02/19</t>
  </si>
  <si>
    <t>10/01/19</t>
  </si>
  <si>
    <t>09/30/19</t>
  </si>
  <si>
    <t>09/27/19</t>
  </si>
  <si>
    <t>09/26/19</t>
  </si>
  <si>
    <t>09/25/19</t>
  </si>
  <si>
    <t>09/24/19</t>
  </si>
  <si>
    <t>09/23/19</t>
  </si>
  <si>
    <t>09/20/19</t>
  </si>
  <si>
    <t>09/19/19</t>
  </si>
  <si>
    <t>09/18/19</t>
  </si>
  <si>
    <t>09/17/19</t>
  </si>
  <si>
    <t>09/16/19</t>
  </si>
  <si>
    <t>09/11/19</t>
  </si>
  <si>
    <t>09/10/19</t>
  </si>
  <si>
    <t>09/09/19</t>
  </si>
  <si>
    <t>09/06/19</t>
  </si>
  <si>
    <t>09/05/19</t>
  </si>
  <si>
    <t>09/04/19</t>
  </si>
  <si>
    <t>09/03/19</t>
  </si>
  <si>
    <t>09/02/19</t>
  </si>
  <si>
    <t>08/30/19</t>
  </si>
  <si>
    <t>08/29/19</t>
  </si>
  <si>
    <t>08/28/19</t>
  </si>
  <si>
    <t>08/27/19</t>
  </si>
  <si>
    <t>08/26/19</t>
  </si>
  <si>
    <t>08/23/19</t>
  </si>
  <si>
    <t>08/22/19</t>
  </si>
  <si>
    <t>08/21/19</t>
  </si>
  <si>
    <t>08/20/19</t>
  </si>
  <si>
    <t>08/19/19</t>
  </si>
  <si>
    <t>08/16/19</t>
  </si>
  <si>
    <t>08/14/19</t>
  </si>
  <si>
    <t>08/13/19</t>
  </si>
  <si>
    <t>08/12/19</t>
  </si>
  <si>
    <t>08/09/19</t>
  </si>
  <si>
    <t>08/08/19</t>
  </si>
  <si>
    <t>08/07/19</t>
  </si>
  <si>
    <t>08/06/19</t>
  </si>
  <si>
    <t>08/05/19</t>
  </si>
  <si>
    <t>08/02/19</t>
  </si>
  <si>
    <t>08/01/19</t>
  </si>
  <si>
    <t>07/31/19</t>
  </si>
  <si>
    <t>07/30/19</t>
  </si>
  <si>
    <t>07/29/19</t>
  </si>
  <si>
    <t>07/26/19</t>
  </si>
  <si>
    <t>07/25/19</t>
  </si>
  <si>
    <t>07/24/19</t>
  </si>
  <si>
    <t>07/23/19</t>
  </si>
  <si>
    <t>07/22/19</t>
  </si>
  <si>
    <t>07/19/19</t>
  </si>
  <si>
    <t>07/18/19</t>
  </si>
  <si>
    <t>12/15/22</t>
  </si>
  <si>
    <t>12/14/22</t>
  </si>
  <si>
    <t>12/13/22</t>
  </si>
  <si>
    <t>12/12/22</t>
  </si>
  <si>
    <t>12/09/22</t>
  </si>
  <si>
    <t>12/08/22</t>
  </si>
  <si>
    <t>12/07/22</t>
  </si>
  <si>
    <t>12/06/22</t>
  </si>
  <si>
    <t>12/05/22</t>
  </si>
  <si>
    <t>12/02/22</t>
  </si>
  <si>
    <t>12/01/22</t>
  </si>
  <si>
    <t>07/17/19</t>
  </si>
  <si>
    <t>07/16/19</t>
  </si>
  <si>
    <t>07/15/19</t>
  </si>
  <si>
    <t>07/12/19</t>
  </si>
  <si>
    <t>07/11/19</t>
  </si>
  <si>
    <t>07/10/19</t>
  </si>
  <si>
    <t>07/09/19</t>
  </si>
  <si>
    <t>07/08/19</t>
  </si>
  <si>
    <t>07/05/19</t>
  </si>
  <si>
    <t>07/04/19</t>
  </si>
  <si>
    <t>07/03/19</t>
  </si>
  <si>
    <t>07/02/19</t>
  </si>
  <si>
    <t>07/01/19</t>
  </si>
  <si>
    <t>06/28/19</t>
  </si>
  <si>
    <t>06/27/19</t>
  </si>
  <si>
    <t>06/26/19</t>
  </si>
  <si>
    <t>06/25/19</t>
  </si>
  <si>
    <t>06/24/19</t>
  </si>
  <si>
    <t>06/21/19</t>
  </si>
  <si>
    <t>06/20/19</t>
  </si>
  <si>
    <t>06/19/19</t>
  </si>
  <si>
    <t>06/18/19</t>
  </si>
  <si>
    <t>06/17/19</t>
  </si>
  <si>
    <t>06/14/19</t>
  </si>
  <si>
    <t>06/13/19</t>
  </si>
  <si>
    <t>06/12/19</t>
  </si>
  <si>
    <t>06/11/19</t>
  </si>
  <si>
    <t>06/10/19</t>
  </si>
  <si>
    <t>06/07/19</t>
  </si>
  <si>
    <t>06/05/19</t>
  </si>
  <si>
    <t>06/04/19</t>
  </si>
  <si>
    <t>06/03/19</t>
  </si>
  <si>
    <t>05/31/19</t>
  </si>
  <si>
    <t>05/30/19</t>
  </si>
  <si>
    <t>05/29/19</t>
  </si>
  <si>
    <t>05/28/19</t>
  </si>
  <si>
    <t>05/27/19</t>
  </si>
  <si>
    <t>05/24/19</t>
  </si>
  <si>
    <t>05/23/19</t>
  </si>
  <si>
    <t>05/22/19</t>
  </si>
  <si>
    <t>05/21/19</t>
  </si>
  <si>
    <t>05/20/19</t>
  </si>
  <si>
    <t>05/17/19</t>
  </si>
  <si>
    <t>05/16/19</t>
  </si>
  <si>
    <t>05/15/19</t>
  </si>
  <si>
    <t>05/14/19</t>
  </si>
  <si>
    <t>05/13/19</t>
  </si>
  <si>
    <t>05/10/19</t>
  </si>
  <si>
    <t>05/09/19</t>
  </si>
  <si>
    <t>05/08/19</t>
  </si>
  <si>
    <t>05/07/19</t>
  </si>
  <si>
    <t>05/03/19</t>
  </si>
  <si>
    <t>05/02/19</t>
  </si>
  <si>
    <t>04/30/19</t>
  </si>
  <si>
    <t>04/29/19</t>
  </si>
  <si>
    <t>04/26/19</t>
  </si>
  <si>
    <t>04/25/19</t>
  </si>
  <si>
    <t>04/24/19</t>
  </si>
  <si>
    <t>04/23/19</t>
  </si>
  <si>
    <t>04/22/19</t>
  </si>
  <si>
    <t>04/19/19</t>
  </si>
  <si>
    <t>04/18/19</t>
  </si>
  <si>
    <t>04/17/19</t>
  </si>
  <si>
    <t>04/16/19</t>
  </si>
  <si>
    <t>04/15/19</t>
  </si>
  <si>
    <t>04/12/19</t>
  </si>
  <si>
    <t>04/11/19</t>
  </si>
  <si>
    <t>04/10/19</t>
  </si>
  <si>
    <t>04/09/19</t>
  </si>
  <si>
    <t>04/08/19</t>
  </si>
  <si>
    <t>04/05/19</t>
  </si>
  <si>
    <t>04/04/19</t>
  </si>
  <si>
    <t>04/03/19</t>
  </si>
  <si>
    <t>04/02/19</t>
  </si>
  <si>
    <t>04/01/19</t>
  </si>
  <si>
    <t>03/29/19</t>
  </si>
  <si>
    <t>03/28/19</t>
  </si>
  <si>
    <t>03/27/19</t>
  </si>
  <si>
    <t>03/26/19</t>
  </si>
  <si>
    <t>03/25/19</t>
  </si>
  <si>
    <t>03/22/19</t>
  </si>
  <si>
    <t>03/21/19</t>
  </si>
  <si>
    <t>03/20/19</t>
  </si>
  <si>
    <t>03/19/19</t>
  </si>
  <si>
    <t>03/18/19</t>
  </si>
  <si>
    <t>03/15/19</t>
  </si>
  <si>
    <t>03/14/19</t>
  </si>
  <si>
    <t>03/13/19</t>
  </si>
  <si>
    <t>03/12/19</t>
  </si>
  <si>
    <t>03/11/19</t>
  </si>
  <si>
    <t>03/08/19</t>
  </si>
  <si>
    <t>03/07/19</t>
  </si>
  <si>
    <t>03/06/19</t>
  </si>
  <si>
    <t>03/05/19</t>
  </si>
  <si>
    <t>03/04/19</t>
  </si>
  <si>
    <t>02/28/19</t>
  </si>
  <si>
    <t>02/27/19</t>
  </si>
  <si>
    <t>02/26/19</t>
  </si>
  <si>
    <t>02/25/19</t>
  </si>
  <si>
    <t>02/22/19</t>
  </si>
  <si>
    <t>02/21/19</t>
  </si>
  <si>
    <t>02/20/19</t>
  </si>
  <si>
    <t>02/19/19</t>
  </si>
  <si>
    <t>02/18/19</t>
  </si>
  <si>
    <t>02/15/19</t>
  </si>
  <si>
    <t>02/14/19</t>
  </si>
  <si>
    <t>02/13/19</t>
  </si>
  <si>
    <t>02/12/19</t>
  </si>
  <si>
    <t>02/11/19</t>
  </si>
  <si>
    <t>02/08/19</t>
  </si>
  <si>
    <t>02/07/19</t>
  </si>
  <si>
    <t>02/01/19</t>
  </si>
  <si>
    <t>01/31/19</t>
  </si>
  <si>
    <t>01/30/19</t>
  </si>
  <si>
    <t>01/29/19</t>
  </si>
  <si>
    <t>01/28/19</t>
  </si>
  <si>
    <t>01/25/19</t>
  </si>
  <si>
    <t>01/24/19</t>
  </si>
  <si>
    <t>01/23/19</t>
  </si>
  <si>
    <t>01/22/19</t>
  </si>
  <si>
    <t>01/21/19</t>
  </si>
  <si>
    <t>01/18/19</t>
  </si>
  <si>
    <t>01/17/19</t>
  </si>
  <si>
    <t>01/16/19</t>
  </si>
  <si>
    <t>01/15/19</t>
  </si>
  <si>
    <t>01/14/19</t>
  </si>
  <si>
    <t>01/11/19</t>
  </si>
  <si>
    <t>01/10/19</t>
  </si>
  <si>
    <t>01/09/19</t>
  </si>
  <si>
    <t>01/08/19</t>
  </si>
  <si>
    <t>01/07/19</t>
  </si>
  <si>
    <t>01/04/19</t>
  </si>
  <si>
    <t>01/03/19</t>
  </si>
  <si>
    <t>01/02/19</t>
  </si>
  <si>
    <t>12/28/18</t>
  </si>
  <si>
    <t>12/27/18</t>
  </si>
  <si>
    <t>12/26/18</t>
  </si>
  <si>
    <t>12/24/18</t>
  </si>
  <si>
    <t>12/21/18</t>
  </si>
  <si>
    <t>12/20/18</t>
  </si>
  <si>
    <t>12/19/18</t>
  </si>
  <si>
    <t>12/18/18</t>
  </si>
  <si>
    <t>12/17/18</t>
  </si>
  <si>
    <t>12/14/18</t>
  </si>
  <si>
    <t>12/13/18</t>
  </si>
  <si>
    <t>12/12/18</t>
  </si>
  <si>
    <t>12/11/18</t>
  </si>
  <si>
    <t>12/10/18</t>
  </si>
  <si>
    <t>12/07/18</t>
  </si>
  <si>
    <t>12/06/18</t>
  </si>
  <si>
    <t>12/05/18</t>
  </si>
  <si>
    <t>12/04/18</t>
  </si>
  <si>
    <t>12/03/18</t>
  </si>
  <si>
    <t>11/30/18</t>
  </si>
  <si>
    <t>11/29/18</t>
  </si>
  <si>
    <t>11/28/18</t>
  </si>
  <si>
    <t>11/27/18</t>
  </si>
  <si>
    <t>11/26/18</t>
  </si>
  <si>
    <t>11/23/18</t>
  </si>
  <si>
    <t>11/22/18</t>
  </si>
  <si>
    <t>11/21/18</t>
  </si>
  <si>
    <t>11/20/18</t>
  </si>
  <si>
    <t>11/19/18</t>
  </si>
  <si>
    <t>11/16/18</t>
  </si>
  <si>
    <t>11/15/18</t>
  </si>
  <si>
    <t>11/14/18</t>
  </si>
  <si>
    <t>11/13/18</t>
  </si>
  <si>
    <t>11/12/18</t>
  </si>
  <si>
    <t>11/09/18</t>
  </si>
  <si>
    <t>11/08/18</t>
  </si>
  <si>
    <t>11/07/18</t>
  </si>
  <si>
    <t>11/06/18</t>
  </si>
  <si>
    <t>11/05/18</t>
  </si>
  <si>
    <t>11/02/18</t>
  </si>
  <si>
    <t>11/01/18</t>
  </si>
  <si>
    <t>10/31/18</t>
  </si>
  <si>
    <t>10/30/18</t>
  </si>
  <si>
    <t>10/29/18</t>
  </si>
  <si>
    <t>10/26/18</t>
  </si>
  <si>
    <t>10/25/18</t>
  </si>
  <si>
    <t>10/24/18</t>
  </si>
  <si>
    <t>10/23/18</t>
  </si>
  <si>
    <t>10/22/18</t>
  </si>
  <si>
    <t>10/19/18</t>
  </si>
  <si>
    <t>10/18/18</t>
  </si>
  <si>
    <t>10/17/18</t>
  </si>
  <si>
    <t>10/16/18</t>
  </si>
  <si>
    <t>10/15/18</t>
  </si>
  <si>
    <t>10/12/18</t>
  </si>
  <si>
    <t>10/11/18</t>
  </si>
  <si>
    <t>10/10/18</t>
  </si>
  <si>
    <t>10/08/18</t>
  </si>
  <si>
    <t>10/05/18</t>
  </si>
  <si>
    <t>10/04/18</t>
  </si>
  <si>
    <t>10/02/18</t>
  </si>
  <si>
    <t>10/01/18</t>
  </si>
  <si>
    <t>09/28/18</t>
  </si>
  <si>
    <t>09/27/18</t>
  </si>
  <si>
    <t>09/21/18</t>
  </si>
  <si>
    <t>09/20/18</t>
  </si>
  <si>
    <t>09/19/18</t>
  </si>
  <si>
    <t>09/18/18</t>
  </si>
  <si>
    <t>09/17/18</t>
  </si>
  <si>
    <t>09/14/18</t>
  </si>
  <si>
    <t>09/13/18</t>
  </si>
  <si>
    <t>09/12/18</t>
  </si>
  <si>
    <t>09/11/18</t>
  </si>
  <si>
    <t>09/10/18</t>
  </si>
  <si>
    <t>09/07/18</t>
  </si>
  <si>
    <t>09/06/18</t>
  </si>
  <si>
    <t>09/05/18</t>
  </si>
  <si>
    <t>09/04/18</t>
  </si>
  <si>
    <t>09/03/18</t>
  </si>
  <si>
    <t>08/31/18</t>
  </si>
  <si>
    <t>08/30/18</t>
  </si>
  <si>
    <t>08/29/18</t>
  </si>
  <si>
    <t>08/28/18</t>
  </si>
  <si>
    <t>08/27/18</t>
  </si>
  <si>
    <t>08/24/18</t>
  </si>
  <si>
    <t>08/23/18</t>
  </si>
  <si>
    <t>08/22/18</t>
  </si>
  <si>
    <t>08/21/18</t>
  </si>
  <si>
    <t>08/20/18</t>
  </si>
  <si>
    <t>08/17/18</t>
  </si>
  <si>
    <t>08/16/18</t>
  </si>
  <si>
    <t>08/14/18</t>
  </si>
  <si>
    <t>08/13/18</t>
  </si>
  <si>
    <t>08/10/18</t>
  </si>
  <si>
    <t>08/09/18</t>
  </si>
  <si>
    <t>08/08/18</t>
  </si>
  <si>
    <t>08/07/18</t>
  </si>
  <si>
    <t>08/06/18</t>
  </si>
  <si>
    <t>08/03/18</t>
  </si>
  <si>
    <t>08/02/18</t>
  </si>
  <si>
    <t>08/01/18</t>
  </si>
  <si>
    <t>07/31/18</t>
  </si>
  <si>
    <t>07/30/18</t>
  </si>
  <si>
    <t>07/27/18</t>
  </si>
  <si>
    <t>07/26/18</t>
  </si>
  <si>
    <t>07/25/18</t>
  </si>
  <si>
    <t>07/24/18</t>
  </si>
  <si>
    <t>07/23/18</t>
  </si>
  <si>
    <t>07/20/18</t>
  </si>
  <si>
    <t>07/19/18</t>
  </si>
  <si>
    <t>07/18/18</t>
  </si>
  <si>
    <t>07/17/18</t>
  </si>
  <si>
    <t>07/16/18</t>
  </si>
  <si>
    <t>07/13/18</t>
  </si>
  <si>
    <t>07/12/18</t>
  </si>
  <si>
    <t>07/11/18</t>
  </si>
  <si>
    <t>07/10/18</t>
  </si>
  <si>
    <t>07/09/18</t>
  </si>
  <si>
    <t>07/06/18</t>
  </si>
  <si>
    <t>07/05/18</t>
  </si>
  <si>
    <t>07/04/18</t>
  </si>
  <si>
    <t>07/03/18</t>
  </si>
  <si>
    <t>07/02/18</t>
  </si>
  <si>
    <t>06/29/18</t>
  </si>
  <si>
    <t>06/28/18</t>
  </si>
  <si>
    <t>06/27/18</t>
  </si>
  <si>
    <t>06/26/18</t>
  </si>
  <si>
    <t>06/25/18</t>
  </si>
  <si>
    <t>06/22/18</t>
  </si>
  <si>
    <t>06/21/18</t>
  </si>
  <si>
    <t>06/20/18</t>
  </si>
  <si>
    <t>06/19/18</t>
  </si>
  <si>
    <t>06/18/18</t>
  </si>
  <si>
    <t>06/15/18</t>
  </si>
  <si>
    <t>06/14/18</t>
  </si>
  <si>
    <t>06/12/18</t>
  </si>
  <si>
    <t>06/11/18</t>
  </si>
  <si>
    <t>06/08/18</t>
  </si>
  <si>
    <t>06/07/18</t>
  </si>
  <si>
    <t>06/05/18</t>
  </si>
  <si>
    <t>06/04/18</t>
  </si>
  <si>
    <t>06/01/18</t>
  </si>
  <si>
    <t>05/31/18</t>
  </si>
  <si>
    <t>05/30/18</t>
  </si>
  <si>
    <t>05/29/18</t>
  </si>
  <si>
    <t>05/28/18</t>
  </si>
  <si>
    <t>05/25/18</t>
  </si>
  <si>
    <t>05/24/18</t>
  </si>
  <si>
    <t>05/23/18</t>
  </si>
  <si>
    <t>05/21/18</t>
  </si>
  <si>
    <t>05/18/18</t>
  </si>
  <si>
    <t>05/17/18</t>
  </si>
  <si>
    <t>05/16/18</t>
  </si>
  <si>
    <t>05/15/18</t>
  </si>
  <si>
    <t>05/14/18</t>
  </si>
  <si>
    <t>05/11/18</t>
  </si>
  <si>
    <t>05/10/18</t>
  </si>
  <si>
    <t>05/09/18</t>
  </si>
  <si>
    <t>05/08/18</t>
  </si>
  <si>
    <t>05/04/18</t>
  </si>
  <si>
    <t>05/03/18</t>
  </si>
  <si>
    <t>05/02/18</t>
  </si>
  <si>
    <t>04/30/18</t>
  </si>
  <si>
    <t>04/27/18</t>
  </si>
  <si>
    <t>04/26/18</t>
  </si>
  <si>
    <t>04/25/18</t>
  </si>
  <si>
    <t>04/24/18</t>
  </si>
  <si>
    <t>04/23/18</t>
  </si>
  <si>
    <t>04/20/18</t>
  </si>
  <si>
    <t>04/19/18</t>
  </si>
  <si>
    <t>04/18/18</t>
  </si>
  <si>
    <t>04/17/18</t>
  </si>
  <si>
    <t>04/16/18</t>
  </si>
  <si>
    <t>04/13/18</t>
  </si>
  <si>
    <t>04/12/18</t>
  </si>
  <si>
    <t>04/11/18</t>
  </si>
  <si>
    <t>04/10/18</t>
  </si>
  <si>
    <t>04/09/18</t>
  </si>
  <si>
    <t>04/06/18</t>
  </si>
  <si>
    <t>04/05/18</t>
  </si>
  <si>
    <t>04/04/18</t>
  </si>
  <si>
    <t>04/03/18</t>
  </si>
  <si>
    <t>04/02/18</t>
  </si>
  <si>
    <t>03/30/18</t>
  </si>
  <si>
    <t>03/29/18</t>
  </si>
  <si>
    <t>03/28/18</t>
  </si>
  <si>
    <t>03/27/18</t>
  </si>
  <si>
    <t>03/26/18</t>
  </si>
  <si>
    <t>03/23/18</t>
  </si>
  <si>
    <t>03/22/18</t>
  </si>
  <si>
    <t>03/21/18</t>
  </si>
  <si>
    <t>03/20/18</t>
  </si>
  <si>
    <t>03/19/18</t>
  </si>
  <si>
    <t>03/16/18</t>
  </si>
  <si>
    <t>03/15/18</t>
  </si>
  <si>
    <t>03/14/18</t>
  </si>
  <si>
    <t>03/13/18</t>
  </si>
  <si>
    <t>03/12/18</t>
  </si>
  <si>
    <t>03/09/18</t>
  </si>
  <si>
    <t>03/08/18</t>
  </si>
  <si>
    <t>03/07/18</t>
  </si>
  <si>
    <t>03/06/18</t>
  </si>
  <si>
    <t>03/05/18</t>
  </si>
  <si>
    <t>03/02/18</t>
  </si>
  <si>
    <t>02/28/18</t>
  </si>
  <si>
    <t>02/27/18</t>
  </si>
  <si>
    <t>02/26/18</t>
  </si>
  <si>
    <t>02/23/18</t>
  </si>
  <si>
    <t>02/22/18</t>
  </si>
  <si>
    <t>02/21/18</t>
  </si>
  <si>
    <t>02/20/18</t>
  </si>
  <si>
    <t>02/19/18</t>
  </si>
  <si>
    <t>02/14/18</t>
  </si>
  <si>
    <t>02/13/18</t>
  </si>
  <si>
    <t>02/12/18</t>
  </si>
  <si>
    <t>02/09/18</t>
  </si>
  <si>
    <t>02/08/18</t>
  </si>
  <si>
    <t>02/07/18</t>
  </si>
  <si>
    <t>02/06/18</t>
  </si>
  <si>
    <t>02/05/18</t>
  </si>
  <si>
    <t>02/02/18</t>
  </si>
  <si>
    <t>02/01/18</t>
  </si>
  <si>
    <t>01/31/18</t>
  </si>
  <si>
    <t>01/30/18</t>
  </si>
  <si>
    <t>01/29/18</t>
  </si>
  <si>
    <t>01/26/18</t>
  </si>
  <si>
    <t>01/25/18</t>
  </si>
  <si>
    <t>01/24/18</t>
  </si>
  <si>
    <t>01/23/18</t>
  </si>
  <si>
    <t>01/22/18</t>
  </si>
  <si>
    <t>01/19/18</t>
  </si>
  <si>
    <t>01/18/18</t>
  </si>
  <si>
    <t>01/17/18</t>
  </si>
  <si>
    <t>01/16/18</t>
  </si>
  <si>
    <t>01/15/18</t>
  </si>
  <si>
    <t>01/12/18</t>
  </si>
  <si>
    <t>01/11/18</t>
  </si>
  <si>
    <t>01/10/18</t>
  </si>
  <si>
    <t>01/09/18</t>
  </si>
  <si>
    <t>01/08/18</t>
  </si>
  <si>
    <t>01/05/18</t>
  </si>
  <si>
    <t>01/04/18</t>
  </si>
  <si>
    <t>01/03/18</t>
  </si>
  <si>
    <t>01/02/18</t>
  </si>
  <si>
    <t>12/28/17</t>
  </si>
  <si>
    <t>12/27/17</t>
  </si>
  <si>
    <t>12/26/17</t>
  </si>
  <si>
    <t>12/22/17</t>
  </si>
  <si>
    <t>12/21/17</t>
  </si>
  <si>
    <t>12/20/17</t>
  </si>
  <si>
    <t>12/19/17</t>
  </si>
  <si>
    <t>12/18/17</t>
  </si>
  <si>
    <t>12/15/17</t>
  </si>
  <si>
    <t>12/14/17</t>
  </si>
  <si>
    <t>12/13/17</t>
  </si>
  <si>
    <t>12/12/17</t>
  </si>
  <si>
    <t>12/11/17</t>
  </si>
  <si>
    <t>12/08/17</t>
  </si>
  <si>
    <t>12/07/17</t>
  </si>
  <si>
    <t>12/06/17</t>
  </si>
  <si>
    <t>12/05/17</t>
  </si>
  <si>
    <t>12/04/17</t>
  </si>
  <si>
    <t>12/01/17</t>
  </si>
  <si>
    <t>11/30/17</t>
  </si>
  <si>
    <t>11/29/17</t>
  </si>
  <si>
    <t>11/28/17</t>
  </si>
  <si>
    <t>11/27/17</t>
  </si>
  <si>
    <t>11/24/17</t>
  </si>
  <si>
    <t>11/23/17</t>
  </si>
  <si>
    <t>11/22/17</t>
  </si>
  <si>
    <t>11/21/17</t>
  </si>
  <si>
    <t>11/20/17</t>
  </si>
  <si>
    <t>11/17/17</t>
  </si>
  <si>
    <t>11/16/17</t>
  </si>
  <si>
    <t>11/15/17</t>
  </si>
  <si>
    <t>11/14/17</t>
  </si>
  <si>
    <t>11/13/17</t>
  </si>
  <si>
    <t>11/10/17</t>
  </si>
  <si>
    <t>11/09/17</t>
  </si>
  <si>
    <t>11/08/17</t>
  </si>
  <si>
    <t>11/07/17</t>
  </si>
  <si>
    <t>11/06/17</t>
  </si>
  <si>
    <t>11/03/17</t>
  </si>
  <si>
    <t>11/02/17</t>
  </si>
  <si>
    <t>11/01/17</t>
  </si>
  <si>
    <t>10/31/17</t>
  </si>
  <si>
    <t>10/30/17</t>
  </si>
  <si>
    <t>10/27/17</t>
  </si>
  <si>
    <t>10/26/17</t>
  </si>
  <si>
    <t>10/25/17</t>
  </si>
  <si>
    <t>10/24/17</t>
  </si>
  <si>
    <t>10/23/17</t>
  </si>
  <si>
    <t>10/20/17</t>
  </si>
  <si>
    <t>10/19/17</t>
  </si>
  <si>
    <t>10/18/17</t>
  </si>
  <si>
    <t>10/17/17</t>
  </si>
  <si>
    <t>10/16/17</t>
  </si>
  <si>
    <t>10/13/17</t>
  </si>
  <si>
    <t>10/12/17</t>
  </si>
  <si>
    <t>10/11/17</t>
  </si>
  <si>
    <t>10/10/17</t>
  </si>
  <si>
    <t>09/29/17</t>
  </si>
  <si>
    <t>09/28/17</t>
  </si>
  <si>
    <t>09/27/17</t>
  </si>
  <si>
    <t>09/26/17</t>
  </si>
  <si>
    <t>09/25/17</t>
  </si>
  <si>
    <t>09/22/17</t>
  </si>
  <si>
    <t>09/21/17</t>
  </si>
  <si>
    <t>09/20/17</t>
  </si>
  <si>
    <t>09/19/17</t>
  </si>
  <si>
    <t>09/18/17</t>
  </si>
  <si>
    <t>09/15/17</t>
  </si>
  <si>
    <t>09/14/17</t>
  </si>
  <si>
    <t>09/13/17</t>
  </si>
  <si>
    <t>09/12/17</t>
  </si>
  <si>
    <t>09/11/17</t>
  </si>
  <si>
    <t>09/08/17</t>
  </si>
  <si>
    <t>09/07/17</t>
  </si>
  <si>
    <t>09/06/17</t>
  </si>
  <si>
    <t>09/05/17</t>
  </si>
  <si>
    <t>09/04/17</t>
  </si>
  <si>
    <t>09/01/17</t>
  </si>
  <si>
    <t>08/31/17</t>
  </si>
  <si>
    <t>08/30/17</t>
  </si>
  <si>
    <t>08/29/17</t>
  </si>
  <si>
    <t>08/28/17</t>
  </si>
  <si>
    <t>08/25/17</t>
  </si>
  <si>
    <t>08/24/17</t>
  </si>
  <si>
    <t>08/23/17</t>
  </si>
  <si>
    <t>08/22/17</t>
  </si>
  <si>
    <t>08/21/17</t>
  </si>
  <si>
    <t>08/18/17</t>
  </si>
  <si>
    <t>08/17/17</t>
  </si>
  <si>
    <t>08/16/17</t>
  </si>
  <si>
    <t>08/14/17</t>
  </si>
  <si>
    <t>08/11/17</t>
  </si>
  <si>
    <t>08/10/17</t>
  </si>
  <si>
    <t>08/09/17</t>
  </si>
  <si>
    <t>08/08/17</t>
  </si>
  <si>
    <t>08/07/17</t>
  </si>
  <si>
    <t>08/04/17</t>
  </si>
  <si>
    <t>08/03/17</t>
  </si>
  <si>
    <t>08/02/17</t>
  </si>
  <si>
    <t>08/01/17</t>
  </si>
  <si>
    <t>07/31/17</t>
  </si>
  <si>
    <t>07/28/17</t>
  </si>
  <si>
    <t>07/27/17</t>
  </si>
  <si>
    <t>07/26/17</t>
  </si>
  <si>
    <t>07/25/17</t>
  </si>
  <si>
    <t>07/24/17</t>
  </si>
  <si>
    <t>07/21/17</t>
  </si>
  <si>
    <t>07/20/17</t>
  </si>
  <si>
    <t>07/19/17</t>
  </si>
  <si>
    <t>07/18/17</t>
  </si>
  <si>
    <t>07/17/17</t>
  </si>
  <si>
    <t>07/14/17</t>
  </si>
  <si>
    <t>07/13/17</t>
  </si>
  <si>
    <t>07/12/17</t>
  </si>
  <si>
    <t>07/11/17</t>
  </si>
  <si>
    <t>07/10/17</t>
  </si>
  <si>
    <t>07/07/17</t>
  </si>
  <si>
    <t>07/06/17</t>
  </si>
  <si>
    <t>07/05/17</t>
  </si>
  <si>
    <t>07/04/17</t>
  </si>
  <si>
    <t>07/03/17</t>
  </si>
  <si>
    <t>06/30/17</t>
  </si>
  <si>
    <t>06/29/17</t>
  </si>
  <si>
    <t>06/28/17</t>
  </si>
  <si>
    <t>06/27/17</t>
  </si>
  <si>
    <t>06/26/17</t>
  </si>
  <si>
    <t>06/23/17</t>
  </si>
  <si>
    <t>06/22/17</t>
  </si>
  <si>
    <t>06/21/17</t>
  </si>
  <si>
    <t>06/20/17</t>
  </si>
  <si>
    <t>06/19/17</t>
  </si>
  <si>
    <t>06/16/17</t>
  </si>
  <si>
    <t>06/15/17</t>
  </si>
  <si>
    <t>06/14/17</t>
  </si>
  <si>
    <t>06/13/17</t>
  </si>
  <si>
    <t>06/12/17</t>
  </si>
  <si>
    <t>06/09/17</t>
  </si>
  <si>
    <t>06/08/17</t>
  </si>
  <si>
    <t>06/07/17</t>
  </si>
  <si>
    <t>06/05/17</t>
  </si>
  <si>
    <t>06/02/17</t>
  </si>
  <si>
    <t>06/01/17</t>
  </si>
  <si>
    <t>05/31/17</t>
  </si>
  <si>
    <t>05/30/17</t>
  </si>
  <si>
    <t>05/29/17</t>
  </si>
  <si>
    <t>05/26/17</t>
  </si>
  <si>
    <t>05/25/17</t>
  </si>
  <si>
    <t>05/24/17</t>
  </si>
  <si>
    <t>05/23/17</t>
  </si>
  <si>
    <t>05/22/17</t>
  </si>
  <si>
    <t>05/19/17</t>
  </si>
  <si>
    <t>05/18/17</t>
  </si>
  <si>
    <t>05/17/17</t>
  </si>
  <si>
    <t>05/16/17</t>
  </si>
  <si>
    <t>05/15/17</t>
  </si>
  <si>
    <t>05/12/17</t>
  </si>
  <si>
    <t>05/11/17</t>
  </si>
  <si>
    <t>05/10/17</t>
  </si>
  <si>
    <t>05/08/17</t>
  </si>
  <si>
    <t>05/04/17</t>
  </si>
  <si>
    <t>05/02/17</t>
  </si>
  <si>
    <t>Bond Yield - 수동 입력</t>
    <phoneticPr fontId="2" type="noConversion"/>
  </si>
  <si>
    <t>[금융투자협회] 시가평가 - 채권시가평가기준수익률 - (조회일=기준일) 선택 - 엑셀 추출 - 회사채 I, 무보증, 만기에 맞는 내역 값복사 붙여넣기</t>
    <phoneticPr fontId="2" type="noConversion"/>
  </si>
  <si>
    <t>(Source: http://www.kofiabond.or.kr)</t>
  </si>
  <si>
    <t>기준일:</t>
    <phoneticPr fontId="2" type="noConversion"/>
  </si>
  <si>
    <t>2022년 11월 30일</t>
  </si>
  <si>
    <t>종류</t>
  </si>
  <si>
    <t>종류명</t>
  </si>
  <si>
    <t>신용등급</t>
  </si>
  <si>
    <t>3월</t>
  </si>
  <si>
    <t>6월</t>
  </si>
  <si>
    <t>9월</t>
  </si>
  <si>
    <t>1년</t>
  </si>
  <si>
    <t>2년</t>
  </si>
  <si>
    <t>3년</t>
  </si>
  <si>
    <t>5년</t>
  </si>
  <si>
    <t>*</t>
  </si>
  <si>
    <t>20년</t>
  </si>
  <si>
    <t>10년</t>
  </si>
  <si>
    <t>회사채 I
(공모사채)</t>
    <phoneticPr fontId="6" type="noConversion"/>
  </si>
  <si>
    <t>무보증</t>
  </si>
  <si>
    <t>AAA</t>
  </si>
  <si>
    <t>4.511</t>
  </si>
  <si>
    <t>5.102</t>
  </si>
  <si>
    <t>5.326</t>
  </si>
  <si>
    <t>5.383</t>
  </si>
  <si>
    <t>5.386</t>
  </si>
  <si>
    <t>5.391</t>
  </si>
  <si>
    <t>5.331</t>
  </si>
  <si>
    <t>5.336</t>
  </si>
  <si>
    <t>5.294</t>
  </si>
  <si>
    <t>5.229</t>
  </si>
  <si>
    <t>AA+</t>
  </si>
  <si>
    <t>4.586</t>
  </si>
  <si>
    <t>5.186</t>
  </si>
  <si>
    <t>5.433</t>
  </si>
  <si>
    <t>5.436</t>
  </si>
  <si>
    <t>5.410</t>
  </si>
  <si>
    <t>5.411</t>
  </si>
  <si>
    <t>5.373</t>
  </si>
  <si>
    <t>5.340</t>
  </si>
  <si>
    <t>AA0</t>
  </si>
  <si>
    <t>4.635</t>
  </si>
  <si>
    <t>5.233</t>
  </si>
  <si>
    <t>5.444</t>
  </si>
  <si>
    <t>5.474</t>
  </si>
  <si>
    <t>5.477</t>
  </si>
  <si>
    <t>5.445</t>
  </si>
  <si>
    <t>5.453</t>
  </si>
  <si>
    <t>5.425</t>
  </si>
  <si>
    <t>5.676</t>
  </si>
  <si>
    <t>AA-</t>
  </si>
  <si>
    <t>4.657</t>
  </si>
  <si>
    <t>5.245</t>
  </si>
  <si>
    <t>5.460</t>
  </si>
  <si>
    <t>5.506</t>
  </si>
  <si>
    <t>5.536</t>
  </si>
  <si>
    <t>5.507</t>
  </si>
  <si>
    <t>5.508</t>
  </si>
  <si>
    <t>5.526</t>
  </si>
  <si>
    <t>6.022</t>
  </si>
  <si>
    <t>A+</t>
  </si>
  <si>
    <t>4.852</t>
  </si>
  <si>
    <t>5.423</t>
  </si>
  <si>
    <t>5.632</t>
  </si>
  <si>
    <t>5.656</t>
  </si>
  <si>
    <t>5.618</t>
  </si>
  <si>
    <t>5.619</t>
  </si>
  <si>
    <t>5.881</t>
  </si>
  <si>
    <t>6.419</t>
  </si>
  <si>
    <t>A0</t>
  </si>
  <si>
    <t>4.991</t>
  </si>
  <si>
    <t>5.572</t>
  </si>
  <si>
    <t>5.792</t>
  </si>
  <si>
    <t>5.830</t>
  </si>
  <si>
    <t>5.836</t>
  </si>
  <si>
    <t>5.837</t>
  </si>
  <si>
    <t>5.933</t>
  </si>
  <si>
    <t>6.321</t>
  </si>
  <si>
    <t>6.904</t>
  </si>
  <si>
    <t>A-</t>
  </si>
  <si>
    <t>5.200</t>
  </si>
  <si>
    <t>5.797</t>
  </si>
  <si>
    <t>6.034</t>
  </si>
  <si>
    <t>6.086</t>
  </si>
  <si>
    <t>6.116</t>
  </si>
  <si>
    <t>6.196</t>
  </si>
  <si>
    <t>6.242</t>
  </si>
  <si>
    <t>6.388</t>
  </si>
  <si>
    <t>6.931</t>
  </si>
  <si>
    <t>7.432</t>
  </si>
  <si>
    <t>BBB+</t>
  </si>
  <si>
    <t>5.845</t>
  </si>
  <si>
    <t>6.740</t>
  </si>
  <si>
    <t>7.286</t>
  </si>
  <si>
    <t>7.529</t>
  </si>
  <si>
    <t>7.891</t>
  </si>
  <si>
    <t>8.419</t>
  </si>
  <si>
    <t>8.678</t>
  </si>
  <si>
    <t>8.937</t>
  </si>
  <si>
    <t>8.991</t>
  </si>
  <si>
    <t>9.116</t>
  </si>
  <si>
    <t>BBB0</t>
  </si>
  <si>
    <t>6.225</t>
  </si>
  <si>
    <t>7.240</t>
  </si>
  <si>
    <t>7.866</t>
  </si>
  <si>
    <t>8.199</t>
  </si>
  <si>
    <t>8.701</t>
  </si>
  <si>
    <t>9.359</t>
  </si>
  <si>
    <t>9.708</t>
  </si>
  <si>
    <t>9.984</t>
  </si>
  <si>
    <t>10.045</t>
  </si>
  <si>
    <t>10.229</t>
  </si>
  <si>
    <t>BBB-</t>
  </si>
  <si>
    <t>6.900</t>
  </si>
  <si>
    <t>8.035</t>
  </si>
  <si>
    <t>8.801</t>
  </si>
  <si>
    <t>9.184</t>
  </si>
  <si>
    <t>9.811</t>
  </si>
  <si>
    <t>10.509</t>
  </si>
  <si>
    <t>10.925</t>
  </si>
  <si>
    <t>11.350</t>
  </si>
  <si>
    <t>11.460</t>
  </si>
  <si>
    <t>11.649</t>
  </si>
  <si>
    <t>[KISLINE] isky - 우측 KISLINE 바로가기 - 평가대상회사 검색 - 기업평가등급 더보기 - 기준일이 속하는 평가등급 화면 캡쳐 - 붙여넣기 &amp; 수기 입력</t>
    <phoneticPr fontId="2" type="noConversion"/>
  </si>
  <si>
    <t>(Source: www.kisline.com)</t>
    <phoneticPr fontId="2" type="noConversion"/>
  </si>
  <si>
    <t>기준일:</t>
  </si>
  <si>
    <t>평가등급:</t>
  </si>
  <si>
    <t>B+</t>
  </si>
  <si>
    <t>화면 캡쳐하여 붙여넣기</t>
    <phoneticPr fontId="2" type="noConversion"/>
  </si>
  <si>
    <t>BAABTANVU0QBQ/////8BUKkBAAArQ0lRLktPU0RBUTpBMDU0NzgwLklRX01BUktFVENBUC4yMDIyLTExLTMwLgEAAACZBckAAgAAABAxMzAuNDUzMzg3OTEyODY3AQYAAAAFAAAAATEBAAAACy0yMDgwNjk5NzQxAwAAAAMxNjACAAAABjEwMDA1NAQAAAABMQcAAAAKMTEvMzAvMjAyMkp/5AlY7toISn/kCVju2ggpQ0lRLktPU0U6QTAzNjQyMC5JUV9NQVJLRVRDQVAuMjAyMi0xMS0zMC4BAAAA3FNZAAIAAAAQNDA2LjcyNzkxODE5NzgzMgEGAAAABQAAAAExAQAAAAstMjA2NzIyODM5NgMAAAADMTYwAgAAAAYxMDAwNTQEAAAAATEHAAAACjExLzMwLzIwMjJKf+QJWO7aCEp/5AlY7toIK0NJUS5LT1NEQVE6QTA0NjE0MC5JUV9NQVJLRVRDQVAuMjAyMi0xMS0zMC4BAAAAyjOVAAIAAAAQODcuNzg0NjgxMTU0ODgyMwEGAAAABQAAAAExAQAAAAstMjA2OTE0MjUxOAMAAAADMTYwAgAAAAYxMDAwNTQEAAAAATEHAAAACjExLzMwLzIwMjJKf+QJWO7aCEp/5AlY7toIK0NJUS5LT1NEQVE6QTA2ODA1MC5JUV9NQVJLRVRDQVAuMjAyMi0xMS0zMC4BAAAAWC+hAQIAAAAQOTEuMzY1NTY5NzQ5NzY5NwBKf+QJWO7aCGLeIApY7toIK0NJUS5LT1NEQVE6QTA0NjM5MC5JUV9NQVJLRVRDQVAuMjAyMi0xMS0zMC4BAAAAGWk2AQIAAAAQODUuOTg4Mzk4Nzc0MzM1NwEGAAAABQAAAAExAQAAAAstMjA2ODAxNjk0NgMAAAAD</t>
  </si>
  <si>
    <t>MTYwAgAAAAYxMDAwNTQEAAAAATEHAAAACjExLzMwLzIwMjJKf+QJWO7aCGK3IApY7toIK0NJUS5LT1NEQVE6QTA0NzgyMC5JUV9NQVJLRVRDQVAuMjAyMi0xMS0zMC4BAAAAT72SAAIAAAAPMjAzLjYxMzI5ODIyOTg4AQYAAAAFAAAAATEBAAAACy0yMDY2NzU4OTcyAwAAAAMxNjACAAAABjEwMDA1NAQAAAABMQcAAAAKMTEvMzAvMjAyMkp/5AlY7toIg0IgClju2ggrQ0lRLktPU0RBUTpBMjQxODQwLklRX01BUktFVENBUC4yMDIyLTExLTMwLgEAAACciFUOAgAAABAxNzMuMjkwNDIyNzc3NjY1AQYAAAAFAAAAATEBAAAACy0yMDY2NTIxNTQzAwAAAAMxNjACAAAABjEwMDA1NAQAAAABMQcAAAAKMTEvMzAvMjAyMkp/5AlY7toIg0IgClju2ggrQ0lRLktPU0RBUTpBMjUzNDUwLklRX01BUktFVENBUC4yMDIyLTExLTMwLgEAAAA+e7YWAgAAABAxNzAzLjE4ODMxODYwNTgxAQYAAAAFAAAAATEBAAAACy0yMDY2NzU4ODA0AwAAAAMxNjACAAAABjEwMDA1NAQAAAABMQcAAAAKMTEvMzAvMjAyMkp/5AlY7toISn/kCVju2ggiQ0lRLktPU0RBUTpBMDY4MDUwLklRX0NPTVBBTllfTkFNRQEAAABYL6EBAwAAABtQYW4gRW50ZXJ0YWlubWVudCBDby4sIEx0ZC4Adk3bC1ju2gibRwkMWO7aCClDSVEuS09TREFROkEyNDE4NDAuSVFfTkFUSVZFX0NPTVBBTllfTkFNRQEAAACciFUOAwAAABQo7KO8KeyXkOydtOyKpO2G</t>
  </si>
  <si>
    <t>oOumrAB2TdsLWO7aCCybCwxY7toIIkNJUS5LT1NEQVE6QTA0NjM5MC5JUV9DT01QQU5ZX05BTUUBAAAAGWk2AQMAAAAZU2FtaHdhIE5ldHdvcmtzIENvLiwgTHRkLgB/JtsLWO7aCJtHCQxY7toIKUNJUS5LT1NEQVE6QTA0NjE0MC5JUV9OQVRJVkVfQ09NUEFOWV9OQU1FAQAAAMozlQADAAAAIyjso7wp7JeQ7Iqk67mE7JeQ7Iqk7L2Y7YWQ7Lig7ZeI67iMAH8m2wtY7toIWDQMDFju2ggpQ0lRLktPU0RBUTpBMDU0NzgwLklRX05BVElWRV9DT01QQU5ZX05BTUUBAAAAmQXJAAMAAAARKOyjvCntgqTsnbTsiqTtirgAdk3bC1ju2ggsmwsMWO7aCClDSVEuS09TREFROkEwNjgwNTAuSVFfTkFUSVZFX0NPTVBBTllfTkFNRQEAAABYL6EBAwAAABoo7KO8Ke2MrOyXlO2EsO2FjOyduOuovO2KuAB2TdsLWO7aCJtHCQxY7toIIkNJUS5LT1NEQVE6QTI0MTg0MC5JUV9DT1VOVFJZX05BTUUBAAAAnIhVDgMAAAALU291dGggS29yZWEAdk3bC1ju2gj0zgsMWO7aCClDSVEuS09TREFROkEwNDYzOTAuSVFfTkFUSVZFX0NPTVBBTllfTkFNRQEAAAAZaTYBAwAAABco7KO8KeyCvO2ZlOuEpO2KuOybjeyKpAB/JtsLWO7aCJtHCQxY7toIIkNJUS5LT1NEQVE6QTA0NjE0MC5JUV9DT1VOVFJZX05BTUUBAAAAyjOVAAMAAAALU291dGggS29yZWEAfybbC1ju2ghYNAwMWO7aCCJDSVEuS09TREFROkEwNDc4MjAuSVFfQ09NUEFO</t>
  </si>
  <si>
    <t>WV9OQU1FAQAAAE+9kgADAAAAGkNob3Jva2JhZW0gTWVkaWEgQ28uLCBMdGQuAHZN2wtY7toIm0cJDFju2ggiQ0lRLktPU0RBUTpBMjQxODQwLklRX0NPTVBBTllfTkFNRQEAAACciFUOAwAAAA5BU1RPUlkgQ28uLEx0ZAB2TdsLWO7aCPTOCwxY7toIIkNJUS5LT1NEQVE6QTA0NjE0MC5JUV9DT01QQU5ZX05BTUUBAAAAyjOVAAMAAAAaU0JTIENvbnRlbnRzIEh1YiBDby4sIEx0ZC4AfybbC1ju2ghYNAwMWO7aCCJDSVEuS09TREFROkEwNTQ3ODAuSVFfQ09NUEFOWV9OQU1FAQAAAJkFyQADAAAAEEtFWUVBU1QuQ28uLEx0ZC4Adk3bC1ju2gjkcgsMWO7aCCJDSVEuS09TREFROkEwNDc4MjAuSVFfQ09VTlRSWV9OQU1FAQAAAE+9kgADAAAAC1NvdXRoIEtvcmVhAHZN2wtY7toIm0cJDFju2ggnQ0lRLktPU0U6QTAzNjQyMC5JUV9OQVRJVkVfQ09NUEFOWV9OQU1FAQAAANxTWQADAAAAEuygnOydtOy9mO2FkO2KuOumrAB2TdsLWO7aCOJLCwxY7toIKUNJUS5LT1NEQVE6QTA0NzgyMC5JUV9OQVRJVkVfQ09NUEFOWV9OQU1FAQAAAE+9kgADAAAAFyjso7wp7LSI66Gd67GA66+465SU7Ja0AHZN2wtY7toIm0cJDFju2ggiQ0lRLktPU0RBUTpBMDU0NzgwLklRX0NPVU5UUllfTkFNRQEAAACZBckAAwAAAAtTb3V0aCBLb3JlYQB2TdsLWO7aCCybCwxY7toIIkNJUS5LT1NEQVE6QTA2ODA1MC5JUV9DT1VOVFJZX05B</t>
  </si>
  <si>
    <t>TUUBAAAAWC+hAQMAAAALU291dGggS29yZWEAdk3bC1ju2gibRwkMWO7aCCJDSVEuS09TREFROkEwNDYzOTAuSVFfQ09VTlRSWV9OQU1FAQAAABlpNgEDAAAAC1NvdXRoIEtvcmVhAHZN2wtY7toIm0cJDFju2ggpQ0lRLktPU0RBUTpBMjUzNDUwLklRX05BVElWRV9DT01QQU5ZX05BTUUBAAAAPnu2FgMAAAAi7Iqk7Yqc65SU7Jik65Oc656Y6rOkIOyjvOyLne2ajOyCrAB2TdsLWO7aCJtHCQxY7toIIENJUS5LT1NFOkEwMzY0MjAuSVFfQ09NUEFOWV9OQU1FAQAAANxTWQADAAAAGENvbnRlbnRyZWVKb29uZ0FuZyBjb3JwLgB2TdsLWO7aCOJLCwxY7toIIkNJUS5LT1NEQVE6QTI1MzQ1MC5JUV9DT1VOVFJZX05BTUUBAAAAPnu2FgMAAAALU291dGggS29yZWEAdk3bC1ju2gibRwkMWO7aCCJDSVEuS09TREFROkEyNTM0NTAuSVFfQ09NUEFOWV9OQU1FAQAAAD57thYDAAAAGVN0dWRpbyBEcmFnb24gQ29ycG9yYXRpb24Adk3bC1ju2gibRwkMWO7aCCBDSVEuS09TRTpBMDM2NDIwLklRX0NPVU5UUllfTkFNRQEAAADcU1kAAwAAAAtTb3V0aCBLb3JlYQB2TdsLWO7aCOJLCwxY7toIOUNJUS5LT1NEQVE6QTA0NzgyMC5JUV9UT1RBTF9ERUJULklRX0xUTS4yMDIyLTExLTMwLkwuUC4uSAEAAABPvZIAAgAAAAk5MC4wNTU5NzQBCAAAAAUAAAABMQEAAAALLTIwNjY3MzkzNTYDAAAAAzE2MAIAAAAENDE3MwQAAAAB</t>
  </si>
  <si>
    <t>MAcAAAAKMTEvMzAvMjAyMggAAAAJOS8zMC8yMDIyCQAAAAEwSn/kCVju2ghKf+QJWO7aCDtDSVEuS09TREFROkEwNjgwNTAuSVFfVE9UQUxfRVFVSVRZLklRX0xUTS4yMDIyLTExLTMwLkwuUC4uSAEAAABYL6EBAgAAAAk2MS4xMjIwNjEBCAAAAAUAAAABMQEAAAAKMjEwMDIzOTA0OAMAAAADMTYwAgAAAAQxMjc1BAAAAAEwBwAAAAoxMS8zMC8yMDIyCAAAAAkzLzMxLzIwMjEJAAAAATBKf+QJWO7aCEp/5AlY7toIOUNJUS5LT1NEQVE6QTI0MTg0MC5JUV9UT1RBTF9ERUJULklRX0xUTS4yMDIyLTExLTMwLkwuUC4uSAEAAACciFUOAgAAAAkxMC4yODk4NjEBCAAAAAUAAAABMQEAAAALLTIwNjY1MTgyODEDAAAAAzE2MAIAAAAENDE3MwQAAAABMAcAAAAKMTEvMzAvMjAyMggAAAAJOS8zMC8yMDIyCQAAAAEwSn/kCVju2ghKf+QJWO7aCDtDSVEuS09TREFROkEwNDYzOTAuSVFfVE9UQUxfRVFVSVRZLklRX0xUTS4yMDIyLTExLTMwLkwuUC4uSAEAAAAZaTYBAgAAAAgzNS44Njk1OQEIAAAABQAAAAExAQAAAAstMjA2Nzk4OTYyOQMAAAADMTYwAgAAAAQxMjc1BAAAAAEwBwAAAAoxMS8zMC8yMDIyCAAAAAk5LzMwLzIwMjIJAAAAATBKf+QJWO7aCEp/5AlY7toIOENJUS5LT1NEQVE6QTA0NjE0MC5JUV9UT1RBTF9SRVYuSVFfTFRNLjIwMjItMTEtMzAuTC5QLi5IAQAAAMozlQACAAAACjEzMC42OTY4MDcBCAAA</t>
  </si>
  <si>
    <t>AAUAAAABMQEAAAALLTIwNjkxMzE5NzIDAAAAAzE2MAIAAAACMjgEAAAAATAHAAAACjExLzMwLzIwMjIIAAAACTkvMzAvMjAyMgkAAAABMEp/5AlY7toISn/kCVju2ggzQ0lRLktPU0U6QTAzNjQyMC5JUV9FQklUREEuSVFfTFRNLjIwMjItMTEtMzAuTC5QLi5IAQAAANxTWQACAAAACTc1Ljc2NjEzNwEIAAAABQAAAAExAQAAAAstMjA2NzIxOTc3OAMAAAADMTYwAgAAAAQ0MDUxBAAAAAEwBwAAAAoxMS8zMC8yMDIyCAAAAAk5LzMwLzIwMjIJAAAAATBKf+QJWO7aCEp/5AlY7toIOUNJUS5LT1NEQVE6QTA1NDc4MC5JUV9DQVNIX0VRVUlWLklRX0xUTS4yMDIyLTExLTMwLkwuUC4uSAEAAACZBckAAgAAAAkxMS43MjUyOTMBCAAAAAUAAAABMQEAAAALLTIwODA2ODM2NjIDAAAAAzE2MAIAAAAEMTA5NgQAAAABMAcAAAAKMTEvMzAvMjAyMggAAAAJNi8zMC8yMDIyCQAAAAEwSn/kCVju2ghKf+QJWO7aCEZDSVEuS09TREFROkEwNTQ3ODAuSVFfTUlOT1JJVFlfSU5URVJFU1RfVE9UQUwuSVFfTFRNLjIwMjItMTEtMzAuTC5QLi5IAQAAAJkFyQADAAAAAABKf+QJWO7aCEp/5AlY7toIOUNJUS5LT1NEQVE6QTA1NDc4MC5JUV9OSV9DT01QQU5ZLklRX0xUTS4yMDIyLTExLTMwLkwuUC4uSAEAAACZBckAAgAAAAgwLjc4MjYyOQEIAAAABQAAAAExAQAAAAstMjA4MDY4MzY2MgMAAAADMTYwAgAAAAU0MTU3MQQAAAAB</t>
  </si>
  <si>
    <t>MAcAAAAKMTEvMzAvMjAyMggAAAAJNi8zMC8yMDIyCQAAAAEwSn/kCVju2ghKf+QJWO7aCCVDSVEuS09TREFROkEwNDc4MjAuSVFfRklMSU5HX0NVUlJFTkNZAQAAAE+9kgADAAAAA0tSVwB2TdsLWO7aCJtHCQxY7toIPUNJUS5LT1NEQVE6QTA0NzgyMC5JUV9DQVNIX1NUX0lOVkVTVC5JUV9MVE0uMjAyMi0xMS0zMC5MLlAuLkgBAAAAT72SAAIAAAAJNTIuMjc4OTIyAQgAAAAFAAAAATEBAAAACy0yMDY2NzM5MzU2AwAAAAMxNjACAAAABDEwMDIEAAAAATAHAAAACjExLzMwLzIwMjIIAAAACTkvMzAvMjAyMgkAAAABMEp/5AlY7toIhZUiClju2gg1Q0lRLktPU0RBUTpBMDQ3ODIwLklRX0VCSVREQS5JUV9MVE0uMjAyMi0xMS0zMC5MLlAuLkgBAAAAT72SAAIAAAAJMjIuNDcyMTA4AQgAAAAFAAAAATEBAAAACy0yMDY2NzM5MzU2AwAAAAMxNjACAAAABDQwNTEEAAAAATAHAAAACjExLzMwLzIwMjIIAAAACTkvMzAvMjAyMgkAAAABMEp/5AlY7toIhZUiClju2gg5Q0lRLktPU0RBUTpBMDY4MDUwLklRX0NBU0hfRVFVSVYuSVFfTFRNLjIwMjItMTEtMzAuTC5QLi5IAQAAAFgvoQECAAAACDcuMDM4MDEyAQgAAAAFAAAAATEBAAAACjIxMDAyMzkwNDgDAAAAAzE2MAIAAAAEMTA5NgQAAAABMAcAAAAKMTEvMzAvMjAyMggAAAAJMy8zMS8yMDIxCQAAAAEwSn/kCVju2ghKf+QJWO7aCEZDSVEuS09TREFROkEwNjgw</t>
  </si>
  <si>
    <t>NTAuSVFfTUlOT1JJVFlfSU5URVJFU1RfVE9UQUwuSVFfTFRNLjIwMjItMTEtMzAuTC5QLi5IAQAAAFgvoQEDAAAAAABKf+QJWO7aCEp/5AlY7toIOUNJUS5LT1NEQVE6QTA2ODA1MC5JUV9OSV9DT01QQU5ZLklRX0xUTS4yMDIyLTExLTMwLkwuUC4uSAEAAABYL6EBAgAAAAgxLjg0ODAzOAEIAAAABQAAAAExAQAAAAoyMTAwMjM5MDQ4AwAAAAMxNjACAAAABTQxNTcxBAAAAAEwBwAAAAoxMS8zMC8yMDIyCAAAAAkzLzMxLzIwMjEJAAAAATBKf+QJWO7aCEp/5AlY7toIPUNJUS5LT1NEQVE6QTI0MTg0MC5JUV9DQVNIX1NUX0lOVkVTVC5JUV9MVE0uMjAyMi0xMS0zMC5MLlAuLkgBAAAAnIhVDgIAAAAJMjguMzkwODI3AQgAAAAFAAAAATEBAAAACy0yMDY2NTE4MjgxAwAAAAMxNjACAAAABDEwMDIEAAAAATAHAAAACjExLzMwLzIwMjIIAAAACTkvMzAvMjAyMgkAAAABMEp/5AlY7toISn/kCVju2gg1Q0lRLktPU0RBUTpBMjQxODQwLklRX0VCSVREQS5JUV9MVE0uMjAyMi0xMS0zMC5MLlAuLkgBAAAAnIhVDgIAAAAIOC42NjI3MTUBCAAAAAUAAAABMQEAAAALLTIwNjY1MTgyODEDAAAAAzE2MAIAAAAENDA1MQQAAAABMAcAAAAKMTEvMzAvMjAyMggAAAAJOS8zMC8yMDIyCQAAAAEwSn/kCVju2ghKf+QJWO7aCDlDSVEuS09TREFROkEwNDYzOTAuSVFfQ0FTSF9FUVVJVi5JUV9MVE0uMjAyMi0xMS0zMC5MLlAu</t>
  </si>
  <si>
    <t>LkgBAAAAGWk2AQIAAAAINi43ODkzOTYBCAAAAAUAAAABMQEAAAALLTIwNjc5ODk2MjkDAAAAAzE2MAIAAAAEMTA5NgQAAAABMAcAAAAKMTEvMzAvMjAyMggAAAAJOS8zMC8yMDIyCQAAAAEwSn/kCVju2ghKf+QJWO7aCEZDSVEuS09TREFROkEwNDYzOTAuSVFfTUlOT1JJVFlfSU5URVJFU1RfVE9UQUwuSVFfTFRNLjIwMjItMTEtMzAuTC5QLi5IAQAAABlpNgECAAAACS0wLjAwMDc1OAEIAAAABQAAAAExAQAAAAstMjA2Nzk4OTYyOQMAAAADMTYwAgAAAAQxMzEyBAAAAAEwBwAAAAoxMS8zMC8yMDIyCAAAAAk5LzMwLzIwMjIJAAAAATBKf+QJWO7aCEp/5AlY7toIOUNJUS5LT1NEQVE6QTA0NjM5MC5JUV9OSV9DT01QQU5ZLklRX0xUTS4yMDIyLTExLTMwLkwuUC4uSAEAAAAZaTYBAgAAAAkxMC42NDk2NjUBCAAAAAUAAAABMQEAAAALLTIwNjc5ODk2MjkDAAAAAzE2MAIAAAAFNDE1NzEEAAAAATAHAAAACjExLzMwLzIwMjIIAAAACTkvMzAvMjAyMgkAAAABMEp/5AlY7toISn/kCVju2gg9Q0lRLktPU0RBUTpBMDQ2MTQwLklRX0NBU0hfU1RfSU5WRVNULklRX0xUTS4yMDIyLTExLTMwLkwuUC4uSAEAAADKM5UAAgAAAAk4OC40Mzc5OTcBCAAAAAUAAAABMQEAAAALLTIwNjkxMzE5NzIDAAAAAzE2MAIAAAAEMTAwMgQAAAABMAcAAAAKMTEvMzAvMjAyMggAAAAJOS8zMC8yMDIyCQAAAAEwSn/kCVju2ghKf+QJ</t>
  </si>
  <si>
    <t>WO7aCDNDSVEuS09TREFROkEwNDYxNDAuSVFfRUJJVC5JUV9MVE0uMjAyMi0xMS0zMC5MLlAuLkgBAAAAyjOVAAIAAAAIOC45NTIzNDMBCAAAAAUAAAABMQEAAAALLTIwNjkxMzE5NzIDAAAAAzE2MAIAAAADNDAwBAAAAAEwBwAAAAoxMS8zMC8yMDIyCAAAAAk5LzMwLzIwMjIJAAAAATBKf+QJWO7aCEp/5AlY7toIN0NJUS5LT1NFOkEwMzY0MjAuSVFfTklfQ09NUEFOWS5JUV9MVE0uMjAyMi0xMS0zMC5MLlAuLkgBAAAA3FNZAAIAAAAKLTE4LjQxMjExMwEIAAAABQAAAAExAQAAAAstMjA2NzIxOTc3OAMAAAADMTYwAgAAAAU0MTU3MQQAAAABMAcAAAAKMTEvMzAvMjAyMggAAAAJOS8zMC8yMDIyCQAAAAEwSn/kCVju2ghKf+QJWO7aCCVDSVEuS09TREFROkEwNTQ3ODAuSVFfRklMSU5HX0NVUlJFTkNZAQAAAJkFyQADAAAAA0tSVwB2TdsLWO7aCCybCwxY7toIPUNJUS5LT1NEQVE6QTA1NDc4MC5JUV9DQVNIX1NUX0lOVkVTVC5JUV9MVE0uMjAyMi0xMS0zMC5MLlAuLkgBAAAAmQXJAAIAAAAIMjAuNTk3NjEBCAAAAAUAAAABMQEAAAALLTIwODA2ODM2NjIDAAAAAzE2MAIAAAAEMTAwMgQAAAABMAcAAAAKMTEvMzAvMjAyMggAAAAJNi8zMC8yMDIyCQAAAAEwSn/kCVju2ghKf+QJWO7aCDNDSVEuS09TREFROkEwNTQ3ODAuSVFfRUJJVC5JUV9MVE0uMjAyMi0xMS0zMC5MLlAuLkgBAAAAmQXJAAIAAAAILTAu</t>
  </si>
  <si>
    <t>MTczNDMBCAAAAAUAAAABMQEAAAALLTIwODA2ODM2NjIDAAAAAzE2MAIAAAADNDAwBAAAAAEwBwAAAAoxMS8zMC8yMDIyCAAAAAk2LzMwLzIwMjIJAAAAATBKf+QJWO7aCMSrIQpY7toIOUNJUS5LT1NEQVE6QTA0NzgyMC5JUV9DQVNIX0VRVUlWLklRX0xUTS4yMDIyLTExLTMwLkwuUC4uSAEAAABPvZIAAgAAAAkyNC41MDE5NjUBCAAAAAUAAAABMQEAAAALLTIwNjY3MzkzNTYDAAAAAzE2MAIAAAAEMTA5NgQAAAABMAcAAAAKMTEvMzAvMjAyMggAAAAJOS8zMC8yMDIyCQAAAAEwSn/kCVju2giu0iEKWO7aCDhDSVEuS09TREFROkEwNDc4MjAuSVFfVE9UQUxfUkVWLklRX0xUTS4yMDIyLTExLTMwLkwuUC4uSAEAAABPvZIAAgAAAAoxMzMuMTA4MzU5AQgAAAAFAAAAATEBAAAACy0yMDY2NzM5MzU2AwAAAAMxNjACAAAAAjI4BAAAAAEwBwAAAAoxMS8zMC8yMDIyCAAAAAk5LzMwLzIwMjIJAAAAATBKf+QJWO7aCK7SIQpY7toIJUNJUS5LT1NEQVE6QTA2ODA1MC5JUV9GSUxJTkdfQ1VSUkVOQ1kBAAAAWC+hAQMAAAADS1JXAHZN2wtY7toIm0cJDFju2gg9Q0lRLktPU0RBUTpBMDY4MDUwLklRX0NBU0hfU1RfSU5WRVNULklRX0xUTS4yMDIyLTExLTMwLkwuUC4uSAEAAABYL6EBAgAAAAg3LjAzODAxMgEIAAAABQAAAAExAQAAAAoyMTAwMjM5MDQ4AwAAAAMxNjACAAAABDEwMDIEAAAAATAHAAAACjExLzMwLzIw</t>
  </si>
  <si>
    <t>MjIIAAAACTMvMzEvMjAyMQkAAAABMEp/5AlY7toISn/kCVju2ggzQ0lRLktPU0RBUTpBMDY4MDUwLklRX0VCSVQuSVFfTFRNLjIwMjItMTEtMzAuTC5QLi5IAQAAAFgvoQECAAAACDIuMzMxMzUxAQgAAAAFAAAAATEBAAAACjIxMDAyMzkwNDgDAAAAAzE2MAIAAAADNDAwBAAAAAEwBwAAAAoxMS8zMC8yMDIyCAAAAAkzLzMxLzIwMjEJAAAAATBKf+QJWO7aCEp/5AlY7toIOUNJUS5LT1NEQVE6QTI0MTg0MC5JUV9DQVNIX0VRVUlWLklRX0xUTS4yMDIyLTExLTMwLkwuUC4uSAEAAACciFUOAgAAAAkyNi4xODMxNjUBCAAAAAUAAAABMQEAAAALLTIwNjY1MTgyODEDAAAAAzE2MAIAAAAEMTA5NgQAAAABMAcAAAAKMTEvMzAvMjAyMggAAAAJOS8zMC8yMDIyCQAAAAEwSn/kCVju2ghKf+QJWO7aCEZDSVEuS09TREFROkEyNDE4NDAuSVFfTUlOT1JJVFlfSU5URVJFU1RfVE9UQUwuSVFfTFRNLjIwMjItMTEtMzAuTC5QLi5IAQAAAJyIVQ4DAAAAAABKf+QJWO7aCEp/5AlY7toIJUNJUS5LT1NEQVE6QTA0NjM5MC5JUV9GSUxJTkdfQ1VSUkVOQ1kBAAAAGWk2AQMAAAADS1JXAHZN2wtY7toIm0cJDFju2gg9Q0lRLktPU0RBUTpBMDQ2MzkwLklRX0NBU0hfU1RfSU5WRVNULklRX0xUTS4yMDIyLTExLTMwLkwuUC4uSAEAAAAZaTYBAgAAAAkyMC4zMzIzNjEBCAAAAAUAAAABMQEAAAALLTIwNjc5ODk2MjkDAAAAAzE2</t>
  </si>
  <si>
    <t>MAIAAAAEMTAwMgQAAAABMAcAAAAKMTEvMzAvMjAyMggAAAAJOS8zMC8yMDIyCQAAAAEwSn/kCVju2ghKf+QJWO7aCDNDSVEuS09TREFROkEwNDYzOTAuSVFfRUJJVC5JUV9MVE0uMjAyMi0xMS0zMC5MLlAuLkgBAAAAGWk2AQIAAAAJMTAuMTU0Nzc2AQgAAAAFAAAAATEBAAAACy0yMDY3OTg5NjI5AwAAAAMxNjACAAAAAzQwMAQAAAABMAcAAAAKMTEvMzAvMjAyMggAAAAJOS8zMC8yMDIyCQAAAAEwSn/kCVju2ghKf+QJWO7aCEZDSVEuS09TREFROkEwNDYxNDAuSVFfTUlOT1JJVFlfSU5URVJFU1RfVE9UQUwuSVFfTFRNLjIwMjItMTEtMzAuTC5QLi5IAQAAAMozlQADAAAAAABKf+QJWO7aCEp/5AlY7toIRENJUS5LT1NFOkEwMzY0MjAuSVFfTUlOT1JJVFlfSU5URVJFU1RfVE9UQUwuSVFfTFRNLjIwMjItMTEtMzAuTC5QLi5IAQAAANxTWQACAAAACjM2Mi4zMjUwNDIBCAAAAAUAAAABMQEAAAALLTIwNjcyMTk3NzgDAAAAAzE2MAIAAAAEMTMxMgQAAAABMAcAAAAKMTEvMzAvMjAyMggAAAAJOS8zMC8yMDIyCQAAAAEwSn/kCVju2ghKf+QJWO7aCDlDSVEuS09TREFROkEwNDYxNDAuSVFfQ0FTSF9FUVVJVi5JUV9MVE0uMjAyMi0xMS0zMC5MLlAuLkgBAAAAyjOVAAIAAAAIMTYuMzk3MzQBCAAAAAUAAAABMQEAAAALLTIwNjkxMzE5NzIDAAAAAzE2MAIAAAAEMTA5NgQAAAABMAcAAAAKMTEvMzAvMjAyMggA</t>
  </si>
  <si>
    <t>AAAJOS8zMC8yMDIyCQAAAAEwSn/kCVju2ghKf+QJWO7aCCVDSVEuS09TREFROkEyNDE4NDAuSVFfRklMSU5HX0NVUlJFTkNZAQAAAJyIVQ4DAAAAA0tSVwB2TdsLWO7aCPTOCwxY7toIO0NJUS5LT1NEQVE6QTA1NDc4MC5JUV9UT1RBTF9FUVVJVFkuSVFfTFRNLjIwMjItMTEtMzAuTC5QLi5IAQAAAJkFyQACAAAACTUyLjQwNzY2OAEIAAAABQAAAAExAQAAAAstMjA4MDY4MzY2MgMAAAADMTYwAgAAAAQxMjc1BAAAAAEwBwAAAAoxMS8zMC8yMDIyCAAAAAk2LzMwLzIwMjIJAAAAATBKf+QJWO7aCE4FIQpY7toINUNJUS5LT1NEQVE6QTA1NDc4MC5JUV9FQklUREEuSVFfTFRNLjIwMjItMTEtMzAuTC5QLi5IAQAAAJkFyQACAAAACDAuNzI5MzU2AQgAAAAFAAAAATEBAAAACy0yMDgwNjgzNjYyAwAAAAMxNjACAAAABDQwNTEEAAAAATAHAAAACjExLzMwLzIwMjIIAAAACTYvMzAvMjAyMgkAAAABMEp/5AlY7toIYrcgClju2ggzQ0lRLktPU0RBUTpBMDQ3ODIwLklRX0VCSVQuSVFfTFRNLjIwMjItMTEtMzAuTC5QLi5IAQAAAE+9kgACAAAACS0wLjU4MTkyMQEIAAAABQAAAAExAQAAAAstMjA2NjczOTM1NgMAAAADMTYwAgAAAAM0MDAEAAAAATAHAAAACjExLzMwLzIwMjIIAAAACTkvMzAvMjAyMgkAAAABMEGm5AlY7toIYrcgClju2gg1Q0lRLktPU0RBUTpBMDY4MDUwLklRX0VCSVREQS5JUV9MVE0uMjAyMi0x</t>
  </si>
  <si>
    <t>MS0zMC5MLlAuLkgBAAAAWC+hAQIAAAAHMy4wMzk1OQEIAAAABQAAAAExAQAAAAoyMTAwMjM5MDQ4AwAAAAMxNjACAAAABDQwNTEEAAAAATAHAAAACjExLzMwLzIwMjIIAAAACTMvMzEvMjAyMQkAAAABMEGm5AlY7toIcZAgClju2gg4Q0lRLktPU0RBUTpBMjQxODQwLklRX1RPVEFMX1JFVi5JUV9MVE0uMjAyMi0xMS0zMC5MLlAuLkgBAAAAnIhVDgIAAAAJNTQuOTMyMTgxAQgAAAAFAAAAATEBAAAACy0yMDY2NTE4MjgxAwAAAAMxNjACAAAAAjI4BAAAAAEwBwAAAAoxMS8zMC8yMDIyCAAAAAk5LzMwLzIwMjIJAAAAATBBpuQJWO7aCGK3IApY7toINUNJUS5LT1NEQVE6QTA0NjM5MC5JUV9FQklUREEuSVFfTFRNLjIwMjItMTEtMzAuTC5QLi5IAQAAABlpNgECAAAACTEwLjY1NDM0OQEIAAAABQAAAAExAQAAAAstMjA2Nzk4OTYyOQMAAAADMTYwAgAAAAQ0MDUxBAAAAAEwBwAAAAoxMS8zMC8yMDIyCAAAAAk5LzMwLzIwMjIJAAAAATBBpuQJWO7aCGK3IApY7toIOUNJUS5LT1NEQVE6QTA0NjE0MC5JUV9UT1RBTF9ERUJULklRX0xUTS4yMDIyLTExLTMwLkwuUC4uSAEAAADKM5UAAgAAAAcwLjEzMTYzAQgAAAAFAAAAATEBAAAACy0yMDY5MTMxOTcyAwAAAAMxNjACAAAABDQxNzMEAAAAATAHAAAACjExLzMwLzIwMjIIAAAACTkvMzAvMjAyMgkAAAABMEGm5AlY7toIQabkCVju2gg3Q0lRLktPU0U6QTAzNjQy</t>
  </si>
  <si>
    <t>MC5JUV9UT1RBTF9ERUJULklRX0xUTS4yMDIyLTExLTMwLkwuUC4uSAEAAADcU1kAAgAAAAo4NzguNDg5MDExAQgAAAAFAAAAATEBAAAACy0yMDY3MjE5Nzc4AwAAAAMxNjACAAAABDQxNzMEAAAAATAHAAAACjExLzMwLzIwMjIIAAAACTkvMzAvMjAyMgkAAAABMEGm5AlY7toIQabkCVju2gg5Q0lRLktPU0RBUTpBMDU0NzgwLklRX1RPVEFMX0RFQlQuSVFfTFRNLjIwMjItMTEtMzAuTC5QLi5IAQAAAJkFyQACAAAACDcuMDM4MzU4AQgAAAAFAAAAATEBAAAACy0yMDgwNjgzNjYyAwAAAAMxNjACAAAABDQxNzMEAAAAATAHAAAACjExLzMwLzIwMjIIAAAACTYvMzAvMjAyMgkAAAABMEGm5AlY7toIg2kgClju2gg4Q0lRLktPU0RBUTpBMDU0NzgwLklRX1RPVEFMX1JFVi5JUV9MVE0uMjAyMi0xMS0zMC5MLlAuLkgBAAAAmQXJAAIAAAAJNDQuMTcxNTg0AQgAAAAFAAAAATEBAAAACy0yMDgwNjgzNjYyAwAAAAMxNjACAAAAAjI4BAAAAAEwBwAAAAoxMS8zMC8yMDIyCAAAAAk2LzMwLzIwMjIJAAAAATBBpuQJWO7aCINpIApY7toIO0NJUS5LT1NEQVE6QTA0NzgyMC5JUV9UT1RBTF9FUVVJVFkuSVFfTFRNLjIwMjItMTEtMzAuTC5QLi5IAQAAAE+9kgACAAAACjI2NC42NjI4MTIBCAAAAAUAAAABMQEAAAALLTIwNjY3MzkzNTYDAAAAAzE2MAIAAAAEMTI3NQQAAAABMAcAAAAKMTEvMzAvMjAyMggAAAAJOS8zMC8y</t>
  </si>
  <si>
    <t>MDIyCQAAAAEwQabkCVju2giDQiAKWO7aCDlDSVEuS09TREFROkEwNDc4MjAuSVFfTklfQ09NUEFOWS5JUV9MVE0uMjAyMi0xMS0zMC5MLlAuLkgBAAAAT72SAAIAAAAKLTEwLjA3ODY0OQEIAAAABQAAAAExAQAAAAstMjA2NjczOTM1NgMAAAADMTYwAgAAAAU0MTU3MQQAAAABMAcAAAAKMTEvMzAvMjAyMggAAAAJOS8zMC8yMDIyCQAAAAEwQabkCVju2giDQiAKWO7aCDlDSVEuS09TREFROkEwNjgwNTAuSVFfVE9UQUxfREVCVC5JUV9MVE0uMjAyMi0xMS0zMC5MLlAuLkgBAAAAWC+hAQIAAAAJMjEuMDQwNzM0AQgAAAAFAAAAATEBAAAACjIxMDAyMzkwNDgDAAAAAzE2MAIAAAAENDE3MwQAAAABMAcAAAAKMTEvMzAvMjAyMggAAAAJMy8zMS8yMDIxCQAAAAEwQabkCVju2giOGyAKWO7aCDhDSVEuS09TREFROkEwNjgwNTAuSVFfVE9UQUxfUkVWLklRX0xUTS4yMDIyLTExLTMwLkwuUC4uSAEAAABYL6EBAgAAAAgxOS43NTkyOAEIAAAABQAAAAExAQAAAAoyMTAwMjM5MDQ4AwAAAAMxNjACAAAAAjI4BAAAAAEwBwAAAAoxMS8zMC8yMDIyCAAAAAkzLzMxLzIwMjEJAAAAATBBpuQJWO7aCI4bIApY7toIO0NJUS5LT1NEQVE6QTI0MTg0MC5JUV9UT1RBTF9FUVVJVFkuSVFfTFRNLjIwMjItMTEtMzAuTC5QLi5IAQAAAJyIVQ4CAAAACTQyLjc0ODM2OQEIAAAABQAAAAExAQAAAAstMjA2NjUxODI4MQMAAAADMTYw</t>
  </si>
  <si>
    <t>AgAAAAQxMjc1BAAAAAEwBwAAAAoxMS8zMC8yMDIyCAAAAAk5LzMwLzIwMjIJAAAAATBBpuQJWO7aCLz1HwpY7toIOUNJUS5LT1NEQVE6QTI0MTg0MC5JUV9OSV9DT01QQU5ZLklRX0xUTS4yMDIyLTExLTMwLkwuUC4uSAEAAACciFUOAgAAAAkxMC4zMTcyMjUBCAAAAAUAAAABMQEAAAALLTIwNjY1MTgyODEDAAAAAzE2MAIAAAAFNDE1NzEEAAAAATAHAAAACjExLzMwLzIwMjIIAAAACTkvMzAvMjAyMgkAAAABMEGm5AlY7toIvPUfClju2gg5Q0lRLktPU0RBUTpBMDQ2MzkwLklRX1RPVEFMX0RFQlQuSVFfTFRNLjIwMjItMTEtMzAuTC5QLi5IAQAAABlpNgECAAAACDUuODU3NTU5AQgAAAAFAAAAATEBAAAACy0yMDY3OTg5NjI5AwAAAAMxNjACAAAABDQxNzMEAAAAATAHAAAACjExLzMwLzIwMjIIAAAACTkvMzAvMjAyMgkAAAABMEGm5AlY7toIjhsgClju2gg4Q0lRLktPU0RBUTpBMDQ2MzkwLklRX1RPVEFMX1JFVi5JUV9MVE0uMjAyMi0xMS0zMC5MLlAuLkgBAAAAGWk2AQIAAAAJNTEuNDYwMDg3AQgAAAAFAAAAATEBAAAACy0yMDY3OTg5NjI5AwAAAAMxNjACAAAAAjI4BAAAAAEwBwAAAAoxMS8zMC8yMDIyCAAAAAk5LzMwLzIwMjIJAAAAATBBpuQJWO7aCMHNHwpY7toIJUNJUS5LT1NEQVE6QTA0NjE0MC5JUV9GSUxJTkdfQ1VSUkVOQ1kBAAAAyjOVAAMAAAADS1JXAHZN2wtY7toIWDQMDFju2gg7Q0lR</t>
  </si>
  <si>
    <t>LktPU0RBUTpBMDQ2MTQwLklRX1RPVEFMX0VRVUlUWS5JUV9MVE0uMjAyMi0xMS0zMC5MLlAuLkgBAAAAyjOVAAIAAAAKMTIwLjg3MTk4MgEIAAAABQAAAAExAQAAAAstMjA2OTEzMTk3MgMAAAADMTYwAgAAAAQxMjc1BAAAAAEwBwAAAAoxMS8zMC8yMDIyCAAAAAk5LzMwLzIwMjIJAAAAATBBpuQJWO7aCEGm5AlY7toINUNJUS5LT1NEQVE6QTA0NjE0MC5JUV9FQklUREEuSVFfTFRNLjIwMjItMTEtMzAuTC5QLi5IAQAAAMozlQACAAAACDkuNzA5Mjc5AQgAAAAFAAAAATEBAAAACy0yMDY5MTMxOTcyAwAAAAMxNjACAAAABDQwNTEEAAAAATAHAAAACjExLzMwLzIwMjIIAAAACTkvMzAvMjAyMgkAAAABMEGm5AlY7toIr6cfClju2gg3Q0lRLktPU0U6QTAzNjQyMC5JUV9DQVNIX0VRVUlWLklRX0xUTS4yMDIyLTExLTMwLkwuUC4uSAEAAADcU1kAAgAAAAoyNjkuNzk3MzgxAQgAAAAFAAAAATEBAAAACy0yMDY3MjE5Nzc4AwAAAAMxNjACAAAABDEwOTYEAAAAATAHAAAACjExLzMwLzIwMjIIAAAACTkvMzAvMjAyMgkAAAABMEGm5AlY7toIQabkCVju2gg9Q0lRLktPU0RBUTpBMjUzNDUwLklRX0NBU0hfU1RfSU5WRVNULklRX0xUTS4yMDIyLTExLTMwLkwuUC4uSAEAAAA+e7YWAgAAAAk2MS4zNzUyMzYBCAAAAAUAAAABMQEAAAALLTIwNjY3Mzk0MTADAAAAAzE2MAIAAAAEMTAwMgQAAAABMAcAAAAKMTEvMzAv</t>
  </si>
  <si>
    <t>MjAyMggAAAAJOS8zMC8yMDIyCQAAAAEwQabkCVju2ghBpuQJWO7aCDNDSVEuS09TREFROkEyNTM0NTAuSVFfRUJJVC5JUV9MVE0uMjAyMi0xMS0zMC5MLlAuLkgBAAAAPnu2FgIAAAAJNDkuMDE0MTIyAQgAAAAFAAAAATEBAAAACy0yMDY2NzM5NDEwAwAAAAMxNjACAAAAAzQwMAQAAAABMAcAAAAKMTEvMzAvMjAyMggAAAAJOS8zMC8yMDIyCQAAAAEwQabkCVju2ghBpuQJWO7aCDlDSVEuS09TREFROkEyNTM0NTAuSVFfVE9UQUxfREVCVC5JUV9MVE0uMjAyMi0xMS0zMC5MLlAuLkgBAAAAPnu2FgIAAAAJMTE4LjM4NDQzAQgAAAAFAAAAATEBAAAACy0yMDY2NzM5NDEwAwAAAAMxNjACAAAABDQxNzMEAAAAATAHAAAACjExLzMwLzIwMjIIAAAACTkvMzAvMjAyMgkAAAABMEGm5AlY7toIQabkCVju2ggjQ0lRLktPU0U6QTAzNjQyMC5JUV9GSUxJTkdfQ1VSUkVOQ1kBAAAA3FNZAAMAAAADS1JXAHZN2wtY7toI4ksLDFju2ghGQ0lRLktPU0RBUTpBMjUzNDUwLklRX01JTk9SSVRZX0lOVEVSRVNUX1RPVEFMLklRX0xUTS4yMDIyLTExLTMwLkwuUC4uSAEAAAA+e7YWAwAAAAAAQabkCVju2ghBpuQJWO7aCDlDSVEuS09TREFROkEyNTM0NTAuSVFfQ0FTSF9FUVVJVi5JUV9MVE0uMjAyMi0xMS0zMC5MLlAuLkgBAAAAPnu2FgIAAAAJNTcuOTIyODU4AQgAAAAFAAAAATEBAAAACy0yMDY2NzM5NDEwAwAAAAMxNjAC</t>
  </si>
  <si>
    <t>AAAABDEwOTYEAAAAATAHAAAACjExLzMwLzIwMjIIAAAACTkvMzAvMjAyMgkAAAABMEGm5AlY7toIQabkCVju2gg2Q0lRLktPU0U6QTAzNjQyMC5JUV9UT1RBTF9SRVYuSVFfTFRNLjIwMjItMTEtMzAuTC5QLi5IAQAAANxTWQACAAAACjU3NS40NjU1MjEBCAAAAAUAAAABMQEAAAALLTIwNjcyMTk3NzgDAAAAAzE2MAIAAAACMjgEAAAAATAHAAAACjExLzMwLzIwMjIIAAAACTkvMzAvMjAyMgkAAAABMEGm5AlY7toICr0eClju2gg7Q0lRLktPU0U6QTAzNjQyMC5JUV9DQVNIX1NUX0lOVkVTVC5JUV9MVE0uMjAyMi0xMS0zMC5MLlAuLkgBAAAA3FNZAAIAAAAKMjkwLjM4MDg0MgEIAAAABQAAAAExAQAAAAstMjA2NzIxOTc3OAMAAAADMTYwAgAAAAQxMDAyBAAAAAEwBwAAAAoxMS8zMC8yMDIyCAAAAAk5LzMwLzIwMjIJAAAAATBBpuQJWO7aCAq9HgpY7toIOENJUS5LT1NEQVE6QTI1MzQ1MC5JUV9UT1RBTF9SRVYuSVFfTFRNLjIwMjItMTEtMzAuTC5QLi5IAQAAAD57thYCAAAACjQ1Ni4zNzkyOTgBCAAAAAUAAAABMQEAAAALLTIwNjY3Mzk0MTADAAAAAzE2MAIAAAACMjgEAAAAATAHAAAACjExLzMwLzIwMjIIAAAACTkvMzAvMjAyMgkAAAABMEGm5AlY7toIQabkCVju2gg1Q0lRLktPU0RBUTpBMjUzNDUwLklRX0VCSVREQS5JUV9MVE0uMjAyMi0xMS0zMC5MLlAuLkgBAAAAPnu2FgIAAAAKMTM1LjAxMjA2</t>
  </si>
  <si>
    <t>MgEIAAAABQAAAAExAQAAAAstMjA2NjczOTQxMAMAAAADMTYwAgAAAAQ0MDUxBAAAAAEwBwAAAAoxMS8zMC8yMDIyCAAAAAk5LzMwLzIwMjIJAAAAATBBpuQJWO7aCEGm5AlY7toIO0NJUS5LT1NEQVE6QTI1MzQ1MC5JUV9UT1RBTF9FUVVJVFkuSVFfTFRNLjIwMjItMTEtMzAuTC5QLi5IAQAAAD57thYCAAAACTQ3My4zNzI4MgEIAAAABQAAAAExAQAAAAstMjA2NjczOTQxMAMAAAADMTYwAgAAAAQxMjc1BAAAAAEwBwAAAAoxMS8zMC8yMDIyCAAAAAk5LzMwLzIwMjIJAAAAATBBpuQJWO7aCPk9DQpY7toIJUNJUS5LT1NEQVE6QTI1MzQ1MC5JUV9GSUxJTkdfQ1VSUkVOQ1kBAAAAPnu2FgMAAAADS1JXAHZN2wtY7toIm0cJDFju2gg5Q0lRLktPU0RBUTpBMjUzNDUwLklRX05JX0NPTVBBTlkuSVFfTFRNLjIwMjItMTEtMzAuTC5QLi5IAQAAAD57thYCAAAACTQwLjU1OTMwMgEIAAAABQAAAAExAQAAAAstMjA2NjczOTQxMAMAAAADMTYwAgAAAAU0MTU3MQQAAAABMAcAAAAKMTEvMzAvMjAyMggAAAAJOS8zMC8yMDIyCQAAAAEwQabkCVju2ggdIR4KWO7aCDFDSVEuS09TRTpBMDM2NDIwLklRX0VCSVQuSVFfTFRNLjIwMjItMTEtMzAuTC5QLi5IAQAAANxTWQACAAAACi00My4wMjgwOTIBCAAAAAUAAAABMQEAAAALLTIwNjcyMTk3NzgDAAAAAzE2MAIAAAADNDAwBAAAAAEwBwAAAAoxMS8zMC8yMDIyCAAAAAk5</t>
  </si>
  <si>
    <t>LzMwLzIwMjIJAAAAATBBpuQJWO7aCB0hHgpY7toIOUNJUS5LT1NFOkEwMzY0MjAuSVFfVE9UQUxfRVFVSVRZLklRX0xUTS4yMDIyLTExLTMwLkwuUC4uSAEAAADcU1kAAgAAAAo1MDIuNjM0ODc1AQgAAAAFAAAAATEBAAAACy0yMDY3MjE5Nzc4AwAAAAMxNjACAAAABDEyNzUEAAAAATAHAAAACjExLzMwLzIwMjIIAAAACTkvMzAvMjAyMgkAAAABMEGm5AlY7toIGEgeClju2gg4Q0lRQVZHLktPU0RBUTpBMDQ3ODIwLklRX01BUktFVENBUC4yMDIyLTExLTAxLjIwMjItMTEtMzABAAAAT72SAAIAAAAQMTg2LjQ5MTI3MDg3ODczMQB2TdsLWO7aCJtHCQxY7toIOENJUUFWRy5LT1NEQVE6QTI0MTg0MC5JUV9NQVJLRVRDQVAuMjAyMi0xMS0wMS4yMDIyLTExLTMwAQAAAJyIVQ4CAAAAEDE2Ny4xMjE5MjA2MTY4MjkAdk3bC1ju2gj0zgsMWO7aCDhDSVFBVkcuS09TREFROkEwNDYxNDAuSVFfTUFSS0VUQ0FQLjIwMjItMTEtMDEuMjAyMi0xMS0zMAEAAADKM5UAAgAAABA4NC45NjYwMzM0Mzk5ODYxAHZN2wtY7toIWDQMDFju2gg4Q0lRQVZHLktPU0RBUTpBMDU0NzgwLklRX01BUktFVENBUC4yMDIyLTExLTAxLjIwMjItMTEtMzABAAAAmQXJAAIAAAAQMTAwLjUwNTk3MjYzMzcxMgB2TdsLWO7aCORyCwxY7toIOENJUUFWRy5LT1NEQVE6QTA2ODA1MC5JUV9NQVJLRVRDQVAuMjAyMi0xMS0wMS4yMDIyLTExLTMw</t>
  </si>
  <si>
    <t>AQAAAFgvoQECAAAAEDc1LjUxNzI0NDYxODQ3NDEAdk3bC1ju2gibRwkMWO7aCDhDSVFBVkcuS09TREFROkEwNDYzOTAuSVFfTUFSS0VUQ0FQLjIwMjItMTEtMDEuMjAyMi0xMS0zMAEAAAAZaTYBAgAAABA4MS4wNjU3MjEzOTk3ODUzAHZN2wtY7toIm0cJDFju2gg4Q0lRQVZHLktPU0RBUTpBMDQ2MTQwLklRX01BUktFVENBUC4yMDIyLTA5LTAxLjIwMjItMTEtMzABAAAAyjOVAAIAAAAQODcuMjQ0MDg5MTc0NjExNAB2TdsLWO7aCEqCDAxY7toIOENJUUFWRy5LT1NEQVE6QTI0MTg0MC5JUV9NQVJLRVRDQVAuMjAyMi0wNi0wMS4yMDIyLTExLTMwAQAAAJyIVQ4CAAAAEDE3MS44NzMzODYwODM3MTgAdk3bC1ju2ghKggwMWO7aCDhDSVFBVkcuS09TREFROkEwNjgwNTAuSVFfTUFSS0VUQ0FQLjIwMjAtMTItMzEuMjAyMi0xMS0zMAEAAABYL6EBAgAAAA8xMTIuNjkzNTc3NDIzNzgAdk3bC1ju2ghKggwMWO7aCDhDSVFBVkcuS09TREFROkEwNDc4MjAuSVFfTUFSS0VUQ0FQLjIwMjAtMTItMzEuMjAyMi0xMS0zMAEAAABPvZIAAgAAABAzMjYuNzg0MDg4MDAxNTE0AHZN2wtY7toISoIMDFju2gg2Q0lRQVZHLktPU0U6QTAzNjQyMC5JUV9NQVJLRVRDQVAuMjAyMS0xMi0wMS4yMDIyLTExLTMwAQAAANxTWQACAAAAEDYyOC45MTA5NTMwOTU4OTQAdk3bC1ju2ghT4A0MWO7aCDhDSVFBVkcuS09TREFROkEyNDE4</t>
  </si>
  <si>
    <t>NDAuSVFfTUFSS0VUQ0FQLjIwMjEtMTItMDEuMjAyMi0xMS0zMAEAAACciFUOAgAAABAxODkuMzM4NjYwOTIyODU4AHZN2wtY7toISoIMDFju2gg4Q0lRQVZHLktPU0RBUTpBMDU0NzgwLklRX01BUktFVENBUC4yMDIxLTEyLTAxLjIwMjItMTEtMzABAAAAmQXJAAIAAAAQMTQyLjE4MjY3MTI4NDkzOAB2TdsLWO7aCEqCDAxY7toIOENJUUFWRy5LT1NEQVE6QTA2ODA1MC5JUV9NQVJLRVRDQVAuMjAyMS0xMi0wMS4yMDIyLTExLTMwAQAAAFgvoQECAAAADzg4LjM4NzUzMjExMjEzOQB2TdsLWO7aCEqCDAxY7toIOENJUUFWRy5LT1NEQVE6QTA0NjM5MC5JUV9NQVJLRVRDQVAuMjAyMC0xMi0zMS4yMDIyLTExLTMwAQAAABlpNgECAAAAEDEwOS40NjQ1NDg5NDU1OTMAdk3bC1ju2ghKggwMWO7aCDhDSVFBVkcuS09TREFROkEyNDE4NDAuSVFfTUFSS0VUQ0FQLjIwMjItMDktMDEuMjAyMi0xMS0zMAEAAACciFUOAgAAABAxNjEuNTAwMzA3MTA4ODE3AHZN2wtY7toISoIMDFju2gg4Q0lRQVZHLktPU0RBUTpBMDY4MDUwLklRX01BUktFVENBUC4yMDIyLTA2LTAxLjIwMjItMTEtMzABAAAAWC+hAQIAAAAQNzUuMDA3ODM1ODcwNTA4NAB2TdsLWO7aCFq5DQxY7toIOENJUUFWRy5LT1NEQVE6QTA0NzgyMC5JUV9NQVJLRVRDQVAuMjAyMi0wNi0wMS4yMDIyLTExLTMwAQAAAE+9kgACAAAAEDIzOC45NzEwNTc4MDk1</t>
  </si>
  <si>
    <t>NjcAdk3bC1ju2ghT4A0MWO7aCDhDSVFBVkcuS09TREFROkEwNTQ3ODAuSVFfTUFSS0VUQ0FQLjIwMjAtMTItMzEuMjAyMi0xMS0zMAEAAACZBckAAgAAABAxNzMuODYyNDk0Mjc4Njk2AHZN2wtY7toISoIMDFju2gg4Q0lRQVZHLktPU0RBUTpBMDQ3ODIwLklRX01BUktFVENBUC4yMDIxLTEyLTAxLjIwMjItMTEtMzABAAAAT72SAAIAAAAQMzQyLjM0MzgyMzExMzQ0NwB2TdsLWO7aCEqCDAxY7toIOENJUUFWRy5LT1NEQVE6QTI1MzQ1MC5JUV9NQVJLRVRDQVAuMjAyMS0xMi0wMS4yMDIyLTExLTMwAQAAAD57thYCAAAAEDE4NDUuNzQ5MTk5Mjg0NzYAdk3bC1ju2ghKggwMWO7aCDhDSVFBVkcuS09TREFROkEyNTM0NTAuSVFfTUFSS0VUQ0FQLjIwMjItMTEtMDEuMjAyMi0xMS0zMAEAAAA+e7YWAgAAABAxNjIyLjU2NzE3ODc1OTU4AHZN2wtY7toIm0cJDFju2gg2Q0lRQVZHLktPU0U6QTAzNjQyMC5JUV9NQVJLRVRDQVAuMjAyMi0xMS0wMS4yMDIyLTExLTMwAQAAANxTWQACAAAAEDM3MS45Mjc2Njg1MTI0NTYAdk3bC1ju2gjiSwsMWO7aCDZDSVFBVkcuS09TRTpBMDM2NDIwLklRX01BUktFVENBUC4yMDIyLTA2LTAxLjIwMjItMTEtMzABAAAA3FNZAAIAAAAQNDk4LjI4MTQ3NDAzMTkxMgB2TdsLWO7aCEqCDAxY7toIOENJUUFWRy5LT1NEQVE6QTA0NjE0MC5JUV9NQVJLRVRDQVAuMjAyMC0xMi0zMS4y</t>
  </si>
  <si>
    <t>MDIyLTExLTMwAQAAAMozlQACAAAAEDExMC40MDEzMjY5MTMzNjEAdk3bC1ju2ghKggwMWO7aCDhDSVFBVkcuS09TREFROkEwNDYzOTAuSVFfTUFSS0VUQ0FQLjIwMjItMDYtMDEuMjAyMi0xMS0zMAEAAAAZaTYBAgAAABA5NS42NTkyODIzMzMwODg0AHZN2wtY7toIWrkNDFju2gg4Q0lRQVZHLktPU0RBUTpBMDY4MDUwLklRX01BUktFVENBUC4yMDIyLTA5LTAxLjIwMjItMTEtMzABAAAAWC+hAQIAAAAQNzIuOTc2MjU2NjYyMDQ0MQB2TdsLWO7aCEqCDAxY7toIOENJUUFWRy5LT1NEQVE6QTA0NzgyMC5JUV9NQVJLRVRDQVAuMjAyMi0wOS0wMS4yMDIyLTExLTMwAQAAAE+9kgACAAAAEDIwMS4zNzQxMDgyNjk4MzgAdk3bC1ju2ghT4A0MWO7aCDhDSVFBVkcuS09TREFROkEwNTQ3ODAuSVFfTUFSS0VUQ0FQLjIwMjItMDYtMDEuMjAyMi0xMS0zMAEAAACZBckAAgAAABAxMTQuMDQyNDk2NzU0ODIzAHZN2wtY7toISoIMDFju2gg4Q0lRQVZHLktPU0RBUTpBMDQ2MTQwLklRX01BUktFVENBUC4yMDIxLTEyLTAxLjIwMjItMTEtMzABAAAAyjOVAAIAAAAQMTA1LjA4MTI5NTAxNDYyMQB2TdsLWO7aCEqCDAxY7toIOENJUUFWRy5LT1NEQVE6QTA0NjE0MC5JUV9NQVJLRVRDQVAuMjAyMi0wNi0wMS4yMDIyLTExLTMwAQAAAMozlQACAAAAEDk0LjA0MTgyNzg3MzUwMzIAdk3bC1ju2ghKggwMWO7aCDhDSVFBVkcu</t>
  </si>
  <si>
    <t>S09TREFROkEwNDYzOTAuSVFfTUFSS0VUQ0FQLjIwMjItMDktMDEuMjAyMi0xMS0zMAEAAAAZaTYBAgAAABA4Mi42NTg1ODY2MTA4OTg5AHZN2wtY7toISoIMDFju2gg4Q0lRQVZHLktPU0RBUTpBMjQxODQwLklRX01BUktFVENBUC4yMDIwLTEyLTMxLjIwMjItMTEtMzABAAAAnIhVDgIAAAAQMjI5LjkxNTU2NjMwNTM0OQB2TdsLWO7aCEqCDAxY7toIOENJUUFWRy5LT1NEQVE6QTA1NDc4MC5JUV9NQVJLRVRDQVAuMjAyMi0wOS0wMS4yMDIyLTExLTMwAQAAAJkFyQACAAAAEDEwMi41NDE1MzI1OTczMTgAdk3bC1ju2ghKggwMWO7aCDhDSVFBVkcuS09TREFROkEwNDYzOTAuSVFfTUFSS0VUQ0FQLjIwMjEtMTItMDEuMjAyMi0xMS0zMAEAAAAZaTYBAgAAABAxMDguNzM1NDc3NTQ0MDk1AHZN2wtY7toISoIMDFju2gg2Q0lRQVZHLktPU0U6QTAzNjQyMC5JUV9NQVJLRVRDQVAuMjAyMC0xMi0zMS4yMDIyLTExLTMwAQAAANxTWQACAAAAEDYzNy40MDExMDg5MDgxNzIAdk3bC1ju2ghauQ0MWO7aCDZDSVFBVkcuS09TRTpBMDM2NDIwLklRX01BUktFVENBUC4yMDIyLTA5LTAxLjIwMjItMTEtMzABAAAA3FNZAAIAAAAQNDEyLjY4NDE0Mzk2NjcyMwB2TdsLWO7aCEqCDAxY7toIOENJUUFWRy5LT1NEQVE6QTI1MzQ1MC5JUV9NQVJLRVRDQVAuMjAyMi0wOS0wMS4yMDIyLTExLTMwAQAAAD57thYCAAAAEDE2MDgu</t>
  </si>
  <si>
    <t>MDI1NDM5MzQ1NzgAdk3bC1ju2ghKggwMWO7aCDhDSVFBVkcuS09TREFROkEyNTM0NTAuSVFfTUFSS0VUQ0FQLjIwMjAtMTItMzEuMjAyMi0xMS0zMAEAAAA+e7YWAgAAABAyMDI3LjM1ODgzMTM1NzY5AHZN2wtY7toISoIMDFju2gg4Q0lRQVZHLktPU0RBUTpBMjUzNDUwLklRX01BUktFVENBUC4yMDIyLTA2LTAxLjIwMjItMTEtMzABAAAAPnu2FgIAAAAQMTY3OC4wODU3MDk5MDU1NgB2TdsLWO7aCEqCDAxY7toILkNJUS5LT1NEQVE6QTI1MzQ1MC5JUV9NQVJLRVRDQVAuMjAyMi0xMS0zMC5LUlcBAAAAPnu2FgIAAAAMMjE3NjAyOC40MTI1AQYAAAAFAAAAATEBAAAACy0yMDY2NzU4ODA0AwAAAAI4NQIAAAAGMTAwMDU0BAAAAAExBwAAAAoxMS8zMC8yMDIyfsnEClju2gh3Y+kMWO7aCC5DSVEuS09TREFROkEyNDE4NDAuSVFfTUFSS0VUQ0FQLjIwMjItMTEtMzAuS1JXAQAAAJyIVQ4CAAAACzIyMTM5OS40MDY5AQYAAAAFAAAAATEBAAAACy0yMDY2NTIxNTQzAwAAAAI4NQIAAAAGMTAwMDU0BAAAAAExBwAAAAoxMS8zMC8yMDIyfsnEClju2giNnecMWO7aCC5DSVEuS09TREFROkEwNDYxNDAuSVFfTUFSS0VUQ0FQLjIwMjItMTEtMzAuS1JXAQAAAMozlQACAAAADDExMjE1NS41MTM0NQEGAAAABQAAAAExAQAAAAstMjA2OTE0MjUxOAMAAAACODUCAAAABjEwMDA1NAQAAAABMQcAAAAKMTEvMzAvMjAyMn7J</t>
  </si>
  <si>
    <t>xApY7toIlHbnDFju2gguQ0lRLktPU0RBUTpBMDQ2MzkwLklRX01BUktFVENBUC4yMDIyLTExLTMwLktSVwEAAAAZaTYBAgAAAAwxMDk4NjAuNTQ2MTUBBgAAAAUAAAABMQEAAAALLTIwNjgwMTY5NDYDAAAAAjg1AgAAAAYxMDAwNTQEAAAAATEHAAAACjExLzMwLzIwMjJ+ycQKWO7aCLCg6AxY7toILkNJUS5LT1NEQVE6QTA2ODA1MC5JUV9NQVJLRVRDQVAuMjAyMi0xMS0zMC5LUlcBAAAAWC+hAQIAAAAMMTE2NzMwLjUzMDM0AH7JxApY7toIl+7oDFju2ggsQ0lRLktPU0U6QTAzNjQyMC5JUV9NQVJLRVRDQVAuMjAyMi0xMS0zMC5LUlcBAAAA3FNZAAIAAAALNTE5NjQzLjk1MDQBBgAAAAUAAAABMQEAAAALLTIwNjcyMjgzOTYDAAAAAjg1AgAAAAYxMDAwNTQEAAAAATEHAAAACjExLzMwLzIwMjJ+ycQKWO7aCM0r6AxY7toILkNJUS5LT1NEQVE6QTA0NzgyMC5JUV9NQVJLRVRDQVAuMjAyMi0xMS0zMC5LUlcBAAAAT72SAAIAAAAKMjYwMTQwLjUzNgEGAAAABQAAAAExAQAAAAstMjA2Njc1ODk3MgMAAAACODUCAAAABjEwMDA1NAQAAAABMQcAAAAKMTEvMzAvMjAyMn7JxApY7toIXYvpDFju2gguQ0lRLktPU0RBUTpBMDU0NzgwLklRX01BUktFVENBUC4yMDIyLTExLTMwLktSVwEAAACZBckAAgAAAAwxNjY2NjkuOTMwNDUBBgAAAAUAAAABMQEAAAALLTIwODA2OTk3NDEDAAAAAjg1AgAAAAYxMDAwNTQEAAAA</t>
  </si>
  <si>
    <t>ATEHAAAACjExLzMwLzIwMjJ+ycQKWO7aCNEE6AxY7toIPENJUS5LT1NEQVE6QTI1MzQ1MC5JUV9OSV9DT01QQU5ZLklRX0xUTS4yMDIyLTExLTMwLkwuUC5LUlcuSAEAAAA+e7YWAgAAAAs1ODI0My4xNDM0NwEIAAAABQAAAAExAQAAAAstMjA2NjczOTQxMAMAAAACODUCAAAABTQxNTcxBAAAAAEwBwAAAAoxMS8zMC8yMDIyCAAAAAk5LzMwLzIwMjIJAAAAATB+ycQKWO7aCGax6QxY7toIPkNJUS5LT1NEQVE6QTI1MzQ1MC5JUV9UT1RBTF9FUVVJVFkuSVFfTFRNLjIwMjItMTEtMzAuTC5QLktSVy5IAQAAAD57thYCAAAADDY3OTc2My4yMDQwNQEIAAAABQAAAAExAQAAAAstMjA2NjczOTQxMAMAAAACODUCAAAABDEyNzUEAAAAATAHAAAACjExLzMwLzIwMjIIAAAACTkvMzAvMjAyMgkAAAABMH7JxApY7toIXYvpDFju2gg7Q0lRLktPU0RBUTpBMjUzNDUwLklRX1RPVEFMX1JFVi5JUV9MVE0uMjAyMi0xMS0zMC5MLlAuS1JXLkgBAAAAPnu2FgIAAAAMNjU1MzYwLjUxMjE3AQgAAAAFAAAAATEBAAAACy0yMDY2NzM5NDEwAwAAAAI4NQIAAAACMjgEAAAAATAHAAAACjExLzMwLzIwMjIIAAAACTkvMzAvMjAyMgkAAAABMH7JxApY7toId2PpDFju2gg4Q0lRLktPU0RBUTpBMjUzNDUwLklRX0VCSVREQS5JUV9MVE0uMjAyMi0xMS0zMC5MLlAuS1JXLkgBAAAAPnu2FgIAAAAMMTkzODc3LjI3MzQ2AQgAAAAFAAAA</t>
  </si>
  <si>
    <t>ATEBAAAACy0yMDY2NzM5NDEwAwAAAAI4NQIAAAAENDA1MQQAAAABMAcAAAAKMTEvMzAvMjAyMggAAAAJOS8zMC8yMDIyCQAAAAEwTfDEClju2ghmsekMWO7aCElDSVEuS09TREFROkEyNTM0NTAuSVFfTUlOT1JJVFlfSU5URVJFU1RfVE9UQUwuSVFfTFRNLjIwMjItMTEtMzAuTC5QLktSVy5IAQAAAD57thYDAAAAAABN8MQKWO7aCF2L6QxY7toIPENJUS5LT1NEQVE6QTI1MzQ1MC5JUV9DQVNIX0VRVUlWLklRX0xUTS4yMDIyLTExLTMwLkwuUC5LUlcuSAEAAAA+e7YWAgAAAAs4MzE3Ny4yMDQzNgEIAAAABQAAAAExAQAAAAstMjA2NjczOTQxMAMAAAACODUCAAAABDEwOTYEAAAAATAHAAAACjExLzMwLzIwMjIIAAAACTkvMzAvMjAyMgkAAAABME3wxApY7toId2PpDFju2gg2Q0lRLktPU0RBUTpBMjUzNDUwLklRX0VCSVQuSVFfTFRNLjIwMjItMTEtMzAuTC5QLktSVy5IAQAAAD57thYCAAAACzcwMzg0LjI2MTk5AQgAAAAFAAAAATEBAAAACy0yMDY2NzM5NDEwAwAAAAI4NQIAAAADNDAwBAAAAAEwBwAAAAoxMS8zMC8yMDIyCAAAAAk5LzMwLzIwMjIJAAAAATBN8MQKWO7aCHdj6QxY7toIPENJUS5LT1NEQVE6QTI1MzQ1MC5JUV9UT1RBTF9ERUJULklRX0xUTS4yMDIyLTExLTMwLkwuUC5LUlcuSAEAAAA+e7YWAgAAAAYxNzAwMDABCAAAAAUAAAABMQEAAAALLTIwNjY3Mzk0MTADAAAAAjg1AgAAAAQ0MTcz</t>
  </si>
  <si>
    <t>BAAAAAEwBwAAAAoxMS8zMC8yMDIyCAAAAAk5LzMwLzIwMjIJAAAAATBN8MQKWO7aCHdj6QxY7toIPkNJUS5LT1NFOkEwMzY0MjAuSVFfQ0FTSF9TVF9JTlZFU1QuSVFfTFRNLjIwMjItMTEtMzAuTC5QLktSVy5IAQAAANxTWQACAAAADDQxNjk4Ni43ODczNgEIAAAABQAAAAExAQAAAAstMjA2NzIxOTc3OAMAAAACODUCAAAABDEwMDIEAAAAATAHAAAACjExLzMwLzIwMjIIAAAACTkvMzAvMjAyMgkAAAABME3wxApY7toIz3noDFju2gg5Q0lRLktPU0U6QTAzNjQyMC5JUV9UT1RBTF9SRVYuSVFfTFRNLjIwMjItMTEtMzAuTC5QLktSVy5IAQAAANxTWQACAAAADDgyNjM2OC4yODY5OQEIAAAABQAAAAExAQAAAAstMjA2NzIxOTc3OAMAAAACODUCAAAAAjI4BAAAAAEwBwAAAAoxMS8zMC8yMDIyCAAAAAk5LzMwLzIwMjIJAAAAATBN8MQKWO7aCLCg6AxY7toIPENJUS5LT1NFOkEwMzY0MjAuSVFfVE9UQUxfRVFVSVRZLklRX0xUTS4yMDIyLTExLTMwLkwuUC5LUlcuSAEAAADcU1kAAgAAAAw3MjE3ODMuNTA0NTkBCAAAAAUAAAABMQEAAAALLTIwNjcyMTk3NzgDAAAAAjg1AgAAAAQxMjc1BAAAAAEwBwAAAAoxMS8zMC8yMDIyCAAAAAk5LzMwLzIwMjIJAAAAATBN8MQKWO7aCMJS6AxY7toINENJUS5LT1NFOkEwMzY0MjAuSVFfRUJJVC5JUV9MVE0uMjAyMi0xMS0zMC5MLlAuS1JXLkgBAAAA3FNZAAIAAAAMLTYx</t>
  </si>
  <si>
    <t>Nzg4LjMyNDQ0AQgAAAAFAAAAATEBAAAACy0yMDY3MjE5Nzc4AwAAAAI4NQIAAAADNDAwBAAAAAEwBwAAAAoxMS8zMC8yMDIyCAAAAAk5LzMwLzIwMjIJAAAAATBN8MQKWO7aCM956AxY7toIOkNJUS5LT1NFOkEwMzY0MjAuSVFfQ0FTSF9FUVVJVi5JUV9MVE0uMjAyMi0xMS0zMC5MLlAuS1JXLkgBAAAA3FNZAAIAAAAMMzg3NDI4Ljk0NDU0AQgAAAAFAAAAATEBAAAACy0yMDY3MjE5Nzc4AwAAAAI4NQIAAAAEMTA5NgQAAAABMAcAAAAKMTEvMzAvMjAyMggAAAAJOS8zMC8yMDIyCQAAAAEwTfDEClju2gjNK+gMWO7aCEBDSVEuS09TREFROkEyNTM0NTAuSVFfQ0FTSF9TVF9JTlZFU1QuSVFfTFRNLjIwMjItMTEtMzAuTC5QLktSVy5IAQAAAD57thYCAAAACzg4MTM0LjgxNzU5AQgAAAAFAAAAATEBAAAACy0yMDY2NzM5NDEwAwAAAAI4NQIAAAAEMTAwMgQAAAABMAcAAAAKMTEvMzAvMjAyMggAAAAJOS8zMC8yMDIyCQAAAAEwTfDEClju2giGPOkMWO7aCDhDSVEuS09TREFROkEwNDYxNDAuSVFfRUJJVERBLklRX0xUTS4yMDIyLTExLTMwLkwuUC5LUlcuSAEAAADKM5UAAgAAAAoxMzk0Mi41MjEyAQgAAAAFAAAAATEBAAAACy0yMDY5MTMxOTcyAwAAAAI4NQIAAAAENDA1MQQAAAABMAcAAAAKMTEvMzAvMjAyMggAAAAJOS8zMC8yMDIyCQAAAAEwTfDEClju2giNnecMWO7aCD5DSVEuS09TREFROkEwNDYxNDAu</t>
  </si>
  <si>
    <t>SVFfVE9UQUxfRVFVSVRZLklRX0xUTS4yMDIyLTExLTMwLkwuUC5LUlcuSAEAAADKM5UAAgAAAAwxNzM1NzIuMTIzMzkBCAAAAAUAAAABMQEAAAALLTIwNjkxMzE5NzIDAAAAAjg1AgAAAAQxMjc1BAAAAAEwBwAAAAoxMS8zMC8yMDIyCAAAAAk5LzMwLzIwMjIJAAAAATBN8MQKWO7aCI2d5wxY7toIPENJUS5LT1NEQVE6QTA0NjE0MC5JUV9UT1RBTF9ERUJULklRX0xUTS4yMDIyLTExLTMwLkwuUC5LUlcuSAEAAADKM5UAAgAAAAYxODkuMDIBCAAAAAUAAAABMQEAAAALLTIwNjkxMzE5NzIDAAAAAjg1AgAAAAQ0MTczBAAAAAEwBwAAAAoxMS8zMC8yMDIyCAAAAAk5LzMwLzIwMjIJAAAAATBN8MQKWO7aCJR25wxY7toIOkNJUS5LT1NFOkEwMzY0MjAuSVFfVE9UQUxfREVCVC5JUV9MVE0uMjAyMi0xMS0zMC5MLlAuS1JXLkgBAAAA3FNZAAIAAAAMMTI2MTUwOS45MTE4AQgAAAAFAAAAATEBAAAACy0yMDY3MjE5Nzc4AwAAAAI4NQIAAAAENDE3MwQAAAABMAcAAAAKMTEvMzAvMjAyMggAAAAJOS8zMC8yMDIyCQAAAAEwTfDEClju2gjPeegMWO7aCDxDSVEuS09TREFROkEwNDYxNDAuSVFfQ0FTSF9FUVVJVi5JUV9MVE0uMjAyMi0xMS0zMC5MLlAuS1JXLkgBAAAAyjOVAAIAAAALMjM1NDYuNTc0NzkBCAAAAAUAAAABMQEAAAALLTIwNjkxMzE5NzIDAAAAAjg1AgAAAAQxMDk2BAAAAAEwBwAAAAoxMS8zMC8yMDIy</t>
  </si>
  <si>
    <t>CAAAAAk5LzMwLzIwMjIJAAAAATBN8MQKWO7aCJR25wxY7toIO0NJUS5LT1NEQVE6QTI0MTg0MC5JUV9UT1RBTF9SRVYuSVFfTFRNLjIwMjItMTEtMzAuTC5QLktSVy5IAQAAAJyIVQ4CAAAACzc4ODgyLjU5MjUyAQgAAAAFAAAAATEBAAAACy0yMDY2NTE4MjgxAwAAAAI4NQIAAAACMjgEAAAAATAHAAAACjExLzMwLzIwMjIIAAAACTkvMzAvMjAyMgkAAAABME3wxApY7toI493nDFju2gg8Q0lRLktPU0RBUTpBMjQxODQwLklRX05JX0NPTVBBTlkuSVFfTFRNLjIwMjItMTEtMzAuTC5QLktSVy5IAQAAAJyIVQ4CAAAACzE0ODE1LjUzMTIxAQgAAAAFAAAAATEBAAAACy0yMDY2NTE4MjgxAwAAAAI4NQIAAAAFNDE1NzEEAAAAATAHAAAACjExLzMwLzIwMjIIAAAACTkvMzAvMjAyMgkAAAABME3wxApY7toI493nDFju2gg+Q0lRLktPU0RBUTpBMjQxODQwLklRX1RPVEFMX0VRVUlUWS5JUV9MVE0uMjAyMi0xMS0zMC5MLlAuS1JXLkgBAAAAnIhVDgIAAAALNjEzODYuNjQyODUBCAAAAAUAAAABMQEAAAALLTIwNjY1MTgyODEDAAAAAjg1AgAAAAQxMjc1BAAAAAEwBwAAAAoxMS8zMC8yMDIyCAAAAAk5LzMwLzIwMjIJAAAAATBN8MQKWO7aCHvE5wxY7toISUNJUS5LT1NEQVE6QTA0NjE0MC5JUV9NSU5PUklUWV9JTlRFUkVTVF9UT1RBTC5JUV9MVE0uMjAyMi0xMS0zMC5MLlAuS1JXLkgBAAAAyjOVAAMAAAAAAE3w</t>
  </si>
  <si>
    <t>xApY7toIjZ3nDFju2ghHQ0lRLktPU0U6QTAzNjQyMC5JUV9NSU5PUklUWV9JTlRFUkVTVF9UT1RBTC5JUV9MVE0uMjAyMi0xMS0zMC5MLlAuS1JXLkgBAAAA3FNZAAIAAAALNTIwMjk4LjYzMzUBCAAAAAUAAAABMQEAAAALLTIwNjcyMTk3NzgDAAAAAjg1AgAAAAQxMzEyBAAAAAEwBwAAAAoxMS8zMC8yMDIyCAAAAAk5LzMwLzIwMjIJAAAAATBN8MQKWO7aCMJS6AxY7toIOENJUS5LT1NEQVE6QTA0NjM5MC5JUV9FQklUREEuSVFfTFRNLjIwMjItMTEtMzAuTC5QLktSVy5IAQAAABlpNgECAAAACzE1Mjk5LjY0MDcyAQgAAAAFAAAAATEBAAAACy0yMDY3OTg5NjI5AwAAAAI4NQIAAAAENDA1MQQAAAABMAcAAAAKMTEvMzAvMjAyMggAAAAJOS8zMC8yMDIyCQAAAAEwTfDEClju2giX7ugMWO7aCDxDSVEuS09TREFROkEwNDYzOTAuSVFfVE9UQUxfREVCVC5JUV9MVE0uMjAyMi0xMS0zMC5MLlAuS1JXLkgBAAAAGWk2AQIAAAAKODQxMS40NTI2NgEIAAAABQAAAAExAQAAAAstMjA2Nzk4OTYyOQMAAAACODUCAAAABDQxNzMEAAAAATAHAAAACjExLzMwLzIwMjIIAAAACTkvMzAvMjAyMgkAAAABME3wxApY7toIsKDoDFju2gg7Q0lRLktPU0RBUTpBMDQ2MzkwLklRX1RPVEFMX1JFVi5JUV9MVE0uMjAyMi0xMS0zMC5MLlAuS1JXLkgBAAAAGWk2AQIAAAALNzM4OTYuNjY2NzQBCAAAAAUAAAABMQEAAAALLTIwNjc5</t>
  </si>
  <si>
    <t>ODk2MjkDAAAAAjg1AgAAAAIyOAQAAAABMAcAAAAKMTEvMzAvMjAyMggAAAAJOS8zMC8yMDIyCQAAAAEwTfDEClju2giex+gMWO7aCEBDSVEuS09TREFROkEwNDYzOTAuSVFfQ0FTSF9TVF9JTlZFU1QuSVFfTFRNLjIwMjItMTEtMzAuTC5QLktSVy5IAQAAABlpNgECAAAACzI5MTk3LjI2MjU2AQgAAAAFAAAAATEBAAAACy0yMDY3OTg5NjI5AwAAAAI4NQIAAAAEMTAwMgQAAAABMAcAAAAKMTEvMzAvMjAyMggAAAAJOS8zMC8yMDIyCQAAAAEwTfDEClju2giwoOgMWO7aCDZDSVEuS09TREFROkEwNDYzOTAuSVFfRUJJVC5JUV9MVE0uMjAyMi0xMS0zMC5MLlAuS1JXLkgBAAAAGWk2AQIAAAALMTQ1ODIuMjU1NDUBCAAAAAUAAAABMQEAAAALLTIwNjc5ODk2MjkDAAAAAjg1AgAAAAM0MDAEAAAAATAHAAAACjExLzMwLzIwMjIIAAAACTkvMzAvMjAyMgkAAAABME3wxApY7toInsfoDFju2gg8Q0lRLktPU0RBUTpBMjQxODQwLklRX0NBU0hfRVFVSVYuSVFfTFRNLjIwMjItMTEtMzAuTC5QLktSVy5IAQAAAJyIVQ4CAAAACzM3NTk5LjAxNjM2AQgAAAAFAAAAATEBAAAACy0yMDY2NTE4MjgxAwAAAAI4NQIAAAAEMTA5NgQAAAABMAcAAAAKMTEvMzAvMjAyMggAAAAJOS8zMC8yMDIyCQAAAAEwTfDEClju2giNnecMWO7aCElDSVEuS09TREFROkEyNDE4NDAuSVFfTUlOT1JJVFlfSU5URVJFU1RfVE9UQUwuSVFfTFRN</t>
  </si>
  <si>
    <t>LjIwMjItMTEtMzAuTC5QLktSVy5IAQAAAJyIVQ4DAAAAAABN8MQKWO7aCHvE5wxY7toIOENJUS5LT1NEQVE6QTA2ODA1MC5JUV9FQklUREEuSVFfTFRNLjIwMjItMTEtMzAuTC5QLktSVy5IAQAAAFgvoQECAAAACjM0MjcuNDczNjEBCAAAAAUAAAABMQEAAAAKMjEwMDIzOTA0OAMAAAACODUCAAAABDQwNTEEAAAAATAHAAAACjExLzMwLzIwMjIIAAAACTMvMzEvMjAyMQkAAAABME3wxApY7toIhjzpDFju2gg7Q0lRLktPU0RBUTpBMDY4MDUwLklRX1RPVEFMX1JFVi5JUV9MVE0uMjAyMi0xMS0zMC5MLlAuS1JXLkgBAAAAWC+hAQIAAAALMjIyODAuNzcyNjEBCAAAAAUAAAABMQEAAAAKMjEwMDIzOTA0OAMAAAACODUCAAAAAjI4BAAAAAEwBwAAAAoxMS8zMC8yMDIyCAAAAAkzLzMxLzIwMjEJAAAAATBN8MQKWO7aCIY86QxY7toIPENJUS5LT1NEQVE6QTA2ODA1MC5JUV9UT1RBTF9ERUJULklRX0xUTS4yMDIyLTExLTMwLkwuUC5LUlcuSAEAAABYL6EBAgAAAAsyMzcyNS43NTM4NgEIAAAABQAAAAExAQAAAAoyMTAwMjM5MDQ4AwAAAAI4NQIAAAAENDE3MwQAAAABMAcAAAAKMTEvMzAvMjAyMggAAAAJMy8zMS8yMDIxCQAAAAEwTfDEClju2giMFekMWO7aCEBDSVEuS09TREFROkEwNjgwNTAuSVFfQ0FTSF9TVF9JTlZFU1QuSVFfTFRNLjIwMjItMTEtMzAuTC5QLktSVy5IAQAAAFgvoQECAAAACjc5MzYuMTM2</t>
  </si>
  <si>
    <t>NTEBCAAAAAUAAAABMQEAAAAKMjEwMDIzOTA0OAMAAAACODUCAAAABDEwMDIEAAAAATAHAAAACjExLzMwLzIwMjIIAAAACTMvMzEvMjAyMQkAAAABME3wxApY7toIjBXpDFju2gg2Q0lRLktPU0RBUTpBMDY4MDUwLklRX0VCSVQuSVFfTFRNLjIwMjItMTEtMzAuTC5QLktSVy5IAQAAAFgvoQECAAAACjI2MjguODU1NjEBCAAAAAUAAAABMQEAAAAKMjEwMDIzOTA0OAMAAAACODUCAAAAAzQwMAQAAAABMAcAAAAKMTEvMzAvMjAyMggAAAAJMy8zMS8yMDIxCQAAAAEwTfDEClju2giGPOkMWO7aCDpDSVEuS09TRTpBMDM2NDIwLklRX05JX0NPTVBBTlkuSVFfTFRNLjIwMjItMTEtMzAuTC5QLktSVy5IAQAAANxTWQACAAAADC0yNjQzOS43ODc1OQEIAAAABQAAAAExAQAAAAstMjA2NzIxOTc3OAMAAAACODUCAAAABTQxNTcxBAAAAAEwBwAAAAoxMS8zMC8yMDIyCAAAAAk5LzMwLzIwMjIJAAAAATBN8MQKWO7aCM956AxY7toINkNJUS5LT1NEQVE6QTA1NDc4MC5JUV9FQklULklRX0xUTS4yMDIyLTExLTMwLkwuUC5LUlcuSAEAAACZBckAAgAAAAotMjI0LjY5ODg2AQgAAAAFAAAAATEBAAAACy0yMDgwNjgzNjYyAwAAAAI4NQIAAAADNDAwBAAAAAEwBwAAAAoxMS8zMC8yMDIyCAAAAAk2LzMwLzIwMjIJAAAAATBN8MQKWO7aCNEE6AxY7toIPkNJUS5LT1NEQVE6QTA1NDc4MC5JUV9UT1RBTF9FUVVJVFkuSVFfTFRN</t>
  </si>
  <si>
    <t>LjIwMjItMTEtMzAuTC5QLktSVy5IAQAAAJkFyQACAAAACzY3OTAwLjQ0NDkzAQgAAAAFAAAAATEBAAAACy0yMDgwNjgzNjYyAwAAAAI4NQIAAAAEMTI3NQQAAAABMAcAAAAKMTEvMzAvMjAyMggAAAAJNi8zMC8yMDIyCQAAAAEwTfDEClju2gjNK+gMWO7aCDhDSVEuS09TREFROkEwNTQ3ODAuSVFfRUJJVERBLklRX0xUTS4yMDIyLTExLTMwLkwuUC5LUlcuSAEAAACZBckAAgAAAAk5NDQuOTY4MTQBCAAAAAUAAAABMQEAAAALLTIwODA2ODM2NjIDAAAAAjg1AgAAAAQ0MDUxBAAAAAEwBwAAAAoxMS8zMC8yMDIyCAAAAAk2LzMwLzIwMjIJAAAAATBN8MQKWO7aCMJS6AxY7toIO0NJUS5LT1NEQVE6QTA1NDc4MC5JUV9UT1RBTF9SRVYuSVFfTFRNLjIwMjItMTEtMzAuTC5QLktSVy5IAQAAAJkFyQACAAAACzU3MjI5LjYwNjA5AQgAAAAFAAAAATEBAAAACy0yMDgwNjgzNjYyAwAAAAI4NQIAAAACMjgEAAAAATAHAAAACjExLzMwLzIwMjIIAAAACTYvMzAvMjAyMgkAAAABME3wxApY7toIzSvoDFju2gg8Q0lRLktPU0RBUTpBMDU0NzgwLklRX1RPVEFMX0RFQlQuSVFfTFRNLjIwMjItMTEtMzAuTC5QLktSVy5IAQAAAJkFyQACAAAACjkxMTkuMDQwMDMBCAAAAAUAAAABMQEAAAALLTIwODA2ODM2NjIDAAAAAjg1AgAAAAQ0MTczBAAAAAEwBwAAAAoxMS8zMC8yMDIyCAAAAAk2LzMwLzIwMjIJAAAAATBN8MQKWO7a</t>
  </si>
  <si>
    <t>CNEE6AxY7toIQENJUS5LT1NEQVE6QTA1NDc4MC5JUV9DQVNIX1NUX0lOVkVTVC5JUV9MVE0uMjAyMi0xMS0zMC5MLlAuS1JXLkgBAAAAmQXJAAIAAAAKMjY2ODYuNjg0MwEIAAAABQAAAAExAQAAAAstMjA4MDY4MzY2MgMAAAACODUCAAAABDEwMDIEAAAAATAHAAAACjExLzMwLzIwMjIIAAAACTYvMzAvMjAyMgkAAAABME3wxApY7toI493nDFju2gg8Q0lRLktPU0RBUTpBMDQ2MzkwLklRX05JX0NPTVBBTlkuSVFfTFRNLjIwMjItMTEtMzAuTC5QLktSVy5IAQAAABlpNgECAAAACzE1MjkyLjkxNTAxAQgAAAAFAAAAATEBAAAACy0yMDY3OTg5NjI5AwAAAAI4NQIAAAAFNDE1NzEEAAAAATAHAAAACjExLzMwLzIwMjIIAAAACTkvMzAvMjAyMgkAAAABME3wxApY7toIl+7oDFju2ghAQ0lRLktPU0RBUTpBMDQ2MTQwLklRX0NBU0hfU1RfSU5WRVNULklRX0xUTS4yMDIyLTExLTMwLkwuUC5LUlcuSAEAAADKM5UAAgAAAAwxMjY5OTYuOTMyNzkBCAAAAAUAAAABMQEAAAALLTIwNjkxMzE5NzIDAAAAAjg1AgAAAAQxMDAyBAAAAAEwBwAAAAoxMS8zMC8yMDIyCAAAAAk5LzMwLzIwMjIJAAAAATBN8MQKWO7aCJR25wxY7toINkNJUS5LT1NEQVE6QTA0NjE0MC5JUV9FQklULklRX0xUTS4yMDIyLTExLTMwLkwuUC5LUlcuSAEAAADKM5UAAgAAAAsxMjg1NS41NjE4MgEIAAAABQAAAAExAQAAAAstMjA2OTEzMTk3MgMA</t>
  </si>
  <si>
    <t>AAACODUCAAAAAzQwMAQAAAABMAcAAAAKMTEvMzAvMjAyMggAAAAJOS8zMC8yMDIyCQAAAAEwTfDEClju2giUducMWO7aCDhDSVEuS09TREFROkEyNDE4NDAuSVFfRUJJVERBLklRX0xUTS4yMDIyLTExLTMwLkwuUC5LUlcuSAEAAACciFUOAgAAAAsxMjQzOS42NTU4OQEIAAAABQAAAAExAQAAAAstMjA2NjUxODI4MQMAAAACODUCAAAABDQwNTEEAAAAATAHAAAACjExLzMwLzIwMjIIAAAACTkvMzAvMjAyMgkAAAABME3wxApY7toI493nDFju2gg8Q0lRLktPU0RBUTpBMDQ2MzkwLklRX0NBU0hfRVFVSVYuSVFfTFRNLjIwMjItMTEtMzAuTC5QLktSVy5IAQAAABlpNgECAAAACjk3NDkuNTY5NTYBCAAAAAUAAAABMQEAAAALLTIwNjc5ODk2MjkDAAAAAjg1AgAAAAQxMDk2BAAAAAEwBwAAAAoxMS8zMC8yMDIyCAAAAAk5LzMwLzIwMjIJAAAAATBN8MQKWO7aCLCg6AxY7toISUNJUS5LT1NEQVE6QTA0NjM5MC5JUV9NSU5PUklUWV9JTlRFUkVTVF9UT1RBTC5JUV9MVE0uMjAyMi0xMS0zMC5MLlAuS1JXLkgBAAAAGWk2AQIAAAAHLTEuMDg4OAEIAAAABQAAAAExAQAAAAstMjA2Nzk4OTYyOQMAAAACODUCAAAABDEzMTIEAAAAATAHAAAACjExLzMwLzIwMjIIAAAACTkvMzAvMjAyMgkAAAABME3wxApY7toInsfoDFju2ghJQ0lRLktPU0RBUTpBMDY4MDUwLklRX01JTk9SSVRZX0lOVEVSRVNUX1RPVEFMLklRX0xU</t>
  </si>
  <si>
    <t>TS4yMDIyLTExLTMwLkwuUC5LUlcuSAEAAABYL6EBAwAAAAAATfDEClju2giX7ugMWO7aCDxDSVEuS09TREFROkEwNjgwNTAuSVFfTklfQ09NUEFOWS5JUV9MVE0uMjAyMi0xMS0zMC5MLlAuS1JXLkgBAAAAWC+hAQIAAAAKMjA4My44NjY2MwEIAAAABQAAAAExAQAAAAoyMTAwMjM5MDQ4AwAAAAI4NQIAAAAFNDE1NzEEAAAAATAHAAAACjExLzMwLzIwMjIIAAAACTMvMzEvMjAyMQkAAAABME3wxApY7toIjBXpDFju2ghAQ0lRLktPU0RBUTpBMjQxODQwLklRX0NBU0hfU1RfSU5WRVNULklRX0xUTS4yMDIyLTExLTMwLkwuUC5LUlcuSAEAAACciFUOAgAAAAs0MDc2OS4yMTczNgEIAAAABQAAAAExAQAAAAstMjA2NjUxODI4MQMAAAACODUCAAAABDEwMDIEAAAAATAHAAAACjExLzMwLzIwMjIIAAAACTkvMzAvMjAyMgkAAAABME3wxApY7toIe8TnDFju2gg8Q0lRLktPU0RBUTpBMDY4MDUwLklRX0NBU0hfRVFVSVYuSVFfTFRNLjIwMjItMTEtMzAuTC5QLktSVy5IAQAAAFgvoQECAAAACjc5MzYuMTM2NTEBCAAAAAUAAAABMQEAAAAKMjEwMDIzOTA0OAMAAAACODUCAAAABDEwOTYEAAAAATAHAAAACjExLzMwLzIwMjIIAAAACTMvMzEvMjAyMQkAAAABME3wxApY7toIl+7oDFju2gg8Q0lRLktPU0RBUTpBMDU0NzgwLklRX0NBU0hfRVFVSVYuSVFfTFRNLjIwMjItMTEtMzAuTC5QLktSVy5IAQAAAJkFyQACAAAA</t>
  </si>
  <si>
    <t>CzE1MTkxLjUyOTA4AQgAAAAFAAAAATEBAAAACy0yMDgwNjgzNjYyAwAAAAI4NQIAAAAEMTA5NgQAAAABMAcAAAAKMTEvMzAvMjAyMggAAAAJNi8zMC8yMDIyCQAAAAEwTfDEClju2gjRBOgMWO7aCElDSVEuS09TREFROkEwNTQ3ODAuSVFfTUlOT1JJVFlfSU5URVJFU1RfVE9UQUwuSVFfTFRNLjIwMjItMTEtMzAuTC5QLktSVy5IAQAAAJkFyQADAAAAAABN8MQKWO7aCM0r6AxY7toIPENJUS5LT1NEQVE6QTA1NDc4MC5JUV9OSV9DT01QQU5ZLklRX0xUTS4yMDIyLTExLTMwLkwuUC5LUlcuSAEAAACZBckAAgAAAAcxMDEzLjk5AQgAAAAFAAAAATEBAAAACy0yMDgwNjgzNjYyAwAAAAI4NQIAAAAFNDE1NzEEAAAAATAHAAAACjExLzMwLzIwMjIIAAAACTYvMzAvMjAyMgkAAAABME3wxApY7toIwlLoDFju2gg4Q0lRLktPU0RBUTpBMDQ3ODIwLklRX0VCSVREQS5JUV9MVE0uMjAyMi0xMS0zMC5MLlAuS1JXLkgBAAAAT72SAAIAAAALMzIyNjkuOTM5MDgBCAAAAAUAAAABMQEAAAALLTIwNjY3MzkzNTYDAAAAAjg1AgAAAAQ0MDUxBAAAAAEwBwAAAAoxMS8zMC8yMDIyCAAAAAk5LzMwLzIwMjIJAAAAATBN8MQKWO7aCLDY6QxY7toIQENJUS5LT1NEQVE6QTA0NzgyMC5JUV9DQVNIX1NUX0lOVkVTVC5JUV9MVE0uMjAyMi0xMS0zMC5MLlAuS1JXLkgBAAAAT72SAAIAAAAKNzUwNzIuNTEzOQEIAAAABQAAAAExAQAA</t>
  </si>
  <si>
    <t>AAstMjA2NjczOTM1NgMAAAACODUCAAAABDEwMDIEAAAAATAHAAAACjExLzMwLzIwMjIIAAAACTkvMzAvMjAyMgkAAAABME3wxApY7toIZrHpDFju2gg7Q0lRLktPU0RBUTpBMDQ3ODIwLklRX1RPVEFMX1JFVi5JUV9MVE0uMjAyMi0xMS0zMC5MLlAuS1JXLkgBAAAAT72SAAIAAAAMMTkxMTQzLjU1NjE3AQgAAAAFAAAAATEBAAAACy0yMDY2NzM5MzU2AwAAAAI4NQIAAAACMjgEAAAAATAHAAAACjExLzMwLzIwMjIIAAAACTkvMzAvMjAyMgkAAAABME3wxApY7toIsNjpDFju2gg8Q0lRLktPU0RBUTpBMDQ3ODIwLklRX0NBU0hfRVFVSVYuSVFfTFRNLjIwMjItMTEtMzAuTC5QLktSVy5IAQAAAE+9kgACAAAACjM1MTg0LjgxMjgBCAAAAAUAAAABMQEAAAALLTIwNjY3MzkzNTYDAAAAAjg1AgAAAAQxMDk2BAAAAAEwBwAAAAoxMS8zMC8yMDIyCAAAAAk5LzMwLzIwMjIJAAAAATBN8MQKWO7aCF2L6QxY7toINkNJUS5LT1NEQVE6QTA0NzgyMC5JUV9FQklULklRX0xUTS4yMDIyLTExLTMwLkwuUC5LUlcuSAEAAABPvZIAAgAAAAotODM1LjYzNzkyAQgAAAAFAAAAATEBAAAACy0yMDY2NzM5MzU2AwAAAAI4NQIAAAADNDAwBAAAAAEwBwAAAAoxMS8zMC8yMDIyCAAAAAk5LzMwLzIwMjIJAAAAATBN8MQKWO7aCLDY6QxY7toIPENJUS5LT1NEQVE6QTA0NzgyMC5JUV9OSV9DT01QQU5ZLklRX0xUTS4yMDIyLTExLTMw</t>
  </si>
  <si>
    <t>LkwuUC5LUlcuSAEAAABPvZIAAgAAAAwtMTQ0NzIuOTM2OTgBCAAAAAUAAAABMQEAAAALLTIwNjY3MzkzNTYDAAAAAjg1AgAAAAU0MTU3MQQAAAABMAcAAAAKMTEvMzAvMjAyMggAAAAJOS8zMC8yMDIyCQAAAAEwTfDEClju2giw2OkMWO7aCD5DSVEuS09TREFROkEwNDc4MjAuSVFfVE9UQUxfRVFVSVRZLklRX0xUTS4yMDIyLTExLTMwLkwuUC5LUlcuSAEAAABPvZIAAgAAAAwzODAwNTUuNzA1MTMBCAAAAAUAAAABMQEAAAALLTIwNjY3MzkzNTYDAAAAAjg1AgAAAAQxMjc1BAAAAAEwBwAAAAoxMS8zMC8yMDIyCAAAAAk5LzMwLzIwMjIJAAAAATBN8MQKWO7aCGax6QxY7toIO0NJUS5LT1NEQVE6QTA0NjE0MC5JUV9UT1RBTF9SRVYuSVFfTFRNLjIwMjItMTEtMzAuTC5QLktSVy5IAQAAAMozlQACAAAACzE4NzY4MC41Njk2AQgAAAAFAAAAATEBAAAACy0yMDY5MTMxOTcyAwAAAAI4NQIAAAACMjgEAAAAATAHAAAACjExLzMwLzIwMjIIAAAACTkvMzAvMjAyMgkAAAABME3wxApY7toIjZ3nDFju2gg2Q0lRLktPU0U6QTAzNjQyMC5JUV9FQklUREEuSVFfTFRNLjIwMjItMTEtMzAuTC5QLktSVy5IAQAAANxTWQACAAAADDEwODgwMC4xNDU1NgEIAAAABQAAAAExAQAAAAstMjA2NzIxOTc3OAMAAAACODUCAAAABDQwNTEEAAAAATAHAAAACjExLzMwLzIwMjIIAAAACTkvMzAvMjAyMgkAAAABME3wxApY7toIz3no</t>
  </si>
  <si>
    <t>DFju2gg8Q0lRLktPU0RBUTpBMjQxODQwLklRX1RPVEFMX0RFQlQuSVFfTFRNLjIwMjItMTEtMzAuTC5QLktSVy5IAQAAAJyIVQ4CAAAACzE0Nzc2LjIzNzA5AQgAAAAFAAAAATEBAAAACy0yMDY2NTE4MjgxAwAAAAI4NQIAAAAENDE3MwQAAAABMAcAAAAKMTEvMzAvMjAyMggAAAAJOS8zMC8yMDIyCQAAAAEwTfDEClju2gjj3ecMWO7aCD5DSVEuS09TREFROkEwNDYzOTAuSVFfVE9UQUxfRVFVSVRZLklRX0xUTS4yMDIyLTExLTMwLkwuUC5LUlcuSAEAAAAZaTYBAgAAAAs1MTUwOC43MTgyNgEIAAAABQAAAAExAQAAAAstMjA2Nzk4OTYyOQMAAAACODUCAAAABDEyNzUEAAAAATAHAAAACjExLzMwLzIwMjIIAAAACTkvMzAvMjAyMgkAAAABME3wxApY7toInsfoDFju2gg8Q0lRLktPU0RBUTpBMDQ3ODIwLklRX1RPVEFMX0RFQlQuSVFfTFRNLjIwMjItMTEtMzAuTC5QLktSVy5IAQAAAE+9kgACAAAADDEyOTMyMC4zNDc1MwEIAAAABQAAAAExAQAAAAstMjA2NjczOTM1NgMAAAACODUCAAAABDQxNzMEAAAAATAHAAAACjExLzMwLzIwMjIIAAAACTkvMzAvMjAyMgkAAAABME3wxApY7toIsNjpDFju2gg+Q0lRLktPU0RBUTpBMDY4MDUwLklRX1RPVEFMX0VRVUlUWS5JUV9MVE0uMjAyMi0xMS0zMC5MLlAuS1JXLkgBAAAAWC+hAQIAAAALNjg5MjEuODgxODgBCAAAAAUAAAABMQEAAAAKMjEwMDIzOTA0OAMAAAAC</t>
  </si>
  <si>
    <t>ODUCAAAABDEyNzUEAAAAATAHAAAACjExLzMwLzIwMjIIAAAACTMvMzEvMjAyMQkAAAABME3wxApY7toIjBXpDFju2gg2Q0lRLktPU0RBUTpBMjQxODQwLklRX0VCSVQuSVFfTFRNLjIwMjItMTEtMzAuTC5QLktSVy5IAQAAAJyIVQ4CAAAACzExOTQ5LjQ2NzE5AQgAAAAFAAAAATEBAAAACy0yMDY2NTE4MjgxAwAAAAI4NQIAAAADNDAwBAAAAAEwBwAAAAoxMS8zMC8yMDIyCAAAAAk5LzMwLzIwMjIJAAAAATBN8MQKWO7aCOPd5wxY7toISUNJUS5LT1NEQVE6QTA0NzgyMC5JUV9NSU5PUklUWV9JTlRFUkVTVF9UT1RBTC5JUV9MVE0uMjAyMi0xMS0zMC5MLlAuS1JXLkgBAAAAT72SAAIAAAALMzU5ODkuOTYzMjQBCAAAAAUAAAABMQEAAAALLTIwNjY3MzkzNTYDAAAAAjg1AgAAAAQxMzEyBAAAAAEwBwAAAAoxMS8zMC8yMDIyCAAAAAk5LzMwLzIwMjIJAAAAATBN8MQKWO7aCGax6QxY7toIPENJUS5LT1NEQVE6QTA0NjE0MC5JUV9OSV9DT01QQU5ZLklRX0xUTS4yMDIyLTExLTMwLkwuUC5LUlcuSAEAAADKM5UAAgAAAAsxNDEyNi42MDYxOQEIAAAABQAAAAExAQAAAAstMjA2OTEzMTk3MgMAAAACODUCAAAABTQxNTcxBAAAAAEwBwAAAAoxMS8zMC8yMDIyCAAAAAk5LzMwLzIwMjIJAAAAATBN8MQKWO7aCI2d5wxY7toIIUNJUS5LT1NEQVE6QTA0NzgyMC5JUV9NQVJLRVRDQVAuLgEAAABPvZIAAgAAAA8xNzcu</t>
  </si>
  <si>
    <t>MzEzMjQ3MjA4NTIBBgAAAAUAAAABMQEAAAALLTIwNjY3NTg5NzIDAAAAAzE2MAIAAAAGMTAwMDU0BAAAAAExBwAAAAgxLzMvMjAyMyxNyAxY7toILE3IDFju2gghQ0lRLktPU0RBUTpBMjUzNDUwLklRX01BUktFVENBUC4uAQAAAD57thYCAAAAEDIwMDYuODQ3Njk4NTU1NzgBBgAAAAUAAAABMQEAAAALLTIwNjY3NTg4MDQDAAAAAzE2MAIAAAAGMTAwMDU0BAAAAAExBwAAAAgxLzMvMjAyMyxNyAxY7toILE3IDFju2gghQ0lRLktPU0RBUTpBMDY4MDUwLklRX01BUktFVENBUC4uAQAAAFgvoQECAAAAEDExNS43NTEzOTc5NzQ3OTcALE3IDFju2ggsTcgMWO7aCCFDSVEuS09TREFROkEwNDYzOTAuSVFfTUFSS0VUQ0FQLi4BAAAAGWk2AQIAAAAQMTE1LjI3MDkzNDU3MzE2NAEGAAAABQAAAAExAQAAAAstMjA2ODAxNjk0NgMAAAADMTYwAgAAAAYxMDAwNTQEAAAAATEHAAAACDEvMy8yMDIzLE3IDFju2ggsTcgMWO7aCB9DSVEuS09TRTpBMDM2NDIwLklRX01BUktFVENBUC4uAQAAANxTWQACAAAAEDQyMi40Mjg4MTIwOTg4NTEBBgAAAAUAAAABMQEAAAALLTIwNjcyMjgzOTYDAAAAAzE2MAIAAAAGMTAwMDU0BAAAAAExBwAAAAgxLzMvMjAyMyxNyAxY7toILE3IDFju2gghQ0lRLktPU0RBUTpBMDU0NzgwLklRX01BUktFVENBUC4uAQAAAJkFyQACAAAAEDE0NC41MjMzODk4OTE3NDYBBgAAAAUAAAABMQEAAAAL</t>
  </si>
  <si>
    <t>LTIwODA2OTk3NDEDAAAAAzE2MAIAAAAGMTAwMDU0BAAAAAExBwAAAAgxLzMvMjAyMyxNyAxY7toILE3IDFju2gghQ0lRLktPU0RBUTpBMjQxODQwLklRX01BUktFVENBUC4uAQAAAJyIVQ4CAAAAEDE3OS40NjYzOTE3MjM2MTkBBgAAAAUAAAABMQEAAAALLTIwNjY1MjE1NDMDAAAAAzE2MAIAAAAGMTAwMDU0BAAAAAExBwAAAAgxLzMvMjAyMyxNyAxY7toILE3IDFju2gghQ0lRLktPU0RBUTpBMDQ2MTQwLklRX01BUktFVENBUC4uAQAAAMozlQACAAAADzg2LjcyMzM4MTAzNzI5MwEGAAAABQAAAAExAQAAAAstMjA2OTE0MjUxOAMAAAADMTYwAgAAAAYxMDAwNTQEAAAAATEHAAAACDEvMy8yMDIzLE3IDFju2ggsTcgMWO7aCC9DSVEuS09TREFROkEwNDc4MjAuSVFfTklfQ09NUEFOWS5JUV9MVE0uLkwuUC4uSAEAAABPvZIAAgAAAAotMTAuMDc4NjQ5AQgAAAAFAAAAATEBAAAACy0yMDY2NzM5MzU2AwAAAAMxNjACAAAABTQxNTcxBAAAAAEwBwAAAAgxLzMvMjAyMwgAAAAJOS8zMC8yMDIyCQAAAAEwLE3IDFju2ggsTcgMWO7aCCtDSVEuS09TREFROkEwNDc4MjAuSVFfRUJJVERBLklRX0xUTS4uTC5QLi5IAQAAAE+9kgACAAAACTIyLjQ3MjEwOAEIAAAABQAAAAExAQAAAAstMjA2NjczOTM1NgMAAAADMTYwAgAAAAQ0MDUxBAAAAAEwBwAAAAgxLzMvMjAyMwgAAAAJOS8zMC8yMDIyCQAAAAEwLE3IDFju2ggs</t>
  </si>
  <si>
    <t>TcgMWO7aCClDSVEuS09TREFROkEwNDc4MjAuSVFfRUJJVC5JUV9MVE0uLkwuUC4uSAEAAABPvZIAAgAAAAktMC41ODE5MjEBCAAAAAUAAAABMQEAAAALLTIwNjY3MzkzNTYDAAAAAzE2MAIAAAADNDAwBAAAAAEwBwAAAAgxLzMvMjAyMwgAAAAJOS8zMC8yMDIyCQAAAAEwLE3IDFju2ggsTcgMWO7aCC5DSVEuS09TREFROkEwNDc4MjAuSVFfVE9UQUxfUkVWLklRX0xUTS4uTC5QLi5IAQAAAE+9kgACAAAACjEzMy4xMDgzNTkBCAAAAAUAAAABMQEAAAALLTIwNjY3MzkzNTYDAAAAAzE2MAIAAAACMjgEAAAAATAHAAAACDEvMy8yMDIzCAAAAAk5LzMwLzIwMjIJAAAAATAsTcgMWO7aCCxNyAxY7toIPENJUS5LT1NEQVE6QTA0NzgyMC5JUV9NSU5PUklUWV9JTlRFUkVTVF9UT1RBTC5JUV9MVE0uLkwuUC4uSAEAAABPvZIAAgAAAAkyNS4wNjI2NTUBCAAAAAUAAAABMQEAAAALLTIwNjY3MzkzNTYDAAAAAzE2MAIAAAAEMTMxMgQAAAABMAcAAAAIMS8zLzIwMjMIAAAACTkvMzAvMjAyMgkAAAABMCxNyAxY7toILE3IDFju2ggxQ0lRLktPU0RBUTpBMDQ3ODIwLklRX1RPVEFMX0VRVUlUWS5JUV9MVE0uLkwuUC4uSAEAAABPvZIAAgAAAAoyNjQuNjYyODEyAQgAAAAFAAAAATEBAAAACy0yMDY2NzM5MzU2AwAAAAMxNjACAAAABDEyNzUEAAAAATAHAAAACDEvMy8yMDIzCAAAAAk5LzMwLzIwMjIJAAAAATAsTcgMWO7a</t>
  </si>
  <si>
    <t>CCxNyAxY7toIM0NJUS5LT1NEQVE6QTA0NzgyMC5JUV9DQVNIX1NUX0lOVkVTVC5JUV9MVE0uLkwuUC4uSAEAAABPvZIAAgAAAAk1Mi4yNzg5MjIBCAAAAAUAAAABMQEAAAALLTIwNjY3MzkzNTYDAAAAAzE2MAIAAAAEMTAwMgQAAAABMAcAAAAIMS8zLzIwMjMIAAAACTkvMzAvMjAyMgkAAAABMCB0yAxY7toIIHTIDFju2ggvQ0lRLktPU0RBUTpBMDQ3ODIwLklRX1RPVEFMX0RFQlQuSVFfTFRNLi5MLlAuLkgBAAAAT72SAAIAAAAJOTAuMDU1OTc0AQgAAAAFAAAAATEBAAAACy0yMDY2NzM5MzU2AwAAAAMxNjACAAAABDQxNzMEAAAAATAHAAAACDEvMy8yMDIzCAAAAAk5LzMwLzIwMjIJAAAAATAgdMgMWO7aCCB0yAxY7toIL0NJUS5LT1NEQVE6QTA0NzgyMC5JUV9DQVNIX0VRVUlWLklRX0xUTS4uTC5QLi5IAQAAAE+9kgACAAAACTI0LjUwMTk2NQEIAAAABQAAAAExAQAAAAstMjA2NjczOTM1NgMAAAADMTYwAgAAAAQxMDk2BAAAAAEwBwAAAAgxLzMvMjAyMwgAAAAJOS8zMC8yMDIyCQAAAAEwIHTIDFju2gggdMgMWO7aCC9DSVEuS09TREFROkEyNTM0NTAuSVFfTklfQ09NUEFOWS5JUV9MVE0uLkwuUC4uSAEAAAA+e7YWAgAAAAk0MC41NTkzMDIBCAAAAAUAAAABMQEAAAALLTIwNjY3Mzk0MTADAAAAAzE2MAIAAAAFNDE1NzEEAAAAATAHAAAACDEvMy8yMDIzCAAAAAk5LzMwLzIwMjIJAAAAATAgdMgMWO7a</t>
  </si>
  <si>
    <t>CCB0yAxY7toIK0NJUS5LT1NEQVE6QTI1MzQ1MC5JUV9FQklUREEuSVFfTFRNLi5MLlAuLkgBAAAAPnu2FgIAAAAKMTM1LjAxMjA2MgEIAAAABQAAAAExAQAAAAstMjA2NjczOTQxMAMAAAADMTYwAgAAAAQ0MDUxBAAAAAEwBwAAAAgxLzMvMjAyMwgAAAAJOS8zMC8yMDIyCQAAAAEwIHTIDFju2gggdMgMWO7aCClDSVEuS09TREFROkEyNTM0NTAuSVFfRUJJVC5JUV9MVE0uLkwuUC4uSAEAAAA+e7YWAgAAAAk0OS4wMTQxMjIBCAAAAAUAAAABMQEAAAALLTIwNjY3Mzk0MTADAAAAAzE2MAIAAAADNDAwBAAAAAEwBwAAAAgxLzMvMjAyMwgAAAAJOS8zMC8yMDIyCQAAAAEwIHTIDFju2gggdMgMWO7aCC5DSVEuS09TREFROkEyNTM0NTAuSVFfVE9UQUxfUkVWLklRX0xUTS4uTC5QLi5IAQAAAD57thYCAAAACjQ1Ni4zNzkyOTgBCAAAAAUAAAABMQEAAAALLTIwNjY3Mzk0MTADAAAAAzE2MAIAAAACMjgEAAAAATAHAAAACDEvMy8yMDIzCAAAAAk5LzMwLzIwMjIJAAAAATAgdMgMWO7aCCB0yAxY7toIPENJUS5LT1NEQVE6QTI1MzQ1MC5JUV9NSU5PUklUWV9JTlRFUkVTVF9UT1RBTC5JUV9MVE0uLkwuUC4uSAEAAAA+e7YWAwAAAAAAIHTIDFju2gggdMgMWO7aCDFDSVEuS09TREFROkEyNTM0NTAuSVFfVE9UQUxfRVFVSVRZLklRX0xUTS4uTC5QLi5IAQAAAD57thYCAAAACTQ3My4zNzI4MgEIAAAABQAAAAExAQAA</t>
  </si>
  <si>
    <t>AAstMjA2NjczOTQxMAMAAAADMTYwAgAAAAQxMjc1BAAAAAEwBwAAAAgxLzMvMjAyMwgAAAAJOS8zMC8yMDIyCQAAAAEwIHTIDFju2gggdMgMWO7aCDNDSVEuS09TREFROkEyNTM0NTAuSVFfQ0FTSF9TVF9JTlZFU1QuSVFfTFRNLi5MLlAuLkgBAAAAPnu2FgIAAAAJNjEuMzc1MjM2AQgAAAAFAAAAATEBAAAACy0yMDY2NzM5NDEwAwAAAAMxNjACAAAABDEwMDIEAAAAATAHAAAACDEvMy8yMDIzCAAAAAk5LzMwLzIwMjIJAAAAATAgdMgMWO7aCCB0yAxY7toIL0NJUS5LT1NEQVE6QTI1MzQ1MC5JUV9UT1RBTF9ERUJULklRX0xUTS4uTC5QLi5IAQAAAD57thYCAAAACTExOC4zODQ0MwEIAAAABQAAAAExAQAAAAstMjA2NjczOTQxMAMAAAADMTYwAgAAAAQ0MTczBAAAAAEwBwAAAAgxLzMvMjAyMwgAAAAJOS8zMC8yMDIyCQAAAAEwIHTIDFju2gggdMgMWO7aCC9DSVEuS09TREFROkEyNTM0NTAuSVFfQ0FTSF9FUVVJVi5JUV9MVE0uLkwuUC4uSAEAAAA+e7YWAgAAAAk1Ny45MjI4NTgBCAAAAAUAAAABMQEAAAALLTIwNjY3Mzk0MTADAAAAAzE2MAIAAAAEMTA5NgQAAAABMAcAAAAIMS8zLzIwMjMIAAAACTkvMzAvMjAyMgkAAAABMCB0yAxY7toIIHTIDFju2ggvQ0lRLktPU0RBUTpBMDY4MDUwLklRX05JX0NPTVBBTlkuSVFfTFRNLi5MLlAuLkgBAAAAWC+hAQIAAAAIMS44NDgwMzgBCAAAAAUAAAABMQEAAAAK</t>
  </si>
  <si>
    <t>MjEwMDIzOTA0OAMAAAADMTYwAgAAAAU0MTU3MQQAAAABMAcAAAAIMS8zLzIwMjMIAAAACTMvMzEvMjAyMQkAAAABMCB0yAxY7toIIHTIDFju2ggrQ0lRLktPU0RBUTpBMDY4MDUwLklRX0VCSVREQS5JUV9MVE0uLkwuUC4uSAEAAABYL6EBAgAAAAczLjAzOTU5AQgAAAAFAAAAATEBAAAACjIxMDAyMzkwNDgDAAAAAzE2MAIAAAAENDA1MQQAAAABMAcAAAAIMS8zLzIwMjMIAAAACTMvMzEvMjAyMQkAAAABMCB0yAxY7toIIHTIDFju2ggpQ0lRLktPU0RBUTpBMDY4MDUwLklRX0VCSVQuSVFfTFRNLi5MLlAuLkgBAAAAWC+hAQIAAAAIMi4zMzEzNTEBCAAAAAUAAAABMQEAAAAKMjEwMDIzOTA0OAMAAAADMTYwAgAAAAM0MDAEAAAAATAHAAAACDEvMy8yMDIzCAAAAAkzLzMxLzIwMjEJAAAAATAgdMgMWO7aCCB0yAxY7toILkNJUS5LT1NEQVE6QTA2ODA1MC5JUV9UT1RBTF9SRVYuSVFfTFRNLi5MLlAuLkgBAAAAWC+hAQIAAAAIMTkuNzU5MjgBCAAAAAUAAAABMQEAAAAKMjEwMDIzOTA0OAMAAAADMTYwAgAAAAIyOAQAAAABMAcAAAAIMS8zLzIwMjMIAAAACTMvMzEvMjAyMQkAAAABMCB0yAxY7toIIHTIDFju2gg8Q0lRLktPU0RBUTpBMDY4MDUwLklRX01JTk9SSVRZX0lOVEVSRVNUX1RPVEFMLklRX0xUTS4uTC5QLi5IAQAAAFgvoQEDAAAAAAAgdMgMWO7aCCB0yAxY7toIMUNJUS5LT1NEQVE6QTA2ODA1MC5J</t>
  </si>
  <si>
    <t>UV9UT1RBTF9FUVVJVFkuSVFfTFRNLi5MLlAuLkgBAAAAWC+hAQIAAAAJNjEuMTIyMDYxAQgAAAAFAAAAATEBAAAACjIxMDAyMzkwNDgDAAAAAzE2MAIAAAAEMTI3NQQAAAABMAcAAAAIMS8zLzIwMjMIAAAACTMvMzEvMjAyMQkAAAABMCB0yAxY7toIIHTIDFju2ggzQ0lRLktPU0RBUTpBMDY4MDUwLklRX0NBU0hfU1RfSU5WRVNULklRX0xUTS4uTC5QLi5IAQAAAFgvoQECAAAACDcuMDM4MDEyAQgAAAAFAAAAATEBAAAACjIxMDAyMzkwNDgDAAAAAzE2MAIAAAAEMTAwMgQAAAABMAcAAAAIMS8zLzIwMjMIAAAACTMvMzEvMjAyMQkAAAABMCB0yAxY7toIIHTIDFju2ggvQ0lRLktPU0RBUTpBMDY4MDUwLklRX1RPVEFMX0RFQlQuSVFfTFRNLi5MLlAuLkgBAAAAWC+hAQIAAAAJMjEuMDQwNzM0AQgAAAAFAAAAATEBAAAACjIxMDAyMzkwNDgDAAAAAzE2MAIAAAAENDE3MwQAAAABMAcAAAAIMS8zLzIwMjMIAAAACTMvMzEvMjAyMQkAAAABMCB0yAxY7toIIHTIDFju2ggvQ0lRLktPU0RBUTpBMDY4MDUwLklRX0NBU0hfRVFVSVYuSVFfTFRNLi5MLlAuLkgBAAAAWC+hAQIAAAAINy4wMzgwMTIBCAAAAAUAAAABMQEAAAAKMjEwMDIzOTA0OAMAAAADMTYwAgAAAAQxMDk2BAAAAAEwBwAAAAgxLzMvMjAyMwgAAAAJMy8zMS8yMDIxCQAAAAEwIHTIDFju2gggdMgMWO7aCC9DSVEuS09TREFROkEwNDYzOTAuSVFfTklf</t>
  </si>
  <si>
    <t>Q09NUEFOWS5JUV9MVE0uLkwuUC4uSAEAAAAZaTYBAgAAAAkxMC42NDk2NjUBCAAAAAUAAAABMQEAAAALLTIwNjc5ODk2MjkDAAAAAzE2MAIAAAAFNDE1NzEEAAAAATAHAAAACDEvMy8yMDIzCAAAAAk5LzMwLzIwMjIJAAAAATAgdMgMWO7aCCB0yAxY7toIK0NJUS5LT1NEQVE6QTA0NjM5MC5JUV9FQklUREEuSVFfTFRNLi5MLlAuLkgBAAAAGWk2AQIAAAAJMTAuNjU0MzQ5AQgAAAAFAAAAATEBAAAACy0yMDY3OTg5NjI5AwAAAAMxNjACAAAABDQwNTEEAAAAATAHAAAACDEvMy8yMDIzCAAAAAk5LzMwLzIwMjIJAAAAATAgdMgMWO7aCCB0yAxY7toIKUNJUS5LT1NEQVE6QTA0NjM5MC5JUV9FQklULklRX0xUTS4uTC5QLi5IAQAAABlpNgECAAAACTEwLjE1NDc3NgEIAAAABQAAAAExAQAAAAstMjA2Nzk4OTYyOQMAAAADMTYwAgAAAAM0MDAEAAAAATAHAAAACDEvMy8yMDIzCAAAAAk5LzMwLzIwMjIJAAAAATAgdMgMWO7aCCB0yAxY7toILkNJUS5LT1NEQVE6QTA0NjM5MC5JUV9UT1RBTF9SRVYuSVFfTFRNLi5MLlAuLkgBAAAAGWk2AQIAAAAJNTEuNDYwMDg3AQgAAAAFAAAAATEBAAAACy0yMDY3OTg5NjI5AwAAAAMxNjACAAAAAjI4BAAAAAEwBwAAAAgxLzMvMjAyMwgAAAAJOS8zMC8yMDIyCQAAAAEwIHTIDFju2gggdMgMWO7aCDxDSVEuS09TREFROkEwNDYzOTAuSVFfTUlOT1JJVFlfSU5URVJFU1RfVE9U</t>
  </si>
  <si>
    <t>QUwuSVFfTFRNLi5MLlAuLkgBAAAAGWk2AQIAAAAJLTAuMDAwNzU4AQgAAAAFAAAAATEBAAAACy0yMDY3OTg5NjI5AwAAAAMxNjACAAAABDEzMTIEAAAAATAHAAAACDEvMy8yMDIzCAAAAAk5LzMwLzIwMjIJAAAAATAgdMgMWO7aCCB0yAxY7toIMUNJUS5LT1NEQVE6QTA0NjM5MC5JUV9UT1RBTF9FUVVJVFkuSVFfTFRNLi5MLlAuLkgBAAAAGWk2AQIAAAAIMzUuODY5NTkBCAAAAAUAAAABMQEAAAALLTIwNjc5ODk2MjkDAAAAAzE2MAIAAAAEMTI3NQQAAAABMAcAAAAIMS8zLzIwMjMIAAAACTkvMzAvMjAyMgkAAAABMCB0yAxY7toIIHTIDFju2ggzQ0lRLktPU0RBUTpBMDQ2MzkwLklRX0NBU0hfU1RfSU5WRVNULklRX0xUTS4uTC5QLi5IAQAAABlpNgECAAAACTIwLjMzMjM2MQEIAAAABQAAAAExAQAAAAstMjA2Nzk4OTYyOQMAAAADMTYwAgAAAAQxMDAyBAAAAAEwBwAAAAgxLzMvMjAyMwgAAAAJOS8zMC8yMDIyCQAAAAEwIHTIDFju2gggdMgMWO7aCC9DSVEuS09TREFROkEwNDYzOTAuSVFfVE9UQUxfREVCVC5JUV9MVE0uLkwuUC4uSAEAAAAZaTYBAgAAAAg1Ljg1NzU1OQEIAAAABQAAAAExAQAAAAstMjA2Nzk4OTYyOQMAAAADMTYwAgAAAAQ0MTczBAAAAAEwBwAAAAgxLzMvMjAyMwgAAAAJOS8zMC8yMDIyCQAAAAEwIHTIDFju2gggdMgMWO7aCC9DSVEuS09TREFROkEwNDYzOTAuSVFfQ0FTSF9FUVVJ</t>
  </si>
  <si>
    <t>Vi5JUV9MVE0uLkwuUC4uSAEAAAAZaTYBAgAAAAg2Ljc4OTM5NgEIAAAABQAAAAExAQAAAAstMjA2Nzk4OTYyOQMAAAADMTYwAgAAAAQxMDk2BAAAAAEwBwAAAAgxLzMvMjAyMwgAAAAJOS8zMC8yMDIyCQAAAAEwIHTIDFju2gggdMgMWO7aCC1DSVEuS09TRTpBMDM2NDIwLklRX05JX0NPTVBBTlkuSVFfTFRNLi5MLlAuLkgBAAAA3FNZAAIAAAAKLTE4LjQxMjExMwEIAAAABQAAAAExAQAAAAstMjA2NzIxOTc3OAMAAAADMTYwAgAAAAU0MTU3MQQAAAABMAcAAAAIMS8zLzIwMjMIAAAACTkvMzAvMjAyMgkAAAABMCB0yAxY7toIIHTIDFju2ggpQ0lRLktPU0U6QTAzNjQyMC5JUV9FQklUREEuSVFfTFRNLi5MLlAuLkgBAAAA3FNZAAIAAAAJNzUuNzY2MTM3AQgAAAAFAAAAATEBAAAACy0yMDY3MjE5Nzc4AwAAAAMxNjACAAAABDQwNTEEAAAAATAHAAAACDEvMy8yMDIzCAAAAAk5LzMwLzIwMjIJAAAAATAgdMgMWO7aCCB0yAxY7toIJ0NJUS5LT1NFOkEwMzY0MjAuSVFfRUJJVC5JUV9MVE0uLkwuUC4uSAEAAADcU1kAAgAAAAotNDMuMDI4MDkyAQgAAAAFAAAAATEBAAAACy0yMDY3MjE5Nzc4AwAAAAMxNjACAAAAAzQwMAQAAAABMAcAAAAIMS8zLzIwMjMIAAAACTkvMzAvMjAyMgkAAAABMCB0yAxY7toIIHTIDFju2ggsQ0lRLktPU0U6QTAzNjQyMC5JUV9UT1RBTF9SRVYuSVFfTFRNLi5MLlAuLkgBAAAA3FNZ</t>
  </si>
  <si>
    <t>AAIAAAAKNTc1LjQ2NTUyMQEIAAAABQAAAAExAQAAAAstMjA2NzIxOTc3OAMAAAADMTYwAgAAAAIyOAQAAAABMAcAAAAIMS8zLzIwMjMIAAAACTkvMzAvMjAyMgkAAAABMCB0yAxY7toIIHTIDFju2gg6Q0lRLktPU0U6QTAzNjQyMC5JUV9NSU5PUklUWV9JTlRFUkVTVF9UT1RBTC5JUV9MVE0uLkwuUC4uSAEAAADcU1kAAgAAAAozNjIuMzI1MDQyAQgAAAAFAAAAATEBAAAACy0yMDY3MjE5Nzc4AwAAAAMxNjACAAAABDEzMTIEAAAAATAHAAAACDEvMy8yMDIzCAAAAAk5LzMwLzIwMjIJAAAAATAgdMgMWO7aCCB0yAxY7toIL0NJUS5LT1NFOkEwMzY0MjAuSVFfVE9UQUxfRVFVSVRZLklRX0xUTS4uTC5QLi5IAQAAANxTWQACAAAACjUwMi42MzQ4NzUBCAAAAAUAAAABMQEAAAALLTIwNjcyMTk3NzgDAAAAAzE2MAIAAAAEMTI3NQQAAAABMAcAAAAIMS8zLzIwMjMIAAAACTkvMzAvMjAyMgkAAAABMCB0yAxY7toIIHTIDFju2ggxQ0lRLktPU0U6QTAzNjQyMC5JUV9DQVNIX1NUX0lOVkVTVC5JUV9MVE0uLkwuUC4uSAEAAADcU1kAAgAAAAoyOTAuMzgwODQyAQgAAAAFAAAAATEBAAAACy0yMDY3MjE5Nzc4AwAAAAMxNjACAAAABDEwMDIEAAAAATAHAAAACDEvMy8yMDIzCAAAAAk5LzMwLzIwMjIJAAAAATAgdMgMWO7aCCB0yAxY7toILUNJUS5LT1NFOkEwMzY0MjAuSVFfVE9UQUxfREVCVC5JUV9MVE0uLkwuUC4u</t>
  </si>
  <si>
    <t>SAEAAADcU1kAAgAAAAo4NzguNDg5MDExAQgAAAAFAAAAATEBAAAACy0yMDY3MjE5Nzc4AwAAAAMxNjACAAAABDQxNzMEAAAAATAHAAAACDEvMy8yMDIzCAAAAAk5LzMwLzIwMjIJAAAAATAgdMgMWO7aCCB0yAxY7toILUNJUS5LT1NFOkEwMzY0MjAuSVFfQ0FTSF9FUVVJVi5JUV9MVE0uLkwuUC4uSAEAAADcU1kAAgAAAAoyNjkuNzk3MzgxAQgAAAAFAAAAATEBAAAACy0yMDY3MjE5Nzc4AwAAAAMxNjACAAAABDEwOTYEAAAAATAHAAAACDEvMy8yMDIzCAAAAAk5LzMwLzIwMjIJAAAAATAgdMgMWO7aCCB0yAxY7toIL0NJUS5LT1NEQVE6QTA1NDc4MC5JUV9OSV9DT01QQU5ZLklRX0xUTS4uTC5QLi5IAQAAAJkFyQACAAAACDAuNzgyNjI5AQgAAAAFAAAAATEBAAAACy0yMDgwNjgzNjYyAwAAAAMxNjACAAAABTQxNTcxBAAAAAEwBwAAAAgxLzMvMjAyMwgAAAAJNi8zMC8yMDIyCQAAAAEwIHTIDFju2gggdMgMWO7aCCtDSVEuS09TREFROkEwNTQ3ODAuSVFfRUJJVERBLklRX0xUTS4uTC5QLi5IAQAAAJkFyQACAAAACDAuNzI5MzU2AQgAAAAFAAAAATEBAAAACy0yMDgwNjgzNjYyAwAAAAMxNjACAAAABDQwNTEEAAAAATAHAAAACDEvMy8yMDIzCAAAAAk2LzMwLzIwMjIJAAAAATAgdMgMWO7aCCB0yAxY7toIKUNJUS5LT1NEQVE6QTA1NDc4MC5JUV9FQklULklRX0xUTS4uTC5QLi5IAQAAAJkFyQACAAAACC0w</t>
  </si>
  <si>
    <t>LjE3MzQzAQgAAAAFAAAAATEBAAAACy0yMDgwNjgzNjYyAwAAAAMxNjACAAAAAzQwMAQAAAABMAcAAAAIMS8zLzIwMjMIAAAACTYvMzAvMjAyMgkAAAABMCB0yAxY7toIIHTIDFju2gguQ0lRLktPU0RBUTpBMDU0NzgwLklRX1RPVEFMX1JFVi5JUV9MVE0uLkwuUC4uSAEAAACZBckAAgAAAAk0NC4xNzE1ODQBCAAAAAUAAAABMQEAAAALLTIwODA2ODM2NjIDAAAAAzE2MAIAAAACMjgEAAAAATAHAAAACDEvMy8yMDIzCAAAAAk2LzMwLzIwMjIJAAAAATAgdMgMWO7aCCB0yAxY7toIPENJUS5LT1NEQVE6QTA1NDc4MC5JUV9NSU5PUklUWV9JTlRFUkVTVF9UT1RBTC5JUV9MVE0uLkwuUC4uSAEAAACZBckAAwAAAAAAIHTIDFju2gggdMgMWO7aCDFDSVEuS09TREFROkEwNTQ3ODAuSVFfVE9UQUxfRVFVSVRZLklRX0xUTS4uTC5QLi5IAQAAAJkFyQACAAAACTUyLjQwNzY2OAEIAAAABQAAAAExAQAAAAstMjA4MDY4MzY2MgMAAAADMTYwAgAAAAQxMjc1BAAAAAEwBwAAAAgxLzMvMjAyMwgAAAAJNi8zMC8yMDIyCQAAAAEwIHTIDFju2gggdMgMWO7aCDNDSVEuS09TREFROkEwNTQ3ODAuSVFfQ0FTSF9TVF9JTlZFU1QuSVFfTFRNLi5MLlAuLkgBAAAAmQXJAAIAAAAIMjAuNTk3NjEBCAAAAAUAAAABMQEAAAALLTIwODA2ODM2NjIDAAAAAzE2MAIAAAAEMTAwMgQAAAABMAcAAAAIMS8zLzIwMjMIAAAACTYvMzAvMjAy</t>
  </si>
  <si>
    <t>MgkAAAABMCB0yAxY7toIIHTIDFju2ggvQ0lRLktPU0RBUTpBMDU0NzgwLklRX1RPVEFMX0RFQlQuSVFfTFRNLi5MLlAuLkgBAAAAmQXJAAIAAAAINy4wMzgzNTgBCAAAAAUAAAABMQEAAAALLTIwODA2ODM2NjIDAAAAAzE2MAIAAAAENDE3MwQAAAABMAcAAAAIMS8zLzIwMjMIAAAACTYvMzAvMjAyMgkAAAABMCB0yAxY7toIIHTIDFju2ggvQ0lRLktPU0RBUTpBMDU0NzgwLklRX0NBU0hfRVFVSVYuSVFfTFRNLi5MLlAuLkgBAAAAmQXJAAIAAAAJMTEuNzI1MjkzAQgAAAAFAAAAATEBAAAACy0yMDgwNjgzNjYyAwAAAAMxNjACAAAABDEwOTYEAAAAATAHAAAACDEvMy8yMDIzCAAAAAk2LzMwLzIwMjIJAAAAATAgdMgMWO7aCCB0yAxY7toIL0NJUS5LT1NEQVE6QTI0MTg0MC5JUV9OSV9DT01QQU5ZLklRX0xUTS4uTC5QLi5IAQAAAJyIVQ4CAAAACTEwLjMxNzIyNQEIAAAABQAAAAExAQAAAAstMjA2NjUxODI4MQMAAAADMTYwAgAAAAU0MTU3MQQAAAABMAcAAAAIMS8zLzIwMjMIAAAACTkvMzAvMjAyMgkAAAABMCB0yAxY7toIIHTIDFju2ggrQ0lRLktPU0RBUTpBMjQxODQwLklRX0VCSVREQS5JUV9MVE0uLkwuUC4uSAEAAACciFUOAgAAAAg4LjY2MjcxNQEIAAAABQAAAAExAQAAAAstMjA2NjUxODI4MQMAAAADMTYwAgAAAAQ0MDUxBAAAAAEwBwAAAAgxLzMvMjAyMwgAAAAJOS8zMC8yMDIyCQAAAAEwIHTI</t>
  </si>
  <si>
    <t>DFju2gggdMgMWO7aCClDSVEuS09TREFROkEyNDE4NDAuSVFfRUJJVC5JUV9MVE0uLkwuUC4uSAEAAACciFUOAgAAAAg4LjMyMTM1OAEIAAAABQAAAAExAQAAAAstMjA2NjUxODI4MQMAAAADMTYwAgAAAAM0MDAEAAAAATAHAAAACDEvMy8yMDIzCAAAAAk5LzMwLzIwMjIJAAAAATAgdMgMWO7aCCB0yAxY7toILkNJUS5LT1NEQVE6QTI0MTg0MC5JUV9UT1RBTF9SRVYuSVFfTFRNLi5MLlAuLkgBAAAAnIhVDgIAAAAJNTQuOTMyMTgxAQgAAAAFAAAAATEBAAAACy0yMDY2NTE4MjgxAwAAAAMxNjACAAAAAjI4BAAAAAEwBwAAAAgxLzMvMjAyMwgAAAAJOS8zMC8yMDIyCQAAAAEwIHTIDFju2gggdMgMWO7aCDxDSVEuS09TREFROkEyNDE4NDAuSVFfTUlOT1JJVFlfSU5URVJFU1RfVE9UQUwuSVFfTFRNLi5MLlAuLkgBAAAAnIhVDgMAAAAAACB0yAxY7toIIHTIDFju2ggxQ0lRLktPU0RBUTpBMjQxODQwLklRX1RPVEFMX0VRVUlUWS5JUV9MVE0uLkwuUC4uSAEAAACciFUOAgAAAAk0Mi43NDgzNjkBCAAAAAUAAAABMQEAAAALLTIwNjY1MTgyODEDAAAAAzE2MAIAAAAEMTI3NQQAAAABMAcAAAAIMS8zLzIwMjMIAAAACTkvMzAvMjAyMgkAAAABMCB0yAxY7toIIHTIDFju2ggzQ0lRLktPU0RBUTpBMjQxODQwLklRX0NBU0hfU1RfSU5WRVNULklRX0xUTS4uTC5QLi5IAQAAAJyIVQ4CAAAACTI4LjM5MDgyNwEIAAAA</t>
  </si>
  <si>
    <t>BQAAAAExAQAAAAstMjA2NjUxODI4MQMAAAADMTYwAgAAAAQxMDAyBAAAAAEwBwAAAAgxLzMvMjAyMwgAAAAJOS8zMC8yMDIyCQAAAAEwIHTIDFju2gggdMgMWO7aCC9DSVEuS09TREFROkEyNDE4NDAuSVFfVE9UQUxfREVCVC5JUV9MVE0uLkwuUC4uSAEAAACciFUOAgAAAAkxMC4yODk4NjEBCAAAAAUAAAABMQEAAAALLTIwNjY1MTgyODEDAAAAAzE2MAIAAAAENDE3MwQAAAABMAcAAAAIMS8zLzIwMjMIAAAACTkvMzAvMjAyMgkAAAABMCB0yAxY7toIIHTIDFju2ggvQ0lRLktPU0RBUTpBMjQxODQwLklRX0NBU0hfRVFVSVYuSVFfTFRNLi5MLlAuLkgBAAAAnIhVDgIAAAAJMjYuMTgzMTY1AQgAAAAFAAAAATEBAAAACy0yMDY2NTE4MjgxAwAAAAMxNjACAAAABDEwOTYEAAAAATAHAAAACDEvMy8yMDIzCAAAAAk5LzMwLzIwMjIJAAAAATAgdMgMWO7aCCB0yAxY7toIL0NJUS5LT1NEQVE6QTA0NjE0MC5JUV9OSV9DT01QQU5ZLklRX0xUTS4uTC5QLi5IAQAAAMozlQACAAAACDkuODM3NDcyAQgAAAAFAAAAATEBAAAACy0yMDY5MTMxOTcyAwAAAAMxNjACAAAABTQxNTcxBAAAAAEwBwAAAAgxLzMvMjAyMwgAAAAJOS8zMC8yMDIyCQAAAAEwIHTIDFju2gggdMgMWO7aCCtDSVEuS09TREFROkEwNDYxNDAuSVFfRUJJVERBLklRX0xUTS4uTC5QLi5IAQAAAMozlQACAAAACDkuNzA5Mjc5AQgAAAAFAAAAATEBAAAA</t>
  </si>
  <si>
    <t>Cy0yMDY5MTMxOTcyAwAAAAMxNjACAAAABDQwNTEEAAAAATAHAAAACDEvMy8yMDIzCAAAAAk5LzMwLzIwMjIJAAAAATAgdMgMWO7aCCB0yAxY7toIKUNJUS5LT1NEQVE6QTA0NjE0MC5JUV9FQklULklRX0xUTS4uTC5QLi5IAQAAAMozlQACAAAACDguOTUyMzQzAQgAAAAFAAAAATEBAAAACy0yMDY5MTMxOTcyAwAAAAMxNjACAAAAAzQwMAQAAAABMAcAAAAIMS8zLzIwMjMIAAAACTkvMzAvMjAyMgkAAAABMCB0yAxY7toIIHTIDFju2gguQ0lRLktPU0RBUTpBMDQ2MTQwLklRX1RPVEFMX1JFVi5JUV9MVE0uLkwuUC4uSAEAAADKM5UAAgAAAAoxMzAuNjk2ODA3AQgAAAAFAAAAATEBAAAACy0yMDY5MTMxOTcyAwAAAAMxNjACAAAAAjI4BAAAAAEwBwAAAAgxLzMvMjAyMwgAAAAJOS8zMC8yMDIyCQAAAAEwIHTIDFju2gggdMgMWO7aCDxDSVEuS09TREFROkEwNDYxNDAuSVFfTUlOT1JJVFlfSU5URVJFU1RfVE9UQUwuSVFfTFRNLi5MLlAuLkgBAAAAyjOVAAMAAAAAACB0yAxY7toIIHTIDFju2ggxQ0lRLktPU0RBUTpBMDQ2MTQwLklRX1RPVEFMX0VRVUlUWS5JUV9MVE0uLkwuUC4uSAEAAADKM5UAAgAAAAoxMjAuODcxOTgyAQgAAAAFAAAAATEBAAAACy0yMDY5MTMxOTcyAwAAAAMxNjACAAAABDEyNzUEAAAAATAHAAAACDEvMy8yMDIzCAAAAAk5LzMwLzIwMjIJAAAAATAgdMgMWO7aCCB0yAxY7toIM0NJUS5L</t>
  </si>
  <si>
    <t>T1NEQVE6QTA0NjE0MC5JUV9DQVNIX1NUX0lOVkVTVC5JUV9MVE0uLkwuUC4uSAEAAADKM5UAAgAAAAk4OC40Mzc5OTcBCAAAAAUAAAABMQEAAAALLTIwNjkxMzE5NzIDAAAAAzE2MAIAAAAEMTAwMgQAAAABMAcAAAAIMS8zLzIwMjMIAAAACTkvMzAvMjAyMgkAAAABMCB0yAxY7toIIHTIDFju2ggvQ0lRLktPU0RBUTpBMDQ2MTQwLklRX1RPVEFMX0RFQlQuSVFfTFRNLi5MLlAuLkgBAAAAyjOVAAIAAAAHMC4xMzE2MwEIAAAABQAAAAExAQAAAAstMjA2OTEzMTk3MgMAAAADMTYwAgAAAAQ0MTczBAAAAAEwBwAAAAgxLzMvMjAyMwgAAAAJOS8zMC8yMDIyCQAAAAEwIHTIDFju2gggdMgMWO7aCC9DSVEuS09TREFROkEwNDYxNDAuSVFfQ0FTSF9FUVVJVi5JUV9MVE0uLkwuUC4uSAEAAADKM5UAAgAAAAgxNi4zOTczNAEIAAAABQAAAAExAQAAAAstMjA2OTEzMTk3MgMAAAADMTYwAgAAAAQxMDk2BAAAAAEwBwAAAAgxLzMvMjAyMwgAAAAJOS8zMC8yMDIyCQAAAAEwIHTIDFju2gggdMgMWO7aCChDSVEuTkFTREFRR1M6TkZMWC5JUV9OQVRJVkVfQ09NUEFOWV9OQU1FAQAAAAx9AAADAAAADU5ldGZsaXgsIEluYy4A0oOLFVju2gj/37EVWO7aCCFDSVEuTkFTREFRR1M6TkZMWC5JUV9DT1VOVFJZX05BTUUBAAAADH0AAAMAAAANVW5pdGVkIFN0YXRlcwDSg4sVWO7aCPsGshVY7toIHENJUS5OWVNFOkRJUy5JUV9D</t>
  </si>
  <si>
    <t>T01QQU5ZX05BTUUBAAAATOwCAAMAAAAXVGhlIFdhbHQgRGlzbmV5IENvbXBhbnkA0oOLFVju2gh5bLEVWO7aCB9DSVEuTkFTREFRR1M6SVEuSVFfQ09NUEFOWV9OQU1FAQAAAMIo5QUDAAAAC2lRSVlJLCBJbmMuANKDixVY7toIeWyxFVju2gghQ0lRLk5BU0RBUUdTOlJPS1UuSVFfQ09VTlRSWV9OQU1FAQAAAEmahAADAAAADVVuaXRlZCBTdGF0ZXMA0oOLFVju2ggyHbEVWO7aCCZDSVEuTkFTREFRR1M6SVEuSVFfTkFUSVZFX0NPTVBBTllfTkFNRQEAAADCKOUFAwAAAAnniLHlpYfoiboA0oOLFVju2ghVQLAVWO7aCB9DSVEuTkFTREFRR1M6SVEuSVFfQ09VTlRSWV9OQU1FAQAAAMIo5QUDAAAABUNoaW5hANKDixVY7toIimCwFVju2ggoQ0lRLk5BU0RBUUdTOlJPS1UuSVFfTkFUSVZFX0NPTVBBTllfTkFNRQEAAABJmoQAAwAAAApSb2t1LCBJbmMuANKDixVY7toIVUCwFVju2ggcQ0lRLk5ZU0U6RElTLklRX0NPVU5UUllfTkFNRQEAAABM7AIAAwAAAA1Vbml0ZWQgU3RhdGVzANKDixVY7toITMuvFVju2gghQ0lRLk5BU0RBUUdTOlJPS1UuSVFfQ09NUEFOWV9OQU1FAQAAAEmahAADAAAAClJva3UsIEluYy4A0oOLFVju2gjxdqsVWO7aCCFDSVEuTkFTREFRR1M6TkZMWC5JUV9DT01QQU5ZX05BTUUBAAAADH0AAAMAAAANTmV0ZmxpeCwgSW5jLgDSg4sVWO7aCPF2qxVY7toII0NJUS5OWVNFOkRJUy5JUV9O</t>
  </si>
  <si>
    <t>QVRJVkVfQ09NUEFOWV9OQU1FAQAAAEzsAgADAAAAF1RoZSBXYWx0IERpc25leSBDb21wYW55ANKDixVY7toI0EqrFVju2ggqQ0lRLk5BU0RBUUdTOk5GTFguSVFfTUFSS0VUQ0FQLjIwMjItMTEtMzAuAQAAAAx9AAACAAAADTEzNTk2Ny4xMTE1MzIBBgAAAAUAAAABMQEAAAALLTIwNzQyNDYwMzkDAAAAAzE2MAIAAAAGMTAwMDU0BAAAAAExBwAAAAoxMS8zMC8yMDIy0oOLFVju2gjSg4sVWO7aCChDSVEuTkFTREFRR1M6SVEuSVFfTUFSS0VUQ0FQLjIwMjItMTEtMzAuAQAAAMIo5QUCAAAACzI0NDUuNTQ5NDExAQYAAAAFAAAAATEBAAAACy0yMDY4MTE4MjMwAwAAAAMxNjACAAAABjEwMDA1NAQAAAABMQcAAAAKMTEvMzAvMjAyMtKDixVY7toI0oOLFVju2ggqQ0lRLk5BU0RBUUdTOlJPS1UuSVFfTUFSS0VUQ0FQLjIwMjItMTEtMzAuAQAAAEmahAACAAAACzgyNjguNDMxMTY1AQYAAAAFAAAAATEBAAAACy0yMDcyMTA1MzMxAwAAAAMxNjACAAAABjEwMDA1NAQAAAABMQcAAAAKMTEvMzAvMjAyMtKDixVY7toI0oOLFVju2gglQ0lRLk5ZU0U6RElTLklRX01BUktFVENBUC4yMDIyLTExLTMwLgEAAABM7AIAAgAAAA0xNzg0NzQuOTQ3ODY2AQYAAAAFAAAAATEBAAAACy0yMDY2Nzg2MzkzAwAAAAMxNjACAAAABjEwMDA1NAQAAAABMQcAAAAKMTEvMzAvMjAyMmWsixVY7toI4UOrFVju2gg6Q0lRLk5BU0RBUUdT</t>
  </si>
  <si>
    <t>OlJPS1UuSVFfVE9UQUxfRVFVSVRZLklRX0xUTS4yMDIyLTExLTMwLkwuUC4uSAEAAABJmoQAAgAAAAgyNzc3LjkyNwEIAAAABQAAAAExAQAAAAstMjA3MjEwMjI0OAMAAAADMTYwAgAAAAQxMjc1BAAAAAEwBwAAAAoxMS8zMC8yMDIyCAAAAAk5LzMwLzIwMjIJAAAAATBlrIsVWO7aCGWsixVY7toIRUNJUS5OQVNEQVFHUzpST0tVLklRX01JTk9SSVRZX0lOVEVSRVNUX1RPVEFMLklRX0xUTS4yMDIyLTExLTMwLkwuUC4uSAEAAABJmoQAAwAAAAAAZayLFVju2ghlrIsVWO7aCDxDSVEuTkFTREFRR1M6Uk9LVS5JUV9DQVNIX1NUX0lOVkVTVC5JUV9MVE0uMjAyMi0xMS0zMC5MLlAuLkgBAAAASZqEAAIAAAAIMjAxOC42MTYBCAAAAAUAAAABMQEAAAALLTIwNzIxMDIyNDgDAAAAAzE2MAIAAAAEMTAwMgQAAAABMAcAAAAKMTEvMzAvMjAyMggAAAAJOS8zMC8yMDIyCQAAAAEwZayLFVju2ghlrIsVWO7aCDxDSVEuTkFTREFRR1M6TkZMWC5JUV9DQVNIX1NUX0lOVkVTVC5JUV9MVE0uMjAyMi0xMS0zMC5MLlAuLkgBAAAADH0AAAIAAAAINjExMy43MzMBCAAAAAUAAAABMQEAAAALLTIwNzQyNDQ3NDMDAAAAAzE2MAIAAAAEMTAwMgQAAAABMAcAAAAKMTEvMzAvMjAyMggAAAAJOS8zMC8yMDIyCQAAAAEwZayLFVju2ghlrIsVWO7aCDNDSVEuTllTRTpESVMuSVFfVE9UQUxfREVCVC5JUV9MVE0uMjAyMi0xMS0zMC5M</t>
  </si>
  <si>
    <t>LlAuLkgBAAAATOwCAAIAAAAFNTIyNTkBCAAAAAUAAAABMQEAAAALLTIwNjY3ODYzODkDAAAAAzE2MAIAAAAENDE3MwQAAAABMAcAAAAKMTEvMzAvMjAyMggAAAAJMTAvMS8yMDIyCQAAAAEwZayLFVju2ggvbqMVWO7aCB9DSVEuTllTRTpESVMuSVFfRklMSU5HX0NVUlJFTkNZAQAAAEzsAgADAAAAA1VTRABlrIsVWO7aCHuSsRVY7toIM0NJUS5OWVNFOkRJUy5JUV9DQVNIX0VRVUlWLklRX0xUTS4yMDIyLTExLTMwLkwuUC4uSAEAAABM7AIAAgAAAAUxMTYxNQEIAAAABQAAAAExAQAAAAstMjA2Njc4NjM4OQMAAAADMTYwAgAAAAQxMDk2BAAAAAEwBwAAAAoxMS8zMC8yMDIyCAAAAAkxMC8xLzIwMjIJAAAAATBlrIsVWO7aCGWsixVY7toINkNJUS5OQVNEQVFHUzpJUS5JUV9DQVNIX0VRVUlWLklRX0xUTS4yMDIyLTExLTMwLkwuUC4uSAEAAADCKOUFAgAAAAo1MDAuMzg2NDA2AQgAAAAFAAAAATEBAAAACy0yMDY4MTE3MTc5AwAAAAMxNjACAAAABDEwOTYEAAAAATAHAAAACjExLzMwLzIwMjIIAAAACTkvMzAvMjAyMgkAAAABMGWsixVY7toIZayLFVju2gg2Q0lRLk5BU0RBUUdTOklRLklRX05JX0NPTVBBTlkuSVFfTFRNLjIwMjItMTEtMzAuTC5QLi5IAQAAAMIo5QUCAAAACy0zMDcuNDkyMDk0AQgAAAAFAAAAATEBAAAACy0yMDY4MTE3MTc5AwAAAAMxNjACAAAABTQxNTcxBAAAAAEwBwAAAAoxMS8zMC8y</t>
  </si>
  <si>
    <t>MDIyCAAAAAk5LzMwLzIwMjIJAAAAATBlrIsVWO7aCGWsixVY7toIN0NJUS5OQVNEQVFHUzpST0tVLklRX1RPVEFMX1JFVi5JUV9MVE0uMjAyMi0xMS0zMC5MLlAuLkgBAAAASZqEAAIAAAAIMzEyNC44MDcBCAAAAAUAAAABMQEAAAALLTIwNzIxMDIyNDgDAAAAAzE2MAIAAAACMjgEAAAAATAHAAAACjExLzMwLzIwMjIIAAAACTkvMzAvMjAyMgkAAAABMGWsixVY7toIZayLFVju2gg4Q0lRLk5BU0RBUUdTOlJPS1UuSVFfTklfQ09NUEFOWS5JUV9MVE0uMjAyMi0xMS0zMC5MLlAuLkgBAAAASZqEAAIAAAAILTIzNy4xMjMBCAAAAAUAAAABMQEAAAALLTIwNzIxMDIyNDgDAAAAAzE2MAIAAAAFNDE1NzEEAAAAATAHAAAACjExLzMwLzIwMjIIAAAACTkvMzAvMjAyMgkAAAABMGWsixVY7toIZayLFVju2ggyQ0lRLk5BU0RBUUdTOlJPS1UuSVFfRUJJVC5JUV9MVE0uMjAyMi0xMS0zMC5MLlAuLkgBAAAASZqEAAIAAAAILTI1NS43MjgBCAAAAAUAAAABMQEAAAALLTIwNzIxMDIyNDgDAAAAAzE2MAIAAAADNDAwBAAAAAEwBwAAAAoxMS8zMC8yMDIyCAAAAAk5LzMwLzIwMjIJAAAAATBlrIsVWO7aCGWsixVY7toIRUNJUS5OQVNEQVFHUzpORkxYLklRX01JTk9SSVRZX0lOVEVSRVNUX1RPVEFMLklRX0xUTS4yMDIyLTExLTMwLkwuUC4uSAEAAAAMfQAAAwAAAAAAZayLFVju2ghlrIsVWO7aCDpDSVEuTkFTREFRR1M6</t>
  </si>
  <si>
    <t>TkZMWC5JUV9UT1RBTF9FUVVJVFkuSVFfTFRNLjIwMjItMTEtMzAuTC5QLi5IAQAAAAx9AAACAAAACTIwNTI4LjE0MQEIAAAABQAAAAExAQAAAAstMjA3NDI0NDc0MwMAAAADMTYwAgAAAAQxMjc1BAAAAAEwBwAAAAoxMS8zMC8yMDIyCAAAAAk5LzMwLzIwMjIJAAAAATBlrIsVWO7aCGWsixVY7toIOENJUS5OQVNEQVFHUzpORkxYLklRX1RPVEFMX0RFQlQuSVFfTFRNLjIwMjItMTEtMzAuTC5QLi5IAQAAAAx9AAACAAAACTE2NDMyLjE4MQEIAAAABQAAAAExAQAAAAstMjA3NDI0NDc0MwMAAAADMTYwAgAAAAQ0MTczBAAAAAEwBwAAAAoxMS8zMC8yMDIyCAAAAAk5LzMwLzIwMjIJAAAAATBlrIsVWO7aCGWsixVY7toINUNJUS5OWVNFOkRJUy5JUV9UT1RBTF9FUVVJVFkuSVFfTFRNLjIwMjItMTEtMzAuTC5QLi5IAQAAAEzsAgACAAAABjEwODM3OAEIAAAABQAAAAExAQAAAAstMjA2Njc4NjM4OQMAAAADMTYwAgAAAAQxMjc1BAAAAAEwBwAAAAoxMS8zMC8yMDIyCAAAAAkxMC8xLzIwMjIJAAAAATBlrIsVWO7aCL/osBVY7toIN0NJUS5OWVNFOkRJUy5JUV9DQVNIX1NUX0lOVkVTVC5JUV9MVE0uMjAyMi0xMS0zMC5MLlAuLkgBAAAATOwCAAIAAAAFMTE2MTUBCAAAAAUAAAABMQEAAAALLTIwNjY3ODYzODkDAAAAAzE2MAIAAAAEMTAwMgQAAAABMAcAAAAKMTEvMzAvMjAyMggAAAAJMTAvMS8yMDIyCQAAAAEw</t>
  </si>
  <si>
    <t>ZayLFVju2gjp7rAVWO7aCEBDSVEuTllTRTpESVMuSVFfTUlOT1JJVFlfSU5URVJFU1RfVE9UQUwuSVFfTFRNLjIwMjItMTEtMzAuTC5QLi5IAQAAAEzsAgACAAAABTEzMzcwAQgAAAAFAAAAATEBAAAACy0yMDY2Nzg2Mzg5AwAAAAMxNjACAAAABDEzMTIEAAAAATAHAAAACjExLzMwLzIwMjIIAAAACTEwLzEvMjAyMgkAAAABMGWsixVY7toI6e6wFVju2gg6Q0lRLk5BU0RBUUdTOklRLklRX0NBU0hfU1RfSU5WRVNULklRX0xUTS4yMDIyLTExLTMwLkwuUC4uSAEAAADCKOUFAgAAAAo3MDcuMDgwOTUxAQgAAAAFAAAAATEBAAAACy0yMDY4MTE3MTc5AwAAAAMxNjACAAAABDEwMDIEAAAAATAHAAAACjExLzMwLzIwMjIIAAAACTkvMzAvMjAyMgkAAAABMGWsixVY7toIZayLFVju2gg0Q0lRLk5BU0RBUUdTOlJPS1UuSVFfRUJJVERBLklRX0xUTS4yMDIyLTExLTMwLkwuUC4uSAEAAABJmoQAAgAAAAYtNi44ODUBCAAAAAUAAAABMQEAAAALLTIwNzIxMDIyNDgDAAAAAzE2MAIAAAAENDA1MQQAAAABMAcAAAAKMTEvMzAvMjAyMggAAAAJOS8zMC8yMDIyCQAAAAEwZayLFVju2ghlrIsVWO7aCCRDSVEuTkFTREFRR1M6TkZMWC5JUV9GSUxJTkdfQ1VSUkVOQ1kBAAAADH0AAAMAAAADVVNEAGWsixVY7toI3/GvFVju2ggyQ0lRLk5BU0RBUUdTOk5GTFguSVFfRUJJVC5JUV9MVE0uMjAyMi0xMS0zMC5MLlAuLkgBAAAA</t>
  </si>
  <si>
    <t>DH0AAAIAAAAINTcxNC42OTcBCAAAAAUAAAABMQEAAAALLTIwNzQyNDQ3NDMDAAAAAzE2MAIAAAADNDAwBAAAAAEwBwAAAAoxMS8zMC8yMDIyCAAAAAk5LzMwLzIwMjIJAAAAATBlrIsVWO7aCGWsixVY7toINENJUS5OQVNEQVFHUzpORkxYLklRX0VCSVREQS5JUV9MVE0uMjAyMi0xMS0zMC5MLlAuLkgBAAAADH0AAAIAAAAINjAyMS45NzYBCAAAAAUAAAABMQEAAAALLTIwNzQyNDQ3NDMDAAAAAzE2MAIAAAAENDA1MQQAAAABMAcAAAAKMTEvMzAvMjAyMggAAAAJOS8zMC8yMDIyCQAAAAEwZayLFVju2ghlrIsVWO7aCDdDSVEuTkFTREFRR1M6TkZMWC5JUV9UT1RBTF9SRVYuSVFfTFRNLjIwMjItMTEtMzAuTC5QLi5IAQAAAAx9AAACAAAACTMxNDcyLjgxNQEIAAAABQAAAAExAQAAAAstMjA3NDI0NDc0MwMAAAADMTYwAgAAAAIyOAQAAAABMAcAAAAKMTEvMzAvMjAyMggAAAAJOS8zMC8yMDIyCQAAAAEwZayLFVju2ghlrIsVWO7aCDJDSVEuTllTRTpESVMuSVFfVE9UQUxfUkVWLklRX0xUTS4yMDIyLTExLTMwLkwuUC4uSAEAAABM7AIAAgAAAAU4MjcyMgEIAAAABQAAAAExAQAAAAstMjA2Njc4NjM4OQMAAAADMTYwAgAAAAIyOAQAAAABMAcAAAAKMTEvMzAvMjAyMggAAAAJMTAvMS8yMDIyCQAAAAEwZayLFVju2ghMy68VWO7aCC1DSVEuTllTRTpESVMuSVFfRUJJVC5JUV9MVE0uMjAyMi0xMS0zMC5MLlAu</t>
  </si>
  <si>
    <t>LkgBAAAATOwCAAIAAAAENjgzMgEIAAAABQAAAAExAQAAAAstMjA2Njc4NjM4OQMAAAADMTYwAgAAAAM0MDAEAAAAATAHAAAACjExLzMwLzIwMjIIAAAACTEwLzEvMjAyMgkAAAABMGWsixVY7toITMuvFVju2ggzQ0lRLk5ZU0U6RElTLklRX05JX0NPTVBBTlkuSVFfTFRNLjIwMjItMTEtMzAuTC5QLi5IAQAAAEzsAgACAAAABDM1MDUBCAAAAAUAAAABMQEAAAALLTIwNjY3ODYzODkDAAAAAzE2MAIAAAAFNDE1NzEEAAAAATAHAAAACjExLzMwLzIwMjIIAAAACTEwLzEvMjAyMgkAAAABMGWsixVY7toI3/GvFVju2ghDQ0lRLk5BU0RBUUdTOklRLklRX01JTk9SSVRZX0lOVEVSRVNUX1RPVEFMLklRX0xUTS4yMDIyLTExLTMwLkwuUC4uSAEAAADCKOUFAgAAAAgxMy4yOTE2OAEIAAAABQAAAAExAQAAAAstMjA2ODExNzE3OQMAAAADMTYwAgAAAAQxMzEyBAAAAAEwBwAAAAoxMS8zMC8yMDIyCAAAAAk5LzMwLzIwMjIJAAAAATBlrIsVWO7aCGWsixVY7toINkNJUS5OQVNEQVFHUzpJUS5JUV9UT1RBTF9ERUJULklRX0xUTS4yMDIyLTExLTMwLkwuUC4uSAEAAADCKOUFAgAAAAsyNzUxLjE5NjA0NwEIAAAABQAAAAExAQAAAAstMjA2ODExNzE3OQMAAAADMTYwAgAAAAQ0MTczBAAAAAEwBwAAAAoxMS8zMC8yMDIyCAAAAAk5LzMwLzIwMjIJAAAAATBlrIsVWO7aCGWsixVY7toIOENJUS5OQVNEQVFHUzpJUS5JUV9U</t>
  </si>
  <si>
    <t>T1RBTF9FUVVJVFkuSVFfTFRNLjIwMjItMTEtMzAuTC5QLi5IAQAAAMIo5QUCAAAACjc2Ni4xOTEzMzQBCAAAAAUAAAABMQEAAAALLTIwNjgxMTcxNzkDAAAAAzE2MAIAAAAEMTI3NQQAAAABMAcAAAAKMTEvMzAvMjAyMggAAAAJOS8zMC8yMDIyCQAAAAEwZayLFVju2ghlrIsVWO7aCDhDSVEuTkFTREFRR1M6Uk9LVS5JUV9UT1RBTF9ERUJULklRX0xUTS4yMDIyLTExLTMwLkwuUC4uSAEAAABJmoQAAgAAAAc3MDEuOTk1AQgAAAAFAAAAATEBAAAACy0yMDcyMTAyMjQ4AwAAAAMxNjACAAAABDQxNzMEAAAAATAHAAAACjExLzMwLzIwMjIIAAAACTkvMzAvMjAyMgkAAAABMGWsixVY7toIMpWoFVju2gg4Q0lRLk5BU0RBUUdTOlJPS1UuSVFfQ0FTSF9FUVVJVi5JUV9MVE0uMjAyMi0xMS0zMC5MLlAuLkgBAAAASZqEAAIAAAAIMjAxOC42MTYBCAAAAAUAAAABMQEAAAALLTIwNzIxMDIyNDgDAAAAAzE2MAIAAAAEMTA5NgQAAAABMAcAAAAKMTEvMzAvMjAyMggAAAAJOS8zMC8yMDIyCQAAAAEwZayLFVju2ghlrIsVWO7aCCRDSVEuTkFTREFRR1M6Uk9LVS5JUV9GSUxJTkdfQ1VSUkVOQ1kBAAAASZqEAAMAAAADVVNEAGWsixVY7toI7p2rFVju2gg4Q0lRLk5BU0RBUUdTOk5GTFguSVFfQ0FTSF9FUVVJVi5JUV9MVE0uMjAyMi0xMS0zMC5MLlAuLkgBAAAADH0AAAIAAAAINjExMy43MzMBCAAAAAUAAAABMQEAAAAL</t>
  </si>
  <si>
    <t>LTIwNzQyNDQ3NDMDAAAAAzE2MAIAAAAEMTA5NgQAAAABMAcAAAAKMTEvMzAvMjAyMggAAAAJOS8zMC8yMDIyCQAAAAEwZayLFVju2gjLcasVWO7aCDhDSVEuTkFTREFRR1M6TkZMWC5JUV9OSV9DT01QQU5ZLklRX0xUTS4yMDIyLTExLTMwLkwuUC4uSAEAAAAMfQAAAgAAAAg1MDQ0LjA2OQEIAAAABQAAAAExAQAAAAstMjA3NDI0NDc0MwMAAAADMTYwAgAAAAU0MTU3MQQAAAABMAcAAAAKMTEvMzAvMjAyMggAAAAJOS8zMC8yMDIyCQAAAAEwZayLFVju2gjxdqsVWO7aCC9DSVEuTllTRTpESVMuSVFfRUJJVERBLklRX0xUTS4yMDIyLTExLTMwLkwuUC4uSAEAAABM7AIAAgAAAAUxMTk5NQEIAAAABQAAAAExAQAAAAstMjA2Njc4NjM4OQMAAAADMTYwAgAAAAQ0MDUxBAAAAAEwBwAAAAoxMS8zMC8yMDIyCAAAAAkxMC8xLzIwMjIJAAAAATBlrIsVWO7aCNBKqxVY7toIIkNJUS5OQVNEQVFHUzpJUS5JUV9GSUxJTkdfQ1VSUkVOQ1kBAAAAwijlBQMAAAADQ05ZAGWsixVY7toI1hyrFVju2ggwQ0lRLk5BU0RBUUdTOklRLklRX0VCSVQuSVFfTFRNLjIwMjItMTEtMzAuTC5QLi5IAQAAAMIo5QUCAAAACi0xNC45ODk2NjkBCAAAAAUAAAABMQEAAAALLTIwNjgxMTcxNzkDAAAAAzE2MAIAAAADNDAwBAAAAAEwBwAAAAoxMS8zMC8yMDIyCAAAAAk5LzMwLzIwMjIJAAAAATBlrIsVWO7aCGWsixVY7toINUNJUS5OQVNE</t>
  </si>
  <si>
    <t>QVFHUzpJUS5JUV9UT1RBTF9SRVYuSVFfTFRNLjIwMjItMTEtMzAuTC5QLi5IAQAAAMIo5QUCAAAACzQwNDcuMjM1NDM1AQgAAAAFAAAAATEBAAAACy0yMDY4MTE3MTc5AwAAAAMxNjACAAAAAjI4BAAAAAEwBwAAAAoxMS8zMC8yMDIyCAAAAAk5LzMwLzIwMjIJAAAAATBlrIsVWO7aCGWsixVY7toIMkNJUS5OQVNEQVFHUzpJUS5JUV9FQklUREEuSVFfTFRNLjIwMjItMTEtMzAuTC5QLi5IAQAAAMIo5QUCAAAACjEzMTEuNDcwMDcBCAAAAAUAAAABMQEAAAALLTIwNjgxMTcxNzkDAAAAAzE2MAIAAAAENDA1MQQAAAABMAcAAAAKMTEvMzAvMjAyMggAAAAJOS8zMC8yMDIyCQAAAAEwZayLFVju2ghlrIsVWO7aCDdDSVFBVkcuTkFTREFRR1M6Uk9LVS5JUV9NQVJLRVRDQVAuMjAyMS0xMi0wMS4yMDIyLTExLTMwAQAAAEmahAACAAAAEDE0NjQ3LjU1NDI3NTY1MDgAZayLFVju2gj7BrIVWO7aCDVDSVFBVkcuTkFTREFRR1M6SVEuSVFfTUFSS0VUQ0FQLjIwMjEtMTItMDEuMjAyMi0xMS0zMAEAAADCKOUFAgAAABAzMDc0Ljk1NDIwMDQ4NDEzAGWsixVY7toIeWyxFVju2gg3Q0lRQVZHLk5BU0RBUUdTOk5GTFguSVFfTUFSS0VUQ0FQLjIwMjItMTEtMDEuMjAyMi0xMS0zMAEAAAAMfQAAAgAAABAxMjYwMTcuMzAwOTQ0MDQ4AGWsixVY7toIuBaxFVju2ggyQ0lRQVZHLk5ZU0U6RElTLklRX01BUktFVENBUC4yMDIx</t>
  </si>
  <si>
    <t>LTEyLTAxLjIwMjItMTEtMzABAAAATOwCAAIAAAAQMjE3NzM3LjgyODcyNTExMQBlrIsVWO7aCIfAsBVY7toIN0NJUUFWRy5OQVNEQVFHUzpST0tVLklRX01BUktFVENBUC4yMDIyLTExLTAxLjIwMjItMTEtMzABAAAASZqEAAIAAAAQNzY0My4zMTM0Mjc1NzE0MwBlrIsVWO7aCNMYsBVY7toINUNJUUFWRy5OQVNEQVFHUzpJUS5JUV9NQVJLRVRDQVAuMjAyMi0xMS0wMS4yMDIyLTExLTMwAQAAAMIo5QUCAAAAEDIwOTcuMzYxNTE5NjY2NjcAZayLFVju2gjWo68VWO7aCDdDSVFBVkcuTkFTREFRR1M6TkZMWC5JUV9NQVJLRVRDQVAuMjAyMS0xMi0wMS4yMDIyLTExLTMwAQAAAAx9AAACAAAAEDEzODI4Mi4wMjYwMTMzODkAZayLFVju2gjxdqsVWO7aCDJDSVFBVkcuTllTRTpESVMuSVFfTUFSS0VUQ0FQLjIwMjItMTEtMDEuMjAyMi0xMS0zMAEAAABM7AIAAgAAAA0xNzU4ODQuODMxNTU4AGWsixVY7toI0EqrFVju2gg1Q0lRQVZHLk5BU0RBUUdTOklRLklRX01BUktFVENBUC4yMDIyLTA2LTAxLjIwMjItMTEtMzABAAAAwijlBQIAAAAQMjgwMy44MDA3NzY1OTA1NQBlrIsVWO7aCFVAsBVY7toIN0NJUUFWRy5OQVNEQVFHUzpORkxYLklRX01BUktFVENBUC4yMDIwLTEyLTMxLjIwMjItMTEtMzABAAAADH0AAAIAAAAQMTg5MzUwLjA3NTA3MTMxOQBlrIsVWO7aCPsGshVY7toIMkNJUUFWRy5OWVNFOkRJUy5J</t>
  </si>
  <si>
    <t>UV9NQVJLRVRDQVAuMjAyMi0wNi0wMS4yMDIyLTExLTMwAQAAAEzsAgACAAAAEDE4NzM4Ni45MzMxMTk0NDEAZayLFVju2gjQSqsVWO7aCDdDSVFBVkcuTkFTREFRR1M6Uk9LVS5JUV9NQVJLRVRDQVAuMjAyMi0wOS0wMS4yMDIyLTExLTMwAQAAAEmahAACAAAAEDgwNDguOTE1NDk0NjY2NjcAZayLFVju2gjunasVWO7aCDdDSVFBVkcuTkFTREFRR1M6Uk9LVS5JUV9NQVJLRVRDQVAuMjAyMi0wNi0wMS4yMDIyLTExLTMwAQAAAEmahAACAAAAEDk3NDYuNTIwMDk3MDYyOTkAZayLFVju2ghVQLAVWO7aCDVDSVFBVkcuTkFTREFRR1M6SVEuSVFfTUFSS0VUQ0FQLjIwMjItMDktMDEuMjAyMi0xMS0zMAEAAADCKOUFAgAAABAyMTk5LjQzOTEyNTg3MzAyAGWsixVY7toIeWyxFVju2gg3Q0lRQVZHLk5BU0RBUUdTOk5GTFguSVFfTUFSS0VUQ0FQLjIwMjItMDYtMDEuMjAyMi0xMS0zMAEAAAAMfQAAAgAAAA8xMDMwMzcuMDIzMDY1MTEAZayLFVju2gj/37EVWO7aCDdDSVFBVkcuTkFTREFRR1M6TkZMWC5JUV9NQVJLRVRDQVAuMjAyMi0wOS0wMS4yMDIyLTExLTMwAQAAAAx9AAACAAAAEDExNDQxMi43MjMwODE1NTYAZayLFVju2gjxdqsVWO7aCDJDSVFBVkcuTllTRTpESVMuSVFfTUFSS0VUQ0FQLjIwMjAtMTItMzEuMjAyMi0xMS0zMAEAAABM7AIAAgAAABAyNjg0NTEuNDg3Njg1MDg5AGWsixVY7toITMuvFVju</t>
  </si>
  <si>
    <t>2gg1Q0lRQVZHLk5BU0RBUUdTOklRLklRX01BUktFVENBUC4yMDIwLTEyLTMxLjIwMjItMTEtMzABAAAAwijlBQIAAAAQNzAyMC41MzkxMTAxODQyNwBlrIsVWO7aCCOIsBVY7toIN0NJUUFWRy5OQVNEQVFHUzpST0tVLklRX01BUktFVENBUC4yMDIwLTEyLTMxLjIwMjItMTEtMzABAAAASZqEAAIAAAAPMzAxNDcuMDcxMzk5NjQ2AGWsixVY7toIL0SxFVju2ggyQ0lRQVZHLk5ZU0U6RElTLklRX01BUktFVENBUC4yMDIyLTA5LTAxLjIwMjItMTEtMzABAAAATOwCAAIAAAAQMTg0MDQ2LjgzOTEzODg0MQBlrIsVWO7aCHuSsRVY7toILUNJUS5OQVNEQVFHUzpST0tVLklRX01BUktFVENBUC4yMDIyLTExLTMwLlVTRAEAAABJmoQAAgAAAAs4MjY4LjQzMTE2NQEGAAAABQAAAAExAQAAAAstMjA3MjEwNTMzMQMAAAADMTYwAgAAAAYxMDAwNTQEAAAAATEHAAAACjExLzMwLzIwMjILA2oWWO7aCPdTkBZY7toIK0NJUS5OQVNEQVFHUzpJUS5JUV9NQVJLRVRDQVAuMjAyMi0xMS0zMC5DTlkBAAAAwijlBQIAAAAPMTY5MDMuNjM3NTI4ODMyAQYAAAAFAAAAATEBAAAACy0yMDY4MTE4MjMwAwAAAAIzMgIAAAAGMTAwMDU0BAAAAAExBwAAAAoxMS8zMC8yMDIyCwNqFlju2ggMBpAWWO7aCChDSVEuTllTRTpESVMuSVFfTUFSS0VUQ0FQLjIwMjItMTEtMzAuVVNEAQAAAEzsAgACAAAADTE3ODQ3NC45NDc4NjYBBgAAAAUA</t>
  </si>
  <si>
    <t>AAABMQEAAAALLTIwNjY3ODYzOTMDAAAAAzE2MAIAAAAGMTAwMDU0BAAAAAExBwAAAAoxMS8zMC8yMDIyCwNqFlju2ggLeo8WWO7aCC1DSVEuTkFTREFRR1M6TkZMWC5JUV9NQVJLRVRDQVAuMjAyMi0xMS0zMC5VU0QBAAAADH0AAAIAAAANMTM1OTY3LjExMTUzMgEGAAAABQAAAAExAQAAAAstMjA3NDI0NjAzOQMAAAADMTYwAgAAAAYxMDAwNTQEAAAAATEHAAAACjExLzMwLzIwMjILA2oWWO7aCACDjRZY7toIM0NJUS5OQVNEQVFHUzpJUS5JUV9FQklULklRX0xUTS4yMDIyLTExLTMwLkwuUC5DTlkuSAEAAADCKOUFAgAAAAgtMTA2LjY0MQEIAAAABQAAAAExAQAAAAstMjA2ODExNzE3OQMAAAACMzICAAAAAzQwMAQAAAABMAcAAAAKMTEvMzAvMjAyMggAAAAJOS8zMC8yMDIyCQAAAAEwCwNqFlju2gjhoZAWWO7aCDhDSVEuTkFTREFRR1M6SVEuSVFfVE9UQUxfUkVWLklRX0xUTS4yMDIyLTExLTMwLkwuUC5DTlkuSAEAAADCKOUFAgAAAAkyODc5My4yNDcBCAAAAAUAAAABMQEAAAALLTIwNjgxMTcxNzkDAAAAAjMyAgAAAAIyOAQAAAABMAcAAAAKMTEvMzAvMjAyMggAAAAJOS8zMC8yMDIyCQAAAAEwCwNqFlju2gjhoZAWWO7aCDVDSVEuTkFTREFRR1M6SVEuSVFfRUJJVERBLklRX0xUTS4yMDIyLTExLTMwLkwuUC5DTlkuSAEAAADCKOUFAgAAAAk5MzMwLjE5MTUBCAAAAAUAAAABMQEAAAALLTIwNjgxMTcx</t>
  </si>
  <si>
    <t>NzkDAAAAAjMyAgAAAAQ0MDUxBAAAAAEwBwAAAAoxMS8zMC8yMDIyCAAAAAk5LzMwLzIwMjIJAAAAATALA2oWWO7aCOGhkBZY7toIO0NJUS5OQVNEQVFHUzpST0tVLklRX1RPVEFMX0RFQlQuSVFfTFRNLjIwMjItMTEtMzAuTC5QLlVTRC5IAQAAAEmahAACAAAABzcwMS45OTUBCAAAAAUAAAABMQEAAAALLTIwNzIxMDIyNDgDAAAAAzE2MAIAAAAENDE3MwQAAAABMAcAAAAKMTEvMzAvMjAyMggAAAAJOS8zMC8yMDIyCQAAAAEwCwNqFlju2gjVyJAWWO7aCDtDSVEuTkFTREFRR1M6Uk9LVS5JUV9DQVNIX0VRVUlWLklRX0xUTS4yMDIyLTExLTMwLkwuUC5VU0QuSAEAAABJmoQAAgAAAAgyMDE4LjYxNgEIAAAABQAAAAExAQAAAAstMjA3MjEwMjI0OAMAAAADMTYwAgAAAAQxMDk2BAAAAAEwBwAAAAoxMS8zMC8yMDIyCAAAAAk5LzMwLzIwMjIJAAAAATALA2oWWO7aCPx6kBZY7toIRkNJUS5OQVNEQVFHUzpJUS5JUV9NSU5PUklUWV9JTlRFUkVTVF9UT1RBTC5JUV9MVE0uMjAyMi0xMS0zMC5MLlAuQ05ZLkgBAAAAwijlBQIAAAAGOTQuNTYxAQgAAAAFAAAAATEBAAAACy0yMDY4MTE3MTc5AwAAAAIzMgIAAAAEMTMxMgQAAAABMAcAAAAKMTEvMzAvMjAyMggAAAAJOS8zMC8yMDIyCQAAAAEwCwNqFlju2gj8epAWWO7aCDlDSVEuTkFTREFRR1M6SVEuSVFfVE9UQUxfREVCVC5JUV9MVE0uMjAyMi0xMS0zMC5MLlAu</t>
  </si>
  <si>
    <t>Q05ZLkgBAAAAwijlBQIAAAAJMTk1NzIuODM0AQgAAAAFAAAAATEBAAAACy0yMDY4MTE3MTc5AwAAAAIzMgIAAAAENDE3MwQAAAABMAcAAAAKMTEvMzAvMjAyMggAAAAJOS8zMC8yMDIyCQAAAAEwCwNqFlju2gjhoZAWWO7aCDtDSVEuTkFTREFRR1M6SVEuSVFfVE9UQUxfRVFVSVRZLklRX0xUTS4yMDIyLTExLTMwLkwuUC5DTlkuSAEAAADCKOUFAgAAAAg1NDUwLjkxNQEIAAAABQAAAAExAQAAAAstMjA2ODExNzE3OQMAAAACMzICAAAABDEyNzUEAAAAATAHAAAACjExLzMwLzIwMjIIAAAACTkvMzAvMjAyMgkAAAABMAsDahZY7toI4aGQFlju2gg7Q0lRLk5BU0RBUUdTOk5GTFguSVFfTklfQ09NUEFOWS5JUV9MVE0uMjAyMi0xMS0zMC5MLlAuVVNELkgBAAAADH0AAAIAAAAINTA0NC4wNjkBCAAAAAUAAAABMQEAAAALLTIwNzQyNDQ3NDMDAAAAAzE2MAIAAAAFNDE1NzEEAAAAATAHAAAACjExLzMwLzIwMjIIAAAACTkvMzAvMjAyMgkAAAABMAsDahZY7toI91OQFlju2gg7Q0lRLk5BU0RBUUdTOk5GTFguSVFfQ0FTSF9FUVVJVi5JUV9MVE0uMjAyMi0xMS0zMC5MLlAuVVNELkgBAAAADH0AAAIAAAAINjExMy43MzMBCAAAAAUAAAABMQEAAAALLTIwNzQyNDQ3NDMDAAAAAzE2MAIAAAAEMTA5NgQAAAABMAcAAAAKMTEvMzAvMjAyMggAAAAJOS8zMC8yMDIyCQAAAAEwCwNqFlju2gj3U5AWWO7aCDVDSVEuTkFT</t>
  </si>
  <si>
    <t>REFRR1M6TkZMWC5JUV9FQklULklRX0xUTS4yMDIyLTExLTMwLkwuUC5VU0QuSAEAAAAMfQAAAgAAAAg1NzE0LjY5NwEIAAAABQAAAAExAQAAAAstMjA3NDI0NDc0MwMAAAADMTYwAgAAAAM0MDAEAAAAATAHAAAACjExLzMwLzIwMjIIAAAACTkvMzAvMjAyMgkAAAABMAsDahZY7toI/HqQFlju2gg3Q0lRLk5BU0RBUUdTOk5GTFguSVFfRUJJVERBLklRX0xUTS4yMDIyLTExLTMwLkwuUC5VU0QuSAEAAAAMfQAAAgAAAAg2MDIxLjk3NgEIAAAABQAAAAExAQAAAAstMjA3NDI0NDc0MwMAAAADMTYwAgAAAAQ0MDUxBAAAAAEwBwAAAAoxMS8zMC8yMDIyCAAAAAk5LzMwLzIwMjIJAAAAATALA2oWWO7aCPx6kBZY7toIOkNJUS5OQVNEQVFHUzpORkxYLklRX1RPVEFMX1JFVi5JUV9MVE0uMjAyMi0xMS0zMC5MLlAuVVNELkgBAAAADH0AAAIAAAAJMzE0NzIuODE1AQgAAAAFAAAAATEBAAAACy0yMDc0MjQ0NzQzAwAAAAMxNjACAAAAAjI4BAAAAAEwBwAAAAoxMS8zMC8yMDIyCAAAAAk5LzMwLzIwMjIJAAAAATALA2oWWO7aCHItkBZY7toIN0NJUS5OQVNEQVFHUzpST0tVLklRX0VCSVREQS5JUV9MVE0uMjAyMi0xMS0zMC5MLlAuVVNELkgBAAAASZqEAAIAAAAGLTYuODg1AQgAAAAFAAAAATEBAAAACy0yMDcyMTAyMjQ4AwAAAAMxNjACAAAABDQwNTEEAAAAATAHAAAACjExLzMwLzIwMjIIAAAACTkvMzAvMjAyMgkA</t>
  </si>
  <si>
    <t>AAABMAsDahZY7toI91OQFlju2gg9Q0lRLk5BU0RBUUdTOklRLklRX0NBU0hfU1RfSU5WRVNULklRX0xUTS4yMDIyLTExLTMwLkwuUC5DTlkuSAEAAADCKOUFAgAAAAg1MDMwLjM4NgEIAAAABQAAAAExAQAAAAstMjA2ODExNzE3OQMAAAACMzICAAAABDEwMDIEAAAAATAHAAAACjExLzMwLzIwMjIIAAAACTkvMzAvMjAyMgkAAAABMPgpahZY7toI91OQFlju2ghIQ0lRLk5BU0RBUUdTOk5GTFguSVFfTUlOT1JJVFlfSU5URVJFU1RfVE9UQUwuSVFfTFRNLjIwMjItMTEtMzAuTC5QLlVTRC5IAQAAAAx9AAADAAAAAAD4KWoWWO7aCHItkBZY7toIPUNJUS5OQVNEQVFHUzpORkxYLklRX1RPVEFMX0VRVUlUWS5JUV9MVE0uMjAyMi0xMS0zMC5MLlAuVVNELkgBAAAADH0AAAIAAAAJMjA1MjguMTQxAQgAAAAFAAAAATEBAAAACy0yMDc0MjQ0NzQzAwAAAAMxNjACAAAABDEyNzUEAAAAATAHAAAACjExLzMwLzIwMjIIAAAACTkvMzAvMjAyMgkAAAABMPgpahZY7toIci2QFlju2gg7Q0lRLk5BU0RBUUdTOk5GTFguSVFfVE9UQUxfREVCVC5JUV9MVE0uMjAyMi0xMS0zMC5MLlAuVVNELkgBAAAADH0AAAIAAAAJMTY0MzIuMTgxAQgAAAAFAAAAATEBAAAACy0yMDc0MjQ0NzQzAwAAAAMxNjACAAAABDQxNzMEAAAAATAHAAAACjExLzMwLzIwMjIIAAAACTkvMzAvMjAyMgkAAAABMPgpahZY7toIci2QFlju2gg6Q0lRLk5B</t>
  </si>
  <si>
    <t>U0RBUUdTOlJPS1UuSVFfVE9UQUxfUkVWLklRX0xUTS4yMDIyLTExLTMwLkwuUC5VU0QuSAEAAABJmoQAAgAAAAgzMTI0LjgwNwEIAAAABQAAAAExAQAAAAstMjA3MjEwMjI0OAMAAAADMTYwAgAAAAIyOAQAAAABMAcAAAAKMTEvMzAvMjAyMggAAAAJOS8zMC8yMDIyCQAAAAEw+ClqFlju2ggMBpAWWO7aCDtDSVEuTkFTREFRR1M6Uk9LVS5JUV9OSV9DT01QQU5ZLklRX0xUTS4yMDIyLTExLTMwLkwuUC5VU0QuSAEAAABJmoQAAgAAAAgtMjM3LjEyMwEIAAAABQAAAAExAQAAAAstMjA3MjEwMjI0OAMAAAADMTYwAgAAAAU0MTU3MQQAAAABMAcAAAAKMTEvMzAvMjAyMggAAAAJOS8zMC8yMDIyCQAAAAEw+ClqFlju2ggMBpAWWO7aCDVDSVEuTkFTREFRR1M6Uk9LVS5JUV9FQklULklRX0xUTS4yMDIyLTExLTMwLkwuUC5VU0QuSAEAAABJmoQAAgAAAAgtMjU1LjcyOAEIAAAABQAAAAExAQAAAAstMjA3MjEwMjI0OAMAAAADMTYwAgAAAAM0MDAEAAAAATAHAAAACjExLzMwLzIwMjIIAAAACTkvMzAvMjAyMgkAAAABMPgpahZY7toIDAaQFlju2gg5Q0lRLk5BU0RBUUdTOklRLklRX0NBU0hfRVFVSVYuSVFfTFRNLjIwMjItMTEtMzAuTC5QLkNOWS5IAQAAAMIo5QUCAAAACDM1NTkuODk5AQgAAAAFAAAAATEBAAAACy0yMDY4MTE3MTc5AwAAAAIzMgIAAAAEMTA5NgQAAAABMAcAAAAKMTEvMzAvMjAyMggAAAAJOS8z</t>
  </si>
  <si>
    <t>MC8yMDIyCQAAAAEw+ClqFlju2ggMBpAWWO7aCDlDSVEuTkFTREFRR1M6SVEuSVFfTklfQ09NUEFOWS5JUV9MVE0uMjAyMi0xMS0zMC5MLlAuQ05ZLkgBAAAAwijlBQIAAAAJLTIxODcuNTkxAQgAAAAFAAAAATEBAAAACy0yMDY4MTE3MTc5AwAAAAIzMgIAAAAFNDE1NzEEAAAAATAHAAAACjExLzMwLzIwMjIIAAAACTkvMzAvMjAyMgkAAAABMPgpahZY7toIEt+PFlju2ghDQ0lRLk5ZU0U6RElTLklRX01JTk9SSVRZX0lOVEVSRVNUX1RPVEFMLklRX0xUTS4yMDIyLTExLTMwLkwuUC5VU0QuSAEAAABM7AIAAgAAAAUxMzM3MAEIAAAABQAAAAExAQAAAAstMjA2Njc4NjM4OQMAAAADMTYwAgAAAAQxMzEyBAAAAAEwBwAAAAoxMS8zMC8yMDIyCAAAAAkxMC8xLzIwMjIJAAAAATD4KWoWWO7aCBLfjxZY7toIOkNJUS5OWVNFOkRJUy5JUV9DQVNIX1NUX0lOVkVTVC5JUV9MVE0uMjAyMi0xMS0zMC5MLlAuVVNELkgBAAAATOwCAAIAAAAFMTE2MTUBCAAAAAUAAAABMQEAAAALLTIwNjY3ODYzODkDAAAAAzE2MAIAAAAEMTAwMgQAAAABMAcAAAAKMTEvMzAvMjAyMggAAAAJMTAvMS8yMDIyCQAAAAEw+ClqFlju2ggS348WWO7aCDhDSVEuTllTRTpESVMuSVFfVE9UQUxfRVFVSVRZLklRX0xUTS4yMDIyLTExLTMwLkwuUC5VU0QuSAEAAABM7AIAAgAAAAYxMDgzNzgBCAAAAAUAAAABMQEAAAALLTIwNjY3ODYzODkDAAAA</t>
  </si>
  <si>
    <t>AzE2MAIAAAAEMTI3NQQAAAABMAcAAAAKMTEvMzAvMjAyMggAAAAJMTAvMS8yMDIyCQAAAAEw+ClqFlju2ggS348WWO7aCDZDSVEuTllTRTpESVMuSVFfTklfQ09NUEFOWS5JUV9MVE0uMjAyMi0xMS0zMC5MLlAuVVNELkgBAAAATOwCAAIAAAAEMzUwNQEIAAAABQAAAAExAQAAAAstMjA2Njc4NjM4OQMAAAADMTYwAgAAAAU0MTU3MQQAAAABMAcAAAAKMTEvMzAvMjAyMggAAAAJMTAvMS8yMDIyCQAAAAEw+ClqFlju2gjpoI8WWO7aCDBDSVEuTllTRTpESVMuSVFfRUJJVC5JUV9MVE0uMjAyMi0xMS0zMC5MLlAuVVNELkgBAAAATOwCAAIAAAAENjgzMgEIAAAABQAAAAExAQAAAAstMjA2Njc4NjM4OQMAAAADMTYwAgAAAAM0MDAEAAAAATAHAAAACjExLzMwLzIwMjIIAAAACTEwLzEvMjAyMgkAAAABMPgpahZY7toI3sePFlju2gg1Q0lRLk5ZU0U6RElTLklRX1RPVEFMX1JFVi5JUV9MVE0uMjAyMi0xMS0zMC5MLlAuVVNELkgBAAAATOwCAAIAAAAFODI3MjIBCAAAAAUAAAABMQEAAAALLTIwNjY3ODYzODkDAAAAAzE2MAIAAAACMjgEAAAAATAHAAAACjExLzMwLzIwMjIIAAAACTEwLzEvMjAyMgkAAAABMPgpahZY7toI3sePFlju2ggyQ0lRLk5ZU0U6RElTLklRX0VCSVREQS5JUV9MVE0uMjAyMi0xMS0zMC5MLlAuVVNELkgBAAAATOwCAAIAAAAFMTE5OTUBCAAAAAUAAAABMQEAAAALLTIwNjY3ODYzODkDAAAA</t>
  </si>
  <si>
    <t>AzE2MAIAAAAENDA1MQQAAAABMAcAAAAKMTEvMzAvMjAyMggAAAAJMTAvMS8yMDIyCQAAAAEw+ClqFlju2gjex48WWO7aCDZDSVEuTllTRTpESVMuSVFfVE9UQUxfREVCVC5JUV9MVE0uMjAyMi0xMS0zMC5MLlAuVVNELkgBAAAATOwCAAIAAAAFNTIyNTkBCAAAAAUAAAABMQEAAAALLTIwNjY3ODYzODkDAAAAAzE2MAIAAAAENDE3MwQAAAABMAcAAAAKMTEvMzAvMjAyMggAAAAJMTAvMS8yMDIyCQAAAAEw+ClqFlju2gjpoI8WWO7aCDZDSVEuTllTRTpESVMuSVFfQ0FTSF9FUVVJVi5JUV9MVE0uMjAyMi0xMS0zMC5MLlAuVVNELkgBAAAATOwCAAIAAAAFMTE2MTUBCAAAAAUAAAABMQEAAAALLTIwNjY3ODYzODkDAAAAAzE2MAIAAAAEMTA5NgQAAAABMAcAAAAKMTEvMzAvMjAyMggAAAAJMTAvMS8yMDIyCQAAAAEw+ClqFlju2gjpoI8WWO7aCD9DSVEuTkFTREFRR1M6TkZMWC5JUV9DQVNIX1NUX0lOVkVTVC5JUV9MVE0uMjAyMi0xMS0zMC5MLlAuVVNELkgBAAAADH0AAAIAAAAINjExMy43MzMBCAAAAAUAAAABMQEAAAALLTIwNzQyNDQ3NDMDAAAAAzE2MAIAAAAEMTAwMgQAAAABMAcAAAAKMTEvMzAvMjAyMggAAAAJOS8zMC8yMDIyCQAAAAEw+ClqFlju2gjpoI8WWO7aCD1DSVEuTkFTREFRR1M6Uk9LVS5JUV9UT1RBTF9FUVVJVFkuSVFfTFRNLjIwMjItMTEtMzAuTC5QLlVTRC5IAQAAAEmahAACAAAACDI3</t>
  </si>
  <si>
    <t>NzcuOTI3AQgAAAAFAAAAATEBAAAACy0yMDcyMTAyMjQ4AwAAAAMxNjACAAAABDEyNzUEAAAAATAHAAAACjExLzMwLzIwMjIIAAAACTkvMzAvMjAyMgkAAAABMPgpahZY7toIC3qPFlju2ghIQ0lRLk5BU0RBUUdTOlJPS1UuSVFfTUlOT1JJVFlfSU5URVJFU1RfVE9UQUwuSVFfTFRNLjIwMjItMTEtMzAuTC5QLlVTRC5IAQAAAEmahAADAAAAAAD4KWoWWO7aCAt6jxZY7toIP0NJUS5OQVNEQVFHUzpST0tVLklRX0NBU0hfU1RfSU5WRVNULklRX0xUTS4yMDIyLTExLTMwLkwuUC5VU0QuSAEAAABJmoQAAgAAAAgyMDE4LjYxNgEIAAAABQAAAAExAQAAAAstMjA3MjEwMjI0OAMAAAADMTYwAgAAAAQxMDAyBAAAAAEwBwAAAAoxMS8zMC8yMDIyCAAAAAk5LzMwLzIwMjIJAAAAATD4KWoWWO7aCAt6jxZY7toI</t>
  </si>
  <si>
    <t>Weighted Average Cost of Capital</t>
  </si>
  <si>
    <t>1. GPCM by Bloomberg Financial DATA</t>
    <phoneticPr fontId="82" type="noConversion"/>
  </si>
  <si>
    <t>Guideline Public Company</t>
    <phoneticPr fontId="2" type="noConversion"/>
  </si>
  <si>
    <t xml:space="preserve">Observed </t>
    <phoneticPr fontId="2" type="noConversion"/>
  </si>
  <si>
    <t>MKT Cap</t>
    <phoneticPr fontId="2" type="noConversion"/>
  </si>
  <si>
    <t>IBD</t>
    <phoneticPr fontId="2" type="noConversion"/>
  </si>
  <si>
    <t>Debt</t>
  </si>
  <si>
    <t xml:space="preserve">Debt </t>
  </si>
  <si>
    <t>Tax Rate</t>
    <phoneticPr fontId="2" type="noConversion"/>
  </si>
  <si>
    <t>Unlevered Beta</t>
  </si>
  <si>
    <t>Re-Levered Beta</t>
    <phoneticPr fontId="2" type="noConversion"/>
  </si>
  <si>
    <t xml:space="preserve">Beta </t>
    <phoneticPr fontId="2" type="noConversion"/>
  </si>
  <si>
    <t>Equity</t>
  </si>
  <si>
    <t>TIC</t>
  </si>
  <si>
    <t xml:space="preserve">  : 'Beta' Option</t>
    <phoneticPr fontId="6" type="noConversion"/>
  </si>
  <si>
    <t xml:space="preserve">  : 'Market Capitalization' Option</t>
    <phoneticPr fontId="6" type="noConversion"/>
  </si>
  <si>
    <t xml:space="preserve">  : 'Equity Risk Premium' Option</t>
    <phoneticPr fontId="6" type="noConversion"/>
  </si>
  <si>
    <t xml:space="preserve">  : 'Risk-free Rate' Option</t>
    <phoneticPr fontId="6" type="noConversion"/>
  </si>
  <si>
    <t>&gt;&gt; 한국의 Tax Rate는 비교대상회사의 EBIT 수준을 고려한 한계세율과 일치하는지 확인 필요</t>
    <phoneticPr fontId="2" type="noConversion"/>
  </si>
  <si>
    <t>Maximum</t>
    <phoneticPr fontId="2" type="noConversion"/>
  </si>
  <si>
    <t>Average</t>
  </si>
  <si>
    <t>Median</t>
  </si>
  <si>
    <t>Minimum</t>
  </si>
  <si>
    <t>Selected (Average)</t>
    <phoneticPr fontId="6" type="noConversion"/>
  </si>
  <si>
    <r>
      <t>Cost of Equity (K</t>
    </r>
    <r>
      <rPr>
        <b/>
        <u/>
        <vertAlign val="subscript"/>
        <sz val="9"/>
        <rFont val="맑은 고딕"/>
        <family val="3"/>
        <charset val="129"/>
      </rPr>
      <t>E</t>
    </r>
    <r>
      <rPr>
        <b/>
        <u/>
        <sz val="9"/>
        <rFont val="맑은 고딕"/>
        <family val="3"/>
        <charset val="129"/>
      </rPr>
      <t>)</t>
    </r>
  </si>
  <si>
    <t>Risk Free Rate</t>
    <phoneticPr fontId="6" type="noConversion"/>
  </si>
  <si>
    <t>+</t>
  </si>
  <si>
    <t>Beta</t>
    <phoneticPr fontId="6" type="noConversion"/>
  </si>
  <si>
    <t>x</t>
    <phoneticPr fontId="6" type="noConversion"/>
  </si>
  <si>
    <r>
      <t>Equity Risk Premium</t>
    </r>
    <r>
      <rPr>
        <b/>
        <vertAlign val="superscript"/>
        <sz val="9"/>
        <color indexed="9"/>
        <rFont val="맑은 고딕"/>
        <family val="3"/>
        <charset val="129"/>
      </rPr>
      <t xml:space="preserve"> </t>
    </r>
    <phoneticPr fontId="6" type="noConversion"/>
  </si>
  <si>
    <r>
      <t>Size Premium</t>
    </r>
    <r>
      <rPr>
        <b/>
        <vertAlign val="superscript"/>
        <sz val="9"/>
        <color indexed="9"/>
        <rFont val="맑은 고딕"/>
        <family val="3"/>
        <charset val="129"/>
      </rPr>
      <t xml:space="preserve"> </t>
    </r>
  </si>
  <si>
    <t xml:space="preserve">Specific Premium </t>
    <phoneticPr fontId="6" type="noConversion"/>
  </si>
  <si>
    <t>=</t>
  </si>
  <si>
    <t>Cost of Equity</t>
  </si>
  <si>
    <r>
      <t>After-Tax Cost of Debt (K</t>
    </r>
    <r>
      <rPr>
        <b/>
        <u/>
        <vertAlign val="subscript"/>
        <sz val="9"/>
        <rFont val="맑은 고딕"/>
        <family val="3"/>
        <charset val="129"/>
      </rPr>
      <t>D</t>
    </r>
    <r>
      <rPr>
        <b/>
        <u/>
        <sz val="9"/>
        <rFont val="맑은 고딕"/>
        <family val="3"/>
        <charset val="129"/>
      </rPr>
      <t>)</t>
    </r>
  </si>
  <si>
    <t>[2023년 법정 법인세율]</t>
    <phoneticPr fontId="2" type="noConversion"/>
  </si>
  <si>
    <t xml:space="preserve">Pre-Tax Cost of Debt </t>
    <phoneticPr fontId="9" type="noConversion"/>
  </si>
  <si>
    <t>(1 - Tax Rate)</t>
  </si>
  <si>
    <t>After-Tax Cost of Debt</t>
  </si>
  <si>
    <t>Captial Structure</t>
    <phoneticPr fontId="6" type="noConversion"/>
  </si>
  <si>
    <t>Cost of Capital</t>
  </si>
  <si>
    <t>Contribution</t>
  </si>
  <si>
    <t>EBIT(과세표준과 동일 가정)</t>
    <phoneticPr fontId="2" type="noConversion"/>
  </si>
  <si>
    <t>세율</t>
    <phoneticPr fontId="2" type="noConversion"/>
  </si>
  <si>
    <t>&lt;Tax Rate&gt; (평가대상회사)</t>
    <phoneticPr fontId="2" type="noConversion"/>
  </si>
  <si>
    <t>2억원 이하</t>
    <phoneticPr fontId="2" type="noConversion"/>
  </si>
  <si>
    <t>평가대상 회사의 EBIT Key in</t>
    <phoneticPr fontId="5" type="noConversion"/>
  </si>
  <si>
    <t>LTM 기준</t>
    <phoneticPr fontId="5" type="noConversion"/>
  </si>
  <si>
    <t>&lt;&lt; 'Bond' 시트에서 대상회사 신용등급에 맞는 Kd에 물려주기</t>
    <phoneticPr fontId="2" type="noConversion"/>
  </si>
  <si>
    <t>2억원 초과, 200억원 이하</t>
    <phoneticPr fontId="2" type="noConversion"/>
  </si>
  <si>
    <t>&lt;&lt; 사용할 평가대상회사의 자본구조 선택</t>
    <phoneticPr fontId="2" type="noConversion"/>
  </si>
  <si>
    <t>200억원 초과, 3000억원 이하</t>
    <phoneticPr fontId="2" type="noConversion"/>
  </si>
  <si>
    <t>Re-Levered, Kd</t>
    <phoneticPr fontId="5" type="noConversion"/>
  </si>
  <si>
    <t>WACC</t>
  </si>
  <si>
    <t>3000억원 초과</t>
    <phoneticPr fontId="2" type="noConversion"/>
  </si>
  <si>
    <t xml:space="preserve">&lt;&lt; 평가대상회사의 Terminal year 기준 EBIT 규모에 따름 </t>
    <phoneticPr fontId="2" type="noConversion"/>
  </si>
  <si>
    <t>Notes:</t>
  </si>
  <si>
    <t>구분</t>
    <phoneticPr fontId="9" type="noConversion"/>
  </si>
  <si>
    <t>내용</t>
    <phoneticPr fontId="2" type="noConversion"/>
  </si>
  <si>
    <t>[1]</t>
  </si>
  <si>
    <t>대상회사와 유사한 사업을 영위하고 있는 회사를 선정</t>
    <phoneticPr fontId="2" type="noConversion"/>
  </si>
  <si>
    <t>[2]</t>
  </si>
  <si>
    <t>[3]</t>
  </si>
  <si>
    <t>[4]</t>
  </si>
  <si>
    <t>[5]</t>
    <phoneticPr fontId="2" type="noConversion"/>
  </si>
  <si>
    <t>[6]</t>
    <phoneticPr fontId="2" type="noConversion"/>
  </si>
  <si>
    <t>[7]</t>
  </si>
  <si>
    <t>[8]</t>
  </si>
  <si>
    <t>유사회사의 평균 자본구조 적용</t>
    <phoneticPr fontId="2" type="noConversion"/>
  </si>
  <si>
    <t>(*) 시장수익률: 전체 주요 지수 구성종목의 시가총액을 가중하여 DDM을 통해 산출한 내부수익률(IRR)로써, (과거 추이가 아닌) 향후 예상 시장수익률을 의미함</t>
    <phoneticPr fontId="5" type="noConversion"/>
  </si>
  <si>
    <t>&lt;Beta 선정&gt;</t>
    <phoneticPr fontId="6" type="noConversion"/>
  </si>
  <si>
    <t>Option</t>
    <phoneticPr fontId="6" type="noConversion"/>
  </si>
  <si>
    <t>5-year weekly</t>
    <phoneticPr fontId="5" type="noConversion"/>
  </si>
  <si>
    <t>5-year monthly</t>
    <phoneticPr fontId="5" type="noConversion"/>
  </si>
  <si>
    <t>2-year weekly</t>
    <phoneticPr fontId="5" type="noConversion"/>
  </si>
  <si>
    <t>5year, weekly</t>
    <phoneticPr fontId="6" type="noConversion"/>
  </si>
  <si>
    <t>5year, monthly</t>
    <phoneticPr fontId="6" type="noConversion"/>
  </si>
  <si>
    <t>2year, weekly</t>
    <phoneticPr fontId="6" type="noConversion"/>
  </si>
  <si>
    <t>&lt;시가총액 선정&gt;</t>
    <phoneticPr fontId="6" type="noConversion"/>
  </si>
  <si>
    <t>1 month</t>
  </si>
  <si>
    <t>3 month</t>
  </si>
  <si>
    <t>6 month</t>
  </si>
  <si>
    <t>12 month</t>
  </si>
  <si>
    <t>1 month avg.</t>
    <phoneticPr fontId="6" type="noConversion"/>
  </si>
  <si>
    <t>3 month avg.</t>
    <phoneticPr fontId="6" type="noConversion"/>
  </si>
  <si>
    <t>6 month avg.</t>
    <phoneticPr fontId="6" type="noConversion"/>
  </si>
  <si>
    <t>12 month avg.</t>
    <phoneticPr fontId="6" type="noConversion"/>
  </si>
  <si>
    <t>&lt;이자부부채 선정&gt;</t>
    <phoneticPr fontId="6" type="noConversion"/>
  </si>
  <si>
    <t>이자부부채</t>
    <phoneticPr fontId="6" type="noConversion"/>
  </si>
  <si>
    <t>기준일</t>
  </si>
  <si>
    <t>&lt;Rf, Equity Risk Premium 선정&gt;</t>
    <phoneticPr fontId="6" type="noConversion"/>
  </si>
  <si>
    <t>RF Rate</t>
  </si>
  <si>
    <t xml:space="preserve">Equity Risk Premium </t>
  </si>
  <si>
    <t>1month avg.</t>
    <phoneticPr fontId="6" type="noConversion"/>
  </si>
  <si>
    <t>24 month avg.</t>
    <phoneticPr fontId="6" type="noConversion"/>
  </si>
  <si>
    <t>60 month avg.</t>
    <phoneticPr fontId="6" type="noConversion"/>
  </si>
  <si>
    <t>Beta 정리</t>
    <phoneticPr fontId="2" type="noConversion"/>
  </si>
  <si>
    <t>Table</t>
    <phoneticPr fontId="2" type="noConversion"/>
  </si>
  <si>
    <t>2W</t>
    <phoneticPr fontId="2" type="noConversion"/>
  </si>
  <si>
    <t>5W</t>
    <phoneticPr fontId="2" type="noConversion"/>
  </si>
  <si>
    <t>5M</t>
    <phoneticPr fontId="2" type="noConversion"/>
  </si>
  <si>
    <t>Raw Beta</t>
    <phoneticPr fontId="2" type="noConversion"/>
  </si>
  <si>
    <t>Adj. Beta</t>
    <phoneticPr fontId="2" type="noConversion"/>
  </si>
  <si>
    <t>Beta Calculation (2 years weekly)</t>
    <phoneticPr fontId="2" type="noConversion"/>
  </si>
  <si>
    <t>Start Date</t>
    <phoneticPr fontId="2" type="noConversion"/>
  </si>
  <si>
    <t>BETA_RAW_OVERRIDABLE</t>
    <phoneticPr fontId="2" type="noConversion"/>
  </si>
  <si>
    <t>End Date</t>
    <phoneticPr fontId="2" type="noConversion"/>
  </si>
  <si>
    <t>BETA_ADJ_OVERRIDABLE</t>
    <phoneticPr fontId="2" type="noConversion"/>
  </si>
  <si>
    <t>Period</t>
    <phoneticPr fontId="2" type="noConversion"/>
  </si>
  <si>
    <t>W</t>
    <phoneticPr fontId="2" type="noConversion"/>
  </si>
  <si>
    <t>BETA_OVERRIDE_START_DT</t>
    <phoneticPr fontId="2" type="noConversion"/>
  </si>
  <si>
    <t>BETA_OVERRIDE_END_DT</t>
    <phoneticPr fontId="2" type="noConversion"/>
  </si>
  <si>
    <t>BETA_OVERRIDE_PERIOD</t>
    <phoneticPr fontId="2" type="noConversion"/>
  </si>
  <si>
    <t>Company Name</t>
    <phoneticPr fontId="2" type="noConversion"/>
  </si>
  <si>
    <t>Beta Calculation (5 years weekly)</t>
    <phoneticPr fontId="2" type="noConversion"/>
  </si>
  <si>
    <t>Beta Calculation (5 years monthly)</t>
    <phoneticPr fontId="2" type="noConversion"/>
  </si>
  <si>
    <t>M</t>
    <phoneticPr fontId="2" type="noConversion"/>
  </si>
  <si>
    <t>&gt;&gt; Selected Financials</t>
    <phoneticPr fontId="83" type="noConversion"/>
  </si>
  <si>
    <t>기간별 Market Cap (기간평균)</t>
    <phoneticPr fontId="83" type="noConversion"/>
  </si>
  <si>
    <t>Ticker</t>
    <phoneticPr fontId="83" type="noConversion"/>
  </si>
  <si>
    <t>회사명(Eng)</t>
    <phoneticPr fontId="83" type="noConversion"/>
  </si>
  <si>
    <t>기준일</t>
    <phoneticPr fontId="83" type="noConversion"/>
  </si>
  <si>
    <t>Currency(Million)</t>
  </si>
  <si>
    <t>Market Cap</t>
  </si>
  <si>
    <t>CASH_EQUIV</t>
    <phoneticPr fontId="83" type="noConversion"/>
  </si>
  <si>
    <t>IBD</t>
  </si>
  <si>
    <t>NOA</t>
  </si>
  <si>
    <t>BV</t>
  </si>
  <si>
    <t>비지배지분</t>
  </si>
  <si>
    <t>Spot</t>
    <phoneticPr fontId="83" type="noConversion"/>
  </si>
  <si>
    <t>1month</t>
    <phoneticPr fontId="83" type="noConversion"/>
  </si>
  <si>
    <t>3months</t>
    <phoneticPr fontId="83" type="noConversion"/>
  </si>
  <si>
    <t>6months</t>
    <phoneticPr fontId="83" type="noConversion"/>
  </si>
  <si>
    <t>1year</t>
    <phoneticPr fontId="83" type="noConversion"/>
  </si>
  <si>
    <t>&gt;&gt; Bloomberg Financials</t>
    <phoneticPr fontId="83" type="noConversion"/>
  </si>
  <si>
    <t>기간별 Market Cap</t>
    <phoneticPr fontId="83" type="noConversion"/>
  </si>
  <si>
    <t>&gt;&gt; Capital IQ Financials</t>
    <phoneticPr fontId="83" type="noConversion"/>
  </si>
  <si>
    <t>Market Capitalization</t>
    <phoneticPr fontId="2" type="noConversion"/>
  </si>
  <si>
    <t>CUR_MKT_CAP</t>
    <phoneticPr fontId="2" type="noConversion"/>
  </si>
  <si>
    <t>1 Month</t>
    <phoneticPr fontId="2" type="noConversion"/>
  </si>
  <si>
    <t>3 Months</t>
    <phoneticPr fontId="2" type="noConversion"/>
  </si>
  <si>
    <t>6 Months</t>
    <phoneticPr fontId="2" type="noConversion"/>
  </si>
  <si>
    <t>12 Months</t>
    <phoneticPr fontId="2" type="noConversion"/>
  </si>
  <si>
    <t>Average</t>
    <phoneticPr fontId="2" type="noConversion"/>
  </si>
  <si>
    <t>Hide_</t>
    <phoneticPr fontId="3" type="noConversion"/>
  </si>
  <si>
    <t>Financials</t>
    <phoneticPr fontId="2" type="noConversion"/>
  </si>
  <si>
    <r>
      <rPr>
        <b/>
        <sz val="11"/>
        <color indexed="10"/>
        <rFont val="맑은 고딕"/>
        <family val="3"/>
        <charset val="129"/>
      </rPr>
      <t>※</t>
    </r>
    <r>
      <rPr>
        <b/>
        <sz val="6.05"/>
        <color indexed="10"/>
        <rFont val="맑은 고딕"/>
        <family val="3"/>
        <charset val="129"/>
      </rPr>
      <t xml:space="preserve"> </t>
    </r>
    <r>
      <rPr>
        <b/>
        <sz val="11"/>
        <color indexed="10"/>
        <rFont val="맑은 고딕"/>
        <family val="3"/>
        <charset val="129"/>
      </rPr>
      <t>Financials 시트는 DART 공시 숫자와 반드시 확인 후, DART 숫자 우선 적용 필요!!</t>
    </r>
    <phoneticPr fontId="2" type="noConversion"/>
  </si>
  <si>
    <t>Company</t>
    <phoneticPr fontId="2" type="noConversion"/>
  </si>
  <si>
    <t>Local 
Currency</t>
    <phoneticPr fontId="2" type="noConversion"/>
  </si>
  <si>
    <t>Last 
Rep.Period</t>
    <phoneticPr fontId="2" type="noConversion"/>
  </si>
  <si>
    <t>Acc.Std
(Y = Cons.)</t>
    <phoneticPr fontId="2" type="noConversion"/>
  </si>
  <si>
    <t>Last Reported</t>
    <phoneticPr fontId="2" type="noConversion"/>
  </si>
  <si>
    <t>Last Annual Reported</t>
    <phoneticPr fontId="2" type="noConversion"/>
  </si>
  <si>
    <t>LTM</t>
    <phoneticPr fontId="2" type="noConversion"/>
  </si>
  <si>
    <t>NOA</t>
    <phoneticPr fontId="2" type="noConversion"/>
  </si>
  <si>
    <t>BV</t>
    <phoneticPr fontId="2" type="noConversion"/>
  </si>
  <si>
    <t>Sales</t>
    <phoneticPr fontId="2" type="noConversion"/>
  </si>
  <si>
    <t>EBIT</t>
    <phoneticPr fontId="2" type="noConversion"/>
  </si>
  <si>
    <t>EBITDA</t>
    <phoneticPr fontId="2" type="noConversion"/>
  </si>
  <si>
    <t>NI</t>
    <phoneticPr fontId="2" type="noConversion"/>
  </si>
  <si>
    <t>Ref</t>
    <phoneticPr fontId="2" type="noConversion"/>
  </si>
  <si>
    <t>추가 계정</t>
  </si>
  <si>
    <t>BS_RE_INVEST</t>
  </si>
  <si>
    <t>Real Estate Investments</t>
  </si>
  <si>
    <t xml:space="preserve">  &lt;HELP&gt; for explanation.
#&lt;Go&gt; for field details, 21&lt;Go&gt; for Full Definition, &lt;Menu&gt; to Return
005930 KS Equity 98) Options Field Information for BS026
BS026 - Equity Securities (BS_EQY_SEC) 21) Full Definition
INSURANCES
Equity Securities:
Investments in equity securities and non-redeemable preferred stocks.
Investments in subsidiaries or associated/related companies under the equity method are included 
in Other Assets.
Japan:
Override BS026 (11) React to BS026 (0) Also used with (0) 1/2
      Mnemonic Description Ovr
    BS026 BS_EQY_SEC Equity Securities   N
    DY339 SCALING_FORMAT Scaling Format Override    
    DS323 FUND_PER Fundamental Period    
    DS324 EQY_FUND_YEAR Equity Fundamental Year    
    DS276 EQY_CONSOLIDATED Equity Parent / Consolidated Indicator   Y
    DX242 EQY_FUND_DT Equity Fundamental Date    
    DX243 EQY_FUND_RELATIVE_PERIOD Equity Fundamental Relative Period    
    DY013 FILING_STATUS Company Filing Status   N
    DY771 ACCOUNTING_STANDARD_OVERRIDE Accounting Standard   M
    DY891 FUNDAMENTAL_DATABASE_DATE Fundamental Database Date   0
</t>
  </si>
  <si>
    <t>Last Reported Period:</t>
  </si>
  <si>
    <t>LTM:</t>
    <phoneticPr fontId="3" type="noConversion"/>
  </si>
  <si>
    <t>FQ2 2021</t>
  </si>
  <si>
    <t>FQ1 2021</t>
  </si>
  <si>
    <t>FQ4 2020</t>
  </si>
  <si>
    <t>FQ3 2020</t>
  </si>
  <si>
    <t>FQ2 2020</t>
  </si>
  <si>
    <t>FQ1 2020</t>
  </si>
  <si>
    <t>FQ4 2019</t>
  </si>
  <si>
    <t>Acc.Std (Y=Cons.)</t>
    <phoneticPr fontId="2" type="noConversion"/>
  </si>
  <si>
    <t>Historical</t>
  </si>
  <si>
    <t>Trailing 12 Month</t>
  </si>
  <si>
    <t>Income Statement Summary</t>
  </si>
  <si>
    <t>T12M</t>
  </si>
  <si>
    <t>FY1 2019</t>
  </si>
  <si>
    <t>FY1 2018</t>
  </si>
  <si>
    <t>FY1 2017</t>
  </si>
  <si>
    <t>FY1 2016</t>
  </si>
  <si>
    <t>SALES_REV_TURN</t>
  </si>
  <si>
    <t>TRAIL_12M_NET_SALES</t>
  </si>
  <si>
    <t>Revenue</t>
  </si>
  <si>
    <t>GROSS_PROFIT</t>
  </si>
  <si>
    <t>TRAIL_12M_GROSS_PROFIT</t>
  </si>
  <si>
    <t>Gross Income</t>
    <phoneticPr fontId="2" type="noConversion"/>
  </si>
  <si>
    <t>IS_OPERATING_EXPN</t>
  </si>
  <si>
    <t>TRAILING_12M_OPEX</t>
  </si>
  <si>
    <t>Operating Expenses</t>
  </si>
  <si>
    <t>IS_OPER_INC</t>
  </si>
  <si>
    <t>TRAIL_12M_OPER_INC</t>
  </si>
  <si>
    <t>Operating Income</t>
  </si>
  <si>
    <t>PRETAX_INC</t>
  </si>
  <si>
    <t>TRAIL_12M_PRETAX_INC</t>
  </si>
  <si>
    <t>Pretax Income</t>
  </si>
  <si>
    <t>IS_INC_BEF_XO_ITEM</t>
  </si>
  <si>
    <t>TRAIL_12M_INC_BEF_XO_ITEM</t>
  </si>
  <si>
    <t>Income bef XO Items</t>
  </si>
  <si>
    <t>NET_INCOME</t>
  </si>
  <si>
    <t>TRAIL_12M_NET_INC</t>
  </si>
  <si>
    <t>Net Income</t>
  </si>
  <si>
    <t>EBITDA</t>
  </si>
  <si>
    <t>TRAIL_12M_EBITDA</t>
  </si>
  <si>
    <t>IS_BASIC_EPS_CONT_OPS</t>
  </si>
  <si>
    <t>T12_EPS_CONT_OPS</t>
  </si>
  <si>
    <t>Basic EPS Before XO Items</t>
  </si>
  <si>
    <t>IS_EPS</t>
  </si>
  <si>
    <t>TRAIL_12M_EPS</t>
  </si>
  <si>
    <t>Basic EPS</t>
  </si>
  <si>
    <t>IS_DIL_EPS_CONT_OPS</t>
  </si>
  <si>
    <t>T12M_DIL_EPS_CONT_OPS</t>
  </si>
  <si>
    <t>Diluted EPS Before XO Items</t>
  </si>
  <si>
    <t>IS_FULLY_DILUTED_EPS</t>
  </si>
  <si>
    <t>TRAIL_12M_FULLY_DILUTED_EPS</t>
  </si>
  <si>
    <t>Diluted EPS</t>
  </si>
  <si>
    <t>Balance Sheet Summary</t>
  </si>
  <si>
    <t>Last Reported</t>
  </si>
  <si>
    <t>BS_CUR_ASSET_REPORT</t>
  </si>
  <si>
    <t>Total Current Assets</t>
  </si>
  <si>
    <t>BS_TOT_NON_CUR_ASSET</t>
  </si>
  <si>
    <t>Total Long-Term Assets</t>
  </si>
  <si>
    <t>BS_TOT_ASSET</t>
  </si>
  <si>
    <t>Total Assets</t>
  </si>
  <si>
    <t>BS_CUR_LIAB</t>
  </si>
  <si>
    <t>Total Current Liabilities</t>
  </si>
  <si>
    <t>NON_CUR_LIAB</t>
  </si>
  <si>
    <t>Total Long-Term Liabilities</t>
  </si>
  <si>
    <t>BS_TOT_LIAB2</t>
  </si>
  <si>
    <t>Total Liabilities</t>
  </si>
  <si>
    <t>TOT_SHRHLDR_EQY</t>
  </si>
  <si>
    <t>Total Shareholders' Equity</t>
  </si>
  <si>
    <t>BS_SH_OUT</t>
  </si>
  <si>
    <t>Shares Outstanding</t>
  </si>
  <si>
    <t>BOOK_VAL_PER_SH</t>
  </si>
  <si>
    <t>Book Value per Share</t>
  </si>
  <si>
    <t>TANG_BOOK_VAL_PER_SH</t>
  </si>
  <si>
    <t>Tangible Book Value / Sh</t>
  </si>
  <si>
    <t>SHRHLDR_EQY_TO_TOT_LIAB_AND_EQY</t>
  </si>
  <si>
    <t>Shareholder Equity/Total Liab</t>
  </si>
  <si>
    <t>BS_CASH_NEAR_CASH_ITEM</t>
  </si>
  <si>
    <t>Cash &amp; Near Cash Items</t>
    <phoneticPr fontId="3" type="noConversion"/>
  </si>
  <si>
    <t>BS_MKT_SEC_OTHER_ST_INVEST</t>
  </si>
  <si>
    <t>Short Term Investments</t>
    <phoneticPr fontId="3" type="noConversion"/>
  </si>
  <si>
    <t>BS_LT_INVEST</t>
  </si>
  <si>
    <t>Long Term Investments</t>
    <phoneticPr fontId="3" type="noConversion"/>
  </si>
  <si>
    <t>BS_ST_BORROW</t>
  </si>
  <si>
    <t>Short Term Borrowings</t>
    <phoneticPr fontId="3" type="noConversion"/>
  </si>
  <si>
    <t>BS_LT_BORROW</t>
  </si>
  <si>
    <t>Long Term Borrowings</t>
    <phoneticPr fontId="3" type="noConversion"/>
  </si>
  <si>
    <t>BS_OTHER_ST_LIAB</t>
  </si>
  <si>
    <t>Other Short Term Liabilities</t>
    <phoneticPr fontId="3" type="noConversion"/>
  </si>
  <si>
    <t>BS_OTHER_LT_LIABILITIES</t>
  </si>
  <si>
    <t>Other Long Term Borrowings</t>
    <phoneticPr fontId="3" type="noConversion"/>
  </si>
  <si>
    <t>Cash Flow Summary</t>
  </si>
  <si>
    <t>CF_NET_INC</t>
  </si>
  <si>
    <t>TRAIL_12M_CASH_FLOW_NET_INC</t>
  </si>
  <si>
    <t>CF_DEPR_AMORT</t>
  </si>
  <si>
    <t>TRAIL_12M_AMORT_AND_DEPR</t>
  </si>
  <si>
    <t>Depreciation and Amortization</t>
  </si>
  <si>
    <t>CHNG WORK CAP</t>
  </si>
  <si>
    <t>TRAIL_12M_CHNG_IN_WORK_CAP</t>
  </si>
  <si>
    <t>Change in Working Capital</t>
  </si>
  <si>
    <t>CF_CASH_FROM_OPER</t>
  </si>
  <si>
    <t>TRAIL_12M_CASH_FROM_OPER</t>
  </si>
  <si>
    <t>Cash - Operating Activities</t>
  </si>
  <si>
    <t>CAPITAL_EXPEND</t>
  </si>
  <si>
    <t>TRAIL_12M_CAP_EXPEND</t>
  </si>
  <si>
    <t>Capital Expenditures</t>
  </si>
  <si>
    <t>CF_CASH_FROM_INV_ACT</t>
  </si>
  <si>
    <t>TRAIL_12M_CASH_FROM_INV_ACT</t>
  </si>
  <si>
    <t>Cash - Investing Activities</t>
  </si>
  <si>
    <t>CF_CASH_FROM_FNC_ACT</t>
  </si>
  <si>
    <t>TRAIL_12M_CASH_FROM_FNC_ACT</t>
  </si>
  <si>
    <t>Cash - Financing Activities</t>
  </si>
  <si>
    <t>CF_NET_CHNG_CASH</t>
  </si>
  <si>
    <t>TRAIL_12M_NET_CHNG_CASH</t>
  </si>
  <si>
    <t>Net Changes in Cash</t>
  </si>
  <si>
    <t>CF_FREE_CASH_FLOW</t>
  </si>
  <si>
    <t>TRAIL_12M_FREE_CASH_FLOW</t>
  </si>
  <si>
    <t>Free Cash Flow</t>
  </si>
  <si>
    <t>FREE_CASH_FLOW_PER_SH</t>
  </si>
  <si>
    <t>TRAIL_12M_FREE_CASH_FLOW_PER_SH</t>
  </si>
  <si>
    <t>Free Cash Flow / Basic Sh</t>
  </si>
  <si>
    <t>TRAIL_12M_FREE_CF_PER_DIL_SH</t>
  </si>
  <si>
    <t>Free Cash Flow / Diluted Sh</t>
  </si>
  <si>
    <t>CASH_FLOW_PER_SH</t>
  </si>
  <si>
    <t>TRAIL_12M_CASH_FLOW_PER_SH</t>
  </si>
  <si>
    <t>Cashflow per Share</t>
  </si>
  <si>
    <t>FQ1 2022</t>
  </si>
  <si>
    <t>FQ4 2021</t>
  </si>
  <si>
    <t>FQ3 2021</t>
  </si>
  <si>
    <t>FY1 2020</t>
  </si>
  <si>
    <t>사용법</t>
  </si>
  <si>
    <t xml:space="preserve"> : Capital IQ 접속 PC에서 본 Template 실행 &gt;&gt; Capital IQ 탭 &gt;&gt; Enable &gt;&gt; Refresh &gt;&gt; Refresh Workbook</t>
    <phoneticPr fontId="83" type="noConversion"/>
  </si>
  <si>
    <t xml:space="preserve"> : Capital IQ 접속 PC에서 본 Template 실행 &gt;&gt; Capital IQ 탭 &gt;&gt; Enable &gt;&gt; Refresh &gt;&gt; Refresh Workbook</t>
  </si>
  <si>
    <t xml:space="preserve"> : 기준일 (초록색 음영) Key-in</t>
    <phoneticPr fontId="83" type="noConversion"/>
  </si>
  <si>
    <t xml:space="preserve"> : 기준일 (초록색 음영) Key-in</t>
  </si>
  <si>
    <t xml:space="preserve"> : D~AA열에 출력된 정보를 AE~BB열에 값복사 후 종료할 것</t>
  </si>
  <si>
    <t xml:space="preserve"> : DART 공시 숫자와 다를 시 DART 값 우선 준용 필요함</t>
    <phoneticPr fontId="83" type="noConversion"/>
  </si>
  <si>
    <t xml:space="preserve"> : DART 공시 숫자와 다를 시 DART 값 우선 준용 필요함</t>
  </si>
  <si>
    <t>기간별 Market Cap (기간평균)</t>
  </si>
  <si>
    <t>Peer Group List 참조</t>
    <phoneticPr fontId="83" type="noConversion"/>
  </si>
  <si>
    <t>우선주 포함</t>
    <phoneticPr fontId="83" type="noConversion"/>
  </si>
  <si>
    <t>현금및현금성자산</t>
    <phoneticPr fontId="83" type="noConversion"/>
  </si>
  <si>
    <t>단기금융상품 포함</t>
    <phoneticPr fontId="83" type="noConversion"/>
  </si>
  <si>
    <t>Peer Group List 참조</t>
  </si>
  <si>
    <t>우선주 포함</t>
  </si>
  <si>
    <t>현금및현금성자산</t>
  </si>
  <si>
    <t>단기금융상품 포함</t>
  </si>
  <si>
    <t>회사명(현지)</t>
    <phoneticPr fontId="83" type="noConversion"/>
  </si>
  <si>
    <t>Sales</t>
  </si>
  <si>
    <t>EBIT</t>
  </si>
  <si>
    <t>NI(total)</t>
  </si>
  <si>
    <t>추가</t>
    <phoneticPr fontId="83" type="noConversion"/>
  </si>
  <si>
    <t>회사명(Eng)</t>
  </si>
  <si>
    <t>회사명(현지)</t>
  </si>
  <si>
    <t>CASH_EQUIV</t>
  </si>
  <si>
    <t>Spot</t>
  </si>
  <si>
    <t>1month</t>
  </si>
  <si>
    <t>3months</t>
  </si>
  <si>
    <t>6months</t>
  </si>
  <si>
    <t>1year</t>
  </si>
  <si>
    <t>추가</t>
  </si>
  <si>
    <t>KOSDAQ:A046140</t>
  </si>
  <si>
    <t>SBS Contents Hub Co., Ltd.</t>
  </si>
  <si>
    <t>(주)에스비에스콘텐츠허브</t>
  </si>
  <si>
    <t>South Korea</t>
  </si>
  <si>
    <t>KOSDAQ:A046390</t>
  </si>
  <si>
    <t>Samhwa Networks Co., Ltd.</t>
  </si>
  <si>
    <t>(주)삼화네트웍스</t>
  </si>
  <si>
    <t>KOSDAQ:A253450</t>
  </si>
  <si>
    <t>Studio Dragon Corporation</t>
  </si>
  <si>
    <t>스튜디오드래곤 주식회사</t>
  </si>
  <si>
    <t>KOSDAQ:A047820</t>
  </si>
  <si>
    <t>Chorokbaem Media Co., Ltd.</t>
  </si>
  <si>
    <t>(주)초록뱀미디어</t>
  </si>
  <si>
    <t>KOSDAQ:A068050</t>
  </si>
  <si>
    <t>Pan Entertainment Co., Ltd.</t>
  </si>
  <si>
    <t>(주)팬엔터테인먼트</t>
  </si>
  <si>
    <t>KOSE:A036420</t>
  </si>
  <si>
    <t>ContentreeJoongAng corp.</t>
  </si>
  <si>
    <t>제이콘텐트리</t>
  </si>
  <si>
    <t>KOSDAQ:A241840</t>
  </si>
  <si>
    <t>ASTORY Co.,Ltd</t>
  </si>
  <si>
    <t>(주)에이스토리</t>
  </si>
  <si>
    <t>KOSDAQ:A054780</t>
  </si>
  <si>
    <t>KEYEAST.Co.,Ltd.</t>
  </si>
  <si>
    <t>(주)키이스트</t>
  </si>
  <si>
    <t>NasdaqGS:NFLX</t>
  </si>
  <si>
    <t>Netflix, Inc.</t>
  </si>
  <si>
    <t>United States</t>
  </si>
  <si>
    <t>NYSE:DIS</t>
  </si>
  <si>
    <t>The Walt Disney Company</t>
  </si>
  <si>
    <t>NasdaqGS:IQ</t>
  </si>
  <si>
    <t>iQIYI, Inc.</t>
  </si>
  <si>
    <t>爱奇艺</t>
  </si>
  <si>
    <t>China</t>
  </si>
  <si>
    <t>CNY</t>
  </si>
  <si>
    <t>NasdaqGS:ROKU</t>
  </si>
  <si>
    <t>Roku, Inc.</t>
  </si>
  <si>
    <t>Command</t>
  </si>
  <si>
    <t>Data Point</t>
  </si>
  <si>
    <t>IQ_COMPANY_NAME</t>
    <phoneticPr fontId="83" type="noConversion"/>
  </si>
  <si>
    <t>IQ_NATIVE_COMPANY_NAME</t>
  </si>
  <si>
    <t>IQ_COUNTRY_NAME</t>
  </si>
  <si>
    <t>IQ_FILING_CURRENCY</t>
  </si>
  <si>
    <t>IQ_MARKETCAP</t>
  </si>
  <si>
    <t>IQ_CASH_EQUIV</t>
    <phoneticPr fontId="83" type="noConversion"/>
  </si>
  <si>
    <t>IQ_TOTAL_DEBT</t>
  </si>
  <si>
    <t>IQ_CASH_ST_INVEST</t>
  </si>
  <si>
    <t>IQ_TOTAL_EQUITY</t>
  </si>
  <si>
    <t>IQ_MINORITY_INTEREST_TOTAL</t>
  </si>
  <si>
    <t>IQ_TOTAL_REV</t>
  </si>
  <si>
    <t>IQ_EBIT</t>
  </si>
  <si>
    <t>IQ_EBITDA</t>
  </si>
  <si>
    <t>IQ_NI_COMPANY</t>
  </si>
  <si>
    <t>&lt;&lt; 수정 X</t>
    <phoneticPr fontId="83" type="noConversion"/>
  </si>
  <si>
    <t>IQ_COMPANY_NAME</t>
  </si>
  <si>
    <t>IQ_CASH_EQUIV</t>
  </si>
  <si>
    <t>&lt;&lt; 수정 X</t>
  </si>
  <si>
    <t>Period Type</t>
    <phoneticPr fontId="83" type="noConversion"/>
  </si>
  <si>
    <t>IQ_LTM</t>
  </si>
  <si>
    <t>&lt;&lt; 드롭다운 선택</t>
    <phoneticPr fontId="83" type="noConversion"/>
  </si>
  <si>
    <t>Period Type</t>
  </si>
  <si>
    <t>&lt;&lt; 드롭다운 선택</t>
  </si>
  <si>
    <t>Reporting Type</t>
  </si>
  <si>
    <t>L</t>
  </si>
  <si>
    <t>Data Comparison</t>
    <phoneticPr fontId="83" type="noConversion"/>
  </si>
  <si>
    <t>P</t>
  </si>
  <si>
    <t>Data Comparison</t>
  </si>
  <si>
    <t>Currency Conversion Mode</t>
    <phoneticPr fontId="83" type="noConversion"/>
  </si>
  <si>
    <t>H</t>
  </si>
  <si>
    <t>Currency Conversion Mode</t>
  </si>
  <si>
    <t>불러오려는 데이터의 기간 범위</t>
    <phoneticPr fontId="83" type="noConversion"/>
  </si>
  <si>
    <t>불러오려는 데이터의 기간 범위</t>
  </si>
  <si>
    <t>IQ_FY</t>
    <phoneticPr fontId="83" type="noConversion"/>
  </si>
  <si>
    <t>Fiscal Year</t>
    <phoneticPr fontId="83" type="noConversion"/>
  </si>
  <si>
    <t>IQ_FY</t>
  </si>
  <si>
    <t>Fiscal Year</t>
  </si>
  <si>
    <t>IQ_CY</t>
    <phoneticPr fontId="83" type="noConversion"/>
  </si>
  <si>
    <t>Calendar Year</t>
    <phoneticPr fontId="83" type="noConversion"/>
  </si>
  <si>
    <t>IQ_CY</t>
  </si>
  <si>
    <t>Calendar Year</t>
  </si>
  <si>
    <t>IQ_FH</t>
    <phoneticPr fontId="83" type="noConversion"/>
  </si>
  <si>
    <t>Fisical Half</t>
    <phoneticPr fontId="83" type="noConversion"/>
  </si>
  <si>
    <t>IQ_FH</t>
  </si>
  <si>
    <t>Fisical Half</t>
  </si>
  <si>
    <t>IQ_CH</t>
    <phoneticPr fontId="83" type="noConversion"/>
  </si>
  <si>
    <t>Calander Half</t>
    <phoneticPr fontId="83" type="noConversion"/>
  </si>
  <si>
    <t>IQ_CH</t>
  </si>
  <si>
    <t>Calander Half</t>
  </si>
  <si>
    <t>IQ_YTD</t>
    <phoneticPr fontId="83" type="noConversion"/>
  </si>
  <si>
    <t>Year to Date</t>
    <phoneticPr fontId="83" type="noConversion"/>
  </si>
  <si>
    <t>IQ_YTD</t>
  </si>
  <si>
    <t>Year to Date</t>
  </si>
  <si>
    <t>IQ_LTM</t>
    <phoneticPr fontId="83" type="noConversion"/>
  </si>
  <si>
    <t>Last Twelve Months</t>
    <phoneticPr fontId="83" type="noConversion"/>
  </si>
  <si>
    <t>Last Twelve Months</t>
  </si>
  <si>
    <t>Reporting Type</t>
    <phoneticPr fontId="83" type="noConversion"/>
  </si>
  <si>
    <t>불러오려는 회사의 재무제표 버전</t>
    <phoneticPr fontId="83" type="noConversion"/>
  </si>
  <si>
    <t>불러오려는 회사의 재무제표 버전</t>
  </si>
  <si>
    <t>L</t>
    <phoneticPr fontId="83" type="noConversion"/>
  </si>
  <si>
    <t>Latest</t>
    <phoneticPr fontId="83" type="noConversion"/>
  </si>
  <si>
    <t>Latest</t>
  </si>
  <si>
    <t>P</t>
    <phoneticPr fontId="83" type="noConversion"/>
  </si>
  <si>
    <t>Preliminary</t>
    <phoneticPr fontId="83" type="noConversion"/>
  </si>
  <si>
    <t>Preliminary</t>
  </si>
  <si>
    <t>O</t>
    <phoneticPr fontId="83" type="noConversion"/>
  </si>
  <si>
    <t>Original</t>
    <phoneticPr fontId="83" type="noConversion"/>
  </si>
  <si>
    <t>O</t>
  </si>
  <si>
    <t>Original</t>
  </si>
  <si>
    <t>LBI</t>
    <phoneticPr fontId="83" type="noConversion"/>
  </si>
  <si>
    <t>Last Reported Instance</t>
    <phoneticPr fontId="83" type="noConversion"/>
  </si>
  <si>
    <t>LBI</t>
  </si>
  <si>
    <t>Last Reported Instance</t>
  </si>
  <si>
    <t>LFR</t>
    <phoneticPr fontId="83" type="noConversion"/>
  </si>
  <si>
    <t>Lastest Fully Reported</t>
    <phoneticPr fontId="83" type="noConversion"/>
  </si>
  <si>
    <t>LFR</t>
  </si>
  <si>
    <t>Lastest Fully Reported</t>
  </si>
  <si>
    <t>LRP</t>
    <phoneticPr fontId="83" type="noConversion"/>
  </si>
  <si>
    <t>Last Reported Period</t>
    <phoneticPr fontId="83" type="noConversion"/>
  </si>
  <si>
    <t>LRP</t>
  </si>
  <si>
    <t>Last Reported Period</t>
  </si>
  <si>
    <t>Retrieve financials as of the company’s period end date</t>
    <phoneticPr fontId="83" type="noConversion"/>
  </si>
  <si>
    <t>Retrieve financials as of the company’s period end date</t>
  </si>
  <si>
    <t>F</t>
    <phoneticPr fontId="83" type="noConversion"/>
  </si>
  <si>
    <t>Retrieve financials as of the company’s filing date</t>
    <phoneticPr fontId="83" type="noConversion"/>
  </si>
  <si>
    <t>F</t>
  </si>
  <si>
    <t>Retrieve financials as of the company’s filing date</t>
  </si>
  <si>
    <t>불러오려는 데이터에 적용할 환율</t>
    <phoneticPr fontId="83" type="noConversion"/>
  </si>
  <si>
    <t>불러오려는 데이터에 적용할 환율</t>
  </si>
  <si>
    <t>H</t>
    <phoneticPr fontId="83" type="noConversion"/>
  </si>
  <si>
    <t>Historical</t>
    <phoneticPr fontId="83" type="noConversion"/>
  </si>
  <si>
    <t>C</t>
    <phoneticPr fontId="83" type="noConversion"/>
  </si>
  <si>
    <t>Current</t>
    <phoneticPr fontId="83" type="noConversion"/>
  </si>
  <si>
    <t>C</t>
  </si>
  <si>
    <t>Current</t>
  </si>
  <si>
    <t>Guideline Public Company Method</t>
    <phoneticPr fontId="2" type="noConversion"/>
  </si>
  <si>
    <t>1. GPCM by Capital IQ DATA</t>
    <phoneticPr fontId="82" type="noConversion"/>
  </si>
  <si>
    <t>Currency
(Millions)</t>
    <phoneticPr fontId="2" type="noConversion"/>
  </si>
  <si>
    <t>MKT Cap</t>
    <phoneticPr fontId="3" type="noConversion"/>
  </si>
  <si>
    <t>Net Debt</t>
    <phoneticPr fontId="110" type="noConversion"/>
  </si>
  <si>
    <t>Enterprise
Value</t>
    <phoneticPr fontId="3" type="noConversion"/>
  </si>
  <si>
    <t>LTM</t>
    <phoneticPr fontId="110" type="noConversion"/>
  </si>
  <si>
    <t>Multiples</t>
    <phoneticPr fontId="110" type="noConversion"/>
  </si>
  <si>
    <t>of Equity(MM)</t>
    <phoneticPr fontId="110" type="noConversion"/>
  </si>
  <si>
    <t>BV</t>
    <phoneticPr fontId="110" type="noConversion"/>
  </si>
  <si>
    <t>EBITDA</t>
    <phoneticPr fontId="110" type="noConversion"/>
  </si>
  <si>
    <t>Net Income</t>
    <phoneticPr fontId="110" type="noConversion"/>
  </si>
  <si>
    <t>PBR</t>
    <phoneticPr fontId="3" type="noConversion"/>
  </si>
  <si>
    <t>EV/Sales</t>
    <phoneticPr fontId="110" type="noConversion"/>
  </si>
  <si>
    <t>EV/EBIT</t>
    <phoneticPr fontId="110" type="noConversion"/>
  </si>
  <si>
    <t>EV/EBITDA</t>
    <phoneticPr fontId="2" type="noConversion"/>
  </si>
  <si>
    <t>PER</t>
    <phoneticPr fontId="110" type="noConversion"/>
  </si>
  <si>
    <t>Guideline Public Company Method</t>
    <phoneticPr fontId="110" type="noConversion"/>
  </si>
  <si>
    <t>Multiples</t>
    <phoneticPr fontId="3" type="noConversion"/>
  </si>
  <si>
    <t>PBR</t>
    <phoneticPr fontId="2" type="noConversion"/>
  </si>
  <si>
    <t>EV/EBITDA</t>
    <phoneticPr fontId="110" type="noConversion"/>
  </si>
  <si>
    <t>PER</t>
    <phoneticPr fontId="3" type="noConversion"/>
  </si>
  <si>
    <t>Median</t>
    <phoneticPr fontId="2" type="noConversion"/>
  </si>
  <si>
    <t>Mean</t>
    <phoneticPr fontId="2" type="noConversion"/>
  </si>
  <si>
    <t xml:space="preserve">TAX </t>
    <phoneticPr fontId="82" type="noConversion"/>
  </si>
  <si>
    <t>Country</t>
    <phoneticPr fontId="83" type="noConversion"/>
  </si>
  <si>
    <t>Tax Rate</t>
    <phoneticPr fontId="83" type="noConversion"/>
  </si>
  <si>
    <t>TAX -  국내</t>
    <phoneticPr fontId="82" type="noConversion"/>
  </si>
  <si>
    <t>[2022년 법정 법인세율]</t>
    <phoneticPr fontId="2" type="noConversion"/>
  </si>
  <si>
    <t>EBIT</t>
    <phoneticPr fontId="83" type="noConversion"/>
  </si>
  <si>
    <t>TAX -  해외</t>
    <phoneticPr fontId="82" type="noConversion"/>
  </si>
  <si>
    <t>Tax Rate</t>
  </si>
  <si>
    <t>Corporate Marginal Tax Rates</t>
    <phoneticPr fontId="2" type="noConversion"/>
  </si>
  <si>
    <t>[KPMG Global] 하단 링크 - Location 및 세율 전체 복사 &amp; 초록색 셀에 값복사 붙여넣기 - 현재 기준연도와 일치 여부 확인</t>
    <phoneticPr fontId="2" type="noConversion"/>
  </si>
  <si>
    <t>'Corporate Tax Rates Table' by KPMG</t>
    <phoneticPr fontId="2" type="noConversion"/>
  </si>
  <si>
    <t>(Source: https://home.kpmg.com/xx/en/home/services/tax/tax-tools-and-resources/tax-rates-online/corporate-tax-rates-table.html)</t>
    <phoneticPr fontId="2" type="noConversion"/>
  </si>
  <si>
    <t>기준연도 :</t>
    <phoneticPr fontId="2" type="noConversion"/>
  </si>
  <si>
    <t>Location</t>
    <phoneticPr fontId="2" type="noConversion"/>
  </si>
  <si>
    <t>Afghanistan</t>
  </si>
  <si>
    <t>AL</t>
  </si>
  <si>
    <t>Albania</t>
  </si>
  <si>
    <t>Japan</t>
  </si>
  <si>
    <t>JP</t>
  </si>
  <si>
    <t>Algeria</t>
  </si>
  <si>
    <t>Germany</t>
  </si>
  <si>
    <t>DE</t>
  </si>
  <si>
    <t>Andorra</t>
  </si>
  <si>
    <t>France</t>
  </si>
  <si>
    <t>FR</t>
  </si>
  <si>
    <t>AO</t>
  </si>
  <si>
    <t>Angola</t>
  </si>
  <si>
    <t>Britain</t>
    <phoneticPr fontId="82" type="noConversion"/>
  </si>
  <si>
    <t>GB</t>
  </si>
  <si>
    <t>Anguilla</t>
  </si>
  <si>
    <t>Brazil</t>
  </si>
  <si>
    <t>BR</t>
  </si>
  <si>
    <t>Antigua and Barbuda</t>
  </si>
  <si>
    <t>Italy</t>
  </si>
  <si>
    <t>IT</t>
  </si>
  <si>
    <t>AR</t>
  </si>
  <si>
    <t>Argentina</t>
  </si>
  <si>
    <t>Russia</t>
  </si>
  <si>
    <t>RU</t>
  </si>
  <si>
    <t>AM</t>
  </si>
  <si>
    <t>Armenia</t>
  </si>
  <si>
    <t>Canada</t>
  </si>
  <si>
    <t>CA</t>
  </si>
  <si>
    <t>Aruba</t>
  </si>
  <si>
    <t>India</t>
  </si>
  <si>
    <t>IN</t>
  </si>
  <si>
    <t>AU</t>
  </si>
  <si>
    <t>Australia</t>
  </si>
  <si>
    <t>AT</t>
  </si>
  <si>
    <t>Austria</t>
  </si>
  <si>
    <t>Spain</t>
  </si>
  <si>
    <t>ES</t>
  </si>
  <si>
    <t>Azerbaijan</t>
  </si>
  <si>
    <t>Mexico</t>
  </si>
  <si>
    <t>MX</t>
  </si>
  <si>
    <t>Bahamas</t>
  </si>
  <si>
    <t>Korea, Republic of</t>
  </si>
  <si>
    <t>BH</t>
  </si>
  <si>
    <t>Bahrain</t>
  </si>
  <si>
    <t>Indonesia</t>
  </si>
  <si>
    <t>ID</t>
  </si>
  <si>
    <t>BD</t>
  </si>
  <si>
    <t>Bangladesh</t>
  </si>
  <si>
    <t>Turkey</t>
  </si>
  <si>
    <t>TR</t>
  </si>
  <si>
    <t>BB</t>
  </si>
  <si>
    <t>Barbados</t>
  </si>
  <si>
    <t>Netherlands</t>
  </si>
  <si>
    <t>NL</t>
  </si>
  <si>
    <t>BY</t>
  </si>
  <si>
    <t>Belarus</t>
  </si>
  <si>
    <t>Saudi Arabia</t>
  </si>
  <si>
    <t>SA</t>
  </si>
  <si>
    <t>BE</t>
  </si>
  <si>
    <t>Belgium</t>
  </si>
  <si>
    <t>Switzerland</t>
  </si>
  <si>
    <t>CH</t>
  </si>
  <si>
    <t>Benin</t>
  </si>
  <si>
    <t>Sweden</t>
  </si>
  <si>
    <t>SE</t>
  </si>
  <si>
    <t>Bermuda</t>
  </si>
  <si>
    <t>Poland</t>
  </si>
  <si>
    <t>PL</t>
  </si>
  <si>
    <t>BO</t>
  </si>
  <si>
    <t>Bolivia</t>
  </si>
  <si>
    <t>Norway</t>
  </si>
  <si>
    <t>NO</t>
  </si>
  <si>
    <t>Bonaire, Saint Eustatius and Saba</t>
  </si>
  <si>
    <t>BA</t>
  </si>
  <si>
    <t>Bosnia and Herzegovina</t>
  </si>
  <si>
    <t>Taiwan</t>
  </si>
  <si>
    <t>TW</t>
  </si>
  <si>
    <t>BW</t>
  </si>
  <si>
    <t>Botswana</t>
  </si>
  <si>
    <t>South Africa</t>
  </si>
  <si>
    <t>ZA</t>
  </si>
  <si>
    <t>Brunei Darussalam</t>
  </si>
  <si>
    <t>BG</t>
  </si>
  <si>
    <t>Bulgaria</t>
  </si>
  <si>
    <t>United Arab Emirates</t>
  </si>
  <si>
    <t>AE</t>
  </si>
  <si>
    <t>Burkina Faso</t>
  </si>
  <si>
    <t>Colombia</t>
  </si>
  <si>
    <t>CO</t>
  </si>
  <si>
    <t>Burundi</t>
  </si>
  <si>
    <t>Thailand</t>
  </si>
  <si>
    <t>TH</t>
  </si>
  <si>
    <t>KH</t>
  </si>
  <si>
    <t>Cambodia</t>
  </si>
  <si>
    <t>Venezuela</t>
  </si>
  <si>
    <t>VE</t>
  </si>
  <si>
    <t>Cameroon</t>
  </si>
  <si>
    <t>Denmark</t>
  </si>
  <si>
    <t>DK</t>
  </si>
  <si>
    <t>Malaysia</t>
  </si>
  <si>
    <t>MY</t>
  </si>
  <si>
    <t>Cayman Islands</t>
  </si>
  <si>
    <t>Nigeria</t>
  </si>
  <si>
    <t>NG</t>
  </si>
  <si>
    <t>CL</t>
  </si>
  <si>
    <t>Chile</t>
  </si>
  <si>
    <t>Greece</t>
  </si>
  <si>
    <t>GR</t>
  </si>
  <si>
    <t>Singapore</t>
  </si>
  <si>
    <t>Congo (Democratic Republic of the)</t>
  </si>
  <si>
    <t>Hong Kong SAR</t>
    <phoneticPr fontId="2" type="noConversion"/>
  </si>
  <si>
    <t>HK</t>
  </si>
  <si>
    <t>CR</t>
  </si>
  <si>
    <t>Costa Rica</t>
  </si>
  <si>
    <t>Finland</t>
  </si>
  <si>
    <t>FI</t>
  </si>
  <si>
    <t>HR</t>
  </si>
  <si>
    <t>Croatia</t>
  </si>
  <si>
    <t>Egypt</t>
  </si>
  <si>
    <t>Curacao</t>
  </si>
  <si>
    <t>Israel</t>
  </si>
  <si>
    <t>IL</t>
  </si>
  <si>
    <t>CY</t>
  </si>
  <si>
    <t>Cyprus</t>
  </si>
  <si>
    <t>Pakistan</t>
  </si>
  <si>
    <t>PK</t>
  </si>
  <si>
    <t>CZ</t>
  </si>
  <si>
    <t>Czech Republic</t>
  </si>
  <si>
    <t>Philippines</t>
  </si>
  <si>
    <t>PH</t>
  </si>
  <si>
    <t>Portugal</t>
  </si>
  <si>
    <t>PT</t>
  </si>
  <si>
    <t>Djibouti</t>
  </si>
  <si>
    <t>Ireland</t>
  </si>
  <si>
    <t>IE</t>
  </si>
  <si>
    <t>Dominica</t>
  </si>
  <si>
    <t>DO</t>
  </si>
  <si>
    <t>Dominican Republic</t>
  </si>
  <si>
    <t>Kuwait</t>
  </si>
  <si>
    <t>KW</t>
  </si>
  <si>
    <t>EC</t>
  </si>
  <si>
    <t>Ecuador</t>
  </si>
  <si>
    <t>Kazakhstan</t>
  </si>
  <si>
    <t>KZ</t>
  </si>
  <si>
    <t>Qatar</t>
  </si>
  <si>
    <t>QA</t>
  </si>
  <si>
    <t>SV</t>
  </si>
  <si>
    <t>El Salvador</t>
  </si>
  <si>
    <t>Romania</t>
  </si>
  <si>
    <t>RO</t>
  </si>
  <si>
    <t>EE</t>
  </si>
  <si>
    <t>Estonia</t>
  </si>
  <si>
    <t>Peru</t>
  </si>
  <si>
    <t>PE</t>
  </si>
  <si>
    <t>Ethiopia</t>
  </si>
  <si>
    <t>Ukraine</t>
  </si>
  <si>
    <t>UA</t>
  </si>
  <si>
    <t>FJ</t>
  </si>
  <si>
    <t>Fiji</t>
  </si>
  <si>
    <t>New Zealand</t>
  </si>
  <si>
    <t>NZ</t>
  </si>
  <si>
    <t>Vietnam</t>
  </si>
  <si>
    <t>VN</t>
  </si>
  <si>
    <t>Hungary</t>
  </si>
  <si>
    <t>HU</t>
  </si>
  <si>
    <t>Gabon</t>
  </si>
  <si>
    <t>Gambia</t>
  </si>
  <si>
    <t>GE</t>
  </si>
  <si>
    <t>Georgia</t>
  </si>
  <si>
    <t>Slovakia</t>
    <phoneticPr fontId="2" type="noConversion"/>
  </si>
  <si>
    <t>Libya</t>
  </si>
  <si>
    <t>LY</t>
  </si>
  <si>
    <t>Ghana</t>
  </si>
  <si>
    <t>Oman</t>
  </si>
  <si>
    <t>OM</t>
  </si>
  <si>
    <t>Gibraltar</t>
  </si>
  <si>
    <t>Sri Lanka</t>
  </si>
  <si>
    <t>LK</t>
  </si>
  <si>
    <t>Grenada</t>
  </si>
  <si>
    <t>GT</t>
  </si>
  <si>
    <t>Guatemala</t>
  </si>
  <si>
    <t>Guernsey</t>
  </si>
  <si>
    <t>HN</t>
  </si>
  <si>
    <t>Honduras</t>
  </si>
  <si>
    <t>Luxembourg</t>
  </si>
  <si>
    <t>LU</t>
  </si>
  <si>
    <t>Hong Kong SAR</t>
  </si>
  <si>
    <t>Sudan</t>
  </si>
  <si>
    <t>SD</t>
  </si>
  <si>
    <t>Uruguay</t>
  </si>
  <si>
    <t>UY</t>
  </si>
  <si>
    <t>IS</t>
  </si>
  <si>
    <t>Iceland</t>
  </si>
  <si>
    <t>Slovenia</t>
  </si>
  <si>
    <t>SI</t>
  </si>
  <si>
    <t>Iraq</t>
  </si>
  <si>
    <t>Tunisia</t>
  </si>
  <si>
    <t>TN</t>
  </si>
  <si>
    <t>Isle of Man</t>
  </si>
  <si>
    <t>Serbia</t>
  </si>
  <si>
    <t>RS</t>
  </si>
  <si>
    <t>Lithuania</t>
  </si>
  <si>
    <t>LT</t>
  </si>
  <si>
    <t>Panama</t>
  </si>
  <si>
    <t>PA</t>
  </si>
  <si>
    <t>Ivory Coast</t>
  </si>
  <si>
    <t>Jordan</t>
  </si>
  <si>
    <t>JO</t>
  </si>
  <si>
    <t>JM</t>
  </si>
  <si>
    <t>Jamaica</t>
  </si>
  <si>
    <t>Latvia</t>
  </si>
  <si>
    <t>LV</t>
  </si>
  <si>
    <t>Jersey</t>
  </si>
  <si>
    <t>Tanzania</t>
  </si>
  <si>
    <t>TZ</t>
  </si>
  <si>
    <t>Trinidad and Tobago</t>
  </si>
  <si>
    <t>TT</t>
  </si>
  <si>
    <t>Kenya</t>
  </si>
  <si>
    <t>Paraguay</t>
  </si>
  <si>
    <t>PY</t>
  </si>
  <si>
    <t>Kyrgyzstan</t>
  </si>
  <si>
    <t>Zambia</t>
  </si>
  <si>
    <t>ZM</t>
  </si>
  <si>
    <t>Lebanon</t>
  </si>
  <si>
    <t>Liechtenstein</t>
  </si>
  <si>
    <t>Macau</t>
  </si>
  <si>
    <t>Papua New Guinea</t>
  </si>
  <si>
    <t>PG</t>
  </si>
  <si>
    <t>Macedonia</t>
  </si>
  <si>
    <t>Mozambique</t>
  </si>
  <si>
    <t>MZ</t>
  </si>
  <si>
    <t>Madagascar</t>
  </si>
  <si>
    <t>MW</t>
  </si>
  <si>
    <t>Malawi</t>
  </si>
  <si>
    <t>Namibia</t>
  </si>
  <si>
    <t>NA</t>
  </si>
  <si>
    <t>MT</t>
  </si>
  <si>
    <t>Malta</t>
  </si>
  <si>
    <t>MU</t>
  </si>
  <si>
    <t>Mauritius</t>
  </si>
  <si>
    <t>Moldova</t>
  </si>
  <si>
    <t>Zimbabwe</t>
  </si>
  <si>
    <t>ZW</t>
  </si>
  <si>
    <t>Monaco</t>
  </si>
  <si>
    <t>Mongolia</t>
  </si>
  <si>
    <t>ME</t>
  </si>
  <si>
    <t>Montenegro</t>
  </si>
  <si>
    <t>Morocco</t>
  </si>
  <si>
    <t>Myanmar</t>
  </si>
  <si>
    <t>Vanuatu</t>
  </si>
  <si>
    <t>VU</t>
  </si>
  <si>
    <t>Samoa</t>
  </si>
  <si>
    <t>WS</t>
  </si>
  <si>
    <t>Nicaragua</t>
  </si>
  <si>
    <t>Palestinian Territory</t>
  </si>
  <si>
    <t>Rwanda</t>
  </si>
  <si>
    <t>Saint Kitts and Nevis</t>
  </si>
  <si>
    <t>Saint Lucia</t>
  </si>
  <si>
    <t>Saint Vincent and the Grenadines</t>
  </si>
  <si>
    <t>Senegal</t>
  </si>
  <si>
    <t>Sierra Leone</t>
  </si>
  <si>
    <t>Sint Maarten (Dutch part)</t>
  </si>
  <si>
    <t>Slovakia</t>
  </si>
  <si>
    <t>Solomon Islands</t>
  </si>
  <si>
    <t>St Maarten</t>
  </si>
  <si>
    <t>Suriname</t>
  </si>
  <si>
    <t>Swaziland</t>
  </si>
  <si>
    <t>Syria</t>
  </si>
  <si>
    <t>Turkmenistan</t>
  </si>
  <si>
    <t>Turks and Caicos Islands</t>
  </si>
  <si>
    <t>Uganda</t>
  </si>
  <si>
    <t>United Kingdom</t>
  </si>
  <si>
    <t>Uzbekistan</t>
  </si>
  <si>
    <t>Yemen</t>
  </si>
  <si>
    <t>Africa average</t>
  </si>
  <si>
    <t>Americas average</t>
  </si>
  <si>
    <t>Asia average</t>
  </si>
  <si>
    <t>EU average</t>
  </si>
  <si>
    <t>Europe average</t>
  </si>
  <si>
    <t>Global average</t>
  </si>
  <si>
    <t>Latin America average</t>
  </si>
  <si>
    <t>North America average</t>
  </si>
  <si>
    <t>Oceania average</t>
  </si>
  <si>
    <t>OECD average</t>
  </si>
  <si>
    <t>South America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</si>
</sst>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_-;\-* #,##0_-;_-* &quot;-&quot;_-;_-@_-"/>
    <numFmt numFmtId="165" formatCode="_-* #,##0.00_-;\-* #,##0.00_-;_-* &quot;-&quot;??_-;_-@_-"/>
    <numFmt numFmtId="166" formatCode="#,##0.000_ ;[Red]\-#,##0.000\ "/>
    <numFmt numFmtId="167" formatCode="#,##0_ "/>
    <numFmt numFmtId="168" formatCode="0.0%"/>
    <numFmt numFmtId="169" formatCode="_(* #,##0_);_(* \(#,##0\);_(* &quot;-&quot;??_);_(@_)"/>
    <numFmt numFmtId="170" formatCode="_-* #,##0.00_-;\-* #,##0.00_-;_-* &quot;-&quot;_-;_-@_-"/>
    <numFmt numFmtId="171" formatCode="#,##0.000;[Red]\-#,##0.000"/>
    <numFmt numFmtId="172" formatCode="#,##0.0000_ "/>
    <numFmt numFmtId="173" formatCode="General&quot; year&quot;"/>
    <numFmt numFmtId="174" formatCode="#,##0_ ;\-#,##0\ "/>
    <numFmt numFmtId="175" formatCode="0.0\x;[Red]\(0.0\x\);&quot;- &quot;;@"/>
    <numFmt numFmtId="176" formatCode="0.0\x"/>
  </numFmts>
  <fonts count="118">
    <font>
      <sz val="11"/>
      <color theme="1"/>
      <name val="맑은 고딕"/>
      <family val="3"/>
      <charset val="129"/>
      <scheme val="minor"/>
    </font>
    <font>
      <sz val="11"/>
      <color theme="1"/>
      <name val="맑은 고딕"/>
      <family val="2"/>
      <charset val="129"/>
      <scheme val="minor"/>
    </font>
    <font>
      <sz val="8"/>
      <name val="맑은 고딕"/>
      <family val="3"/>
      <charset val="129"/>
    </font>
    <font>
      <sz val="8"/>
      <name val="돋움"/>
      <family val="3"/>
      <charset val="129"/>
    </font>
    <font>
      <sz val="8"/>
      <name val="맑은 고딕"/>
      <family val="3"/>
      <charset val="129"/>
    </font>
    <font>
      <sz val="8"/>
      <name val="맑은 고딕"/>
      <family val="3"/>
      <charset val="129"/>
    </font>
    <font>
      <sz val="8"/>
      <name val="맑은 고딕"/>
      <family val="3"/>
      <charset val="129"/>
    </font>
    <font>
      <b/>
      <u/>
      <sz val="9"/>
      <name val="맑은 고딕"/>
      <family val="3"/>
      <charset val="129"/>
    </font>
    <font>
      <b/>
      <u/>
      <vertAlign val="subscript"/>
      <sz val="9"/>
      <name val="맑은 고딕"/>
      <family val="3"/>
      <charset val="129"/>
    </font>
    <font>
      <sz val="10"/>
      <name val="Arial"/>
      <family val="2"/>
    </font>
    <font>
      <sz val="8"/>
      <name val="맑은 고딕"/>
      <family val="3"/>
      <charset val="129"/>
    </font>
    <font>
      <sz val="8"/>
      <name val="맑은 고딕"/>
      <family val="3"/>
      <charset val="129"/>
    </font>
    <font>
      <b/>
      <vertAlign val="superscript"/>
      <sz val="9"/>
      <color indexed="9"/>
      <name val="맑은 고딕"/>
      <family val="3"/>
      <charset val="129"/>
    </font>
    <font>
      <sz val="11"/>
      <color theme="1"/>
      <name val="맑은 고딕"/>
      <family val="3"/>
      <charset val="129"/>
      <scheme val="minor"/>
    </font>
    <font>
      <sz val="11"/>
      <color theme="0"/>
      <name val="맑은 고딕"/>
      <family val="3"/>
      <charset val="129"/>
      <scheme val="minor"/>
    </font>
    <font>
      <sz val="11"/>
      <color rgb="FF9C0006"/>
      <name val="맑은 고딕"/>
      <family val="3"/>
      <charset val="129"/>
      <scheme val="minor"/>
    </font>
    <font>
      <b/>
      <sz val="11"/>
      <color theme="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1"/>
      <color theme="3"/>
      <name val="맑은 고딕"/>
      <family val="3"/>
      <charset val="129"/>
      <scheme val="minor"/>
    </font>
    <font>
      <sz val="10"/>
      <color theme="1"/>
      <name val="맑은 고딕"/>
      <family val="3"/>
      <charset val="129"/>
      <scheme val="minor"/>
    </font>
    <font>
      <b/>
      <sz val="20"/>
      <color theme="0"/>
      <name val="맑은 고딕"/>
      <family val="3"/>
      <charset val="129"/>
      <scheme val="minor"/>
    </font>
    <font>
      <b/>
      <sz val="14"/>
      <color theme="0"/>
      <name val="맑은 고딕"/>
      <family val="3"/>
      <charset val="129"/>
      <scheme val="minor"/>
    </font>
    <font>
      <b/>
      <sz val="10"/>
      <color theme="3"/>
      <name val="맑은 고딕"/>
      <family val="3"/>
      <charset val="129"/>
      <scheme val="minor"/>
    </font>
    <font>
      <b/>
      <sz val="10"/>
      <color theme="1"/>
      <name val="맑은 고딕"/>
      <family val="3"/>
      <charset val="129"/>
      <scheme val="minor"/>
    </font>
    <font>
      <sz val="10"/>
      <color rgb="FFFF0000"/>
      <name val="맑은 고딕"/>
      <family val="3"/>
      <charset val="129"/>
      <scheme val="minor"/>
    </font>
    <font>
      <b/>
      <sz val="9"/>
      <color theme="1"/>
      <name val="맑은 고딕"/>
      <family val="3"/>
      <charset val="129"/>
      <scheme val="minor"/>
    </font>
    <font>
      <b/>
      <sz val="9"/>
      <color theme="0"/>
      <name val="맑은 고딕"/>
      <family val="3"/>
      <charset val="129"/>
      <scheme val="minor"/>
    </font>
    <font>
      <sz val="9"/>
      <color theme="1"/>
      <name val="맑은 고딕"/>
      <family val="3"/>
      <charset val="129"/>
      <scheme val="minor"/>
    </font>
    <font>
      <sz val="9"/>
      <name val="맑은 고딕"/>
      <family val="3"/>
      <charset val="129"/>
      <scheme val="minor"/>
    </font>
    <font>
      <b/>
      <sz val="9"/>
      <name val="맑은 고딕"/>
      <family val="3"/>
      <charset val="129"/>
      <scheme val="minor"/>
    </font>
    <font>
      <b/>
      <sz val="9"/>
      <color rgb="FFFF0000"/>
      <name val="맑은 고딕"/>
      <family val="3"/>
      <charset val="129"/>
      <scheme val="minor"/>
    </font>
    <font>
      <b/>
      <sz val="9"/>
      <color theme="3"/>
      <name val="맑은 고딕"/>
      <family val="3"/>
      <charset val="129"/>
      <scheme val="minor"/>
    </font>
    <font>
      <sz val="10"/>
      <name val="맑은 고딕"/>
      <family val="3"/>
      <charset val="129"/>
      <scheme val="minor"/>
    </font>
    <font>
      <b/>
      <sz val="20"/>
      <color theme="3" tint="0.39997558519241921"/>
      <name val="맑은 고딕"/>
      <family val="3"/>
      <charset val="129"/>
    </font>
    <font>
      <sz val="8"/>
      <color theme="1"/>
      <name val="맑은 고딕"/>
      <family val="3"/>
      <charset val="129"/>
      <scheme val="minor"/>
    </font>
    <font>
      <b/>
      <sz val="14"/>
      <color theme="3"/>
      <name val="맑은 고딕"/>
      <family val="3"/>
      <charset val="129"/>
      <scheme val="minor"/>
    </font>
    <font>
      <sz val="11"/>
      <color theme="3"/>
      <name val="맑은 고딕"/>
      <family val="3"/>
      <charset val="129"/>
      <scheme val="minor"/>
    </font>
    <font>
      <sz val="9"/>
      <color theme="0"/>
      <name val="맑은 고딕"/>
      <family val="3"/>
      <charset val="129"/>
      <scheme val="minor"/>
    </font>
    <font>
      <b/>
      <sz val="9"/>
      <color rgb="FF000000"/>
      <name val="맑은 고딕"/>
      <family val="3"/>
      <charset val="129"/>
      <scheme val="minor"/>
    </font>
    <font>
      <sz val="9"/>
      <color rgb="FF000000"/>
      <name val="맑은 고딕"/>
      <family val="3"/>
      <charset val="129"/>
      <scheme val="minor"/>
    </font>
    <font>
      <sz val="10"/>
      <color rgb="FF000000"/>
      <name val="맑은 고딕"/>
      <family val="3"/>
      <charset val="129"/>
      <scheme val="minor"/>
    </font>
    <font>
      <sz val="10"/>
      <color theme="1"/>
      <name val="맑은 고딕"/>
      <family val="3"/>
      <charset val="129"/>
      <scheme val="major"/>
    </font>
    <font>
      <b/>
      <i/>
      <sz val="16"/>
      <color theme="0"/>
      <name val="맑은 고딕"/>
      <family val="3"/>
      <charset val="129"/>
      <scheme val="major"/>
    </font>
    <font>
      <b/>
      <sz val="12"/>
      <color theme="0"/>
      <name val="맑은 고딕"/>
      <family val="3"/>
      <charset val="129"/>
      <scheme val="major"/>
    </font>
    <font>
      <b/>
      <sz val="16"/>
      <color theme="0"/>
      <name val="맑은 고딕"/>
      <family val="3"/>
      <charset val="129"/>
      <scheme val="major"/>
    </font>
    <font>
      <b/>
      <sz val="14"/>
      <color rgb="FFFFFFFF"/>
      <name val="맑은 고딕"/>
      <family val="3"/>
      <charset val="129"/>
      <scheme val="major"/>
    </font>
    <font>
      <b/>
      <sz val="16"/>
      <color rgb="FFFFFFFF"/>
      <name val="맑은 고딕"/>
      <family val="3"/>
      <charset val="129"/>
      <scheme val="major"/>
    </font>
    <font>
      <sz val="10"/>
      <name val="맑은 고딕"/>
      <family val="3"/>
      <charset val="129"/>
      <scheme val="major"/>
    </font>
    <font>
      <i/>
      <sz val="9"/>
      <name val="맑은 고딕"/>
      <family val="3"/>
      <charset val="129"/>
      <scheme val="major"/>
    </font>
    <font>
      <b/>
      <sz val="10"/>
      <color rgb="FFFF0000"/>
      <name val="맑은 고딕"/>
      <family val="3"/>
      <charset val="129"/>
      <scheme val="major"/>
    </font>
    <font>
      <b/>
      <sz val="10"/>
      <name val="맑은 고딕"/>
      <family val="3"/>
      <charset val="129"/>
      <scheme val="major"/>
    </font>
    <font>
      <sz val="9"/>
      <name val="맑은 고딕"/>
      <family val="3"/>
      <charset val="129"/>
      <scheme val="major"/>
    </font>
    <font>
      <sz val="9"/>
      <color theme="1"/>
      <name val="맑은 고딕"/>
      <family val="3"/>
      <charset val="129"/>
      <scheme val="major"/>
    </font>
    <font>
      <b/>
      <sz val="9"/>
      <name val="맑은 고딕"/>
      <family val="3"/>
      <charset val="129"/>
      <scheme val="major"/>
    </font>
    <font>
      <b/>
      <sz val="9"/>
      <color theme="0" tint="-0.249977111117893"/>
      <name val="맑은 고딕"/>
      <family val="3"/>
      <charset val="129"/>
      <scheme val="major"/>
    </font>
    <font>
      <b/>
      <i/>
      <sz val="9"/>
      <color theme="0" tint="-0.249977111117893"/>
      <name val="맑은 고딕"/>
      <family val="3"/>
      <charset val="129"/>
      <scheme val="major"/>
    </font>
    <font>
      <b/>
      <sz val="9"/>
      <color theme="0" tint="-0.34998626667073579"/>
      <name val="맑은 고딕"/>
      <family val="3"/>
      <charset val="129"/>
      <scheme val="major"/>
    </font>
    <font>
      <sz val="9"/>
      <color theme="0" tint="-0.34998626667073579"/>
      <name val="맑은 고딕"/>
      <family val="3"/>
      <charset val="129"/>
      <scheme val="major"/>
    </font>
    <font>
      <b/>
      <u/>
      <sz val="9"/>
      <name val="맑은 고딕"/>
      <family val="3"/>
      <charset val="129"/>
      <scheme val="major"/>
    </font>
    <font>
      <b/>
      <sz val="9"/>
      <color theme="1"/>
      <name val="맑은 고딕"/>
      <family val="3"/>
      <charset val="129"/>
      <scheme val="major"/>
    </font>
    <font>
      <sz val="9"/>
      <color rgb="FF000000"/>
      <name val="맑은 고딕"/>
      <family val="3"/>
      <charset val="129"/>
      <scheme val="major"/>
    </font>
    <font>
      <b/>
      <sz val="9"/>
      <color rgb="FF000000"/>
      <name val="맑은 고딕"/>
      <family val="3"/>
      <charset val="129"/>
      <scheme val="major"/>
    </font>
    <font>
      <sz val="8"/>
      <name val="맑은 고딕"/>
      <family val="3"/>
      <charset val="129"/>
      <scheme val="major"/>
    </font>
    <font>
      <sz val="7"/>
      <color theme="0" tint="-0.249977111117893"/>
      <name val="맑은 고딕"/>
      <family val="3"/>
      <charset val="129"/>
      <scheme val="major"/>
    </font>
    <font>
      <b/>
      <sz val="12"/>
      <color theme="1"/>
      <name val="맑은 고딕"/>
      <family val="3"/>
      <charset val="129"/>
      <scheme val="minor"/>
    </font>
    <font>
      <sz val="8"/>
      <color rgb="FF000000"/>
      <name val="맑은 고딕"/>
      <family val="3"/>
      <charset val="129"/>
      <scheme val="major"/>
    </font>
    <font>
      <b/>
      <sz val="10"/>
      <color theme="0"/>
      <name val="맑은 고딕"/>
      <family val="3"/>
      <charset val="129"/>
      <scheme val="minor"/>
    </font>
    <font>
      <b/>
      <sz val="9"/>
      <color theme="0"/>
      <name val="맑은 고딕"/>
      <family val="3"/>
      <charset val="129"/>
      <scheme val="major"/>
    </font>
    <font>
      <b/>
      <sz val="10"/>
      <color theme="1"/>
      <name val="맑은 고딕"/>
      <family val="3"/>
      <charset val="129"/>
      <scheme val="major"/>
    </font>
    <font>
      <sz val="9"/>
      <color rgb="FF00338D"/>
      <name val="맑은 고딕"/>
      <family val="3"/>
      <charset val="129"/>
      <scheme val="major"/>
    </font>
    <font>
      <sz val="9"/>
      <color theme="0" tint="-0.249977111117893"/>
      <name val="맑은 고딕"/>
      <family val="3"/>
      <charset val="129"/>
      <scheme val="major"/>
    </font>
    <font>
      <b/>
      <sz val="9"/>
      <color rgb="FFFF0000"/>
      <name val="맑은 고딕"/>
      <family val="3"/>
      <charset val="129"/>
      <scheme val="major"/>
    </font>
    <font>
      <b/>
      <sz val="9"/>
      <color indexed="9"/>
      <name val="맑은 고딕"/>
      <family val="3"/>
      <charset val="129"/>
      <scheme val="major"/>
    </font>
    <font>
      <b/>
      <sz val="9"/>
      <color rgb="FF00338D"/>
      <name val="맑은 고딕"/>
      <family val="3"/>
      <charset val="129"/>
      <scheme val="major"/>
    </font>
    <font>
      <b/>
      <sz val="9"/>
      <color indexed="12"/>
      <name val="맑은 고딕"/>
      <family val="3"/>
      <charset val="129"/>
      <scheme val="major"/>
    </font>
    <font>
      <b/>
      <sz val="11"/>
      <color rgb="FF0070C0"/>
      <name val="맑은 고딕"/>
      <family val="3"/>
      <charset val="129"/>
      <scheme val="minor"/>
    </font>
    <font>
      <sz val="10"/>
      <color theme="0"/>
      <name val="맑은 고딕"/>
      <family val="3"/>
      <charset val="129"/>
      <scheme val="minor"/>
    </font>
    <font>
      <b/>
      <sz val="10"/>
      <color rgb="FFFF0000"/>
      <name val="맑은 고딕"/>
      <family val="3"/>
      <charset val="129"/>
      <scheme val="minor"/>
    </font>
    <font>
      <b/>
      <sz val="18"/>
      <color theme="0"/>
      <name val="맑은 고딕"/>
      <family val="3"/>
      <charset val="129"/>
      <scheme val="minor"/>
    </font>
    <font>
      <sz val="10"/>
      <color theme="0" tint="-0.14999847407452621"/>
      <name val="맑은 고딕"/>
      <family val="3"/>
      <charset val="129"/>
      <scheme val="minor"/>
    </font>
    <font>
      <sz val="10"/>
      <color theme="0" tint="-4.9989318521683403E-2"/>
      <name val="맑은 고딕"/>
      <family val="3"/>
      <charset val="129"/>
      <scheme val="minor"/>
    </font>
    <font>
      <sz val="8"/>
      <name val="맑은 고딕"/>
      <family val="3"/>
      <charset val="129"/>
      <scheme val="minor"/>
    </font>
    <font>
      <sz val="8"/>
      <name val="맑은 고딕"/>
      <family val="2"/>
      <charset val="129"/>
      <scheme val="minor"/>
    </font>
    <font>
      <sz val="9"/>
      <color theme="1"/>
      <name val="맑은 고딕"/>
      <family val="2"/>
      <charset val="129"/>
      <scheme val="minor"/>
    </font>
    <font>
      <b/>
      <i/>
      <sz val="9"/>
      <color theme="1"/>
      <name val="맑은 고딕"/>
      <family val="3"/>
      <charset val="129"/>
      <scheme val="minor"/>
    </font>
    <font>
      <i/>
      <sz val="9"/>
      <color theme="1"/>
      <name val="맑은 고딕"/>
      <family val="3"/>
      <charset val="129"/>
      <scheme val="minor"/>
    </font>
    <font>
      <b/>
      <sz val="9"/>
      <color rgb="FFFFFFFF"/>
      <name val="맑은 고딕"/>
      <family val="3"/>
      <charset val="129"/>
      <scheme val="minor"/>
    </font>
    <font>
      <sz val="6"/>
      <name val="Calibri"/>
      <family val="2"/>
    </font>
    <font>
      <b/>
      <sz val="10"/>
      <name val="Calibri"/>
      <family val="2"/>
    </font>
    <font>
      <sz val="10"/>
      <name val="Calibri"/>
      <family val="2"/>
    </font>
    <font>
      <sz val="9"/>
      <name val="Calibri"/>
      <family val="2"/>
    </font>
    <font>
      <b/>
      <sz val="11"/>
      <color rgb="FFFF0000"/>
      <name val="맑은 고딕"/>
      <family val="3"/>
      <charset val="129"/>
      <scheme val="minor"/>
    </font>
    <font>
      <b/>
      <sz val="11"/>
      <color indexed="10"/>
      <name val="맑은 고딕"/>
      <family val="3"/>
      <charset val="129"/>
    </font>
    <font>
      <b/>
      <sz val="6.05"/>
      <color indexed="10"/>
      <name val="맑은 고딕"/>
      <family val="3"/>
      <charset val="129"/>
    </font>
    <font>
      <sz val="6"/>
      <name val="맑은 고딕"/>
      <family val="3"/>
      <charset val="129"/>
      <scheme val="minor"/>
    </font>
    <font>
      <b/>
      <sz val="6"/>
      <name val="맑은 고딕"/>
      <family val="3"/>
      <charset val="129"/>
      <scheme val="minor"/>
    </font>
    <font>
      <b/>
      <u/>
      <sz val="9"/>
      <color rgb="FFFF0000"/>
      <name val="맑은 고딕"/>
      <family val="3"/>
      <charset val="129"/>
      <scheme val="minor"/>
    </font>
    <font>
      <sz val="6"/>
      <color theme="0"/>
      <name val="맑은 고딕"/>
      <family val="3"/>
      <charset val="129"/>
      <scheme val="minor"/>
    </font>
    <font>
      <sz val="6"/>
      <color theme="0" tint="-0.249977111117893"/>
      <name val="맑은 고딕"/>
      <family val="3"/>
      <charset val="129"/>
      <scheme val="minor"/>
    </font>
    <font>
      <b/>
      <sz val="9"/>
      <color theme="0" tint="-0.249977111117893"/>
      <name val="맑은 고딕"/>
      <family val="3"/>
      <charset val="129"/>
      <scheme val="minor"/>
    </font>
    <font>
      <i/>
      <sz val="9"/>
      <color theme="0" tint="-0.249977111117893"/>
      <name val="맑은 고딕"/>
      <family val="3"/>
      <charset val="129"/>
      <scheme val="minor"/>
    </font>
    <font>
      <sz val="9"/>
      <color theme="0" tint="-0.249977111117893"/>
      <name val="맑은 고딕"/>
      <family val="3"/>
      <charset val="129"/>
      <scheme val="minor"/>
    </font>
    <font>
      <i/>
      <sz val="9"/>
      <name val="맑은 고딕"/>
      <family val="3"/>
      <charset val="129"/>
      <scheme val="minor"/>
    </font>
    <font>
      <b/>
      <sz val="9"/>
      <color indexed="81"/>
      <name val="Tahoma"/>
      <family val="2"/>
    </font>
    <font>
      <sz val="9"/>
      <color indexed="81"/>
      <name val="Tahoma"/>
      <family val="2"/>
    </font>
    <font>
      <sz val="9"/>
      <color indexed="81"/>
      <name val="돋움"/>
      <family val="3"/>
      <charset val="129"/>
    </font>
    <font>
      <b/>
      <sz val="20"/>
      <color rgb="FFFFFFFF"/>
      <name val="맑은 고딕"/>
      <family val="3"/>
      <charset val="129"/>
      <scheme val="major"/>
    </font>
    <font>
      <b/>
      <sz val="10"/>
      <color theme="0"/>
      <name val="맑은 고딕"/>
      <family val="3"/>
      <charset val="129"/>
      <scheme val="major"/>
    </font>
    <font>
      <b/>
      <sz val="16"/>
      <color theme="0"/>
      <name val="맑은 고딕"/>
      <family val="3"/>
      <charset val="129"/>
      <scheme val="minor"/>
    </font>
    <font>
      <sz val="8"/>
      <name val="Arial"/>
      <family val="2"/>
    </font>
    <font>
      <sz val="9"/>
      <color indexed="8"/>
      <name val="맑은 고딕"/>
      <family val="3"/>
      <charset val="129"/>
      <scheme val="minor"/>
    </font>
    <font>
      <b/>
      <sz val="9"/>
      <color rgb="FF002060"/>
      <name val="맑은 고딕"/>
      <family val="3"/>
      <charset val="129"/>
      <scheme val="minor"/>
    </font>
    <font>
      <sz val="9"/>
      <color rgb="FF333333"/>
      <name val="맑은 고딕"/>
      <family val="3"/>
      <charset val="129"/>
      <scheme val="major"/>
    </font>
    <font>
      <b/>
      <sz val="9"/>
      <color indexed="81"/>
      <name val="돋움"/>
      <family val="3"/>
      <charset val="129"/>
    </font>
    <font>
      <b/>
      <i/>
      <u/>
      <sz val="9"/>
      <color theme="1"/>
      <name val="맑은 고딕"/>
      <family val="3"/>
      <charset val="129"/>
      <scheme val="minor"/>
    </font>
    <font>
      <sz val="9"/>
      <color rgb="FF555555"/>
      <name val="돋움"/>
      <family val="3"/>
      <charset val="129"/>
    </font>
    <font>
      <sz val="10"/>
      <color indexed="8"/>
      <name val="Arial"/>
      <family val="2"/>
    </font>
  </fonts>
  <fills count="36">
    <fill>
      <patternFill patternType="none"/>
    </fill>
    <fill>
      <patternFill patternType="gray125"/>
    </fill>
    <fill>
      <patternFill patternType="solid">
        <fgColor theme="7" tint="0.79998168889431442"/>
        <bgColor indexed="65"/>
      </patternFill>
    </fill>
    <fill>
      <patternFill patternType="solid">
        <fgColor theme="5" tint="0.59999389629810485"/>
        <bgColor indexed="65"/>
      </patternFill>
    </fill>
    <fill>
      <patternFill patternType="solid">
        <fgColor theme="9" tint="0.59999389629810485"/>
        <bgColor indexed="65"/>
      </patternFill>
    </fill>
    <fill>
      <patternFill patternType="solid">
        <fgColor theme="7" tint="0.39997558519241921"/>
        <bgColor indexed="65"/>
      </patternFill>
    </fill>
    <fill>
      <patternFill patternType="solid">
        <fgColor theme="4"/>
      </patternFill>
    </fill>
    <fill>
      <patternFill patternType="solid">
        <fgColor theme="8"/>
      </patternFill>
    </fill>
    <fill>
      <patternFill patternType="solid">
        <fgColor rgb="FFFFC7CE"/>
      </patternFill>
    </fill>
    <fill>
      <patternFill patternType="solid">
        <fgColor rgb="FFA5A5A5"/>
      </patternFill>
    </fill>
    <fill>
      <patternFill patternType="solid">
        <fgColor rgb="FFFFCC99"/>
      </patternFill>
    </fill>
    <fill>
      <patternFill patternType="solid">
        <fgColor theme="3"/>
        <bgColor indexed="64"/>
      </patternFill>
    </fill>
    <fill>
      <patternFill patternType="solid">
        <fgColor theme="4"/>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FFFF"/>
        <bgColor indexed="64"/>
      </patternFill>
    </fill>
    <fill>
      <patternFill patternType="solid">
        <fgColor rgb="FFC9CBCA"/>
        <bgColor indexed="64"/>
      </patternFill>
    </fill>
    <fill>
      <patternFill patternType="solid">
        <fgColor rgb="FF00338D"/>
        <bgColor indexed="64"/>
      </patternFill>
    </fill>
    <fill>
      <patternFill patternType="solid">
        <fgColor rgb="FF8099C6"/>
        <bgColor indexed="64"/>
      </patternFill>
    </fill>
    <fill>
      <patternFill patternType="solid">
        <fgColor theme="0"/>
        <bgColor indexed="64"/>
      </patternFill>
    </fill>
    <fill>
      <patternFill patternType="solid">
        <fgColor theme="6" tint="0.59999389629810485"/>
        <bgColor indexed="64"/>
      </patternFill>
    </fill>
    <fill>
      <patternFill patternType="solid">
        <fgColor rgb="FFFF0000"/>
        <bgColor indexed="64"/>
      </patternFill>
    </fill>
    <fill>
      <patternFill patternType="solid">
        <fgColor rgb="FFDCE6F1"/>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theme="6" tint="0.79998168889431442"/>
        <bgColor indexed="64"/>
      </patternFill>
    </fill>
    <fill>
      <patternFill patternType="solid">
        <fgColor indexed="9"/>
        <bgColor indexed="64"/>
      </patternFill>
    </fill>
    <fill>
      <patternFill patternType="solid">
        <fgColor theme="0" tint="-0.14999847407452621"/>
        <bgColor indexed="64"/>
      </patternFill>
    </fill>
    <fill>
      <patternFill patternType="solid">
        <fgColor indexed="22"/>
        <bgColor indexed="64"/>
      </patternFill>
    </fill>
  </fills>
  <borders count="121">
    <border>
      <left/>
      <right/>
      <top/>
      <bottom/>
      <diagonal/>
    </border>
    <border>
      <left style="thin">
        <color indexed="64"/>
      </left>
      <right style="thin">
        <color indexed="64"/>
      </right>
      <top style="thin">
        <color indexed="64"/>
      </top>
      <bottom style="thin">
        <color indexed="64"/>
      </bottom>
      <diagonal/>
    </border>
    <border>
      <left style="thin">
        <color indexed="24"/>
      </left>
      <right/>
      <top style="thin">
        <color indexed="24"/>
      </top>
      <bottom/>
      <diagonal/>
    </border>
    <border>
      <left/>
      <right/>
      <top style="thin">
        <color indexed="24"/>
      </top>
      <bottom/>
      <diagonal/>
    </border>
    <border>
      <left/>
      <right style="thin">
        <color indexed="24"/>
      </right>
      <top style="thin">
        <color indexed="24"/>
      </top>
      <bottom/>
      <diagonal/>
    </border>
    <border>
      <left style="thin">
        <color indexed="24"/>
      </left>
      <right/>
      <top/>
      <bottom/>
      <diagonal/>
    </border>
    <border>
      <left style="thin">
        <color indexed="24"/>
      </left>
      <right style="thin">
        <color indexed="24"/>
      </right>
      <top/>
      <bottom/>
      <diagonal/>
    </border>
    <border>
      <left/>
      <right style="thin">
        <color indexed="24"/>
      </right>
      <top/>
      <bottom/>
      <diagonal/>
    </border>
    <border>
      <left style="thin">
        <color indexed="24"/>
      </left>
      <right/>
      <top/>
      <bottom style="thin">
        <color indexed="24"/>
      </bottom>
      <diagonal/>
    </border>
    <border>
      <left/>
      <right/>
      <top/>
      <bottom style="thin">
        <color indexed="24"/>
      </bottom>
      <diagonal/>
    </border>
    <border>
      <left/>
      <right style="thin">
        <color indexed="24"/>
      </right>
      <top/>
      <bottom style="thin">
        <color indexed="24"/>
      </bottom>
      <diagonal/>
    </border>
    <border>
      <left style="thin">
        <color indexed="24"/>
      </left>
      <right style="thin">
        <color indexed="24"/>
      </right>
      <top/>
      <bottom style="thin">
        <color indexed="24"/>
      </bottom>
      <diagonal/>
    </border>
    <border>
      <left style="thin">
        <color indexed="24"/>
      </left>
      <right/>
      <top/>
      <bottom style="medium">
        <color indexed="24"/>
      </bottom>
      <diagonal/>
    </border>
    <border>
      <left/>
      <right/>
      <top/>
      <bottom style="medium">
        <color indexed="24"/>
      </bottom>
      <diagonal/>
    </border>
    <border>
      <left/>
      <right style="thin">
        <color indexed="24"/>
      </right>
      <top/>
      <bottom style="medium">
        <color indexed="24"/>
      </bottom>
      <diagonal/>
    </border>
    <border>
      <left style="thin">
        <color indexed="24"/>
      </left>
      <right style="thin">
        <color indexed="24"/>
      </right>
      <top style="thin">
        <color indexed="2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theme="4" tint="0.39991454817346722"/>
      </left>
      <right style="thin">
        <color theme="4" tint="0.39991454817346722"/>
      </right>
      <top style="thin">
        <color theme="4" tint="0.39991454817346722"/>
      </top>
      <bottom style="thin">
        <color theme="4" tint="0.39991454817346722"/>
      </bottom>
      <diagonal/>
    </border>
    <border>
      <left style="thin">
        <color theme="4" tint="0.39988402966399123"/>
      </left>
      <right style="thin">
        <color theme="4" tint="0.39988402966399123"/>
      </right>
      <top style="thin">
        <color theme="4" tint="0.39988402966399123"/>
      </top>
      <bottom style="thin">
        <color theme="4" tint="0.39988402966399123"/>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diagonal/>
    </border>
    <border>
      <left style="thin">
        <color theme="4" tint="0.39994506668294322"/>
      </left>
      <right style="thin">
        <color theme="4" tint="0.39994506668294322"/>
      </right>
      <top/>
      <bottom style="thin">
        <color theme="4" tint="0.39994506668294322"/>
      </bottom>
      <diagonal/>
    </border>
    <border>
      <left/>
      <right/>
      <top style="thin">
        <color theme="4" tint="0.399945066682943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4506668294322"/>
      </bottom>
      <diagonal/>
    </border>
    <border>
      <left style="thin">
        <color indexed="24"/>
      </left>
      <right/>
      <top style="thin">
        <color indexed="24"/>
      </top>
      <bottom style="thin">
        <color rgb="FF409DAD"/>
      </bottom>
      <diagonal/>
    </border>
    <border>
      <left/>
      <right/>
      <top style="thin">
        <color indexed="24"/>
      </top>
      <bottom style="thin">
        <color rgb="FF409DAD"/>
      </bottom>
      <diagonal/>
    </border>
    <border>
      <left/>
      <right style="thin">
        <color indexed="24"/>
      </right>
      <top style="thin">
        <color indexed="24"/>
      </top>
      <bottom style="thin">
        <color rgb="FF409DAD"/>
      </bottom>
      <diagonal/>
    </border>
    <border>
      <left style="thin">
        <color rgb="FF00338D"/>
      </left>
      <right style="thin">
        <color rgb="FF00338D"/>
      </right>
      <top style="thin">
        <color rgb="FF00338D"/>
      </top>
      <bottom style="thin">
        <color rgb="FF00338D"/>
      </bottom>
      <diagonal/>
    </border>
    <border>
      <left style="thin">
        <color rgb="FF00338D"/>
      </left>
      <right/>
      <top style="thin">
        <color rgb="FF00338D"/>
      </top>
      <bottom style="thin">
        <color rgb="FF00338D"/>
      </bottom>
      <diagonal/>
    </border>
    <border>
      <left/>
      <right style="thin">
        <color rgb="FF00338D"/>
      </right>
      <top style="thin">
        <color rgb="FF00338D"/>
      </top>
      <bottom style="thin">
        <color rgb="FF00338D"/>
      </bottom>
      <diagonal/>
    </border>
    <border>
      <left style="medium">
        <color rgb="FF00338D"/>
      </left>
      <right/>
      <top style="medium">
        <color rgb="FF00338D"/>
      </top>
      <bottom/>
      <diagonal/>
    </border>
    <border>
      <left/>
      <right/>
      <top style="medium">
        <color rgb="FF00338D"/>
      </top>
      <bottom/>
      <diagonal/>
    </border>
    <border>
      <left/>
      <right style="medium">
        <color rgb="FF00338D"/>
      </right>
      <top style="medium">
        <color rgb="FF00338D"/>
      </top>
      <bottom/>
      <diagonal/>
    </border>
    <border>
      <left style="medium">
        <color rgb="FF00338D"/>
      </left>
      <right/>
      <top/>
      <bottom/>
      <diagonal/>
    </border>
    <border>
      <left/>
      <right style="medium">
        <color rgb="FF00338D"/>
      </right>
      <top/>
      <bottom/>
      <diagonal/>
    </border>
    <border>
      <left style="medium">
        <color rgb="FF00338D"/>
      </left>
      <right/>
      <top/>
      <bottom style="medium">
        <color rgb="FF00338D"/>
      </bottom>
      <diagonal/>
    </border>
    <border>
      <left/>
      <right/>
      <top/>
      <bottom style="medium">
        <color rgb="FF00338D"/>
      </bottom>
      <diagonal/>
    </border>
    <border>
      <left/>
      <right style="medium">
        <color rgb="FF00338D"/>
      </right>
      <top/>
      <bottom style="medium">
        <color rgb="FF00338D"/>
      </bottom>
      <diagonal/>
    </border>
    <border>
      <left/>
      <right/>
      <top style="thin">
        <color rgb="FF00338D"/>
      </top>
      <bottom style="thin">
        <color rgb="FF00338D"/>
      </bottom>
      <diagonal/>
    </border>
    <border>
      <left style="thin">
        <color rgb="FF00338D"/>
      </left>
      <right style="thin">
        <color rgb="FF00338D"/>
      </right>
      <top/>
      <bottom/>
      <diagonal/>
    </border>
    <border>
      <left/>
      <right style="thin">
        <color rgb="FF00338D"/>
      </right>
      <top/>
      <bottom/>
      <diagonal/>
    </border>
    <border>
      <left style="thin">
        <color rgb="FF00338D"/>
      </left>
      <right style="thin">
        <color rgb="FF00338D"/>
      </right>
      <top/>
      <bottom style="thin">
        <color rgb="FF00338D"/>
      </bottom>
      <diagonal/>
    </border>
    <border>
      <left/>
      <right/>
      <top/>
      <bottom style="thin">
        <color rgb="FF00338D"/>
      </bottom>
      <diagonal/>
    </border>
    <border>
      <left/>
      <right style="thin">
        <color rgb="FF00338D"/>
      </right>
      <top/>
      <bottom style="thin">
        <color rgb="FF00338D"/>
      </bottom>
      <diagonal/>
    </border>
    <border>
      <left style="thin">
        <color rgb="FF00338D"/>
      </left>
      <right/>
      <top/>
      <bottom style="thin">
        <color rgb="FF00338D"/>
      </bottom>
      <diagonal/>
    </border>
    <border>
      <left style="thin">
        <color rgb="FF00338D"/>
      </left>
      <right/>
      <top/>
      <bottom/>
      <diagonal/>
    </border>
    <border>
      <left style="thin">
        <color rgb="FF00338D"/>
      </left>
      <right/>
      <top style="thin">
        <color rgb="FF00338D"/>
      </top>
      <bottom/>
      <diagonal/>
    </border>
    <border>
      <left/>
      <right/>
      <top style="thin">
        <color rgb="FF00338D"/>
      </top>
      <bottom/>
      <diagonal/>
    </border>
    <border>
      <left/>
      <right style="thin">
        <color rgb="FF00338D"/>
      </right>
      <top style="thin">
        <color rgb="FF00338D"/>
      </top>
      <bottom/>
      <diagonal/>
    </border>
    <border>
      <left style="thin">
        <color rgb="FF00338D"/>
      </left>
      <right style="thin">
        <color rgb="FF00338D"/>
      </right>
      <top style="thin">
        <color rgb="FF00338D"/>
      </top>
      <bottom/>
      <diagonal/>
    </border>
    <border>
      <left/>
      <right/>
      <top style="thin">
        <color indexed="9"/>
      </top>
      <bottom style="thin">
        <color rgb="FF00338D"/>
      </bottom>
      <diagonal/>
    </border>
    <border>
      <left/>
      <right style="thin">
        <color indexed="64"/>
      </right>
      <top style="thin">
        <color rgb="FF00338D"/>
      </top>
      <bottom style="thin">
        <color rgb="FF00338D"/>
      </bottom>
      <diagonal/>
    </border>
    <border>
      <left style="thin">
        <color indexed="64"/>
      </left>
      <right style="thin">
        <color rgb="FF00338D"/>
      </right>
      <top style="thin">
        <color rgb="FF00338D"/>
      </top>
      <bottom style="thin">
        <color rgb="FF00338D"/>
      </bottom>
      <diagonal/>
    </border>
    <border>
      <left style="thin">
        <color theme="4" tint="0.39994506668294322"/>
      </left>
      <right style="thin">
        <color rgb="FF00338D"/>
      </right>
      <top style="thin">
        <color rgb="FF00338D"/>
      </top>
      <bottom style="thin">
        <color rgb="FF00338D"/>
      </bottom>
      <diagonal/>
    </border>
    <border>
      <left style="thin">
        <color theme="4" tint="0.39994506668294322"/>
      </left>
      <right style="thin">
        <color rgb="FF00338D"/>
      </right>
      <top/>
      <bottom style="thin">
        <color rgb="FF00338D"/>
      </bottom>
      <diagonal/>
    </border>
    <border>
      <left style="thin">
        <color rgb="FF00338D"/>
      </left>
      <right style="thin">
        <color theme="4" tint="0.39994506668294322"/>
      </right>
      <top style="thin">
        <color rgb="FF00338D"/>
      </top>
      <bottom style="thin">
        <color rgb="FF00338D"/>
      </bottom>
      <diagonal/>
    </border>
    <border>
      <left style="thin">
        <color rgb="FF00338D"/>
      </left>
      <right style="thin">
        <color theme="4" tint="0.39994506668294322"/>
      </right>
      <top/>
      <bottom style="thin">
        <color rgb="FF00338D"/>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rgb="FF000000"/>
      </left>
      <right style="thin">
        <color rgb="FF000000"/>
      </right>
      <top style="thin">
        <color rgb="FF000000"/>
      </top>
      <bottom style="thin">
        <color rgb="FF000000"/>
      </bottom>
      <diagonal/>
    </border>
    <border>
      <left style="thin">
        <color rgb="FF00338D"/>
      </left>
      <right style="thin">
        <color rgb="FF00338D"/>
      </right>
      <top/>
      <bottom style="hair">
        <color rgb="FF00338D"/>
      </bottom>
      <diagonal/>
    </border>
    <border>
      <left style="thin">
        <color rgb="FF00338D"/>
      </left>
      <right style="thin">
        <color rgb="FF00338D"/>
      </right>
      <top style="hair">
        <color rgb="FF00338D"/>
      </top>
      <bottom style="hair">
        <color rgb="FF00338D"/>
      </bottom>
      <diagonal/>
    </border>
    <border>
      <left style="thin">
        <color rgb="FF00338D"/>
      </left>
      <right style="thin">
        <color rgb="FF00338D"/>
      </right>
      <top style="hair">
        <color rgb="FF00338D"/>
      </top>
      <bottom style="thin">
        <color rgb="FF00338D"/>
      </bottom>
      <diagonal/>
    </border>
    <border>
      <left/>
      <right style="hair">
        <color rgb="FF00338D"/>
      </right>
      <top style="thin">
        <color rgb="FF00338D"/>
      </top>
      <bottom style="thin">
        <color rgb="FF00338D"/>
      </bottom>
      <diagonal/>
    </border>
    <border>
      <left style="hair">
        <color rgb="FF00338D"/>
      </left>
      <right style="thin">
        <color rgb="FF00338D"/>
      </right>
      <top style="thin">
        <color rgb="FF00338D"/>
      </top>
      <bottom style="thin">
        <color rgb="FF00338D"/>
      </bottom>
      <diagonal/>
    </border>
    <border>
      <left style="thin">
        <color rgb="FF00338D"/>
      </left>
      <right style="hair">
        <color rgb="FF00338D"/>
      </right>
      <top style="thin">
        <color rgb="FF00338D"/>
      </top>
      <bottom style="hair">
        <color rgb="FF00338D"/>
      </bottom>
      <diagonal/>
    </border>
    <border>
      <left style="hair">
        <color rgb="FF00338D"/>
      </left>
      <right style="hair">
        <color rgb="FF00338D"/>
      </right>
      <top style="thin">
        <color rgb="FF00338D"/>
      </top>
      <bottom style="hair">
        <color rgb="FF00338D"/>
      </bottom>
      <diagonal/>
    </border>
    <border>
      <left style="hair">
        <color rgb="FF00338D"/>
      </left>
      <right style="thin">
        <color rgb="FF00338D"/>
      </right>
      <top style="thin">
        <color rgb="FF00338D"/>
      </top>
      <bottom style="hair">
        <color rgb="FF00338D"/>
      </bottom>
      <diagonal/>
    </border>
    <border>
      <left/>
      <right style="hair">
        <color rgb="FF00338D"/>
      </right>
      <top/>
      <bottom style="hair">
        <color rgb="FF00338D"/>
      </bottom>
      <diagonal/>
    </border>
    <border>
      <left style="hair">
        <color rgb="FF00338D"/>
      </left>
      <right style="thin">
        <color rgb="FF00338D"/>
      </right>
      <top/>
      <bottom style="hair">
        <color rgb="FF00338D"/>
      </bottom>
      <diagonal/>
    </border>
    <border>
      <left/>
      <right style="thin">
        <color rgb="FF00338D"/>
      </right>
      <top/>
      <bottom style="hair">
        <color rgb="FF00338D"/>
      </bottom>
      <diagonal/>
    </border>
    <border>
      <left style="thin">
        <color rgb="FF00338D"/>
      </left>
      <right style="hair">
        <color rgb="FF00338D"/>
      </right>
      <top style="hair">
        <color rgb="FF00338D"/>
      </top>
      <bottom style="hair">
        <color rgb="FF00338D"/>
      </bottom>
      <diagonal/>
    </border>
    <border>
      <left style="hair">
        <color rgb="FF00338D"/>
      </left>
      <right style="hair">
        <color rgb="FF00338D"/>
      </right>
      <top style="hair">
        <color rgb="FF00338D"/>
      </top>
      <bottom style="hair">
        <color rgb="FF00338D"/>
      </bottom>
      <diagonal/>
    </border>
    <border>
      <left style="hair">
        <color rgb="FF00338D"/>
      </left>
      <right style="thin">
        <color rgb="FF00338D"/>
      </right>
      <top style="hair">
        <color rgb="FF00338D"/>
      </top>
      <bottom style="hair">
        <color rgb="FF00338D"/>
      </bottom>
      <diagonal/>
    </border>
    <border>
      <left/>
      <right style="hair">
        <color rgb="FF00338D"/>
      </right>
      <top style="hair">
        <color rgb="FF00338D"/>
      </top>
      <bottom style="hair">
        <color rgb="FF00338D"/>
      </bottom>
      <diagonal/>
    </border>
    <border>
      <left/>
      <right style="thin">
        <color rgb="FF00338D"/>
      </right>
      <top style="hair">
        <color rgb="FF00338D"/>
      </top>
      <bottom style="hair">
        <color rgb="FF00338D"/>
      </bottom>
      <diagonal/>
    </border>
    <border>
      <left/>
      <right style="hair">
        <color rgb="FF00338D"/>
      </right>
      <top style="hair">
        <color rgb="FF00338D"/>
      </top>
      <bottom style="thin">
        <color rgb="FF00338D"/>
      </bottom>
      <diagonal/>
    </border>
    <border>
      <left style="hair">
        <color rgb="FF00338D"/>
      </left>
      <right style="thin">
        <color rgb="FF00338D"/>
      </right>
      <top style="hair">
        <color rgb="FF00338D"/>
      </top>
      <bottom style="thin">
        <color rgb="FF00338D"/>
      </bottom>
      <diagonal/>
    </border>
    <border>
      <left/>
      <right style="thin">
        <color rgb="FF00338D"/>
      </right>
      <top style="hair">
        <color rgb="FF00338D"/>
      </top>
      <bottom style="thin">
        <color rgb="FF00338D"/>
      </bottom>
      <diagonal/>
    </border>
    <border>
      <left style="thin">
        <color rgb="FF00338D"/>
      </left>
      <right style="hair">
        <color rgb="FF00338D"/>
      </right>
      <top style="hair">
        <color rgb="FF00338D"/>
      </top>
      <bottom style="thin">
        <color rgb="FF00338D"/>
      </bottom>
      <diagonal/>
    </border>
    <border>
      <left style="hair">
        <color rgb="FF00338D"/>
      </left>
      <right style="hair">
        <color rgb="FF00338D"/>
      </right>
      <top style="hair">
        <color rgb="FF00338D"/>
      </top>
      <bottom style="thin">
        <color rgb="FF00338D"/>
      </bottom>
      <diagonal/>
    </border>
    <border>
      <left style="thin">
        <color rgb="FF00338D"/>
      </left>
      <right/>
      <top style="thin">
        <color rgb="FF00338D"/>
      </top>
      <bottom style="hair">
        <color rgb="FF00338D"/>
      </bottom>
      <diagonal/>
    </border>
    <border>
      <left/>
      <right style="thin">
        <color rgb="FF00338D"/>
      </right>
      <top style="thin">
        <color rgb="FF00338D"/>
      </top>
      <bottom style="hair">
        <color rgb="FF00338D"/>
      </bottom>
      <diagonal/>
    </border>
    <border>
      <left style="thin">
        <color rgb="FF00338D"/>
      </left>
      <right style="thin">
        <color rgb="FF00338D"/>
      </right>
      <top style="thin">
        <color rgb="FF00338D"/>
      </top>
      <bottom style="hair">
        <color rgb="FF00338D"/>
      </bottom>
      <diagonal/>
    </border>
    <border>
      <left/>
      <right/>
      <top style="thin">
        <color rgb="FF00338D"/>
      </top>
      <bottom style="hair">
        <color rgb="FF00338D"/>
      </bottom>
      <diagonal/>
    </border>
    <border>
      <left style="thin">
        <color rgb="FF00338D"/>
      </left>
      <right/>
      <top/>
      <bottom style="hair">
        <color rgb="FF00338D"/>
      </bottom>
      <diagonal/>
    </border>
    <border>
      <left/>
      <right/>
      <top/>
      <bottom style="hair">
        <color rgb="FF00338D"/>
      </bottom>
      <diagonal/>
    </border>
    <border>
      <left/>
      <right/>
      <top style="hair">
        <color rgb="FF00338D"/>
      </top>
      <bottom style="hair">
        <color rgb="FF00338D"/>
      </bottom>
      <diagonal/>
    </border>
    <border>
      <left style="thin">
        <color rgb="FF00338D"/>
      </left>
      <right/>
      <top style="thin">
        <color rgb="FF00338D"/>
      </top>
      <bottom style="thin">
        <color theme="0"/>
      </bottom>
      <diagonal/>
    </border>
    <border>
      <left/>
      <right/>
      <top style="thin">
        <color rgb="FF00338D"/>
      </top>
      <bottom style="thin">
        <color theme="0"/>
      </bottom>
      <diagonal/>
    </border>
    <border>
      <left/>
      <right style="thin">
        <color rgb="FF00338D"/>
      </right>
      <top style="thin">
        <color rgb="FF00338D"/>
      </top>
      <bottom style="thin">
        <color theme="0"/>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style="dotted">
        <color indexed="9"/>
      </left>
      <right style="dotted">
        <color indexed="9"/>
      </right>
      <top style="dotted">
        <color indexed="9"/>
      </top>
      <bottom style="dotted">
        <color indexed="9"/>
      </bottom>
      <diagonal/>
    </border>
    <border>
      <left style="dotted">
        <color indexed="9"/>
      </left>
      <right/>
      <top style="dotted">
        <color indexed="9"/>
      </top>
      <bottom style="dotted">
        <color indexed="9"/>
      </bottom>
      <diagonal/>
    </border>
    <border>
      <left/>
      <right/>
      <top style="thin">
        <color rgb="FFFF0000"/>
      </top>
      <bottom style="thin">
        <color theme="1"/>
      </bottom>
      <diagonal/>
    </border>
    <border>
      <left/>
      <right style="dotted">
        <color indexed="9"/>
      </right>
      <top style="thin">
        <color rgb="FFFF0000"/>
      </top>
      <bottom style="thin">
        <color theme="1"/>
      </bottom>
      <diagonal/>
    </border>
    <border>
      <left/>
      <right style="dotted">
        <color indexed="9"/>
      </right>
      <top style="dotted">
        <color indexed="9"/>
      </top>
      <bottom style="dotted">
        <color indexed="9"/>
      </bottom>
      <diagonal/>
    </border>
    <border>
      <left/>
      <right style="thin">
        <color rgb="FFFF0000"/>
      </right>
      <top/>
      <bottom/>
      <diagonal/>
    </border>
    <border>
      <left/>
      <right/>
      <top/>
      <bottom style="thin">
        <color theme="1"/>
      </bottom>
      <diagonal/>
    </border>
    <border>
      <left/>
      <right style="dotted">
        <color indexed="9"/>
      </right>
      <top/>
      <bottom style="thin">
        <color theme="1"/>
      </bottom>
      <diagonal/>
    </border>
    <border>
      <left style="thin">
        <color rgb="FF00338D"/>
      </left>
      <right/>
      <top style="thin">
        <color rgb="FF00338D"/>
      </top>
      <bottom style="thin">
        <color indexed="9"/>
      </bottom>
      <diagonal/>
    </border>
    <border>
      <left/>
      <right/>
      <top style="thin">
        <color rgb="FF00338D"/>
      </top>
      <bottom style="thin">
        <color indexed="9"/>
      </bottom>
      <diagonal/>
    </border>
    <border>
      <left/>
      <right style="thin">
        <color rgb="FF00338D"/>
      </right>
      <top style="thin">
        <color rgb="FF00338D"/>
      </top>
      <bottom style="thin">
        <color indexed="9"/>
      </bottom>
      <diagonal/>
    </border>
    <border>
      <left/>
      <right/>
      <top style="thin">
        <color theme="4" tint="0.39994506668294322"/>
      </top>
      <bottom/>
      <diagonal/>
    </border>
    <border>
      <left style="thin">
        <color theme="4" tint="0.39991454817346722"/>
      </left>
      <right style="thin">
        <color theme="4" tint="0.39994506668294322"/>
      </right>
      <top style="thin">
        <color theme="4" tint="0.39991454817346722"/>
      </top>
      <bottom style="thin">
        <color theme="4" tint="0.39994506668294322"/>
      </bottom>
      <diagonal/>
    </border>
    <border>
      <left style="thin">
        <color theme="4" tint="0.39994506668294322"/>
      </left>
      <right style="thin">
        <color theme="4" tint="0.39991454817346722"/>
      </right>
      <top style="thin">
        <color theme="4" tint="0.399914548173467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1454817346722"/>
      </bottom>
      <diagonal/>
    </border>
    <border>
      <left style="thin">
        <color theme="4" tint="0.39994506668294322"/>
      </left>
      <right style="thin">
        <color theme="4" tint="0.39991454817346722"/>
      </right>
      <top style="thin">
        <color theme="4" tint="0.39994506668294322"/>
      </top>
      <bottom style="thin">
        <color theme="4" tint="0.39991454817346722"/>
      </bottom>
      <diagonal/>
    </border>
    <border>
      <left/>
      <right/>
      <top style="medium">
        <color indexed="24"/>
      </top>
      <bottom/>
      <diagonal/>
    </border>
  </borders>
  <cellStyleXfs count="14">
    <xf numFmtId="0" fontId="0" fillId="0" borderId="0">
      <alignment vertical="center"/>
    </xf>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5" fillId="8" borderId="0" applyNumberFormat="0" applyBorder="0" applyAlignment="0" applyProtection="0"/>
    <xf numFmtId="0" fontId="16" fillId="9" borderId="17" applyNumberFormat="0" applyAlignment="0" applyProtection="0"/>
    <xf numFmtId="0" fontId="18" fillId="10" borderId="16" applyNumberFormat="0" applyAlignment="0" applyProtection="0"/>
    <xf numFmtId="0" fontId="19" fillId="0" borderId="0" applyNumberFormat="0" applyFill="0" applyBorder="0" applyAlignment="0" applyProtection="0"/>
    <xf numFmtId="0" fontId="9" fillId="0" borderId="0"/>
    <xf numFmtId="0" fontId="1" fillId="0" borderId="0">
      <alignment vertical="center"/>
    </xf>
    <xf numFmtId="9" fontId="13" fillId="0" borderId="0" applyFont="0" applyFill="0" applyBorder="0" applyAlignment="0" applyProtection="0">
      <alignment vertical="center"/>
    </xf>
  </cellStyleXfs>
  <cellXfs count="672">
    <xf numFmtId="0" fontId="0" fillId="0" borderId="0" xfId="0">
      <alignment vertical="center"/>
    </xf>
    <xf numFmtId="0" fontId="0" fillId="11" borderId="0" xfId="0" applyFill="1">
      <alignment vertical="center"/>
    </xf>
    <xf numFmtId="0" fontId="0" fillId="12" borderId="0" xfId="0" applyFill="1">
      <alignment vertical="center"/>
    </xf>
    <xf numFmtId="0" fontId="20" fillId="0" borderId="0" xfId="0" applyFont="1">
      <alignment vertical="center"/>
    </xf>
    <xf numFmtId="0" fontId="20" fillId="0" borderId="0" xfId="0" applyFont="1" applyAlignment="1">
      <alignment horizontal="center" vertical="center"/>
    </xf>
    <xf numFmtId="0" fontId="0" fillId="0" borderId="0" xfId="0" applyAlignment="1">
      <alignment horizontal="center" vertical="center"/>
    </xf>
    <xf numFmtId="0" fontId="21" fillId="11" borderId="0" xfId="0" applyFont="1" applyFill="1" applyAlignment="1">
      <alignment horizontal="left" vertical="center"/>
    </xf>
    <xf numFmtId="0" fontId="22" fillId="12" borderId="0" xfId="0" applyFont="1" applyFill="1" applyAlignment="1">
      <alignment horizontal="left" vertical="center"/>
    </xf>
    <xf numFmtId="0" fontId="23" fillId="0" borderId="0" xfId="0" applyFont="1" applyAlignment="1">
      <alignment horizontal="center" vertical="center"/>
    </xf>
    <xf numFmtId="0" fontId="24" fillId="0" borderId="0" xfId="0" applyFont="1">
      <alignment vertical="center"/>
    </xf>
    <xf numFmtId="0" fontId="20" fillId="0" borderId="18" xfId="0" applyFont="1" applyBorder="1" applyAlignment="1">
      <alignment horizontal="left" vertical="center" indent="1"/>
    </xf>
    <xf numFmtId="0" fontId="25" fillId="0" borderId="0" xfId="0" applyFont="1">
      <alignment vertical="center"/>
    </xf>
    <xf numFmtId="14" fontId="20" fillId="0" borderId="0" xfId="0" applyNumberFormat="1" applyFont="1">
      <alignment vertical="center"/>
    </xf>
    <xf numFmtId="0" fontId="17" fillId="0" borderId="0" xfId="0" applyFont="1">
      <alignment vertical="center"/>
    </xf>
    <xf numFmtId="0" fontId="28" fillId="0" borderId="0" xfId="0" applyFont="1">
      <alignment vertical="center"/>
    </xf>
    <xf numFmtId="0" fontId="29" fillId="0" borderId="0" xfId="0" applyFont="1">
      <alignment vertical="center"/>
    </xf>
    <xf numFmtId="0" fontId="33" fillId="17" borderId="19" xfId="0" applyFont="1" applyFill="1" applyBorder="1" applyAlignment="1">
      <alignment horizontal="center"/>
    </xf>
    <xf numFmtId="0" fontId="32" fillId="17" borderId="20" xfId="0" applyFont="1" applyFill="1" applyBorder="1" applyAlignment="1">
      <alignment horizontal="center" vertical="center"/>
    </xf>
    <xf numFmtId="0" fontId="28" fillId="0" borderId="20" xfId="0" applyFont="1" applyBorder="1" applyAlignment="1">
      <alignment horizontal="center" vertical="center"/>
    </xf>
    <xf numFmtId="0" fontId="28" fillId="0" borderId="20" xfId="0" applyFont="1" applyBorder="1" applyAlignment="1">
      <alignment horizontal="left" vertical="center"/>
    </xf>
    <xf numFmtId="0" fontId="28" fillId="0" borderId="0" xfId="0" applyFont="1" applyAlignment="1">
      <alignment horizontal="left" vertical="center"/>
    </xf>
    <xf numFmtId="0" fontId="28" fillId="0" borderId="0" xfId="0" applyFont="1" applyAlignment="1">
      <alignment horizontal="center" vertical="center"/>
    </xf>
    <xf numFmtId="0" fontId="34" fillId="11" borderId="0" xfId="0" applyFont="1" applyFill="1" applyAlignment="1">
      <alignment horizontal="right" vertical="center"/>
    </xf>
    <xf numFmtId="0" fontId="32" fillId="17" borderId="22" xfId="0" applyFont="1" applyFill="1" applyBorder="1" applyAlignment="1">
      <alignment horizontal="center" vertical="center"/>
    </xf>
    <xf numFmtId="0" fontId="32" fillId="17" borderId="23" xfId="0" applyFont="1" applyFill="1" applyBorder="1" applyAlignment="1">
      <alignment horizontal="center" vertical="center"/>
    </xf>
    <xf numFmtId="0" fontId="26" fillId="0" borderId="0" xfId="0" applyFont="1">
      <alignment vertical="center"/>
    </xf>
    <xf numFmtId="14" fontId="35" fillId="0" borderId="19" xfId="0" applyNumberFormat="1" applyFont="1" applyBorder="1">
      <alignment vertical="center"/>
    </xf>
    <xf numFmtId="0" fontId="28" fillId="0" borderId="19" xfId="0" applyFont="1" applyBorder="1">
      <alignment vertical="center"/>
    </xf>
    <xf numFmtId="0" fontId="31" fillId="0" borderId="0" xfId="0" applyFont="1">
      <alignment vertical="center"/>
    </xf>
    <xf numFmtId="0" fontId="29" fillId="17" borderId="19" xfId="0" applyFont="1" applyFill="1" applyBorder="1" applyAlignment="1">
      <alignment horizontal="center" vertical="center"/>
    </xf>
    <xf numFmtId="0" fontId="36" fillId="18" borderId="0" xfId="0" applyFont="1" applyFill="1" applyAlignment="1">
      <alignment horizontal="left" vertical="center"/>
    </xf>
    <xf numFmtId="0" fontId="37" fillId="18" borderId="0" xfId="0" applyFont="1" applyFill="1">
      <alignment vertical="center"/>
    </xf>
    <xf numFmtId="0" fontId="28" fillId="16" borderId="0" xfId="0" applyFont="1" applyFill="1">
      <alignment vertical="center"/>
    </xf>
    <xf numFmtId="0" fontId="0" fillId="11" borderId="0" xfId="0" applyFill="1" applyAlignment="1">
      <alignment horizontal="left" vertical="center"/>
    </xf>
    <xf numFmtId="0" fontId="20" fillId="0" borderId="0" xfId="0" applyFont="1" applyAlignment="1">
      <alignment horizontal="left" vertical="center"/>
    </xf>
    <xf numFmtId="0" fontId="0" fillId="0" borderId="0" xfId="0" applyAlignment="1">
      <alignment horizontal="left" vertical="center"/>
    </xf>
    <xf numFmtId="14" fontId="20" fillId="0" borderId="20" xfId="0" applyNumberFormat="1" applyFont="1" applyBorder="1" applyAlignment="1">
      <alignment horizontal="center" vertical="center"/>
    </xf>
    <xf numFmtId="0" fontId="30" fillId="17" borderId="21" xfId="0" applyFont="1" applyFill="1" applyBorder="1">
      <alignment vertical="center"/>
    </xf>
    <xf numFmtId="0" fontId="29" fillId="17" borderId="24" xfId="0" applyFont="1" applyFill="1" applyBorder="1" applyAlignment="1"/>
    <xf numFmtId="0" fontId="30" fillId="17" borderId="25" xfId="0" applyFont="1" applyFill="1" applyBorder="1" applyAlignment="1">
      <alignment horizontal="center"/>
    </xf>
    <xf numFmtId="14" fontId="39" fillId="19" borderId="21" xfId="0" applyNumberFormat="1" applyFont="1" applyFill="1" applyBorder="1">
      <alignment vertical="center"/>
    </xf>
    <xf numFmtId="0" fontId="40" fillId="19" borderId="24" xfId="0" applyFont="1" applyFill="1" applyBorder="1" applyAlignment="1"/>
    <xf numFmtId="14" fontId="30" fillId="0" borderId="25" xfId="0" applyNumberFormat="1" applyFont="1" applyBorder="1" applyAlignment="1">
      <alignment horizontal="center" vertical="center"/>
    </xf>
    <xf numFmtId="10" fontId="30" fillId="0" borderId="25" xfId="0" applyNumberFormat="1" applyFont="1" applyBorder="1" applyAlignment="1">
      <alignment horizontal="right" vertical="center"/>
    </xf>
    <xf numFmtId="0" fontId="39" fillId="19" borderId="21" xfId="0" applyFont="1" applyFill="1" applyBorder="1">
      <alignment vertical="center"/>
    </xf>
    <xf numFmtId="10" fontId="30" fillId="0" borderId="25" xfId="0" applyNumberFormat="1" applyFont="1" applyBorder="1" applyAlignment="1">
      <alignment horizontal="right"/>
    </xf>
    <xf numFmtId="0" fontId="29" fillId="0" borderId="0" xfId="0" applyFont="1" applyAlignment="1">
      <alignment horizontal="center" vertical="center"/>
    </xf>
    <xf numFmtId="0" fontId="36" fillId="14" borderId="0" xfId="0" applyFont="1" applyFill="1" applyAlignment="1">
      <alignment horizontal="left" vertical="center"/>
    </xf>
    <xf numFmtId="0" fontId="37" fillId="14" borderId="0" xfId="0" applyFont="1" applyFill="1">
      <alignment vertical="center"/>
    </xf>
    <xf numFmtId="0" fontId="41" fillId="20" borderId="1" xfId="0" applyFont="1" applyFill="1" applyBorder="1" applyAlignment="1">
      <alignment horizontal="center" vertical="center" wrapText="1"/>
    </xf>
    <xf numFmtId="0" fontId="42" fillId="0" borderId="0" xfId="0" applyFont="1">
      <alignment vertical="center"/>
    </xf>
    <xf numFmtId="0" fontId="42" fillId="21" borderId="0" xfId="0" applyFont="1" applyFill="1">
      <alignment vertical="center"/>
    </xf>
    <xf numFmtId="0" fontId="43" fillId="21" borderId="0" xfId="0" applyFont="1" applyFill="1" applyAlignment="1">
      <alignment horizontal="right" vertical="center"/>
    </xf>
    <xf numFmtId="0" fontId="44" fillId="21" borderId="0" xfId="0" applyFont="1" applyFill="1" applyAlignment="1">
      <alignment horizontal="right" vertical="center"/>
    </xf>
    <xf numFmtId="0" fontId="42" fillId="0" borderId="0" xfId="0" applyFont="1" applyAlignment="1">
      <alignment horizontal="left" vertical="center"/>
    </xf>
    <xf numFmtId="0" fontId="45" fillId="0" borderId="0" xfId="0" applyFont="1">
      <alignment vertical="center"/>
    </xf>
    <xf numFmtId="0" fontId="46" fillId="22" borderId="0" xfId="0" applyFont="1" applyFill="1">
      <alignment vertical="center"/>
    </xf>
    <xf numFmtId="0" fontId="47" fillId="22" borderId="0" xfId="0" applyFont="1" applyFill="1">
      <alignment vertical="center"/>
    </xf>
    <xf numFmtId="0" fontId="48" fillId="0" borderId="0" xfId="0" applyFont="1">
      <alignment vertical="center"/>
    </xf>
    <xf numFmtId="0" fontId="49" fillId="0" borderId="0" xfId="0" applyFont="1">
      <alignment vertical="center"/>
    </xf>
    <xf numFmtId="0" fontId="48" fillId="0" borderId="0" xfId="0" applyFont="1" applyAlignment="1">
      <alignment horizontal="center" vertical="center"/>
    </xf>
    <xf numFmtId="0" fontId="50" fillId="0" borderId="0" xfId="0" applyFont="1">
      <alignment vertical="center"/>
    </xf>
    <xf numFmtId="0" fontId="49" fillId="0" borderId="0" xfId="0" applyFont="1" applyAlignment="1">
      <alignment horizontal="left" vertical="center"/>
    </xf>
    <xf numFmtId="0" fontId="51" fillId="0" borderId="0" xfId="0" applyFont="1">
      <alignment vertical="center"/>
    </xf>
    <xf numFmtId="0" fontId="52" fillId="0" borderId="0" xfId="0" applyFont="1">
      <alignment vertical="center"/>
    </xf>
    <xf numFmtId="0" fontId="52" fillId="0" borderId="0" xfId="0" applyFont="1" applyAlignment="1">
      <alignment horizontal="left" vertical="center"/>
    </xf>
    <xf numFmtId="0" fontId="53" fillId="0" borderId="0" xfId="0" applyFont="1">
      <alignment vertical="center"/>
    </xf>
    <xf numFmtId="169" fontId="52" fillId="0" borderId="0" xfId="0" applyNumberFormat="1" applyFont="1" applyAlignment="1">
      <alignment horizontal="center" vertical="center" wrapText="1"/>
    </xf>
    <xf numFmtId="169" fontId="52" fillId="0" borderId="0" xfId="0" applyNumberFormat="1" applyFont="1" applyAlignment="1">
      <alignment horizontal="center" vertical="center"/>
    </xf>
    <xf numFmtId="0" fontId="52" fillId="0" borderId="0" xfId="0" quotePrefix="1" applyFont="1" applyAlignment="1">
      <alignment horizontal="center" vertical="center"/>
    </xf>
    <xf numFmtId="170" fontId="52" fillId="0" borderId="0" xfId="0" applyNumberFormat="1" applyFont="1" applyAlignment="1">
      <alignment horizontal="center" vertical="center"/>
    </xf>
    <xf numFmtId="167" fontId="52" fillId="0" borderId="0" xfId="0" applyNumberFormat="1" applyFont="1">
      <alignment vertical="center"/>
    </xf>
    <xf numFmtId="0" fontId="52" fillId="0" borderId="0" xfId="0" applyFont="1" applyAlignment="1">
      <alignment horizontal="center" vertical="center"/>
    </xf>
    <xf numFmtId="0" fontId="52" fillId="0" borderId="0" xfId="0" applyFont="1" applyAlignment="1">
      <alignment horizontal="left"/>
    </xf>
    <xf numFmtId="0" fontId="54" fillId="0" borderId="0" xfId="0" applyFont="1" applyAlignment="1">
      <alignment horizontal="left" vertical="center"/>
    </xf>
    <xf numFmtId="0" fontId="54" fillId="0" borderId="0" xfId="0" applyFont="1">
      <alignment vertical="center"/>
    </xf>
    <xf numFmtId="0" fontId="55" fillId="0" borderId="0" xfId="0" applyFont="1" applyAlignment="1">
      <alignment horizontal="right" vertical="center"/>
    </xf>
    <xf numFmtId="0" fontId="56" fillId="23" borderId="0" xfId="0" applyFont="1" applyFill="1" applyAlignment="1">
      <alignment horizontal="right" vertical="center"/>
    </xf>
    <xf numFmtId="0" fontId="57" fillId="0" borderId="0" xfId="0" applyFont="1" applyAlignment="1">
      <alignment horizontal="left" vertical="center"/>
    </xf>
    <xf numFmtId="0" fontId="58" fillId="0" borderId="0" xfId="0" applyFont="1">
      <alignment vertical="center"/>
    </xf>
    <xf numFmtId="0" fontId="54" fillId="0" borderId="0" xfId="0" applyFont="1" applyAlignment="1">
      <alignment horizontal="left"/>
    </xf>
    <xf numFmtId="0" fontId="59" fillId="0" borderId="0" xfId="0" applyFont="1">
      <alignment vertical="center"/>
    </xf>
    <xf numFmtId="165" fontId="52" fillId="0" borderId="0" xfId="0" applyNumberFormat="1" applyFont="1">
      <alignment vertical="center"/>
    </xf>
    <xf numFmtId="0" fontId="54" fillId="0" borderId="0" xfId="0" applyFont="1" applyAlignment="1">
      <alignment horizontal="right" vertical="center"/>
    </xf>
    <xf numFmtId="0" fontId="52" fillId="23" borderId="0" xfId="0" applyFont="1" applyFill="1">
      <alignment vertical="center"/>
    </xf>
    <xf numFmtId="0" fontId="54" fillId="0" borderId="0" xfId="0" applyFont="1" applyAlignment="1">
      <alignment horizontal="center" vertical="center"/>
    </xf>
    <xf numFmtId="0" fontId="52" fillId="23" borderId="0" xfId="0" applyFont="1" applyFill="1" applyAlignment="1">
      <alignment vertical="center" wrapText="1"/>
    </xf>
    <xf numFmtId="0" fontId="52" fillId="23" borderId="0" xfId="0" applyFont="1" applyFill="1" applyAlignment="1">
      <alignment horizontal="left" vertical="center"/>
    </xf>
    <xf numFmtId="49" fontId="51" fillId="0" borderId="0" xfId="0" applyNumberFormat="1" applyFont="1" applyAlignment="1">
      <alignment horizontal="left" vertical="center"/>
    </xf>
    <xf numFmtId="0" fontId="54" fillId="23" borderId="0" xfId="0" applyFont="1" applyFill="1" applyAlignment="1">
      <alignment horizontal="left" vertical="center"/>
    </xf>
    <xf numFmtId="0" fontId="60" fillId="14" borderId="2" xfId="0" applyFont="1" applyFill="1" applyBorder="1" applyAlignment="1">
      <alignment horizontal="right"/>
    </xf>
    <xf numFmtId="0" fontId="60" fillId="14" borderId="3" xfId="0" applyFont="1" applyFill="1" applyBorder="1" applyAlignment="1">
      <alignment horizontal="right"/>
    </xf>
    <xf numFmtId="0" fontId="60" fillId="14" borderId="4" xfId="0" applyFont="1" applyFill="1" applyBorder="1" applyAlignment="1">
      <alignment horizontal="right"/>
    </xf>
    <xf numFmtId="0" fontId="61" fillId="0" borderId="2" xfId="0" applyFont="1" applyBorder="1" applyAlignment="1">
      <alignment horizontal="left"/>
    </xf>
    <xf numFmtId="0" fontId="62" fillId="0" borderId="3" xfId="0" applyFont="1" applyBorder="1" applyAlignment="1">
      <alignment horizontal="right"/>
    </xf>
    <xf numFmtId="171" fontId="52" fillId="0" borderId="3" xfId="0" applyNumberFormat="1" applyFont="1" applyBorder="1" applyAlignment="1">
      <alignment horizontal="right" vertical="center"/>
    </xf>
    <xf numFmtId="171" fontId="52" fillId="0" borderId="4" xfId="0" applyNumberFormat="1" applyFont="1" applyBorder="1" applyAlignment="1">
      <alignment horizontal="right" vertical="center"/>
    </xf>
    <xf numFmtId="171" fontId="52" fillId="0" borderId="5" xfId="0" applyNumberFormat="1" applyFont="1" applyBorder="1" applyAlignment="1">
      <alignment horizontal="right" vertical="center"/>
    </xf>
    <xf numFmtId="171" fontId="52" fillId="0" borderId="0" xfId="0" applyNumberFormat="1" applyFont="1" applyAlignment="1">
      <alignment horizontal="right" vertical="center"/>
    </xf>
    <xf numFmtId="0" fontId="28" fillId="0" borderId="6" xfId="0" applyFont="1" applyBorder="1" applyAlignment="1">
      <alignment horizontal="left" vertical="center"/>
    </xf>
    <xf numFmtId="0" fontId="61" fillId="0" borderId="5" xfId="0" applyFont="1" applyBorder="1" applyAlignment="1">
      <alignment horizontal="left"/>
    </xf>
    <xf numFmtId="0" fontId="62" fillId="0" borderId="0" xfId="0" applyFont="1" applyAlignment="1">
      <alignment horizontal="right"/>
    </xf>
    <xf numFmtId="171" fontId="52" fillId="0" borderId="7" xfId="0" applyNumberFormat="1" applyFont="1" applyBorder="1" applyAlignment="1">
      <alignment horizontal="right" vertical="center"/>
    </xf>
    <xf numFmtId="0" fontId="61" fillId="0" borderId="8" xfId="0" applyFont="1" applyBorder="1" applyAlignment="1">
      <alignment horizontal="left"/>
    </xf>
    <xf numFmtId="0" fontId="62" fillId="0" borderId="9" xfId="0" applyFont="1" applyBorder="1" applyAlignment="1">
      <alignment horizontal="right"/>
    </xf>
    <xf numFmtId="171" fontId="52" fillId="0" borderId="9" xfId="0" applyNumberFormat="1" applyFont="1" applyBorder="1" applyAlignment="1">
      <alignment horizontal="right" vertical="center"/>
    </xf>
    <xf numFmtId="171" fontId="52" fillId="0" borderId="10" xfId="0" applyNumberFormat="1" applyFont="1" applyBorder="1" applyAlignment="1">
      <alignment horizontal="right" vertical="center"/>
    </xf>
    <xf numFmtId="171" fontId="52" fillId="0" borderId="8" xfId="0" applyNumberFormat="1" applyFont="1" applyBorder="1" applyAlignment="1">
      <alignment horizontal="right" vertical="center"/>
    </xf>
    <xf numFmtId="0" fontId="28" fillId="0" borderId="11" xfId="0" applyFont="1" applyBorder="1" applyAlignment="1">
      <alignment horizontal="left" vertical="center"/>
    </xf>
    <xf numFmtId="0" fontId="52" fillId="19" borderId="0" xfId="0" applyFont="1" applyFill="1" applyAlignment="1">
      <alignment horizontal="left" vertical="center"/>
    </xf>
    <xf numFmtId="0" fontId="52" fillId="19" borderId="0" xfId="0" applyFont="1" applyFill="1" applyAlignment="1">
      <alignment horizontal="right" vertical="center"/>
    </xf>
    <xf numFmtId="0" fontId="52" fillId="0" borderId="0" xfId="0" applyFont="1" applyAlignment="1">
      <alignment horizontal="right" vertical="center"/>
    </xf>
    <xf numFmtId="0" fontId="62" fillId="14" borderId="2" xfId="0" applyFont="1" applyFill="1" applyBorder="1" applyAlignment="1">
      <alignment horizontal="left"/>
    </xf>
    <xf numFmtId="0" fontId="62" fillId="14" borderId="3" xfId="0" applyFont="1" applyFill="1" applyBorder="1" applyAlignment="1">
      <alignment horizontal="right"/>
    </xf>
    <xf numFmtId="14" fontId="62" fillId="14" borderId="3" xfId="0" quotePrefix="1" applyNumberFormat="1" applyFont="1" applyFill="1" applyBorder="1" applyAlignment="1">
      <alignment horizontal="right"/>
    </xf>
    <xf numFmtId="0" fontId="62" fillId="14" borderId="4" xfId="0" applyFont="1" applyFill="1" applyBorder="1" applyAlignment="1">
      <alignment horizontal="right"/>
    </xf>
    <xf numFmtId="14" fontId="62" fillId="19" borderId="0" xfId="0" quotePrefix="1" applyNumberFormat="1" applyFont="1" applyFill="1" applyAlignment="1">
      <alignment horizontal="right"/>
    </xf>
    <xf numFmtId="14" fontId="54" fillId="19" borderId="0" xfId="0" applyNumberFormat="1" applyFont="1" applyFill="1" applyAlignment="1">
      <alignment horizontal="left" vertical="center"/>
    </xf>
    <xf numFmtId="164" fontId="61" fillId="0" borderId="3" xfId="0" quotePrefix="1" applyNumberFormat="1" applyFont="1" applyBorder="1" applyAlignment="1">
      <alignment horizontal="right"/>
    </xf>
    <xf numFmtId="167" fontId="61" fillId="0" borderId="3" xfId="0" quotePrefix="1" applyNumberFormat="1" applyFont="1" applyBorder="1" applyAlignment="1">
      <alignment horizontal="right"/>
    </xf>
    <xf numFmtId="0" fontId="52" fillId="0" borderId="3" xfId="0" applyFont="1" applyBorder="1">
      <alignment vertical="center"/>
    </xf>
    <xf numFmtId="167" fontId="61" fillId="0" borderId="4" xfId="0" quotePrefix="1" applyNumberFormat="1" applyFont="1" applyBorder="1" applyAlignment="1">
      <alignment horizontal="right"/>
    </xf>
    <xf numFmtId="164" fontId="61" fillId="0" borderId="0" xfId="0" quotePrefix="1" applyNumberFormat="1" applyFont="1" applyAlignment="1">
      <alignment horizontal="right"/>
    </xf>
    <xf numFmtId="164" fontId="52" fillId="0" borderId="0" xfId="0" applyNumberFormat="1" applyFont="1">
      <alignment vertical="center"/>
    </xf>
    <xf numFmtId="167" fontId="61" fillId="0" borderId="0" xfId="0" applyNumberFormat="1" applyFont="1" applyAlignment="1">
      <alignment horizontal="right"/>
    </xf>
    <xf numFmtId="167" fontId="52" fillId="0" borderId="7" xfId="0" applyNumberFormat="1" applyFont="1" applyBorder="1">
      <alignment vertical="center"/>
    </xf>
    <xf numFmtId="164" fontId="52" fillId="23" borderId="0" xfId="0" applyNumberFormat="1" applyFont="1" applyFill="1">
      <alignment vertical="center"/>
    </xf>
    <xf numFmtId="14" fontId="54" fillId="23" borderId="0" xfId="0" applyNumberFormat="1" applyFont="1" applyFill="1" applyAlignment="1">
      <alignment horizontal="left" vertical="center"/>
    </xf>
    <xf numFmtId="14" fontId="52" fillId="23" borderId="0" xfId="0" applyNumberFormat="1" applyFont="1" applyFill="1" applyAlignment="1">
      <alignment horizontal="right" vertical="center"/>
    </xf>
    <xf numFmtId="164" fontId="52" fillId="0" borderId="9" xfId="0" applyNumberFormat="1" applyFont="1" applyBorder="1">
      <alignment vertical="center"/>
    </xf>
    <xf numFmtId="167" fontId="52" fillId="0" borderId="9" xfId="0" applyNumberFormat="1" applyFont="1" applyBorder="1">
      <alignment vertical="center"/>
    </xf>
    <xf numFmtId="167" fontId="61" fillId="0" borderId="9" xfId="0" applyNumberFormat="1" applyFont="1" applyBorder="1" applyAlignment="1">
      <alignment horizontal="right"/>
    </xf>
    <xf numFmtId="0" fontId="52" fillId="0" borderId="9" xfId="0" applyFont="1" applyBorder="1">
      <alignment vertical="center"/>
    </xf>
    <xf numFmtId="167" fontId="52" fillId="0" borderId="10" xfId="0" applyNumberFormat="1" applyFont="1" applyBorder="1">
      <alignment vertical="center"/>
    </xf>
    <xf numFmtId="3" fontId="52" fillId="0" borderId="0" xfId="0" applyNumberFormat="1" applyFont="1" applyAlignment="1">
      <alignment horizontal="right" vertical="center"/>
    </xf>
    <xf numFmtId="14" fontId="63" fillId="0" borderId="0" xfId="0" applyNumberFormat="1" applyFont="1" applyAlignment="1">
      <alignment horizontal="center" vertical="center"/>
    </xf>
    <xf numFmtId="14" fontId="63" fillId="0" borderId="0" xfId="0" applyNumberFormat="1" applyFont="1" applyAlignment="1">
      <alignment horizontal="left" vertical="center"/>
    </xf>
    <xf numFmtId="0" fontId="48" fillId="0" borderId="0" xfId="0" applyFont="1" applyAlignment="1">
      <alignment horizontal="left" vertical="center"/>
    </xf>
    <xf numFmtId="0" fontId="62" fillId="14" borderId="26" xfId="0" applyFont="1" applyFill="1" applyBorder="1" applyAlignment="1">
      <alignment horizontal="left"/>
    </xf>
    <xf numFmtId="0" fontId="62" fillId="14" borderId="27" xfId="0" applyFont="1" applyFill="1" applyBorder="1" applyAlignment="1">
      <alignment horizontal="right"/>
    </xf>
    <xf numFmtId="14" fontId="62" fillId="14" borderId="27" xfId="0" quotePrefix="1" applyNumberFormat="1" applyFont="1" applyFill="1" applyBorder="1" applyAlignment="1">
      <alignment horizontal="right"/>
    </xf>
    <xf numFmtId="14" fontId="62" fillId="14" borderId="28" xfId="0" quotePrefix="1" applyNumberFormat="1" applyFont="1" applyFill="1" applyBorder="1" applyAlignment="1">
      <alignment horizontal="right"/>
    </xf>
    <xf numFmtId="14" fontId="62" fillId="14" borderId="26" xfId="0" quotePrefix="1" applyNumberFormat="1" applyFont="1" applyFill="1" applyBorder="1" applyAlignment="1">
      <alignment horizontal="right"/>
    </xf>
    <xf numFmtId="14" fontId="61" fillId="23" borderId="5" xfId="0" applyNumberFormat="1" applyFont="1" applyFill="1" applyBorder="1" applyAlignment="1">
      <alignment horizontal="left"/>
    </xf>
    <xf numFmtId="0" fontId="62" fillId="23" borderId="0" xfId="0" applyFont="1" applyFill="1" applyAlignment="1">
      <alignment horizontal="right"/>
    </xf>
    <xf numFmtId="10" fontId="52" fillId="23" borderId="7" xfId="0" applyNumberFormat="1" applyFont="1" applyFill="1" applyBorder="1">
      <alignment vertical="center"/>
    </xf>
    <xf numFmtId="10" fontId="52" fillId="23" borderId="5" xfId="0" applyNumberFormat="1" applyFont="1" applyFill="1" applyBorder="1">
      <alignment vertical="center"/>
    </xf>
    <xf numFmtId="10" fontId="52" fillId="0" borderId="7" xfId="0" applyNumberFormat="1" applyFont="1" applyBorder="1">
      <alignment vertical="center"/>
    </xf>
    <xf numFmtId="10" fontId="52" fillId="0" borderId="5" xfId="0" applyNumberFormat="1" applyFont="1" applyBorder="1">
      <alignment vertical="center"/>
    </xf>
    <xf numFmtId="10" fontId="61" fillId="0" borderId="7" xfId="0" quotePrefix="1" applyNumberFormat="1" applyFont="1" applyBorder="1" applyAlignment="1">
      <alignment horizontal="right"/>
    </xf>
    <xf numFmtId="10" fontId="61" fillId="0" borderId="5" xfId="0" quotePrefix="1" applyNumberFormat="1" applyFont="1" applyBorder="1" applyAlignment="1">
      <alignment horizontal="right"/>
    </xf>
    <xf numFmtId="0" fontId="52" fillId="19" borderId="12" xfId="0" applyFont="1" applyFill="1" applyBorder="1" applyAlignment="1">
      <alignment horizontal="left" vertical="center"/>
    </xf>
    <xf numFmtId="0" fontId="52" fillId="19" borderId="13" xfId="0" applyFont="1" applyFill="1" applyBorder="1" applyAlignment="1">
      <alignment horizontal="right" vertical="center"/>
    </xf>
    <xf numFmtId="10" fontId="52" fillId="19" borderId="14" xfId="0" applyNumberFormat="1" applyFont="1" applyFill="1" applyBorder="1" applyAlignment="1">
      <alignment horizontal="right" vertical="center"/>
    </xf>
    <xf numFmtId="10" fontId="52" fillId="19" borderId="12" xfId="0" applyNumberFormat="1" applyFont="1" applyFill="1" applyBorder="1" applyAlignment="1">
      <alignment horizontal="right" vertical="center"/>
    </xf>
    <xf numFmtId="0" fontId="51" fillId="0" borderId="0" xfId="0" applyFont="1" applyAlignment="1">
      <alignment horizontal="left" vertical="center"/>
    </xf>
    <xf numFmtId="0" fontId="26" fillId="14" borderId="15" xfId="0" applyFont="1" applyFill="1" applyBorder="1" applyAlignment="1">
      <alignment horizontal="center" vertical="center"/>
    </xf>
    <xf numFmtId="0" fontId="62" fillId="14" borderId="5" xfId="0" applyFont="1" applyFill="1" applyBorder="1" applyAlignment="1">
      <alignment horizontal="left"/>
    </xf>
    <xf numFmtId="0" fontId="62" fillId="14" borderId="0" xfId="0" applyFont="1" applyFill="1" applyAlignment="1">
      <alignment horizontal="right"/>
    </xf>
    <xf numFmtId="14" fontId="62" fillId="14" borderId="0" xfId="0" quotePrefix="1" applyNumberFormat="1" applyFont="1" applyFill="1" applyAlignment="1">
      <alignment horizontal="right"/>
    </xf>
    <xf numFmtId="14" fontId="62" fillId="14" borderId="7" xfId="0" quotePrefix="1" applyNumberFormat="1" applyFont="1" applyFill="1" applyBorder="1" applyAlignment="1">
      <alignment horizontal="right"/>
    </xf>
    <xf numFmtId="167" fontId="62" fillId="0" borderId="15" xfId="0" quotePrefix="1" applyNumberFormat="1" applyFont="1" applyBorder="1" applyAlignment="1">
      <alignment horizontal="right"/>
    </xf>
    <xf numFmtId="0" fontId="60" fillId="14" borderId="3" xfId="0" applyFont="1" applyFill="1" applyBorder="1" applyAlignment="1">
      <alignment horizontal="right" wrapText="1"/>
    </xf>
    <xf numFmtId="171" fontId="52" fillId="0" borderId="2" xfId="0" applyNumberFormat="1" applyFont="1" applyBorder="1" applyAlignment="1">
      <alignment horizontal="right" vertical="center"/>
    </xf>
    <xf numFmtId="0" fontId="28" fillId="0" borderId="15" xfId="0" applyFont="1" applyBorder="1" applyAlignment="1">
      <alignment horizontal="left" vertical="center"/>
    </xf>
    <xf numFmtId="14" fontId="52" fillId="0" borderId="0" xfId="0" applyNumberFormat="1" applyFont="1" applyAlignment="1">
      <alignment horizontal="left" vertical="center"/>
    </xf>
    <xf numFmtId="14" fontId="52" fillId="0" borderId="0" xfId="0" applyNumberFormat="1" applyFont="1">
      <alignment vertical="center"/>
    </xf>
    <xf numFmtId="167" fontId="52" fillId="0" borderId="0" xfId="0" applyNumberFormat="1" applyFont="1" applyAlignment="1">
      <alignment horizontal="right" vertical="center"/>
    </xf>
    <xf numFmtId="168" fontId="52" fillId="0" borderId="0" xfId="0" applyNumberFormat="1" applyFont="1" applyAlignment="1">
      <alignment horizontal="right" vertical="center"/>
    </xf>
    <xf numFmtId="170" fontId="52" fillId="0" borderId="0" xfId="0" applyNumberFormat="1" applyFont="1" applyAlignment="1">
      <alignment horizontal="right" vertical="center"/>
    </xf>
    <xf numFmtId="0" fontId="64" fillId="0" borderId="0" xfId="0" applyFont="1" applyAlignment="1">
      <alignment horizontal="center" vertical="center"/>
    </xf>
    <xf numFmtId="0" fontId="37" fillId="0" borderId="0" xfId="0" applyFont="1">
      <alignment vertical="center"/>
    </xf>
    <xf numFmtId="0" fontId="65" fillId="0" borderId="0" xfId="0" applyFont="1">
      <alignment vertical="center"/>
    </xf>
    <xf numFmtId="0" fontId="20" fillId="0" borderId="0" xfId="0" quotePrefix="1" applyFont="1">
      <alignment vertical="center"/>
    </xf>
    <xf numFmtId="0" fontId="24" fillId="14" borderId="1" xfId="0" applyFont="1" applyFill="1" applyBorder="1" applyAlignment="1">
      <alignment horizontal="center" vertical="center" wrapText="1"/>
    </xf>
    <xf numFmtId="167" fontId="62" fillId="0" borderId="6" xfId="0" quotePrefix="1" applyNumberFormat="1" applyFont="1" applyBorder="1" applyAlignment="1">
      <alignment horizontal="right"/>
    </xf>
    <xf numFmtId="167" fontId="62" fillId="0" borderId="11" xfId="0" quotePrefix="1" applyNumberFormat="1" applyFont="1" applyBorder="1" applyAlignment="1">
      <alignment horizontal="right"/>
    </xf>
    <xf numFmtId="14" fontId="66" fillId="0" borderId="15" xfId="0" applyNumberFormat="1" applyFont="1" applyBorder="1" applyAlignment="1">
      <alignment horizontal="right"/>
    </xf>
    <xf numFmtId="14" fontId="66" fillId="0" borderId="6" xfId="0" applyNumberFormat="1" applyFont="1" applyBorder="1" applyAlignment="1">
      <alignment horizontal="right"/>
    </xf>
    <xf numFmtId="14" fontId="66" fillId="0" borderId="11" xfId="0" applyNumberFormat="1" applyFont="1" applyBorder="1" applyAlignment="1">
      <alignment horizontal="right"/>
    </xf>
    <xf numFmtId="10" fontId="28" fillId="0" borderId="19" xfId="0" applyNumberFormat="1" applyFont="1" applyBorder="1">
      <alignment vertical="center"/>
    </xf>
    <xf numFmtId="0" fontId="20" fillId="24" borderId="29" xfId="0" applyFont="1" applyFill="1" applyBorder="1" applyAlignment="1">
      <alignment horizontal="center" vertical="center"/>
    </xf>
    <xf numFmtId="0" fontId="24" fillId="0" borderId="30" xfId="0" applyFont="1" applyBorder="1">
      <alignment vertical="center"/>
    </xf>
    <xf numFmtId="0" fontId="24" fillId="24" borderId="31" xfId="0" applyFont="1" applyFill="1" applyBorder="1" applyAlignment="1">
      <alignment horizontal="center" vertical="center"/>
    </xf>
    <xf numFmtId="0" fontId="24" fillId="24" borderId="32" xfId="0" applyFont="1" applyFill="1" applyBorder="1">
      <alignment vertical="center"/>
    </xf>
    <xf numFmtId="0" fontId="20" fillId="24" borderId="33" xfId="0" applyFont="1" applyFill="1" applyBorder="1">
      <alignment vertical="center"/>
    </xf>
    <xf numFmtId="0" fontId="20" fillId="24" borderId="34" xfId="0" applyFont="1" applyFill="1" applyBorder="1">
      <alignment vertical="center"/>
    </xf>
    <xf numFmtId="0" fontId="20" fillId="24" borderId="35" xfId="0" applyFont="1" applyFill="1" applyBorder="1">
      <alignment vertical="center"/>
    </xf>
    <xf numFmtId="0" fontId="20" fillId="24" borderId="0" xfId="0" applyFont="1" applyFill="1">
      <alignment vertical="center"/>
    </xf>
    <xf numFmtId="0" fontId="20" fillId="24" borderId="36" xfId="0" applyFont="1" applyFill="1" applyBorder="1">
      <alignment vertical="center"/>
    </xf>
    <xf numFmtId="0" fontId="20" fillId="24" borderId="37" xfId="0" applyFont="1" applyFill="1" applyBorder="1">
      <alignment vertical="center"/>
    </xf>
    <xf numFmtId="0" fontId="20" fillId="24" borderId="38" xfId="0" applyFont="1" applyFill="1" applyBorder="1">
      <alignment vertical="center"/>
    </xf>
    <xf numFmtId="0" fontId="20" fillId="24" borderId="39" xfId="0" applyFont="1" applyFill="1" applyBorder="1">
      <alignment vertical="center"/>
    </xf>
    <xf numFmtId="0" fontId="67" fillId="21" borderId="29" xfId="0" applyFont="1" applyFill="1" applyBorder="1" applyAlignment="1">
      <alignment horizontal="center" vertical="center"/>
    </xf>
    <xf numFmtId="0" fontId="68" fillId="21" borderId="31" xfId="0" applyFont="1" applyFill="1" applyBorder="1" applyAlignment="1">
      <alignment horizontal="center" vertical="center"/>
    </xf>
    <xf numFmtId="0" fontId="52" fillId="0" borderId="47" xfId="0" applyFont="1" applyBorder="1">
      <alignment vertical="center"/>
    </xf>
    <xf numFmtId="0" fontId="52" fillId="0" borderId="42" xfId="0" applyFont="1" applyBorder="1">
      <alignment vertical="center"/>
    </xf>
    <xf numFmtId="168" fontId="52" fillId="0" borderId="42" xfId="0" applyNumberFormat="1" applyFont="1" applyBorder="1">
      <alignment vertical="center"/>
    </xf>
    <xf numFmtId="0" fontId="52" fillId="0" borderId="46" xfId="0" applyFont="1" applyBorder="1">
      <alignment vertical="center"/>
    </xf>
    <xf numFmtId="0" fontId="52" fillId="0" borderId="45" xfId="0" applyFont="1" applyBorder="1">
      <alignment vertical="center"/>
    </xf>
    <xf numFmtId="168" fontId="52" fillId="0" borderId="45" xfId="0" applyNumberFormat="1" applyFont="1" applyBorder="1">
      <alignment vertical="center"/>
    </xf>
    <xf numFmtId="0" fontId="60" fillId="0" borderId="0" xfId="0" applyFont="1" applyAlignment="1">
      <alignment horizontal="center" vertical="center"/>
    </xf>
    <xf numFmtId="0" fontId="53" fillId="0" borderId="0" xfId="0" applyFont="1" applyAlignment="1">
      <alignment horizontal="center" vertical="center"/>
    </xf>
    <xf numFmtId="0" fontId="60" fillId="24" borderId="0" xfId="0" applyFont="1" applyFill="1" applyAlignment="1">
      <alignment horizontal="center" vertical="center"/>
    </xf>
    <xf numFmtId="0" fontId="60" fillId="0" borderId="0" xfId="0" applyFont="1" applyAlignment="1">
      <alignment horizontal="left" vertical="center"/>
    </xf>
    <xf numFmtId="0" fontId="60" fillId="0" borderId="0" xfId="0" applyFont="1">
      <alignment vertical="center"/>
    </xf>
    <xf numFmtId="0" fontId="69" fillId="0" borderId="0" xfId="0" applyFont="1">
      <alignment vertical="center"/>
    </xf>
    <xf numFmtId="0" fontId="42" fillId="23" borderId="0" xfId="0" applyFont="1" applyFill="1" applyAlignment="1">
      <alignment horizontal="left" vertical="center"/>
    </xf>
    <xf numFmtId="10" fontId="42" fillId="23" borderId="0" xfId="0" applyNumberFormat="1" applyFont="1" applyFill="1" applyAlignment="1">
      <alignment horizontal="center" vertical="center"/>
    </xf>
    <xf numFmtId="168" fontId="70" fillId="18" borderId="0" xfId="0" applyNumberFormat="1" applyFont="1" applyFill="1" applyAlignment="1">
      <alignment horizontal="center" vertical="center"/>
    </xf>
    <xf numFmtId="170" fontId="52" fillId="0" borderId="42" xfId="0" applyNumberFormat="1" applyFont="1" applyBorder="1" applyAlignment="1">
      <alignment horizontal="right" vertical="center"/>
    </xf>
    <xf numFmtId="0" fontId="54" fillId="17" borderId="48" xfId="0" applyFont="1" applyFill="1" applyBorder="1">
      <alignment vertical="center"/>
    </xf>
    <xf numFmtId="0" fontId="54" fillId="17" borderId="49" xfId="0" applyFont="1" applyFill="1" applyBorder="1">
      <alignment vertical="center"/>
    </xf>
    <xf numFmtId="0" fontId="54" fillId="17" borderId="49" xfId="0" applyFont="1" applyFill="1" applyBorder="1" applyAlignment="1">
      <alignment horizontal="center" vertical="center"/>
    </xf>
    <xf numFmtId="170" fontId="54" fillId="17" borderId="49" xfId="0" applyNumberFormat="1" applyFont="1" applyFill="1" applyBorder="1" applyAlignment="1">
      <alignment horizontal="center" vertical="center"/>
    </xf>
    <xf numFmtId="167" fontId="54" fillId="17" borderId="49" xfId="0" applyNumberFormat="1" applyFont="1" applyFill="1" applyBorder="1">
      <alignment vertical="center"/>
    </xf>
    <xf numFmtId="168" fontId="54" fillId="17" borderId="49" xfId="0" applyNumberFormat="1" applyFont="1" applyFill="1" applyBorder="1" applyAlignment="1">
      <alignment horizontal="right" vertical="center"/>
    </xf>
    <xf numFmtId="170" fontId="54" fillId="17" borderId="49" xfId="0" applyNumberFormat="1" applyFont="1" applyFill="1" applyBorder="1" applyAlignment="1">
      <alignment horizontal="right" vertical="center"/>
    </xf>
    <xf numFmtId="170" fontId="54" fillId="17" borderId="50" xfId="0" applyNumberFormat="1" applyFont="1" applyFill="1" applyBorder="1" applyAlignment="1">
      <alignment horizontal="right" vertical="center"/>
    </xf>
    <xf numFmtId="0" fontId="54" fillId="26" borderId="47" xfId="0" applyFont="1" applyFill="1" applyBorder="1">
      <alignment vertical="center"/>
    </xf>
    <xf numFmtId="0" fontId="54" fillId="17" borderId="0" xfId="0" applyFont="1" applyFill="1" applyAlignment="1">
      <alignment horizontal="left" vertical="center"/>
    </xf>
    <xf numFmtId="0" fontId="54" fillId="17" borderId="0" xfId="0" applyFont="1" applyFill="1" applyAlignment="1">
      <alignment horizontal="center" vertical="center"/>
    </xf>
    <xf numFmtId="0" fontId="54" fillId="17" borderId="0" xfId="0" applyFont="1" applyFill="1">
      <alignment vertical="center"/>
    </xf>
    <xf numFmtId="170" fontId="54" fillId="17" borderId="0" xfId="0" applyNumberFormat="1" applyFont="1" applyFill="1" applyAlignment="1">
      <alignment horizontal="center" vertical="center"/>
    </xf>
    <xf numFmtId="167" fontId="54" fillId="17" borderId="0" xfId="0" applyNumberFormat="1" applyFont="1" applyFill="1">
      <alignment vertical="center"/>
    </xf>
    <xf numFmtId="168" fontId="54" fillId="17" borderId="0" xfId="0" applyNumberFormat="1" applyFont="1" applyFill="1" applyAlignment="1">
      <alignment horizontal="right" vertical="center"/>
    </xf>
    <xf numFmtId="170" fontId="54" fillId="17" borderId="0" xfId="0" applyNumberFormat="1" applyFont="1" applyFill="1" applyAlignment="1">
      <alignment horizontal="right" vertical="center"/>
    </xf>
    <xf numFmtId="170" fontId="54" fillId="17" borderId="42" xfId="0" applyNumberFormat="1" applyFont="1" applyFill="1" applyBorder="1" applyAlignment="1">
      <alignment horizontal="right" vertical="center"/>
    </xf>
    <xf numFmtId="0" fontId="54" fillId="17" borderId="47" xfId="0" applyFont="1" applyFill="1" applyBorder="1">
      <alignment vertical="center"/>
    </xf>
    <xf numFmtId="0" fontId="54" fillId="17" borderId="46" xfId="0" applyFont="1" applyFill="1" applyBorder="1">
      <alignment vertical="center"/>
    </xf>
    <xf numFmtId="0" fontId="54" fillId="17" borderId="44" xfId="0" applyFont="1" applyFill="1" applyBorder="1" applyAlignment="1">
      <alignment horizontal="left" vertical="center"/>
    </xf>
    <xf numFmtId="0" fontId="54" fillId="17" borderId="44" xfId="0" applyFont="1" applyFill="1" applyBorder="1" applyAlignment="1">
      <alignment horizontal="center" vertical="center"/>
    </xf>
    <xf numFmtId="0" fontId="54" fillId="17" borderId="44" xfId="0" applyFont="1" applyFill="1" applyBorder="1">
      <alignment vertical="center"/>
    </xf>
    <xf numFmtId="170" fontId="54" fillId="17" borderId="44" xfId="0" applyNumberFormat="1" applyFont="1" applyFill="1" applyBorder="1" applyAlignment="1">
      <alignment horizontal="center" vertical="center"/>
    </xf>
    <xf numFmtId="167" fontId="54" fillId="17" borderId="44" xfId="0" applyNumberFormat="1" applyFont="1" applyFill="1" applyBorder="1">
      <alignment vertical="center"/>
    </xf>
    <xf numFmtId="168" fontId="54" fillId="17" borderId="44" xfId="0" applyNumberFormat="1" applyFont="1" applyFill="1" applyBorder="1" applyAlignment="1">
      <alignment horizontal="right" vertical="center"/>
    </xf>
    <xf numFmtId="170" fontId="54" fillId="17" borderId="44" xfId="0" applyNumberFormat="1" applyFont="1" applyFill="1" applyBorder="1" applyAlignment="1">
      <alignment horizontal="right" vertical="center"/>
    </xf>
    <xf numFmtId="170" fontId="54" fillId="17" borderId="45" xfId="0" applyNumberFormat="1" applyFont="1" applyFill="1" applyBorder="1" applyAlignment="1">
      <alignment horizontal="right" vertical="center"/>
    </xf>
    <xf numFmtId="0" fontId="71" fillId="0" borderId="0" xfId="0" applyFont="1" applyAlignment="1">
      <alignment horizontal="center" vertical="center"/>
    </xf>
    <xf numFmtId="0" fontId="72" fillId="23" borderId="0" xfId="0" applyFont="1" applyFill="1">
      <alignment vertical="center"/>
    </xf>
    <xf numFmtId="0" fontId="73" fillId="21" borderId="29" xfId="0" applyFont="1" applyFill="1" applyBorder="1" applyAlignment="1">
      <alignment horizontal="center" vertical="center" wrapText="1"/>
    </xf>
    <xf numFmtId="49" fontId="52" fillId="0" borderId="51" xfId="0" applyNumberFormat="1" applyFont="1" applyBorder="1" applyAlignment="1">
      <alignment horizontal="center" vertical="center"/>
    </xf>
    <xf numFmtId="49" fontId="52" fillId="0" borderId="41" xfId="0" applyNumberFormat="1" applyFont="1" applyBorder="1" applyAlignment="1">
      <alignment horizontal="center" vertical="center"/>
    </xf>
    <xf numFmtId="49" fontId="52" fillId="0" borderId="43" xfId="0" applyNumberFormat="1" applyFont="1" applyBorder="1" applyAlignment="1">
      <alignment horizontal="center" vertical="center"/>
    </xf>
    <xf numFmtId="169" fontId="73" fillId="21" borderId="49" xfId="0" applyNumberFormat="1" applyFont="1" applyFill="1" applyBorder="1" applyAlignment="1">
      <alignment horizontal="center" vertical="center"/>
    </xf>
    <xf numFmtId="169" fontId="73" fillId="21" borderId="49" xfId="0" applyNumberFormat="1" applyFont="1" applyFill="1" applyBorder="1" applyAlignment="1">
      <alignment horizontal="left" vertical="center"/>
    </xf>
    <xf numFmtId="169" fontId="73" fillId="21" borderId="44" xfId="0" applyNumberFormat="1" applyFont="1" applyFill="1" applyBorder="1" applyAlignment="1">
      <alignment horizontal="center" vertical="center"/>
    </xf>
    <xf numFmtId="169" fontId="73" fillId="21" borderId="52" xfId="0" applyNumberFormat="1" applyFont="1" applyFill="1" applyBorder="1" applyAlignment="1">
      <alignment horizontal="center" vertical="center"/>
    </xf>
    <xf numFmtId="169" fontId="73" fillId="21" borderId="44" xfId="0" applyNumberFormat="1" applyFont="1" applyFill="1" applyBorder="1" applyAlignment="1">
      <alignment horizontal="left" vertical="center"/>
    </xf>
    <xf numFmtId="0" fontId="52" fillId="0" borderId="44" xfId="0" applyFont="1" applyBorder="1">
      <alignment vertical="center"/>
    </xf>
    <xf numFmtId="0" fontId="52" fillId="0" borderId="44" xfId="0" applyFont="1" applyBorder="1" applyAlignment="1">
      <alignment horizontal="center" vertical="center"/>
    </xf>
    <xf numFmtId="0" fontId="52" fillId="0" borderId="44" xfId="0" quotePrefix="1" applyFont="1" applyBorder="1" applyAlignment="1">
      <alignment horizontal="center" vertical="center"/>
    </xf>
    <xf numFmtId="170" fontId="52" fillId="0" borderId="44" xfId="0" applyNumberFormat="1" applyFont="1" applyBorder="1" applyAlignment="1">
      <alignment horizontal="center" vertical="center"/>
    </xf>
    <xf numFmtId="167" fontId="52" fillId="0" borderId="44" xfId="0" applyNumberFormat="1" applyFont="1" applyBorder="1">
      <alignment vertical="center"/>
    </xf>
    <xf numFmtId="167" fontId="52" fillId="0" borderId="44" xfId="0" applyNumberFormat="1" applyFont="1" applyBorder="1" applyAlignment="1">
      <alignment horizontal="right" vertical="center"/>
    </xf>
    <xf numFmtId="168" fontId="52" fillId="0" borderId="44" xfId="0" applyNumberFormat="1" applyFont="1" applyBorder="1" applyAlignment="1">
      <alignment horizontal="right" vertical="center"/>
    </xf>
    <xf numFmtId="170" fontId="52" fillId="0" borderId="44" xfId="0" applyNumberFormat="1" applyFont="1" applyBorder="1" applyAlignment="1">
      <alignment horizontal="right" vertical="center"/>
    </xf>
    <xf numFmtId="170" fontId="52" fillId="0" borderId="45" xfId="0" applyNumberFormat="1" applyFont="1" applyBorder="1" applyAlignment="1">
      <alignment horizontal="right" vertical="center"/>
    </xf>
    <xf numFmtId="0" fontId="54" fillId="0" borderId="30" xfId="0" applyFont="1" applyBorder="1" applyAlignment="1">
      <alignment horizontal="left" vertical="center"/>
    </xf>
    <xf numFmtId="0" fontId="54" fillId="0" borderId="40" xfId="0" applyFont="1" applyBorder="1" applyAlignment="1">
      <alignment horizontal="left" vertical="center"/>
    </xf>
    <xf numFmtId="0" fontId="54" fillId="0" borderId="40" xfId="0" applyFont="1" applyBorder="1">
      <alignment vertical="center"/>
    </xf>
    <xf numFmtId="0" fontId="54" fillId="0" borderId="40" xfId="0" applyFont="1" applyBorder="1" applyAlignment="1">
      <alignment horizontal="center" vertical="center"/>
    </xf>
    <xf numFmtId="0" fontId="74" fillId="0" borderId="40" xfId="0" applyFont="1" applyBorder="1" applyAlignment="1">
      <alignment horizontal="right" vertical="center"/>
    </xf>
    <xf numFmtId="168" fontId="74" fillId="0" borderId="40" xfId="0" applyNumberFormat="1" applyFont="1" applyBorder="1" applyAlignment="1">
      <alignment horizontal="right" vertical="center"/>
    </xf>
    <xf numFmtId="0" fontId="75" fillId="0" borderId="40" xfId="0" applyFont="1" applyBorder="1">
      <alignment vertical="center"/>
    </xf>
    <xf numFmtId="0" fontId="74" fillId="0" borderId="40" xfId="0" applyFont="1" applyBorder="1" applyAlignment="1">
      <alignment horizontal="center" vertical="center"/>
    </xf>
    <xf numFmtId="170" fontId="74" fillId="0" borderId="40" xfId="0" applyNumberFormat="1" applyFont="1" applyBorder="1" applyAlignment="1">
      <alignment horizontal="right" vertical="center"/>
    </xf>
    <xf numFmtId="165" fontId="54" fillId="0" borderId="31" xfId="0" applyNumberFormat="1" applyFont="1" applyBorder="1" applyAlignment="1">
      <alignment horizontal="center" vertical="center"/>
    </xf>
    <xf numFmtId="0" fontId="74" fillId="0" borderId="40" xfId="0" applyFont="1" applyBorder="1">
      <alignment vertical="center"/>
    </xf>
    <xf numFmtId="168" fontId="74" fillId="0" borderId="40" xfId="0" applyNumberFormat="1" applyFont="1" applyBorder="1" applyAlignment="1">
      <alignment horizontal="center" vertical="center"/>
    </xf>
    <xf numFmtId="0" fontId="68" fillId="21" borderId="49" xfId="0" applyFont="1" applyFill="1" applyBorder="1" applyAlignment="1">
      <alignment horizontal="center" vertical="center"/>
    </xf>
    <xf numFmtId="168" fontId="68" fillId="21" borderId="49" xfId="0" applyNumberFormat="1" applyFont="1" applyFill="1" applyBorder="1" applyAlignment="1">
      <alignment horizontal="center" vertical="center" wrapText="1"/>
    </xf>
    <xf numFmtId="0" fontId="68" fillId="21" borderId="50" xfId="0" applyFont="1" applyFill="1" applyBorder="1" applyAlignment="1">
      <alignment horizontal="center" vertical="center" wrapText="1"/>
    </xf>
    <xf numFmtId="168" fontId="52" fillId="0" borderId="42" xfId="0" applyNumberFormat="1" applyFont="1" applyBorder="1" applyAlignment="1">
      <alignment horizontal="center" vertical="center"/>
    </xf>
    <xf numFmtId="168" fontId="52" fillId="0" borderId="45" xfId="0" applyNumberFormat="1" applyFont="1" applyBorder="1" applyAlignment="1">
      <alignment horizontal="center" vertical="center"/>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xf>
    <xf numFmtId="0" fontId="68" fillId="21" borderId="40" xfId="0" applyFont="1" applyFill="1" applyBorder="1" applyAlignment="1">
      <alignment horizontal="center" vertical="center" wrapText="1"/>
    </xf>
    <xf numFmtId="0" fontId="68" fillId="21" borderId="31" xfId="0" applyFont="1" applyFill="1" applyBorder="1" applyAlignment="1">
      <alignment horizontal="center" vertical="center" wrapText="1"/>
    </xf>
    <xf numFmtId="0" fontId="54" fillId="0" borderId="30" xfId="0" applyFont="1" applyBorder="1" applyAlignment="1">
      <alignment horizontal="center" vertical="center"/>
    </xf>
    <xf numFmtId="0" fontId="52" fillId="23" borderId="30" xfId="0" applyFont="1" applyFill="1" applyBorder="1" applyAlignment="1">
      <alignment horizontal="left" vertical="center"/>
    </xf>
    <xf numFmtId="0" fontId="52" fillId="23" borderId="53" xfId="0" applyFont="1" applyFill="1" applyBorder="1" applyAlignment="1">
      <alignment horizontal="left" vertical="center"/>
    </xf>
    <xf numFmtId="0" fontId="20" fillId="0" borderId="29" xfId="0" applyFont="1" applyBorder="1" applyAlignment="1">
      <alignment horizontal="center" vertical="center"/>
    </xf>
    <xf numFmtId="0" fontId="20" fillId="0" borderId="29" xfId="0" applyFont="1" applyBorder="1" applyAlignment="1">
      <alignment horizontal="left" vertical="center"/>
    </xf>
    <xf numFmtId="166" fontId="20" fillId="0" borderId="29" xfId="0" applyNumberFormat="1" applyFont="1" applyBorder="1">
      <alignment vertical="center"/>
    </xf>
    <xf numFmtId="0" fontId="20" fillId="0" borderId="29" xfId="0" applyFont="1" applyBorder="1">
      <alignment vertical="center"/>
    </xf>
    <xf numFmtId="0" fontId="76" fillId="0" borderId="0" xfId="0" applyFont="1">
      <alignment vertical="center"/>
    </xf>
    <xf numFmtId="14" fontId="24" fillId="24" borderId="31" xfId="0" applyNumberFormat="1" applyFont="1" applyFill="1" applyBorder="1" applyAlignment="1">
      <alignment horizontal="center" vertical="center"/>
    </xf>
    <xf numFmtId="14" fontId="24" fillId="24" borderId="45" xfId="0" applyNumberFormat="1" applyFont="1" applyFill="1" applyBorder="1" applyAlignment="1">
      <alignment horizontal="center" vertical="center"/>
    </xf>
    <xf numFmtId="0" fontId="20" fillId="13" borderId="55" xfId="0" applyFont="1" applyFill="1" applyBorder="1">
      <alignment vertical="center"/>
    </xf>
    <xf numFmtId="0" fontId="20" fillId="13" borderId="56" xfId="0" applyFont="1" applyFill="1" applyBorder="1">
      <alignment vertical="center"/>
    </xf>
    <xf numFmtId="0" fontId="24" fillId="13" borderId="57" xfId="0" applyFont="1" applyFill="1" applyBorder="1">
      <alignment vertical="center"/>
    </xf>
    <xf numFmtId="0" fontId="24" fillId="13" borderId="58" xfId="0" applyFont="1" applyFill="1" applyBorder="1">
      <alignment vertical="center"/>
    </xf>
    <xf numFmtId="0" fontId="77" fillId="21" borderId="29" xfId="0" applyFont="1" applyFill="1" applyBorder="1" applyAlignment="1">
      <alignment horizontal="center"/>
    </xf>
    <xf numFmtId="10" fontId="0" fillId="24" borderId="29" xfId="0" applyNumberFormat="1" applyFill="1" applyBorder="1">
      <alignment vertical="center"/>
    </xf>
    <xf numFmtId="14" fontId="0" fillId="24" borderId="29" xfId="0" applyNumberFormat="1" applyFill="1" applyBorder="1">
      <alignment vertical="center"/>
    </xf>
    <xf numFmtId="0" fontId="0" fillId="24" borderId="29" xfId="0" applyFill="1" applyBorder="1">
      <alignment vertical="center"/>
    </xf>
    <xf numFmtId="0" fontId="21" fillId="21" borderId="0" xfId="0" applyFont="1" applyFill="1" applyAlignment="1">
      <alignment horizontal="left" vertical="center"/>
    </xf>
    <xf numFmtId="0" fontId="78" fillId="0" borderId="0" xfId="0" quotePrefix="1" applyFont="1">
      <alignment vertical="center"/>
    </xf>
    <xf numFmtId="0" fontId="79" fillId="27" borderId="0" xfId="0" applyFont="1" applyFill="1" applyAlignment="1">
      <alignment horizontal="left" vertical="center"/>
    </xf>
    <xf numFmtId="0" fontId="80" fillId="0" borderId="0" xfId="0" applyFont="1">
      <alignment vertical="center"/>
    </xf>
    <xf numFmtId="0" fontId="81" fillId="0" borderId="0" xfId="0" applyFont="1">
      <alignment vertical="center"/>
    </xf>
    <xf numFmtId="0" fontId="31" fillId="16" borderId="0" xfId="0" applyFont="1" applyFill="1">
      <alignment vertical="center"/>
    </xf>
    <xf numFmtId="0" fontId="49" fillId="23" borderId="0" xfId="0" applyFont="1" applyFill="1" applyAlignment="1">
      <alignment horizontal="left" vertical="center"/>
    </xf>
    <xf numFmtId="0" fontId="24" fillId="0" borderId="0" xfId="0" applyFont="1" applyAlignment="1">
      <alignment horizontal="center" vertical="center"/>
    </xf>
    <xf numFmtId="0" fontId="28" fillId="28" borderId="59" xfId="0" applyFont="1" applyFill="1" applyBorder="1" applyAlignment="1">
      <alignment horizontal="left" vertical="center"/>
    </xf>
    <xf numFmtId="14" fontId="28" fillId="0" borderId="62" xfId="0" applyNumberFormat="1" applyFont="1" applyBorder="1" applyAlignment="1">
      <alignment horizontal="left" vertical="center"/>
    </xf>
    <xf numFmtId="14" fontId="28" fillId="0" borderId="0" xfId="0" applyNumberFormat="1" applyFont="1" applyAlignment="1">
      <alignment horizontal="left" vertical="center"/>
    </xf>
    <xf numFmtId="14" fontId="28" fillId="0" borderId="63" xfId="0" applyNumberFormat="1" applyFont="1" applyBorder="1" applyAlignment="1">
      <alignment horizontal="left" vertical="center"/>
    </xf>
    <xf numFmtId="0" fontId="28" fillId="0" borderId="64" xfId="0" applyFont="1" applyBorder="1" applyAlignment="1">
      <alignment horizontal="left" vertical="center"/>
    </xf>
    <xf numFmtId="0" fontId="28" fillId="0" borderId="65" xfId="0" applyFont="1" applyBorder="1" applyAlignment="1">
      <alignment horizontal="left" vertical="center"/>
    </xf>
    <xf numFmtId="0" fontId="28" fillId="0" borderId="66" xfId="0" applyFont="1" applyBorder="1" applyAlignment="1">
      <alignment horizontal="left" vertical="center"/>
    </xf>
    <xf numFmtId="10" fontId="54" fillId="0" borderId="31" xfId="0" applyNumberFormat="1" applyFont="1" applyBorder="1" applyAlignment="1">
      <alignment horizontal="center" vertical="center"/>
    </xf>
    <xf numFmtId="10" fontId="54" fillId="0" borderId="40" xfId="0" applyNumberFormat="1" applyFont="1" applyBorder="1" applyAlignment="1">
      <alignment horizontal="center" vertical="center"/>
    </xf>
    <xf numFmtId="172" fontId="54" fillId="0" borderId="40" xfId="0" applyNumberFormat="1" applyFont="1" applyBorder="1" applyAlignment="1">
      <alignment horizontal="center" vertical="center"/>
    </xf>
    <xf numFmtId="10" fontId="74" fillId="23" borderId="40" xfId="0" applyNumberFormat="1" applyFont="1" applyFill="1" applyBorder="1" applyAlignment="1">
      <alignment horizontal="center" vertical="center"/>
    </xf>
    <xf numFmtId="10" fontId="52" fillId="0" borderId="0" xfId="0" applyNumberFormat="1" applyFont="1" applyAlignment="1">
      <alignment horizontal="center" vertical="center"/>
    </xf>
    <xf numFmtId="10" fontId="52" fillId="0" borderId="44" xfId="0" applyNumberFormat="1" applyFont="1" applyBorder="1" applyAlignment="1">
      <alignment horizontal="center" vertical="center"/>
    </xf>
    <xf numFmtId="10" fontId="54" fillId="24" borderId="47" xfId="0" applyNumberFormat="1" applyFont="1" applyFill="1" applyBorder="1" applyAlignment="1">
      <alignment horizontal="center" vertical="center"/>
    </xf>
    <xf numFmtId="10" fontId="54" fillId="24" borderId="46" xfId="0" applyNumberFormat="1" applyFont="1" applyFill="1" applyBorder="1" applyAlignment="1">
      <alignment horizontal="center" vertical="center"/>
    </xf>
    <xf numFmtId="0" fontId="67" fillId="21" borderId="29" xfId="0" applyFont="1" applyFill="1" applyBorder="1" applyAlignment="1">
      <alignment horizontal="centerContinuous" vertical="center"/>
    </xf>
    <xf numFmtId="173" fontId="28" fillId="28" borderId="60" xfId="0" applyNumberFormat="1" applyFont="1" applyFill="1" applyBorder="1" applyAlignment="1">
      <alignment horizontal="center" vertical="center"/>
    </xf>
    <xf numFmtId="173" fontId="28" fillId="28" borderId="61" xfId="0" applyNumberFormat="1" applyFont="1" applyFill="1" applyBorder="1" applyAlignment="1">
      <alignment horizontal="center" vertical="center"/>
    </xf>
    <xf numFmtId="0" fontId="68" fillId="21" borderId="30" xfId="0" applyFont="1" applyFill="1" applyBorder="1" applyAlignment="1">
      <alignment horizontal="center" vertical="center"/>
    </xf>
    <xf numFmtId="0" fontId="68" fillId="21" borderId="49" xfId="0" applyFont="1" applyFill="1" applyBorder="1" applyAlignment="1">
      <alignment horizontal="center" vertical="center" wrapText="1"/>
    </xf>
    <xf numFmtId="0" fontId="28" fillId="0" borderId="0" xfId="12" applyFont="1">
      <alignment vertical="center"/>
    </xf>
    <xf numFmtId="0" fontId="27" fillId="21" borderId="67" xfId="12" applyFont="1" applyFill="1" applyBorder="1">
      <alignment vertical="center"/>
    </xf>
    <xf numFmtId="0" fontId="27" fillId="25" borderId="67" xfId="12" applyFont="1" applyFill="1" applyBorder="1">
      <alignment vertical="center"/>
    </xf>
    <xf numFmtId="0" fontId="28" fillId="0" borderId="67" xfId="12" applyFont="1" applyBorder="1">
      <alignment vertical="center"/>
    </xf>
    <xf numFmtId="49" fontId="28" fillId="0" borderId="67" xfId="12" applyNumberFormat="1" applyFont="1" applyBorder="1">
      <alignment vertical="center"/>
    </xf>
    <xf numFmtId="14" fontId="28" fillId="0" borderId="67" xfId="12" applyNumberFormat="1" applyFont="1" applyBorder="1">
      <alignment vertical="center"/>
    </xf>
    <xf numFmtId="49" fontId="84" fillId="0" borderId="67" xfId="12" applyNumberFormat="1" applyFont="1" applyBorder="1">
      <alignment vertical="center"/>
    </xf>
    <xf numFmtId="0" fontId="84" fillId="0" borderId="48" xfId="12" applyFont="1" applyBorder="1">
      <alignment vertical="center"/>
    </xf>
    <xf numFmtId="0" fontId="84" fillId="0" borderId="49" xfId="12" applyFont="1" applyBorder="1">
      <alignment vertical="center"/>
    </xf>
    <xf numFmtId="0" fontId="84" fillId="0" borderId="50" xfId="12" applyFont="1" applyBorder="1">
      <alignment vertical="center"/>
    </xf>
    <xf numFmtId="0" fontId="84" fillId="0" borderId="47" xfId="12" applyFont="1" applyBorder="1">
      <alignment vertical="center"/>
    </xf>
    <xf numFmtId="0" fontId="26" fillId="0" borderId="0" xfId="12" applyFont="1">
      <alignment vertical="center"/>
    </xf>
    <xf numFmtId="0" fontId="84" fillId="0" borderId="0" xfId="12" applyFont="1">
      <alignment vertical="center"/>
    </xf>
    <xf numFmtId="0" fontId="84" fillId="0" borderId="42" xfId="12" applyFont="1" applyBorder="1">
      <alignment vertical="center"/>
    </xf>
    <xf numFmtId="0" fontId="86" fillId="0" borderId="0" xfId="12" applyFont="1">
      <alignment vertical="center"/>
    </xf>
    <xf numFmtId="0" fontId="84" fillId="0" borderId="46" xfId="12" applyFont="1" applyBorder="1">
      <alignment vertical="center"/>
    </xf>
    <xf numFmtId="0" fontId="86" fillId="0" borderId="44" xfId="12" applyFont="1" applyBorder="1">
      <alignment vertical="center"/>
    </xf>
    <xf numFmtId="0" fontId="84" fillId="0" borderId="44" xfId="12" applyFont="1" applyBorder="1">
      <alignment vertical="center"/>
    </xf>
    <xf numFmtId="0" fontId="84" fillId="0" borderId="45" xfId="12" applyFont="1" applyBorder="1">
      <alignment vertical="center"/>
    </xf>
    <xf numFmtId="0" fontId="86" fillId="0" borderId="0" xfId="12" applyFont="1" applyAlignment="1">
      <alignment horizontal="center" vertical="center"/>
    </xf>
    <xf numFmtId="0" fontId="87" fillId="21" borderId="29" xfId="12" applyFont="1" applyFill="1" applyBorder="1" applyAlignment="1">
      <alignment horizontal="center" vertical="center"/>
    </xf>
    <xf numFmtId="0" fontId="28" fillId="0" borderId="68" xfId="12" applyFont="1" applyBorder="1" applyAlignment="1">
      <alignment horizontal="center" vertical="center"/>
    </xf>
    <xf numFmtId="0" fontId="28" fillId="0" borderId="68" xfId="12" applyFont="1" applyBorder="1">
      <alignment vertical="center"/>
    </xf>
    <xf numFmtId="0" fontId="28" fillId="0" borderId="69" xfId="12" applyFont="1" applyBorder="1" applyAlignment="1">
      <alignment horizontal="center" vertical="center"/>
    </xf>
    <xf numFmtId="0" fontId="28" fillId="0" borderId="69" xfId="12" applyFont="1" applyBorder="1">
      <alignment vertical="center"/>
    </xf>
    <xf numFmtId="0" fontId="28" fillId="0" borderId="70" xfId="12" applyFont="1" applyBorder="1" applyAlignment="1">
      <alignment horizontal="center" vertical="center"/>
    </xf>
    <xf numFmtId="0" fontId="28" fillId="0" borderId="70" xfId="12" applyFont="1" applyBorder="1">
      <alignment vertical="center"/>
    </xf>
    <xf numFmtId="0" fontId="84" fillId="29" borderId="0" xfId="12" applyFont="1" applyFill="1">
      <alignment vertical="center"/>
    </xf>
    <xf numFmtId="14" fontId="26" fillId="0" borderId="0" xfId="12" applyNumberFormat="1" applyFont="1" applyAlignment="1">
      <alignment horizontal="center" vertical="center"/>
    </xf>
    <xf numFmtId="14" fontId="86" fillId="0" borderId="0" xfId="12" applyNumberFormat="1" applyFont="1" applyAlignment="1">
      <alignment horizontal="center" vertical="center"/>
    </xf>
    <xf numFmtId="14" fontId="86" fillId="18" borderId="0" xfId="12" applyNumberFormat="1" applyFont="1" applyFill="1" applyAlignment="1">
      <alignment horizontal="center" vertical="center"/>
    </xf>
    <xf numFmtId="0" fontId="87" fillId="21" borderId="71" xfId="12" applyFont="1" applyFill="1" applyBorder="1" applyAlignment="1">
      <alignment horizontal="center" vertical="center"/>
    </xf>
    <xf numFmtId="0" fontId="87" fillId="21" borderId="72" xfId="12" applyFont="1" applyFill="1" applyBorder="1" applyAlignment="1">
      <alignment horizontal="center" vertical="center"/>
    </xf>
    <xf numFmtId="0" fontId="87" fillId="21" borderId="31" xfId="12" applyFont="1" applyFill="1" applyBorder="1" applyAlignment="1">
      <alignment horizontal="center" vertical="center"/>
    </xf>
    <xf numFmtId="0" fontId="87" fillId="21" borderId="73" xfId="12" applyFont="1" applyFill="1" applyBorder="1" applyAlignment="1">
      <alignment horizontal="center" vertical="center"/>
    </xf>
    <xf numFmtId="0" fontId="87" fillId="21" borderId="74" xfId="12" applyFont="1" applyFill="1" applyBorder="1" applyAlignment="1">
      <alignment horizontal="center" vertical="center"/>
    </xf>
    <xf numFmtId="0" fontId="87" fillId="21" borderId="75" xfId="12" applyFont="1" applyFill="1" applyBorder="1" applyAlignment="1">
      <alignment horizontal="center" vertical="center"/>
    </xf>
    <xf numFmtId="0" fontId="84" fillId="0" borderId="68" xfId="12" applyFont="1" applyBorder="1" applyAlignment="1">
      <alignment horizontal="center" vertical="center"/>
    </xf>
    <xf numFmtId="0" fontId="84" fillId="30" borderId="68" xfId="12" applyFont="1" applyFill="1" applyBorder="1">
      <alignment vertical="center"/>
    </xf>
    <xf numFmtId="0" fontId="84" fillId="0" borderId="76" xfId="12" applyFont="1" applyBorder="1">
      <alignment vertical="center"/>
    </xf>
    <xf numFmtId="0" fontId="84" fillId="0" borderId="77" xfId="12" applyFont="1" applyBorder="1">
      <alignment vertical="center"/>
    </xf>
    <xf numFmtId="14" fontId="84" fillId="0" borderId="78" xfId="12" applyNumberFormat="1" applyFont="1" applyBorder="1" applyAlignment="1">
      <alignment horizontal="center" vertical="center"/>
    </xf>
    <xf numFmtId="0" fontId="84" fillId="0" borderId="78" xfId="12" applyFont="1" applyBorder="1">
      <alignment vertical="center"/>
    </xf>
    <xf numFmtId="0" fontId="84" fillId="0" borderId="79" xfId="12" applyFont="1" applyBorder="1">
      <alignment vertical="center"/>
    </xf>
    <xf numFmtId="0" fontId="84" fillId="0" borderId="80" xfId="12" applyFont="1" applyBorder="1">
      <alignment vertical="center"/>
    </xf>
    <xf numFmtId="0" fontId="84" fillId="0" borderId="81" xfId="12" applyFont="1" applyBorder="1">
      <alignment vertical="center"/>
    </xf>
    <xf numFmtId="0" fontId="84" fillId="0" borderId="69" xfId="12" applyFont="1" applyBorder="1" applyAlignment="1">
      <alignment horizontal="center" vertical="center"/>
    </xf>
    <xf numFmtId="0" fontId="84" fillId="30" borderId="69" xfId="12" applyFont="1" applyFill="1" applyBorder="1">
      <alignment vertical="center"/>
    </xf>
    <xf numFmtId="0" fontId="84" fillId="0" borderId="82" xfId="12" applyFont="1" applyBorder="1">
      <alignment vertical="center"/>
    </xf>
    <xf numFmtId="14" fontId="84" fillId="0" borderId="83" xfId="12" applyNumberFormat="1" applyFont="1" applyBorder="1" applyAlignment="1">
      <alignment horizontal="center" vertical="center"/>
    </xf>
    <xf numFmtId="0" fontId="84" fillId="0" borderId="83" xfId="12" applyFont="1" applyBorder="1">
      <alignment vertical="center"/>
    </xf>
    <xf numFmtId="0" fontId="84" fillId="0" borderId="70" xfId="12" applyFont="1" applyBorder="1" applyAlignment="1">
      <alignment horizontal="center" vertical="center"/>
    </xf>
    <xf numFmtId="0" fontId="84" fillId="30" borderId="70" xfId="12" applyFont="1" applyFill="1" applyBorder="1">
      <alignment vertical="center"/>
    </xf>
    <xf numFmtId="0" fontId="84" fillId="0" borderId="84" xfId="12" applyFont="1" applyBorder="1">
      <alignment vertical="center"/>
    </xf>
    <xf numFmtId="0" fontId="84" fillId="0" borderId="85" xfId="12" applyFont="1" applyBorder="1">
      <alignment vertical="center"/>
    </xf>
    <xf numFmtId="14" fontId="84" fillId="0" borderId="86" xfId="12" applyNumberFormat="1" applyFont="1" applyBorder="1" applyAlignment="1">
      <alignment horizontal="center" vertical="center"/>
    </xf>
    <xf numFmtId="0" fontId="84" fillId="0" borderId="86" xfId="12" applyFont="1" applyBorder="1">
      <alignment vertical="center"/>
    </xf>
    <xf numFmtId="0" fontId="84" fillId="0" borderId="87" xfId="12" applyFont="1" applyBorder="1">
      <alignment vertical="center"/>
    </xf>
    <xf numFmtId="0" fontId="84" fillId="0" borderId="88" xfId="12" applyFont="1" applyBorder="1">
      <alignment vertical="center"/>
    </xf>
    <xf numFmtId="0" fontId="85" fillId="0" borderId="0" xfId="12" applyFont="1">
      <alignment vertical="center"/>
    </xf>
    <xf numFmtId="0" fontId="27" fillId="29" borderId="30" xfId="12" applyFont="1" applyFill="1" applyBorder="1">
      <alignment vertical="center"/>
    </xf>
    <xf numFmtId="0" fontId="38" fillId="29" borderId="31" xfId="12" applyFont="1" applyFill="1" applyBorder="1">
      <alignment vertical="center"/>
    </xf>
    <xf numFmtId="0" fontId="27" fillId="29" borderId="29" xfId="12" applyFont="1" applyFill="1" applyBorder="1" applyAlignment="1">
      <alignment horizontal="center" vertical="center"/>
    </xf>
    <xf numFmtId="0" fontId="27" fillId="29" borderId="31" xfId="12" applyFont="1" applyFill="1" applyBorder="1" applyAlignment="1">
      <alignment horizontal="center" vertical="center"/>
    </xf>
    <xf numFmtId="0" fontId="27" fillId="29" borderId="40" xfId="12" applyFont="1" applyFill="1" applyBorder="1" applyAlignment="1">
      <alignment horizontal="center" vertical="center"/>
    </xf>
    <xf numFmtId="0" fontId="84" fillId="0" borderId="0" xfId="12" applyFont="1" applyAlignment="1">
      <alignment horizontal="right" vertical="center"/>
    </xf>
    <xf numFmtId="0" fontId="84" fillId="28" borderId="89" xfId="12" applyFont="1" applyFill="1" applyBorder="1">
      <alignment vertical="center"/>
    </xf>
    <xf numFmtId="0" fontId="84" fillId="28" borderId="90" xfId="12" applyFont="1" applyFill="1" applyBorder="1">
      <alignment vertical="center"/>
    </xf>
    <xf numFmtId="0" fontId="84" fillId="30" borderId="91" xfId="12" applyFont="1" applyFill="1" applyBorder="1">
      <alignment vertical="center"/>
    </xf>
    <xf numFmtId="0" fontId="84" fillId="30" borderId="90" xfId="12" applyFont="1" applyFill="1" applyBorder="1">
      <alignment vertical="center"/>
    </xf>
    <xf numFmtId="0" fontId="84" fillId="30" borderId="92" xfId="12" applyFont="1" applyFill="1" applyBorder="1">
      <alignment vertical="center"/>
    </xf>
    <xf numFmtId="0" fontId="84" fillId="28" borderId="93" xfId="12" applyFont="1" applyFill="1" applyBorder="1">
      <alignment vertical="center"/>
    </xf>
    <xf numFmtId="0" fontId="84" fillId="28" borderId="78" xfId="12" applyFont="1" applyFill="1" applyBorder="1">
      <alignment vertical="center"/>
    </xf>
    <xf numFmtId="0" fontId="84" fillId="0" borderId="68" xfId="12" applyFont="1" applyBorder="1">
      <alignment vertical="center"/>
    </xf>
    <xf numFmtId="0" fontId="84" fillId="0" borderId="94" xfId="12" applyFont="1" applyBorder="1">
      <alignment vertical="center"/>
    </xf>
    <xf numFmtId="0" fontId="84" fillId="28" borderId="46" xfId="12" applyFont="1" applyFill="1" applyBorder="1">
      <alignment vertical="center"/>
    </xf>
    <xf numFmtId="0" fontId="84" fillId="28" borderId="45" xfId="12" applyFont="1" applyFill="1" applyBorder="1">
      <alignment vertical="center"/>
    </xf>
    <xf numFmtId="0" fontId="84" fillId="0" borderId="43" xfId="12" applyFont="1" applyBorder="1">
      <alignment vertical="center"/>
    </xf>
    <xf numFmtId="0" fontId="27" fillId="31" borderId="30" xfId="12" applyFont="1" applyFill="1" applyBorder="1">
      <alignment vertical="center"/>
    </xf>
    <xf numFmtId="0" fontId="27" fillId="31" borderId="31" xfId="12" applyFont="1" applyFill="1" applyBorder="1">
      <alignment vertical="center"/>
    </xf>
    <xf numFmtId="0" fontId="26" fillId="28" borderId="91" xfId="12" applyFont="1" applyFill="1" applyBorder="1" applyAlignment="1">
      <alignment horizontal="center" vertical="center"/>
    </xf>
    <xf numFmtId="0" fontId="26" fillId="28" borderId="69" xfId="12" applyFont="1" applyFill="1" applyBorder="1" applyAlignment="1">
      <alignment horizontal="center" vertical="center"/>
    </xf>
    <xf numFmtId="0" fontId="26" fillId="28" borderId="70" xfId="12" applyFont="1" applyFill="1" applyBorder="1" applyAlignment="1">
      <alignment horizontal="center" vertical="center"/>
    </xf>
    <xf numFmtId="0" fontId="27" fillId="31" borderId="40" xfId="12" applyFont="1" applyFill="1" applyBorder="1">
      <alignment vertical="center"/>
    </xf>
    <xf numFmtId="0" fontId="84" fillId="0" borderId="92" xfId="12" applyFont="1" applyBorder="1">
      <alignment vertical="center"/>
    </xf>
    <xf numFmtId="0" fontId="84" fillId="0" borderId="90" xfId="12" applyFont="1" applyBorder="1">
      <alignment vertical="center"/>
    </xf>
    <xf numFmtId="0" fontId="26" fillId="28" borderId="68" xfId="12" applyFont="1" applyFill="1" applyBorder="1" applyAlignment="1">
      <alignment horizontal="center" vertical="center"/>
    </xf>
    <xf numFmtId="0" fontId="84" fillId="0" borderId="95" xfId="12" applyFont="1" applyBorder="1">
      <alignment vertical="center"/>
    </xf>
    <xf numFmtId="0" fontId="26" fillId="28" borderId="43" xfId="12" applyFont="1" applyFill="1" applyBorder="1" applyAlignment="1">
      <alignment horizontal="center" vertical="center"/>
    </xf>
    <xf numFmtId="0" fontId="38" fillId="31" borderId="31" xfId="12" applyFont="1" applyFill="1" applyBorder="1">
      <alignment vertical="center"/>
    </xf>
    <xf numFmtId="14" fontId="26" fillId="32" borderId="29" xfId="12" applyNumberFormat="1" applyFont="1" applyFill="1" applyBorder="1" applyAlignment="1">
      <alignment horizontal="center" vertical="center"/>
    </xf>
    <xf numFmtId="0" fontId="28" fillId="32" borderId="68" xfId="12" applyFont="1" applyFill="1" applyBorder="1">
      <alignment vertical="center"/>
    </xf>
    <xf numFmtId="0" fontId="28" fillId="32" borderId="69" xfId="12" applyFont="1" applyFill="1" applyBorder="1">
      <alignment vertical="center"/>
    </xf>
    <xf numFmtId="0" fontId="28" fillId="32" borderId="70" xfId="12" applyFont="1" applyFill="1" applyBorder="1">
      <alignment vertical="center"/>
    </xf>
    <xf numFmtId="0" fontId="54" fillId="23" borderId="30" xfId="0" applyFont="1" applyFill="1" applyBorder="1" applyAlignment="1">
      <alignment horizontal="left" vertical="center"/>
    </xf>
    <xf numFmtId="10" fontId="54" fillId="0" borderId="54" xfId="0" applyNumberFormat="1" applyFont="1" applyBorder="1" applyAlignment="1">
      <alignment horizontal="center" vertical="center"/>
    </xf>
    <xf numFmtId="167" fontId="54" fillId="24" borderId="54" xfId="0" applyNumberFormat="1" applyFont="1" applyFill="1" applyBorder="1" applyAlignment="1">
      <alignment horizontal="center" vertical="center"/>
    </xf>
    <xf numFmtId="0" fontId="88" fillId="0" borderId="0" xfId="0" applyFont="1" applyAlignment="1">
      <alignment horizontal="center" vertical="center"/>
    </xf>
    <xf numFmtId="0" fontId="89" fillId="0" borderId="0" xfId="0" applyFont="1">
      <alignment vertical="center"/>
    </xf>
    <xf numFmtId="0" fontId="90" fillId="0" borderId="0" xfId="0" applyFont="1">
      <alignment vertical="center"/>
    </xf>
    <xf numFmtId="0" fontId="91" fillId="0" borderId="0" xfId="0" applyFont="1">
      <alignment vertical="center"/>
    </xf>
    <xf numFmtId="0" fontId="92" fillId="0" borderId="0" xfId="0" applyFont="1">
      <alignment vertical="center"/>
    </xf>
    <xf numFmtId="0" fontId="95" fillId="0" borderId="0" xfId="0" applyFont="1" applyAlignment="1">
      <alignment horizontal="center" vertical="center"/>
    </xf>
    <xf numFmtId="0" fontId="30" fillId="0" borderId="0" xfId="0" applyFont="1">
      <alignment vertical="center"/>
    </xf>
    <xf numFmtId="0" fontId="96" fillId="0" borderId="0" xfId="0" applyFont="1" applyAlignment="1">
      <alignment horizontal="center" vertical="center"/>
    </xf>
    <xf numFmtId="0" fontId="30" fillId="0" borderId="0" xfId="0" applyFont="1" applyAlignment="1">
      <alignment horizontal="center" vertical="center"/>
    </xf>
    <xf numFmtId="0" fontId="27" fillId="21" borderId="43" xfId="0" applyFont="1" applyFill="1" applyBorder="1" applyAlignment="1">
      <alignment horizontal="center" vertical="center"/>
    </xf>
    <xf numFmtId="0" fontId="97" fillId="0" borderId="0" xfId="0" applyFont="1" applyAlignment="1">
      <alignment horizontal="center" vertical="center"/>
    </xf>
    <xf numFmtId="0" fontId="98" fillId="0" borderId="0" xfId="0" applyFont="1" applyAlignment="1">
      <alignment horizontal="center"/>
    </xf>
    <xf numFmtId="0" fontId="38" fillId="0" borderId="0" xfId="0" applyFont="1">
      <alignment vertical="center"/>
    </xf>
    <xf numFmtId="0" fontId="99" fillId="0" borderId="0" xfId="0" applyFont="1" applyAlignment="1">
      <alignment horizontal="center"/>
    </xf>
    <xf numFmtId="0" fontId="29" fillId="0" borderId="29" xfId="0" applyFont="1" applyBorder="1" applyAlignment="1">
      <alignment horizontal="left" vertical="center"/>
    </xf>
    <xf numFmtId="0" fontId="29" fillId="0" borderId="29" xfId="0" applyFont="1" applyBorder="1" applyAlignment="1">
      <alignment horizontal="left"/>
    </xf>
    <xf numFmtId="0" fontId="29" fillId="0" borderId="29" xfId="0" applyFont="1" applyBorder="1" applyAlignment="1">
      <alignment horizontal="center"/>
    </xf>
    <xf numFmtId="167" fontId="29" fillId="0" borderId="29" xfId="0" applyNumberFormat="1" applyFont="1" applyBorder="1" applyAlignment="1">
      <alignment horizontal="right"/>
    </xf>
    <xf numFmtId="167" fontId="29" fillId="0" borderId="29" xfId="0" applyNumberFormat="1" applyFont="1" applyBorder="1" applyAlignment="1">
      <alignment horizontal="right" vertical="center"/>
    </xf>
    <xf numFmtId="0" fontId="29" fillId="14" borderId="29" xfId="0" applyFont="1" applyFill="1" applyBorder="1" applyAlignment="1">
      <alignment horizontal="left" vertical="center"/>
    </xf>
    <xf numFmtId="0" fontId="29" fillId="14" borderId="29" xfId="0" applyFont="1" applyFill="1" applyBorder="1" applyAlignment="1">
      <alignment horizontal="left"/>
    </xf>
    <xf numFmtId="0" fontId="29" fillId="14" borderId="29" xfId="0" applyFont="1" applyFill="1" applyBorder="1" applyAlignment="1">
      <alignment horizontal="center"/>
    </xf>
    <xf numFmtId="167" fontId="29" fillId="14" borderId="29" xfId="0" applyNumberFormat="1" applyFont="1" applyFill="1" applyBorder="1" applyAlignment="1">
      <alignment horizontal="right"/>
    </xf>
    <xf numFmtId="167" fontId="29" fillId="14" borderId="29" xfId="0" applyNumberFormat="1" applyFont="1" applyFill="1" applyBorder="1" applyAlignment="1">
      <alignment horizontal="right" vertical="center"/>
    </xf>
    <xf numFmtId="0" fontId="29" fillId="0" borderId="0" xfId="0" applyFont="1" applyAlignment="1"/>
    <xf numFmtId="0" fontId="32" fillId="25" borderId="0" xfId="0" applyFont="1" applyFill="1" applyAlignment="1">
      <alignment horizontal="left" vertical="center"/>
    </xf>
    <xf numFmtId="0" fontId="32" fillId="25" borderId="0" xfId="0" applyFont="1" applyFill="1" applyAlignment="1">
      <alignment horizontal="center" vertical="center"/>
    </xf>
    <xf numFmtId="0" fontId="32" fillId="0" borderId="0" xfId="0" applyFont="1" applyAlignment="1">
      <alignment horizontal="center" vertical="center"/>
    </xf>
    <xf numFmtId="0" fontId="29" fillId="25" borderId="0" xfId="0" applyFont="1" applyFill="1" applyAlignment="1">
      <alignment horizontal="left" vertical="center"/>
    </xf>
    <xf numFmtId="0" fontId="29" fillId="25" borderId="0" xfId="0" applyFont="1" applyFill="1" applyAlignment="1">
      <alignment horizontal="left"/>
    </xf>
    <xf numFmtId="0" fontId="29" fillId="25" borderId="0" xfId="0" applyFont="1" applyFill="1" applyAlignment="1">
      <alignment horizontal="center" wrapText="1"/>
    </xf>
    <xf numFmtId="0" fontId="29" fillId="0" borderId="0" xfId="0" applyFont="1" applyAlignment="1">
      <alignment horizontal="center"/>
    </xf>
    <xf numFmtId="167" fontId="29" fillId="0" borderId="0" xfId="0" applyNumberFormat="1" applyFont="1" applyAlignment="1">
      <alignment horizontal="right"/>
    </xf>
    <xf numFmtId="167" fontId="29" fillId="0" borderId="0" xfId="0" applyNumberFormat="1" applyFont="1" applyAlignment="1">
      <alignment horizontal="right" vertical="center"/>
    </xf>
    <xf numFmtId="0" fontId="29" fillId="0" borderId="0" xfId="0" applyFont="1" applyAlignment="1">
      <alignment horizontal="left" vertical="center"/>
    </xf>
    <xf numFmtId="0" fontId="29" fillId="0" borderId="0" xfId="0" applyFont="1" applyAlignment="1">
      <alignment horizontal="left"/>
    </xf>
    <xf numFmtId="0" fontId="98" fillId="0" borderId="0" xfId="0" applyFont="1" applyAlignment="1">
      <alignment horizontal="center" vertical="center"/>
    </xf>
    <xf numFmtId="0" fontId="30" fillId="15" borderId="99" xfId="0" applyFont="1" applyFill="1" applyBorder="1" applyAlignment="1">
      <alignment horizontal="left" vertical="center"/>
    </xf>
    <xf numFmtId="0" fontId="30" fillId="0" borderId="0" xfId="0" applyFont="1" applyAlignment="1">
      <alignment horizontal="left" vertical="center"/>
    </xf>
    <xf numFmtId="0" fontId="26" fillId="14" borderId="1" xfId="0" applyFont="1" applyFill="1" applyBorder="1" applyAlignment="1">
      <alignment horizontal="right" vertical="center"/>
    </xf>
    <xf numFmtId="3" fontId="29" fillId="0" borderId="1" xfId="0" applyNumberFormat="1" applyFont="1" applyBorder="1" applyAlignment="1">
      <alignment horizontal="right" vertical="center"/>
    </xf>
    <xf numFmtId="3" fontId="29" fillId="0" borderId="1" xfId="0" applyNumberFormat="1" applyFont="1" applyBorder="1" applyAlignment="1" applyProtection="1">
      <alignment horizontal="right" vertical="center"/>
      <protection locked="0"/>
    </xf>
    <xf numFmtId="0" fontId="29" fillId="0" borderId="0" xfId="0" applyFont="1" applyAlignment="1">
      <alignment horizontal="right" vertical="center"/>
    </xf>
    <xf numFmtId="0" fontId="29" fillId="0" borderId="0" xfId="0" applyFont="1" applyAlignment="1" applyProtection="1">
      <alignment horizontal="left" vertical="center"/>
      <protection locked="0"/>
    </xf>
    <xf numFmtId="14" fontId="29" fillId="0" borderId="0" xfId="0" applyNumberFormat="1" applyFont="1">
      <alignment vertical="center"/>
    </xf>
    <xf numFmtId="14" fontId="100" fillId="0" borderId="0" xfId="0" applyNumberFormat="1" applyFont="1" applyAlignment="1">
      <alignment horizontal="right" vertical="center"/>
    </xf>
    <xf numFmtId="0" fontId="101" fillId="0" borderId="0" xfId="0" applyFont="1" applyAlignment="1">
      <alignment horizontal="right" vertical="center"/>
    </xf>
    <xf numFmtId="0" fontId="102" fillId="0" borderId="0" xfId="0" applyFont="1" applyAlignment="1">
      <alignment horizontal="right" vertical="center"/>
    </xf>
    <xf numFmtId="0" fontId="26" fillId="33" borderId="0" xfId="0" applyFont="1" applyFill="1" applyAlignment="1">
      <alignment horizontal="right" vertical="center"/>
    </xf>
    <xf numFmtId="0" fontId="26" fillId="0" borderId="0" xfId="0" applyFont="1" applyAlignment="1">
      <alignment horizontal="left" vertical="center"/>
    </xf>
    <xf numFmtId="0" fontId="100" fillId="0" borderId="0" xfId="0" applyFont="1" applyAlignment="1">
      <alignment horizontal="right" vertical="center"/>
    </xf>
    <xf numFmtId="174" fontId="101" fillId="0" borderId="0" xfId="0" applyNumberFormat="1" applyFont="1" applyAlignment="1">
      <alignment horizontal="right" vertical="center"/>
    </xf>
    <xf numFmtId="174" fontId="102" fillId="0" borderId="0" xfId="0" applyNumberFormat="1" applyFont="1" applyAlignment="1">
      <alignment horizontal="right"/>
    </xf>
    <xf numFmtId="174" fontId="102" fillId="0" borderId="0" xfId="0" applyNumberFormat="1" applyFont="1" applyAlignment="1">
      <alignment horizontal="right" vertical="center"/>
    </xf>
    <xf numFmtId="0" fontId="26" fillId="0" borderId="0" xfId="0" applyFont="1" applyAlignment="1">
      <alignment horizontal="right" vertical="center"/>
    </xf>
    <xf numFmtId="0" fontId="103" fillId="0" borderId="0" xfId="0" applyFont="1" applyAlignment="1">
      <alignment horizontal="left" vertical="center"/>
    </xf>
    <xf numFmtId="1" fontId="103" fillId="0" borderId="0" xfId="0" applyNumberFormat="1" applyFont="1" applyAlignment="1">
      <alignment horizontal="center" vertical="center"/>
    </xf>
    <xf numFmtId="0" fontId="30" fillId="33" borderId="0" xfId="0" applyFont="1" applyFill="1" applyAlignment="1">
      <alignment horizontal="right" vertical="center"/>
    </xf>
    <xf numFmtId="1" fontId="29" fillId="0" borderId="0" xfId="0" applyNumberFormat="1" applyFont="1" applyAlignment="1">
      <alignment horizontal="right" vertical="center"/>
    </xf>
    <xf numFmtId="1" fontId="29" fillId="0" borderId="0" xfId="0" applyNumberFormat="1" applyFont="1" applyAlignment="1">
      <alignment horizontal="center" vertical="center"/>
    </xf>
    <xf numFmtId="0" fontId="29" fillId="33" borderId="0" xfId="0" quotePrefix="1" applyFont="1" applyFill="1">
      <alignment vertical="center"/>
    </xf>
    <xf numFmtId="0" fontId="26" fillId="14" borderId="0" xfId="0" applyFont="1" applyFill="1" applyAlignment="1">
      <alignment horizontal="left" vertical="center"/>
    </xf>
    <xf numFmtId="0" fontId="30" fillId="0" borderId="100" xfId="0" applyFont="1" applyBorder="1" applyAlignment="1">
      <alignment horizontal="left" vertical="center"/>
    </xf>
    <xf numFmtId="0" fontId="103" fillId="0" borderId="100" xfId="0" applyFont="1" applyBorder="1">
      <alignment vertical="center"/>
    </xf>
    <xf numFmtId="1" fontId="30" fillId="0" borderId="100" xfId="0" applyNumberFormat="1" applyFont="1" applyBorder="1" applyAlignment="1">
      <alignment horizontal="right" vertical="center"/>
    </xf>
    <xf numFmtId="14" fontId="30" fillId="0" borderId="100" xfId="0" applyNumberFormat="1" applyFont="1" applyBorder="1" applyAlignment="1">
      <alignment horizontal="right" vertical="center"/>
    </xf>
    <xf numFmtId="1" fontId="30" fillId="0" borderId="0" xfId="0" applyNumberFormat="1" applyFont="1" applyAlignment="1">
      <alignment horizontal="center" vertical="center"/>
    </xf>
    <xf numFmtId="0" fontId="29" fillId="34" borderId="0" xfId="0" applyFont="1" applyFill="1" applyAlignment="1" applyProtection="1">
      <alignment horizontal="left" vertical="center"/>
      <protection locked="0"/>
    </xf>
    <xf numFmtId="0" fontId="30" fillId="16" borderId="101" xfId="0" applyFont="1" applyFill="1" applyBorder="1">
      <alignment vertical="center"/>
    </xf>
    <xf numFmtId="0" fontId="29" fillId="16" borderId="102" xfId="0" applyFont="1" applyFill="1" applyBorder="1">
      <alignment vertical="center"/>
    </xf>
    <xf numFmtId="174" fontId="29" fillId="16" borderId="102" xfId="0" applyNumberFormat="1" applyFont="1" applyFill="1" applyBorder="1" applyAlignment="1">
      <alignment horizontal="right" vertical="center"/>
    </xf>
    <xf numFmtId="174" fontId="29" fillId="16" borderId="103" xfId="0" applyNumberFormat="1" applyFont="1" applyFill="1" applyBorder="1" applyAlignment="1">
      <alignment horizontal="right" vertical="center"/>
    </xf>
    <xf numFmtId="3" fontId="29" fillId="0" borderId="104" xfId="0" applyNumberFormat="1" applyFont="1" applyBorder="1" applyAlignment="1">
      <alignment horizontal="center" vertical="center"/>
    </xf>
    <xf numFmtId="174" fontId="29" fillId="0" borderId="0" xfId="0" applyNumberFormat="1" applyFont="1" applyAlignment="1">
      <alignment horizontal="right" vertical="center"/>
    </xf>
    <xf numFmtId="3" fontId="29" fillId="0" borderId="104" xfId="0" applyNumberFormat="1" applyFont="1" applyBorder="1" applyAlignment="1">
      <alignment horizontal="center"/>
    </xf>
    <xf numFmtId="2" fontId="29" fillId="0" borderId="105" xfId="0" applyNumberFormat="1" applyFont="1" applyBorder="1" applyAlignment="1">
      <alignment horizontal="center" vertical="center"/>
    </xf>
    <xf numFmtId="174" fontId="29" fillId="0" borderId="106" xfId="0" applyNumberFormat="1" applyFont="1" applyBorder="1" applyAlignment="1">
      <alignment horizontal="right" vertical="center"/>
    </xf>
    <xf numFmtId="174" fontId="29" fillId="0" borderId="107" xfId="0" applyNumberFormat="1" applyFont="1" applyBorder="1" applyAlignment="1">
      <alignment horizontal="right" vertical="center"/>
    </xf>
    <xf numFmtId="2" fontId="29" fillId="0" borderId="104" xfId="0" applyNumberFormat="1" applyFont="1" applyBorder="1" applyAlignment="1">
      <alignment horizontal="center"/>
    </xf>
    <xf numFmtId="2" fontId="29" fillId="0" borderId="0" xfId="0" applyNumberFormat="1" applyFont="1">
      <alignment vertical="center"/>
    </xf>
    <xf numFmtId="2" fontId="29" fillId="0" borderId="104" xfId="0" applyNumberFormat="1" applyFont="1" applyBorder="1" applyAlignment="1">
      <alignment horizontal="center" vertical="center"/>
    </xf>
    <xf numFmtId="3" fontId="29" fillId="0" borderId="108" xfId="0" applyNumberFormat="1" applyFont="1" applyBorder="1" applyAlignment="1">
      <alignment horizontal="center" vertical="center"/>
    </xf>
    <xf numFmtId="0" fontId="29" fillId="34" borderId="109" xfId="0" applyFont="1" applyFill="1" applyBorder="1" applyAlignment="1" applyProtection="1">
      <alignment horizontal="left" vertical="center"/>
      <protection locked="0"/>
    </xf>
    <xf numFmtId="3" fontId="29" fillId="0" borderId="0" xfId="0" quotePrefix="1" applyNumberFormat="1" applyFont="1" applyAlignment="1">
      <alignment horizontal="left" vertical="center"/>
    </xf>
    <xf numFmtId="3" fontId="29" fillId="0" borderId="0" xfId="0" applyNumberFormat="1" applyFont="1" applyAlignment="1">
      <alignment horizontal="right" vertical="center"/>
    </xf>
    <xf numFmtId="0" fontId="29" fillId="0" borderId="0" xfId="0" quotePrefix="1" applyFont="1">
      <alignment vertical="center"/>
    </xf>
    <xf numFmtId="174" fontId="29" fillId="0" borderId="104" xfId="0" applyNumberFormat="1" applyFont="1" applyBorder="1" applyAlignment="1">
      <alignment horizontal="center" vertical="center"/>
    </xf>
    <xf numFmtId="4" fontId="29" fillId="0" borderId="104" xfId="0" applyNumberFormat="1" applyFont="1" applyBorder="1" applyAlignment="1">
      <alignment horizontal="center"/>
    </xf>
    <xf numFmtId="0" fontId="29" fillId="16" borderId="101" xfId="0" applyFont="1" applyFill="1" applyBorder="1">
      <alignment vertical="center"/>
    </xf>
    <xf numFmtId="174" fontId="29" fillId="0" borderId="0" xfId="0" applyNumberFormat="1" applyFont="1" applyAlignment="1">
      <alignment horizontal="center" vertical="center"/>
    </xf>
    <xf numFmtId="2" fontId="29" fillId="0" borderId="0" xfId="0" applyNumberFormat="1" applyFont="1" applyAlignment="1">
      <alignment horizontal="center"/>
    </xf>
    <xf numFmtId="0" fontId="29" fillId="0" borderId="0" xfId="0" quotePrefix="1" applyFont="1" applyAlignment="1">
      <alignment horizontal="left" vertical="center"/>
    </xf>
    <xf numFmtId="174" fontId="29" fillId="0" borderId="108" xfId="0" applyNumberFormat="1" applyFont="1" applyBorder="1" applyAlignment="1">
      <alignment horizontal="center" vertical="center"/>
    </xf>
    <xf numFmtId="1" fontId="29" fillId="0" borderId="104" xfId="0" applyNumberFormat="1" applyFont="1" applyBorder="1" applyAlignment="1">
      <alignment horizontal="center"/>
    </xf>
    <xf numFmtId="1" fontId="29" fillId="0" borderId="0" xfId="0" applyNumberFormat="1" applyFont="1">
      <alignment vertical="center"/>
    </xf>
    <xf numFmtId="0" fontId="30" fillId="0" borderId="110" xfId="0" applyFont="1" applyBorder="1">
      <alignment vertical="center"/>
    </xf>
    <xf numFmtId="0" fontId="29" fillId="0" borderId="110" xfId="0" applyFont="1" applyBorder="1">
      <alignment vertical="center"/>
    </xf>
    <xf numFmtId="174" fontId="29" fillId="0" borderId="110" xfId="0" applyNumberFormat="1" applyFont="1" applyBorder="1" applyAlignment="1">
      <alignment horizontal="right" vertical="center"/>
    </xf>
    <xf numFmtId="174" fontId="29" fillId="0" borderId="111" xfId="0" applyNumberFormat="1" applyFont="1" applyBorder="1" applyAlignment="1">
      <alignment horizontal="right" vertical="center"/>
    </xf>
    <xf numFmtId="174" fontId="29" fillId="0" borderId="105" xfId="0" applyNumberFormat="1" applyFont="1" applyBorder="1" applyAlignment="1">
      <alignment horizontal="center" vertical="center"/>
    </xf>
    <xf numFmtId="0" fontId="95" fillId="0" borderId="0" xfId="0" applyFont="1" applyAlignment="1">
      <alignment horizontal="center"/>
    </xf>
    <xf numFmtId="0" fontId="88" fillId="0" borderId="0" xfId="0" applyFont="1" applyAlignment="1">
      <alignment horizontal="center"/>
    </xf>
    <xf numFmtId="0" fontId="107" fillId="21" borderId="0" xfId="0" applyFont="1" applyFill="1">
      <alignment vertical="center"/>
    </xf>
    <xf numFmtId="0" fontId="108" fillId="21" borderId="0" xfId="0" applyFont="1" applyFill="1" applyAlignment="1">
      <alignment horizontal="right" vertical="center"/>
    </xf>
    <xf numFmtId="0" fontId="109" fillId="0" borderId="0" xfId="0" applyFont="1">
      <alignment vertical="center"/>
    </xf>
    <xf numFmtId="0" fontId="27" fillId="0" borderId="0" xfId="0" applyFont="1">
      <alignment vertical="center"/>
    </xf>
    <xf numFmtId="0" fontId="27" fillId="21" borderId="46" xfId="0" applyFont="1" applyFill="1" applyBorder="1" applyAlignment="1">
      <alignment horizontal="center" vertical="center"/>
    </xf>
    <xf numFmtId="0" fontId="27" fillId="21" borderId="44" xfId="0" applyFont="1" applyFill="1" applyBorder="1" applyAlignment="1">
      <alignment horizontal="center" vertical="center"/>
    </xf>
    <xf numFmtId="0" fontId="27" fillId="21" borderId="45" xfId="0" applyFont="1" applyFill="1" applyBorder="1" applyAlignment="1">
      <alignment horizontal="center" vertical="center"/>
    </xf>
    <xf numFmtId="0" fontId="29" fillId="0" borderId="47" xfId="0" applyFont="1" applyBorder="1" applyAlignment="1">
      <alignment horizontal="left" vertical="center"/>
    </xf>
    <xf numFmtId="38" fontId="111" fillId="0" borderId="0" xfId="0" applyNumberFormat="1" applyFont="1" applyAlignment="1">
      <alignment horizontal="right" vertical="center"/>
    </xf>
    <xf numFmtId="38" fontId="111" fillId="0" borderId="47" xfId="0" applyNumberFormat="1" applyFont="1" applyBorder="1" applyAlignment="1">
      <alignment horizontal="right" vertical="center"/>
    </xf>
    <xf numFmtId="38" fontId="111" fillId="0" borderId="42" xfId="0" applyNumberFormat="1" applyFont="1" applyBorder="1" applyAlignment="1">
      <alignment horizontal="right" vertical="center"/>
    </xf>
    <xf numFmtId="175" fontId="103" fillId="0" borderId="115" xfId="0" applyNumberFormat="1" applyFont="1" applyBorder="1" applyAlignment="1">
      <alignment horizontal="right" vertical="center"/>
    </xf>
    <xf numFmtId="175" fontId="103" fillId="0" borderId="0" xfId="0" applyNumberFormat="1" applyFont="1" applyAlignment="1">
      <alignment horizontal="right" vertical="center"/>
    </xf>
    <xf numFmtId="175" fontId="103" fillId="0" borderId="42" xfId="0" applyNumberFormat="1" applyFont="1" applyBorder="1" applyAlignment="1">
      <alignment horizontal="right" vertical="center"/>
    </xf>
    <xf numFmtId="49" fontId="29" fillId="0" borderId="0" xfId="0" applyNumberFormat="1" applyFont="1" applyAlignment="1">
      <alignment horizontal="left" vertical="center"/>
    </xf>
    <xf numFmtId="0" fontId="29" fillId="0" borderId="46" xfId="0" applyFont="1" applyBorder="1" applyAlignment="1">
      <alignment horizontal="left" vertical="center"/>
    </xf>
    <xf numFmtId="49" fontId="29" fillId="0" borderId="44" xfId="0" applyNumberFormat="1" applyFont="1" applyBorder="1" applyAlignment="1">
      <alignment horizontal="left" vertical="center"/>
    </xf>
    <xf numFmtId="0" fontId="29" fillId="0" borderId="44" xfId="0" applyFont="1" applyBorder="1" applyAlignment="1">
      <alignment horizontal="center" vertical="center"/>
    </xf>
    <xf numFmtId="38" fontId="111" fillId="0" borderId="44" xfId="0" applyNumberFormat="1" applyFont="1" applyBorder="1" applyAlignment="1">
      <alignment horizontal="right" vertical="center"/>
    </xf>
    <xf numFmtId="38" fontId="111" fillId="0" borderId="46" xfId="0" applyNumberFormat="1" applyFont="1" applyBorder="1" applyAlignment="1">
      <alignment horizontal="right" vertical="center"/>
    </xf>
    <xf numFmtId="38" fontId="111" fillId="0" borderId="45" xfId="0" applyNumberFormat="1" applyFont="1" applyBorder="1" applyAlignment="1">
      <alignment horizontal="right" vertical="center"/>
    </xf>
    <xf numFmtId="175" fontId="103" fillId="0" borderId="44" xfId="0" applyNumberFormat="1" applyFont="1" applyBorder="1" applyAlignment="1">
      <alignment horizontal="right" vertical="center"/>
    </xf>
    <xf numFmtId="175" fontId="103" fillId="0" borderId="45" xfId="0" applyNumberFormat="1" applyFont="1" applyBorder="1" applyAlignment="1">
      <alignment horizontal="right" vertical="center"/>
    </xf>
    <xf numFmtId="14" fontId="29" fillId="0" borderId="0" xfId="0" applyNumberFormat="1" applyFont="1" applyAlignment="1">
      <alignment horizontal="center" vertical="center"/>
    </xf>
    <xf numFmtId="3" fontId="111" fillId="0" borderId="0" xfId="0" applyNumberFormat="1" applyFont="1">
      <alignment vertical="center"/>
    </xf>
    <xf numFmtId="168" fontId="111" fillId="0" borderId="0" xfId="0" applyNumberFormat="1" applyFont="1">
      <alignment vertical="center"/>
    </xf>
    <xf numFmtId="164" fontId="111" fillId="0" borderId="0" xfId="0" applyNumberFormat="1" applyFont="1">
      <alignment vertical="center"/>
    </xf>
    <xf numFmtId="176" fontId="29" fillId="0" borderId="0" xfId="0" applyNumberFormat="1" applyFont="1" applyAlignment="1">
      <alignment horizontal="right" vertical="center"/>
    </xf>
    <xf numFmtId="0" fontId="27" fillId="21" borderId="30" xfId="0" applyFont="1" applyFill="1" applyBorder="1" applyAlignment="1">
      <alignment horizontal="left" vertical="center"/>
    </xf>
    <xf numFmtId="0" fontId="27" fillId="21" borderId="40" xfId="0" applyFont="1" applyFill="1" applyBorder="1" applyAlignment="1">
      <alignment horizontal="center" vertical="center"/>
    </xf>
    <xf numFmtId="0" fontId="27" fillId="21" borderId="31" xfId="0" applyFont="1" applyFill="1" applyBorder="1" applyAlignment="1">
      <alignment horizontal="center" vertical="center"/>
    </xf>
    <xf numFmtId="0" fontId="112" fillId="26" borderId="46" xfId="0" applyFont="1" applyFill="1" applyBorder="1" applyAlignment="1">
      <alignment horizontal="left" vertical="center"/>
    </xf>
    <xf numFmtId="0" fontId="112" fillId="26" borderId="44" xfId="0" applyFont="1" applyFill="1" applyBorder="1" applyAlignment="1">
      <alignment horizontal="center" vertical="center"/>
    </xf>
    <xf numFmtId="0" fontId="112" fillId="26" borderId="45" xfId="0" applyFont="1" applyFill="1" applyBorder="1" applyAlignment="1">
      <alignment horizontal="center" vertical="center"/>
    </xf>
    <xf numFmtId="0" fontId="26" fillId="0" borderId="47" xfId="0" applyFont="1" applyBorder="1">
      <alignment vertical="center"/>
    </xf>
    <xf numFmtId="176" fontId="28" fillId="0" borderId="0" xfId="0" applyNumberFormat="1" applyFont="1">
      <alignment vertical="center"/>
    </xf>
    <xf numFmtId="176" fontId="28" fillId="0" borderId="42" xfId="0" applyNumberFormat="1" applyFont="1" applyBorder="1">
      <alignment vertical="center"/>
    </xf>
    <xf numFmtId="0" fontId="26" fillId="0" borderId="46" xfId="0" applyFont="1" applyBorder="1">
      <alignment vertical="center"/>
    </xf>
    <xf numFmtId="176" fontId="28" fillId="0" borderId="44" xfId="0" applyNumberFormat="1" applyFont="1" applyBorder="1">
      <alignment vertical="center"/>
    </xf>
    <xf numFmtId="176" fontId="28" fillId="0" borderId="45" xfId="0" applyNumberFormat="1" applyFont="1" applyBorder="1">
      <alignment vertical="center"/>
    </xf>
    <xf numFmtId="0" fontId="103" fillId="0" borderId="0" xfId="0" applyFont="1">
      <alignment vertical="center"/>
    </xf>
    <xf numFmtId="0" fontId="60" fillId="0" borderId="0" xfId="0" quotePrefix="1" applyFont="1">
      <alignment vertical="center"/>
    </xf>
    <xf numFmtId="0" fontId="60" fillId="0" borderId="30" xfId="0" applyFont="1" applyBorder="1" applyAlignment="1">
      <alignment horizontal="center" vertical="center"/>
    </xf>
    <xf numFmtId="0" fontId="60" fillId="0" borderId="31" xfId="0" applyFont="1" applyBorder="1" applyAlignment="1">
      <alignment horizontal="center" vertical="center"/>
    </xf>
    <xf numFmtId="0" fontId="60" fillId="0" borderId="40" xfId="0" applyFont="1" applyBorder="1" applyAlignment="1">
      <alignment horizontal="center" vertical="center"/>
    </xf>
    <xf numFmtId="0" fontId="68" fillId="21" borderId="29" xfId="0" applyFont="1" applyFill="1" applyBorder="1" applyAlignment="1">
      <alignment horizontal="center" vertical="center"/>
    </xf>
    <xf numFmtId="0" fontId="53" fillId="0" borderId="29" xfId="0" applyFont="1" applyBorder="1">
      <alignment vertical="center"/>
    </xf>
    <xf numFmtId="0" fontId="53" fillId="0" borderId="29" xfId="0" applyFont="1" applyBorder="1" applyAlignment="1">
      <alignment horizontal="center" vertical="center"/>
    </xf>
    <xf numFmtId="168" fontId="53" fillId="0" borderId="29" xfId="13" applyNumberFormat="1" applyFont="1" applyBorder="1">
      <alignment vertical="center"/>
    </xf>
    <xf numFmtId="0" fontId="53" fillId="0" borderId="41" xfId="0" applyFont="1" applyBorder="1" applyAlignment="1">
      <alignment horizontal="center" vertical="center"/>
    </xf>
    <xf numFmtId="0" fontId="113" fillId="24" borderId="41" xfId="0" applyFont="1" applyFill="1" applyBorder="1" applyAlignment="1">
      <alignment horizontal="left" vertical="center"/>
    </xf>
    <xf numFmtId="0" fontId="113" fillId="24" borderId="0" xfId="0" applyFont="1" applyFill="1" applyAlignment="1">
      <alignment horizontal="right" vertical="center"/>
    </xf>
    <xf numFmtId="0" fontId="113" fillId="24" borderId="42" xfId="0" applyFont="1" applyFill="1" applyBorder="1" applyAlignment="1">
      <alignment horizontal="right" vertical="center"/>
    </xf>
    <xf numFmtId="0" fontId="53" fillId="0" borderId="43" xfId="0" applyFont="1" applyBorder="1" applyAlignment="1">
      <alignment horizontal="center" vertical="center"/>
    </xf>
    <xf numFmtId="0" fontId="113" fillId="24" borderId="43" xfId="0" applyFont="1" applyFill="1" applyBorder="1" applyAlignment="1">
      <alignment horizontal="left" vertical="center"/>
    </xf>
    <xf numFmtId="0" fontId="113" fillId="24" borderId="44" xfId="0" applyFont="1" applyFill="1" applyBorder="1" applyAlignment="1">
      <alignment horizontal="right" vertical="center"/>
    </xf>
    <xf numFmtId="0" fontId="113" fillId="24" borderId="45" xfId="0" applyFont="1" applyFill="1" applyBorder="1" applyAlignment="1">
      <alignment horizontal="right" vertical="center"/>
    </xf>
    <xf numFmtId="0" fontId="26" fillId="30" borderId="70" xfId="12" applyFont="1" applyFill="1" applyBorder="1" applyAlignment="1">
      <alignment horizontal="center" vertical="center"/>
    </xf>
    <xf numFmtId="0" fontId="20" fillId="13" borderId="116" xfId="0" applyFont="1" applyFill="1" applyBorder="1">
      <alignment vertical="center"/>
    </xf>
    <xf numFmtId="14" fontId="20" fillId="0" borderId="117" xfId="0" applyNumberFormat="1" applyFont="1" applyBorder="1" applyAlignment="1">
      <alignment horizontal="left" vertical="center" indent="1"/>
    </xf>
    <xf numFmtId="0" fontId="20" fillId="13" borderId="118" xfId="0" applyFont="1" applyFill="1" applyBorder="1">
      <alignment vertical="center"/>
    </xf>
    <xf numFmtId="14" fontId="20" fillId="0" borderId="119" xfId="0" applyNumberFormat="1" applyFont="1" applyBorder="1" applyAlignment="1">
      <alignment horizontal="left" vertical="center" indent="1"/>
    </xf>
    <xf numFmtId="14" fontId="67" fillId="21" borderId="29" xfId="0" applyNumberFormat="1" applyFont="1" applyFill="1" applyBorder="1" applyAlignment="1">
      <alignment horizontal="center" vertical="center"/>
    </xf>
    <xf numFmtId="4" fontId="20" fillId="0" borderId="29" xfId="0" applyNumberFormat="1" applyFont="1" applyBorder="1" applyAlignment="1">
      <alignment horizontal="right" vertical="center"/>
    </xf>
    <xf numFmtId="14" fontId="20" fillId="24" borderId="0" xfId="0" applyNumberFormat="1" applyFont="1" applyFill="1">
      <alignment vertical="center"/>
    </xf>
    <xf numFmtId="0" fontId="20" fillId="13" borderId="0" xfId="0" applyFont="1" applyFill="1" applyAlignment="1">
      <alignment horizontal="center" vertical="center"/>
    </xf>
    <xf numFmtId="0" fontId="20" fillId="13" borderId="0" xfId="0" applyFont="1" applyFill="1">
      <alignment vertical="center"/>
    </xf>
    <xf numFmtId="0" fontId="24" fillId="13" borderId="0" xfId="0" applyFont="1" applyFill="1" applyAlignment="1">
      <alignment horizontal="center" vertical="center"/>
    </xf>
    <xf numFmtId="14" fontId="24" fillId="13" borderId="0" xfId="0" applyNumberFormat="1" applyFont="1" applyFill="1" applyAlignment="1">
      <alignment horizontal="center" vertical="center"/>
    </xf>
    <xf numFmtId="14" fontId="20" fillId="0" borderId="0" xfId="0" applyNumberFormat="1" applyFont="1" applyAlignment="1">
      <alignment horizontal="right" vertical="center"/>
    </xf>
    <xf numFmtId="167" fontId="20" fillId="0" borderId="0" xfId="0" applyNumberFormat="1" applyFont="1" applyAlignment="1">
      <alignment horizontal="right" vertical="center"/>
    </xf>
    <xf numFmtId="0" fontId="115" fillId="0" borderId="0" xfId="12" applyFont="1">
      <alignment vertical="center"/>
    </xf>
    <xf numFmtId="10" fontId="0" fillId="0" borderId="0" xfId="0" applyNumberFormat="1">
      <alignment vertical="center"/>
    </xf>
    <xf numFmtId="0" fontId="116" fillId="0" borderId="0" xfId="0" applyFont="1" applyAlignment="1">
      <alignment horizontal="center" vertical="center"/>
    </xf>
    <xf numFmtId="3" fontId="117" fillId="0" borderId="1" xfId="0" applyNumberFormat="1" applyFont="1" applyBorder="1" applyAlignment="1">
      <alignment horizontal="right" vertical="center"/>
    </xf>
    <xf numFmtId="14" fontId="117" fillId="0" borderId="1" xfId="0" applyNumberFormat="1" applyFont="1" applyBorder="1" applyAlignment="1">
      <alignment horizontal="center" vertical="center"/>
    </xf>
    <xf numFmtId="0" fontId="52" fillId="19" borderId="5" xfId="0" applyFont="1" applyFill="1" applyBorder="1" applyAlignment="1">
      <alignment horizontal="left" vertical="center"/>
    </xf>
    <xf numFmtId="10" fontId="52" fillId="19" borderId="7" xfId="0" applyNumberFormat="1" applyFont="1" applyFill="1" applyBorder="1" applyAlignment="1">
      <alignment horizontal="right" vertical="center"/>
    </xf>
    <xf numFmtId="10" fontId="52" fillId="19" borderId="5" xfId="0" applyNumberFormat="1" applyFont="1" applyFill="1" applyBorder="1" applyAlignment="1">
      <alignment horizontal="right" vertical="center"/>
    </xf>
    <xf numFmtId="0" fontId="52" fillId="19" borderId="120" xfId="0" applyFont="1" applyFill="1" applyBorder="1" applyAlignment="1">
      <alignment horizontal="left" vertical="center"/>
    </xf>
    <xf numFmtId="10" fontId="52" fillId="19" borderId="0" xfId="0" applyNumberFormat="1" applyFont="1" applyFill="1" applyAlignment="1">
      <alignment horizontal="right" vertical="center"/>
    </xf>
    <xf numFmtId="0" fontId="48" fillId="0" borderId="120" xfId="0" applyFont="1" applyBorder="1">
      <alignment vertical="center"/>
    </xf>
    <xf numFmtId="14" fontId="84" fillId="0" borderId="0" xfId="12" applyNumberFormat="1" applyFont="1">
      <alignment vertical="center"/>
    </xf>
    <xf numFmtId="0" fontId="9" fillId="0" borderId="0" xfId="11"/>
    <xf numFmtId="49" fontId="9" fillId="0" borderId="0" xfId="11" applyNumberFormat="1"/>
    <xf numFmtId="10" fontId="9" fillId="0" borderId="0" xfId="11" applyNumberFormat="1"/>
    <xf numFmtId="49" fontId="9" fillId="15" borderId="0" xfId="11" applyNumberFormat="1" applyFill="1"/>
    <xf numFmtId="10" fontId="9" fillId="15" borderId="0" xfId="11" applyNumberFormat="1" applyFill="1"/>
    <xf numFmtId="0" fontId="9" fillId="15" borderId="0" xfId="11" applyFill="1"/>
    <xf numFmtId="167" fontId="52" fillId="35" borderId="0" xfId="0" applyNumberFormat="1" applyFont="1" applyFill="1">
      <alignment vertical="center"/>
    </xf>
    <xf numFmtId="167" fontId="52" fillId="35" borderId="0" xfId="0" applyNumberFormat="1" applyFont="1" applyFill="1" applyAlignment="1">
      <alignment horizontal="right" vertical="center"/>
    </xf>
    <xf numFmtId="168" fontId="52" fillId="35" borderId="0" xfId="0" applyNumberFormat="1" applyFont="1" applyFill="1" applyAlignment="1">
      <alignment horizontal="right" vertical="center"/>
    </xf>
    <xf numFmtId="14" fontId="24" fillId="0" borderId="0" xfId="0" applyNumberFormat="1" applyFont="1">
      <alignment vertical="center"/>
    </xf>
    <xf numFmtId="0" fontId="24" fillId="14" borderId="1" xfId="0" applyFont="1" applyFill="1" applyBorder="1" applyAlignment="1">
      <alignment horizontal="center" vertical="center" wrapText="1"/>
    </xf>
    <xf numFmtId="0" fontId="24" fillId="17" borderId="1" xfId="0" applyFont="1" applyFill="1" applyBorder="1" applyAlignment="1">
      <alignment horizontal="center" vertical="center" wrapText="1"/>
    </xf>
    <xf numFmtId="0" fontId="72" fillId="18" borderId="0" xfId="0" applyFont="1" applyFill="1" applyAlignment="1">
      <alignment vertical="center" wrapText="1"/>
    </xf>
    <xf numFmtId="0" fontId="52" fillId="0" borderId="0" xfId="0" applyFont="1" applyAlignment="1">
      <alignment horizontal="left" vertical="center" wrapText="1"/>
    </xf>
    <xf numFmtId="0" fontId="0" fillId="0" borderId="0" xfId="0" applyAlignment="1">
      <alignment horizontal="left" vertical="center" wrapText="1"/>
    </xf>
    <xf numFmtId="0" fontId="0" fillId="0" borderId="42" xfId="0" applyBorder="1" applyAlignment="1">
      <alignment horizontal="left" vertical="center" wrapText="1"/>
    </xf>
    <xf numFmtId="0" fontId="52" fillId="0" borderId="42" xfId="0" applyFont="1" applyBorder="1" applyAlignment="1">
      <alignment horizontal="left" vertical="center" wrapText="1"/>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wrapText="1"/>
    </xf>
    <xf numFmtId="10" fontId="74" fillId="0" borderId="30" xfId="0" applyNumberFormat="1" applyFont="1" applyBorder="1" applyAlignment="1">
      <alignment horizontal="center" vertical="center" wrapText="1"/>
    </xf>
    <xf numFmtId="10" fontId="74" fillId="0" borderId="40" xfId="0" applyNumberFormat="1" applyFont="1" applyBorder="1" applyAlignment="1">
      <alignment horizontal="center" vertical="center" wrapText="1"/>
    </xf>
    <xf numFmtId="0" fontId="52" fillId="0" borderId="44" xfId="0" applyFont="1" applyBorder="1" applyAlignment="1">
      <alignment horizontal="left" vertical="center" wrapText="1"/>
    </xf>
    <xf numFmtId="0" fontId="52" fillId="0" borderId="45" xfId="0" applyFont="1" applyBorder="1" applyAlignment="1">
      <alignment horizontal="left" vertical="center" wrapText="1"/>
    </xf>
    <xf numFmtId="0" fontId="62" fillId="14" borderId="15" xfId="0" applyFont="1" applyFill="1" applyBorder="1" applyAlignment="1">
      <alignment horizontal="center" vertical="center"/>
    </xf>
    <xf numFmtId="0" fontId="54" fillId="0" borderId="6" xfId="0" applyFont="1" applyBorder="1" applyAlignment="1">
      <alignment horizontal="center" vertical="center"/>
    </xf>
    <xf numFmtId="0" fontId="0" fillId="0" borderId="6" xfId="0" applyBorder="1" applyAlignment="1">
      <alignment horizontal="center" vertical="center"/>
    </xf>
    <xf numFmtId="10" fontId="74" fillId="15" borderId="30" xfId="0" applyNumberFormat="1" applyFont="1" applyFill="1" applyBorder="1" applyAlignment="1">
      <alignment horizontal="center" vertical="center" wrapText="1"/>
    </xf>
    <xf numFmtId="10" fontId="74" fillId="15" borderId="40" xfId="0" applyNumberFormat="1" applyFont="1" applyFill="1" applyBorder="1" applyAlignment="1">
      <alignment horizontal="center" vertical="center" wrapText="1"/>
    </xf>
    <xf numFmtId="0" fontId="73" fillId="21" borderId="30" xfId="0" applyFont="1" applyFill="1" applyBorder="1" applyAlignment="1">
      <alignment horizontal="center" vertical="center" wrapText="1"/>
    </xf>
    <xf numFmtId="0" fontId="73" fillId="21" borderId="40" xfId="0" applyFont="1" applyFill="1" applyBorder="1" applyAlignment="1">
      <alignment horizontal="center" vertical="center" wrapText="1"/>
    </xf>
    <xf numFmtId="0" fontId="73" fillId="21" borderId="31" xfId="0" applyFont="1" applyFill="1" applyBorder="1" applyAlignment="1">
      <alignment horizontal="center" vertical="center" wrapText="1"/>
    </xf>
    <xf numFmtId="0" fontId="52" fillId="0" borderId="48" xfId="0" applyFont="1" applyBorder="1" applyAlignment="1">
      <alignment horizontal="left" vertical="center" wrapText="1"/>
    </xf>
    <xf numFmtId="0" fontId="52" fillId="0" borderId="49" xfId="0" applyFont="1" applyBorder="1" applyAlignment="1">
      <alignment horizontal="left" vertical="center" wrapText="1"/>
    </xf>
    <xf numFmtId="0" fontId="52" fillId="0" borderId="50" xfId="0" applyFont="1" applyBorder="1" applyAlignment="1">
      <alignment horizontal="left" vertical="center" wrapText="1"/>
    </xf>
    <xf numFmtId="0" fontId="52" fillId="0" borderId="47" xfId="0" applyFont="1" applyBorder="1" applyAlignment="1">
      <alignment horizontal="left" vertical="center" wrapText="1"/>
    </xf>
    <xf numFmtId="169" fontId="73" fillId="21" borderId="49" xfId="0" applyNumberFormat="1" applyFont="1" applyFill="1" applyBorder="1" applyAlignment="1">
      <alignment horizontal="center" vertical="center"/>
    </xf>
    <xf numFmtId="169" fontId="73" fillId="21" borderId="44" xfId="0" applyNumberFormat="1" applyFont="1" applyFill="1" applyBorder="1" applyAlignment="1">
      <alignment horizontal="center" vertical="center"/>
    </xf>
    <xf numFmtId="169" fontId="73" fillId="21" borderId="49" xfId="0" applyNumberFormat="1" applyFont="1" applyFill="1" applyBorder="1" applyAlignment="1">
      <alignment horizontal="center" vertical="center" wrapText="1"/>
    </xf>
    <xf numFmtId="169" fontId="73" fillId="21" borderId="44" xfId="0" applyNumberFormat="1" applyFont="1" applyFill="1" applyBorder="1" applyAlignment="1">
      <alignment horizontal="center" vertical="center" wrapText="1"/>
    </xf>
    <xf numFmtId="169" fontId="73" fillId="21" borderId="50" xfId="0" applyNumberFormat="1" applyFont="1" applyFill="1" applyBorder="1" applyAlignment="1">
      <alignment horizontal="center" vertical="center" wrapText="1"/>
    </xf>
    <xf numFmtId="169" fontId="73" fillId="21" borderId="45" xfId="0" applyNumberFormat="1" applyFont="1" applyFill="1" applyBorder="1" applyAlignment="1">
      <alignment horizontal="center" vertical="center" wrapText="1"/>
    </xf>
    <xf numFmtId="169" fontId="73" fillId="21" borderId="48" xfId="0" applyNumberFormat="1" applyFont="1" applyFill="1" applyBorder="1" applyAlignment="1">
      <alignment horizontal="center" vertical="center" wrapText="1"/>
    </xf>
    <xf numFmtId="169" fontId="73" fillId="21" borderId="46" xfId="0" applyNumberFormat="1" applyFont="1" applyFill="1" applyBorder="1" applyAlignment="1">
      <alignment horizontal="center" vertical="center" wrapText="1"/>
    </xf>
    <xf numFmtId="0" fontId="67" fillId="21" borderId="29" xfId="0" applyFont="1" applyFill="1" applyBorder="1" applyAlignment="1">
      <alignment horizontal="center" vertical="center"/>
    </xf>
    <xf numFmtId="0" fontId="14" fillId="21" borderId="29" xfId="0" applyFont="1" applyFill="1" applyBorder="1" applyAlignment="1">
      <alignment horizontal="center" vertical="center"/>
    </xf>
    <xf numFmtId="0" fontId="20" fillId="13" borderId="18" xfId="0" applyFont="1" applyFill="1" applyBorder="1" applyAlignment="1">
      <alignment horizontal="center" vertical="center"/>
    </xf>
    <xf numFmtId="0" fontId="20" fillId="13" borderId="0" xfId="0" applyFont="1" applyFill="1" applyAlignment="1">
      <alignment horizontal="center" vertical="center"/>
    </xf>
    <xf numFmtId="1" fontId="20" fillId="13" borderId="0" xfId="0" applyNumberFormat="1" applyFont="1" applyFill="1" applyAlignment="1">
      <alignment horizontal="center" vertical="center"/>
    </xf>
    <xf numFmtId="0" fontId="20" fillId="0" borderId="0" xfId="0" applyFont="1" applyAlignment="1">
      <alignment horizontal="center" vertical="center"/>
    </xf>
    <xf numFmtId="0" fontId="27" fillId="21" borderId="96" xfId="0" applyFont="1" applyFill="1" applyBorder="1" applyAlignment="1">
      <alignment horizontal="center" vertical="center"/>
    </xf>
    <xf numFmtId="0" fontId="27" fillId="21" borderId="97" xfId="0" applyFont="1" applyFill="1" applyBorder="1" applyAlignment="1">
      <alignment horizontal="center" vertical="center"/>
    </xf>
    <xf numFmtId="0" fontId="27" fillId="21" borderId="98" xfId="0" applyFont="1" applyFill="1" applyBorder="1" applyAlignment="1">
      <alignment horizontal="center" vertical="center"/>
    </xf>
    <xf numFmtId="0" fontId="27" fillId="21" borderId="29" xfId="0" applyFont="1" applyFill="1" applyBorder="1" applyAlignment="1">
      <alignment horizontal="center" vertical="center"/>
    </xf>
    <xf numFmtId="0" fontId="27" fillId="21" borderId="29" xfId="0" applyFont="1" applyFill="1" applyBorder="1" applyAlignment="1">
      <alignment horizontal="center" vertical="center" wrapText="1"/>
    </xf>
    <xf numFmtId="0" fontId="38" fillId="21" borderId="29" xfId="0" applyFont="1" applyFill="1" applyBorder="1" applyAlignment="1">
      <alignment horizontal="center" vertical="center"/>
    </xf>
    <xf numFmtId="0" fontId="27" fillId="21" borderId="49" xfId="0" applyFont="1" applyFill="1" applyBorder="1" applyAlignment="1">
      <alignment horizontal="center" vertical="center" wrapText="1"/>
    </xf>
    <xf numFmtId="0" fontId="27" fillId="21" borderId="44" xfId="0" applyFont="1" applyFill="1" applyBorder="1" applyAlignment="1">
      <alignment horizontal="center" vertical="center"/>
    </xf>
    <xf numFmtId="0" fontId="27" fillId="21" borderId="112" xfId="0" applyFont="1" applyFill="1" applyBorder="1" applyAlignment="1">
      <alignment horizontal="center" vertical="center"/>
    </xf>
    <xf numFmtId="0" fontId="27" fillId="21" borderId="113" xfId="0" applyFont="1" applyFill="1" applyBorder="1" applyAlignment="1">
      <alignment horizontal="center" vertical="center"/>
    </xf>
    <xf numFmtId="0" fontId="27" fillId="21" borderId="114" xfId="0" applyFont="1" applyFill="1" applyBorder="1" applyAlignment="1">
      <alignment horizontal="center" vertical="center"/>
    </xf>
    <xf numFmtId="0" fontId="27" fillId="21" borderId="48" xfId="0" applyFont="1" applyFill="1" applyBorder="1" applyAlignment="1">
      <alignment horizontal="center" vertical="center"/>
    </xf>
    <xf numFmtId="0" fontId="27" fillId="21" borderId="46" xfId="0" applyFont="1" applyFill="1" applyBorder="1" applyAlignment="1">
      <alignment horizontal="center" vertical="center"/>
    </xf>
    <xf numFmtId="0" fontId="27" fillId="21" borderId="49" xfId="0" applyFont="1" applyFill="1" applyBorder="1" applyAlignment="1">
      <alignment horizontal="center" vertical="center"/>
    </xf>
    <xf numFmtId="0" fontId="68" fillId="21" borderId="30" xfId="0" applyFont="1" applyFill="1" applyBorder="1" applyAlignment="1">
      <alignment horizontal="center" vertical="center"/>
    </xf>
    <xf numFmtId="0" fontId="68" fillId="21" borderId="31" xfId="0" applyFont="1" applyFill="1" applyBorder="1" applyAlignment="1">
      <alignment horizontal="center" vertical="center"/>
    </xf>
  </cellXfs>
  <cellStyles count="14">
    <cellStyle name="20% - 강조색4 4" xfId="1" xr:uid="{00000000-0005-0000-0000-000000000000}"/>
    <cellStyle name="40% - 강조색2 4" xfId="2" xr:uid="{00000000-0005-0000-0000-000001000000}"/>
    <cellStyle name="40% - 강조색6 4" xfId="3" xr:uid="{00000000-0005-0000-0000-000002000000}"/>
    <cellStyle name="60% - 강조색4 4" xfId="4" xr:uid="{00000000-0005-0000-0000-000003000000}"/>
    <cellStyle name="강조색1 3" xfId="5" xr:uid="{00000000-0005-0000-0000-000004000000}"/>
    <cellStyle name="강조색5 3" xfId="6" xr:uid="{00000000-0005-0000-0000-000005000000}"/>
    <cellStyle name="나쁨 3" xfId="7" xr:uid="{00000000-0005-0000-0000-000006000000}"/>
    <cellStyle name="백분율" xfId="13" builtinId="5"/>
    <cellStyle name="셀 확인 2" xfId="8" xr:uid="{00000000-0005-0000-0000-000008000000}"/>
    <cellStyle name="입력 4" xfId="9" xr:uid="{00000000-0005-0000-0000-000009000000}"/>
    <cellStyle name="제목 4 3" xfId="10" xr:uid="{00000000-0005-0000-0000-00000A000000}"/>
    <cellStyle name="표준" xfId="0" builtinId="0"/>
    <cellStyle name="표준 2" xfId="11" xr:uid="{00000000-0005-0000-0000-00000C000000}"/>
    <cellStyle name="표준 3" xfId="12" xr:uid="{00000000-0005-0000-0000-00000D000000}"/>
  </cellStyles>
  <dxfs count="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b val="0"/>
        <i/>
      </font>
      <fill>
        <patternFill>
          <bgColor rgb="FFFF7C80"/>
        </patternFill>
      </fill>
    </dxf>
    <dxf>
      <font>
        <b val="0"/>
        <i/>
      </font>
      <fill>
        <patternFill>
          <bgColor rgb="FFFF7C80"/>
        </patternFill>
      </fill>
    </dxf>
    <dxf>
      <font>
        <b val="0"/>
        <i/>
      </font>
      <fill>
        <patternFill>
          <bgColor rgb="FFFF7C8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Drop" dropLines="3" dropStyle="combo" dx="22" fmlaLink="$W$9" fmlaRange="$L$60:$L$62" sel="3" val="0"/>
</file>

<file path=xl/ctrlProps/ctrlProp2.xml><?xml version="1.0" encoding="utf-8"?>
<formControlPr xmlns="http://schemas.microsoft.com/office/spreadsheetml/2009/9/main" objectType="Drop" dropLines="5" dropStyle="combo" dx="22" fmlaLink="$W$11" fmlaRange="$N$83:$N$87" sel="1" val="0"/>
</file>

<file path=xl/ctrlProps/ctrlProp3.xml><?xml version="1.0" encoding="utf-8"?>
<formControlPr xmlns="http://schemas.microsoft.com/office/spreadsheetml/2009/9/main" objectType="Drop" dropLines="6" dropStyle="combo" dx="22" fmlaLink="$W$13" fmlaRange="$B$131:$B$136" sel="1" val="0"/>
</file>

<file path=xl/ctrlProps/ctrlProp4.xml><?xml version="1.0" encoding="utf-8"?>
<formControlPr xmlns="http://schemas.microsoft.com/office/spreadsheetml/2009/9/main" objectType="Drop" dropLines="6" dropStyle="combo" dx="22" fmlaLink="$W$15" fmlaRange="$B$131:$B$136" sel="1"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425823</xdr:colOff>
      <xdr:row>29</xdr:row>
      <xdr:rowOff>67235</xdr:rowOff>
    </xdr:from>
    <xdr:to>
      <xdr:col>13</xdr:col>
      <xdr:colOff>224117</xdr:colOff>
      <xdr:row>46</xdr:row>
      <xdr:rowOff>144953</xdr:rowOff>
    </xdr:to>
    <xdr:pic>
      <xdr:nvPicPr>
        <xdr:cNvPr id="4" name="그림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stretch>
          <a:fillRect/>
        </a:stretch>
      </xdr:blipFill>
      <xdr:spPr>
        <a:xfrm>
          <a:off x="549088" y="5322794"/>
          <a:ext cx="7171764" cy="29352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9525</xdr:colOff>
          <xdr:row>8</xdr:row>
          <xdr:rowOff>0</xdr:rowOff>
        </xdr:from>
        <xdr:to>
          <xdr:col>17</xdr:col>
          <xdr:colOff>1076325</xdr:colOff>
          <xdr:row>9</xdr:row>
          <xdr:rowOff>19050</xdr:rowOff>
        </xdr:to>
        <xdr:sp macro="" textlink="">
          <xdr:nvSpPr>
            <xdr:cNvPr id="16386" name="Drop Down 2" hidden="1">
              <a:extLst>
                <a:ext uri="{63B3BB69-23CF-44E3-9099-C40C66FF867C}">
                  <a14:compatExt spid="_x0000_s16386"/>
                </a:ext>
                <a:ext uri="{FF2B5EF4-FFF2-40B4-BE49-F238E27FC236}">
                  <a16:creationId xmlns:a16="http://schemas.microsoft.com/office/drawing/2014/main" id="{00000000-0008-0000-0B00-000002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10</xdr:row>
          <xdr:rowOff>0</xdr:rowOff>
        </xdr:from>
        <xdr:to>
          <xdr:col>17</xdr:col>
          <xdr:colOff>1076325</xdr:colOff>
          <xdr:row>11</xdr:row>
          <xdr:rowOff>19050</xdr:rowOff>
        </xdr:to>
        <xdr:sp macro="" textlink="">
          <xdr:nvSpPr>
            <xdr:cNvPr id="16387" name="Drop Down 3" hidden="1">
              <a:extLst>
                <a:ext uri="{63B3BB69-23CF-44E3-9099-C40C66FF867C}">
                  <a14:compatExt spid="_x0000_s16387"/>
                </a:ext>
                <a:ext uri="{FF2B5EF4-FFF2-40B4-BE49-F238E27FC236}">
                  <a16:creationId xmlns:a16="http://schemas.microsoft.com/office/drawing/2014/main" id="{00000000-0008-0000-0B00-000003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12</xdr:row>
          <xdr:rowOff>0</xdr:rowOff>
        </xdr:from>
        <xdr:to>
          <xdr:col>17</xdr:col>
          <xdr:colOff>1076325</xdr:colOff>
          <xdr:row>13</xdr:row>
          <xdr:rowOff>19050</xdr:rowOff>
        </xdr:to>
        <xdr:sp macro="" textlink="">
          <xdr:nvSpPr>
            <xdr:cNvPr id="16388" name="Drop Down 4" hidden="1">
              <a:extLst>
                <a:ext uri="{63B3BB69-23CF-44E3-9099-C40C66FF867C}">
                  <a14:compatExt spid="_x0000_s16388"/>
                </a:ext>
                <a:ext uri="{FF2B5EF4-FFF2-40B4-BE49-F238E27FC236}">
                  <a16:creationId xmlns:a16="http://schemas.microsoft.com/office/drawing/2014/main" id="{00000000-0008-0000-0B00-000004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14</xdr:row>
          <xdr:rowOff>0</xdr:rowOff>
        </xdr:from>
        <xdr:to>
          <xdr:col>17</xdr:col>
          <xdr:colOff>1076325</xdr:colOff>
          <xdr:row>15</xdr:row>
          <xdr:rowOff>19050</xdr:rowOff>
        </xdr:to>
        <xdr:sp macro="" textlink="">
          <xdr:nvSpPr>
            <xdr:cNvPr id="16389" name="Drop Down 5" hidden="1">
              <a:extLst>
                <a:ext uri="{63B3BB69-23CF-44E3-9099-C40C66FF867C}">
                  <a14:compatExt spid="_x0000_s16389"/>
                </a:ext>
                <a:ext uri="{FF2B5EF4-FFF2-40B4-BE49-F238E27FC236}">
                  <a16:creationId xmlns:a16="http://schemas.microsoft.com/office/drawing/2014/main" id="{00000000-0008-0000-0B00-000005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ko3/AppData/Local/Microsoft/Windows/INetCache/Content.Outlook/V4M6VVKQ/Bloomberg_&#47532;&#45432;&#49828;_09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안내"/>
      <sheetName val="Raw"/>
      <sheetName val="&gt;"/>
      <sheetName val="Company"/>
      <sheetName val="CRP"/>
      <sheetName val="Bond"/>
      <sheetName val="국공채수익률"/>
      <sheetName val="&gt;&gt;"/>
      <sheetName val="WACC"/>
      <sheetName val="Bloomberg&gt;&gt;&gt;"/>
      <sheetName val="GPCM"/>
      <sheetName val="Beta"/>
      <sheetName val="2W Beta"/>
      <sheetName val="5W Beta"/>
      <sheetName val="5M Beta"/>
      <sheetName val="1W Beta"/>
      <sheetName val="Mkt Cap"/>
      <sheetName val="Financials"/>
      <sheetName val="Tax"/>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8" Type="http://schemas.openxmlformats.org/officeDocument/2006/relationships/hyperlink" Target="javascript:searchitem('7010211','rt_1')" TargetMode="External"/><Relationship Id="rId3" Type="http://schemas.openxmlformats.org/officeDocument/2006/relationships/hyperlink" Target="javascript:searchitem('7010122','rt_1')" TargetMode="External"/><Relationship Id="rId7" Type="http://schemas.openxmlformats.org/officeDocument/2006/relationships/hyperlink" Target="javascript:searchitem('7010133','rt_1')" TargetMode="External"/><Relationship Id="rId2" Type="http://schemas.openxmlformats.org/officeDocument/2006/relationships/hyperlink" Target="javascript:searchitem('7010121','rt_1')" TargetMode="External"/><Relationship Id="rId1" Type="http://schemas.openxmlformats.org/officeDocument/2006/relationships/hyperlink" Target="javascript:searchitem('7010110','rt_1')" TargetMode="External"/><Relationship Id="rId6" Type="http://schemas.openxmlformats.org/officeDocument/2006/relationships/hyperlink" Target="javascript:searchitem('7010132','rt_1')" TargetMode="External"/><Relationship Id="rId11" Type="http://schemas.openxmlformats.org/officeDocument/2006/relationships/drawing" Target="../drawings/drawing1.xml"/><Relationship Id="rId5" Type="http://schemas.openxmlformats.org/officeDocument/2006/relationships/hyperlink" Target="javascript:searchitem('7010131','rt_1')" TargetMode="External"/><Relationship Id="rId10" Type="http://schemas.openxmlformats.org/officeDocument/2006/relationships/hyperlink" Target="javascript:searchitem('7010213','rt_1')" TargetMode="External"/><Relationship Id="rId4" Type="http://schemas.openxmlformats.org/officeDocument/2006/relationships/hyperlink" Target="javascript:searchitem('7010123','rt_1')" TargetMode="External"/><Relationship Id="rId9" Type="http://schemas.openxmlformats.org/officeDocument/2006/relationships/hyperlink" Target="javascript:searchitem('7010212','rt_1')"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O22"/>
  <sheetViews>
    <sheetView showGridLines="0" zoomScale="85" zoomScaleNormal="85" workbookViewId="0">
      <selection activeCell="G8" sqref="G8"/>
    </sheetView>
  </sheetViews>
  <sheetFormatPr defaultRowHeight="13.5"/>
  <cols>
    <col min="1" max="1" width="1.625" style="3" customWidth="1"/>
    <col min="2" max="16384" width="9" style="3"/>
  </cols>
  <sheetData>
    <row r="1" spans="2:15" ht="26.25">
      <c r="B1" s="299" t="s">
        <v>0</v>
      </c>
      <c r="C1" s="299"/>
      <c r="D1" s="299"/>
      <c r="E1" s="299"/>
      <c r="F1" s="299"/>
      <c r="G1" s="299"/>
      <c r="H1" s="299"/>
      <c r="I1" s="299"/>
      <c r="J1" s="299"/>
      <c r="K1" s="299"/>
      <c r="L1" s="299"/>
      <c r="M1" s="299"/>
      <c r="N1" s="299"/>
      <c r="O1" s="299"/>
    </row>
    <row r="2" spans="2:15">
      <c r="B2" s="301" t="s">
        <v>1</v>
      </c>
    </row>
    <row r="3" spans="2:15" ht="9" customHeight="1">
      <c r="B3" s="300"/>
    </row>
    <row r="4" spans="2:15" ht="17.25">
      <c r="B4" s="172" t="s">
        <v>2</v>
      </c>
    </row>
    <row r="6" spans="2:15">
      <c r="B6" s="3" t="s">
        <v>3</v>
      </c>
    </row>
    <row r="7" spans="2:15" ht="15" customHeight="1">
      <c r="B7" s="3" t="s">
        <v>4</v>
      </c>
    </row>
    <row r="8" spans="2:15" ht="15" customHeight="1">
      <c r="B8" s="3" t="s">
        <v>5</v>
      </c>
    </row>
    <row r="9" spans="2:15" ht="15" customHeight="1">
      <c r="B9" s="3" t="s">
        <v>6</v>
      </c>
    </row>
    <row r="10" spans="2:15" ht="15" customHeight="1">
      <c r="B10" s="3" t="s">
        <v>7</v>
      </c>
    </row>
    <row r="11" spans="2:15" ht="15" customHeight="1">
      <c r="B11" s="9" t="s">
        <v>8</v>
      </c>
    </row>
    <row r="12" spans="2:15">
      <c r="B12" s="3" t="s">
        <v>9</v>
      </c>
    </row>
    <row r="13" spans="2:15">
      <c r="B13" s="9" t="s">
        <v>10</v>
      </c>
    </row>
    <row r="14" spans="2:15">
      <c r="B14" s="9" t="s">
        <v>11</v>
      </c>
    </row>
    <row r="16" spans="2:15" ht="15" customHeight="1">
      <c r="B16" s="173"/>
    </row>
    <row r="17" spans="2:2" ht="15" customHeight="1"/>
    <row r="18" spans="2:2" ht="15" customHeight="1">
      <c r="B18" s="298"/>
    </row>
    <row r="19" spans="2:2" ht="15" customHeight="1">
      <c r="B19" s="173"/>
    </row>
    <row r="20" spans="2:2" ht="15" customHeight="1"/>
    <row r="21" spans="2:2" ht="15" customHeight="1"/>
    <row r="22" spans="2:2" ht="15" customHeight="1"/>
  </sheetData>
  <phoneticPr fontId="1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2:O2396"/>
  <sheetViews>
    <sheetView showGridLines="0" topLeftCell="A1223" workbookViewId="0">
      <selection activeCell="B1250" sqref="B1250"/>
    </sheetView>
  </sheetViews>
  <sheetFormatPr defaultRowHeight="12"/>
  <cols>
    <col min="1" max="1" width="2.25" style="325" customWidth="1"/>
    <col min="2" max="3" width="21.25" style="325" customWidth="1"/>
    <col min="4" max="5" width="40.875" style="325" customWidth="1"/>
    <col min="6" max="11" width="40.875" style="325" hidden="1" customWidth="1"/>
    <col min="12" max="12" width="40.875" style="325" customWidth="1"/>
    <col min="13" max="14" width="20" style="325" customWidth="1"/>
    <col min="15" max="17" width="22.625" style="325" customWidth="1"/>
    <col min="18" max="16384" width="9" style="325"/>
  </cols>
  <sheetData>
    <row r="2" spans="2:15">
      <c r="B2" s="325" t="s">
        <v>12</v>
      </c>
    </row>
    <row r="4" spans="2:15">
      <c r="B4" s="326" t="s">
        <v>13</v>
      </c>
      <c r="C4" s="326" t="s">
        <v>14</v>
      </c>
      <c r="D4" s="326" t="s">
        <v>15</v>
      </c>
      <c r="E4" s="326" t="s">
        <v>16</v>
      </c>
      <c r="F4" s="326" t="s">
        <v>17</v>
      </c>
      <c r="G4" s="326" t="s">
        <v>18</v>
      </c>
      <c r="H4" s="326" t="s">
        <v>19</v>
      </c>
      <c r="I4" s="326" t="s">
        <v>20</v>
      </c>
      <c r="J4" s="326" t="s">
        <v>21</v>
      </c>
      <c r="K4" s="326" t="s">
        <v>22</v>
      </c>
      <c r="M4" s="327" t="s">
        <v>23</v>
      </c>
      <c r="O4" s="327" t="s">
        <v>24</v>
      </c>
    </row>
    <row r="5" spans="2:15">
      <c r="B5" s="328" t="s">
        <v>25</v>
      </c>
      <c r="C5" s="328" t="s">
        <v>26</v>
      </c>
      <c r="D5" s="329" t="s">
        <v>27</v>
      </c>
      <c r="E5" s="328" t="s">
        <v>28</v>
      </c>
      <c r="F5" s="328" t="s">
        <v>29</v>
      </c>
      <c r="G5" s="330">
        <v>44648</v>
      </c>
      <c r="H5" s="328" t="s">
        <v>30</v>
      </c>
      <c r="I5" s="328" t="s">
        <v>31</v>
      </c>
      <c r="J5" s="328" t="s">
        <v>32</v>
      </c>
      <c r="K5" s="328" t="s">
        <v>33</v>
      </c>
      <c r="M5" s="328" t="str">
        <f>D5&amp;" KS EQUITY"</f>
        <v>126720 KS EQUITY</v>
      </c>
      <c r="O5" s="328" t="str">
        <f>IF($C5="코스닥","KOSDAQ:A"&amp;$D5,"KOSE:A"&amp;$D5)</f>
        <v>KOSE:A126720</v>
      </c>
    </row>
    <row r="6" spans="2:15">
      <c r="B6" s="328" t="s">
        <v>34</v>
      </c>
      <c r="C6" s="328" t="s">
        <v>35</v>
      </c>
      <c r="D6" s="329" t="s">
        <v>36</v>
      </c>
      <c r="E6" s="328" t="s">
        <v>37</v>
      </c>
      <c r="F6" s="328" t="s">
        <v>38</v>
      </c>
      <c r="G6" s="330">
        <v>44588</v>
      </c>
      <c r="H6" s="328" t="s">
        <v>39</v>
      </c>
      <c r="I6" s="328" t="s">
        <v>40</v>
      </c>
      <c r="J6" s="328"/>
      <c r="K6" s="328" t="s">
        <v>33</v>
      </c>
      <c r="M6" s="328" t="str">
        <f t="shared" ref="M6:M69" si="0">D6&amp;" KS EQUITY"</f>
        <v>357430 KS EQUITY</v>
      </c>
      <c r="O6" s="328" t="str">
        <f t="shared" ref="O6:O69" si="1">IF($C6="코스닥","KOSDAQ:A"&amp;$D6,"KOSE:A"&amp;$D6)</f>
        <v>KOSE:A357430</v>
      </c>
    </row>
    <row r="7" spans="2:15">
      <c r="B7" s="328" t="s">
        <v>41</v>
      </c>
      <c r="C7" s="328" t="s">
        <v>35</v>
      </c>
      <c r="D7" s="329" t="s">
        <v>42</v>
      </c>
      <c r="E7" s="328" t="s">
        <v>37</v>
      </c>
      <c r="F7" s="328" t="s">
        <v>43</v>
      </c>
      <c r="G7" s="330">
        <v>44540</v>
      </c>
      <c r="H7" s="328" t="s">
        <v>39</v>
      </c>
      <c r="I7" s="328" t="s">
        <v>44</v>
      </c>
      <c r="J7" s="328" t="s">
        <v>45</v>
      </c>
      <c r="K7" s="328" t="s">
        <v>33</v>
      </c>
      <c r="M7" s="328" t="str">
        <f t="shared" si="0"/>
        <v>417310 KS EQUITY</v>
      </c>
      <c r="O7" s="328" t="str">
        <f t="shared" si="1"/>
        <v>KOSE:A417310</v>
      </c>
    </row>
    <row r="8" spans="2:15">
      <c r="B8" s="328" t="s">
        <v>46</v>
      </c>
      <c r="C8" s="328" t="s">
        <v>35</v>
      </c>
      <c r="D8" s="329" t="s">
        <v>47</v>
      </c>
      <c r="E8" s="328" t="s">
        <v>48</v>
      </c>
      <c r="F8" s="328" t="s">
        <v>49</v>
      </c>
      <c r="G8" s="330">
        <v>44533</v>
      </c>
      <c r="H8" s="328" t="s">
        <v>50</v>
      </c>
      <c r="I8" s="328" t="s">
        <v>51</v>
      </c>
      <c r="J8" s="328"/>
      <c r="K8" s="328" t="s">
        <v>33</v>
      </c>
      <c r="M8" s="328" t="str">
        <f t="shared" si="0"/>
        <v>373220 KS EQUITY</v>
      </c>
      <c r="O8" s="328" t="str">
        <f t="shared" si="1"/>
        <v>KOSE:A373220</v>
      </c>
    </row>
    <row r="9" spans="2:15">
      <c r="B9" s="328" t="s">
        <v>52</v>
      </c>
      <c r="C9" s="328" t="s">
        <v>35</v>
      </c>
      <c r="D9" s="329" t="s">
        <v>53</v>
      </c>
      <c r="E9" s="328" t="s">
        <v>37</v>
      </c>
      <c r="F9" s="328" t="s">
        <v>54</v>
      </c>
      <c r="G9" s="330">
        <v>44529</v>
      </c>
      <c r="H9" s="328" t="s">
        <v>39</v>
      </c>
      <c r="I9" s="328" t="s">
        <v>55</v>
      </c>
      <c r="J9" s="328" t="s">
        <v>56</v>
      </c>
      <c r="K9" s="328" t="s">
        <v>33</v>
      </c>
      <c r="M9" s="328" t="str">
        <f t="shared" si="0"/>
        <v>404990 KS EQUITY</v>
      </c>
      <c r="O9" s="328" t="str">
        <f t="shared" si="1"/>
        <v>KOSE:A404990</v>
      </c>
    </row>
    <row r="10" spans="2:15">
      <c r="B10" s="328" t="s">
        <v>57</v>
      </c>
      <c r="C10" s="328" t="s">
        <v>35</v>
      </c>
      <c r="D10" s="329" t="s">
        <v>58</v>
      </c>
      <c r="E10" s="328" t="s">
        <v>37</v>
      </c>
      <c r="F10" s="328" t="s">
        <v>43</v>
      </c>
      <c r="G10" s="330">
        <v>44518</v>
      </c>
      <c r="H10" s="328" t="s">
        <v>39</v>
      </c>
      <c r="I10" s="328" t="s">
        <v>59</v>
      </c>
      <c r="J10" s="328" t="s">
        <v>60</v>
      </c>
      <c r="K10" s="328" t="s">
        <v>33</v>
      </c>
      <c r="M10" s="328" t="str">
        <f t="shared" si="0"/>
        <v>396690 KS EQUITY</v>
      </c>
      <c r="O10" s="328" t="str">
        <f t="shared" si="1"/>
        <v>KOSE:A396690</v>
      </c>
    </row>
    <row r="11" spans="2:15">
      <c r="B11" s="328" t="s">
        <v>61</v>
      </c>
      <c r="C11" s="328" t="s">
        <v>35</v>
      </c>
      <c r="D11" s="329" t="s">
        <v>62</v>
      </c>
      <c r="E11" s="328" t="s">
        <v>63</v>
      </c>
      <c r="F11" s="328" t="s">
        <v>64</v>
      </c>
      <c r="G11" s="330">
        <v>44503</v>
      </c>
      <c r="H11" s="328" t="s">
        <v>39</v>
      </c>
      <c r="I11" s="328" t="s">
        <v>65</v>
      </c>
      <c r="J11" s="328" t="s">
        <v>66</v>
      </c>
      <c r="K11" s="328" t="s">
        <v>67</v>
      </c>
      <c r="M11" s="328" t="str">
        <f t="shared" si="0"/>
        <v>402340 KS EQUITY</v>
      </c>
      <c r="O11" s="328" t="str">
        <f t="shared" si="1"/>
        <v>KOSE:A402340</v>
      </c>
    </row>
    <row r="12" spans="2:15">
      <c r="B12" s="328" t="s">
        <v>68</v>
      </c>
      <c r="C12" s="328" t="s">
        <v>35</v>
      </c>
      <c r="D12" s="329" t="s">
        <v>69</v>
      </c>
      <c r="E12" s="328" t="s">
        <v>37</v>
      </c>
      <c r="F12" s="328" t="s">
        <v>70</v>
      </c>
      <c r="G12" s="330">
        <v>44482</v>
      </c>
      <c r="H12" s="328" t="s">
        <v>39</v>
      </c>
      <c r="I12" s="328" t="s">
        <v>71</v>
      </c>
      <c r="J12" s="328" t="s">
        <v>72</v>
      </c>
      <c r="K12" s="328" t="s">
        <v>33</v>
      </c>
      <c r="M12" s="328" t="str">
        <f t="shared" si="0"/>
        <v>400760 KS EQUITY</v>
      </c>
      <c r="O12" s="328" t="str">
        <f t="shared" si="1"/>
        <v>KOSE:A400760</v>
      </c>
    </row>
    <row r="13" spans="2:15">
      <c r="B13" s="328" t="s">
        <v>73</v>
      </c>
      <c r="C13" s="328" t="s">
        <v>35</v>
      </c>
      <c r="D13" s="329" t="s">
        <v>74</v>
      </c>
      <c r="E13" s="328" t="s">
        <v>75</v>
      </c>
      <c r="F13" s="328" t="s">
        <v>76</v>
      </c>
      <c r="G13" s="330">
        <v>44456</v>
      </c>
      <c r="H13" s="328" t="s">
        <v>39</v>
      </c>
      <c r="I13" s="328" t="s">
        <v>77</v>
      </c>
      <c r="J13" s="328" t="s">
        <v>78</v>
      </c>
      <c r="K13" s="328" t="s">
        <v>79</v>
      </c>
      <c r="M13" s="328" t="str">
        <f t="shared" si="0"/>
        <v>377300 KS EQUITY</v>
      </c>
      <c r="O13" s="328" t="str">
        <f t="shared" si="1"/>
        <v>KOSE:A377300</v>
      </c>
    </row>
    <row r="14" spans="2:15">
      <c r="B14" s="328" t="s">
        <v>80</v>
      </c>
      <c r="C14" s="328" t="s">
        <v>35</v>
      </c>
      <c r="D14" s="329" t="s">
        <v>81</v>
      </c>
      <c r="E14" s="328" t="s">
        <v>82</v>
      </c>
      <c r="F14" s="328" t="s">
        <v>83</v>
      </c>
      <c r="G14" s="330">
        <v>44453</v>
      </c>
      <c r="H14" s="328" t="s">
        <v>50</v>
      </c>
      <c r="I14" s="328" t="s">
        <v>84</v>
      </c>
      <c r="J14" s="328" t="s">
        <v>85</v>
      </c>
      <c r="K14" s="328" t="s">
        <v>33</v>
      </c>
      <c r="M14" s="328" t="str">
        <f t="shared" si="0"/>
        <v>381970 KS EQUITY</v>
      </c>
      <c r="O14" s="328" t="str">
        <f t="shared" si="1"/>
        <v>KOSE:A381970</v>
      </c>
    </row>
    <row r="15" spans="2:15">
      <c r="B15" s="328" t="s">
        <v>86</v>
      </c>
      <c r="C15" s="328" t="s">
        <v>35</v>
      </c>
      <c r="D15" s="329" t="s">
        <v>87</v>
      </c>
      <c r="E15" s="328" t="s">
        <v>88</v>
      </c>
      <c r="F15" s="328" t="s">
        <v>89</v>
      </c>
      <c r="G15" s="330">
        <v>44440</v>
      </c>
      <c r="H15" s="328" t="s">
        <v>39</v>
      </c>
      <c r="I15" s="328" t="s">
        <v>90</v>
      </c>
      <c r="J15" s="328" t="s">
        <v>91</v>
      </c>
      <c r="K15" s="328" t="s">
        <v>92</v>
      </c>
      <c r="M15" s="328" t="str">
        <f t="shared" si="0"/>
        <v>329180 KS EQUITY</v>
      </c>
      <c r="O15" s="328" t="str">
        <f t="shared" si="1"/>
        <v>KOSE:A329180</v>
      </c>
    </row>
    <row r="16" spans="2:15">
      <c r="B16" s="328" t="s">
        <v>93</v>
      </c>
      <c r="C16" s="328" t="s">
        <v>35</v>
      </c>
      <c r="D16" s="329" t="s">
        <v>94</v>
      </c>
      <c r="E16" s="328" t="s">
        <v>37</v>
      </c>
      <c r="F16" s="328" t="s">
        <v>95</v>
      </c>
      <c r="G16" s="330">
        <v>44435</v>
      </c>
      <c r="H16" s="328" t="s">
        <v>50</v>
      </c>
      <c r="I16" s="328" t="s">
        <v>96</v>
      </c>
      <c r="J16" s="328" t="s">
        <v>97</v>
      </c>
      <c r="K16" s="328" t="s">
        <v>33</v>
      </c>
      <c r="M16" s="328" t="str">
        <f t="shared" si="0"/>
        <v>395400 KS EQUITY</v>
      </c>
      <c r="O16" s="328" t="str">
        <f t="shared" si="1"/>
        <v>KOSE:A395400</v>
      </c>
    </row>
    <row r="17" spans="2:15">
      <c r="B17" s="328" t="s">
        <v>98</v>
      </c>
      <c r="C17" s="328" t="s">
        <v>35</v>
      </c>
      <c r="D17" s="329" t="s">
        <v>99</v>
      </c>
      <c r="E17" s="328" t="s">
        <v>100</v>
      </c>
      <c r="F17" s="328" t="s">
        <v>101</v>
      </c>
      <c r="G17" s="330">
        <v>44428</v>
      </c>
      <c r="H17" s="328" t="s">
        <v>39</v>
      </c>
      <c r="I17" s="328" t="s">
        <v>102</v>
      </c>
      <c r="J17" s="328" t="s">
        <v>103</v>
      </c>
      <c r="K17" s="328" t="s">
        <v>104</v>
      </c>
      <c r="M17" s="328" t="str">
        <f t="shared" si="0"/>
        <v>271940 KS EQUITY</v>
      </c>
      <c r="O17" s="328" t="str">
        <f t="shared" si="1"/>
        <v>KOSE:A271940</v>
      </c>
    </row>
    <row r="18" spans="2:15">
      <c r="B18" s="328" t="s">
        <v>105</v>
      </c>
      <c r="C18" s="328" t="s">
        <v>35</v>
      </c>
      <c r="D18" s="329" t="s">
        <v>106</v>
      </c>
      <c r="E18" s="328" t="s">
        <v>37</v>
      </c>
      <c r="F18" s="328" t="s">
        <v>107</v>
      </c>
      <c r="G18" s="330">
        <v>44427</v>
      </c>
      <c r="H18" s="328" t="s">
        <v>39</v>
      </c>
      <c r="I18" s="328" t="s">
        <v>108</v>
      </c>
      <c r="J18" s="328" t="s">
        <v>109</v>
      </c>
      <c r="K18" s="328" t="s">
        <v>67</v>
      </c>
      <c r="M18" s="328" t="str">
        <f t="shared" si="0"/>
        <v>377190 KS EQUITY</v>
      </c>
      <c r="O18" s="328" t="str">
        <f t="shared" si="1"/>
        <v>KOSE:A377190</v>
      </c>
    </row>
    <row r="19" spans="2:15">
      <c r="B19" s="328" t="s">
        <v>110</v>
      </c>
      <c r="C19" s="328" t="s">
        <v>35</v>
      </c>
      <c r="D19" s="329" t="s">
        <v>111</v>
      </c>
      <c r="E19" s="328" t="s">
        <v>112</v>
      </c>
      <c r="F19" s="328" t="s">
        <v>113</v>
      </c>
      <c r="G19" s="330">
        <v>44425</v>
      </c>
      <c r="H19" s="328" t="s">
        <v>39</v>
      </c>
      <c r="I19" s="328" t="s">
        <v>114</v>
      </c>
      <c r="J19" s="328" t="s">
        <v>115</v>
      </c>
      <c r="K19" s="328" t="s">
        <v>67</v>
      </c>
      <c r="M19" s="328" t="str">
        <f t="shared" si="0"/>
        <v>139990 KS EQUITY</v>
      </c>
      <c r="O19" s="328" t="str">
        <f t="shared" si="1"/>
        <v>KOSE:A139990</v>
      </c>
    </row>
    <row r="20" spans="2:15">
      <c r="B20" s="328" t="s">
        <v>116</v>
      </c>
      <c r="C20" s="328" t="s">
        <v>35</v>
      </c>
      <c r="D20" s="329" t="s">
        <v>117</v>
      </c>
      <c r="E20" s="328" t="s">
        <v>118</v>
      </c>
      <c r="F20" s="328" t="s">
        <v>119</v>
      </c>
      <c r="G20" s="330">
        <v>44418</v>
      </c>
      <c r="H20" s="328" t="s">
        <v>39</v>
      </c>
      <c r="I20" s="328" t="s">
        <v>120</v>
      </c>
      <c r="J20" s="328" t="s">
        <v>121</v>
      </c>
      <c r="K20" s="328" t="s">
        <v>33</v>
      </c>
      <c r="M20" s="328" t="str">
        <f t="shared" si="0"/>
        <v>089860 KS EQUITY</v>
      </c>
      <c r="O20" s="328" t="str">
        <f t="shared" si="1"/>
        <v>KOSE:A089860</v>
      </c>
    </row>
    <row r="21" spans="2:15">
      <c r="B21" s="328" t="s">
        <v>122</v>
      </c>
      <c r="C21" s="328" t="s">
        <v>35</v>
      </c>
      <c r="D21" s="329" t="s">
        <v>123</v>
      </c>
      <c r="E21" s="328" t="s">
        <v>124</v>
      </c>
      <c r="F21" s="328" t="s">
        <v>125</v>
      </c>
      <c r="G21" s="330">
        <v>44417</v>
      </c>
      <c r="H21" s="328" t="s">
        <v>39</v>
      </c>
      <c r="I21" s="328" t="s">
        <v>126</v>
      </c>
      <c r="J21" s="328" t="s">
        <v>127</v>
      </c>
      <c r="K21" s="328" t="s">
        <v>128</v>
      </c>
      <c r="M21" s="328" t="str">
        <f t="shared" si="0"/>
        <v>372910 KS EQUITY</v>
      </c>
      <c r="O21" s="328" t="str">
        <f t="shared" si="1"/>
        <v>KOSE:A372910</v>
      </c>
    </row>
    <row r="22" spans="2:15">
      <c r="B22" s="328" t="s">
        <v>129</v>
      </c>
      <c r="C22" s="328" t="s">
        <v>35</v>
      </c>
      <c r="D22" s="329" t="s">
        <v>130</v>
      </c>
      <c r="E22" s="328" t="s">
        <v>131</v>
      </c>
      <c r="F22" s="328" t="s">
        <v>132</v>
      </c>
      <c r="G22" s="330">
        <v>44414</v>
      </c>
      <c r="H22" s="328" t="s">
        <v>39</v>
      </c>
      <c r="I22" s="328" t="s">
        <v>133</v>
      </c>
      <c r="J22" s="328"/>
      <c r="K22" s="328" t="s">
        <v>67</v>
      </c>
      <c r="M22" s="328" t="str">
        <f t="shared" si="0"/>
        <v>259960 KS EQUITY</v>
      </c>
      <c r="O22" s="328" t="str">
        <f t="shared" si="1"/>
        <v>KOSE:A259960</v>
      </c>
    </row>
    <row r="23" spans="2:15">
      <c r="B23" s="328" t="s">
        <v>134</v>
      </c>
      <c r="C23" s="328" t="s">
        <v>35</v>
      </c>
      <c r="D23" s="329" t="s">
        <v>135</v>
      </c>
      <c r="E23" s="328" t="s">
        <v>136</v>
      </c>
      <c r="F23" s="328" t="s">
        <v>137</v>
      </c>
      <c r="G23" s="330">
        <v>44393</v>
      </c>
      <c r="H23" s="328" t="s">
        <v>39</v>
      </c>
      <c r="I23" s="328" t="s">
        <v>138</v>
      </c>
      <c r="J23" s="328" t="s">
        <v>139</v>
      </c>
      <c r="K23" s="328" t="s">
        <v>67</v>
      </c>
      <c r="M23" s="328" t="str">
        <f t="shared" si="0"/>
        <v>178920 KS EQUITY</v>
      </c>
      <c r="O23" s="328" t="str">
        <f t="shared" si="1"/>
        <v>KOSE:A178920</v>
      </c>
    </row>
    <row r="24" spans="2:15">
      <c r="B24" s="328" t="s">
        <v>140</v>
      </c>
      <c r="C24" s="328" t="s">
        <v>35</v>
      </c>
      <c r="D24" s="329" t="s">
        <v>141</v>
      </c>
      <c r="E24" s="328" t="s">
        <v>142</v>
      </c>
      <c r="F24" s="328" t="s">
        <v>143</v>
      </c>
      <c r="G24" s="330">
        <v>44383</v>
      </c>
      <c r="H24" s="328" t="s">
        <v>39</v>
      </c>
      <c r="I24" s="328" t="s">
        <v>144</v>
      </c>
      <c r="J24" s="328" t="s">
        <v>145</v>
      </c>
      <c r="K24" s="328" t="s">
        <v>33</v>
      </c>
      <c r="M24" s="328" t="str">
        <f t="shared" si="0"/>
        <v>323410 KS EQUITY</v>
      </c>
      <c r="O24" s="328" t="str">
        <f t="shared" si="1"/>
        <v>KOSE:A323410</v>
      </c>
    </row>
    <row r="25" spans="2:15">
      <c r="B25" s="328" t="s">
        <v>146</v>
      </c>
      <c r="C25" s="328" t="s">
        <v>35</v>
      </c>
      <c r="D25" s="329" t="s">
        <v>147</v>
      </c>
      <c r="E25" s="328" t="s">
        <v>124</v>
      </c>
      <c r="F25" s="328" t="s">
        <v>54</v>
      </c>
      <c r="G25" s="330">
        <v>44343</v>
      </c>
      <c r="H25" s="328" t="s">
        <v>39</v>
      </c>
      <c r="I25" s="328" t="s">
        <v>148</v>
      </c>
      <c r="J25" s="328" t="s">
        <v>149</v>
      </c>
      <c r="K25" s="328" t="s">
        <v>33</v>
      </c>
      <c r="M25" s="328" t="str">
        <f t="shared" si="0"/>
        <v>137310 KS EQUITY</v>
      </c>
      <c r="O25" s="328" t="str">
        <f t="shared" si="1"/>
        <v>KOSE:A137310</v>
      </c>
    </row>
    <row r="26" spans="2:15">
      <c r="B26" s="328" t="s">
        <v>150</v>
      </c>
      <c r="C26" s="328" t="s">
        <v>35</v>
      </c>
      <c r="D26" s="329" t="s">
        <v>151</v>
      </c>
      <c r="E26" s="328" t="s">
        <v>152</v>
      </c>
      <c r="F26" s="328" t="s">
        <v>153</v>
      </c>
      <c r="G26" s="330">
        <v>44337</v>
      </c>
      <c r="H26" s="328" t="s">
        <v>39</v>
      </c>
      <c r="I26" s="328" t="s">
        <v>154</v>
      </c>
      <c r="J26" s="328" t="s">
        <v>155</v>
      </c>
      <c r="K26" s="328" t="s">
        <v>33</v>
      </c>
      <c r="M26" s="328" t="str">
        <f t="shared" si="0"/>
        <v>097520 KS EQUITY</v>
      </c>
      <c r="O26" s="328" t="str">
        <f t="shared" si="1"/>
        <v>KOSE:A097520</v>
      </c>
    </row>
    <row r="27" spans="2:15">
      <c r="B27" s="328" t="s">
        <v>156</v>
      </c>
      <c r="C27" s="328" t="s">
        <v>35</v>
      </c>
      <c r="D27" s="329" t="s">
        <v>157</v>
      </c>
      <c r="E27" s="328" t="s">
        <v>63</v>
      </c>
      <c r="F27" s="328" t="s">
        <v>158</v>
      </c>
      <c r="G27" s="330">
        <v>44337</v>
      </c>
      <c r="H27" s="328" t="s">
        <v>39</v>
      </c>
      <c r="I27" s="328" t="s">
        <v>159</v>
      </c>
      <c r="J27" s="328"/>
      <c r="K27" s="328" t="s">
        <v>33</v>
      </c>
      <c r="M27" s="328" t="str">
        <f t="shared" si="0"/>
        <v>383800 KS EQUITY</v>
      </c>
      <c r="O27" s="328" t="str">
        <f t="shared" si="1"/>
        <v>KOSE:A383800</v>
      </c>
    </row>
    <row r="28" spans="2:15">
      <c r="B28" s="328" t="s">
        <v>160</v>
      </c>
      <c r="C28" s="328" t="s">
        <v>35</v>
      </c>
      <c r="D28" s="329" t="s">
        <v>161</v>
      </c>
      <c r="E28" s="328" t="s">
        <v>162</v>
      </c>
      <c r="F28" s="328" t="s">
        <v>163</v>
      </c>
      <c r="G28" s="330">
        <v>44327</v>
      </c>
      <c r="H28" s="328" t="s">
        <v>39</v>
      </c>
      <c r="I28" s="328" t="s">
        <v>164</v>
      </c>
      <c r="J28" s="328" t="s">
        <v>165</v>
      </c>
      <c r="K28" s="328" t="s">
        <v>33</v>
      </c>
      <c r="M28" s="328" t="str">
        <f t="shared" si="0"/>
        <v>383220 KS EQUITY</v>
      </c>
      <c r="O28" s="328" t="str">
        <f t="shared" si="1"/>
        <v>KOSE:A383220</v>
      </c>
    </row>
    <row r="29" spans="2:15">
      <c r="B29" s="328" t="s">
        <v>166</v>
      </c>
      <c r="C29" s="328" t="s">
        <v>35</v>
      </c>
      <c r="D29" s="329" t="s">
        <v>167</v>
      </c>
      <c r="E29" s="328" t="s">
        <v>75</v>
      </c>
      <c r="F29" s="328" t="s">
        <v>168</v>
      </c>
      <c r="G29" s="330">
        <v>44273</v>
      </c>
      <c r="H29" s="328" t="s">
        <v>39</v>
      </c>
      <c r="I29" s="328" t="s">
        <v>169</v>
      </c>
      <c r="J29" s="328" t="s">
        <v>170</v>
      </c>
      <c r="K29" s="328" t="s">
        <v>67</v>
      </c>
      <c r="M29" s="328" t="str">
        <f t="shared" si="0"/>
        <v>380440 KS EQUITY</v>
      </c>
      <c r="O29" s="328" t="str">
        <f t="shared" si="1"/>
        <v>KOSE:A380440</v>
      </c>
    </row>
    <row r="30" spans="2:15">
      <c r="B30" s="328" t="s">
        <v>171</v>
      </c>
      <c r="C30" s="328" t="s">
        <v>35</v>
      </c>
      <c r="D30" s="329" t="s">
        <v>172</v>
      </c>
      <c r="E30" s="328" t="s">
        <v>48</v>
      </c>
      <c r="F30" s="328" t="s">
        <v>173</v>
      </c>
      <c r="G30" s="330">
        <v>44270</v>
      </c>
      <c r="H30" s="328" t="s">
        <v>39</v>
      </c>
      <c r="I30" s="328" t="s">
        <v>174</v>
      </c>
      <c r="J30" s="328" t="s">
        <v>175</v>
      </c>
      <c r="K30" s="328" t="s">
        <v>176</v>
      </c>
      <c r="M30" s="328" t="str">
        <f t="shared" si="0"/>
        <v>361610 KS EQUITY</v>
      </c>
      <c r="O30" s="328" t="str">
        <f t="shared" si="1"/>
        <v>KOSE:A361610</v>
      </c>
    </row>
    <row r="31" spans="2:15">
      <c r="B31" s="328" t="s">
        <v>177</v>
      </c>
      <c r="C31" s="328" t="s">
        <v>35</v>
      </c>
      <c r="D31" s="329" t="s">
        <v>178</v>
      </c>
      <c r="E31" s="328" t="s">
        <v>179</v>
      </c>
      <c r="F31" s="328" t="s">
        <v>180</v>
      </c>
      <c r="G31" s="330">
        <v>44232</v>
      </c>
      <c r="H31" s="328" t="s">
        <v>181</v>
      </c>
      <c r="I31" s="328" t="s">
        <v>182</v>
      </c>
      <c r="J31" s="328" t="s">
        <v>183</v>
      </c>
      <c r="K31" s="328" t="s">
        <v>184</v>
      </c>
      <c r="M31" s="328" t="str">
        <f t="shared" si="0"/>
        <v>302440 KS EQUITY</v>
      </c>
      <c r="O31" s="328" t="str">
        <f t="shared" si="1"/>
        <v>KOSE:A302440</v>
      </c>
    </row>
    <row r="32" spans="2:15">
      <c r="B32" s="328" t="s">
        <v>185</v>
      </c>
      <c r="C32" s="328" t="s">
        <v>35</v>
      </c>
      <c r="D32" s="329" t="s">
        <v>186</v>
      </c>
      <c r="E32" s="328" t="s">
        <v>187</v>
      </c>
      <c r="F32" s="328" t="s">
        <v>188</v>
      </c>
      <c r="G32" s="330">
        <v>44229</v>
      </c>
      <c r="H32" s="328" t="s">
        <v>39</v>
      </c>
      <c r="I32" s="328" t="s">
        <v>189</v>
      </c>
      <c r="J32" s="328" t="s">
        <v>190</v>
      </c>
      <c r="K32" s="328" t="s">
        <v>67</v>
      </c>
      <c r="M32" s="328" t="str">
        <f t="shared" si="0"/>
        <v>378850 KS EQUITY</v>
      </c>
      <c r="O32" s="328" t="str">
        <f t="shared" si="1"/>
        <v>KOSE:A378850</v>
      </c>
    </row>
    <row r="33" spans="2:15">
      <c r="B33" s="328" t="s">
        <v>191</v>
      </c>
      <c r="C33" s="328" t="s">
        <v>35</v>
      </c>
      <c r="D33" s="329" t="s">
        <v>192</v>
      </c>
      <c r="E33" s="328" t="s">
        <v>193</v>
      </c>
      <c r="F33" s="328" t="s">
        <v>194</v>
      </c>
      <c r="G33" s="330">
        <v>44221</v>
      </c>
      <c r="H33" s="328" t="s">
        <v>39</v>
      </c>
      <c r="I33" s="328" t="s">
        <v>195</v>
      </c>
      <c r="J33" s="328"/>
      <c r="K33" s="328" t="s">
        <v>33</v>
      </c>
      <c r="M33" s="328" t="str">
        <f t="shared" si="0"/>
        <v>950210 KS EQUITY</v>
      </c>
      <c r="O33" s="328" t="str">
        <f t="shared" si="1"/>
        <v>KOSE:A950210</v>
      </c>
    </row>
    <row r="34" spans="2:15">
      <c r="B34" s="328" t="s">
        <v>196</v>
      </c>
      <c r="C34" s="328" t="s">
        <v>35</v>
      </c>
      <c r="D34" s="329" t="s">
        <v>197</v>
      </c>
      <c r="E34" s="328" t="s">
        <v>198</v>
      </c>
      <c r="F34" s="328" t="s">
        <v>43</v>
      </c>
      <c r="G34" s="330">
        <v>44188</v>
      </c>
      <c r="H34" s="328" t="s">
        <v>199</v>
      </c>
      <c r="I34" s="328" t="s">
        <v>200</v>
      </c>
      <c r="J34" s="328" t="s">
        <v>201</v>
      </c>
      <c r="K34" s="328" t="s">
        <v>33</v>
      </c>
      <c r="M34" s="328" t="str">
        <f t="shared" si="0"/>
        <v>248070 KS EQUITY</v>
      </c>
      <c r="O34" s="328" t="str">
        <f t="shared" si="1"/>
        <v>KOSE:A248070</v>
      </c>
    </row>
    <row r="35" spans="2:15">
      <c r="B35" s="328" t="s">
        <v>202</v>
      </c>
      <c r="C35" s="328" t="s">
        <v>35</v>
      </c>
      <c r="D35" s="329" t="s">
        <v>203</v>
      </c>
      <c r="E35" s="328" t="s">
        <v>204</v>
      </c>
      <c r="F35" s="328" t="s">
        <v>205</v>
      </c>
      <c r="G35" s="330">
        <v>44172</v>
      </c>
      <c r="H35" s="328" t="s">
        <v>39</v>
      </c>
      <c r="I35" s="328" t="s">
        <v>206</v>
      </c>
      <c r="J35" s="328" t="s">
        <v>207</v>
      </c>
      <c r="K35" s="328" t="s">
        <v>104</v>
      </c>
      <c r="M35" s="328" t="str">
        <f t="shared" si="0"/>
        <v>375500 KS EQUITY</v>
      </c>
      <c r="O35" s="328" t="str">
        <f t="shared" si="1"/>
        <v>KOSE:A375500</v>
      </c>
    </row>
    <row r="36" spans="2:15">
      <c r="B36" s="328" t="s">
        <v>208</v>
      </c>
      <c r="C36" s="328" t="s">
        <v>35</v>
      </c>
      <c r="D36" s="329" t="s">
        <v>209</v>
      </c>
      <c r="E36" s="328" t="s">
        <v>37</v>
      </c>
      <c r="F36" s="328" t="s">
        <v>210</v>
      </c>
      <c r="G36" s="330">
        <v>44155</v>
      </c>
      <c r="H36" s="328" t="s">
        <v>39</v>
      </c>
      <c r="I36" s="328" t="s">
        <v>211</v>
      </c>
      <c r="J36" s="328"/>
      <c r="K36" s="328" t="s">
        <v>33</v>
      </c>
      <c r="M36" s="328" t="str">
        <f t="shared" si="0"/>
        <v>365550 KS EQUITY</v>
      </c>
      <c r="O36" s="328" t="str">
        <f t="shared" si="1"/>
        <v>KOSE:A365550</v>
      </c>
    </row>
    <row r="37" spans="2:15">
      <c r="B37" s="328" t="s">
        <v>212</v>
      </c>
      <c r="C37" s="328" t="s">
        <v>35</v>
      </c>
      <c r="D37" s="329" t="s">
        <v>213</v>
      </c>
      <c r="E37" s="328" t="s">
        <v>187</v>
      </c>
      <c r="F37" s="328" t="s">
        <v>214</v>
      </c>
      <c r="G37" s="330">
        <v>44147</v>
      </c>
      <c r="H37" s="328" t="s">
        <v>39</v>
      </c>
      <c r="I37" s="328" t="s">
        <v>215</v>
      </c>
      <c r="J37" s="328" t="s">
        <v>216</v>
      </c>
      <c r="K37" s="328" t="s">
        <v>104</v>
      </c>
      <c r="M37" s="328" t="str">
        <f t="shared" si="0"/>
        <v>009900 KS EQUITY</v>
      </c>
      <c r="O37" s="328" t="str">
        <f t="shared" si="1"/>
        <v>KOSE:A009900</v>
      </c>
    </row>
    <row r="38" spans="2:15">
      <c r="B38" s="328" t="s">
        <v>217</v>
      </c>
      <c r="C38" s="328" t="s">
        <v>35</v>
      </c>
      <c r="D38" s="329" t="s">
        <v>218</v>
      </c>
      <c r="E38" s="328" t="s">
        <v>219</v>
      </c>
      <c r="F38" s="328" t="s">
        <v>220</v>
      </c>
      <c r="G38" s="330">
        <v>44119</v>
      </c>
      <c r="H38" s="328" t="s">
        <v>39</v>
      </c>
      <c r="I38" s="328" t="s">
        <v>221</v>
      </c>
      <c r="J38" s="328" t="s">
        <v>222</v>
      </c>
      <c r="K38" s="328" t="s">
        <v>33</v>
      </c>
      <c r="M38" s="328" t="str">
        <f t="shared" si="0"/>
        <v>244920 KS EQUITY</v>
      </c>
      <c r="O38" s="328" t="str">
        <f t="shared" si="1"/>
        <v>KOSE:A244920</v>
      </c>
    </row>
    <row r="39" spans="2:15">
      <c r="B39" s="328" t="s">
        <v>223</v>
      </c>
      <c r="C39" s="328" t="s">
        <v>35</v>
      </c>
      <c r="D39" s="329" t="s">
        <v>224</v>
      </c>
      <c r="E39" s="328" t="s">
        <v>225</v>
      </c>
      <c r="F39" s="328" t="s">
        <v>226</v>
      </c>
      <c r="G39" s="330">
        <v>44096</v>
      </c>
      <c r="H39" s="328" t="s">
        <v>39</v>
      </c>
      <c r="I39" s="328" t="s">
        <v>227</v>
      </c>
      <c r="J39" s="328" t="s">
        <v>228</v>
      </c>
      <c r="K39" s="328" t="s">
        <v>33</v>
      </c>
      <c r="M39" s="328" t="str">
        <f t="shared" si="0"/>
        <v>339770 KS EQUITY</v>
      </c>
      <c r="O39" s="328" t="str">
        <f t="shared" si="1"/>
        <v>KOSE:A339770</v>
      </c>
    </row>
    <row r="40" spans="2:15">
      <c r="B40" s="328" t="s">
        <v>229</v>
      </c>
      <c r="C40" s="328" t="s">
        <v>35</v>
      </c>
      <c r="D40" s="329" t="s">
        <v>230</v>
      </c>
      <c r="E40" s="328" t="s">
        <v>231</v>
      </c>
      <c r="F40" s="328" t="s">
        <v>95</v>
      </c>
      <c r="G40" s="330">
        <v>44074</v>
      </c>
      <c r="H40" s="328" t="s">
        <v>232</v>
      </c>
      <c r="I40" s="328" t="s">
        <v>233</v>
      </c>
      <c r="J40" s="328" t="s">
        <v>234</v>
      </c>
      <c r="K40" s="328" t="s">
        <v>33</v>
      </c>
      <c r="M40" s="328" t="str">
        <f t="shared" si="0"/>
        <v>352820 KS EQUITY</v>
      </c>
      <c r="O40" s="328" t="str">
        <f t="shared" si="1"/>
        <v>KOSE:A352820</v>
      </c>
    </row>
    <row r="41" spans="2:15">
      <c r="B41" s="328" t="s">
        <v>235</v>
      </c>
      <c r="C41" s="328" t="s">
        <v>35</v>
      </c>
      <c r="D41" s="329" t="s">
        <v>236</v>
      </c>
      <c r="E41" s="328" t="s">
        <v>63</v>
      </c>
      <c r="F41" s="328" t="s">
        <v>237</v>
      </c>
      <c r="G41" s="330">
        <v>44050</v>
      </c>
      <c r="H41" s="328" t="s">
        <v>181</v>
      </c>
      <c r="I41" s="328" t="s">
        <v>238</v>
      </c>
      <c r="J41" s="328" t="s">
        <v>239</v>
      </c>
      <c r="K41" s="328" t="s">
        <v>33</v>
      </c>
      <c r="M41" s="328" t="str">
        <f t="shared" si="0"/>
        <v>363280 KS EQUITY</v>
      </c>
      <c r="O41" s="328" t="str">
        <f t="shared" si="1"/>
        <v>KOSE:A363280</v>
      </c>
    </row>
    <row r="42" spans="2:15">
      <c r="B42" s="328" t="s">
        <v>240</v>
      </c>
      <c r="C42" s="328" t="s">
        <v>35</v>
      </c>
      <c r="D42" s="329" t="s">
        <v>241</v>
      </c>
      <c r="E42" s="328" t="s">
        <v>37</v>
      </c>
      <c r="F42" s="328" t="s">
        <v>49</v>
      </c>
      <c r="G42" s="330">
        <v>44048</v>
      </c>
      <c r="H42" s="328" t="s">
        <v>232</v>
      </c>
      <c r="I42" s="328" t="s">
        <v>242</v>
      </c>
      <c r="J42" s="328" t="s">
        <v>243</v>
      </c>
      <c r="K42" s="328" t="s">
        <v>33</v>
      </c>
      <c r="M42" s="328" t="str">
        <f t="shared" si="0"/>
        <v>357120 KS EQUITY</v>
      </c>
      <c r="O42" s="328" t="str">
        <f t="shared" si="1"/>
        <v>KOSE:A357120</v>
      </c>
    </row>
    <row r="43" spans="2:15">
      <c r="B43" s="328" t="s">
        <v>244</v>
      </c>
      <c r="C43" s="328" t="s">
        <v>35</v>
      </c>
      <c r="D43" s="329" t="s">
        <v>245</v>
      </c>
      <c r="E43" s="328" t="s">
        <v>37</v>
      </c>
      <c r="F43" s="328" t="s">
        <v>246</v>
      </c>
      <c r="G43" s="330">
        <v>44048</v>
      </c>
      <c r="H43" s="328" t="s">
        <v>181</v>
      </c>
      <c r="I43" s="328" t="s">
        <v>247</v>
      </c>
      <c r="J43" s="328" t="s">
        <v>248</v>
      </c>
      <c r="K43" s="328" t="s">
        <v>33</v>
      </c>
      <c r="M43" s="328" t="str">
        <f t="shared" si="0"/>
        <v>348950 KS EQUITY</v>
      </c>
      <c r="O43" s="328" t="str">
        <f t="shared" si="1"/>
        <v>KOSE:A348950</v>
      </c>
    </row>
    <row r="44" spans="2:15">
      <c r="B44" s="328" t="s">
        <v>249</v>
      </c>
      <c r="C44" s="328" t="s">
        <v>35</v>
      </c>
      <c r="D44" s="329" t="s">
        <v>250</v>
      </c>
      <c r="E44" s="328" t="s">
        <v>37</v>
      </c>
      <c r="F44" s="328" t="s">
        <v>246</v>
      </c>
      <c r="G44" s="330">
        <v>44028</v>
      </c>
      <c r="H44" s="328" t="s">
        <v>251</v>
      </c>
      <c r="I44" s="328" t="s">
        <v>252</v>
      </c>
      <c r="J44" s="328" t="s">
        <v>253</v>
      </c>
      <c r="K44" s="328" t="s">
        <v>33</v>
      </c>
      <c r="M44" s="328" t="str">
        <f t="shared" si="0"/>
        <v>357250 KS EQUITY</v>
      </c>
      <c r="O44" s="328" t="str">
        <f t="shared" si="1"/>
        <v>KOSE:A357250</v>
      </c>
    </row>
    <row r="45" spans="2:15">
      <c r="B45" s="328" t="s">
        <v>254</v>
      </c>
      <c r="C45" s="328" t="s">
        <v>35</v>
      </c>
      <c r="D45" s="329" t="s">
        <v>255</v>
      </c>
      <c r="E45" s="328" t="s">
        <v>37</v>
      </c>
      <c r="F45" s="328" t="s">
        <v>256</v>
      </c>
      <c r="G45" s="330">
        <v>44014</v>
      </c>
      <c r="H45" s="328" t="s">
        <v>39</v>
      </c>
      <c r="I45" s="328" t="s">
        <v>257</v>
      </c>
      <c r="J45" s="328"/>
      <c r="K45" s="328" t="s">
        <v>67</v>
      </c>
      <c r="M45" s="328" t="str">
        <f t="shared" si="0"/>
        <v>350520 KS EQUITY</v>
      </c>
      <c r="O45" s="328" t="str">
        <f t="shared" si="1"/>
        <v>KOSE:A350520</v>
      </c>
    </row>
    <row r="46" spans="2:15">
      <c r="B46" s="328" t="s">
        <v>258</v>
      </c>
      <c r="C46" s="328" t="s">
        <v>35</v>
      </c>
      <c r="D46" s="329" t="s">
        <v>259</v>
      </c>
      <c r="E46" s="328" t="s">
        <v>37</v>
      </c>
      <c r="F46" s="328" t="s">
        <v>260</v>
      </c>
      <c r="G46" s="330">
        <v>43972</v>
      </c>
      <c r="H46" s="328" t="s">
        <v>39</v>
      </c>
      <c r="I46" s="328" t="s">
        <v>261</v>
      </c>
      <c r="J46" s="328" t="s">
        <v>262</v>
      </c>
      <c r="K46" s="328" t="s">
        <v>67</v>
      </c>
      <c r="M46" s="328" t="str">
        <f t="shared" si="0"/>
        <v>334890 KS EQUITY</v>
      </c>
      <c r="O46" s="328" t="str">
        <f t="shared" si="1"/>
        <v>KOSE:A334890</v>
      </c>
    </row>
    <row r="47" spans="2:15">
      <c r="B47" s="328" t="s">
        <v>263</v>
      </c>
      <c r="C47" s="328" t="s">
        <v>35</v>
      </c>
      <c r="D47" s="329" t="s">
        <v>264</v>
      </c>
      <c r="E47" s="328" t="s">
        <v>193</v>
      </c>
      <c r="F47" s="328" t="s">
        <v>265</v>
      </c>
      <c r="G47" s="330">
        <v>43851</v>
      </c>
      <c r="H47" s="328" t="s">
        <v>39</v>
      </c>
      <c r="I47" s="328" t="s">
        <v>266</v>
      </c>
      <c r="J47" s="328" t="s">
        <v>267</v>
      </c>
      <c r="K47" s="328" t="s">
        <v>33</v>
      </c>
      <c r="M47" s="328" t="str">
        <f t="shared" si="0"/>
        <v>326030 KS EQUITY</v>
      </c>
      <c r="O47" s="328" t="str">
        <f t="shared" si="1"/>
        <v>KOSE:A326030</v>
      </c>
    </row>
    <row r="48" spans="2:15">
      <c r="B48" s="328" t="s">
        <v>268</v>
      </c>
      <c r="C48" s="328" t="s">
        <v>35</v>
      </c>
      <c r="D48" s="329" t="s">
        <v>269</v>
      </c>
      <c r="E48" s="328" t="s">
        <v>198</v>
      </c>
      <c r="F48" s="328" t="s">
        <v>270</v>
      </c>
      <c r="G48" s="330">
        <v>43804</v>
      </c>
      <c r="H48" s="328" t="s">
        <v>232</v>
      </c>
      <c r="I48" s="328" t="s">
        <v>271</v>
      </c>
      <c r="J48" s="328" t="s">
        <v>60</v>
      </c>
      <c r="K48" s="328" t="s">
        <v>33</v>
      </c>
      <c r="M48" s="328" t="str">
        <f t="shared" si="0"/>
        <v>353200 KS EQUITY</v>
      </c>
      <c r="O48" s="328" t="str">
        <f t="shared" si="1"/>
        <v>KOSE:A353200</v>
      </c>
    </row>
    <row r="49" spans="2:15">
      <c r="B49" s="328" t="s">
        <v>272</v>
      </c>
      <c r="C49" s="328" t="s">
        <v>35</v>
      </c>
      <c r="D49" s="329" t="s">
        <v>273</v>
      </c>
      <c r="E49" s="328" t="s">
        <v>274</v>
      </c>
      <c r="F49" s="328" t="s">
        <v>275</v>
      </c>
      <c r="G49" s="330">
        <v>43794</v>
      </c>
      <c r="H49" s="328" t="s">
        <v>39</v>
      </c>
      <c r="I49" s="328" t="s">
        <v>276</v>
      </c>
      <c r="J49" s="328" t="s">
        <v>277</v>
      </c>
      <c r="K49" s="328" t="s">
        <v>79</v>
      </c>
      <c r="M49" s="328" t="str">
        <f t="shared" si="0"/>
        <v>344820 KS EQUITY</v>
      </c>
      <c r="O49" s="328" t="str">
        <f t="shared" si="1"/>
        <v>KOSE:A344820</v>
      </c>
    </row>
    <row r="50" spans="2:15">
      <c r="B50" s="328" t="s">
        <v>278</v>
      </c>
      <c r="C50" s="328" t="s">
        <v>35</v>
      </c>
      <c r="D50" s="329" t="s">
        <v>279</v>
      </c>
      <c r="E50" s="328" t="s">
        <v>37</v>
      </c>
      <c r="F50" s="328" t="s">
        <v>280</v>
      </c>
      <c r="G50" s="330">
        <v>43788</v>
      </c>
      <c r="H50" s="328" t="s">
        <v>39</v>
      </c>
      <c r="I50" s="328" t="s">
        <v>281</v>
      </c>
      <c r="J50" s="328" t="s">
        <v>282</v>
      </c>
      <c r="K50" s="328" t="s">
        <v>67</v>
      </c>
      <c r="M50" s="328" t="str">
        <f t="shared" si="0"/>
        <v>338100 KS EQUITY</v>
      </c>
      <c r="O50" s="328" t="str">
        <f t="shared" si="1"/>
        <v>KOSE:A338100</v>
      </c>
    </row>
    <row r="51" spans="2:15">
      <c r="B51" s="328" t="s">
        <v>283</v>
      </c>
      <c r="C51" s="328" t="s">
        <v>35</v>
      </c>
      <c r="D51" s="329" t="s">
        <v>284</v>
      </c>
      <c r="E51" s="328" t="s">
        <v>187</v>
      </c>
      <c r="F51" s="328" t="s">
        <v>285</v>
      </c>
      <c r="G51" s="330">
        <v>43782</v>
      </c>
      <c r="H51" s="328" t="s">
        <v>39</v>
      </c>
      <c r="I51" s="328" t="s">
        <v>286</v>
      </c>
      <c r="J51" s="328" t="s">
        <v>287</v>
      </c>
      <c r="K51" s="328" t="s">
        <v>104</v>
      </c>
      <c r="M51" s="328" t="str">
        <f t="shared" si="0"/>
        <v>308170 KS EQUITY</v>
      </c>
      <c r="O51" s="328" t="str">
        <f t="shared" si="1"/>
        <v>KOSE:A308170</v>
      </c>
    </row>
    <row r="52" spans="2:15">
      <c r="B52" s="328" t="s">
        <v>288</v>
      </c>
      <c r="C52" s="328" t="s">
        <v>35</v>
      </c>
      <c r="D52" s="329" t="s">
        <v>289</v>
      </c>
      <c r="E52" s="328" t="s">
        <v>290</v>
      </c>
      <c r="F52" s="328" t="s">
        <v>291</v>
      </c>
      <c r="G52" s="330">
        <v>43775</v>
      </c>
      <c r="H52" s="328" t="s">
        <v>39</v>
      </c>
      <c r="I52" s="328" t="s">
        <v>292</v>
      </c>
      <c r="J52" s="328" t="s">
        <v>293</v>
      </c>
      <c r="K52" s="328" t="s">
        <v>33</v>
      </c>
      <c r="M52" s="328" t="str">
        <f t="shared" si="0"/>
        <v>322000 KS EQUITY</v>
      </c>
      <c r="O52" s="328" t="str">
        <f t="shared" si="1"/>
        <v>KOSE:A322000</v>
      </c>
    </row>
    <row r="53" spans="2:15">
      <c r="B53" s="328" t="s">
        <v>294</v>
      </c>
      <c r="C53" s="328" t="s">
        <v>35</v>
      </c>
      <c r="D53" s="329" t="s">
        <v>295</v>
      </c>
      <c r="E53" s="328" t="s">
        <v>198</v>
      </c>
      <c r="F53" s="328" t="s">
        <v>43</v>
      </c>
      <c r="G53" s="330">
        <v>43768</v>
      </c>
      <c r="H53" s="328" t="s">
        <v>181</v>
      </c>
      <c r="I53" s="328" t="s">
        <v>296</v>
      </c>
      <c r="J53" s="328" t="s">
        <v>297</v>
      </c>
      <c r="K53" s="328" t="s">
        <v>33</v>
      </c>
      <c r="M53" s="328" t="str">
        <f t="shared" si="0"/>
        <v>272210 KS EQUITY</v>
      </c>
      <c r="O53" s="328" t="str">
        <f t="shared" si="1"/>
        <v>KOSE:A272210</v>
      </c>
    </row>
    <row r="54" spans="2:15">
      <c r="B54" s="328" t="s">
        <v>298</v>
      </c>
      <c r="C54" s="328" t="s">
        <v>35</v>
      </c>
      <c r="D54" s="329" t="s">
        <v>299</v>
      </c>
      <c r="E54" s="328" t="s">
        <v>37</v>
      </c>
      <c r="F54" s="328" t="s">
        <v>300</v>
      </c>
      <c r="G54" s="330">
        <v>43768</v>
      </c>
      <c r="H54" s="328" t="s">
        <v>39</v>
      </c>
      <c r="I54" s="328" t="s">
        <v>301</v>
      </c>
      <c r="J54" s="328" t="s">
        <v>302</v>
      </c>
      <c r="K54" s="328" t="s">
        <v>67</v>
      </c>
      <c r="M54" s="328" t="str">
        <f t="shared" si="0"/>
        <v>317400 KS EQUITY</v>
      </c>
      <c r="O54" s="328" t="str">
        <f t="shared" si="1"/>
        <v>KOSE:A317400</v>
      </c>
    </row>
    <row r="55" spans="2:15">
      <c r="B55" s="328" t="s">
        <v>303</v>
      </c>
      <c r="C55" s="328" t="s">
        <v>35</v>
      </c>
      <c r="D55" s="329" t="s">
        <v>304</v>
      </c>
      <c r="E55" s="328" t="s">
        <v>37</v>
      </c>
      <c r="F55" s="328" t="s">
        <v>305</v>
      </c>
      <c r="G55" s="330">
        <v>43756</v>
      </c>
      <c r="H55" s="328" t="s">
        <v>39</v>
      </c>
      <c r="I55" s="328" t="s">
        <v>306</v>
      </c>
      <c r="J55" s="328" t="s">
        <v>307</v>
      </c>
      <c r="K55" s="328" t="s">
        <v>92</v>
      </c>
      <c r="M55" s="328" t="str">
        <f t="shared" si="0"/>
        <v>330590 KS EQUITY</v>
      </c>
      <c r="O55" s="328" t="str">
        <f t="shared" si="1"/>
        <v>KOSE:A330590</v>
      </c>
    </row>
    <row r="56" spans="2:15">
      <c r="B56" s="328" t="s">
        <v>308</v>
      </c>
      <c r="C56" s="328" t="s">
        <v>35</v>
      </c>
      <c r="D56" s="329" t="s">
        <v>309</v>
      </c>
      <c r="E56" s="328" t="s">
        <v>310</v>
      </c>
      <c r="F56" s="328" t="s">
        <v>311</v>
      </c>
      <c r="G56" s="330">
        <v>43756</v>
      </c>
      <c r="H56" s="328" t="s">
        <v>39</v>
      </c>
      <c r="I56" s="328" t="s">
        <v>312</v>
      </c>
      <c r="J56" s="328" t="s">
        <v>313</v>
      </c>
      <c r="K56" s="328" t="s">
        <v>92</v>
      </c>
      <c r="M56" s="328" t="str">
        <f t="shared" si="0"/>
        <v>013890 KS EQUITY</v>
      </c>
      <c r="O56" s="328" t="str">
        <f t="shared" si="1"/>
        <v>KOSE:A013890</v>
      </c>
    </row>
    <row r="57" spans="2:15">
      <c r="B57" s="328" t="s">
        <v>314</v>
      </c>
      <c r="C57" s="328" t="s">
        <v>35</v>
      </c>
      <c r="D57" s="329" t="s">
        <v>315</v>
      </c>
      <c r="E57" s="328" t="s">
        <v>316</v>
      </c>
      <c r="F57" s="328" t="s">
        <v>317</v>
      </c>
      <c r="G57" s="330">
        <v>43756</v>
      </c>
      <c r="H57" s="328" t="s">
        <v>39</v>
      </c>
      <c r="I57" s="328" t="s">
        <v>318</v>
      </c>
      <c r="J57" s="328" t="s">
        <v>319</v>
      </c>
      <c r="K57" s="328" t="s">
        <v>33</v>
      </c>
      <c r="M57" s="328" t="str">
        <f t="shared" si="0"/>
        <v>336260 KS EQUITY</v>
      </c>
      <c r="O57" s="328" t="str">
        <f t="shared" si="1"/>
        <v>KOSE:A336260</v>
      </c>
    </row>
    <row r="58" spans="2:15">
      <c r="B58" s="328" t="s">
        <v>320</v>
      </c>
      <c r="C58" s="328" t="s">
        <v>35</v>
      </c>
      <c r="D58" s="329" t="s">
        <v>321</v>
      </c>
      <c r="E58" s="328" t="s">
        <v>198</v>
      </c>
      <c r="F58" s="328" t="s">
        <v>322</v>
      </c>
      <c r="G58" s="330">
        <v>43614</v>
      </c>
      <c r="H58" s="328" t="s">
        <v>39</v>
      </c>
      <c r="I58" s="328" t="s">
        <v>323</v>
      </c>
      <c r="J58" s="328" t="s">
        <v>324</v>
      </c>
      <c r="K58" s="328" t="s">
        <v>104</v>
      </c>
      <c r="M58" s="328" t="str">
        <f t="shared" si="0"/>
        <v>336370 KS EQUITY</v>
      </c>
      <c r="O58" s="328" t="str">
        <f t="shared" si="1"/>
        <v>KOSE:A336370</v>
      </c>
    </row>
    <row r="59" spans="2:15">
      <c r="B59" s="328" t="s">
        <v>325</v>
      </c>
      <c r="C59" s="328" t="s">
        <v>35</v>
      </c>
      <c r="D59" s="329" t="s">
        <v>326</v>
      </c>
      <c r="E59" s="328" t="s">
        <v>327</v>
      </c>
      <c r="F59" s="328" t="s">
        <v>328</v>
      </c>
      <c r="G59" s="330">
        <v>43552</v>
      </c>
      <c r="H59" s="328" t="s">
        <v>39</v>
      </c>
      <c r="I59" s="328" t="s">
        <v>329</v>
      </c>
      <c r="J59" s="328" t="s">
        <v>330</v>
      </c>
      <c r="K59" s="328" t="s">
        <v>33</v>
      </c>
      <c r="M59" s="328" t="str">
        <f t="shared" si="0"/>
        <v>036420 KS EQUITY</v>
      </c>
      <c r="O59" s="328" t="str">
        <f t="shared" si="1"/>
        <v>KOSE:A036420</v>
      </c>
    </row>
    <row r="60" spans="2:15">
      <c r="B60" s="328" t="s">
        <v>331</v>
      </c>
      <c r="C60" s="328" t="s">
        <v>35</v>
      </c>
      <c r="D60" s="329" t="s">
        <v>332</v>
      </c>
      <c r="E60" s="328" t="s">
        <v>333</v>
      </c>
      <c r="F60" s="328" t="s">
        <v>334</v>
      </c>
      <c r="G60" s="330">
        <v>43538</v>
      </c>
      <c r="H60" s="328" t="s">
        <v>39</v>
      </c>
      <c r="I60" s="328" t="s">
        <v>335</v>
      </c>
      <c r="J60" s="328" t="s">
        <v>336</v>
      </c>
      <c r="K60" s="328" t="s">
        <v>67</v>
      </c>
      <c r="M60" s="328" t="str">
        <f t="shared" si="0"/>
        <v>003670 KS EQUITY</v>
      </c>
      <c r="O60" s="328" t="str">
        <f t="shared" si="1"/>
        <v>KOSE:A003670</v>
      </c>
    </row>
    <row r="61" spans="2:15">
      <c r="B61" s="328" t="s">
        <v>337</v>
      </c>
      <c r="C61" s="328" t="s">
        <v>35</v>
      </c>
      <c r="D61" s="329" t="s">
        <v>338</v>
      </c>
      <c r="E61" s="328" t="s">
        <v>131</v>
      </c>
      <c r="F61" s="328" t="s">
        <v>339</v>
      </c>
      <c r="G61" s="330">
        <v>43536</v>
      </c>
      <c r="H61" s="328" t="s">
        <v>39</v>
      </c>
      <c r="I61" s="328" t="s">
        <v>340</v>
      </c>
      <c r="J61" s="328"/>
      <c r="K61" s="328" t="s">
        <v>33</v>
      </c>
      <c r="M61" s="328" t="str">
        <f t="shared" si="0"/>
        <v>307950 KS EQUITY</v>
      </c>
      <c r="O61" s="328" t="str">
        <f t="shared" si="1"/>
        <v>KOSE:A307950</v>
      </c>
    </row>
    <row r="62" spans="2:15">
      <c r="B62" s="328" t="s">
        <v>341</v>
      </c>
      <c r="C62" s="328" t="s">
        <v>35</v>
      </c>
      <c r="D62" s="329" t="s">
        <v>342</v>
      </c>
      <c r="E62" s="328" t="s">
        <v>198</v>
      </c>
      <c r="F62" s="328" t="s">
        <v>343</v>
      </c>
      <c r="G62" s="330">
        <v>43509</v>
      </c>
      <c r="H62" s="328" t="s">
        <v>39</v>
      </c>
      <c r="I62" s="328" t="s">
        <v>344</v>
      </c>
      <c r="J62" s="328" t="s">
        <v>345</v>
      </c>
      <c r="K62" s="328" t="s">
        <v>33</v>
      </c>
      <c r="M62" s="328" t="str">
        <f t="shared" si="0"/>
        <v>192650 KS EQUITY</v>
      </c>
      <c r="O62" s="328" t="str">
        <f t="shared" si="1"/>
        <v>KOSE:A192650</v>
      </c>
    </row>
    <row r="63" spans="2:15">
      <c r="B63" s="328" t="s">
        <v>346</v>
      </c>
      <c r="C63" s="328" t="s">
        <v>35</v>
      </c>
      <c r="D63" s="329" t="s">
        <v>347</v>
      </c>
      <c r="E63" s="328" t="s">
        <v>131</v>
      </c>
      <c r="F63" s="328" t="s">
        <v>348</v>
      </c>
      <c r="G63" s="330">
        <v>43461</v>
      </c>
      <c r="H63" s="328" t="s">
        <v>39</v>
      </c>
      <c r="I63" s="328" t="s">
        <v>349</v>
      </c>
      <c r="J63" s="328" t="s">
        <v>350</v>
      </c>
      <c r="K63" s="328" t="s">
        <v>351</v>
      </c>
      <c r="M63" s="328" t="str">
        <f t="shared" si="0"/>
        <v>192080 KS EQUITY</v>
      </c>
      <c r="O63" s="328" t="str">
        <f t="shared" si="1"/>
        <v>KOSE:A192080</v>
      </c>
    </row>
    <row r="64" spans="2:15">
      <c r="B64" s="328" t="s">
        <v>352</v>
      </c>
      <c r="C64" s="328" t="s">
        <v>35</v>
      </c>
      <c r="D64" s="329" t="s">
        <v>353</v>
      </c>
      <c r="E64" s="328" t="s">
        <v>63</v>
      </c>
      <c r="F64" s="328" t="s">
        <v>354</v>
      </c>
      <c r="G64" s="330">
        <v>43427</v>
      </c>
      <c r="H64" s="328" t="s">
        <v>39</v>
      </c>
      <c r="I64" s="328" t="s">
        <v>355</v>
      </c>
      <c r="J64" s="328" t="s">
        <v>356</v>
      </c>
      <c r="K64" s="328" t="s">
        <v>33</v>
      </c>
      <c r="M64" s="328" t="str">
        <f t="shared" si="0"/>
        <v>316140 KS EQUITY</v>
      </c>
      <c r="O64" s="328" t="str">
        <f t="shared" si="1"/>
        <v>KOSE:A316140</v>
      </c>
    </row>
    <row r="65" spans="2:15">
      <c r="B65" s="328" t="s">
        <v>357</v>
      </c>
      <c r="C65" s="328" t="s">
        <v>35</v>
      </c>
      <c r="D65" s="329" t="s">
        <v>358</v>
      </c>
      <c r="E65" s="328" t="s">
        <v>359</v>
      </c>
      <c r="F65" s="328" t="s">
        <v>360</v>
      </c>
      <c r="G65" s="330">
        <v>43378</v>
      </c>
      <c r="H65" s="328" t="s">
        <v>39</v>
      </c>
      <c r="I65" s="328" t="s">
        <v>361</v>
      </c>
      <c r="J65" s="328" t="s">
        <v>362</v>
      </c>
      <c r="K65" s="328" t="s">
        <v>33</v>
      </c>
      <c r="M65" s="328" t="str">
        <f t="shared" si="0"/>
        <v>298690 KS EQUITY</v>
      </c>
      <c r="O65" s="328" t="str">
        <f t="shared" si="1"/>
        <v>KOSE:A298690</v>
      </c>
    </row>
    <row r="66" spans="2:15">
      <c r="B66" s="328" t="s">
        <v>363</v>
      </c>
      <c r="C66" s="328" t="s">
        <v>35</v>
      </c>
      <c r="D66" s="329" t="s">
        <v>364</v>
      </c>
      <c r="E66" s="328" t="s">
        <v>365</v>
      </c>
      <c r="F66" s="328" t="s">
        <v>366</v>
      </c>
      <c r="G66" s="330">
        <v>43375</v>
      </c>
      <c r="H66" s="328" t="s">
        <v>39</v>
      </c>
      <c r="I66" s="328" t="s">
        <v>367</v>
      </c>
      <c r="J66" s="328" t="s">
        <v>368</v>
      </c>
      <c r="K66" s="328" t="s">
        <v>67</v>
      </c>
      <c r="M66" s="328" t="str">
        <f t="shared" si="0"/>
        <v>267850 KS EQUITY</v>
      </c>
      <c r="O66" s="328" t="str">
        <f t="shared" si="1"/>
        <v>KOSE:A267850</v>
      </c>
    </row>
    <row r="67" spans="2:15">
      <c r="B67" s="328" t="s">
        <v>369</v>
      </c>
      <c r="C67" s="328" t="s">
        <v>35</v>
      </c>
      <c r="D67" s="329" t="s">
        <v>370</v>
      </c>
      <c r="E67" s="328" t="s">
        <v>112</v>
      </c>
      <c r="F67" s="328" t="s">
        <v>371</v>
      </c>
      <c r="G67" s="330">
        <v>43357</v>
      </c>
      <c r="H67" s="328" t="s">
        <v>39</v>
      </c>
      <c r="I67" s="328" t="s">
        <v>372</v>
      </c>
      <c r="J67" s="328" t="s">
        <v>373</v>
      </c>
      <c r="K67" s="328" t="s">
        <v>33</v>
      </c>
      <c r="M67" s="328" t="str">
        <f t="shared" si="0"/>
        <v>306200 KS EQUITY</v>
      </c>
      <c r="O67" s="328" t="str">
        <f t="shared" si="1"/>
        <v>KOSE:A306200</v>
      </c>
    </row>
    <row r="68" spans="2:15">
      <c r="B68" s="328" t="s">
        <v>374</v>
      </c>
      <c r="C68" s="328" t="s">
        <v>35</v>
      </c>
      <c r="D68" s="329" t="s">
        <v>375</v>
      </c>
      <c r="E68" s="328" t="s">
        <v>376</v>
      </c>
      <c r="F68" s="328" t="s">
        <v>377</v>
      </c>
      <c r="G68" s="330">
        <v>43320</v>
      </c>
      <c r="H68" s="328" t="s">
        <v>50</v>
      </c>
      <c r="I68" s="328" t="s">
        <v>378</v>
      </c>
      <c r="J68" s="328" t="s">
        <v>379</v>
      </c>
      <c r="K68" s="328" t="s">
        <v>33</v>
      </c>
      <c r="M68" s="328" t="str">
        <f t="shared" si="0"/>
        <v>293480 KS EQUITY</v>
      </c>
      <c r="O68" s="328" t="str">
        <f t="shared" si="1"/>
        <v>KOSE:A293480</v>
      </c>
    </row>
    <row r="69" spans="2:15">
      <c r="B69" s="328" t="s">
        <v>380</v>
      </c>
      <c r="C69" s="328" t="s">
        <v>35</v>
      </c>
      <c r="D69" s="329" t="s">
        <v>381</v>
      </c>
      <c r="E69" s="328" t="s">
        <v>28</v>
      </c>
      <c r="F69" s="328" t="s">
        <v>382</v>
      </c>
      <c r="G69" s="330">
        <v>43318</v>
      </c>
      <c r="H69" s="328" t="s">
        <v>39</v>
      </c>
      <c r="I69" s="328" t="s">
        <v>383</v>
      </c>
      <c r="J69" s="328" t="s">
        <v>384</v>
      </c>
      <c r="K69" s="328" t="s">
        <v>33</v>
      </c>
      <c r="M69" s="328" t="str">
        <f t="shared" si="0"/>
        <v>010400 KS EQUITY</v>
      </c>
      <c r="O69" s="328" t="str">
        <f t="shared" si="1"/>
        <v>KOSE:A010400</v>
      </c>
    </row>
    <row r="70" spans="2:15">
      <c r="B70" s="328" t="s">
        <v>385</v>
      </c>
      <c r="C70" s="328" t="s">
        <v>35</v>
      </c>
      <c r="D70" s="329" t="s">
        <v>386</v>
      </c>
      <c r="E70" s="328" t="s">
        <v>37</v>
      </c>
      <c r="F70" s="328" t="s">
        <v>387</v>
      </c>
      <c r="G70" s="330">
        <v>43313</v>
      </c>
      <c r="H70" s="328" t="s">
        <v>39</v>
      </c>
      <c r="I70" s="328" t="s">
        <v>388</v>
      </c>
      <c r="J70" s="328" t="s">
        <v>389</v>
      </c>
      <c r="K70" s="328" t="s">
        <v>33</v>
      </c>
      <c r="M70" s="328" t="str">
        <f t="shared" ref="M70:M133" si="2">D70&amp;" KS EQUITY"</f>
        <v>293940 KS EQUITY</v>
      </c>
      <c r="O70" s="328" t="str">
        <f t="shared" ref="O70:O133" si="3">IF($C70="코스닥","KOSDAQ:A"&amp;$D70,"KOSE:A"&amp;$D70)</f>
        <v>KOSE:A293940</v>
      </c>
    </row>
    <row r="71" spans="2:15">
      <c r="B71" s="328" t="s">
        <v>390</v>
      </c>
      <c r="C71" s="328" t="s">
        <v>35</v>
      </c>
      <c r="D71" s="329" t="s">
        <v>391</v>
      </c>
      <c r="E71" s="328" t="s">
        <v>392</v>
      </c>
      <c r="F71" s="328" t="s">
        <v>393</v>
      </c>
      <c r="G71" s="330">
        <v>43308</v>
      </c>
      <c r="H71" s="328" t="s">
        <v>39</v>
      </c>
      <c r="I71" s="328" t="s">
        <v>394</v>
      </c>
      <c r="J71" s="328" t="s">
        <v>395</v>
      </c>
      <c r="K71" s="328" t="s">
        <v>33</v>
      </c>
      <c r="M71" s="328" t="str">
        <f t="shared" si="2"/>
        <v>300720 KS EQUITY</v>
      </c>
      <c r="O71" s="328" t="str">
        <f t="shared" si="3"/>
        <v>KOSE:A300720</v>
      </c>
    </row>
    <row r="72" spans="2:15">
      <c r="B72" s="328" t="s">
        <v>396</v>
      </c>
      <c r="C72" s="328" t="s">
        <v>35</v>
      </c>
      <c r="D72" s="329" t="s">
        <v>397</v>
      </c>
      <c r="E72" s="328" t="s">
        <v>359</v>
      </c>
      <c r="F72" s="328" t="s">
        <v>398</v>
      </c>
      <c r="G72" s="330">
        <v>43294</v>
      </c>
      <c r="H72" s="328" t="s">
        <v>39</v>
      </c>
      <c r="I72" s="328" t="s">
        <v>399</v>
      </c>
      <c r="J72" s="328" t="s">
        <v>400</v>
      </c>
      <c r="K72" s="328" t="s">
        <v>33</v>
      </c>
      <c r="M72" s="328" t="str">
        <f t="shared" si="2"/>
        <v>091810 KS EQUITY</v>
      </c>
      <c r="O72" s="328" t="str">
        <f t="shared" si="3"/>
        <v>KOSE:A091810</v>
      </c>
    </row>
    <row r="73" spans="2:15">
      <c r="B73" s="328" t="s">
        <v>401</v>
      </c>
      <c r="C73" s="328" t="s">
        <v>35</v>
      </c>
      <c r="D73" s="329" t="s">
        <v>402</v>
      </c>
      <c r="E73" s="328" t="s">
        <v>365</v>
      </c>
      <c r="F73" s="328" t="s">
        <v>403</v>
      </c>
      <c r="G73" s="330">
        <v>43294</v>
      </c>
      <c r="H73" s="328" t="s">
        <v>39</v>
      </c>
      <c r="I73" s="328" t="s">
        <v>404</v>
      </c>
      <c r="J73" s="328" t="s">
        <v>405</v>
      </c>
      <c r="K73" s="328" t="s">
        <v>33</v>
      </c>
      <c r="M73" s="328" t="str">
        <f t="shared" si="2"/>
        <v>286940 KS EQUITY</v>
      </c>
      <c r="O73" s="328" t="str">
        <f t="shared" si="3"/>
        <v>KOSE:A286940</v>
      </c>
    </row>
    <row r="74" spans="2:15">
      <c r="B74" s="328" t="s">
        <v>406</v>
      </c>
      <c r="C74" s="328" t="s">
        <v>35</v>
      </c>
      <c r="D74" s="329" t="s">
        <v>407</v>
      </c>
      <c r="E74" s="328" t="s">
        <v>316</v>
      </c>
      <c r="F74" s="328" t="s">
        <v>408</v>
      </c>
      <c r="G74" s="330">
        <v>43294</v>
      </c>
      <c r="H74" s="328" t="s">
        <v>39</v>
      </c>
      <c r="I74" s="328" t="s">
        <v>409</v>
      </c>
      <c r="J74" s="328" t="s">
        <v>410</v>
      </c>
      <c r="K74" s="328" t="s">
        <v>33</v>
      </c>
      <c r="M74" s="328" t="str">
        <f t="shared" si="2"/>
        <v>298040 KS EQUITY</v>
      </c>
      <c r="O74" s="328" t="str">
        <f t="shared" si="3"/>
        <v>KOSE:A298040</v>
      </c>
    </row>
    <row r="75" spans="2:15">
      <c r="B75" s="328" t="s">
        <v>411</v>
      </c>
      <c r="C75" s="328" t="s">
        <v>35</v>
      </c>
      <c r="D75" s="329" t="s">
        <v>412</v>
      </c>
      <c r="E75" s="328" t="s">
        <v>413</v>
      </c>
      <c r="F75" s="328" t="s">
        <v>398</v>
      </c>
      <c r="G75" s="330">
        <v>43294</v>
      </c>
      <c r="H75" s="328" t="s">
        <v>39</v>
      </c>
      <c r="I75" s="328" t="s">
        <v>404</v>
      </c>
      <c r="J75" s="328" t="s">
        <v>414</v>
      </c>
      <c r="K75" s="328" t="s">
        <v>33</v>
      </c>
      <c r="M75" s="328" t="str">
        <f t="shared" si="2"/>
        <v>298050 KS EQUITY</v>
      </c>
      <c r="O75" s="328" t="str">
        <f t="shared" si="3"/>
        <v>KOSE:A298050</v>
      </c>
    </row>
    <row r="76" spans="2:15">
      <c r="B76" s="328" t="s">
        <v>415</v>
      </c>
      <c r="C76" s="328" t="s">
        <v>35</v>
      </c>
      <c r="D76" s="329" t="s">
        <v>416</v>
      </c>
      <c r="E76" s="328" t="s">
        <v>413</v>
      </c>
      <c r="F76" s="328" t="s">
        <v>417</v>
      </c>
      <c r="G76" s="330">
        <v>43278</v>
      </c>
      <c r="H76" s="328" t="s">
        <v>181</v>
      </c>
      <c r="I76" s="328" t="s">
        <v>418</v>
      </c>
      <c r="J76" s="328"/>
      <c r="K76" s="328" t="s">
        <v>33</v>
      </c>
      <c r="M76" s="328" t="str">
        <f t="shared" si="2"/>
        <v>298020 KS EQUITY</v>
      </c>
      <c r="O76" s="328" t="str">
        <f t="shared" si="3"/>
        <v>KOSE:A298020</v>
      </c>
    </row>
    <row r="77" spans="2:15">
      <c r="B77" s="328" t="s">
        <v>419</v>
      </c>
      <c r="C77" s="328" t="s">
        <v>35</v>
      </c>
      <c r="D77" s="329" t="s">
        <v>420</v>
      </c>
      <c r="E77" s="328" t="s">
        <v>421</v>
      </c>
      <c r="F77" s="328" t="s">
        <v>422</v>
      </c>
      <c r="G77" s="330">
        <v>43263</v>
      </c>
      <c r="H77" s="328" t="s">
        <v>39</v>
      </c>
      <c r="I77" s="328" t="s">
        <v>423</v>
      </c>
      <c r="J77" s="328" t="s">
        <v>424</v>
      </c>
      <c r="K77" s="328" t="s">
        <v>33</v>
      </c>
      <c r="M77" s="328" t="str">
        <f t="shared" si="2"/>
        <v>298000 KS EQUITY</v>
      </c>
      <c r="O77" s="328" t="str">
        <f t="shared" si="3"/>
        <v>KOSE:A298000</v>
      </c>
    </row>
    <row r="78" spans="2:15">
      <c r="B78" s="328" t="s">
        <v>425</v>
      </c>
      <c r="C78" s="328" t="s">
        <v>35</v>
      </c>
      <c r="D78" s="329" t="s">
        <v>426</v>
      </c>
      <c r="E78" s="328" t="s">
        <v>37</v>
      </c>
      <c r="F78" s="328" t="s">
        <v>427</v>
      </c>
      <c r="G78" s="330">
        <v>43181</v>
      </c>
      <c r="H78" s="328" t="s">
        <v>39</v>
      </c>
      <c r="I78" s="328" t="s">
        <v>428</v>
      </c>
      <c r="J78" s="328" t="s">
        <v>429</v>
      </c>
      <c r="K78" s="328" t="s">
        <v>33</v>
      </c>
      <c r="M78" s="328" t="str">
        <f t="shared" si="2"/>
        <v>088260 KS EQUITY</v>
      </c>
      <c r="O78" s="328" t="str">
        <f t="shared" si="3"/>
        <v>KOSE:A088260</v>
      </c>
    </row>
    <row r="79" spans="2:15">
      <c r="B79" s="328" t="s">
        <v>430</v>
      </c>
      <c r="C79" s="328" t="s">
        <v>35</v>
      </c>
      <c r="D79" s="329" t="s">
        <v>431</v>
      </c>
      <c r="E79" s="328" t="s">
        <v>432</v>
      </c>
      <c r="F79" s="328" t="s">
        <v>433</v>
      </c>
      <c r="G79" s="330">
        <v>43140</v>
      </c>
      <c r="H79" s="328" t="s">
        <v>39</v>
      </c>
      <c r="I79" s="328" t="s">
        <v>434</v>
      </c>
      <c r="J79" s="328" t="s">
        <v>435</v>
      </c>
      <c r="K79" s="328" t="s">
        <v>436</v>
      </c>
      <c r="M79" s="328" t="str">
        <f t="shared" si="2"/>
        <v>294870 KS EQUITY</v>
      </c>
      <c r="O79" s="328" t="str">
        <f t="shared" si="3"/>
        <v>KOSE:A294870</v>
      </c>
    </row>
    <row r="80" spans="2:15">
      <c r="B80" s="328" t="s">
        <v>437</v>
      </c>
      <c r="C80" s="328" t="s">
        <v>35</v>
      </c>
      <c r="D80" s="329" t="s">
        <v>438</v>
      </c>
      <c r="E80" s="328" t="s">
        <v>439</v>
      </c>
      <c r="F80" s="328" t="s">
        <v>440</v>
      </c>
      <c r="G80" s="330">
        <v>43111</v>
      </c>
      <c r="H80" s="328" t="s">
        <v>39</v>
      </c>
      <c r="I80" s="328" t="s">
        <v>441</v>
      </c>
      <c r="J80" s="328" t="s">
        <v>442</v>
      </c>
      <c r="K80" s="328" t="s">
        <v>67</v>
      </c>
      <c r="M80" s="328" t="str">
        <f t="shared" si="2"/>
        <v>018250 KS EQUITY</v>
      </c>
      <c r="O80" s="328" t="str">
        <f t="shared" si="3"/>
        <v>KOSE:A018250</v>
      </c>
    </row>
    <row r="81" spans="2:15">
      <c r="B81" s="328" t="s">
        <v>443</v>
      </c>
      <c r="C81" s="328" t="s">
        <v>35</v>
      </c>
      <c r="D81" s="329" t="s">
        <v>444</v>
      </c>
      <c r="E81" s="328" t="s">
        <v>179</v>
      </c>
      <c r="F81" s="328" t="s">
        <v>445</v>
      </c>
      <c r="G81" s="330">
        <v>43105</v>
      </c>
      <c r="H81" s="328" t="s">
        <v>39</v>
      </c>
      <c r="I81" s="328" t="s">
        <v>446</v>
      </c>
      <c r="J81" s="328" t="s">
        <v>447</v>
      </c>
      <c r="K81" s="328" t="s">
        <v>67</v>
      </c>
      <c r="M81" s="328" t="str">
        <f t="shared" si="2"/>
        <v>068270 KS EQUITY</v>
      </c>
      <c r="O81" s="328" t="str">
        <f t="shared" si="3"/>
        <v>KOSE:A068270</v>
      </c>
    </row>
    <row r="82" spans="2:15">
      <c r="B82" s="328" t="s">
        <v>448</v>
      </c>
      <c r="C82" s="328" t="s">
        <v>35</v>
      </c>
      <c r="D82" s="329" t="s">
        <v>449</v>
      </c>
      <c r="E82" s="328" t="s">
        <v>450</v>
      </c>
      <c r="F82" s="328" t="s">
        <v>451</v>
      </c>
      <c r="G82" s="330">
        <v>43077</v>
      </c>
      <c r="H82" s="328" t="s">
        <v>39</v>
      </c>
      <c r="I82" s="328" t="s">
        <v>452</v>
      </c>
      <c r="J82" s="328" t="s">
        <v>453</v>
      </c>
      <c r="K82" s="328" t="s">
        <v>33</v>
      </c>
      <c r="M82" s="328" t="str">
        <f t="shared" si="2"/>
        <v>284740 KS EQUITY</v>
      </c>
      <c r="O82" s="328" t="str">
        <f t="shared" si="3"/>
        <v>KOSE:A284740</v>
      </c>
    </row>
    <row r="83" spans="2:15">
      <c r="B83" s="328" t="s">
        <v>454</v>
      </c>
      <c r="C83" s="328" t="s">
        <v>35</v>
      </c>
      <c r="D83" s="329" t="s">
        <v>455</v>
      </c>
      <c r="E83" s="328" t="s">
        <v>456</v>
      </c>
      <c r="F83" s="328" t="s">
        <v>457</v>
      </c>
      <c r="G83" s="330">
        <v>43077</v>
      </c>
      <c r="H83" s="328" t="s">
        <v>39</v>
      </c>
      <c r="I83" s="328" t="s">
        <v>458</v>
      </c>
      <c r="J83" s="328"/>
      <c r="K83" s="328" t="s">
        <v>67</v>
      </c>
      <c r="M83" s="328" t="str">
        <f t="shared" si="2"/>
        <v>285130 KS EQUITY</v>
      </c>
      <c r="O83" s="328" t="str">
        <f t="shared" si="3"/>
        <v>KOSE:A285130</v>
      </c>
    </row>
    <row r="84" spans="2:15">
      <c r="B84" s="328" t="s">
        <v>459</v>
      </c>
      <c r="C84" s="328" t="s">
        <v>35</v>
      </c>
      <c r="D84" s="329" t="s">
        <v>460</v>
      </c>
      <c r="E84" s="328" t="s">
        <v>461</v>
      </c>
      <c r="F84" s="328" t="s">
        <v>462</v>
      </c>
      <c r="G84" s="330">
        <v>43077</v>
      </c>
      <c r="H84" s="328" t="s">
        <v>39</v>
      </c>
      <c r="I84" s="328" t="s">
        <v>463</v>
      </c>
      <c r="J84" s="328" t="s">
        <v>464</v>
      </c>
      <c r="K84" s="328" t="s">
        <v>33</v>
      </c>
      <c r="M84" s="328" t="str">
        <f t="shared" si="2"/>
        <v>282330 KS EQUITY</v>
      </c>
      <c r="O84" s="328" t="str">
        <f t="shared" si="3"/>
        <v>KOSE:A282330</v>
      </c>
    </row>
    <row r="85" spans="2:15">
      <c r="B85" s="328" t="s">
        <v>465</v>
      </c>
      <c r="C85" s="328" t="s">
        <v>35</v>
      </c>
      <c r="D85" s="329" t="s">
        <v>466</v>
      </c>
      <c r="E85" s="328" t="s">
        <v>467</v>
      </c>
      <c r="F85" s="328" t="s">
        <v>468</v>
      </c>
      <c r="G85" s="330">
        <v>43074</v>
      </c>
      <c r="H85" s="328" t="s">
        <v>39</v>
      </c>
      <c r="I85" s="328" t="s">
        <v>469</v>
      </c>
      <c r="J85" s="328" t="s">
        <v>470</v>
      </c>
      <c r="K85" s="328" t="s">
        <v>67</v>
      </c>
      <c r="M85" s="328" t="str">
        <f t="shared" si="2"/>
        <v>092780 KS EQUITY</v>
      </c>
      <c r="O85" s="328" t="str">
        <f t="shared" si="3"/>
        <v>KOSE:A092780</v>
      </c>
    </row>
    <row r="86" spans="2:15">
      <c r="B86" s="328" t="s">
        <v>471</v>
      </c>
      <c r="C86" s="328" t="s">
        <v>35</v>
      </c>
      <c r="D86" s="329" t="s">
        <v>472</v>
      </c>
      <c r="E86" s="328" t="s">
        <v>359</v>
      </c>
      <c r="F86" s="328" t="s">
        <v>473</v>
      </c>
      <c r="G86" s="330">
        <v>43068</v>
      </c>
      <c r="H86" s="328" t="s">
        <v>39</v>
      </c>
      <c r="I86" s="328" t="s">
        <v>474</v>
      </c>
      <c r="J86" s="328" t="s">
        <v>475</v>
      </c>
      <c r="K86" s="328" t="s">
        <v>176</v>
      </c>
      <c r="M86" s="328" t="str">
        <f t="shared" si="2"/>
        <v>272450 KS EQUITY</v>
      </c>
      <c r="O86" s="328" t="str">
        <f t="shared" si="3"/>
        <v>KOSE:A272450</v>
      </c>
    </row>
    <row r="87" spans="2:15">
      <c r="B87" s="328" t="s">
        <v>476</v>
      </c>
      <c r="C87" s="328" t="s">
        <v>35</v>
      </c>
      <c r="D87" s="329" t="s">
        <v>477</v>
      </c>
      <c r="E87" s="328" t="s">
        <v>478</v>
      </c>
      <c r="F87" s="328" t="s">
        <v>479</v>
      </c>
      <c r="G87" s="330">
        <v>43068</v>
      </c>
      <c r="H87" s="328" t="s">
        <v>39</v>
      </c>
      <c r="I87" s="328" t="s">
        <v>480</v>
      </c>
      <c r="J87" s="328" t="s">
        <v>481</v>
      </c>
      <c r="K87" s="328" t="s">
        <v>33</v>
      </c>
      <c r="M87" s="328" t="str">
        <f t="shared" si="2"/>
        <v>281820 KS EQUITY</v>
      </c>
      <c r="O87" s="328" t="str">
        <f t="shared" si="3"/>
        <v>KOSE:A281820</v>
      </c>
    </row>
    <row r="88" spans="2:15">
      <c r="B88" s="328" t="s">
        <v>482</v>
      </c>
      <c r="C88" s="328" t="s">
        <v>35</v>
      </c>
      <c r="D88" s="329" t="s">
        <v>483</v>
      </c>
      <c r="E88" s="328" t="s">
        <v>484</v>
      </c>
      <c r="F88" s="328" t="s">
        <v>485</v>
      </c>
      <c r="G88" s="330">
        <v>43039</v>
      </c>
      <c r="H88" s="328" t="s">
        <v>39</v>
      </c>
      <c r="I88" s="328" t="s">
        <v>486</v>
      </c>
      <c r="J88" s="328" t="s">
        <v>487</v>
      </c>
      <c r="K88" s="328" t="s">
        <v>67</v>
      </c>
      <c r="M88" s="328" t="str">
        <f t="shared" si="2"/>
        <v>282690 KS EQUITY</v>
      </c>
      <c r="O88" s="328" t="str">
        <f t="shared" si="3"/>
        <v>KOSE:A282690</v>
      </c>
    </row>
    <row r="89" spans="2:15">
      <c r="B89" s="328" t="s">
        <v>488</v>
      </c>
      <c r="C89" s="328" t="s">
        <v>35</v>
      </c>
      <c r="D89" s="329" t="s">
        <v>489</v>
      </c>
      <c r="E89" s="328" t="s">
        <v>136</v>
      </c>
      <c r="F89" s="328" t="s">
        <v>490</v>
      </c>
      <c r="G89" s="330">
        <v>43038</v>
      </c>
      <c r="H89" s="328" t="s">
        <v>39</v>
      </c>
      <c r="I89" s="328" t="s">
        <v>491</v>
      </c>
      <c r="J89" s="328" t="s">
        <v>492</v>
      </c>
      <c r="K89" s="328" t="s">
        <v>33</v>
      </c>
      <c r="M89" s="328" t="str">
        <f t="shared" si="2"/>
        <v>272550 KS EQUITY</v>
      </c>
      <c r="O89" s="328" t="str">
        <f t="shared" si="3"/>
        <v>KOSE:A272550</v>
      </c>
    </row>
    <row r="90" spans="2:15">
      <c r="B90" s="328" t="s">
        <v>493</v>
      </c>
      <c r="C90" s="328" t="s">
        <v>35</v>
      </c>
      <c r="D90" s="329" t="s">
        <v>494</v>
      </c>
      <c r="E90" s="328" t="s">
        <v>136</v>
      </c>
      <c r="F90" s="328" t="s">
        <v>495</v>
      </c>
      <c r="G90" s="330">
        <v>42933</v>
      </c>
      <c r="H90" s="328" t="s">
        <v>39</v>
      </c>
      <c r="I90" s="328" t="s">
        <v>496</v>
      </c>
      <c r="J90" s="328" t="s">
        <v>497</v>
      </c>
      <c r="K90" s="328" t="s">
        <v>33</v>
      </c>
      <c r="M90" s="328" t="str">
        <f t="shared" si="2"/>
        <v>055490 KS EQUITY</v>
      </c>
      <c r="O90" s="328" t="str">
        <f t="shared" si="3"/>
        <v>KOSE:A055490</v>
      </c>
    </row>
    <row r="91" spans="2:15">
      <c r="B91" s="328" t="s">
        <v>498</v>
      </c>
      <c r="C91" s="328" t="s">
        <v>35</v>
      </c>
      <c r="D91" s="329" t="s">
        <v>499</v>
      </c>
      <c r="E91" s="328" t="s">
        <v>500</v>
      </c>
      <c r="F91" s="328" t="s">
        <v>501</v>
      </c>
      <c r="G91" s="330">
        <v>42926</v>
      </c>
      <c r="H91" s="328" t="s">
        <v>39</v>
      </c>
      <c r="I91" s="328" t="s">
        <v>502</v>
      </c>
      <c r="J91" s="328" t="s">
        <v>503</v>
      </c>
      <c r="K91" s="328" t="s">
        <v>504</v>
      </c>
      <c r="M91" s="328" t="str">
        <f t="shared" si="2"/>
        <v>280360 KS EQUITY</v>
      </c>
      <c r="O91" s="328" t="str">
        <f t="shared" si="3"/>
        <v>KOSE:A280360</v>
      </c>
    </row>
    <row r="92" spans="2:15">
      <c r="B92" s="328" t="s">
        <v>505</v>
      </c>
      <c r="C92" s="328" t="s">
        <v>35</v>
      </c>
      <c r="D92" s="329" t="s">
        <v>506</v>
      </c>
      <c r="E92" s="328" t="s">
        <v>376</v>
      </c>
      <c r="F92" s="328" t="s">
        <v>507</v>
      </c>
      <c r="G92" s="330">
        <v>42923</v>
      </c>
      <c r="H92" s="328" t="s">
        <v>39</v>
      </c>
      <c r="I92" s="328" t="s">
        <v>508</v>
      </c>
      <c r="J92" s="328" t="s">
        <v>509</v>
      </c>
      <c r="K92" s="328" t="s">
        <v>33</v>
      </c>
      <c r="M92" s="328" t="str">
        <f t="shared" si="2"/>
        <v>271980 KS EQUITY</v>
      </c>
      <c r="O92" s="328" t="str">
        <f t="shared" si="3"/>
        <v>KOSE:A271980</v>
      </c>
    </row>
    <row r="93" spans="2:15">
      <c r="B93" s="328" t="s">
        <v>510</v>
      </c>
      <c r="C93" s="328" t="s">
        <v>35</v>
      </c>
      <c r="D93" s="329" t="s">
        <v>511</v>
      </c>
      <c r="E93" s="328" t="s">
        <v>512</v>
      </c>
      <c r="F93" s="328" t="s">
        <v>513</v>
      </c>
      <c r="G93" s="330">
        <v>42877</v>
      </c>
      <c r="H93" s="328" t="s">
        <v>39</v>
      </c>
      <c r="I93" s="328" t="s">
        <v>514</v>
      </c>
      <c r="J93" s="328" t="s">
        <v>515</v>
      </c>
      <c r="K93" s="328" t="s">
        <v>92</v>
      </c>
      <c r="M93" s="328" t="str">
        <f t="shared" si="2"/>
        <v>035720 KS EQUITY</v>
      </c>
      <c r="O93" s="328" t="str">
        <f t="shared" si="3"/>
        <v>KOSE:A035720</v>
      </c>
    </row>
    <row r="94" spans="2:15">
      <c r="B94" s="328" t="s">
        <v>516</v>
      </c>
      <c r="C94" s="328" t="s">
        <v>35</v>
      </c>
      <c r="D94" s="329" t="s">
        <v>517</v>
      </c>
      <c r="E94" s="328" t="s">
        <v>500</v>
      </c>
      <c r="F94" s="328" t="s">
        <v>518</v>
      </c>
      <c r="G94" s="330">
        <v>42867</v>
      </c>
      <c r="H94" s="328" t="s">
        <v>39</v>
      </c>
      <c r="I94" s="328" t="s">
        <v>519</v>
      </c>
      <c r="J94" s="328" t="s">
        <v>520</v>
      </c>
      <c r="K94" s="328" t="s">
        <v>79</v>
      </c>
      <c r="M94" s="328" t="str">
        <f t="shared" si="2"/>
        <v>271560 KS EQUITY</v>
      </c>
      <c r="O94" s="328" t="str">
        <f t="shared" si="3"/>
        <v>KOSE:A271560</v>
      </c>
    </row>
    <row r="95" spans="2:15">
      <c r="B95" s="328" t="s">
        <v>521</v>
      </c>
      <c r="C95" s="328" t="s">
        <v>35</v>
      </c>
      <c r="D95" s="329" t="s">
        <v>522</v>
      </c>
      <c r="E95" s="328" t="s">
        <v>421</v>
      </c>
      <c r="F95" s="328" t="s">
        <v>523</v>
      </c>
      <c r="G95" s="330">
        <v>42867</v>
      </c>
      <c r="H95" s="328" t="s">
        <v>39</v>
      </c>
      <c r="I95" s="328" t="s">
        <v>524</v>
      </c>
      <c r="J95" s="328" t="s">
        <v>525</v>
      </c>
      <c r="K95" s="328" t="s">
        <v>33</v>
      </c>
      <c r="M95" s="328" t="str">
        <f t="shared" si="2"/>
        <v>268280 KS EQUITY</v>
      </c>
      <c r="O95" s="328" t="str">
        <f t="shared" si="3"/>
        <v>KOSE:A268280</v>
      </c>
    </row>
    <row r="96" spans="2:15">
      <c r="B96" s="328" t="s">
        <v>526</v>
      </c>
      <c r="C96" s="328" t="s">
        <v>35</v>
      </c>
      <c r="D96" s="329" t="s">
        <v>527</v>
      </c>
      <c r="E96" s="328" t="s">
        <v>528</v>
      </c>
      <c r="F96" s="328" t="s">
        <v>54</v>
      </c>
      <c r="G96" s="330">
        <v>42865</v>
      </c>
      <c r="H96" s="328" t="s">
        <v>39</v>
      </c>
      <c r="I96" s="328" t="s">
        <v>529</v>
      </c>
      <c r="J96" s="328" t="s">
        <v>530</v>
      </c>
      <c r="K96" s="328" t="s">
        <v>33</v>
      </c>
      <c r="M96" s="328" t="str">
        <f t="shared" si="2"/>
        <v>267290 KS EQUITY</v>
      </c>
      <c r="O96" s="328" t="str">
        <f t="shared" si="3"/>
        <v>KOSE:A267290</v>
      </c>
    </row>
    <row r="97" spans="2:15">
      <c r="B97" s="328" t="s">
        <v>531</v>
      </c>
      <c r="C97" s="328" t="s">
        <v>35</v>
      </c>
      <c r="D97" s="329" t="s">
        <v>532</v>
      </c>
      <c r="E97" s="328" t="s">
        <v>131</v>
      </c>
      <c r="F97" s="328" t="s">
        <v>533</v>
      </c>
      <c r="G97" s="330">
        <v>42865</v>
      </c>
      <c r="H97" s="328" t="s">
        <v>39</v>
      </c>
      <c r="I97" s="328" t="s">
        <v>534</v>
      </c>
      <c r="J97" s="328" t="s">
        <v>535</v>
      </c>
      <c r="K97" s="328" t="s">
        <v>33</v>
      </c>
      <c r="M97" s="328" t="str">
        <f t="shared" si="2"/>
        <v>251270 KS EQUITY</v>
      </c>
      <c r="O97" s="328" t="str">
        <f t="shared" si="3"/>
        <v>KOSE:A251270</v>
      </c>
    </row>
    <row r="98" spans="2:15">
      <c r="B98" s="328" t="s">
        <v>536</v>
      </c>
      <c r="C98" s="328" t="s">
        <v>35</v>
      </c>
      <c r="D98" s="329" t="s">
        <v>537</v>
      </c>
      <c r="E98" s="328" t="s">
        <v>538</v>
      </c>
      <c r="F98" s="328" t="s">
        <v>539</v>
      </c>
      <c r="G98" s="330">
        <v>42865</v>
      </c>
      <c r="H98" s="328" t="s">
        <v>39</v>
      </c>
      <c r="I98" s="328" t="s">
        <v>540</v>
      </c>
      <c r="J98" s="328" t="s">
        <v>541</v>
      </c>
      <c r="K98" s="328" t="s">
        <v>33</v>
      </c>
      <c r="M98" s="328" t="str">
        <f t="shared" si="2"/>
        <v>267250 KS EQUITY</v>
      </c>
      <c r="O98" s="328" t="str">
        <f t="shared" si="3"/>
        <v>KOSE:A267250</v>
      </c>
    </row>
    <row r="99" spans="2:15">
      <c r="B99" s="328" t="s">
        <v>542</v>
      </c>
      <c r="C99" s="328" t="s">
        <v>35</v>
      </c>
      <c r="D99" s="329" t="s">
        <v>543</v>
      </c>
      <c r="E99" s="328" t="s">
        <v>544</v>
      </c>
      <c r="F99" s="328" t="s">
        <v>545</v>
      </c>
      <c r="G99" s="330">
        <v>42836</v>
      </c>
      <c r="H99" s="328" t="s">
        <v>39</v>
      </c>
      <c r="I99" s="328" t="s">
        <v>546</v>
      </c>
      <c r="J99" s="328" t="s">
        <v>547</v>
      </c>
      <c r="K99" s="328" t="s">
        <v>33</v>
      </c>
      <c r="M99" s="328" t="str">
        <f t="shared" si="2"/>
        <v>267270 KS EQUITY</v>
      </c>
      <c r="O99" s="328" t="str">
        <f t="shared" si="3"/>
        <v>KOSE:A267270</v>
      </c>
    </row>
    <row r="100" spans="2:15">
      <c r="B100" s="328" t="s">
        <v>548</v>
      </c>
      <c r="C100" s="328" t="s">
        <v>35</v>
      </c>
      <c r="D100" s="329" t="s">
        <v>549</v>
      </c>
      <c r="E100" s="328" t="s">
        <v>316</v>
      </c>
      <c r="F100" s="328" t="s">
        <v>550</v>
      </c>
      <c r="G100" s="330">
        <v>42809</v>
      </c>
      <c r="H100" s="328" t="s">
        <v>39</v>
      </c>
      <c r="I100" s="328" t="s">
        <v>551</v>
      </c>
      <c r="J100" s="328" t="s">
        <v>552</v>
      </c>
      <c r="K100" s="328" t="s">
        <v>33</v>
      </c>
      <c r="M100" s="328" t="str">
        <f t="shared" si="2"/>
        <v>267260 KS EQUITY</v>
      </c>
      <c r="O100" s="328" t="str">
        <f t="shared" si="3"/>
        <v>KOSE:A267260</v>
      </c>
    </row>
    <row r="101" spans="2:15">
      <c r="B101" s="328" t="s">
        <v>553</v>
      </c>
      <c r="C101" s="328" t="s">
        <v>35</v>
      </c>
      <c r="D101" s="329" t="s">
        <v>554</v>
      </c>
      <c r="E101" s="328" t="s">
        <v>500</v>
      </c>
      <c r="F101" s="328" t="s">
        <v>555</v>
      </c>
      <c r="G101" s="330">
        <v>42768</v>
      </c>
      <c r="H101" s="328" t="s">
        <v>39</v>
      </c>
      <c r="I101" s="328" t="s">
        <v>556</v>
      </c>
      <c r="J101" s="328" t="s">
        <v>557</v>
      </c>
      <c r="K101" s="328" t="s">
        <v>33</v>
      </c>
      <c r="M101" s="328" t="str">
        <f t="shared" si="2"/>
        <v>264900 KS EQUITY</v>
      </c>
      <c r="O101" s="328" t="str">
        <f t="shared" si="3"/>
        <v>KOSE:A264900</v>
      </c>
    </row>
    <row r="102" spans="2:15">
      <c r="B102" s="328" t="s">
        <v>558</v>
      </c>
      <c r="C102" s="328" t="s">
        <v>35</v>
      </c>
      <c r="D102" s="329" t="s">
        <v>559</v>
      </c>
      <c r="E102" s="328" t="s">
        <v>124</v>
      </c>
      <c r="F102" s="328" t="s">
        <v>560</v>
      </c>
      <c r="G102" s="330">
        <v>42706</v>
      </c>
      <c r="H102" s="328" t="s">
        <v>39</v>
      </c>
      <c r="I102" s="328" t="s">
        <v>561</v>
      </c>
      <c r="J102" s="328" t="s">
        <v>562</v>
      </c>
      <c r="K102" s="328" t="s">
        <v>436</v>
      </c>
      <c r="M102" s="328" t="str">
        <f t="shared" si="2"/>
        <v>145720 KS EQUITY</v>
      </c>
      <c r="O102" s="328" t="str">
        <f t="shared" si="3"/>
        <v>KOSE:A145720</v>
      </c>
    </row>
    <row r="103" spans="2:15">
      <c r="B103" s="328" t="s">
        <v>563</v>
      </c>
      <c r="C103" s="328" t="s">
        <v>35</v>
      </c>
      <c r="D103" s="329" t="s">
        <v>564</v>
      </c>
      <c r="E103" s="328" t="s">
        <v>162</v>
      </c>
      <c r="F103" s="328" t="s">
        <v>565</v>
      </c>
      <c r="G103" s="330">
        <v>42692</v>
      </c>
      <c r="H103" s="328" t="s">
        <v>39</v>
      </c>
      <c r="I103" s="328" t="s">
        <v>566</v>
      </c>
      <c r="J103" s="328" t="s">
        <v>567</v>
      </c>
      <c r="K103" s="328" t="s">
        <v>67</v>
      </c>
      <c r="M103" s="328" t="str">
        <f t="shared" si="2"/>
        <v>111110 KS EQUITY</v>
      </c>
      <c r="O103" s="328" t="str">
        <f t="shared" si="3"/>
        <v>KOSE:A111110</v>
      </c>
    </row>
    <row r="104" spans="2:15">
      <c r="B104" s="328" t="s">
        <v>568</v>
      </c>
      <c r="C104" s="328" t="s">
        <v>35</v>
      </c>
      <c r="D104" s="329" t="s">
        <v>569</v>
      </c>
      <c r="E104" s="328" t="s">
        <v>187</v>
      </c>
      <c r="F104" s="328" t="s">
        <v>570</v>
      </c>
      <c r="G104" s="330">
        <v>42684</v>
      </c>
      <c r="H104" s="328" t="s">
        <v>39</v>
      </c>
      <c r="I104" s="328" t="s">
        <v>571</v>
      </c>
      <c r="J104" s="328" t="s">
        <v>572</v>
      </c>
      <c r="K104" s="328" t="s">
        <v>436</v>
      </c>
      <c r="M104" s="328" t="str">
        <f t="shared" si="2"/>
        <v>143210 KS EQUITY</v>
      </c>
      <c r="O104" s="328" t="str">
        <f t="shared" si="3"/>
        <v>KOSE:A143210</v>
      </c>
    </row>
    <row r="105" spans="2:15">
      <c r="B105" s="328" t="s">
        <v>573</v>
      </c>
      <c r="C105" s="328" t="s">
        <v>35</v>
      </c>
      <c r="D105" s="329" t="s">
        <v>574</v>
      </c>
      <c r="E105" s="328" t="s">
        <v>575</v>
      </c>
      <c r="F105" s="328" t="s">
        <v>576</v>
      </c>
      <c r="G105" s="330">
        <v>42670</v>
      </c>
      <c r="H105" s="328" t="s">
        <v>39</v>
      </c>
      <c r="I105" s="328" t="s">
        <v>577</v>
      </c>
      <c r="J105" s="328" t="s">
        <v>578</v>
      </c>
      <c r="K105" s="328" t="s">
        <v>579</v>
      </c>
      <c r="M105" s="328" t="str">
        <f t="shared" si="2"/>
        <v>241560 KS EQUITY</v>
      </c>
      <c r="O105" s="328" t="str">
        <f t="shared" si="3"/>
        <v>KOSE:A241560</v>
      </c>
    </row>
    <row r="106" spans="2:15">
      <c r="B106" s="328" t="s">
        <v>580</v>
      </c>
      <c r="C106" s="328" t="s">
        <v>35</v>
      </c>
      <c r="D106" s="329" t="s">
        <v>581</v>
      </c>
      <c r="E106" s="328" t="s">
        <v>179</v>
      </c>
      <c r="F106" s="328"/>
      <c r="G106" s="330">
        <v>42647</v>
      </c>
      <c r="H106" s="328" t="s">
        <v>39</v>
      </c>
      <c r="I106" s="328" t="s">
        <v>582</v>
      </c>
      <c r="J106" s="328" t="s">
        <v>583</v>
      </c>
      <c r="K106" s="328" t="s">
        <v>351</v>
      </c>
      <c r="M106" s="328" t="str">
        <f t="shared" si="2"/>
        <v>207940 KS EQUITY</v>
      </c>
      <c r="O106" s="328" t="str">
        <f t="shared" si="3"/>
        <v>KOSE:A207940</v>
      </c>
    </row>
    <row r="107" spans="2:15">
      <c r="B107" s="328" t="s">
        <v>584</v>
      </c>
      <c r="C107" s="328" t="s">
        <v>35</v>
      </c>
      <c r="D107" s="329" t="s">
        <v>585</v>
      </c>
      <c r="E107" s="328" t="s">
        <v>376</v>
      </c>
      <c r="F107" s="328"/>
      <c r="G107" s="330">
        <v>42635</v>
      </c>
      <c r="H107" s="328" t="s">
        <v>39</v>
      </c>
      <c r="I107" s="328" t="s">
        <v>586</v>
      </c>
      <c r="J107" s="328" t="s">
        <v>587</v>
      </c>
      <c r="K107" s="328" t="s">
        <v>33</v>
      </c>
      <c r="M107" s="328" t="str">
        <f t="shared" si="2"/>
        <v>234080 KS EQUITY</v>
      </c>
      <c r="O107" s="328" t="str">
        <f t="shared" si="3"/>
        <v>KOSE:A234080</v>
      </c>
    </row>
    <row r="108" spans="2:15">
      <c r="B108" s="328" t="s">
        <v>588</v>
      </c>
      <c r="C108" s="328" t="s">
        <v>35</v>
      </c>
      <c r="D108" s="329" t="s">
        <v>589</v>
      </c>
      <c r="E108" s="328" t="s">
        <v>590</v>
      </c>
      <c r="F108" s="328" t="s">
        <v>591</v>
      </c>
      <c r="G108" s="330">
        <v>42635</v>
      </c>
      <c r="H108" s="328" t="s">
        <v>39</v>
      </c>
      <c r="I108" s="328" t="s">
        <v>592</v>
      </c>
      <c r="J108" s="328" t="s">
        <v>593</v>
      </c>
      <c r="K108" s="328" t="s">
        <v>33</v>
      </c>
      <c r="M108" s="328" t="str">
        <f t="shared" si="2"/>
        <v>241590 KS EQUITY</v>
      </c>
      <c r="O108" s="328" t="str">
        <f t="shared" si="3"/>
        <v>KOSE:A241590</v>
      </c>
    </row>
    <row r="109" spans="2:15">
      <c r="B109" s="328" t="s">
        <v>594</v>
      </c>
      <c r="C109" s="328" t="s">
        <v>35</v>
      </c>
      <c r="D109" s="329" t="s">
        <v>595</v>
      </c>
      <c r="E109" s="328" t="s">
        <v>63</v>
      </c>
      <c r="F109" s="328" t="s">
        <v>596</v>
      </c>
      <c r="G109" s="330">
        <v>42613</v>
      </c>
      <c r="H109" s="328" t="s">
        <v>39</v>
      </c>
      <c r="I109" s="328" t="s">
        <v>597</v>
      </c>
      <c r="J109" s="328" t="s">
        <v>598</v>
      </c>
      <c r="K109" s="328" t="s">
        <v>33</v>
      </c>
      <c r="M109" s="328" t="str">
        <f t="shared" si="2"/>
        <v>229640 KS EQUITY</v>
      </c>
      <c r="O109" s="328" t="str">
        <f t="shared" si="3"/>
        <v>KOSE:A229640</v>
      </c>
    </row>
    <row r="110" spans="2:15">
      <c r="B110" s="328" t="s">
        <v>599</v>
      </c>
      <c r="C110" s="328" t="s">
        <v>35</v>
      </c>
      <c r="D110" s="329" t="s">
        <v>600</v>
      </c>
      <c r="E110" s="328" t="s">
        <v>37</v>
      </c>
      <c r="F110" s="328" t="s">
        <v>601</v>
      </c>
      <c r="G110" s="330">
        <v>42591</v>
      </c>
      <c r="H110" s="328" t="s">
        <v>39</v>
      </c>
      <c r="I110" s="328" t="s">
        <v>602</v>
      </c>
      <c r="J110" s="328" t="s">
        <v>603</v>
      </c>
      <c r="K110" s="328" t="s">
        <v>33</v>
      </c>
      <c r="M110" s="328" t="str">
        <f t="shared" si="2"/>
        <v>204210 KS EQUITY</v>
      </c>
      <c r="O110" s="328" t="str">
        <f t="shared" si="3"/>
        <v>KOSE:A204210</v>
      </c>
    </row>
    <row r="111" spans="2:15">
      <c r="B111" s="328" t="s">
        <v>604</v>
      </c>
      <c r="C111" s="328" t="s">
        <v>35</v>
      </c>
      <c r="D111" s="329" t="s">
        <v>605</v>
      </c>
      <c r="E111" s="328" t="s">
        <v>376</v>
      </c>
      <c r="F111" s="328" t="s">
        <v>606</v>
      </c>
      <c r="G111" s="330">
        <v>42580</v>
      </c>
      <c r="H111" s="328" t="s">
        <v>39</v>
      </c>
      <c r="I111" s="328" t="s">
        <v>607</v>
      </c>
      <c r="J111" s="328" t="s">
        <v>608</v>
      </c>
      <c r="K111" s="328" t="s">
        <v>33</v>
      </c>
      <c r="M111" s="328" t="str">
        <f t="shared" si="2"/>
        <v>249420 KS EQUITY</v>
      </c>
      <c r="O111" s="328" t="str">
        <f t="shared" si="3"/>
        <v>KOSE:A249420</v>
      </c>
    </row>
    <row r="112" spans="2:15">
      <c r="B112" s="328" t="s">
        <v>609</v>
      </c>
      <c r="C112" s="328" t="s">
        <v>35</v>
      </c>
      <c r="D112" s="329" t="s">
        <v>610</v>
      </c>
      <c r="E112" s="328" t="s">
        <v>500</v>
      </c>
      <c r="F112" s="328" t="s">
        <v>611</v>
      </c>
      <c r="G112" s="330">
        <v>42566</v>
      </c>
      <c r="H112" s="328" t="s">
        <v>39</v>
      </c>
      <c r="I112" s="328" t="s">
        <v>612</v>
      </c>
      <c r="J112" s="328" t="s">
        <v>613</v>
      </c>
      <c r="K112" s="328" t="s">
        <v>33</v>
      </c>
      <c r="M112" s="328" t="str">
        <f t="shared" si="2"/>
        <v>248170 KS EQUITY</v>
      </c>
      <c r="O112" s="328" t="str">
        <f t="shared" si="3"/>
        <v>KOSE:A248170</v>
      </c>
    </row>
    <row r="113" spans="2:15">
      <c r="B113" s="328" t="s">
        <v>614</v>
      </c>
      <c r="C113" s="328" t="s">
        <v>35</v>
      </c>
      <c r="D113" s="329" t="s">
        <v>615</v>
      </c>
      <c r="E113" s="328" t="s">
        <v>187</v>
      </c>
      <c r="F113" s="328" t="s">
        <v>616</v>
      </c>
      <c r="G113" s="330">
        <v>42564</v>
      </c>
      <c r="H113" s="328" t="s">
        <v>39</v>
      </c>
      <c r="I113" s="328" t="s">
        <v>617</v>
      </c>
      <c r="J113" s="328" t="s">
        <v>618</v>
      </c>
      <c r="K113" s="328" t="s">
        <v>33</v>
      </c>
      <c r="M113" s="328" t="str">
        <f t="shared" si="2"/>
        <v>016740 KS EQUITY</v>
      </c>
      <c r="O113" s="328" t="str">
        <f t="shared" si="3"/>
        <v>KOSE:A016740</v>
      </c>
    </row>
    <row r="114" spans="2:15">
      <c r="B114" s="328" t="s">
        <v>619</v>
      </c>
      <c r="C114" s="328" t="s">
        <v>35</v>
      </c>
      <c r="D114" s="329" t="s">
        <v>620</v>
      </c>
      <c r="E114" s="328" t="s">
        <v>225</v>
      </c>
      <c r="F114" s="328" t="s">
        <v>621</v>
      </c>
      <c r="G114" s="330">
        <v>42562</v>
      </c>
      <c r="H114" s="328" t="s">
        <v>39</v>
      </c>
      <c r="I114" s="328" t="s">
        <v>622</v>
      </c>
      <c r="J114" s="328" t="s">
        <v>623</v>
      </c>
      <c r="K114" s="328" t="s">
        <v>33</v>
      </c>
      <c r="M114" s="328" t="str">
        <f t="shared" si="2"/>
        <v>026960 KS EQUITY</v>
      </c>
      <c r="O114" s="328" t="str">
        <f t="shared" si="3"/>
        <v>KOSE:A026960</v>
      </c>
    </row>
    <row r="115" spans="2:15">
      <c r="B115" s="328" t="s">
        <v>624</v>
      </c>
      <c r="C115" s="328" t="s">
        <v>35</v>
      </c>
      <c r="D115" s="329" t="s">
        <v>625</v>
      </c>
      <c r="E115" s="328" t="s">
        <v>626</v>
      </c>
      <c r="F115" s="328" t="s">
        <v>627</v>
      </c>
      <c r="G115" s="330">
        <v>42545</v>
      </c>
      <c r="H115" s="328" t="s">
        <v>39</v>
      </c>
      <c r="I115" s="328" t="s">
        <v>628</v>
      </c>
      <c r="J115" s="328" t="s">
        <v>629</v>
      </c>
      <c r="K115" s="328" t="s">
        <v>176</v>
      </c>
      <c r="M115" s="328" t="str">
        <f t="shared" si="2"/>
        <v>123890 KS EQUITY</v>
      </c>
      <c r="O115" s="328" t="str">
        <f t="shared" si="3"/>
        <v>KOSE:A123890</v>
      </c>
    </row>
    <row r="116" spans="2:15">
      <c r="B116" s="328" t="s">
        <v>630</v>
      </c>
      <c r="C116" s="328" t="s">
        <v>35</v>
      </c>
      <c r="D116" s="329" t="s">
        <v>631</v>
      </c>
      <c r="E116" s="328" t="s">
        <v>626</v>
      </c>
      <c r="F116" s="328" t="s">
        <v>632</v>
      </c>
      <c r="G116" s="330">
        <v>42517</v>
      </c>
      <c r="H116" s="328" t="s">
        <v>39</v>
      </c>
      <c r="I116" s="328" t="s">
        <v>633</v>
      </c>
      <c r="J116" s="328" t="s">
        <v>634</v>
      </c>
      <c r="K116" s="328" t="s">
        <v>635</v>
      </c>
      <c r="M116" s="328" t="str">
        <f t="shared" si="2"/>
        <v>034830 KS EQUITY</v>
      </c>
      <c r="O116" s="328" t="str">
        <f t="shared" si="3"/>
        <v>KOSE:A034830</v>
      </c>
    </row>
    <row r="117" spans="2:15">
      <c r="B117" s="328" t="s">
        <v>636</v>
      </c>
      <c r="C117" s="328" t="s">
        <v>35</v>
      </c>
      <c r="D117" s="329" t="s">
        <v>637</v>
      </c>
      <c r="E117" s="328" t="s">
        <v>198</v>
      </c>
      <c r="F117" s="328" t="s">
        <v>638</v>
      </c>
      <c r="G117" s="330">
        <v>42501</v>
      </c>
      <c r="H117" s="328" t="s">
        <v>39</v>
      </c>
      <c r="I117" s="328" t="s">
        <v>639</v>
      </c>
      <c r="J117" s="328" t="s">
        <v>640</v>
      </c>
      <c r="K117" s="328" t="s">
        <v>579</v>
      </c>
      <c r="M117" s="328" t="str">
        <f t="shared" si="2"/>
        <v>195870 KS EQUITY</v>
      </c>
      <c r="O117" s="328" t="str">
        <f t="shared" si="3"/>
        <v>KOSE:A195870</v>
      </c>
    </row>
    <row r="118" spans="2:15">
      <c r="B118" s="328" t="s">
        <v>641</v>
      </c>
      <c r="C118" s="328" t="s">
        <v>35</v>
      </c>
      <c r="D118" s="329" t="s">
        <v>642</v>
      </c>
      <c r="E118" s="328" t="s">
        <v>643</v>
      </c>
      <c r="F118" s="328" t="s">
        <v>644</v>
      </c>
      <c r="G118" s="330">
        <v>42459</v>
      </c>
      <c r="H118" s="328" t="s">
        <v>39</v>
      </c>
      <c r="I118" s="328" t="s">
        <v>645</v>
      </c>
      <c r="J118" s="328" t="s">
        <v>646</v>
      </c>
      <c r="K118" s="328" t="s">
        <v>33</v>
      </c>
      <c r="M118" s="328" t="str">
        <f t="shared" si="2"/>
        <v>070960 KS EQUITY</v>
      </c>
      <c r="O118" s="328" t="str">
        <f t="shared" si="3"/>
        <v>KOSE:A070960</v>
      </c>
    </row>
    <row r="119" spans="2:15">
      <c r="B119" s="328" t="s">
        <v>647</v>
      </c>
      <c r="C119" s="328" t="s">
        <v>35</v>
      </c>
      <c r="D119" s="329" t="s">
        <v>648</v>
      </c>
      <c r="E119" s="328" t="s">
        <v>500</v>
      </c>
      <c r="F119" s="328" t="s">
        <v>649</v>
      </c>
      <c r="G119" s="330">
        <v>42404</v>
      </c>
      <c r="H119" s="328" t="s">
        <v>39</v>
      </c>
      <c r="I119" s="328" t="s">
        <v>650</v>
      </c>
      <c r="J119" s="328" t="s">
        <v>651</v>
      </c>
      <c r="K119" s="328" t="s">
        <v>33</v>
      </c>
      <c r="M119" s="328" t="str">
        <f t="shared" si="2"/>
        <v>101530 KS EQUITY</v>
      </c>
      <c r="O119" s="328" t="str">
        <f t="shared" si="3"/>
        <v>KOSE:A101530</v>
      </c>
    </row>
    <row r="120" spans="2:15">
      <c r="B120" s="328" t="s">
        <v>652</v>
      </c>
      <c r="C120" s="328" t="s">
        <v>35</v>
      </c>
      <c r="D120" s="329" t="s">
        <v>653</v>
      </c>
      <c r="E120" s="328" t="s">
        <v>392</v>
      </c>
      <c r="F120" s="328" t="s">
        <v>654</v>
      </c>
      <c r="G120" s="330">
        <v>42366</v>
      </c>
      <c r="H120" s="328" t="s">
        <v>39</v>
      </c>
      <c r="I120" s="328" t="s">
        <v>655</v>
      </c>
      <c r="J120" s="328" t="s">
        <v>656</v>
      </c>
      <c r="K120" s="328" t="s">
        <v>33</v>
      </c>
      <c r="M120" s="328" t="str">
        <f t="shared" si="2"/>
        <v>004440 KS EQUITY</v>
      </c>
      <c r="O120" s="328" t="str">
        <f t="shared" si="3"/>
        <v>KOSE:A004440</v>
      </c>
    </row>
    <row r="121" spans="2:15">
      <c r="B121" s="328" t="s">
        <v>657</v>
      </c>
      <c r="C121" s="328" t="s">
        <v>35</v>
      </c>
      <c r="D121" s="329" t="s">
        <v>658</v>
      </c>
      <c r="E121" s="328" t="s">
        <v>659</v>
      </c>
      <c r="F121" s="328" t="s">
        <v>660</v>
      </c>
      <c r="G121" s="330">
        <v>42338</v>
      </c>
      <c r="H121" s="328" t="s">
        <v>39</v>
      </c>
      <c r="I121" s="328" t="s">
        <v>661</v>
      </c>
      <c r="J121" s="328" t="s">
        <v>662</v>
      </c>
      <c r="K121" s="328" t="s">
        <v>79</v>
      </c>
      <c r="M121" s="328" t="str">
        <f t="shared" si="2"/>
        <v>194370 KS EQUITY</v>
      </c>
      <c r="O121" s="328" t="str">
        <f t="shared" si="3"/>
        <v>KOSE:A194370</v>
      </c>
    </row>
    <row r="122" spans="2:15">
      <c r="B122" s="328" t="s">
        <v>663</v>
      </c>
      <c r="C122" s="328" t="s">
        <v>35</v>
      </c>
      <c r="D122" s="329" t="s">
        <v>664</v>
      </c>
      <c r="E122" s="328" t="s">
        <v>439</v>
      </c>
      <c r="F122" s="328" t="s">
        <v>665</v>
      </c>
      <c r="G122" s="330">
        <v>42319</v>
      </c>
      <c r="H122" s="328" t="s">
        <v>39</v>
      </c>
      <c r="I122" s="328" t="s">
        <v>666</v>
      </c>
      <c r="J122" s="328" t="s">
        <v>667</v>
      </c>
      <c r="K122" s="328" t="s">
        <v>668</v>
      </c>
      <c r="M122" s="328" t="str">
        <f t="shared" si="2"/>
        <v>226320 KS EQUITY</v>
      </c>
      <c r="O122" s="328" t="str">
        <f t="shared" si="3"/>
        <v>KOSE:A226320</v>
      </c>
    </row>
    <row r="123" spans="2:15">
      <c r="B123" s="328" t="s">
        <v>669</v>
      </c>
      <c r="C123" s="328" t="s">
        <v>35</v>
      </c>
      <c r="D123" s="329" t="s">
        <v>670</v>
      </c>
      <c r="E123" s="328" t="s">
        <v>88</v>
      </c>
      <c r="F123" s="328" t="s">
        <v>671</v>
      </c>
      <c r="G123" s="330">
        <v>42314</v>
      </c>
      <c r="H123" s="328" t="s">
        <v>39</v>
      </c>
      <c r="I123" s="328" t="s">
        <v>672</v>
      </c>
      <c r="J123" s="328" t="s">
        <v>673</v>
      </c>
      <c r="K123" s="328" t="s">
        <v>504</v>
      </c>
      <c r="M123" s="328" t="str">
        <f t="shared" si="2"/>
        <v>075580 KS EQUITY</v>
      </c>
      <c r="O123" s="328" t="str">
        <f t="shared" si="3"/>
        <v>KOSE:A075580</v>
      </c>
    </row>
    <row r="124" spans="2:15">
      <c r="B124" s="328" t="s">
        <v>674</v>
      </c>
      <c r="C124" s="328" t="s">
        <v>35</v>
      </c>
      <c r="D124" s="329" t="s">
        <v>675</v>
      </c>
      <c r="E124" s="328" t="s">
        <v>187</v>
      </c>
      <c r="F124" s="328" t="s">
        <v>676</v>
      </c>
      <c r="G124" s="330">
        <v>42300</v>
      </c>
      <c r="H124" s="328" t="s">
        <v>39</v>
      </c>
      <c r="I124" s="328" t="s">
        <v>677</v>
      </c>
      <c r="J124" s="328" t="s">
        <v>678</v>
      </c>
      <c r="K124" s="328" t="s">
        <v>33</v>
      </c>
      <c r="M124" s="328" t="str">
        <f t="shared" si="2"/>
        <v>214330 KS EQUITY</v>
      </c>
      <c r="O124" s="328" t="str">
        <f t="shared" si="3"/>
        <v>KOSE:A214330</v>
      </c>
    </row>
    <row r="125" spans="2:15">
      <c r="B125" s="328" t="s">
        <v>679</v>
      </c>
      <c r="C125" s="328" t="s">
        <v>35</v>
      </c>
      <c r="D125" s="329" t="s">
        <v>680</v>
      </c>
      <c r="E125" s="328" t="s">
        <v>359</v>
      </c>
      <c r="F125" s="328" t="s">
        <v>681</v>
      </c>
      <c r="G125" s="330">
        <v>42279</v>
      </c>
      <c r="H125" s="328" t="s">
        <v>39</v>
      </c>
      <c r="I125" s="328" t="s">
        <v>682</v>
      </c>
      <c r="J125" s="328" t="s">
        <v>683</v>
      </c>
      <c r="K125" s="328" t="s">
        <v>67</v>
      </c>
      <c r="M125" s="328" t="str">
        <f t="shared" si="2"/>
        <v>089590 KS EQUITY</v>
      </c>
      <c r="O125" s="328" t="str">
        <f t="shared" si="3"/>
        <v>KOSE:A089590</v>
      </c>
    </row>
    <row r="126" spans="2:15">
      <c r="B126" s="328" t="s">
        <v>684</v>
      </c>
      <c r="C126" s="328" t="s">
        <v>35</v>
      </c>
      <c r="D126" s="329" t="s">
        <v>685</v>
      </c>
      <c r="E126" s="328" t="s">
        <v>225</v>
      </c>
      <c r="F126" s="328" t="s">
        <v>686</v>
      </c>
      <c r="G126" s="330">
        <v>42271</v>
      </c>
      <c r="H126" s="328" t="s">
        <v>39</v>
      </c>
      <c r="I126" s="328" t="s">
        <v>687</v>
      </c>
      <c r="J126" s="328" t="s">
        <v>688</v>
      </c>
      <c r="K126" s="328" t="s">
        <v>33</v>
      </c>
      <c r="M126" s="328" t="str">
        <f t="shared" si="2"/>
        <v>227840 KS EQUITY</v>
      </c>
      <c r="O126" s="328" t="str">
        <f t="shared" si="3"/>
        <v>KOSE:A227840</v>
      </c>
    </row>
    <row r="127" spans="2:15">
      <c r="B127" s="328" t="s">
        <v>689</v>
      </c>
      <c r="C127" s="328" t="s">
        <v>35</v>
      </c>
      <c r="D127" s="329" t="s">
        <v>690</v>
      </c>
      <c r="E127" s="328" t="s">
        <v>691</v>
      </c>
      <c r="F127" s="328" t="s">
        <v>692</v>
      </c>
      <c r="G127" s="330">
        <v>42271</v>
      </c>
      <c r="H127" s="328" t="s">
        <v>39</v>
      </c>
      <c r="I127" s="328" t="s">
        <v>693</v>
      </c>
      <c r="J127" s="328" t="s">
        <v>694</v>
      </c>
      <c r="K127" s="328" t="s">
        <v>67</v>
      </c>
      <c r="M127" s="328" t="str">
        <f t="shared" si="2"/>
        <v>079550 KS EQUITY</v>
      </c>
      <c r="O127" s="328" t="str">
        <f t="shared" si="3"/>
        <v>KOSE:A079550</v>
      </c>
    </row>
    <row r="128" spans="2:15">
      <c r="B128" s="328" t="s">
        <v>695</v>
      </c>
      <c r="C128" s="328" t="s">
        <v>35</v>
      </c>
      <c r="D128" s="329" t="s">
        <v>696</v>
      </c>
      <c r="E128" s="328" t="s">
        <v>697</v>
      </c>
      <c r="F128" s="328" t="s">
        <v>698</v>
      </c>
      <c r="G128" s="330">
        <v>42237</v>
      </c>
      <c r="H128" s="328" t="s">
        <v>39</v>
      </c>
      <c r="I128" s="328" t="s">
        <v>699</v>
      </c>
      <c r="J128" s="328" t="s">
        <v>700</v>
      </c>
      <c r="K128" s="328" t="s">
        <v>33</v>
      </c>
      <c r="M128" s="328" t="str">
        <f t="shared" si="2"/>
        <v>039570 KS EQUITY</v>
      </c>
      <c r="O128" s="328" t="str">
        <f t="shared" si="3"/>
        <v>KOSE:A039570</v>
      </c>
    </row>
    <row r="129" spans="2:15">
      <c r="B129" s="328" t="s">
        <v>701</v>
      </c>
      <c r="C129" s="328" t="s">
        <v>35</v>
      </c>
      <c r="D129" s="329" t="s">
        <v>702</v>
      </c>
      <c r="E129" s="328" t="s">
        <v>112</v>
      </c>
      <c r="F129" s="328" t="s">
        <v>703</v>
      </c>
      <c r="G129" s="330">
        <v>42202</v>
      </c>
      <c r="H129" s="328" t="s">
        <v>39</v>
      </c>
      <c r="I129" s="328" t="s">
        <v>704</v>
      </c>
      <c r="J129" s="328" t="s">
        <v>705</v>
      </c>
      <c r="K129" s="328" t="s">
        <v>33</v>
      </c>
      <c r="M129" s="328" t="str">
        <f t="shared" si="2"/>
        <v>002690 KS EQUITY</v>
      </c>
      <c r="O129" s="328" t="str">
        <f t="shared" si="3"/>
        <v>KOSE:A002690</v>
      </c>
    </row>
    <row r="130" spans="2:15">
      <c r="B130" s="328" t="s">
        <v>706</v>
      </c>
      <c r="C130" s="328" t="s">
        <v>35</v>
      </c>
      <c r="D130" s="329" t="s">
        <v>707</v>
      </c>
      <c r="E130" s="328" t="s">
        <v>708</v>
      </c>
      <c r="F130" s="328" t="s">
        <v>654</v>
      </c>
      <c r="G130" s="330">
        <v>42195</v>
      </c>
      <c r="H130" s="328" t="s">
        <v>39</v>
      </c>
      <c r="I130" s="328" t="s">
        <v>709</v>
      </c>
      <c r="J130" s="328" t="s">
        <v>710</v>
      </c>
      <c r="K130" s="328" t="s">
        <v>33</v>
      </c>
      <c r="M130" s="328" t="str">
        <f t="shared" si="2"/>
        <v>095570 KS EQUITY</v>
      </c>
      <c r="O130" s="328" t="str">
        <f t="shared" si="3"/>
        <v>KOSE:A095570</v>
      </c>
    </row>
    <row r="131" spans="2:15">
      <c r="B131" s="328" t="s">
        <v>711</v>
      </c>
      <c r="C131" s="328" t="s">
        <v>35</v>
      </c>
      <c r="D131" s="329" t="s">
        <v>712</v>
      </c>
      <c r="E131" s="328" t="s">
        <v>713</v>
      </c>
      <c r="F131" s="328" t="s">
        <v>714</v>
      </c>
      <c r="G131" s="330">
        <v>42193</v>
      </c>
      <c r="H131" s="328" t="s">
        <v>39</v>
      </c>
      <c r="I131" s="328" t="s">
        <v>715</v>
      </c>
      <c r="J131" s="328" t="s">
        <v>716</v>
      </c>
      <c r="K131" s="328" t="s">
        <v>33</v>
      </c>
      <c r="M131" s="328" t="str">
        <f t="shared" si="2"/>
        <v>214320 KS EQUITY</v>
      </c>
      <c r="O131" s="328" t="str">
        <f t="shared" si="3"/>
        <v>KOSE:A214320</v>
      </c>
    </row>
    <row r="132" spans="2:15">
      <c r="B132" s="328" t="s">
        <v>717</v>
      </c>
      <c r="C132" s="328" t="s">
        <v>35</v>
      </c>
      <c r="D132" s="329" t="s">
        <v>718</v>
      </c>
      <c r="E132" s="328" t="s">
        <v>439</v>
      </c>
      <c r="F132" s="328" t="s">
        <v>719</v>
      </c>
      <c r="G132" s="330">
        <v>42184</v>
      </c>
      <c r="H132" s="328" t="s">
        <v>39</v>
      </c>
      <c r="I132" s="328" t="s">
        <v>720</v>
      </c>
      <c r="J132" s="328" t="s">
        <v>721</v>
      </c>
      <c r="K132" s="328" t="s">
        <v>579</v>
      </c>
      <c r="M132" s="328" t="str">
        <f t="shared" si="2"/>
        <v>214420 KS EQUITY</v>
      </c>
      <c r="O132" s="328" t="str">
        <f t="shared" si="3"/>
        <v>KOSE:A214420</v>
      </c>
    </row>
    <row r="133" spans="2:15">
      <c r="B133" s="328" t="s">
        <v>722</v>
      </c>
      <c r="C133" s="328" t="s">
        <v>35</v>
      </c>
      <c r="D133" s="329" t="s">
        <v>723</v>
      </c>
      <c r="E133" s="328" t="s">
        <v>724</v>
      </c>
      <c r="F133" s="328" t="s">
        <v>725</v>
      </c>
      <c r="G133" s="330">
        <v>42178</v>
      </c>
      <c r="H133" s="328" t="s">
        <v>39</v>
      </c>
      <c r="I133" s="328" t="s">
        <v>726</v>
      </c>
      <c r="J133" s="328" t="s">
        <v>727</v>
      </c>
      <c r="K133" s="328" t="s">
        <v>67</v>
      </c>
      <c r="M133" s="328" t="str">
        <f t="shared" si="2"/>
        <v>085620 KS EQUITY</v>
      </c>
      <c r="O133" s="328" t="str">
        <f t="shared" si="3"/>
        <v>KOSE:A085620</v>
      </c>
    </row>
    <row r="134" spans="2:15">
      <c r="B134" s="328" t="s">
        <v>728</v>
      </c>
      <c r="C134" s="328" t="s">
        <v>35</v>
      </c>
      <c r="D134" s="329" t="s">
        <v>729</v>
      </c>
      <c r="E134" s="328" t="s">
        <v>179</v>
      </c>
      <c r="F134" s="328" t="s">
        <v>730</v>
      </c>
      <c r="G134" s="330">
        <v>42082</v>
      </c>
      <c r="H134" s="328" t="s">
        <v>39</v>
      </c>
      <c r="I134" s="328" t="s">
        <v>731</v>
      </c>
      <c r="J134" s="328" t="s">
        <v>732</v>
      </c>
      <c r="K134" s="328" t="s">
        <v>668</v>
      </c>
      <c r="M134" s="328" t="str">
        <f t="shared" ref="M134:M197" si="4">D134&amp;" KS EQUITY"</f>
        <v>214390 KS EQUITY</v>
      </c>
      <c r="O134" s="328" t="str">
        <f t="shared" ref="O134:O197" si="5">IF($C134="코스닥","KOSDAQ:A"&amp;$D134,"KOSE:A"&amp;$D134)</f>
        <v>KOSE:A214390</v>
      </c>
    </row>
    <row r="135" spans="2:15">
      <c r="B135" s="328" t="s">
        <v>733</v>
      </c>
      <c r="C135" s="328" t="s">
        <v>35</v>
      </c>
      <c r="D135" s="329" t="s">
        <v>734</v>
      </c>
      <c r="E135" s="328" t="s">
        <v>37</v>
      </c>
      <c r="F135" s="328" t="s">
        <v>735</v>
      </c>
      <c r="G135" s="330">
        <v>42030</v>
      </c>
      <c r="H135" s="328" t="s">
        <v>39</v>
      </c>
      <c r="I135" s="328" t="s">
        <v>736</v>
      </c>
      <c r="J135" s="328" t="s">
        <v>737</v>
      </c>
      <c r="K135" s="328" t="s">
        <v>33</v>
      </c>
      <c r="M135" s="328" t="str">
        <f t="shared" si="4"/>
        <v>210980 KS EQUITY</v>
      </c>
      <c r="O135" s="328" t="str">
        <f t="shared" si="5"/>
        <v>KOSE:A210980</v>
      </c>
    </row>
    <row r="136" spans="2:15">
      <c r="B136" s="328" t="s">
        <v>738</v>
      </c>
      <c r="C136" s="328" t="s">
        <v>35</v>
      </c>
      <c r="D136" s="329" t="s">
        <v>739</v>
      </c>
      <c r="E136" s="328" t="s">
        <v>575</v>
      </c>
      <c r="F136" s="328" t="s">
        <v>740</v>
      </c>
      <c r="G136" s="330">
        <v>42019</v>
      </c>
      <c r="H136" s="328" t="s">
        <v>39</v>
      </c>
      <c r="I136" s="328" t="s">
        <v>741</v>
      </c>
      <c r="J136" s="328" t="s">
        <v>742</v>
      </c>
      <c r="K136" s="328" t="s">
        <v>176</v>
      </c>
      <c r="M136" s="328" t="str">
        <f t="shared" si="4"/>
        <v>145210 KS EQUITY</v>
      </c>
      <c r="O136" s="328" t="str">
        <f t="shared" si="5"/>
        <v>KOSE:A145210</v>
      </c>
    </row>
    <row r="137" spans="2:15">
      <c r="B137" s="328" t="s">
        <v>743</v>
      </c>
      <c r="C137" s="328" t="s">
        <v>35</v>
      </c>
      <c r="D137" s="329" t="s">
        <v>744</v>
      </c>
      <c r="E137" s="328" t="s">
        <v>745</v>
      </c>
      <c r="F137" s="328" t="s">
        <v>746</v>
      </c>
      <c r="G137" s="330">
        <v>41991</v>
      </c>
      <c r="H137" s="328" t="s">
        <v>39</v>
      </c>
      <c r="I137" s="328" t="s">
        <v>747</v>
      </c>
      <c r="J137" s="328" t="s">
        <v>748</v>
      </c>
      <c r="K137" s="328" t="s">
        <v>33</v>
      </c>
      <c r="M137" s="328" t="str">
        <f t="shared" si="4"/>
        <v>213500 KS EQUITY</v>
      </c>
      <c r="O137" s="328" t="str">
        <f t="shared" si="5"/>
        <v>KOSE:A213500</v>
      </c>
    </row>
    <row r="138" spans="2:15">
      <c r="B138" s="328" t="s">
        <v>749</v>
      </c>
      <c r="C138" s="328" t="s">
        <v>35</v>
      </c>
      <c r="D138" s="329" t="s">
        <v>750</v>
      </c>
      <c r="E138" s="328" t="s">
        <v>575</v>
      </c>
      <c r="F138" s="328" t="s">
        <v>751</v>
      </c>
      <c r="G138" s="330">
        <v>41970</v>
      </c>
      <c r="H138" s="328" t="s">
        <v>39</v>
      </c>
      <c r="I138" s="328" t="s">
        <v>752</v>
      </c>
      <c r="J138" s="328" t="s">
        <v>753</v>
      </c>
      <c r="K138" s="328" t="s">
        <v>33</v>
      </c>
      <c r="M138" s="328" t="str">
        <f t="shared" si="4"/>
        <v>210540 KS EQUITY</v>
      </c>
      <c r="O138" s="328" t="str">
        <f t="shared" si="5"/>
        <v>KOSE:A210540</v>
      </c>
    </row>
    <row r="139" spans="2:15">
      <c r="B139" s="328" t="s">
        <v>754</v>
      </c>
      <c r="C139" s="328" t="s">
        <v>35</v>
      </c>
      <c r="D139" s="329" t="s">
        <v>755</v>
      </c>
      <c r="E139" s="328" t="s">
        <v>756</v>
      </c>
      <c r="F139" s="328" t="s">
        <v>757</v>
      </c>
      <c r="G139" s="330">
        <v>41957</v>
      </c>
      <c r="H139" s="328" t="s">
        <v>39</v>
      </c>
      <c r="I139" s="328" t="s">
        <v>758</v>
      </c>
      <c r="J139" s="328" t="s">
        <v>759</v>
      </c>
      <c r="K139" s="328" t="s">
        <v>33</v>
      </c>
      <c r="M139" s="328" t="str">
        <f t="shared" si="4"/>
        <v>028260 KS EQUITY</v>
      </c>
      <c r="O139" s="328" t="str">
        <f t="shared" si="5"/>
        <v>KOSE:A028260</v>
      </c>
    </row>
    <row r="140" spans="2:15">
      <c r="B140" s="328" t="s">
        <v>760</v>
      </c>
      <c r="C140" s="328" t="s">
        <v>35</v>
      </c>
      <c r="D140" s="329" t="s">
        <v>761</v>
      </c>
      <c r="E140" s="328" t="s">
        <v>762</v>
      </c>
      <c r="F140" s="328" t="s">
        <v>763</v>
      </c>
      <c r="G140" s="330">
        <v>41918</v>
      </c>
      <c r="H140" s="328" t="s">
        <v>39</v>
      </c>
      <c r="I140" s="328" t="s">
        <v>764</v>
      </c>
      <c r="J140" s="328" t="s">
        <v>765</v>
      </c>
      <c r="K140" s="328" t="s">
        <v>67</v>
      </c>
      <c r="M140" s="328" t="str">
        <f t="shared" si="4"/>
        <v>112610 KS EQUITY</v>
      </c>
      <c r="O140" s="328" t="str">
        <f t="shared" si="5"/>
        <v>KOSE:A112610</v>
      </c>
    </row>
    <row r="141" spans="2:15">
      <c r="B141" s="328" t="s">
        <v>766</v>
      </c>
      <c r="C141" s="328" t="s">
        <v>35</v>
      </c>
      <c r="D141" s="329" t="s">
        <v>767</v>
      </c>
      <c r="E141" s="328" t="s">
        <v>365</v>
      </c>
      <c r="F141" s="328" t="s">
        <v>768</v>
      </c>
      <c r="G141" s="330">
        <v>41859</v>
      </c>
      <c r="H141" s="328" t="s">
        <v>39</v>
      </c>
      <c r="I141" s="328" t="s">
        <v>769</v>
      </c>
      <c r="J141" s="328" t="s">
        <v>770</v>
      </c>
      <c r="K141" s="328" t="s">
        <v>67</v>
      </c>
      <c r="M141" s="328" t="str">
        <f t="shared" si="4"/>
        <v>018260 KS EQUITY</v>
      </c>
      <c r="O141" s="328" t="str">
        <f t="shared" si="5"/>
        <v>KOSE:A018260</v>
      </c>
    </row>
    <row r="142" spans="2:15">
      <c r="B142" s="328" t="s">
        <v>771</v>
      </c>
      <c r="C142" s="328" t="s">
        <v>35</v>
      </c>
      <c r="D142" s="329" t="s">
        <v>772</v>
      </c>
      <c r="E142" s="328" t="s">
        <v>187</v>
      </c>
      <c r="F142" s="328" t="s">
        <v>773</v>
      </c>
      <c r="G142" s="330">
        <v>41857</v>
      </c>
      <c r="H142" s="328" t="s">
        <v>39</v>
      </c>
      <c r="I142" s="328" t="s">
        <v>441</v>
      </c>
      <c r="J142" s="328" t="s">
        <v>774</v>
      </c>
      <c r="K142" s="328" t="s">
        <v>176</v>
      </c>
      <c r="M142" s="328" t="str">
        <f t="shared" si="4"/>
        <v>204320 KS EQUITY</v>
      </c>
      <c r="O142" s="328" t="str">
        <f t="shared" si="5"/>
        <v>KOSE:A204320</v>
      </c>
    </row>
    <row r="143" spans="2:15">
      <c r="B143" s="328" t="s">
        <v>775</v>
      </c>
      <c r="C143" s="328" t="s">
        <v>35</v>
      </c>
      <c r="D143" s="329" t="s">
        <v>776</v>
      </c>
      <c r="E143" s="328" t="s">
        <v>187</v>
      </c>
      <c r="F143" s="328" t="s">
        <v>777</v>
      </c>
      <c r="G143" s="330">
        <v>41842</v>
      </c>
      <c r="H143" s="328" t="s">
        <v>39</v>
      </c>
      <c r="I143" s="328" t="s">
        <v>778</v>
      </c>
      <c r="J143" s="328" t="s">
        <v>779</v>
      </c>
      <c r="K143" s="328" t="s">
        <v>176</v>
      </c>
      <c r="M143" s="328" t="str">
        <f t="shared" si="4"/>
        <v>200880 KS EQUITY</v>
      </c>
      <c r="O143" s="328" t="str">
        <f t="shared" si="5"/>
        <v>KOSE:A200880</v>
      </c>
    </row>
    <row r="144" spans="2:15">
      <c r="B144" s="328" t="s">
        <v>780</v>
      </c>
      <c r="C144" s="328" t="s">
        <v>35</v>
      </c>
      <c r="D144" s="329" t="s">
        <v>781</v>
      </c>
      <c r="E144" s="328" t="s">
        <v>63</v>
      </c>
      <c r="F144" s="328" t="s">
        <v>54</v>
      </c>
      <c r="G144" s="330">
        <v>41778</v>
      </c>
      <c r="H144" s="328" t="s">
        <v>39</v>
      </c>
      <c r="I144" s="328" t="s">
        <v>782</v>
      </c>
      <c r="J144" s="328" t="s">
        <v>783</v>
      </c>
      <c r="K144" s="328" t="s">
        <v>33</v>
      </c>
      <c r="M144" s="328" t="str">
        <f t="shared" si="4"/>
        <v>192400 KS EQUITY</v>
      </c>
      <c r="O144" s="328" t="str">
        <f t="shared" si="5"/>
        <v>KOSE:A192400</v>
      </c>
    </row>
    <row r="145" spans="2:15">
      <c r="B145" s="328" t="s">
        <v>784</v>
      </c>
      <c r="C145" s="328" t="s">
        <v>35</v>
      </c>
      <c r="D145" s="329" t="s">
        <v>785</v>
      </c>
      <c r="E145" s="328" t="s">
        <v>112</v>
      </c>
      <c r="F145" s="328" t="s">
        <v>786</v>
      </c>
      <c r="G145" s="330">
        <v>41736</v>
      </c>
      <c r="H145" s="328" t="s">
        <v>39</v>
      </c>
      <c r="I145" s="328" t="s">
        <v>787</v>
      </c>
      <c r="J145" s="328" t="s">
        <v>788</v>
      </c>
      <c r="K145" s="328" t="s">
        <v>67</v>
      </c>
      <c r="M145" s="328" t="str">
        <f t="shared" si="4"/>
        <v>133820 KS EQUITY</v>
      </c>
      <c r="O145" s="328" t="str">
        <f t="shared" si="5"/>
        <v>KOSE:A133820</v>
      </c>
    </row>
    <row r="146" spans="2:15">
      <c r="B146" s="328" t="s">
        <v>789</v>
      </c>
      <c r="C146" s="328" t="s">
        <v>35</v>
      </c>
      <c r="D146" s="329" t="s">
        <v>790</v>
      </c>
      <c r="E146" s="328" t="s">
        <v>63</v>
      </c>
      <c r="F146" s="328" t="s">
        <v>791</v>
      </c>
      <c r="G146" s="330">
        <v>41614</v>
      </c>
      <c r="H146" s="328" t="s">
        <v>39</v>
      </c>
      <c r="I146" s="328" t="s">
        <v>792</v>
      </c>
      <c r="J146" s="328" t="s">
        <v>793</v>
      </c>
      <c r="K146" s="328" t="s">
        <v>33</v>
      </c>
      <c r="M146" s="328" t="str">
        <f t="shared" si="4"/>
        <v>027410 KS EQUITY</v>
      </c>
      <c r="O146" s="328" t="str">
        <f t="shared" si="5"/>
        <v>KOSE:A027410</v>
      </c>
    </row>
    <row r="147" spans="2:15">
      <c r="B147" s="328" t="s">
        <v>794</v>
      </c>
      <c r="C147" s="328" t="s">
        <v>35</v>
      </c>
      <c r="D147" s="329" t="s">
        <v>795</v>
      </c>
      <c r="E147" s="328" t="s">
        <v>439</v>
      </c>
      <c r="F147" s="328" t="s">
        <v>796</v>
      </c>
      <c r="G147" s="330">
        <v>41599</v>
      </c>
      <c r="H147" s="328" t="s">
        <v>39</v>
      </c>
      <c r="I147" s="328" t="s">
        <v>797</v>
      </c>
      <c r="J147" s="328" t="s">
        <v>798</v>
      </c>
      <c r="K147" s="328" t="s">
        <v>33</v>
      </c>
      <c r="M147" s="328" t="str">
        <f t="shared" si="4"/>
        <v>192820 KS EQUITY</v>
      </c>
      <c r="O147" s="328" t="str">
        <f t="shared" si="5"/>
        <v>KOSE:A192820</v>
      </c>
    </row>
    <row r="148" spans="2:15">
      <c r="B148" s="328" t="s">
        <v>799</v>
      </c>
      <c r="C148" s="328" t="s">
        <v>35</v>
      </c>
      <c r="D148" s="329" t="s">
        <v>800</v>
      </c>
      <c r="E148" s="328" t="s">
        <v>376</v>
      </c>
      <c r="F148" s="328" t="s">
        <v>801</v>
      </c>
      <c r="G148" s="330">
        <v>41584</v>
      </c>
      <c r="H148" s="328" t="s">
        <v>39</v>
      </c>
      <c r="I148" s="328" t="s">
        <v>802</v>
      </c>
      <c r="J148" s="328" t="s">
        <v>803</v>
      </c>
      <c r="K148" s="328" t="s">
        <v>33</v>
      </c>
      <c r="M148" s="328" t="str">
        <f t="shared" si="4"/>
        <v>185750 KS EQUITY</v>
      </c>
      <c r="O148" s="328" t="str">
        <f t="shared" si="5"/>
        <v>KOSE:A185750</v>
      </c>
    </row>
    <row r="149" spans="2:15">
      <c r="B149" s="328" t="s">
        <v>804</v>
      </c>
      <c r="C149" s="328" t="s">
        <v>35</v>
      </c>
      <c r="D149" s="329" t="s">
        <v>805</v>
      </c>
      <c r="E149" s="328" t="s">
        <v>806</v>
      </c>
      <c r="F149" s="328" t="s">
        <v>807</v>
      </c>
      <c r="G149" s="330">
        <v>41577</v>
      </c>
      <c r="H149" s="328" t="s">
        <v>39</v>
      </c>
      <c r="I149" s="328" t="s">
        <v>808</v>
      </c>
      <c r="J149" s="328" t="s">
        <v>809</v>
      </c>
      <c r="K149" s="328" t="s">
        <v>176</v>
      </c>
      <c r="M149" s="328" t="str">
        <f t="shared" si="4"/>
        <v>006880 KS EQUITY</v>
      </c>
      <c r="O149" s="328" t="str">
        <f t="shared" si="5"/>
        <v>KOSE:A006880</v>
      </c>
    </row>
    <row r="150" spans="2:15">
      <c r="B150" s="328" t="s">
        <v>810</v>
      </c>
      <c r="C150" s="328" t="s">
        <v>35</v>
      </c>
      <c r="D150" s="329" t="s">
        <v>811</v>
      </c>
      <c r="E150" s="328" t="s">
        <v>392</v>
      </c>
      <c r="F150" s="328" t="s">
        <v>812</v>
      </c>
      <c r="G150" s="330">
        <v>41533</v>
      </c>
      <c r="H150" s="328" t="s">
        <v>39</v>
      </c>
      <c r="I150" s="328" t="s">
        <v>813</v>
      </c>
      <c r="J150" s="328" t="s">
        <v>814</v>
      </c>
      <c r="K150" s="328" t="s">
        <v>33</v>
      </c>
      <c r="M150" s="328" t="str">
        <f t="shared" si="4"/>
        <v>183190 KS EQUITY</v>
      </c>
      <c r="O150" s="328" t="str">
        <f t="shared" si="5"/>
        <v>KOSE:A183190</v>
      </c>
    </row>
    <row r="151" spans="2:15">
      <c r="B151" s="328" t="s">
        <v>815</v>
      </c>
      <c r="C151" s="328" t="s">
        <v>35</v>
      </c>
      <c r="D151" s="329" t="s">
        <v>816</v>
      </c>
      <c r="E151" s="328" t="s">
        <v>817</v>
      </c>
      <c r="F151" s="328" t="s">
        <v>818</v>
      </c>
      <c r="G151" s="330">
        <v>41515</v>
      </c>
      <c r="H151" s="328" t="s">
        <v>39</v>
      </c>
      <c r="I151" s="328" t="s">
        <v>819</v>
      </c>
      <c r="J151" s="328" t="s">
        <v>820</v>
      </c>
      <c r="K151" s="328" t="s">
        <v>67</v>
      </c>
      <c r="M151" s="328" t="str">
        <f t="shared" si="4"/>
        <v>064350 KS EQUITY</v>
      </c>
      <c r="O151" s="328" t="str">
        <f t="shared" si="5"/>
        <v>KOSE:A064350</v>
      </c>
    </row>
    <row r="152" spans="2:15">
      <c r="B152" s="328" t="s">
        <v>821</v>
      </c>
      <c r="C152" s="328" t="s">
        <v>35</v>
      </c>
      <c r="D152" s="329" t="s">
        <v>822</v>
      </c>
      <c r="E152" s="328" t="s">
        <v>359</v>
      </c>
      <c r="F152" s="328" t="s">
        <v>823</v>
      </c>
      <c r="G152" s="330">
        <v>41473</v>
      </c>
      <c r="H152" s="328" t="s">
        <v>39</v>
      </c>
      <c r="I152" s="328" t="s">
        <v>824</v>
      </c>
      <c r="J152" s="328" t="s">
        <v>825</v>
      </c>
      <c r="K152" s="328" t="s">
        <v>92</v>
      </c>
      <c r="M152" s="328" t="str">
        <f t="shared" si="4"/>
        <v>180640 KS EQUITY</v>
      </c>
      <c r="O152" s="328" t="str">
        <f t="shared" si="5"/>
        <v>KOSE:A180640</v>
      </c>
    </row>
    <row r="153" spans="2:15">
      <c r="B153" s="328" t="s">
        <v>826</v>
      </c>
      <c r="C153" s="328" t="s">
        <v>35</v>
      </c>
      <c r="D153" s="329" t="s">
        <v>827</v>
      </c>
      <c r="E153" s="328" t="s">
        <v>131</v>
      </c>
      <c r="F153" s="328" t="s">
        <v>828</v>
      </c>
      <c r="G153" s="330">
        <v>41409</v>
      </c>
      <c r="H153" s="328" t="s">
        <v>39</v>
      </c>
      <c r="I153" s="328" t="s">
        <v>829</v>
      </c>
      <c r="J153" s="328" t="s">
        <v>830</v>
      </c>
      <c r="K153" s="328" t="s">
        <v>351</v>
      </c>
      <c r="M153" s="328" t="str">
        <f t="shared" si="4"/>
        <v>181710 KS EQUITY</v>
      </c>
      <c r="O153" s="328" t="str">
        <f t="shared" si="5"/>
        <v>KOSE:A181710</v>
      </c>
    </row>
    <row r="154" spans="2:15">
      <c r="B154" s="328" t="s">
        <v>831</v>
      </c>
      <c r="C154" s="328" t="s">
        <v>35</v>
      </c>
      <c r="D154" s="329" t="s">
        <v>832</v>
      </c>
      <c r="E154" s="328" t="s">
        <v>63</v>
      </c>
      <c r="F154" s="328"/>
      <c r="G154" s="330">
        <v>41383</v>
      </c>
      <c r="H154" s="328" t="s">
        <v>50</v>
      </c>
      <c r="I154" s="328" t="s">
        <v>833</v>
      </c>
      <c r="J154" s="328"/>
      <c r="K154" s="328" t="s">
        <v>33</v>
      </c>
      <c r="M154" s="328" t="str">
        <f t="shared" si="4"/>
        <v>175330 KS EQUITY</v>
      </c>
      <c r="O154" s="328" t="str">
        <f t="shared" si="5"/>
        <v>KOSE:A175330</v>
      </c>
    </row>
    <row r="155" spans="2:15">
      <c r="B155" s="328" t="s">
        <v>834</v>
      </c>
      <c r="C155" s="328" t="s">
        <v>35</v>
      </c>
      <c r="D155" s="329" t="s">
        <v>835</v>
      </c>
      <c r="E155" s="328" t="s">
        <v>836</v>
      </c>
      <c r="F155" s="328" t="s">
        <v>837</v>
      </c>
      <c r="G155" s="330">
        <v>41372</v>
      </c>
      <c r="H155" s="328" t="s">
        <v>39</v>
      </c>
      <c r="I155" s="328" t="s">
        <v>838</v>
      </c>
      <c r="J155" s="328" t="s">
        <v>839</v>
      </c>
      <c r="K155" s="328" t="s">
        <v>33</v>
      </c>
      <c r="M155" s="328" t="str">
        <f t="shared" si="4"/>
        <v>155660 KS EQUITY</v>
      </c>
      <c r="O155" s="328" t="str">
        <f t="shared" si="5"/>
        <v>KOSE:A155660</v>
      </c>
    </row>
    <row r="156" spans="2:15">
      <c r="B156" s="328" t="s">
        <v>840</v>
      </c>
      <c r="C156" s="328" t="s">
        <v>35</v>
      </c>
      <c r="D156" s="329" t="s">
        <v>841</v>
      </c>
      <c r="E156" s="328" t="s">
        <v>626</v>
      </c>
      <c r="F156" s="328" t="s">
        <v>842</v>
      </c>
      <c r="G156" s="330">
        <v>41233</v>
      </c>
      <c r="H156" s="328" t="s">
        <v>39</v>
      </c>
      <c r="I156" s="328" t="s">
        <v>843</v>
      </c>
      <c r="J156" s="328" t="s">
        <v>844</v>
      </c>
      <c r="K156" s="328" t="s">
        <v>176</v>
      </c>
      <c r="M156" s="328" t="str">
        <f t="shared" si="4"/>
        <v>168490 KS EQUITY</v>
      </c>
      <c r="O156" s="328" t="str">
        <f t="shared" si="5"/>
        <v>KOSE:A168490</v>
      </c>
    </row>
    <row r="157" spans="2:15">
      <c r="B157" s="328" t="s">
        <v>845</v>
      </c>
      <c r="C157" s="328" t="s">
        <v>35</v>
      </c>
      <c r="D157" s="329" t="s">
        <v>846</v>
      </c>
      <c r="E157" s="328" t="s">
        <v>376</v>
      </c>
      <c r="F157" s="328" t="s">
        <v>847</v>
      </c>
      <c r="G157" s="330">
        <v>41222</v>
      </c>
      <c r="H157" s="328" t="s">
        <v>39</v>
      </c>
      <c r="I157" s="328" t="s">
        <v>848</v>
      </c>
      <c r="J157" s="328" t="s">
        <v>849</v>
      </c>
      <c r="K157" s="328" t="s">
        <v>33</v>
      </c>
      <c r="M157" s="328" t="str">
        <f t="shared" si="4"/>
        <v>170900 KS EQUITY</v>
      </c>
      <c r="O157" s="328" t="str">
        <f t="shared" si="5"/>
        <v>KOSE:A170900</v>
      </c>
    </row>
    <row r="158" spans="2:15">
      <c r="B158" s="328" t="s">
        <v>850</v>
      </c>
      <c r="C158" s="328" t="s">
        <v>35</v>
      </c>
      <c r="D158" s="329" t="s">
        <v>851</v>
      </c>
      <c r="E158" s="328" t="s">
        <v>187</v>
      </c>
      <c r="F158" s="328" t="s">
        <v>852</v>
      </c>
      <c r="G158" s="330">
        <v>41201</v>
      </c>
      <c r="H158" s="328" t="s">
        <v>39</v>
      </c>
      <c r="I158" s="328" t="s">
        <v>853</v>
      </c>
      <c r="J158" s="328" t="s">
        <v>854</v>
      </c>
      <c r="K158" s="328" t="s">
        <v>351</v>
      </c>
      <c r="M158" s="328" t="str">
        <f t="shared" si="4"/>
        <v>013870 KS EQUITY</v>
      </c>
      <c r="O158" s="328" t="str">
        <f t="shared" si="5"/>
        <v>KOSE:A013870</v>
      </c>
    </row>
    <row r="159" spans="2:15">
      <c r="B159" s="328" t="s">
        <v>855</v>
      </c>
      <c r="C159" s="328" t="s">
        <v>35</v>
      </c>
      <c r="D159" s="329" t="s">
        <v>856</v>
      </c>
      <c r="E159" s="328" t="s">
        <v>857</v>
      </c>
      <c r="F159" s="328" t="s">
        <v>858</v>
      </c>
      <c r="G159" s="330">
        <v>41201</v>
      </c>
      <c r="H159" s="328" t="s">
        <v>39</v>
      </c>
      <c r="I159" s="328" t="s">
        <v>859</v>
      </c>
      <c r="J159" s="328"/>
      <c r="K159" s="328" t="s">
        <v>860</v>
      </c>
      <c r="M159" s="328" t="str">
        <f t="shared" si="4"/>
        <v>037560 KS EQUITY</v>
      </c>
      <c r="O159" s="328" t="str">
        <f t="shared" si="5"/>
        <v>KOSE:A037560</v>
      </c>
    </row>
    <row r="160" spans="2:15">
      <c r="B160" s="328" t="s">
        <v>861</v>
      </c>
      <c r="C160" s="328" t="s">
        <v>35</v>
      </c>
      <c r="D160" s="329" t="s">
        <v>862</v>
      </c>
      <c r="E160" s="328" t="s">
        <v>484</v>
      </c>
      <c r="F160" s="328" t="s">
        <v>863</v>
      </c>
      <c r="G160" s="330">
        <v>41186</v>
      </c>
      <c r="H160" s="328" t="s">
        <v>39</v>
      </c>
      <c r="I160" s="328" t="s">
        <v>864</v>
      </c>
      <c r="J160" s="328" t="s">
        <v>865</v>
      </c>
      <c r="K160" s="328" t="s">
        <v>67</v>
      </c>
      <c r="M160" s="328" t="str">
        <f t="shared" si="4"/>
        <v>163560 KS EQUITY</v>
      </c>
      <c r="O160" s="328" t="str">
        <f t="shared" si="5"/>
        <v>KOSE:A163560</v>
      </c>
    </row>
    <row r="161" spans="2:15">
      <c r="B161" s="328" t="s">
        <v>866</v>
      </c>
      <c r="C161" s="328" t="s">
        <v>35</v>
      </c>
      <c r="D161" s="329" t="s">
        <v>867</v>
      </c>
      <c r="E161" s="328" t="s">
        <v>439</v>
      </c>
      <c r="F161" s="328" t="s">
        <v>868</v>
      </c>
      <c r="G161" s="330">
        <v>41169</v>
      </c>
      <c r="H161" s="328" t="s">
        <v>39</v>
      </c>
      <c r="I161" s="328" t="s">
        <v>869</v>
      </c>
      <c r="J161" s="328" t="s">
        <v>870</v>
      </c>
      <c r="K161" s="328" t="s">
        <v>33</v>
      </c>
      <c r="M161" s="328" t="str">
        <f t="shared" si="4"/>
        <v>161890 KS EQUITY</v>
      </c>
      <c r="O161" s="328" t="str">
        <f t="shared" si="5"/>
        <v>KOSE:A161890</v>
      </c>
    </row>
    <row r="162" spans="2:15">
      <c r="B162" s="328" t="s">
        <v>871</v>
      </c>
      <c r="C162" s="328" t="s">
        <v>35</v>
      </c>
      <c r="D162" s="329" t="s">
        <v>872</v>
      </c>
      <c r="E162" s="328" t="s">
        <v>484</v>
      </c>
      <c r="F162" s="328" t="s">
        <v>873</v>
      </c>
      <c r="G162" s="330">
        <v>41117</v>
      </c>
      <c r="H162" s="328" t="s">
        <v>39</v>
      </c>
      <c r="I162" s="328" t="s">
        <v>874</v>
      </c>
      <c r="J162" s="328" t="s">
        <v>875</v>
      </c>
      <c r="K162" s="328" t="s">
        <v>33</v>
      </c>
      <c r="M162" s="328" t="str">
        <f t="shared" si="4"/>
        <v>161390 KS EQUITY</v>
      </c>
      <c r="O162" s="328" t="str">
        <f t="shared" si="5"/>
        <v>KOSE:A161390</v>
      </c>
    </row>
    <row r="163" spans="2:15">
      <c r="B163" s="328" t="s">
        <v>876</v>
      </c>
      <c r="C163" s="328" t="s">
        <v>35</v>
      </c>
      <c r="D163" s="329" t="s">
        <v>877</v>
      </c>
      <c r="E163" s="328" t="s">
        <v>421</v>
      </c>
      <c r="F163" s="328"/>
      <c r="G163" s="330">
        <v>41089</v>
      </c>
      <c r="H163" s="328" t="s">
        <v>39</v>
      </c>
      <c r="I163" s="328" t="s">
        <v>878</v>
      </c>
      <c r="J163" s="328"/>
      <c r="K163" s="328" t="s">
        <v>504</v>
      </c>
      <c r="M163" s="328" t="str">
        <f t="shared" si="4"/>
        <v>161000 KS EQUITY</v>
      </c>
      <c r="O163" s="328" t="str">
        <f t="shared" si="5"/>
        <v>KOSE:A161000</v>
      </c>
    </row>
    <row r="164" spans="2:15">
      <c r="B164" s="328" t="s">
        <v>879</v>
      </c>
      <c r="C164" s="328" t="s">
        <v>35</v>
      </c>
      <c r="D164" s="329" t="s">
        <v>880</v>
      </c>
      <c r="E164" s="328" t="s">
        <v>118</v>
      </c>
      <c r="F164" s="328" t="s">
        <v>881</v>
      </c>
      <c r="G164" s="330">
        <v>41089</v>
      </c>
      <c r="H164" s="328" t="s">
        <v>39</v>
      </c>
      <c r="I164" s="328" t="s">
        <v>882</v>
      </c>
      <c r="J164" s="328" t="s">
        <v>883</v>
      </c>
      <c r="K164" s="328" t="s">
        <v>33</v>
      </c>
      <c r="M164" s="328" t="str">
        <f t="shared" si="4"/>
        <v>068400 KS EQUITY</v>
      </c>
      <c r="O164" s="328" t="str">
        <f t="shared" si="5"/>
        <v>KOSE:A068400</v>
      </c>
    </row>
    <row r="165" spans="2:15">
      <c r="B165" s="328" t="s">
        <v>884</v>
      </c>
      <c r="C165" s="328" t="s">
        <v>35</v>
      </c>
      <c r="D165" s="329" t="s">
        <v>885</v>
      </c>
      <c r="E165" s="328" t="s">
        <v>118</v>
      </c>
      <c r="F165" s="328"/>
      <c r="G165" s="330">
        <v>40976</v>
      </c>
      <c r="H165" s="328" t="s">
        <v>50</v>
      </c>
      <c r="I165" s="328" t="s">
        <v>886</v>
      </c>
      <c r="J165" s="328"/>
      <c r="K165" s="328" t="s">
        <v>33</v>
      </c>
      <c r="M165" s="328" t="str">
        <f t="shared" si="4"/>
        <v>155900 KS EQUITY</v>
      </c>
      <c r="O165" s="328" t="str">
        <f t="shared" si="5"/>
        <v>KOSE:A155900</v>
      </c>
    </row>
    <row r="166" spans="2:15">
      <c r="B166" s="328" t="s">
        <v>887</v>
      </c>
      <c r="C166" s="328" t="s">
        <v>35</v>
      </c>
      <c r="D166" s="329" t="s">
        <v>888</v>
      </c>
      <c r="E166" s="328" t="s">
        <v>889</v>
      </c>
      <c r="F166" s="328" t="s">
        <v>890</v>
      </c>
      <c r="G166" s="330">
        <v>40962</v>
      </c>
      <c r="H166" s="328" t="s">
        <v>39</v>
      </c>
      <c r="I166" s="328" t="s">
        <v>891</v>
      </c>
      <c r="J166" s="328" t="s">
        <v>892</v>
      </c>
      <c r="K166" s="328" t="s">
        <v>33</v>
      </c>
      <c r="M166" s="328" t="str">
        <f t="shared" si="4"/>
        <v>014710 KS EQUITY</v>
      </c>
      <c r="O166" s="328" t="str">
        <f t="shared" si="5"/>
        <v>KOSE:A014710</v>
      </c>
    </row>
    <row r="167" spans="2:15">
      <c r="B167" s="328" t="s">
        <v>893</v>
      </c>
      <c r="C167" s="328" t="s">
        <v>35</v>
      </c>
      <c r="D167" s="329" t="s">
        <v>894</v>
      </c>
      <c r="E167" s="328" t="s">
        <v>626</v>
      </c>
      <c r="F167" s="328" t="s">
        <v>895</v>
      </c>
      <c r="G167" s="330">
        <v>40939</v>
      </c>
      <c r="H167" s="328" t="s">
        <v>39</v>
      </c>
      <c r="I167" s="328" t="s">
        <v>896</v>
      </c>
      <c r="J167" s="328" t="s">
        <v>897</v>
      </c>
      <c r="K167" s="328" t="s">
        <v>33</v>
      </c>
      <c r="M167" s="328" t="str">
        <f t="shared" si="4"/>
        <v>152550 KS EQUITY</v>
      </c>
      <c r="O167" s="328" t="str">
        <f t="shared" si="5"/>
        <v>KOSE:A152550</v>
      </c>
    </row>
    <row r="168" spans="2:15">
      <c r="B168" s="328" t="s">
        <v>898</v>
      </c>
      <c r="C168" s="328" t="s">
        <v>35</v>
      </c>
      <c r="D168" s="329" t="s">
        <v>899</v>
      </c>
      <c r="E168" s="328" t="s">
        <v>413</v>
      </c>
      <c r="F168" s="328" t="s">
        <v>900</v>
      </c>
      <c r="G168" s="330">
        <v>40900</v>
      </c>
      <c r="H168" s="328" t="s">
        <v>39</v>
      </c>
      <c r="I168" s="328" t="s">
        <v>901</v>
      </c>
      <c r="J168" s="328" t="s">
        <v>902</v>
      </c>
      <c r="K168" s="328" t="s">
        <v>33</v>
      </c>
      <c r="M168" s="328" t="str">
        <f t="shared" si="4"/>
        <v>079980 KS EQUITY</v>
      </c>
      <c r="O168" s="328" t="str">
        <f t="shared" si="5"/>
        <v>KOSE:A079980</v>
      </c>
    </row>
    <row r="169" spans="2:15">
      <c r="B169" s="328" t="s">
        <v>903</v>
      </c>
      <c r="C169" s="328" t="s">
        <v>35</v>
      </c>
      <c r="D169" s="329" t="s">
        <v>904</v>
      </c>
      <c r="E169" s="328" t="s">
        <v>37</v>
      </c>
      <c r="F169" s="328" t="s">
        <v>905</v>
      </c>
      <c r="G169" s="330">
        <v>40893</v>
      </c>
      <c r="H169" s="328" t="s">
        <v>39</v>
      </c>
      <c r="I169" s="328" t="s">
        <v>906</v>
      </c>
      <c r="J169" s="328" t="s">
        <v>907</v>
      </c>
      <c r="K169" s="328" t="s">
        <v>351</v>
      </c>
      <c r="M169" s="328" t="str">
        <f t="shared" si="4"/>
        <v>145270 KS EQUITY</v>
      </c>
      <c r="O169" s="328" t="str">
        <f t="shared" si="5"/>
        <v>KOSE:A145270</v>
      </c>
    </row>
    <row r="170" spans="2:15">
      <c r="B170" s="328" t="s">
        <v>908</v>
      </c>
      <c r="C170" s="328" t="s">
        <v>35</v>
      </c>
      <c r="D170" s="329" t="s">
        <v>909</v>
      </c>
      <c r="E170" s="328" t="s">
        <v>461</v>
      </c>
      <c r="F170" s="328" t="s">
        <v>910</v>
      </c>
      <c r="G170" s="330">
        <v>40882</v>
      </c>
      <c r="H170" s="328" t="s">
        <v>39</v>
      </c>
      <c r="I170" s="328" t="s">
        <v>911</v>
      </c>
      <c r="J170" s="328" t="s">
        <v>912</v>
      </c>
      <c r="K170" s="328" t="s">
        <v>33</v>
      </c>
      <c r="M170" s="328" t="str">
        <f t="shared" si="4"/>
        <v>007070 KS EQUITY</v>
      </c>
      <c r="O170" s="328" t="str">
        <f t="shared" si="5"/>
        <v>KOSE:A007070</v>
      </c>
    </row>
    <row r="171" spans="2:15">
      <c r="B171" s="328" t="s">
        <v>913</v>
      </c>
      <c r="C171" s="328" t="s">
        <v>35</v>
      </c>
      <c r="D171" s="329" t="s">
        <v>914</v>
      </c>
      <c r="E171" s="328" t="s">
        <v>915</v>
      </c>
      <c r="F171" s="328" t="s">
        <v>916</v>
      </c>
      <c r="G171" s="330">
        <v>40848</v>
      </c>
      <c r="H171" s="328" t="s">
        <v>39</v>
      </c>
      <c r="I171" s="328" t="s">
        <v>917</v>
      </c>
      <c r="J171" s="328" t="s">
        <v>918</v>
      </c>
      <c r="K171" s="328" t="s">
        <v>33</v>
      </c>
      <c r="M171" s="328" t="str">
        <f t="shared" si="4"/>
        <v>129260 KS EQUITY</v>
      </c>
      <c r="O171" s="328" t="str">
        <f t="shared" si="5"/>
        <v>KOSE:A129260</v>
      </c>
    </row>
    <row r="172" spans="2:15">
      <c r="B172" s="328" t="s">
        <v>919</v>
      </c>
      <c r="C172" s="328" t="s">
        <v>35</v>
      </c>
      <c r="D172" s="329" t="s">
        <v>920</v>
      </c>
      <c r="E172" s="328" t="s">
        <v>500</v>
      </c>
      <c r="F172" s="328" t="s">
        <v>921</v>
      </c>
      <c r="G172" s="330">
        <v>40793</v>
      </c>
      <c r="H172" s="328" t="s">
        <v>39</v>
      </c>
      <c r="I172" s="328" t="s">
        <v>922</v>
      </c>
      <c r="J172" s="328" t="s">
        <v>923</v>
      </c>
      <c r="K172" s="328" t="s">
        <v>33</v>
      </c>
      <c r="M172" s="328" t="str">
        <f t="shared" si="4"/>
        <v>145990 KS EQUITY</v>
      </c>
      <c r="O172" s="328" t="str">
        <f t="shared" si="5"/>
        <v>KOSE:A145990</v>
      </c>
    </row>
    <row r="173" spans="2:15">
      <c r="B173" s="328" t="s">
        <v>924</v>
      </c>
      <c r="C173" s="328" t="s">
        <v>35</v>
      </c>
      <c r="D173" s="329" t="s">
        <v>925</v>
      </c>
      <c r="E173" s="328" t="s">
        <v>926</v>
      </c>
      <c r="F173" s="328" t="s">
        <v>927</v>
      </c>
      <c r="G173" s="330">
        <v>40746</v>
      </c>
      <c r="H173" s="328" t="s">
        <v>39</v>
      </c>
      <c r="I173" s="328" t="s">
        <v>928</v>
      </c>
      <c r="J173" s="328" t="s">
        <v>929</v>
      </c>
      <c r="K173" s="328" t="s">
        <v>104</v>
      </c>
      <c r="M173" s="328" t="str">
        <f t="shared" si="4"/>
        <v>039130 KS EQUITY</v>
      </c>
      <c r="O173" s="328" t="str">
        <f t="shared" si="5"/>
        <v>KOSE:A039130</v>
      </c>
    </row>
    <row r="174" spans="2:15">
      <c r="B174" s="328" t="s">
        <v>930</v>
      </c>
      <c r="C174" s="328" t="s">
        <v>35</v>
      </c>
      <c r="D174" s="329" t="s">
        <v>931</v>
      </c>
      <c r="E174" s="328" t="s">
        <v>439</v>
      </c>
      <c r="F174" s="328" t="s">
        <v>932</v>
      </c>
      <c r="G174" s="330">
        <v>40738</v>
      </c>
      <c r="H174" s="328" t="s">
        <v>39</v>
      </c>
      <c r="I174" s="328" t="s">
        <v>933</v>
      </c>
      <c r="J174" s="328" t="s">
        <v>934</v>
      </c>
      <c r="K174" s="328" t="s">
        <v>33</v>
      </c>
      <c r="M174" s="328" t="str">
        <f t="shared" si="4"/>
        <v>078520 KS EQUITY</v>
      </c>
      <c r="O174" s="328" t="str">
        <f t="shared" si="5"/>
        <v>KOSE:A078520</v>
      </c>
    </row>
    <row r="175" spans="2:15">
      <c r="B175" s="328" t="s">
        <v>935</v>
      </c>
      <c r="C175" s="328" t="s">
        <v>35</v>
      </c>
      <c r="D175" s="329" t="s">
        <v>936</v>
      </c>
      <c r="E175" s="328" t="s">
        <v>187</v>
      </c>
      <c r="F175" s="328"/>
      <c r="G175" s="330">
        <v>40738</v>
      </c>
      <c r="H175" s="328" t="s">
        <v>39</v>
      </c>
      <c r="I175" s="328" t="s">
        <v>937</v>
      </c>
      <c r="J175" s="328" t="s">
        <v>938</v>
      </c>
      <c r="K175" s="328" t="s">
        <v>33</v>
      </c>
      <c r="M175" s="328" t="str">
        <f t="shared" si="4"/>
        <v>023000 KS EQUITY</v>
      </c>
      <c r="O175" s="328" t="str">
        <f t="shared" si="5"/>
        <v>KOSE:A023000</v>
      </c>
    </row>
    <row r="176" spans="2:15">
      <c r="B176" s="328" t="s">
        <v>939</v>
      </c>
      <c r="C176" s="328" t="s">
        <v>35</v>
      </c>
      <c r="D176" s="329" t="s">
        <v>940</v>
      </c>
      <c r="E176" s="328" t="s">
        <v>941</v>
      </c>
      <c r="F176" s="328" t="s">
        <v>942</v>
      </c>
      <c r="G176" s="330">
        <v>40724</v>
      </c>
      <c r="H176" s="328" t="s">
        <v>39</v>
      </c>
      <c r="I176" s="328" t="s">
        <v>943</v>
      </c>
      <c r="J176" s="328" t="s">
        <v>944</v>
      </c>
      <c r="K176" s="328" t="s">
        <v>176</v>
      </c>
      <c r="M176" s="328" t="str">
        <f t="shared" si="4"/>
        <v>031430 KS EQUITY</v>
      </c>
      <c r="O176" s="328" t="str">
        <f t="shared" si="5"/>
        <v>KOSE:A031430</v>
      </c>
    </row>
    <row r="177" spans="2:15">
      <c r="B177" s="328" t="s">
        <v>945</v>
      </c>
      <c r="C177" s="328" t="s">
        <v>35</v>
      </c>
      <c r="D177" s="329" t="s">
        <v>946</v>
      </c>
      <c r="E177" s="328" t="s">
        <v>37</v>
      </c>
      <c r="F177" s="328" t="s">
        <v>947</v>
      </c>
      <c r="G177" s="330">
        <v>40723</v>
      </c>
      <c r="H177" s="328" t="s">
        <v>39</v>
      </c>
      <c r="I177" s="328" t="s">
        <v>948</v>
      </c>
      <c r="J177" s="328" t="s">
        <v>949</v>
      </c>
      <c r="K177" s="328" t="s">
        <v>33</v>
      </c>
      <c r="M177" s="328" t="str">
        <f t="shared" si="4"/>
        <v>140910 KS EQUITY</v>
      </c>
      <c r="O177" s="328" t="str">
        <f t="shared" si="5"/>
        <v>KOSE:A140910</v>
      </c>
    </row>
    <row r="178" spans="2:15">
      <c r="B178" s="328" t="s">
        <v>950</v>
      </c>
      <c r="C178" s="328" t="s">
        <v>35</v>
      </c>
      <c r="D178" s="329" t="s">
        <v>951</v>
      </c>
      <c r="E178" s="328" t="s">
        <v>952</v>
      </c>
      <c r="F178" s="328" t="s">
        <v>953</v>
      </c>
      <c r="G178" s="330">
        <v>40715</v>
      </c>
      <c r="H178" s="328" t="s">
        <v>39</v>
      </c>
      <c r="I178" s="328" t="s">
        <v>954</v>
      </c>
      <c r="J178" s="328" t="s">
        <v>955</v>
      </c>
      <c r="K178" s="328" t="s">
        <v>33</v>
      </c>
      <c r="M178" s="328" t="str">
        <f t="shared" si="4"/>
        <v>047810 KS EQUITY</v>
      </c>
      <c r="O178" s="328" t="str">
        <f t="shared" si="5"/>
        <v>KOSE:A047810</v>
      </c>
    </row>
    <row r="179" spans="2:15">
      <c r="B179" s="328" t="s">
        <v>956</v>
      </c>
      <c r="C179" s="328" t="s">
        <v>35</v>
      </c>
      <c r="D179" s="329" t="s">
        <v>957</v>
      </c>
      <c r="E179" s="328" t="s">
        <v>958</v>
      </c>
      <c r="F179" s="328" t="s">
        <v>959</v>
      </c>
      <c r="G179" s="330">
        <v>40709</v>
      </c>
      <c r="H179" s="328" t="s">
        <v>39</v>
      </c>
      <c r="I179" s="328" t="s">
        <v>960</v>
      </c>
      <c r="J179" s="328" t="s">
        <v>961</v>
      </c>
      <c r="K179" s="328" t="s">
        <v>104</v>
      </c>
      <c r="M179" s="328" t="str">
        <f t="shared" si="4"/>
        <v>071840 KS EQUITY</v>
      </c>
      <c r="O179" s="328" t="str">
        <f t="shared" si="5"/>
        <v>KOSE:A071840</v>
      </c>
    </row>
    <row r="180" spans="2:15">
      <c r="B180" s="328" t="s">
        <v>962</v>
      </c>
      <c r="C180" s="328" t="s">
        <v>35</v>
      </c>
      <c r="D180" s="329" t="s">
        <v>963</v>
      </c>
      <c r="E180" s="328" t="s">
        <v>941</v>
      </c>
      <c r="F180" s="328" t="s">
        <v>964</v>
      </c>
      <c r="G180" s="330">
        <v>40704</v>
      </c>
      <c r="H180" s="328" t="s">
        <v>39</v>
      </c>
      <c r="I180" s="328" t="s">
        <v>965</v>
      </c>
      <c r="J180" s="328" t="s">
        <v>966</v>
      </c>
      <c r="K180" s="328" t="s">
        <v>33</v>
      </c>
      <c r="M180" s="328" t="str">
        <f t="shared" si="4"/>
        <v>069640 KS EQUITY</v>
      </c>
      <c r="O180" s="328" t="str">
        <f t="shared" si="5"/>
        <v>KOSE:A069640</v>
      </c>
    </row>
    <row r="181" spans="2:15">
      <c r="B181" s="328" t="s">
        <v>967</v>
      </c>
      <c r="C181" s="328" t="s">
        <v>35</v>
      </c>
      <c r="D181" s="329" t="s">
        <v>968</v>
      </c>
      <c r="E181" s="328" t="s">
        <v>456</v>
      </c>
      <c r="F181" s="328" t="s">
        <v>54</v>
      </c>
      <c r="G181" s="330">
        <v>40701</v>
      </c>
      <c r="H181" s="328" t="s">
        <v>39</v>
      </c>
      <c r="I181" s="328" t="s">
        <v>969</v>
      </c>
      <c r="J181" s="328" t="s">
        <v>970</v>
      </c>
      <c r="K181" s="328" t="s">
        <v>971</v>
      </c>
      <c r="M181" s="328" t="str">
        <f t="shared" si="4"/>
        <v>138490 KS EQUITY</v>
      </c>
      <c r="O181" s="328" t="str">
        <f t="shared" si="5"/>
        <v>KOSE:A138490</v>
      </c>
    </row>
    <row r="182" spans="2:15">
      <c r="B182" s="328" t="s">
        <v>972</v>
      </c>
      <c r="C182" s="328" t="s">
        <v>35</v>
      </c>
      <c r="D182" s="329" t="s">
        <v>973</v>
      </c>
      <c r="E182" s="328" t="s">
        <v>461</v>
      </c>
      <c r="F182" s="328" t="s">
        <v>974</v>
      </c>
      <c r="G182" s="330">
        <v>40697</v>
      </c>
      <c r="H182" s="328" t="s">
        <v>39</v>
      </c>
      <c r="I182" s="328" t="s">
        <v>975</v>
      </c>
      <c r="J182" s="328" t="s">
        <v>976</v>
      </c>
      <c r="K182" s="328" t="s">
        <v>33</v>
      </c>
      <c r="M182" s="328" t="str">
        <f t="shared" si="4"/>
        <v>139480 KS EQUITY</v>
      </c>
      <c r="O182" s="328" t="str">
        <f t="shared" si="5"/>
        <v>KOSE:A139480</v>
      </c>
    </row>
    <row r="183" spans="2:15">
      <c r="B183" s="328" t="s">
        <v>977</v>
      </c>
      <c r="C183" s="328" t="s">
        <v>35</v>
      </c>
      <c r="D183" s="329" t="s">
        <v>978</v>
      </c>
      <c r="E183" s="328" t="s">
        <v>63</v>
      </c>
      <c r="F183" s="328" t="s">
        <v>979</v>
      </c>
      <c r="G183" s="330">
        <v>40695</v>
      </c>
      <c r="H183" s="328" t="s">
        <v>39</v>
      </c>
      <c r="I183" s="328" t="s">
        <v>980</v>
      </c>
      <c r="J183" s="328" t="s">
        <v>981</v>
      </c>
      <c r="K183" s="328" t="s">
        <v>104</v>
      </c>
      <c r="M183" s="328" t="str">
        <f t="shared" si="4"/>
        <v>139130 KS EQUITY</v>
      </c>
      <c r="O183" s="328" t="str">
        <f t="shared" si="5"/>
        <v>KOSE:A139130</v>
      </c>
    </row>
    <row r="184" spans="2:15">
      <c r="B184" s="328" t="s">
        <v>982</v>
      </c>
      <c r="C184" s="328" t="s">
        <v>35</v>
      </c>
      <c r="D184" s="329" t="s">
        <v>983</v>
      </c>
      <c r="E184" s="328" t="s">
        <v>857</v>
      </c>
      <c r="F184" s="328" t="s">
        <v>984</v>
      </c>
      <c r="G184" s="330">
        <v>40676</v>
      </c>
      <c r="H184" s="328" t="s">
        <v>39</v>
      </c>
      <c r="I184" s="328" t="s">
        <v>985</v>
      </c>
      <c r="J184" s="328" t="s">
        <v>986</v>
      </c>
      <c r="K184" s="328" t="s">
        <v>33</v>
      </c>
      <c r="M184" s="328" t="str">
        <f t="shared" si="4"/>
        <v>053210 KS EQUITY</v>
      </c>
      <c r="O184" s="328" t="str">
        <f t="shared" si="5"/>
        <v>KOSE:A053210</v>
      </c>
    </row>
    <row r="185" spans="2:15">
      <c r="B185" s="328" t="s">
        <v>987</v>
      </c>
      <c r="C185" s="328" t="s">
        <v>35</v>
      </c>
      <c r="D185" s="329" t="s">
        <v>988</v>
      </c>
      <c r="E185" s="328" t="s">
        <v>112</v>
      </c>
      <c r="F185" s="328" t="s">
        <v>989</v>
      </c>
      <c r="G185" s="330">
        <v>40661</v>
      </c>
      <c r="H185" s="328" t="s">
        <v>39</v>
      </c>
      <c r="I185" s="328" t="s">
        <v>990</v>
      </c>
      <c r="J185" s="328" t="s">
        <v>991</v>
      </c>
      <c r="K185" s="328" t="s">
        <v>67</v>
      </c>
      <c r="M185" s="328" t="str">
        <f t="shared" si="4"/>
        <v>019440 KS EQUITY</v>
      </c>
      <c r="O185" s="328" t="str">
        <f t="shared" si="5"/>
        <v>KOSE:A019440</v>
      </c>
    </row>
    <row r="186" spans="2:15">
      <c r="B186" s="328" t="s">
        <v>992</v>
      </c>
      <c r="C186" s="328" t="s">
        <v>35</v>
      </c>
      <c r="D186" s="329" t="s">
        <v>993</v>
      </c>
      <c r="E186" s="328" t="s">
        <v>63</v>
      </c>
      <c r="F186" s="328" t="s">
        <v>994</v>
      </c>
      <c r="G186" s="330">
        <v>40632</v>
      </c>
      <c r="H186" s="328" t="s">
        <v>39</v>
      </c>
      <c r="I186" s="328" t="s">
        <v>995</v>
      </c>
      <c r="J186" s="328" t="s">
        <v>996</v>
      </c>
      <c r="K186" s="328" t="s">
        <v>351</v>
      </c>
      <c r="M186" s="328" t="str">
        <f t="shared" si="4"/>
        <v>138040 KS EQUITY</v>
      </c>
      <c r="O186" s="328" t="str">
        <f t="shared" si="5"/>
        <v>KOSE:A138040</v>
      </c>
    </row>
    <row r="187" spans="2:15">
      <c r="B187" s="328" t="s">
        <v>997</v>
      </c>
      <c r="C187" s="328" t="s">
        <v>35</v>
      </c>
      <c r="D187" s="329" t="s">
        <v>998</v>
      </c>
      <c r="E187" s="328" t="s">
        <v>999</v>
      </c>
      <c r="F187" s="328" t="s">
        <v>1000</v>
      </c>
      <c r="G187" s="330">
        <v>40606</v>
      </c>
      <c r="H187" s="328" t="s">
        <v>39</v>
      </c>
      <c r="I187" s="328" t="s">
        <v>1001</v>
      </c>
      <c r="J187" s="328" t="s">
        <v>1002</v>
      </c>
      <c r="K187" s="328" t="s">
        <v>92</v>
      </c>
      <c r="M187" s="328" t="str">
        <f t="shared" si="4"/>
        <v>023350 KS EQUITY</v>
      </c>
      <c r="O187" s="328" t="str">
        <f t="shared" si="5"/>
        <v>KOSE:A023350</v>
      </c>
    </row>
    <row r="188" spans="2:15">
      <c r="B188" s="328" t="s">
        <v>1003</v>
      </c>
      <c r="C188" s="328" t="s">
        <v>35</v>
      </c>
      <c r="D188" s="329" t="s">
        <v>1004</v>
      </c>
      <c r="E188" s="328" t="s">
        <v>63</v>
      </c>
      <c r="F188" s="328" t="s">
        <v>1005</v>
      </c>
      <c r="G188" s="330">
        <v>40595</v>
      </c>
      <c r="H188" s="328" t="s">
        <v>39</v>
      </c>
      <c r="I188" s="328" t="s">
        <v>1006</v>
      </c>
      <c r="J188" s="328" t="s">
        <v>1007</v>
      </c>
      <c r="K188" s="328" t="s">
        <v>176</v>
      </c>
      <c r="M188" s="328" t="str">
        <f t="shared" si="4"/>
        <v>138930 KS EQUITY</v>
      </c>
      <c r="O188" s="328" t="str">
        <f t="shared" si="5"/>
        <v>KOSE:A138930</v>
      </c>
    </row>
    <row r="189" spans="2:15">
      <c r="B189" s="328" t="s">
        <v>1008</v>
      </c>
      <c r="C189" s="328" t="s">
        <v>35</v>
      </c>
      <c r="D189" s="329" t="s">
        <v>1009</v>
      </c>
      <c r="E189" s="328" t="s">
        <v>198</v>
      </c>
      <c r="F189" s="328" t="s">
        <v>1010</v>
      </c>
      <c r="G189" s="330">
        <v>40590</v>
      </c>
      <c r="H189" s="328" t="s">
        <v>39</v>
      </c>
      <c r="I189" s="328" t="s">
        <v>1011</v>
      </c>
      <c r="J189" s="328"/>
      <c r="K189" s="328" t="s">
        <v>67</v>
      </c>
      <c r="M189" s="328" t="str">
        <f t="shared" si="4"/>
        <v>020150 KS EQUITY</v>
      </c>
      <c r="O189" s="328" t="str">
        <f t="shared" si="5"/>
        <v>KOSE:A020150</v>
      </c>
    </row>
    <row r="190" spans="2:15">
      <c r="B190" s="328" t="s">
        <v>1012</v>
      </c>
      <c r="C190" s="328" t="s">
        <v>35</v>
      </c>
      <c r="D190" s="329" t="s">
        <v>1013</v>
      </c>
      <c r="E190" s="328" t="s">
        <v>187</v>
      </c>
      <c r="F190" s="328" t="s">
        <v>1014</v>
      </c>
      <c r="G190" s="330">
        <v>40589</v>
      </c>
      <c r="H190" s="328" t="s">
        <v>39</v>
      </c>
      <c r="I190" s="328" t="s">
        <v>1015</v>
      </c>
      <c r="J190" s="328" t="s">
        <v>1016</v>
      </c>
      <c r="K190" s="328" t="s">
        <v>79</v>
      </c>
      <c r="M190" s="328" t="str">
        <f t="shared" si="4"/>
        <v>011210 KS EQUITY</v>
      </c>
      <c r="O190" s="328" t="str">
        <f t="shared" si="5"/>
        <v>KOSE:A011210</v>
      </c>
    </row>
    <row r="191" spans="2:15">
      <c r="B191" s="328" t="s">
        <v>1017</v>
      </c>
      <c r="C191" s="328" t="s">
        <v>35</v>
      </c>
      <c r="D191" s="329" t="s">
        <v>1018</v>
      </c>
      <c r="E191" s="328" t="s">
        <v>1019</v>
      </c>
      <c r="F191" s="328" t="s">
        <v>1020</v>
      </c>
      <c r="G191" s="330">
        <v>40568</v>
      </c>
      <c r="H191" s="328" t="s">
        <v>39</v>
      </c>
      <c r="I191" s="328" t="s">
        <v>1021</v>
      </c>
      <c r="J191" s="328" t="s">
        <v>1022</v>
      </c>
      <c r="K191" s="328" t="s">
        <v>67</v>
      </c>
      <c r="M191" s="328" t="str">
        <f t="shared" si="4"/>
        <v>136490 KS EQUITY</v>
      </c>
      <c r="O191" s="328" t="str">
        <f t="shared" si="5"/>
        <v>KOSE:A136490</v>
      </c>
    </row>
    <row r="192" spans="2:15">
      <c r="B192" s="328" t="s">
        <v>1023</v>
      </c>
      <c r="C192" s="328" t="s">
        <v>35</v>
      </c>
      <c r="D192" s="329" t="s">
        <v>1024</v>
      </c>
      <c r="E192" s="328" t="s">
        <v>439</v>
      </c>
      <c r="F192" s="328" t="s">
        <v>1025</v>
      </c>
      <c r="G192" s="330">
        <v>40547</v>
      </c>
      <c r="H192" s="328" t="s">
        <v>39</v>
      </c>
      <c r="I192" s="328" t="s">
        <v>1026</v>
      </c>
      <c r="J192" s="328" t="s">
        <v>1027</v>
      </c>
      <c r="K192" s="328" t="s">
        <v>176</v>
      </c>
      <c r="M192" s="328" t="str">
        <f t="shared" si="4"/>
        <v>134380 KS EQUITY</v>
      </c>
      <c r="O192" s="328" t="str">
        <f t="shared" si="5"/>
        <v>KOSE:A134380</v>
      </c>
    </row>
    <row r="193" spans="2:15">
      <c r="B193" s="328" t="s">
        <v>1028</v>
      </c>
      <c r="C193" s="328" t="s">
        <v>35</v>
      </c>
      <c r="D193" s="329" t="s">
        <v>1029</v>
      </c>
      <c r="E193" s="328" t="s">
        <v>310</v>
      </c>
      <c r="F193" s="328" t="s">
        <v>1030</v>
      </c>
      <c r="G193" s="330">
        <v>40536</v>
      </c>
      <c r="H193" s="328" t="s">
        <v>39</v>
      </c>
      <c r="I193" s="328" t="s">
        <v>1031</v>
      </c>
      <c r="J193" s="328" t="s">
        <v>1032</v>
      </c>
      <c r="K193" s="328" t="s">
        <v>971</v>
      </c>
      <c r="M193" s="328" t="str">
        <f t="shared" si="4"/>
        <v>134790 KS EQUITY</v>
      </c>
      <c r="O193" s="328" t="str">
        <f t="shared" si="5"/>
        <v>KOSE:A134790</v>
      </c>
    </row>
    <row r="194" spans="2:15">
      <c r="B194" s="328" t="s">
        <v>1033</v>
      </c>
      <c r="C194" s="328" t="s">
        <v>35</v>
      </c>
      <c r="D194" s="329" t="s">
        <v>1034</v>
      </c>
      <c r="E194" s="328" t="s">
        <v>544</v>
      </c>
      <c r="F194" s="328" t="s">
        <v>713</v>
      </c>
      <c r="G194" s="330">
        <v>40535</v>
      </c>
      <c r="H194" s="328" t="s">
        <v>39</v>
      </c>
      <c r="I194" s="328" t="s">
        <v>1035</v>
      </c>
      <c r="J194" s="328" t="s">
        <v>1036</v>
      </c>
      <c r="K194" s="328" t="s">
        <v>33</v>
      </c>
      <c r="M194" s="328" t="str">
        <f t="shared" si="4"/>
        <v>082740 KS EQUITY</v>
      </c>
      <c r="O194" s="328" t="str">
        <f t="shared" si="5"/>
        <v>KOSE:A082740</v>
      </c>
    </row>
    <row r="195" spans="2:15">
      <c r="B195" s="328" t="s">
        <v>1037</v>
      </c>
      <c r="C195" s="328" t="s">
        <v>35</v>
      </c>
      <c r="D195" s="329" t="s">
        <v>1038</v>
      </c>
      <c r="E195" s="328" t="s">
        <v>528</v>
      </c>
      <c r="F195" s="328" t="s">
        <v>1039</v>
      </c>
      <c r="G195" s="330">
        <v>40529</v>
      </c>
      <c r="H195" s="328" t="s">
        <v>39</v>
      </c>
      <c r="I195" s="328" t="s">
        <v>1040</v>
      </c>
      <c r="J195" s="328" t="s">
        <v>1041</v>
      </c>
      <c r="K195" s="328" t="s">
        <v>33</v>
      </c>
      <c r="M195" s="328" t="str">
        <f t="shared" si="4"/>
        <v>117580 KS EQUITY</v>
      </c>
      <c r="O195" s="328" t="str">
        <f t="shared" si="5"/>
        <v>KOSE:A117580</v>
      </c>
    </row>
    <row r="196" spans="2:15">
      <c r="B196" s="328" t="s">
        <v>1042</v>
      </c>
      <c r="C196" s="328" t="s">
        <v>35</v>
      </c>
      <c r="D196" s="329" t="s">
        <v>1043</v>
      </c>
      <c r="E196" s="328" t="s">
        <v>1044</v>
      </c>
      <c r="F196" s="328" t="s">
        <v>1045</v>
      </c>
      <c r="G196" s="330">
        <v>40528</v>
      </c>
      <c r="H196" s="328" t="s">
        <v>39</v>
      </c>
      <c r="I196" s="328" t="s">
        <v>1046</v>
      </c>
      <c r="J196" s="328" t="s">
        <v>1047</v>
      </c>
      <c r="K196" s="328" t="s">
        <v>33</v>
      </c>
      <c r="M196" s="328" t="str">
        <f t="shared" si="4"/>
        <v>126560 KS EQUITY</v>
      </c>
      <c r="O196" s="328" t="str">
        <f t="shared" si="5"/>
        <v>KOSE:A126560</v>
      </c>
    </row>
    <row r="197" spans="2:15">
      <c r="B197" s="328" t="s">
        <v>1048</v>
      </c>
      <c r="C197" s="328" t="s">
        <v>35</v>
      </c>
      <c r="D197" s="329" t="s">
        <v>1049</v>
      </c>
      <c r="E197" s="328" t="s">
        <v>1050</v>
      </c>
      <c r="F197" s="328" t="s">
        <v>54</v>
      </c>
      <c r="G197" s="330">
        <v>40512</v>
      </c>
      <c r="H197" s="328" t="s">
        <v>39</v>
      </c>
      <c r="I197" s="328" t="s">
        <v>1051</v>
      </c>
      <c r="J197" s="328" t="s">
        <v>1052</v>
      </c>
      <c r="K197" s="328" t="s">
        <v>1053</v>
      </c>
      <c r="M197" s="328" t="str">
        <f t="shared" si="4"/>
        <v>058860 KS EQUITY</v>
      </c>
      <c r="O197" s="328" t="str">
        <f t="shared" si="5"/>
        <v>KOSE:A058860</v>
      </c>
    </row>
    <row r="198" spans="2:15">
      <c r="B198" s="328" t="s">
        <v>1054</v>
      </c>
      <c r="C198" s="328" t="s">
        <v>35</v>
      </c>
      <c r="D198" s="329" t="s">
        <v>1055</v>
      </c>
      <c r="E198" s="328" t="s">
        <v>999</v>
      </c>
      <c r="F198" s="328" t="s">
        <v>1056</v>
      </c>
      <c r="G198" s="330">
        <v>40484</v>
      </c>
      <c r="H198" s="328" t="s">
        <v>39</v>
      </c>
      <c r="I198" s="328" t="s">
        <v>1057</v>
      </c>
      <c r="J198" s="328" t="s">
        <v>1058</v>
      </c>
      <c r="K198" s="328" t="s">
        <v>33</v>
      </c>
      <c r="M198" s="328" t="str">
        <f t="shared" ref="M198:M261" si="6">D198&amp;" KS EQUITY"</f>
        <v>130660 KS EQUITY</v>
      </c>
      <c r="O198" s="328" t="str">
        <f t="shared" ref="O198:O261" si="7">IF($C198="코스닥","KOSDAQ:A"&amp;$D198,"KOSE:A"&amp;$D198)</f>
        <v>KOSE:A130660</v>
      </c>
    </row>
    <row r="199" spans="2:15">
      <c r="B199" s="328" t="s">
        <v>1059</v>
      </c>
      <c r="C199" s="328" t="s">
        <v>35</v>
      </c>
      <c r="D199" s="329" t="s">
        <v>1060</v>
      </c>
      <c r="E199" s="328" t="s">
        <v>82</v>
      </c>
      <c r="F199" s="328" t="s">
        <v>1061</v>
      </c>
      <c r="G199" s="330">
        <v>40449</v>
      </c>
      <c r="H199" s="328" t="s">
        <v>39</v>
      </c>
      <c r="I199" s="328" t="s">
        <v>1062</v>
      </c>
      <c r="J199" s="328" t="s">
        <v>1063</v>
      </c>
      <c r="K199" s="328" t="s">
        <v>33</v>
      </c>
      <c r="M199" s="328" t="str">
        <f t="shared" si="6"/>
        <v>900140 KS EQUITY</v>
      </c>
      <c r="O199" s="328" t="str">
        <f t="shared" si="7"/>
        <v>KOSE:A900140</v>
      </c>
    </row>
    <row r="200" spans="2:15">
      <c r="B200" s="328" t="s">
        <v>1064</v>
      </c>
      <c r="C200" s="328" t="s">
        <v>35</v>
      </c>
      <c r="D200" s="329" t="s">
        <v>1065</v>
      </c>
      <c r="E200" s="328" t="s">
        <v>365</v>
      </c>
      <c r="F200" s="328" t="s">
        <v>1066</v>
      </c>
      <c r="G200" s="330">
        <v>40437</v>
      </c>
      <c r="H200" s="328" t="s">
        <v>39</v>
      </c>
      <c r="I200" s="328" t="s">
        <v>1067</v>
      </c>
      <c r="J200" s="328" t="s">
        <v>1068</v>
      </c>
      <c r="K200" s="328" t="s">
        <v>1069</v>
      </c>
      <c r="M200" s="328" t="str">
        <f t="shared" si="6"/>
        <v>030790 KS EQUITY</v>
      </c>
      <c r="O200" s="328" t="str">
        <f t="shared" si="7"/>
        <v>KOSE:A030790</v>
      </c>
    </row>
    <row r="201" spans="2:15">
      <c r="B201" s="328" t="s">
        <v>1070</v>
      </c>
      <c r="C201" s="328" t="s">
        <v>35</v>
      </c>
      <c r="D201" s="329" t="s">
        <v>1071</v>
      </c>
      <c r="E201" s="328" t="s">
        <v>1072</v>
      </c>
      <c r="F201" s="328" t="s">
        <v>1073</v>
      </c>
      <c r="G201" s="330">
        <v>40434</v>
      </c>
      <c r="H201" s="328" t="s">
        <v>39</v>
      </c>
      <c r="I201" s="328" t="s">
        <v>1074</v>
      </c>
      <c r="J201" s="328" t="s">
        <v>1075</v>
      </c>
      <c r="K201" s="328" t="s">
        <v>33</v>
      </c>
      <c r="M201" s="328" t="str">
        <f t="shared" si="6"/>
        <v>081660 KS EQUITY</v>
      </c>
      <c r="O201" s="328" t="str">
        <f t="shared" si="7"/>
        <v>KOSE:A081660</v>
      </c>
    </row>
    <row r="202" spans="2:15">
      <c r="B202" s="328" t="s">
        <v>1076</v>
      </c>
      <c r="C202" s="328" t="s">
        <v>35</v>
      </c>
      <c r="D202" s="329" t="s">
        <v>1077</v>
      </c>
      <c r="E202" s="328" t="s">
        <v>1050</v>
      </c>
      <c r="F202" s="328" t="s">
        <v>1078</v>
      </c>
      <c r="G202" s="330">
        <v>40402</v>
      </c>
      <c r="H202" s="328" t="s">
        <v>39</v>
      </c>
      <c r="I202" s="328" t="s">
        <v>1079</v>
      </c>
      <c r="J202" s="328" t="s">
        <v>1080</v>
      </c>
      <c r="K202" s="328" t="s">
        <v>33</v>
      </c>
      <c r="M202" s="328" t="str">
        <f t="shared" si="6"/>
        <v>058850 KS EQUITY</v>
      </c>
      <c r="O202" s="328" t="str">
        <f t="shared" si="7"/>
        <v>KOSE:A058850</v>
      </c>
    </row>
    <row r="203" spans="2:15">
      <c r="B203" s="328" t="s">
        <v>1081</v>
      </c>
      <c r="C203" s="328" t="s">
        <v>35</v>
      </c>
      <c r="D203" s="329" t="s">
        <v>1082</v>
      </c>
      <c r="E203" s="328" t="s">
        <v>1083</v>
      </c>
      <c r="F203" s="328" t="s">
        <v>1084</v>
      </c>
      <c r="G203" s="330">
        <v>40389</v>
      </c>
      <c r="H203" s="328" t="s">
        <v>39</v>
      </c>
      <c r="I203" s="328" t="s">
        <v>1085</v>
      </c>
      <c r="J203" s="328" t="s">
        <v>1086</v>
      </c>
      <c r="K203" s="328" t="s">
        <v>33</v>
      </c>
      <c r="M203" s="328" t="str">
        <f t="shared" si="6"/>
        <v>057050 KS EQUITY</v>
      </c>
      <c r="O203" s="328" t="str">
        <f t="shared" si="7"/>
        <v>KOSE:A057050</v>
      </c>
    </row>
    <row r="204" spans="2:15">
      <c r="B204" s="328" t="s">
        <v>1087</v>
      </c>
      <c r="C204" s="328" t="s">
        <v>35</v>
      </c>
      <c r="D204" s="329" t="s">
        <v>1088</v>
      </c>
      <c r="E204" s="328" t="s">
        <v>999</v>
      </c>
      <c r="F204" s="328" t="s">
        <v>1089</v>
      </c>
      <c r="G204" s="330">
        <v>40389</v>
      </c>
      <c r="H204" s="328" t="s">
        <v>39</v>
      </c>
      <c r="I204" s="328" t="s">
        <v>1090</v>
      </c>
      <c r="J204" s="328" t="s">
        <v>1091</v>
      </c>
      <c r="K204" s="328" t="s">
        <v>33</v>
      </c>
      <c r="M204" s="328" t="str">
        <f t="shared" si="6"/>
        <v>002150 KS EQUITY</v>
      </c>
      <c r="O204" s="328" t="str">
        <f t="shared" si="7"/>
        <v>KOSE:A002150</v>
      </c>
    </row>
    <row r="205" spans="2:15">
      <c r="B205" s="328" t="s">
        <v>1092</v>
      </c>
      <c r="C205" s="328" t="s">
        <v>35</v>
      </c>
      <c r="D205" s="329" t="s">
        <v>1093</v>
      </c>
      <c r="E205" s="328" t="s">
        <v>1094</v>
      </c>
      <c r="F205" s="328" t="s">
        <v>495</v>
      </c>
      <c r="G205" s="330">
        <v>40389</v>
      </c>
      <c r="H205" s="328" t="s">
        <v>39</v>
      </c>
      <c r="I205" s="328" t="s">
        <v>1095</v>
      </c>
      <c r="J205" s="328"/>
      <c r="K205" s="328" t="s">
        <v>67</v>
      </c>
      <c r="M205" s="328" t="str">
        <f t="shared" si="6"/>
        <v>128820 KS EQUITY</v>
      </c>
      <c r="O205" s="328" t="str">
        <f t="shared" si="7"/>
        <v>KOSE:A128820</v>
      </c>
    </row>
    <row r="206" spans="2:15">
      <c r="B206" s="328" t="s">
        <v>1096</v>
      </c>
      <c r="C206" s="328" t="s">
        <v>35</v>
      </c>
      <c r="D206" s="329" t="s">
        <v>1097</v>
      </c>
      <c r="E206" s="328" t="s">
        <v>1098</v>
      </c>
      <c r="F206" s="328" t="s">
        <v>1099</v>
      </c>
      <c r="G206" s="330">
        <v>40385</v>
      </c>
      <c r="H206" s="328" t="s">
        <v>39</v>
      </c>
      <c r="I206" s="328" t="s">
        <v>1100</v>
      </c>
      <c r="J206" s="328" t="s">
        <v>1101</v>
      </c>
      <c r="K206" s="328" t="s">
        <v>67</v>
      </c>
      <c r="M206" s="328" t="str">
        <f t="shared" si="6"/>
        <v>122900 KS EQUITY</v>
      </c>
      <c r="O206" s="328" t="str">
        <f t="shared" si="7"/>
        <v>KOSE:A122900</v>
      </c>
    </row>
    <row r="207" spans="2:15">
      <c r="B207" s="328" t="s">
        <v>1102</v>
      </c>
      <c r="C207" s="328" t="s">
        <v>35</v>
      </c>
      <c r="D207" s="329" t="s">
        <v>1103</v>
      </c>
      <c r="E207" s="328" t="s">
        <v>376</v>
      </c>
      <c r="F207" s="328" t="s">
        <v>1104</v>
      </c>
      <c r="G207" s="330">
        <v>40379</v>
      </c>
      <c r="H207" s="328" t="s">
        <v>39</v>
      </c>
      <c r="I207" s="328" t="s">
        <v>1105</v>
      </c>
      <c r="J207" s="328" t="s">
        <v>1106</v>
      </c>
      <c r="K207" s="328" t="s">
        <v>176</v>
      </c>
      <c r="M207" s="328" t="str">
        <f t="shared" si="6"/>
        <v>128940 KS EQUITY</v>
      </c>
      <c r="O207" s="328" t="str">
        <f t="shared" si="7"/>
        <v>KOSE:A128940</v>
      </c>
    </row>
    <row r="208" spans="2:15">
      <c r="B208" s="328" t="s">
        <v>1107</v>
      </c>
      <c r="C208" s="328" t="s">
        <v>35</v>
      </c>
      <c r="D208" s="329" t="s">
        <v>1108</v>
      </c>
      <c r="E208" s="328" t="s">
        <v>478</v>
      </c>
      <c r="F208" s="328" t="s">
        <v>1109</v>
      </c>
      <c r="G208" s="330">
        <v>40339</v>
      </c>
      <c r="H208" s="328" t="s">
        <v>39</v>
      </c>
      <c r="I208" s="328" t="s">
        <v>1110</v>
      </c>
      <c r="J208" s="328" t="s">
        <v>1111</v>
      </c>
      <c r="K208" s="328" t="s">
        <v>33</v>
      </c>
      <c r="M208" s="328" t="str">
        <f t="shared" si="6"/>
        <v>105840 KS EQUITY</v>
      </c>
      <c r="O208" s="328" t="str">
        <f t="shared" si="7"/>
        <v>KOSE:A105840</v>
      </c>
    </row>
    <row r="209" spans="2:15">
      <c r="B209" s="328" t="s">
        <v>1112</v>
      </c>
      <c r="C209" s="328" t="s">
        <v>35</v>
      </c>
      <c r="D209" s="329" t="s">
        <v>1113</v>
      </c>
      <c r="E209" s="328" t="s">
        <v>1114</v>
      </c>
      <c r="F209" s="328" t="s">
        <v>786</v>
      </c>
      <c r="G209" s="330">
        <v>40330</v>
      </c>
      <c r="H209" s="328" t="s">
        <v>39</v>
      </c>
      <c r="I209" s="328" t="s">
        <v>1115</v>
      </c>
      <c r="J209" s="328" t="s">
        <v>1116</v>
      </c>
      <c r="K209" s="328" t="s">
        <v>33</v>
      </c>
      <c r="M209" s="328" t="str">
        <f t="shared" si="6"/>
        <v>033920 KS EQUITY</v>
      </c>
      <c r="O209" s="328" t="str">
        <f t="shared" si="7"/>
        <v>KOSE:A033920</v>
      </c>
    </row>
    <row r="210" spans="2:15">
      <c r="B210" s="328" t="s">
        <v>1117</v>
      </c>
      <c r="C210" s="328" t="s">
        <v>35</v>
      </c>
      <c r="D210" s="329" t="s">
        <v>1118</v>
      </c>
      <c r="E210" s="328" t="s">
        <v>376</v>
      </c>
      <c r="F210" s="328" t="s">
        <v>1119</v>
      </c>
      <c r="G210" s="330">
        <v>40329</v>
      </c>
      <c r="H210" s="328" t="s">
        <v>39</v>
      </c>
      <c r="I210" s="328" t="s">
        <v>1120</v>
      </c>
      <c r="J210" s="328"/>
      <c r="K210" s="328" t="s">
        <v>67</v>
      </c>
      <c r="M210" s="328" t="str">
        <f t="shared" si="6"/>
        <v>102460 KS EQUITY</v>
      </c>
      <c r="O210" s="328" t="str">
        <f t="shared" si="7"/>
        <v>KOSE:A102460</v>
      </c>
    </row>
    <row r="211" spans="2:15">
      <c r="B211" s="328" t="s">
        <v>1121</v>
      </c>
      <c r="C211" s="328" t="s">
        <v>35</v>
      </c>
      <c r="D211" s="329" t="s">
        <v>1122</v>
      </c>
      <c r="E211" s="328" t="s">
        <v>1072</v>
      </c>
      <c r="F211" s="328" t="s">
        <v>1123</v>
      </c>
      <c r="G211" s="330">
        <v>40317</v>
      </c>
      <c r="H211" s="328" t="s">
        <v>39</v>
      </c>
      <c r="I211" s="328" t="s">
        <v>1124</v>
      </c>
      <c r="J211" s="328" t="s">
        <v>1125</v>
      </c>
      <c r="K211" s="328" t="s">
        <v>67</v>
      </c>
      <c r="M211" s="328" t="str">
        <f t="shared" si="6"/>
        <v>123690 KS EQUITY</v>
      </c>
      <c r="O211" s="328" t="str">
        <f t="shared" si="7"/>
        <v>KOSE:A123690</v>
      </c>
    </row>
    <row r="212" spans="2:15">
      <c r="B212" s="328" t="s">
        <v>1126</v>
      </c>
      <c r="C212" s="328" t="s">
        <v>35</v>
      </c>
      <c r="D212" s="329" t="s">
        <v>1127</v>
      </c>
      <c r="E212" s="328" t="s">
        <v>187</v>
      </c>
      <c r="F212" s="328" t="s">
        <v>1128</v>
      </c>
      <c r="G212" s="330">
        <v>40310</v>
      </c>
      <c r="H212" s="328" t="s">
        <v>39</v>
      </c>
      <c r="I212" s="328" t="s">
        <v>1129</v>
      </c>
      <c r="J212" s="328" t="s">
        <v>1130</v>
      </c>
      <c r="K212" s="328" t="s">
        <v>33</v>
      </c>
      <c r="M212" s="328" t="str">
        <f t="shared" si="6"/>
        <v>123700 KS EQUITY</v>
      </c>
      <c r="O212" s="328" t="str">
        <f t="shared" si="7"/>
        <v>KOSE:A123700</v>
      </c>
    </row>
    <row r="213" spans="2:15">
      <c r="B213" s="328" t="s">
        <v>1131</v>
      </c>
      <c r="C213" s="328" t="s">
        <v>35</v>
      </c>
      <c r="D213" s="329" t="s">
        <v>1132</v>
      </c>
      <c r="E213" s="328" t="s">
        <v>63</v>
      </c>
      <c r="F213" s="328" t="s">
        <v>1133</v>
      </c>
      <c r="G213" s="330">
        <v>40297</v>
      </c>
      <c r="H213" s="328" t="s">
        <v>39</v>
      </c>
      <c r="I213" s="328" t="s">
        <v>1134</v>
      </c>
      <c r="J213" s="328" t="s">
        <v>1135</v>
      </c>
      <c r="K213" s="328" t="s">
        <v>33</v>
      </c>
      <c r="M213" s="328" t="str">
        <f t="shared" si="6"/>
        <v>060980 KS EQUITY</v>
      </c>
      <c r="O213" s="328" t="str">
        <f t="shared" si="7"/>
        <v>KOSE:A060980</v>
      </c>
    </row>
    <row r="214" spans="2:15">
      <c r="B214" s="328" t="s">
        <v>1136</v>
      </c>
      <c r="C214" s="328" t="s">
        <v>35</v>
      </c>
      <c r="D214" s="329" t="s">
        <v>1137</v>
      </c>
      <c r="E214" s="328" t="s">
        <v>724</v>
      </c>
      <c r="F214" s="328" t="s">
        <v>1138</v>
      </c>
      <c r="G214" s="330">
        <v>40254</v>
      </c>
      <c r="H214" s="328" t="s">
        <v>39</v>
      </c>
      <c r="I214" s="328" t="s">
        <v>1139</v>
      </c>
      <c r="J214" s="328" t="s">
        <v>1140</v>
      </c>
      <c r="K214" s="328" t="s">
        <v>33</v>
      </c>
      <c r="M214" s="328" t="str">
        <f t="shared" si="6"/>
        <v>032830 KS EQUITY</v>
      </c>
      <c r="O214" s="328" t="str">
        <f t="shared" si="7"/>
        <v>KOSE:A032830</v>
      </c>
    </row>
    <row r="215" spans="2:15">
      <c r="B215" s="328" t="s">
        <v>1141</v>
      </c>
      <c r="C215" s="328" t="s">
        <v>35</v>
      </c>
      <c r="D215" s="329" t="s">
        <v>1142</v>
      </c>
      <c r="E215" s="328" t="s">
        <v>1143</v>
      </c>
      <c r="F215" s="328" t="s">
        <v>1144</v>
      </c>
      <c r="G215" s="330">
        <v>40228</v>
      </c>
      <c r="H215" s="328" t="s">
        <v>39</v>
      </c>
      <c r="I215" s="328" t="s">
        <v>1145</v>
      </c>
      <c r="J215" s="328" t="s">
        <v>1146</v>
      </c>
      <c r="K215" s="328" t="s">
        <v>104</v>
      </c>
      <c r="M215" s="328" t="str">
        <f t="shared" si="6"/>
        <v>031440 KS EQUITY</v>
      </c>
      <c r="O215" s="328" t="str">
        <f t="shared" si="7"/>
        <v>KOSE:A031440</v>
      </c>
    </row>
    <row r="216" spans="2:15">
      <c r="B216" s="328" t="s">
        <v>1147</v>
      </c>
      <c r="C216" s="328" t="s">
        <v>35</v>
      </c>
      <c r="D216" s="329" t="s">
        <v>1148</v>
      </c>
      <c r="E216" s="328" t="s">
        <v>724</v>
      </c>
      <c r="F216" s="328" t="s">
        <v>1149</v>
      </c>
      <c r="G216" s="330">
        <v>40210</v>
      </c>
      <c r="H216" s="328" t="s">
        <v>39</v>
      </c>
      <c r="I216" s="328" t="s">
        <v>1150</v>
      </c>
      <c r="J216" s="328" t="s">
        <v>1151</v>
      </c>
      <c r="K216" s="328" t="s">
        <v>33</v>
      </c>
      <c r="M216" s="328" t="str">
        <f t="shared" si="6"/>
        <v>088350 KS EQUITY</v>
      </c>
      <c r="O216" s="328" t="str">
        <f t="shared" si="7"/>
        <v>KOSE:A088350</v>
      </c>
    </row>
    <row r="217" spans="2:15">
      <c r="B217" s="328" t="s">
        <v>1152</v>
      </c>
      <c r="C217" s="328" t="s">
        <v>35</v>
      </c>
      <c r="D217" s="329" t="s">
        <v>1153</v>
      </c>
      <c r="E217" s="328" t="s">
        <v>1154</v>
      </c>
      <c r="F217" s="328" t="s">
        <v>1155</v>
      </c>
      <c r="G217" s="330">
        <v>40207</v>
      </c>
      <c r="H217" s="328" t="s">
        <v>39</v>
      </c>
      <c r="I217" s="328" t="s">
        <v>108</v>
      </c>
      <c r="J217" s="328" t="s">
        <v>1156</v>
      </c>
      <c r="K217" s="328" t="s">
        <v>33</v>
      </c>
      <c r="M217" s="328" t="str">
        <f t="shared" si="6"/>
        <v>120030 KS EQUITY</v>
      </c>
      <c r="O217" s="328" t="str">
        <f t="shared" si="7"/>
        <v>KOSE:A120030</v>
      </c>
    </row>
    <row r="218" spans="2:15">
      <c r="B218" s="328" t="s">
        <v>1157</v>
      </c>
      <c r="C218" s="328" t="s">
        <v>35</v>
      </c>
      <c r="D218" s="329" t="s">
        <v>1158</v>
      </c>
      <c r="E218" s="328" t="s">
        <v>413</v>
      </c>
      <c r="F218" s="328" t="s">
        <v>1159</v>
      </c>
      <c r="G218" s="330">
        <v>40207</v>
      </c>
      <c r="H218" s="328" t="s">
        <v>39</v>
      </c>
      <c r="I218" s="328" t="s">
        <v>1160</v>
      </c>
      <c r="J218" s="328" t="s">
        <v>1161</v>
      </c>
      <c r="K218" s="328" t="s">
        <v>67</v>
      </c>
      <c r="M218" s="328" t="str">
        <f t="shared" si="6"/>
        <v>120110 KS EQUITY</v>
      </c>
      <c r="O218" s="328" t="str">
        <f t="shared" si="7"/>
        <v>KOSE:A120110</v>
      </c>
    </row>
    <row r="219" spans="2:15">
      <c r="B219" s="328" t="s">
        <v>1162</v>
      </c>
      <c r="C219" s="328" t="s">
        <v>35</v>
      </c>
      <c r="D219" s="329" t="s">
        <v>1163</v>
      </c>
      <c r="E219" s="328" t="s">
        <v>544</v>
      </c>
      <c r="F219" s="328" t="s">
        <v>1164</v>
      </c>
      <c r="G219" s="330">
        <v>40206</v>
      </c>
      <c r="H219" s="328" t="s">
        <v>39</v>
      </c>
      <c r="I219" s="328" t="s">
        <v>1165</v>
      </c>
      <c r="J219" s="328"/>
      <c r="K219" s="328" t="s">
        <v>67</v>
      </c>
      <c r="M219" s="328" t="str">
        <f t="shared" si="6"/>
        <v>119650 KS EQUITY</v>
      </c>
      <c r="O219" s="328" t="str">
        <f t="shared" si="7"/>
        <v>KOSE:A119650</v>
      </c>
    </row>
    <row r="220" spans="2:15">
      <c r="B220" s="328" t="s">
        <v>1166</v>
      </c>
      <c r="C220" s="328" t="s">
        <v>35</v>
      </c>
      <c r="D220" s="329" t="s">
        <v>1167</v>
      </c>
      <c r="E220" s="328" t="s">
        <v>1168</v>
      </c>
      <c r="F220" s="328" t="s">
        <v>1169</v>
      </c>
      <c r="G220" s="330">
        <v>40203</v>
      </c>
      <c r="H220" s="328" t="s">
        <v>39</v>
      </c>
      <c r="I220" s="328" t="s">
        <v>1170</v>
      </c>
      <c r="J220" s="328"/>
      <c r="K220" s="328" t="s">
        <v>579</v>
      </c>
      <c r="M220" s="328" t="str">
        <f t="shared" si="6"/>
        <v>071320 KS EQUITY</v>
      </c>
      <c r="O220" s="328" t="str">
        <f t="shared" si="7"/>
        <v>KOSE:A071320</v>
      </c>
    </row>
    <row r="221" spans="2:15">
      <c r="B221" s="328" t="s">
        <v>1171</v>
      </c>
      <c r="C221" s="328" t="s">
        <v>35</v>
      </c>
      <c r="D221" s="329" t="s">
        <v>1172</v>
      </c>
      <c r="E221" s="328" t="s">
        <v>136</v>
      </c>
      <c r="F221" s="328" t="s">
        <v>1173</v>
      </c>
      <c r="G221" s="330">
        <v>40177</v>
      </c>
      <c r="H221" s="328" t="s">
        <v>39</v>
      </c>
      <c r="I221" s="328" t="s">
        <v>1174</v>
      </c>
      <c r="J221" s="328"/>
      <c r="K221" s="328" t="s">
        <v>67</v>
      </c>
      <c r="M221" s="328" t="str">
        <f t="shared" si="6"/>
        <v>115390 KS EQUITY</v>
      </c>
      <c r="O221" s="328" t="str">
        <f t="shared" si="7"/>
        <v>KOSE:A115390</v>
      </c>
    </row>
    <row r="222" spans="2:15">
      <c r="B222" s="328" t="s">
        <v>1175</v>
      </c>
      <c r="C222" s="328" t="s">
        <v>35</v>
      </c>
      <c r="D222" s="329" t="s">
        <v>1176</v>
      </c>
      <c r="E222" s="328" t="s">
        <v>112</v>
      </c>
      <c r="F222" s="328" t="s">
        <v>1177</v>
      </c>
      <c r="G222" s="330">
        <v>40161</v>
      </c>
      <c r="H222" s="328" t="s">
        <v>39</v>
      </c>
      <c r="I222" s="328" t="s">
        <v>1178</v>
      </c>
      <c r="J222" s="328" t="s">
        <v>1179</v>
      </c>
      <c r="K222" s="328" t="s">
        <v>104</v>
      </c>
      <c r="M222" s="328" t="str">
        <f t="shared" si="6"/>
        <v>012160 KS EQUITY</v>
      </c>
      <c r="O222" s="328" t="str">
        <f t="shared" si="7"/>
        <v>KOSE:A012160</v>
      </c>
    </row>
    <row r="223" spans="2:15">
      <c r="B223" s="328" t="s">
        <v>1180</v>
      </c>
      <c r="C223" s="328" t="s">
        <v>35</v>
      </c>
      <c r="D223" s="329" t="s">
        <v>1181</v>
      </c>
      <c r="E223" s="328" t="s">
        <v>1182</v>
      </c>
      <c r="F223" s="328" t="s">
        <v>1183</v>
      </c>
      <c r="G223" s="330">
        <v>40136</v>
      </c>
      <c r="H223" s="328" t="s">
        <v>39</v>
      </c>
      <c r="I223" s="328" t="s">
        <v>1184</v>
      </c>
      <c r="J223" s="328" t="s">
        <v>1185</v>
      </c>
      <c r="K223" s="328" t="s">
        <v>33</v>
      </c>
      <c r="M223" s="328" t="str">
        <f t="shared" si="6"/>
        <v>118000 KS EQUITY</v>
      </c>
      <c r="O223" s="328" t="str">
        <f t="shared" si="7"/>
        <v>KOSE:A118000</v>
      </c>
    </row>
    <row r="224" spans="2:15">
      <c r="B224" s="328" t="s">
        <v>1186</v>
      </c>
      <c r="C224" s="328" t="s">
        <v>35</v>
      </c>
      <c r="D224" s="329" t="s">
        <v>1187</v>
      </c>
      <c r="E224" s="328" t="s">
        <v>999</v>
      </c>
      <c r="F224" s="328" t="s">
        <v>1188</v>
      </c>
      <c r="G224" s="330">
        <v>40128</v>
      </c>
      <c r="H224" s="328" t="s">
        <v>39</v>
      </c>
      <c r="I224" s="328" t="s">
        <v>1189</v>
      </c>
      <c r="J224" s="328" t="s">
        <v>1190</v>
      </c>
      <c r="K224" s="328" t="s">
        <v>33</v>
      </c>
      <c r="M224" s="328" t="str">
        <f t="shared" si="6"/>
        <v>052690 KS EQUITY</v>
      </c>
      <c r="O224" s="328" t="str">
        <f t="shared" si="7"/>
        <v>KOSE:A052690</v>
      </c>
    </row>
    <row r="225" spans="2:15">
      <c r="B225" s="328" t="s">
        <v>1191</v>
      </c>
      <c r="C225" s="328" t="s">
        <v>35</v>
      </c>
      <c r="D225" s="329" t="s">
        <v>1192</v>
      </c>
      <c r="E225" s="328" t="s">
        <v>1193</v>
      </c>
      <c r="F225" s="328" t="s">
        <v>1194</v>
      </c>
      <c r="G225" s="330">
        <v>40115</v>
      </c>
      <c r="H225" s="328" t="s">
        <v>39</v>
      </c>
      <c r="I225" s="328" t="s">
        <v>1195</v>
      </c>
      <c r="J225" s="328" t="s">
        <v>1196</v>
      </c>
      <c r="K225" s="328" t="s">
        <v>67</v>
      </c>
      <c r="M225" s="328" t="str">
        <f t="shared" si="6"/>
        <v>114090 KS EQUITY</v>
      </c>
      <c r="O225" s="328" t="str">
        <f t="shared" si="7"/>
        <v>KOSE:A114090</v>
      </c>
    </row>
    <row r="226" spans="2:15">
      <c r="B226" s="328" t="s">
        <v>1197</v>
      </c>
      <c r="C226" s="328" t="s">
        <v>35</v>
      </c>
      <c r="D226" s="329" t="s">
        <v>1198</v>
      </c>
      <c r="E226" s="328" t="s">
        <v>63</v>
      </c>
      <c r="F226" s="328" t="s">
        <v>1104</v>
      </c>
      <c r="G226" s="330">
        <v>40105</v>
      </c>
      <c r="H226" s="328" t="s">
        <v>39</v>
      </c>
      <c r="I226" s="328" t="s">
        <v>1199</v>
      </c>
      <c r="J226" s="328" t="s">
        <v>1200</v>
      </c>
      <c r="K226" s="328" t="s">
        <v>33</v>
      </c>
      <c r="M226" s="328" t="str">
        <f t="shared" si="6"/>
        <v>034730 KS EQUITY</v>
      </c>
      <c r="O226" s="328" t="str">
        <f t="shared" si="7"/>
        <v>KOSE:A034730</v>
      </c>
    </row>
    <row r="227" spans="2:15">
      <c r="B227" s="328" t="s">
        <v>1201</v>
      </c>
      <c r="C227" s="328" t="s">
        <v>35</v>
      </c>
      <c r="D227" s="329" t="s">
        <v>1202</v>
      </c>
      <c r="E227" s="328" t="s">
        <v>836</v>
      </c>
      <c r="F227" s="328" t="s">
        <v>1138</v>
      </c>
      <c r="G227" s="330">
        <v>40094</v>
      </c>
      <c r="H227" s="328" t="s">
        <v>39</v>
      </c>
      <c r="I227" s="328" t="s">
        <v>1203</v>
      </c>
      <c r="J227" s="328" t="s">
        <v>1204</v>
      </c>
      <c r="K227" s="328" t="s">
        <v>33</v>
      </c>
      <c r="M227" s="328" t="str">
        <f t="shared" si="6"/>
        <v>032560 KS EQUITY</v>
      </c>
      <c r="O227" s="328" t="str">
        <f t="shared" si="7"/>
        <v>KOSE:A032560</v>
      </c>
    </row>
    <row r="228" spans="2:15">
      <c r="B228" s="328" t="s">
        <v>1205</v>
      </c>
      <c r="C228" s="328" t="s">
        <v>35</v>
      </c>
      <c r="D228" s="329" t="s">
        <v>1206</v>
      </c>
      <c r="E228" s="328" t="s">
        <v>1114</v>
      </c>
      <c r="F228" s="328" t="s">
        <v>1207</v>
      </c>
      <c r="G228" s="330">
        <v>40085</v>
      </c>
      <c r="H228" s="328" t="s">
        <v>39</v>
      </c>
      <c r="I228" s="328" t="s">
        <v>1208</v>
      </c>
      <c r="J228" s="328" t="s">
        <v>1209</v>
      </c>
      <c r="K228" s="328" t="s">
        <v>971</v>
      </c>
      <c r="M228" s="328" t="str">
        <f t="shared" si="6"/>
        <v>000080 KS EQUITY</v>
      </c>
      <c r="O228" s="328" t="str">
        <f t="shared" si="7"/>
        <v>KOSE:A000080</v>
      </c>
    </row>
    <row r="229" spans="2:15">
      <c r="B229" s="328" t="s">
        <v>1210</v>
      </c>
      <c r="C229" s="328" t="s">
        <v>35</v>
      </c>
      <c r="D229" s="329" t="s">
        <v>1211</v>
      </c>
      <c r="E229" s="328" t="s">
        <v>724</v>
      </c>
      <c r="F229" s="328" t="s">
        <v>1212</v>
      </c>
      <c r="G229" s="330">
        <v>40084</v>
      </c>
      <c r="H229" s="328" t="s">
        <v>181</v>
      </c>
      <c r="I229" s="328" t="s">
        <v>1213</v>
      </c>
      <c r="J229" s="328" t="s">
        <v>1214</v>
      </c>
      <c r="K229" s="328" t="s">
        <v>436</v>
      </c>
      <c r="M229" s="328" t="str">
        <f t="shared" si="6"/>
        <v>082640 KS EQUITY</v>
      </c>
      <c r="O229" s="328" t="str">
        <f t="shared" si="7"/>
        <v>KOSE:A082640</v>
      </c>
    </row>
    <row r="230" spans="2:15">
      <c r="B230" s="328" t="s">
        <v>1215</v>
      </c>
      <c r="C230" s="328" t="s">
        <v>35</v>
      </c>
      <c r="D230" s="329" t="s">
        <v>1216</v>
      </c>
      <c r="E230" s="328" t="s">
        <v>333</v>
      </c>
      <c r="F230" s="328" t="s">
        <v>1217</v>
      </c>
      <c r="G230" s="330">
        <v>40028</v>
      </c>
      <c r="H230" s="328" t="s">
        <v>39</v>
      </c>
      <c r="I230" s="328" t="s">
        <v>1218</v>
      </c>
      <c r="J230" s="328" t="s">
        <v>1219</v>
      </c>
      <c r="K230" s="328" t="s">
        <v>33</v>
      </c>
      <c r="M230" s="328" t="str">
        <f t="shared" si="6"/>
        <v>047400 KS EQUITY</v>
      </c>
      <c r="O230" s="328" t="str">
        <f t="shared" si="7"/>
        <v>KOSE:A047400</v>
      </c>
    </row>
    <row r="231" spans="2:15">
      <c r="B231" s="328" t="s">
        <v>1220</v>
      </c>
      <c r="C231" s="328" t="s">
        <v>35</v>
      </c>
      <c r="D231" s="329" t="s">
        <v>1221</v>
      </c>
      <c r="E231" s="328" t="s">
        <v>162</v>
      </c>
      <c r="F231" s="328" t="s">
        <v>1222</v>
      </c>
      <c r="G231" s="330">
        <v>40024</v>
      </c>
      <c r="H231" s="328" t="s">
        <v>39</v>
      </c>
      <c r="I231" s="328" t="s">
        <v>1223</v>
      </c>
      <c r="J231" s="328"/>
      <c r="K231" s="328" t="s">
        <v>33</v>
      </c>
      <c r="M231" s="328" t="str">
        <f t="shared" si="6"/>
        <v>093240 KS EQUITY</v>
      </c>
      <c r="O231" s="328" t="str">
        <f t="shared" si="7"/>
        <v>KOSE:A093240</v>
      </c>
    </row>
    <row r="232" spans="2:15">
      <c r="B232" s="328" t="s">
        <v>1224</v>
      </c>
      <c r="C232" s="328" t="s">
        <v>35</v>
      </c>
      <c r="D232" s="329" t="s">
        <v>1225</v>
      </c>
      <c r="E232" s="328" t="s">
        <v>75</v>
      </c>
      <c r="F232" s="328" t="s">
        <v>1226</v>
      </c>
      <c r="G232" s="330">
        <v>39987</v>
      </c>
      <c r="H232" s="328" t="s">
        <v>39</v>
      </c>
      <c r="I232" s="328" t="s">
        <v>1227</v>
      </c>
      <c r="J232" s="328" t="s">
        <v>1228</v>
      </c>
      <c r="K232" s="328" t="s">
        <v>33</v>
      </c>
      <c r="M232" s="328" t="str">
        <f t="shared" si="6"/>
        <v>039490 KS EQUITY</v>
      </c>
      <c r="O232" s="328" t="str">
        <f t="shared" si="7"/>
        <v>KOSE:A039490</v>
      </c>
    </row>
    <row r="233" spans="2:15">
      <c r="B233" s="328" t="s">
        <v>1229</v>
      </c>
      <c r="C233" s="328" t="s">
        <v>35</v>
      </c>
      <c r="D233" s="329" t="s">
        <v>1230</v>
      </c>
      <c r="E233" s="328" t="s">
        <v>1098</v>
      </c>
      <c r="F233" s="328" t="s">
        <v>1231</v>
      </c>
      <c r="G233" s="330">
        <v>39976</v>
      </c>
      <c r="H233" s="328" t="s">
        <v>39</v>
      </c>
      <c r="I233" s="328" t="s">
        <v>1232</v>
      </c>
      <c r="J233" s="328" t="s">
        <v>1233</v>
      </c>
      <c r="K233" s="328" t="s">
        <v>351</v>
      </c>
      <c r="M233" s="328" t="str">
        <f t="shared" si="6"/>
        <v>111770 KS EQUITY</v>
      </c>
      <c r="O233" s="328" t="str">
        <f t="shared" si="7"/>
        <v>KOSE:A111770</v>
      </c>
    </row>
    <row r="234" spans="2:15">
      <c r="B234" s="328" t="s">
        <v>1234</v>
      </c>
      <c r="C234" s="328" t="s">
        <v>35</v>
      </c>
      <c r="D234" s="329" t="s">
        <v>1235</v>
      </c>
      <c r="E234" s="328" t="s">
        <v>999</v>
      </c>
      <c r="F234" s="328" t="s">
        <v>1236</v>
      </c>
      <c r="G234" s="330">
        <v>39948</v>
      </c>
      <c r="H234" s="328" t="s">
        <v>39</v>
      </c>
      <c r="I234" s="328" t="s">
        <v>1237</v>
      </c>
      <c r="J234" s="328" t="s">
        <v>1238</v>
      </c>
      <c r="K234" s="328" t="s">
        <v>176</v>
      </c>
      <c r="M234" s="328" t="str">
        <f t="shared" si="6"/>
        <v>053690 KS EQUITY</v>
      </c>
      <c r="O234" s="328" t="str">
        <f t="shared" si="7"/>
        <v>KOSE:A053690</v>
      </c>
    </row>
    <row r="235" spans="2:15">
      <c r="B235" s="328" t="s">
        <v>1239</v>
      </c>
      <c r="C235" s="328" t="s">
        <v>35</v>
      </c>
      <c r="D235" s="329" t="s">
        <v>1240</v>
      </c>
      <c r="E235" s="328" t="s">
        <v>1241</v>
      </c>
      <c r="F235" s="328" t="s">
        <v>1242</v>
      </c>
      <c r="G235" s="330">
        <v>39923</v>
      </c>
      <c r="H235" s="328" t="s">
        <v>39</v>
      </c>
      <c r="I235" s="328" t="s">
        <v>1243</v>
      </c>
      <c r="J235" s="328" t="s">
        <v>1244</v>
      </c>
      <c r="K235" s="328" t="s">
        <v>33</v>
      </c>
      <c r="M235" s="328" t="str">
        <f t="shared" si="6"/>
        <v>028100 KS EQUITY</v>
      </c>
      <c r="O235" s="328" t="str">
        <f t="shared" si="7"/>
        <v>KOSE:A028100</v>
      </c>
    </row>
    <row r="236" spans="2:15">
      <c r="B236" s="328" t="s">
        <v>1245</v>
      </c>
      <c r="C236" s="328" t="s">
        <v>35</v>
      </c>
      <c r="D236" s="329" t="s">
        <v>1246</v>
      </c>
      <c r="E236" s="328" t="s">
        <v>544</v>
      </c>
      <c r="F236" s="328" t="s">
        <v>1247</v>
      </c>
      <c r="G236" s="330">
        <v>39892</v>
      </c>
      <c r="H236" s="328" t="s">
        <v>39</v>
      </c>
      <c r="I236" s="328" t="s">
        <v>1248</v>
      </c>
      <c r="J236" s="328" t="s">
        <v>1249</v>
      </c>
      <c r="K236" s="328" t="s">
        <v>33</v>
      </c>
      <c r="M236" s="328" t="str">
        <f t="shared" si="6"/>
        <v>071970 KS EQUITY</v>
      </c>
      <c r="O236" s="328" t="str">
        <f t="shared" si="7"/>
        <v>KOSE:A071970</v>
      </c>
    </row>
    <row r="237" spans="2:15">
      <c r="B237" s="328" t="s">
        <v>1250</v>
      </c>
      <c r="C237" s="328" t="s">
        <v>35</v>
      </c>
      <c r="D237" s="329" t="s">
        <v>1251</v>
      </c>
      <c r="E237" s="328" t="s">
        <v>136</v>
      </c>
      <c r="F237" s="328" t="s">
        <v>1252</v>
      </c>
      <c r="G237" s="330">
        <v>39889</v>
      </c>
      <c r="H237" s="328" t="s">
        <v>39</v>
      </c>
      <c r="I237" s="328" t="s">
        <v>1253</v>
      </c>
      <c r="J237" s="328" t="s">
        <v>1254</v>
      </c>
      <c r="K237" s="328" t="s">
        <v>579</v>
      </c>
      <c r="M237" s="328" t="str">
        <f t="shared" si="6"/>
        <v>108670 KS EQUITY</v>
      </c>
      <c r="O237" s="328" t="str">
        <f t="shared" si="7"/>
        <v>KOSE:A108670</v>
      </c>
    </row>
    <row r="238" spans="2:15">
      <c r="B238" s="328" t="s">
        <v>1255</v>
      </c>
      <c r="C238" s="328" t="s">
        <v>35</v>
      </c>
      <c r="D238" s="329" t="s">
        <v>1256</v>
      </c>
      <c r="E238" s="328" t="s">
        <v>162</v>
      </c>
      <c r="F238" s="328" t="s">
        <v>1257</v>
      </c>
      <c r="G238" s="330">
        <v>39874</v>
      </c>
      <c r="H238" s="328" t="s">
        <v>39</v>
      </c>
      <c r="I238" s="328" t="s">
        <v>1258</v>
      </c>
      <c r="J238" s="328"/>
      <c r="K238" s="328" t="s">
        <v>67</v>
      </c>
      <c r="M238" s="328" t="str">
        <f t="shared" si="6"/>
        <v>105630 KS EQUITY</v>
      </c>
      <c r="O238" s="328" t="str">
        <f t="shared" si="7"/>
        <v>KOSE:A105630</v>
      </c>
    </row>
    <row r="239" spans="2:15">
      <c r="B239" s="328" t="s">
        <v>1259</v>
      </c>
      <c r="C239" s="328" t="s">
        <v>35</v>
      </c>
      <c r="D239" s="329" t="s">
        <v>1260</v>
      </c>
      <c r="E239" s="328" t="s">
        <v>1261</v>
      </c>
      <c r="F239" s="328" t="s">
        <v>1262</v>
      </c>
      <c r="G239" s="330">
        <v>39780</v>
      </c>
      <c r="H239" s="328" t="s">
        <v>39</v>
      </c>
      <c r="I239" s="328" t="s">
        <v>1263</v>
      </c>
      <c r="J239" s="328" t="s">
        <v>1264</v>
      </c>
      <c r="K239" s="328" t="s">
        <v>67</v>
      </c>
      <c r="M239" s="328" t="str">
        <f t="shared" si="6"/>
        <v>109070 KS EQUITY</v>
      </c>
      <c r="O239" s="328" t="str">
        <f t="shared" si="7"/>
        <v>KOSE:A109070</v>
      </c>
    </row>
    <row r="240" spans="2:15">
      <c r="B240" s="328" t="s">
        <v>1265</v>
      </c>
      <c r="C240" s="328" t="s">
        <v>35</v>
      </c>
      <c r="D240" s="329" t="s">
        <v>1266</v>
      </c>
      <c r="E240" s="328" t="s">
        <v>63</v>
      </c>
      <c r="F240" s="328" t="s">
        <v>1267</v>
      </c>
      <c r="G240" s="330">
        <v>39735</v>
      </c>
      <c r="H240" s="328" t="s">
        <v>39</v>
      </c>
      <c r="I240" s="328" t="s">
        <v>1268</v>
      </c>
      <c r="J240" s="328" t="s">
        <v>1269</v>
      </c>
      <c r="K240" s="328" t="s">
        <v>668</v>
      </c>
      <c r="M240" s="328" t="str">
        <f t="shared" si="6"/>
        <v>107590 KS EQUITY</v>
      </c>
      <c r="O240" s="328" t="str">
        <f t="shared" si="7"/>
        <v>KOSE:A107590</v>
      </c>
    </row>
    <row r="241" spans="2:15">
      <c r="B241" s="328" t="s">
        <v>1270</v>
      </c>
      <c r="C241" s="328" t="s">
        <v>35</v>
      </c>
      <c r="D241" s="329" t="s">
        <v>1271</v>
      </c>
      <c r="E241" s="328" t="s">
        <v>512</v>
      </c>
      <c r="F241" s="328" t="s">
        <v>398</v>
      </c>
      <c r="G241" s="330">
        <v>39731</v>
      </c>
      <c r="H241" s="328" t="s">
        <v>39</v>
      </c>
      <c r="I241" s="328" t="s">
        <v>1272</v>
      </c>
      <c r="J241" s="328" t="s">
        <v>1273</v>
      </c>
      <c r="K241" s="328" t="s">
        <v>33</v>
      </c>
      <c r="M241" s="328" t="str">
        <f t="shared" si="6"/>
        <v>035420 KS EQUITY</v>
      </c>
      <c r="O241" s="328" t="str">
        <f t="shared" si="7"/>
        <v>KOSE:A035420</v>
      </c>
    </row>
    <row r="242" spans="2:15">
      <c r="B242" s="328" t="s">
        <v>1274</v>
      </c>
      <c r="C242" s="328" t="s">
        <v>35</v>
      </c>
      <c r="D242" s="329" t="s">
        <v>1275</v>
      </c>
      <c r="E242" s="328" t="s">
        <v>112</v>
      </c>
      <c r="F242" s="328" t="s">
        <v>1276</v>
      </c>
      <c r="G242" s="330">
        <v>39720</v>
      </c>
      <c r="H242" s="328" t="s">
        <v>39</v>
      </c>
      <c r="I242" s="328" t="s">
        <v>1277</v>
      </c>
      <c r="J242" s="328" t="s">
        <v>1278</v>
      </c>
      <c r="K242" s="328" t="s">
        <v>176</v>
      </c>
      <c r="M242" s="328" t="str">
        <f t="shared" si="6"/>
        <v>026940 KS EQUITY</v>
      </c>
      <c r="O242" s="328" t="str">
        <f t="shared" si="7"/>
        <v>KOSE:A026940</v>
      </c>
    </row>
    <row r="243" spans="2:15">
      <c r="B243" s="328" t="s">
        <v>1279</v>
      </c>
      <c r="C243" s="328" t="s">
        <v>35</v>
      </c>
      <c r="D243" s="329" t="s">
        <v>1280</v>
      </c>
      <c r="E243" s="328" t="s">
        <v>63</v>
      </c>
      <c r="F243" s="328"/>
      <c r="G243" s="330">
        <v>39661</v>
      </c>
      <c r="H243" s="328" t="s">
        <v>39</v>
      </c>
      <c r="I243" s="328" t="s">
        <v>1281</v>
      </c>
      <c r="J243" s="328"/>
      <c r="K243" s="328" t="s">
        <v>67</v>
      </c>
      <c r="M243" s="328" t="str">
        <f t="shared" si="6"/>
        <v>105560 KS EQUITY</v>
      </c>
      <c r="O243" s="328" t="str">
        <f t="shared" si="7"/>
        <v>KOSE:A105560</v>
      </c>
    </row>
    <row r="244" spans="2:15">
      <c r="B244" s="328" t="s">
        <v>1282</v>
      </c>
      <c r="C244" s="328" t="s">
        <v>35</v>
      </c>
      <c r="D244" s="329" t="s">
        <v>1283</v>
      </c>
      <c r="E244" s="328" t="s">
        <v>112</v>
      </c>
      <c r="F244" s="328"/>
      <c r="G244" s="330">
        <v>39659</v>
      </c>
      <c r="H244" s="328" t="s">
        <v>39</v>
      </c>
      <c r="I244" s="328" t="s">
        <v>1284</v>
      </c>
      <c r="J244" s="328" t="s">
        <v>1285</v>
      </c>
      <c r="K244" s="328" t="s">
        <v>67</v>
      </c>
      <c r="M244" s="328" t="str">
        <f t="shared" si="6"/>
        <v>104700 KS EQUITY</v>
      </c>
      <c r="O244" s="328" t="str">
        <f t="shared" si="7"/>
        <v>KOSE:A104700</v>
      </c>
    </row>
    <row r="245" spans="2:15">
      <c r="B245" s="328" t="s">
        <v>1286</v>
      </c>
      <c r="C245" s="328" t="s">
        <v>35</v>
      </c>
      <c r="D245" s="329" t="s">
        <v>1287</v>
      </c>
      <c r="E245" s="328" t="s">
        <v>1288</v>
      </c>
      <c r="F245" s="328" t="s">
        <v>1289</v>
      </c>
      <c r="G245" s="330">
        <v>39653</v>
      </c>
      <c r="H245" s="328" t="s">
        <v>39</v>
      </c>
      <c r="I245" s="328" t="s">
        <v>1290</v>
      </c>
      <c r="J245" s="328" t="s">
        <v>1291</v>
      </c>
      <c r="K245" s="328" t="s">
        <v>33</v>
      </c>
      <c r="M245" s="328" t="str">
        <f t="shared" si="6"/>
        <v>103590 KS EQUITY</v>
      </c>
      <c r="O245" s="328" t="str">
        <f t="shared" si="7"/>
        <v>KOSE:A103590</v>
      </c>
    </row>
    <row r="246" spans="2:15">
      <c r="B246" s="328" t="s">
        <v>1292</v>
      </c>
      <c r="C246" s="328" t="s">
        <v>35</v>
      </c>
      <c r="D246" s="329" t="s">
        <v>1293</v>
      </c>
      <c r="E246" s="328" t="s">
        <v>836</v>
      </c>
      <c r="F246" s="328" t="s">
        <v>1294</v>
      </c>
      <c r="G246" s="330">
        <v>39639</v>
      </c>
      <c r="H246" s="328" t="s">
        <v>39</v>
      </c>
      <c r="I246" s="328" t="s">
        <v>1295</v>
      </c>
      <c r="J246" s="328" t="s">
        <v>1296</v>
      </c>
      <c r="K246" s="328" t="s">
        <v>67</v>
      </c>
      <c r="M246" s="328" t="str">
        <f t="shared" si="6"/>
        <v>103140 KS EQUITY</v>
      </c>
      <c r="O246" s="328" t="str">
        <f t="shared" si="7"/>
        <v>KOSE:A103140</v>
      </c>
    </row>
    <row r="247" spans="2:15">
      <c r="B247" s="328" t="s">
        <v>1297</v>
      </c>
      <c r="C247" s="328" t="s">
        <v>35</v>
      </c>
      <c r="D247" s="329" t="s">
        <v>1298</v>
      </c>
      <c r="E247" s="328" t="s">
        <v>198</v>
      </c>
      <c r="F247" s="328" t="s">
        <v>1299</v>
      </c>
      <c r="G247" s="330">
        <v>39629</v>
      </c>
      <c r="H247" s="328" t="s">
        <v>39</v>
      </c>
      <c r="I247" s="328" t="s">
        <v>1300</v>
      </c>
      <c r="J247" s="328" t="s">
        <v>1301</v>
      </c>
      <c r="K247" s="328" t="s">
        <v>33</v>
      </c>
      <c r="M247" s="328" t="str">
        <f t="shared" si="6"/>
        <v>011070 KS EQUITY</v>
      </c>
      <c r="O247" s="328" t="str">
        <f t="shared" si="7"/>
        <v>KOSE:A011070</v>
      </c>
    </row>
    <row r="248" spans="2:15">
      <c r="B248" s="328" t="s">
        <v>1302</v>
      </c>
      <c r="C248" s="328" t="s">
        <v>35</v>
      </c>
      <c r="D248" s="329" t="s">
        <v>1303</v>
      </c>
      <c r="E248" s="328" t="s">
        <v>376</v>
      </c>
      <c r="F248" s="328"/>
      <c r="G248" s="330">
        <v>39622</v>
      </c>
      <c r="H248" s="328" t="s">
        <v>39</v>
      </c>
      <c r="I248" s="328" t="s">
        <v>1304</v>
      </c>
      <c r="J248" s="328" t="s">
        <v>1305</v>
      </c>
      <c r="K248" s="328" t="s">
        <v>351</v>
      </c>
      <c r="M248" s="328" t="str">
        <f t="shared" si="6"/>
        <v>017180 KS EQUITY</v>
      </c>
      <c r="O248" s="328" t="str">
        <f t="shared" si="7"/>
        <v>KOSE:A017180</v>
      </c>
    </row>
    <row r="249" spans="2:15">
      <c r="B249" s="328" t="s">
        <v>1306</v>
      </c>
      <c r="C249" s="328" t="s">
        <v>35</v>
      </c>
      <c r="D249" s="329" t="s">
        <v>1307</v>
      </c>
      <c r="E249" s="328" t="s">
        <v>1308</v>
      </c>
      <c r="F249" s="328"/>
      <c r="G249" s="330">
        <v>39609</v>
      </c>
      <c r="H249" s="328" t="s">
        <v>39</v>
      </c>
      <c r="I249" s="328" t="s">
        <v>1309</v>
      </c>
      <c r="J249" s="328" t="s">
        <v>1310</v>
      </c>
      <c r="K249" s="328" t="s">
        <v>33</v>
      </c>
      <c r="M249" s="328" t="str">
        <f t="shared" si="6"/>
        <v>100220 KS EQUITY</v>
      </c>
      <c r="O249" s="328" t="str">
        <f t="shared" si="7"/>
        <v>KOSE:A100220</v>
      </c>
    </row>
    <row r="250" spans="2:15">
      <c r="B250" s="328" t="s">
        <v>1311</v>
      </c>
      <c r="C250" s="328" t="s">
        <v>35</v>
      </c>
      <c r="D250" s="329" t="s">
        <v>1312</v>
      </c>
      <c r="E250" s="328" t="s">
        <v>1313</v>
      </c>
      <c r="F250" s="328" t="s">
        <v>1314</v>
      </c>
      <c r="G250" s="330">
        <v>39559</v>
      </c>
      <c r="H250" s="328" t="s">
        <v>39</v>
      </c>
      <c r="I250" s="328" t="s">
        <v>1315</v>
      </c>
      <c r="J250" s="328" t="s">
        <v>1316</v>
      </c>
      <c r="K250" s="328" t="s">
        <v>33</v>
      </c>
      <c r="M250" s="328" t="str">
        <f t="shared" si="6"/>
        <v>102260 KS EQUITY</v>
      </c>
      <c r="O250" s="328" t="str">
        <f t="shared" si="7"/>
        <v>KOSE:A102260</v>
      </c>
    </row>
    <row r="251" spans="2:15">
      <c r="B251" s="328" t="s">
        <v>1317</v>
      </c>
      <c r="C251" s="328" t="s">
        <v>35</v>
      </c>
      <c r="D251" s="329" t="s">
        <v>1318</v>
      </c>
      <c r="E251" s="328" t="s">
        <v>162</v>
      </c>
      <c r="F251" s="328" t="s">
        <v>1319</v>
      </c>
      <c r="G251" s="330">
        <v>39540</v>
      </c>
      <c r="H251" s="328" t="s">
        <v>39</v>
      </c>
      <c r="I251" s="328" t="s">
        <v>1320</v>
      </c>
      <c r="J251" s="328" t="s">
        <v>1321</v>
      </c>
      <c r="K251" s="328" t="s">
        <v>33</v>
      </c>
      <c r="M251" s="328" t="str">
        <f t="shared" si="6"/>
        <v>102280 KS EQUITY</v>
      </c>
      <c r="O251" s="328" t="str">
        <f t="shared" si="7"/>
        <v>KOSE:A102280</v>
      </c>
    </row>
    <row r="252" spans="2:15">
      <c r="B252" s="328" t="s">
        <v>1322</v>
      </c>
      <c r="C252" s="328" t="s">
        <v>35</v>
      </c>
      <c r="D252" s="329" t="s">
        <v>1323</v>
      </c>
      <c r="E252" s="328" t="s">
        <v>1044</v>
      </c>
      <c r="F252" s="328" t="s">
        <v>1324</v>
      </c>
      <c r="G252" s="330">
        <v>39535</v>
      </c>
      <c r="H252" s="328" t="s">
        <v>39</v>
      </c>
      <c r="I252" s="328" t="s">
        <v>1325</v>
      </c>
      <c r="J252" s="328" t="s">
        <v>1326</v>
      </c>
      <c r="K252" s="328" t="s">
        <v>33</v>
      </c>
      <c r="M252" s="328" t="str">
        <f t="shared" si="6"/>
        <v>032640 KS EQUITY</v>
      </c>
      <c r="O252" s="328" t="str">
        <f t="shared" si="7"/>
        <v>KOSE:A032640</v>
      </c>
    </row>
    <row r="253" spans="2:15">
      <c r="B253" s="328" t="s">
        <v>1327</v>
      </c>
      <c r="C253" s="328" t="s">
        <v>35</v>
      </c>
      <c r="D253" s="329" t="s">
        <v>1328</v>
      </c>
      <c r="E253" s="328" t="s">
        <v>1182</v>
      </c>
      <c r="F253" s="328" t="s">
        <v>1329</v>
      </c>
      <c r="G253" s="330">
        <v>39500</v>
      </c>
      <c r="H253" s="328" t="s">
        <v>39</v>
      </c>
      <c r="I253" s="328" t="s">
        <v>1330</v>
      </c>
      <c r="J253" s="328" t="s">
        <v>1331</v>
      </c>
      <c r="K253" s="328" t="s">
        <v>176</v>
      </c>
      <c r="M253" s="328" t="str">
        <f t="shared" si="6"/>
        <v>101140 KS EQUITY</v>
      </c>
      <c r="O253" s="328" t="str">
        <f t="shared" si="7"/>
        <v>KOSE:A101140</v>
      </c>
    </row>
    <row r="254" spans="2:15">
      <c r="B254" s="328" t="s">
        <v>1332</v>
      </c>
      <c r="C254" s="328" t="s">
        <v>35</v>
      </c>
      <c r="D254" s="329" t="s">
        <v>1333</v>
      </c>
      <c r="E254" s="328" t="s">
        <v>359</v>
      </c>
      <c r="F254" s="328" t="s">
        <v>1334</v>
      </c>
      <c r="G254" s="330">
        <v>39493</v>
      </c>
      <c r="H254" s="328" t="s">
        <v>39</v>
      </c>
      <c r="I254" s="328" t="s">
        <v>1335</v>
      </c>
      <c r="J254" s="328" t="s">
        <v>1336</v>
      </c>
      <c r="K254" s="328" t="s">
        <v>351</v>
      </c>
      <c r="M254" s="328" t="str">
        <f t="shared" si="6"/>
        <v>020560 KS EQUITY</v>
      </c>
      <c r="O254" s="328" t="str">
        <f t="shared" si="7"/>
        <v>KOSE:A020560</v>
      </c>
    </row>
    <row r="255" spans="2:15">
      <c r="B255" s="328" t="s">
        <v>1337</v>
      </c>
      <c r="C255" s="328" t="s">
        <v>35</v>
      </c>
      <c r="D255" s="329" t="s">
        <v>1338</v>
      </c>
      <c r="E255" s="328" t="s">
        <v>544</v>
      </c>
      <c r="F255" s="328" t="s">
        <v>1339</v>
      </c>
      <c r="G255" s="330">
        <v>39471</v>
      </c>
      <c r="H255" s="328" t="s">
        <v>39</v>
      </c>
      <c r="I255" s="328" t="s">
        <v>1340</v>
      </c>
      <c r="J255" s="328" t="s">
        <v>1341</v>
      </c>
      <c r="K255" s="328" t="s">
        <v>351</v>
      </c>
      <c r="M255" s="328" t="str">
        <f t="shared" si="6"/>
        <v>100840 KS EQUITY</v>
      </c>
      <c r="O255" s="328" t="str">
        <f t="shared" si="7"/>
        <v>KOSE:A100840</v>
      </c>
    </row>
    <row r="256" spans="2:15">
      <c r="B256" s="328" t="s">
        <v>1342</v>
      </c>
      <c r="C256" s="328" t="s">
        <v>35</v>
      </c>
      <c r="D256" s="329" t="s">
        <v>1343</v>
      </c>
      <c r="E256" s="328" t="s">
        <v>136</v>
      </c>
      <c r="F256" s="328" t="s">
        <v>1344</v>
      </c>
      <c r="G256" s="330">
        <v>39430</v>
      </c>
      <c r="H256" s="328" t="s">
        <v>39</v>
      </c>
      <c r="I256" s="328" t="s">
        <v>1345</v>
      </c>
      <c r="J256" s="328" t="s">
        <v>1346</v>
      </c>
      <c r="K256" s="328" t="s">
        <v>1347</v>
      </c>
      <c r="M256" s="328" t="str">
        <f t="shared" si="6"/>
        <v>100250 KS EQUITY</v>
      </c>
      <c r="O256" s="328" t="str">
        <f t="shared" si="7"/>
        <v>KOSE:A100250</v>
      </c>
    </row>
    <row r="257" spans="2:15">
      <c r="B257" s="328" t="s">
        <v>1348</v>
      </c>
      <c r="C257" s="328" t="s">
        <v>35</v>
      </c>
      <c r="D257" s="329" t="s">
        <v>1349</v>
      </c>
      <c r="E257" s="328" t="s">
        <v>762</v>
      </c>
      <c r="F257" s="328" t="s">
        <v>1350</v>
      </c>
      <c r="G257" s="330">
        <v>39387</v>
      </c>
      <c r="H257" s="328" t="s">
        <v>39</v>
      </c>
      <c r="I257" s="328" t="s">
        <v>1351</v>
      </c>
      <c r="J257" s="328" t="s">
        <v>1352</v>
      </c>
      <c r="K257" s="328" t="s">
        <v>67</v>
      </c>
      <c r="M257" s="328" t="str">
        <f t="shared" si="6"/>
        <v>085310 KS EQUITY</v>
      </c>
      <c r="O257" s="328" t="str">
        <f t="shared" si="7"/>
        <v>KOSE:A085310</v>
      </c>
    </row>
    <row r="258" spans="2:15">
      <c r="B258" s="328" t="s">
        <v>1353</v>
      </c>
      <c r="C258" s="328" t="s">
        <v>35</v>
      </c>
      <c r="D258" s="329" t="s">
        <v>1354</v>
      </c>
      <c r="E258" s="328" t="s">
        <v>697</v>
      </c>
      <c r="F258" s="328" t="s">
        <v>1355</v>
      </c>
      <c r="G258" s="330">
        <v>39385</v>
      </c>
      <c r="H258" s="328" t="s">
        <v>50</v>
      </c>
      <c r="I258" s="328" t="s">
        <v>1356</v>
      </c>
      <c r="J258" s="328" t="s">
        <v>1357</v>
      </c>
      <c r="K258" s="328" t="s">
        <v>436</v>
      </c>
      <c r="M258" s="328" t="str">
        <f t="shared" si="6"/>
        <v>051600 KS EQUITY</v>
      </c>
      <c r="O258" s="328" t="str">
        <f t="shared" si="7"/>
        <v>KOSE:A051600</v>
      </c>
    </row>
    <row r="259" spans="2:15">
      <c r="B259" s="328" t="s">
        <v>1358</v>
      </c>
      <c r="C259" s="328" t="s">
        <v>35</v>
      </c>
      <c r="D259" s="329" t="s">
        <v>1359</v>
      </c>
      <c r="E259" s="328" t="s">
        <v>756</v>
      </c>
      <c r="F259" s="328" t="s">
        <v>1360</v>
      </c>
      <c r="G259" s="330">
        <v>39381</v>
      </c>
      <c r="H259" s="328" t="s">
        <v>39</v>
      </c>
      <c r="I259" s="328" t="s">
        <v>1361</v>
      </c>
      <c r="J259" s="328"/>
      <c r="K259" s="328" t="s">
        <v>33</v>
      </c>
      <c r="M259" s="328" t="str">
        <f t="shared" si="6"/>
        <v>093230 KS EQUITY</v>
      </c>
      <c r="O259" s="328" t="str">
        <f t="shared" si="7"/>
        <v>KOSE:A093230</v>
      </c>
    </row>
    <row r="260" spans="2:15">
      <c r="B260" s="328" t="s">
        <v>1362</v>
      </c>
      <c r="C260" s="328" t="s">
        <v>35</v>
      </c>
      <c r="D260" s="329" t="s">
        <v>1363</v>
      </c>
      <c r="E260" s="328" t="s">
        <v>575</v>
      </c>
      <c r="F260" s="328" t="s">
        <v>1364</v>
      </c>
      <c r="G260" s="330">
        <v>39380</v>
      </c>
      <c r="H260" s="328" t="s">
        <v>39</v>
      </c>
      <c r="I260" s="328" t="s">
        <v>1365</v>
      </c>
      <c r="J260" s="328" t="s">
        <v>1366</v>
      </c>
      <c r="K260" s="328" t="s">
        <v>33</v>
      </c>
      <c r="M260" s="328" t="str">
        <f t="shared" si="6"/>
        <v>092440 KS EQUITY</v>
      </c>
      <c r="O260" s="328" t="str">
        <f t="shared" si="7"/>
        <v>KOSE:A092440</v>
      </c>
    </row>
    <row r="261" spans="2:15">
      <c r="B261" s="328" t="s">
        <v>1367</v>
      </c>
      <c r="C261" s="328" t="s">
        <v>35</v>
      </c>
      <c r="D261" s="329" t="s">
        <v>1368</v>
      </c>
      <c r="E261" s="328" t="s">
        <v>1369</v>
      </c>
      <c r="F261" s="328" t="s">
        <v>1370</v>
      </c>
      <c r="G261" s="330">
        <v>39378</v>
      </c>
      <c r="H261" s="328" t="s">
        <v>39</v>
      </c>
      <c r="I261" s="328" t="s">
        <v>1371</v>
      </c>
      <c r="J261" s="328" t="s">
        <v>1372</v>
      </c>
      <c r="K261" s="328" t="s">
        <v>860</v>
      </c>
      <c r="M261" s="328" t="str">
        <f t="shared" si="6"/>
        <v>044450 KS EQUITY</v>
      </c>
      <c r="O261" s="328" t="str">
        <f t="shared" si="7"/>
        <v>KOSE:A044450</v>
      </c>
    </row>
    <row r="262" spans="2:15">
      <c r="B262" s="328" t="s">
        <v>1373</v>
      </c>
      <c r="C262" s="328" t="s">
        <v>35</v>
      </c>
      <c r="D262" s="329" t="s">
        <v>1374</v>
      </c>
      <c r="E262" s="328" t="s">
        <v>1375</v>
      </c>
      <c r="F262" s="328" t="s">
        <v>1376</v>
      </c>
      <c r="G262" s="330">
        <v>39373</v>
      </c>
      <c r="H262" s="328" t="s">
        <v>39</v>
      </c>
      <c r="I262" s="328" t="s">
        <v>1377</v>
      </c>
      <c r="J262" s="328" t="s">
        <v>1378</v>
      </c>
      <c r="K262" s="328" t="s">
        <v>79</v>
      </c>
      <c r="M262" s="328" t="str">
        <f t="shared" ref="M262:M325" si="8">D262&amp;" KS EQUITY"</f>
        <v>094280 KS EQUITY</v>
      </c>
      <c r="O262" s="328" t="str">
        <f t="shared" ref="O262:O325" si="9">IF($C262="코스닥","KOSDAQ:A"&amp;$D262,"KOSE:A"&amp;$D262)</f>
        <v>KOSE:A094280</v>
      </c>
    </row>
    <row r="263" spans="2:15">
      <c r="B263" s="328" t="s">
        <v>1379</v>
      </c>
      <c r="C263" s="328" t="s">
        <v>35</v>
      </c>
      <c r="D263" s="329" t="s">
        <v>1380</v>
      </c>
      <c r="E263" s="328" t="s">
        <v>376</v>
      </c>
      <c r="F263" s="328" t="s">
        <v>1381</v>
      </c>
      <c r="G263" s="330">
        <v>39353</v>
      </c>
      <c r="H263" s="328" t="s">
        <v>39</v>
      </c>
      <c r="I263" s="328" t="s">
        <v>1382</v>
      </c>
      <c r="J263" s="328" t="s">
        <v>1383</v>
      </c>
      <c r="K263" s="328" t="s">
        <v>33</v>
      </c>
      <c r="M263" s="328" t="str">
        <f t="shared" si="8"/>
        <v>033270 KS EQUITY</v>
      </c>
      <c r="O263" s="328" t="str">
        <f t="shared" si="9"/>
        <v>KOSE:A033270</v>
      </c>
    </row>
    <row r="264" spans="2:15">
      <c r="B264" s="328" t="s">
        <v>1384</v>
      </c>
      <c r="C264" s="328" t="s">
        <v>35</v>
      </c>
      <c r="D264" s="329" t="s">
        <v>1385</v>
      </c>
      <c r="E264" s="328" t="s">
        <v>187</v>
      </c>
      <c r="F264" s="328" t="s">
        <v>1386</v>
      </c>
      <c r="G264" s="330">
        <v>39346</v>
      </c>
      <c r="H264" s="328" t="s">
        <v>39</v>
      </c>
      <c r="I264" s="328" t="s">
        <v>1387</v>
      </c>
      <c r="J264" s="328" t="s">
        <v>1388</v>
      </c>
      <c r="K264" s="328" t="s">
        <v>33</v>
      </c>
      <c r="M264" s="328" t="str">
        <f t="shared" si="8"/>
        <v>092200 KS EQUITY</v>
      </c>
      <c r="O264" s="328" t="str">
        <f t="shared" si="9"/>
        <v>KOSE:A092200</v>
      </c>
    </row>
    <row r="265" spans="2:15">
      <c r="B265" s="328" t="s">
        <v>1389</v>
      </c>
      <c r="C265" s="328" t="s">
        <v>35</v>
      </c>
      <c r="D265" s="329" t="s">
        <v>1390</v>
      </c>
      <c r="E265" s="328" t="s">
        <v>500</v>
      </c>
      <c r="F265" s="328" t="s">
        <v>1391</v>
      </c>
      <c r="G265" s="330">
        <v>39325</v>
      </c>
      <c r="H265" s="328" t="s">
        <v>39</v>
      </c>
      <c r="I265" s="328" t="s">
        <v>1392</v>
      </c>
      <c r="J265" s="328" t="s">
        <v>1393</v>
      </c>
      <c r="K265" s="328" t="s">
        <v>351</v>
      </c>
      <c r="M265" s="328" t="str">
        <f t="shared" si="8"/>
        <v>097950 KS EQUITY</v>
      </c>
      <c r="O265" s="328" t="str">
        <f t="shared" si="9"/>
        <v>KOSE:A097950</v>
      </c>
    </row>
    <row r="266" spans="2:15">
      <c r="B266" s="328" t="s">
        <v>1394</v>
      </c>
      <c r="C266" s="328" t="s">
        <v>35</v>
      </c>
      <c r="D266" s="329" t="s">
        <v>1395</v>
      </c>
      <c r="E266" s="328" t="s">
        <v>1369</v>
      </c>
      <c r="F266" s="328" t="s">
        <v>1396</v>
      </c>
      <c r="G266" s="330">
        <v>39294</v>
      </c>
      <c r="H266" s="328" t="s">
        <v>39</v>
      </c>
      <c r="I266" s="328" t="s">
        <v>1397</v>
      </c>
      <c r="J266" s="328" t="s">
        <v>1398</v>
      </c>
      <c r="K266" s="328" t="s">
        <v>33</v>
      </c>
      <c r="M266" s="328" t="str">
        <f t="shared" si="8"/>
        <v>028670 KS EQUITY</v>
      </c>
      <c r="O266" s="328" t="str">
        <f t="shared" si="9"/>
        <v>KOSE:A028670</v>
      </c>
    </row>
    <row r="267" spans="2:15">
      <c r="B267" s="328" t="s">
        <v>1399</v>
      </c>
      <c r="C267" s="328" t="s">
        <v>35</v>
      </c>
      <c r="D267" s="329" t="s">
        <v>1400</v>
      </c>
      <c r="E267" s="328" t="s">
        <v>204</v>
      </c>
      <c r="F267" s="328" t="s">
        <v>1401</v>
      </c>
      <c r="G267" s="330">
        <v>39288</v>
      </c>
      <c r="H267" s="328" t="s">
        <v>39</v>
      </c>
      <c r="I267" s="328" t="s">
        <v>1402</v>
      </c>
      <c r="J267" s="328" t="s">
        <v>1403</v>
      </c>
      <c r="K267" s="328" t="s">
        <v>33</v>
      </c>
      <c r="M267" s="328" t="str">
        <f t="shared" si="8"/>
        <v>097230 KS EQUITY</v>
      </c>
      <c r="O267" s="328" t="str">
        <f t="shared" si="9"/>
        <v>KOSE:A097230</v>
      </c>
    </row>
    <row r="268" spans="2:15">
      <c r="B268" s="328" t="s">
        <v>1404</v>
      </c>
      <c r="C268" s="328" t="s">
        <v>35</v>
      </c>
      <c r="D268" s="329" t="s">
        <v>1405</v>
      </c>
      <c r="E268" s="328" t="s">
        <v>63</v>
      </c>
      <c r="F268" s="328" t="s">
        <v>1406</v>
      </c>
      <c r="G268" s="330">
        <v>39260</v>
      </c>
      <c r="H268" s="328" t="s">
        <v>39</v>
      </c>
      <c r="I268" s="328" t="s">
        <v>1407</v>
      </c>
      <c r="J268" s="328" t="s">
        <v>1408</v>
      </c>
      <c r="K268" s="328" t="s">
        <v>33</v>
      </c>
      <c r="M268" s="328" t="str">
        <f t="shared" si="8"/>
        <v>096760 KS EQUITY</v>
      </c>
      <c r="O268" s="328" t="str">
        <f t="shared" si="9"/>
        <v>KOSE:A096760</v>
      </c>
    </row>
    <row r="269" spans="2:15">
      <c r="B269" s="328" t="s">
        <v>1409</v>
      </c>
      <c r="C269" s="328" t="s">
        <v>35</v>
      </c>
      <c r="D269" s="329" t="s">
        <v>1410</v>
      </c>
      <c r="E269" s="328" t="s">
        <v>538</v>
      </c>
      <c r="F269" s="328" t="s">
        <v>1411</v>
      </c>
      <c r="G269" s="330">
        <v>39246</v>
      </c>
      <c r="H269" s="328" t="s">
        <v>30</v>
      </c>
      <c r="I269" s="328" t="s">
        <v>833</v>
      </c>
      <c r="J269" s="328"/>
      <c r="K269" s="328" t="s">
        <v>33</v>
      </c>
      <c r="M269" s="328" t="str">
        <f t="shared" si="8"/>
        <v>096770 KS EQUITY</v>
      </c>
      <c r="O269" s="328" t="str">
        <f t="shared" si="9"/>
        <v>KOSE:A096770</v>
      </c>
    </row>
    <row r="270" spans="2:15">
      <c r="B270" s="328" t="s">
        <v>1412</v>
      </c>
      <c r="C270" s="328" t="s">
        <v>35</v>
      </c>
      <c r="D270" s="329" t="s">
        <v>1413</v>
      </c>
      <c r="E270" s="328" t="s">
        <v>63</v>
      </c>
      <c r="F270" s="328" t="s">
        <v>1414</v>
      </c>
      <c r="G270" s="330">
        <v>39240</v>
      </c>
      <c r="H270" s="328" t="s">
        <v>39</v>
      </c>
      <c r="I270" s="328" t="s">
        <v>1415</v>
      </c>
      <c r="J270" s="328" t="s">
        <v>1416</v>
      </c>
      <c r="K270" s="328" t="s">
        <v>1069</v>
      </c>
      <c r="M270" s="328" t="str">
        <f t="shared" si="8"/>
        <v>029780 KS EQUITY</v>
      </c>
      <c r="O270" s="328" t="str">
        <f t="shared" si="9"/>
        <v>KOSE:A029780</v>
      </c>
    </row>
    <row r="271" spans="2:15">
      <c r="B271" s="328" t="s">
        <v>1417</v>
      </c>
      <c r="C271" s="328" t="s">
        <v>35</v>
      </c>
      <c r="D271" s="329" t="s">
        <v>1418</v>
      </c>
      <c r="E271" s="328" t="s">
        <v>626</v>
      </c>
      <c r="F271" s="328" t="s">
        <v>1419</v>
      </c>
      <c r="G271" s="330">
        <v>39233</v>
      </c>
      <c r="H271" s="328" t="s">
        <v>39</v>
      </c>
      <c r="I271" s="328" t="s">
        <v>1420</v>
      </c>
      <c r="J271" s="328" t="s">
        <v>1421</v>
      </c>
      <c r="K271" s="328" t="s">
        <v>67</v>
      </c>
      <c r="M271" s="328" t="str">
        <f t="shared" si="8"/>
        <v>096300 KS EQUITY</v>
      </c>
      <c r="O271" s="328" t="str">
        <f t="shared" si="9"/>
        <v>KOSE:A096300</v>
      </c>
    </row>
    <row r="272" spans="2:15">
      <c r="B272" s="328" t="s">
        <v>1422</v>
      </c>
      <c r="C272" s="328" t="s">
        <v>35</v>
      </c>
      <c r="D272" s="329" t="s">
        <v>1423</v>
      </c>
      <c r="E272" s="328" t="s">
        <v>836</v>
      </c>
      <c r="F272" s="328"/>
      <c r="G272" s="330">
        <v>39181</v>
      </c>
      <c r="H272" s="328" t="s">
        <v>39</v>
      </c>
      <c r="I272" s="328" t="s">
        <v>1424</v>
      </c>
      <c r="J272" s="328" t="s">
        <v>1425</v>
      </c>
      <c r="K272" s="328" t="s">
        <v>33</v>
      </c>
      <c r="M272" s="328" t="str">
        <f t="shared" si="8"/>
        <v>001780 KS EQUITY</v>
      </c>
      <c r="O272" s="328" t="str">
        <f t="shared" si="9"/>
        <v>KOSE:A001780</v>
      </c>
    </row>
    <row r="273" spans="2:15">
      <c r="B273" s="328" t="s">
        <v>1426</v>
      </c>
      <c r="C273" s="328" t="s">
        <v>35</v>
      </c>
      <c r="D273" s="329" t="s">
        <v>1427</v>
      </c>
      <c r="E273" s="328" t="s">
        <v>1428</v>
      </c>
      <c r="F273" s="328" t="s">
        <v>1429</v>
      </c>
      <c r="G273" s="330">
        <v>39077</v>
      </c>
      <c r="H273" s="328" t="s">
        <v>39</v>
      </c>
      <c r="I273" s="328" t="s">
        <v>1430</v>
      </c>
      <c r="J273" s="328" t="s">
        <v>1431</v>
      </c>
      <c r="K273" s="328" t="s">
        <v>33</v>
      </c>
      <c r="M273" s="328" t="str">
        <f t="shared" si="8"/>
        <v>095720 KS EQUITY</v>
      </c>
      <c r="O273" s="328" t="str">
        <f t="shared" si="9"/>
        <v>KOSE:A095720</v>
      </c>
    </row>
    <row r="274" spans="2:15">
      <c r="B274" s="328" t="s">
        <v>1432</v>
      </c>
      <c r="C274" s="328" t="s">
        <v>35</v>
      </c>
      <c r="D274" s="329" t="s">
        <v>1433</v>
      </c>
      <c r="E274" s="328" t="s">
        <v>626</v>
      </c>
      <c r="F274" s="328" t="s">
        <v>1434</v>
      </c>
      <c r="G274" s="330">
        <v>39073</v>
      </c>
      <c r="H274" s="328" t="s">
        <v>39</v>
      </c>
      <c r="I274" s="328" t="s">
        <v>1435</v>
      </c>
      <c r="J274" s="328" t="s">
        <v>1436</v>
      </c>
      <c r="K274" s="328" t="s">
        <v>67</v>
      </c>
      <c r="M274" s="328" t="str">
        <f t="shared" si="8"/>
        <v>094800 KS EQUITY</v>
      </c>
      <c r="O274" s="328" t="str">
        <f t="shared" si="9"/>
        <v>KOSE:A094800</v>
      </c>
    </row>
    <row r="275" spans="2:15">
      <c r="B275" s="328" t="s">
        <v>1437</v>
      </c>
      <c r="C275" s="328" t="s">
        <v>35</v>
      </c>
      <c r="D275" s="329" t="s">
        <v>1438</v>
      </c>
      <c r="E275" s="328" t="s">
        <v>162</v>
      </c>
      <c r="F275" s="328" t="s">
        <v>1439</v>
      </c>
      <c r="G275" s="330">
        <v>39052</v>
      </c>
      <c r="H275" s="328" t="s">
        <v>39</v>
      </c>
      <c r="I275" s="328" t="s">
        <v>1440</v>
      </c>
      <c r="J275" s="328" t="s">
        <v>1441</v>
      </c>
      <c r="K275" s="328" t="s">
        <v>33</v>
      </c>
      <c r="M275" s="328" t="str">
        <f t="shared" si="8"/>
        <v>090370 KS EQUITY</v>
      </c>
      <c r="O275" s="328" t="str">
        <f t="shared" si="9"/>
        <v>KOSE:A090370</v>
      </c>
    </row>
    <row r="276" spans="2:15">
      <c r="B276" s="328" t="s">
        <v>1442</v>
      </c>
      <c r="C276" s="328" t="s">
        <v>35</v>
      </c>
      <c r="D276" s="329" t="s">
        <v>1443</v>
      </c>
      <c r="E276" s="328" t="s">
        <v>421</v>
      </c>
      <c r="F276" s="328" t="s">
        <v>1444</v>
      </c>
      <c r="G276" s="330">
        <v>39036</v>
      </c>
      <c r="H276" s="328" t="s">
        <v>39</v>
      </c>
      <c r="I276" s="328" t="s">
        <v>1445</v>
      </c>
      <c r="J276" s="328" t="s">
        <v>1446</v>
      </c>
      <c r="K276" s="328" t="s">
        <v>33</v>
      </c>
      <c r="M276" s="328" t="str">
        <f t="shared" si="8"/>
        <v>093370 KS EQUITY</v>
      </c>
      <c r="O276" s="328" t="str">
        <f t="shared" si="9"/>
        <v>KOSE:A093370</v>
      </c>
    </row>
    <row r="277" spans="2:15">
      <c r="B277" s="328" t="s">
        <v>1447</v>
      </c>
      <c r="C277" s="328" t="s">
        <v>35</v>
      </c>
      <c r="D277" s="329" t="s">
        <v>1448</v>
      </c>
      <c r="E277" s="328" t="s">
        <v>162</v>
      </c>
      <c r="F277" s="328" t="s">
        <v>1449</v>
      </c>
      <c r="G277" s="330">
        <v>39034</v>
      </c>
      <c r="H277" s="328" t="s">
        <v>39</v>
      </c>
      <c r="I277" s="328" t="s">
        <v>1450</v>
      </c>
      <c r="J277" s="328" t="s">
        <v>788</v>
      </c>
      <c r="K277" s="328" t="s">
        <v>67</v>
      </c>
      <c r="M277" s="328" t="str">
        <f t="shared" si="8"/>
        <v>093050 KS EQUITY</v>
      </c>
      <c r="O277" s="328" t="str">
        <f t="shared" si="9"/>
        <v>KOSE:A093050</v>
      </c>
    </row>
    <row r="278" spans="2:15">
      <c r="B278" s="328" t="s">
        <v>1451</v>
      </c>
      <c r="C278" s="328" t="s">
        <v>35</v>
      </c>
      <c r="D278" s="329" t="s">
        <v>1452</v>
      </c>
      <c r="E278" s="328" t="s">
        <v>1453</v>
      </c>
      <c r="F278" s="328" t="s">
        <v>1454</v>
      </c>
      <c r="G278" s="330">
        <v>39028</v>
      </c>
      <c r="H278" s="328" t="s">
        <v>39</v>
      </c>
      <c r="I278" s="328" t="s">
        <v>1455</v>
      </c>
      <c r="J278" s="328" t="s">
        <v>1456</v>
      </c>
      <c r="K278" s="328" t="s">
        <v>436</v>
      </c>
      <c r="M278" s="328" t="str">
        <f t="shared" si="8"/>
        <v>044380 KS EQUITY</v>
      </c>
      <c r="O278" s="328" t="str">
        <f t="shared" si="9"/>
        <v>KOSE:A044380</v>
      </c>
    </row>
    <row r="279" spans="2:15">
      <c r="B279" s="328" t="s">
        <v>1457</v>
      </c>
      <c r="C279" s="328" t="s">
        <v>35</v>
      </c>
      <c r="D279" s="329" t="s">
        <v>1458</v>
      </c>
      <c r="E279" s="328" t="s">
        <v>63</v>
      </c>
      <c r="F279" s="328" t="s">
        <v>1459</v>
      </c>
      <c r="G279" s="330">
        <v>39007</v>
      </c>
      <c r="H279" s="328" t="s">
        <v>39</v>
      </c>
      <c r="I279" s="328" t="s">
        <v>1460</v>
      </c>
      <c r="J279" s="328" t="s">
        <v>1461</v>
      </c>
      <c r="K279" s="328" t="s">
        <v>67</v>
      </c>
      <c r="M279" s="328" t="str">
        <f t="shared" si="8"/>
        <v>044820 KS EQUITY</v>
      </c>
      <c r="O279" s="328" t="str">
        <f t="shared" si="9"/>
        <v>KOSE:A044820</v>
      </c>
    </row>
    <row r="280" spans="2:15">
      <c r="B280" s="328" t="s">
        <v>1462</v>
      </c>
      <c r="C280" s="328" t="s">
        <v>35</v>
      </c>
      <c r="D280" s="329" t="s">
        <v>1463</v>
      </c>
      <c r="E280" s="328" t="s">
        <v>528</v>
      </c>
      <c r="F280" s="328" t="s">
        <v>1464</v>
      </c>
      <c r="G280" s="330">
        <v>39006</v>
      </c>
      <c r="H280" s="328" t="s">
        <v>39</v>
      </c>
      <c r="I280" s="328" t="s">
        <v>1465</v>
      </c>
      <c r="J280" s="328" t="s">
        <v>1466</v>
      </c>
      <c r="K280" s="328" t="s">
        <v>33</v>
      </c>
      <c r="M280" s="328" t="str">
        <f t="shared" si="8"/>
        <v>034590 KS EQUITY</v>
      </c>
      <c r="O280" s="328" t="str">
        <f t="shared" si="9"/>
        <v>KOSE:A034590</v>
      </c>
    </row>
    <row r="281" spans="2:15">
      <c r="B281" s="328" t="s">
        <v>1467</v>
      </c>
      <c r="C281" s="328" t="s">
        <v>35</v>
      </c>
      <c r="D281" s="329" t="s">
        <v>1468</v>
      </c>
      <c r="E281" s="328" t="s">
        <v>745</v>
      </c>
      <c r="F281" s="328" t="s">
        <v>54</v>
      </c>
      <c r="G281" s="330">
        <v>39002</v>
      </c>
      <c r="H281" s="328" t="s">
        <v>39</v>
      </c>
      <c r="I281" s="328" t="s">
        <v>1469</v>
      </c>
      <c r="J281" s="328" t="s">
        <v>1470</v>
      </c>
      <c r="K281" s="328" t="s">
        <v>33</v>
      </c>
      <c r="M281" s="328" t="str">
        <f t="shared" si="8"/>
        <v>009770 KS EQUITY</v>
      </c>
      <c r="O281" s="328" t="str">
        <f t="shared" si="9"/>
        <v>KOSE:A009770</v>
      </c>
    </row>
    <row r="282" spans="2:15">
      <c r="B282" s="328" t="s">
        <v>1471</v>
      </c>
      <c r="C282" s="328" t="s">
        <v>35</v>
      </c>
      <c r="D282" s="329" t="s">
        <v>1472</v>
      </c>
      <c r="E282" s="328" t="s">
        <v>290</v>
      </c>
      <c r="F282" s="328" t="s">
        <v>1473</v>
      </c>
      <c r="G282" s="330">
        <v>38985</v>
      </c>
      <c r="H282" s="328" t="s">
        <v>39</v>
      </c>
      <c r="I282" s="328" t="s">
        <v>1474</v>
      </c>
      <c r="J282" s="328" t="s">
        <v>1475</v>
      </c>
      <c r="K282" s="328" t="s">
        <v>579</v>
      </c>
      <c r="M282" s="328" t="str">
        <f t="shared" si="8"/>
        <v>092220 KS EQUITY</v>
      </c>
      <c r="O282" s="328" t="str">
        <f t="shared" si="9"/>
        <v>KOSE:A092220</v>
      </c>
    </row>
    <row r="283" spans="2:15">
      <c r="B283" s="328" t="s">
        <v>1476</v>
      </c>
      <c r="C283" s="328" t="s">
        <v>35</v>
      </c>
      <c r="D283" s="329" t="s">
        <v>1477</v>
      </c>
      <c r="E283" s="328" t="s">
        <v>421</v>
      </c>
      <c r="F283" s="328" t="s">
        <v>1478</v>
      </c>
      <c r="G283" s="330">
        <v>38929</v>
      </c>
      <c r="H283" s="328" t="s">
        <v>39</v>
      </c>
      <c r="I283" s="328" t="s">
        <v>1479</v>
      </c>
      <c r="J283" s="328" t="s">
        <v>1480</v>
      </c>
      <c r="K283" s="328" t="s">
        <v>176</v>
      </c>
      <c r="M283" s="328" t="str">
        <f t="shared" si="8"/>
        <v>092230 KS EQUITY</v>
      </c>
      <c r="O283" s="328" t="str">
        <f t="shared" si="9"/>
        <v>KOSE:A092230</v>
      </c>
    </row>
    <row r="284" spans="2:15">
      <c r="B284" s="328" t="s">
        <v>1481</v>
      </c>
      <c r="C284" s="328" t="s">
        <v>35</v>
      </c>
      <c r="D284" s="329" t="s">
        <v>1482</v>
      </c>
      <c r="E284" s="328" t="s">
        <v>439</v>
      </c>
      <c r="F284" s="328" t="s">
        <v>1483</v>
      </c>
      <c r="G284" s="330">
        <v>38901</v>
      </c>
      <c r="H284" s="328" t="s">
        <v>39</v>
      </c>
      <c r="I284" s="328" t="s">
        <v>1484</v>
      </c>
      <c r="J284" s="328"/>
      <c r="K284" s="328" t="s">
        <v>67</v>
      </c>
      <c r="M284" s="328" t="str">
        <f t="shared" si="8"/>
        <v>089470 KS EQUITY</v>
      </c>
      <c r="O284" s="328" t="str">
        <f t="shared" si="9"/>
        <v>KOSE:A089470</v>
      </c>
    </row>
    <row r="285" spans="2:15">
      <c r="B285" s="328" t="s">
        <v>1485</v>
      </c>
      <c r="C285" s="328" t="s">
        <v>35</v>
      </c>
      <c r="D285" s="329" t="s">
        <v>1486</v>
      </c>
      <c r="E285" s="328" t="s">
        <v>762</v>
      </c>
      <c r="F285" s="328" t="s">
        <v>1487</v>
      </c>
      <c r="G285" s="330">
        <v>38897</v>
      </c>
      <c r="H285" s="328" t="s">
        <v>39</v>
      </c>
      <c r="I285" s="328" t="s">
        <v>1488</v>
      </c>
      <c r="J285" s="328" t="s">
        <v>1489</v>
      </c>
      <c r="K285" s="328" t="s">
        <v>33</v>
      </c>
      <c r="M285" s="328" t="str">
        <f t="shared" si="8"/>
        <v>091090 KS EQUITY</v>
      </c>
      <c r="O285" s="328" t="str">
        <f t="shared" si="9"/>
        <v>KOSE:A091090</v>
      </c>
    </row>
    <row r="286" spans="2:15">
      <c r="B286" s="328" t="s">
        <v>1490</v>
      </c>
      <c r="C286" s="328" t="s">
        <v>35</v>
      </c>
      <c r="D286" s="329" t="s">
        <v>1491</v>
      </c>
      <c r="E286" s="328" t="s">
        <v>439</v>
      </c>
      <c r="F286" s="328" t="s">
        <v>1492</v>
      </c>
      <c r="G286" s="330">
        <v>38876</v>
      </c>
      <c r="H286" s="328" t="s">
        <v>39</v>
      </c>
      <c r="I286" s="328" t="s">
        <v>1493</v>
      </c>
      <c r="J286" s="328" t="s">
        <v>1494</v>
      </c>
      <c r="K286" s="328" t="s">
        <v>504</v>
      </c>
      <c r="M286" s="328" t="str">
        <f t="shared" si="8"/>
        <v>090350 KS EQUITY</v>
      </c>
      <c r="O286" s="328" t="str">
        <f t="shared" si="9"/>
        <v>KOSE:A090350</v>
      </c>
    </row>
    <row r="287" spans="2:15">
      <c r="B287" s="328" t="s">
        <v>1495</v>
      </c>
      <c r="C287" s="328" t="s">
        <v>35</v>
      </c>
      <c r="D287" s="329" t="s">
        <v>1496</v>
      </c>
      <c r="E287" s="328" t="s">
        <v>439</v>
      </c>
      <c r="F287" s="328" t="s">
        <v>1497</v>
      </c>
      <c r="G287" s="330">
        <v>38870</v>
      </c>
      <c r="H287" s="328" t="s">
        <v>39</v>
      </c>
      <c r="I287" s="328" t="s">
        <v>1498</v>
      </c>
      <c r="J287" s="328" t="s">
        <v>1499</v>
      </c>
      <c r="K287" s="328" t="s">
        <v>971</v>
      </c>
      <c r="M287" s="328" t="str">
        <f t="shared" si="8"/>
        <v>090430 KS EQUITY</v>
      </c>
      <c r="O287" s="328" t="str">
        <f t="shared" si="9"/>
        <v>KOSE:A090430</v>
      </c>
    </row>
    <row r="288" spans="2:15">
      <c r="B288" s="328" t="s">
        <v>1500</v>
      </c>
      <c r="C288" s="328" t="s">
        <v>35</v>
      </c>
      <c r="D288" s="329" t="s">
        <v>1501</v>
      </c>
      <c r="E288" s="328" t="s">
        <v>926</v>
      </c>
      <c r="F288" s="328" t="s">
        <v>1502</v>
      </c>
      <c r="G288" s="330">
        <v>38861</v>
      </c>
      <c r="H288" s="328" t="s">
        <v>39</v>
      </c>
      <c r="I288" s="328" t="s">
        <v>1503</v>
      </c>
      <c r="J288" s="328" t="s">
        <v>1504</v>
      </c>
      <c r="K288" s="328" t="s">
        <v>128</v>
      </c>
      <c r="M288" s="328" t="str">
        <f t="shared" si="8"/>
        <v>032350 KS EQUITY</v>
      </c>
      <c r="O288" s="328" t="str">
        <f t="shared" si="9"/>
        <v>KOSE:A032350</v>
      </c>
    </row>
    <row r="289" spans="2:15">
      <c r="B289" s="328" t="s">
        <v>1505</v>
      </c>
      <c r="C289" s="328" t="s">
        <v>35</v>
      </c>
      <c r="D289" s="329" t="s">
        <v>1506</v>
      </c>
      <c r="E289" s="328" t="s">
        <v>187</v>
      </c>
      <c r="F289" s="328" t="s">
        <v>1507</v>
      </c>
      <c r="G289" s="330">
        <v>38855</v>
      </c>
      <c r="H289" s="328" t="s">
        <v>39</v>
      </c>
      <c r="I289" s="328" t="s">
        <v>1508</v>
      </c>
      <c r="J289" s="328" t="s">
        <v>1509</v>
      </c>
      <c r="K289" s="328" t="s">
        <v>33</v>
      </c>
      <c r="M289" s="328" t="str">
        <f t="shared" si="8"/>
        <v>090080 KS EQUITY</v>
      </c>
      <c r="O289" s="328" t="str">
        <f t="shared" si="9"/>
        <v>KOSE:A090080</v>
      </c>
    </row>
    <row r="290" spans="2:15">
      <c r="B290" s="328" t="s">
        <v>1510</v>
      </c>
      <c r="C290" s="328" t="s">
        <v>35</v>
      </c>
      <c r="D290" s="329" t="s">
        <v>1511</v>
      </c>
      <c r="E290" s="328" t="s">
        <v>575</v>
      </c>
      <c r="F290" s="328" t="s">
        <v>1512</v>
      </c>
      <c r="G290" s="330">
        <v>38804</v>
      </c>
      <c r="H290" s="328" t="s">
        <v>39</v>
      </c>
      <c r="I290" s="328" t="s">
        <v>1513</v>
      </c>
      <c r="J290" s="328" t="s">
        <v>1514</v>
      </c>
      <c r="K290" s="328" t="s">
        <v>33</v>
      </c>
      <c r="M290" s="328" t="str">
        <f t="shared" si="8"/>
        <v>049800 KS EQUITY</v>
      </c>
      <c r="O290" s="328" t="str">
        <f t="shared" si="9"/>
        <v>KOSE:A049800</v>
      </c>
    </row>
    <row r="291" spans="2:15">
      <c r="B291" s="328" t="s">
        <v>1515</v>
      </c>
      <c r="C291" s="328" t="s">
        <v>35</v>
      </c>
      <c r="D291" s="329" t="s">
        <v>1516</v>
      </c>
      <c r="E291" s="328" t="s">
        <v>365</v>
      </c>
      <c r="F291" s="328" t="s">
        <v>1517</v>
      </c>
      <c r="G291" s="330">
        <v>38791</v>
      </c>
      <c r="H291" s="328" t="s">
        <v>39</v>
      </c>
      <c r="I291" s="328" t="s">
        <v>1518</v>
      </c>
      <c r="J291" s="328" t="s">
        <v>1519</v>
      </c>
      <c r="K291" s="328" t="s">
        <v>33</v>
      </c>
      <c r="M291" s="328" t="str">
        <f t="shared" si="8"/>
        <v>035510 KS EQUITY</v>
      </c>
      <c r="O291" s="328" t="str">
        <f t="shared" si="9"/>
        <v>KOSE:A035510</v>
      </c>
    </row>
    <row r="292" spans="2:15">
      <c r="B292" s="328" t="s">
        <v>1520</v>
      </c>
      <c r="C292" s="328" t="s">
        <v>35</v>
      </c>
      <c r="D292" s="329" t="s">
        <v>1521</v>
      </c>
      <c r="E292" s="328" t="s">
        <v>756</v>
      </c>
      <c r="F292" s="328" t="s">
        <v>1522</v>
      </c>
      <c r="G292" s="330">
        <v>38757</v>
      </c>
      <c r="H292" s="328" t="s">
        <v>39</v>
      </c>
      <c r="I292" s="328" t="s">
        <v>1523</v>
      </c>
      <c r="J292" s="328" t="s">
        <v>1524</v>
      </c>
      <c r="K292" s="328" t="s">
        <v>33</v>
      </c>
      <c r="M292" s="328" t="str">
        <f t="shared" si="8"/>
        <v>088790 KS EQUITY</v>
      </c>
      <c r="O292" s="328" t="str">
        <f t="shared" si="9"/>
        <v>KOSE:A088790</v>
      </c>
    </row>
    <row r="293" spans="2:15">
      <c r="B293" s="328" t="s">
        <v>1525</v>
      </c>
      <c r="C293" s="328" t="s">
        <v>35</v>
      </c>
      <c r="D293" s="329" t="s">
        <v>1526</v>
      </c>
      <c r="E293" s="328" t="s">
        <v>626</v>
      </c>
      <c r="F293" s="328" t="s">
        <v>1527</v>
      </c>
      <c r="G293" s="330">
        <v>38712</v>
      </c>
      <c r="H293" s="328" t="s">
        <v>39</v>
      </c>
      <c r="I293" s="328" t="s">
        <v>1528</v>
      </c>
      <c r="J293" s="328" t="s">
        <v>1529</v>
      </c>
      <c r="K293" s="328" t="s">
        <v>33</v>
      </c>
      <c r="M293" s="328" t="str">
        <f t="shared" si="8"/>
        <v>088980 KS EQUITY</v>
      </c>
      <c r="O293" s="328" t="str">
        <f t="shared" si="9"/>
        <v>KOSE:A088980</v>
      </c>
    </row>
    <row r="294" spans="2:15">
      <c r="B294" s="328" t="s">
        <v>1530</v>
      </c>
      <c r="C294" s="328" t="s">
        <v>35</v>
      </c>
      <c r="D294" s="329" t="s">
        <v>1531</v>
      </c>
      <c r="E294" s="328" t="s">
        <v>461</v>
      </c>
      <c r="F294" s="328" t="s">
        <v>1532</v>
      </c>
      <c r="G294" s="330">
        <v>38705</v>
      </c>
      <c r="H294" s="328" t="s">
        <v>39</v>
      </c>
      <c r="I294" s="328" t="s">
        <v>1533</v>
      </c>
      <c r="J294" s="328"/>
      <c r="K294" s="328" t="s">
        <v>33</v>
      </c>
      <c r="M294" s="328" t="str">
        <f t="shared" si="8"/>
        <v>023530 KS EQUITY</v>
      </c>
      <c r="O294" s="328" t="str">
        <f t="shared" si="9"/>
        <v>KOSE:A023530</v>
      </c>
    </row>
    <row r="295" spans="2:15">
      <c r="B295" s="328" t="s">
        <v>1534</v>
      </c>
      <c r="C295" s="328" t="s">
        <v>35</v>
      </c>
      <c r="D295" s="329" t="s">
        <v>1535</v>
      </c>
      <c r="E295" s="328" t="s">
        <v>1536</v>
      </c>
      <c r="F295" s="328" t="s">
        <v>1537</v>
      </c>
      <c r="G295" s="330">
        <v>38698</v>
      </c>
      <c r="H295" s="328" t="s">
        <v>39</v>
      </c>
      <c r="I295" s="328" t="s">
        <v>1538</v>
      </c>
      <c r="J295" s="328" t="s">
        <v>1539</v>
      </c>
      <c r="K295" s="328" t="s">
        <v>33</v>
      </c>
      <c r="M295" s="328" t="str">
        <f t="shared" si="8"/>
        <v>086280 KS EQUITY</v>
      </c>
      <c r="O295" s="328" t="str">
        <f t="shared" si="9"/>
        <v>KOSE:A086280</v>
      </c>
    </row>
    <row r="296" spans="2:15">
      <c r="B296" s="328" t="s">
        <v>1540</v>
      </c>
      <c r="C296" s="328" t="s">
        <v>35</v>
      </c>
      <c r="D296" s="329" t="s">
        <v>1541</v>
      </c>
      <c r="E296" s="328" t="s">
        <v>162</v>
      </c>
      <c r="F296" s="328" t="s">
        <v>1542</v>
      </c>
      <c r="G296" s="330">
        <v>38695</v>
      </c>
      <c r="H296" s="328" t="s">
        <v>39</v>
      </c>
      <c r="I296" s="328" t="s">
        <v>1543</v>
      </c>
      <c r="J296" s="328" t="s">
        <v>1544</v>
      </c>
      <c r="K296" s="328" t="s">
        <v>104</v>
      </c>
      <c r="M296" s="328" t="str">
        <f t="shared" si="8"/>
        <v>084870 KS EQUITY</v>
      </c>
      <c r="O296" s="328" t="str">
        <f t="shared" si="9"/>
        <v>KOSE:A084870</v>
      </c>
    </row>
    <row r="297" spans="2:15">
      <c r="B297" s="328" t="s">
        <v>1545</v>
      </c>
      <c r="C297" s="328" t="s">
        <v>35</v>
      </c>
      <c r="D297" s="329" t="s">
        <v>1546</v>
      </c>
      <c r="E297" s="328" t="s">
        <v>63</v>
      </c>
      <c r="F297" s="328" t="s">
        <v>1547</v>
      </c>
      <c r="G297" s="330">
        <v>38678</v>
      </c>
      <c r="H297" s="328" t="s">
        <v>39</v>
      </c>
      <c r="I297" s="328" t="s">
        <v>1548</v>
      </c>
      <c r="J297" s="328" t="s">
        <v>1549</v>
      </c>
      <c r="K297" s="328" t="s">
        <v>67</v>
      </c>
      <c r="M297" s="328" t="str">
        <f t="shared" si="8"/>
        <v>086790 KS EQUITY</v>
      </c>
      <c r="O297" s="328" t="str">
        <f t="shared" si="9"/>
        <v>KOSE:A086790</v>
      </c>
    </row>
    <row r="298" spans="2:15">
      <c r="B298" s="328" t="s">
        <v>1550</v>
      </c>
      <c r="C298" s="328" t="s">
        <v>35</v>
      </c>
      <c r="D298" s="329" t="s">
        <v>1551</v>
      </c>
      <c r="E298" s="328" t="s">
        <v>1552</v>
      </c>
      <c r="F298" s="328" t="s">
        <v>1553</v>
      </c>
      <c r="G298" s="330">
        <v>38656</v>
      </c>
      <c r="H298" s="328" t="s">
        <v>39</v>
      </c>
      <c r="I298" s="328" t="s">
        <v>1554</v>
      </c>
      <c r="J298" s="328" t="s">
        <v>1555</v>
      </c>
      <c r="K298" s="328" t="s">
        <v>351</v>
      </c>
      <c r="M298" s="328" t="str">
        <f t="shared" si="8"/>
        <v>001560 KS EQUITY</v>
      </c>
      <c r="O298" s="328" t="str">
        <f t="shared" si="9"/>
        <v>KOSE:A001560</v>
      </c>
    </row>
    <row r="299" spans="2:15">
      <c r="B299" s="328" t="s">
        <v>1556</v>
      </c>
      <c r="C299" s="328" t="s">
        <v>35</v>
      </c>
      <c r="D299" s="329" t="s">
        <v>1557</v>
      </c>
      <c r="E299" s="328" t="s">
        <v>310</v>
      </c>
      <c r="F299" s="328" t="s">
        <v>1558</v>
      </c>
      <c r="G299" s="330">
        <v>38646</v>
      </c>
      <c r="H299" s="328" t="s">
        <v>39</v>
      </c>
      <c r="I299" s="328" t="s">
        <v>1559</v>
      </c>
      <c r="J299" s="328" t="s">
        <v>1560</v>
      </c>
      <c r="K299" s="328" t="s">
        <v>579</v>
      </c>
      <c r="M299" s="328" t="str">
        <f t="shared" si="8"/>
        <v>079430 KS EQUITY</v>
      </c>
      <c r="O299" s="328" t="str">
        <f t="shared" si="9"/>
        <v>KOSE:A079430</v>
      </c>
    </row>
    <row r="300" spans="2:15">
      <c r="B300" s="328" t="s">
        <v>1561</v>
      </c>
      <c r="C300" s="328" t="s">
        <v>35</v>
      </c>
      <c r="D300" s="329" t="s">
        <v>1562</v>
      </c>
      <c r="E300" s="328" t="s">
        <v>112</v>
      </c>
      <c r="F300" s="328" t="s">
        <v>1563</v>
      </c>
      <c r="G300" s="330">
        <v>38645</v>
      </c>
      <c r="H300" s="328" t="s">
        <v>39</v>
      </c>
      <c r="I300" s="328" t="s">
        <v>1564</v>
      </c>
      <c r="J300" s="328" t="s">
        <v>1565</v>
      </c>
      <c r="K300" s="328" t="s">
        <v>579</v>
      </c>
      <c r="M300" s="328" t="str">
        <f t="shared" si="8"/>
        <v>084010 KS EQUITY</v>
      </c>
      <c r="O300" s="328" t="str">
        <f t="shared" si="9"/>
        <v>KOSE:A084010</v>
      </c>
    </row>
    <row r="301" spans="2:15">
      <c r="B301" s="328" t="s">
        <v>1566</v>
      </c>
      <c r="C301" s="328" t="s">
        <v>35</v>
      </c>
      <c r="D301" s="329" t="s">
        <v>1567</v>
      </c>
      <c r="E301" s="328" t="s">
        <v>187</v>
      </c>
      <c r="F301" s="328" t="s">
        <v>54</v>
      </c>
      <c r="G301" s="330">
        <v>38581</v>
      </c>
      <c r="H301" s="328" t="s">
        <v>39</v>
      </c>
      <c r="I301" s="328" t="s">
        <v>1568</v>
      </c>
      <c r="J301" s="328"/>
      <c r="K301" s="328" t="s">
        <v>33</v>
      </c>
      <c r="M301" s="328" t="str">
        <f t="shared" si="8"/>
        <v>075180 KS EQUITY</v>
      </c>
      <c r="O301" s="328" t="str">
        <f t="shared" si="9"/>
        <v>KOSE:A075180</v>
      </c>
    </row>
    <row r="302" spans="2:15">
      <c r="B302" s="328" t="s">
        <v>1569</v>
      </c>
      <c r="C302" s="328" t="s">
        <v>35</v>
      </c>
      <c r="D302" s="329" t="s">
        <v>1570</v>
      </c>
      <c r="E302" s="328" t="s">
        <v>439</v>
      </c>
      <c r="F302" s="328" t="s">
        <v>1571</v>
      </c>
      <c r="G302" s="330">
        <v>38568</v>
      </c>
      <c r="H302" s="328" t="s">
        <v>39</v>
      </c>
      <c r="I302" s="328" t="s">
        <v>1572</v>
      </c>
      <c r="J302" s="328" t="s">
        <v>1573</v>
      </c>
      <c r="K302" s="328" t="s">
        <v>33</v>
      </c>
      <c r="M302" s="328" t="str">
        <f t="shared" si="8"/>
        <v>083420 KS EQUITY</v>
      </c>
      <c r="O302" s="328" t="str">
        <f t="shared" si="9"/>
        <v>KOSE:A083420</v>
      </c>
    </row>
    <row r="303" spans="2:15">
      <c r="B303" s="328" t="s">
        <v>1574</v>
      </c>
      <c r="C303" s="328" t="s">
        <v>35</v>
      </c>
      <c r="D303" s="329" t="s">
        <v>1575</v>
      </c>
      <c r="E303" s="328" t="s">
        <v>63</v>
      </c>
      <c r="F303" s="328" t="s">
        <v>1576</v>
      </c>
      <c r="G303" s="330">
        <v>38559</v>
      </c>
      <c r="H303" s="328" t="s">
        <v>39</v>
      </c>
      <c r="I303" s="328" t="s">
        <v>1577</v>
      </c>
      <c r="J303" s="328" t="s">
        <v>1578</v>
      </c>
      <c r="K303" s="328" t="s">
        <v>971</v>
      </c>
      <c r="M303" s="328" t="str">
        <f t="shared" si="8"/>
        <v>084690 KS EQUITY</v>
      </c>
      <c r="O303" s="328" t="str">
        <f t="shared" si="9"/>
        <v>KOSE:A084690</v>
      </c>
    </row>
    <row r="304" spans="2:15">
      <c r="B304" s="328" t="s">
        <v>1579</v>
      </c>
      <c r="C304" s="328" t="s">
        <v>35</v>
      </c>
      <c r="D304" s="329" t="s">
        <v>1580</v>
      </c>
      <c r="E304" s="328" t="s">
        <v>310</v>
      </c>
      <c r="F304" s="328" t="s">
        <v>1581</v>
      </c>
      <c r="G304" s="330">
        <v>38558</v>
      </c>
      <c r="H304" s="328" t="s">
        <v>39</v>
      </c>
      <c r="I304" s="328" t="s">
        <v>1582</v>
      </c>
      <c r="J304" s="328" t="s">
        <v>1583</v>
      </c>
      <c r="K304" s="328" t="s">
        <v>67</v>
      </c>
      <c r="M304" s="328" t="str">
        <f t="shared" si="8"/>
        <v>071950 KS EQUITY</v>
      </c>
      <c r="O304" s="328" t="str">
        <f t="shared" si="9"/>
        <v>KOSE:A071950</v>
      </c>
    </row>
    <row r="305" spans="2:15">
      <c r="B305" s="328" t="s">
        <v>1584</v>
      </c>
      <c r="C305" s="328" t="s">
        <v>35</v>
      </c>
      <c r="D305" s="329" t="s">
        <v>1585</v>
      </c>
      <c r="E305" s="328" t="s">
        <v>1586</v>
      </c>
      <c r="F305" s="328" t="s">
        <v>1587</v>
      </c>
      <c r="G305" s="330">
        <v>38555</v>
      </c>
      <c r="H305" s="328" t="s">
        <v>39</v>
      </c>
      <c r="I305" s="328" t="s">
        <v>1588</v>
      </c>
      <c r="J305" s="328" t="s">
        <v>1589</v>
      </c>
      <c r="K305" s="328" t="s">
        <v>436</v>
      </c>
      <c r="M305" s="328" t="str">
        <f t="shared" si="8"/>
        <v>084680 KS EQUITY</v>
      </c>
      <c r="O305" s="328" t="str">
        <f t="shared" si="9"/>
        <v>KOSE:A084680</v>
      </c>
    </row>
    <row r="306" spans="2:15">
      <c r="B306" s="328" t="s">
        <v>1590</v>
      </c>
      <c r="C306" s="328" t="s">
        <v>35</v>
      </c>
      <c r="D306" s="329" t="s">
        <v>1591</v>
      </c>
      <c r="E306" s="328" t="s">
        <v>1592</v>
      </c>
      <c r="F306" s="328" t="s">
        <v>1593</v>
      </c>
      <c r="G306" s="330">
        <v>38533</v>
      </c>
      <c r="H306" s="328" t="s">
        <v>39</v>
      </c>
      <c r="I306" s="328" t="s">
        <v>1594</v>
      </c>
      <c r="J306" s="328" t="s">
        <v>1595</v>
      </c>
      <c r="K306" s="328" t="s">
        <v>104</v>
      </c>
      <c r="M306" s="328" t="str">
        <f t="shared" si="8"/>
        <v>084670 KS EQUITY</v>
      </c>
      <c r="O306" s="328" t="str">
        <f t="shared" si="9"/>
        <v>KOSE:A084670</v>
      </c>
    </row>
    <row r="307" spans="2:15">
      <c r="B307" s="328" t="s">
        <v>1596</v>
      </c>
      <c r="C307" s="328" t="s">
        <v>35</v>
      </c>
      <c r="D307" s="329" t="s">
        <v>1597</v>
      </c>
      <c r="E307" s="328" t="s">
        <v>575</v>
      </c>
      <c r="F307" s="328" t="s">
        <v>1598</v>
      </c>
      <c r="G307" s="330">
        <v>38484</v>
      </c>
      <c r="H307" s="328" t="s">
        <v>39</v>
      </c>
      <c r="I307" s="328" t="s">
        <v>1599</v>
      </c>
      <c r="J307" s="328" t="s">
        <v>1600</v>
      </c>
      <c r="K307" s="328" t="s">
        <v>579</v>
      </c>
      <c r="M307" s="328" t="str">
        <f t="shared" si="8"/>
        <v>042700 KS EQUITY</v>
      </c>
      <c r="O307" s="328" t="str">
        <f t="shared" si="9"/>
        <v>KOSE:A042700</v>
      </c>
    </row>
    <row r="308" spans="2:15">
      <c r="B308" s="328" t="s">
        <v>1601</v>
      </c>
      <c r="C308" s="328" t="s">
        <v>35</v>
      </c>
      <c r="D308" s="329" t="s">
        <v>1602</v>
      </c>
      <c r="E308" s="328" t="s">
        <v>112</v>
      </c>
      <c r="F308" s="328" t="s">
        <v>1603</v>
      </c>
      <c r="G308" s="330">
        <v>38400</v>
      </c>
      <c r="H308" s="328" t="s">
        <v>39</v>
      </c>
      <c r="I308" s="328" t="s">
        <v>1604</v>
      </c>
      <c r="J308" s="328" t="s">
        <v>1605</v>
      </c>
      <c r="K308" s="328" t="s">
        <v>668</v>
      </c>
      <c r="M308" s="328" t="str">
        <f t="shared" si="8"/>
        <v>004890 KS EQUITY</v>
      </c>
      <c r="O308" s="328" t="str">
        <f t="shared" si="9"/>
        <v>KOSE:A004890</v>
      </c>
    </row>
    <row r="309" spans="2:15">
      <c r="B309" s="328" t="s">
        <v>1606</v>
      </c>
      <c r="C309" s="328" t="s">
        <v>35</v>
      </c>
      <c r="D309" s="329" t="s">
        <v>1607</v>
      </c>
      <c r="E309" s="328" t="s">
        <v>1241</v>
      </c>
      <c r="F309" s="328" t="s">
        <v>1608</v>
      </c>
      <c r="G309" s="330">
        <v>38345</v>
      </c>
      <c r="H309" s="328" t="s">
        <v>39</v>
      </c>
      <c r="I309" s="328" t="s">
        <v>1609</v>
      </c>
      <c r="J309" s="328" t="s">
        <v>1610</v>
      </c>
      <c r="K309" s="328" t="s">
        <v>33</v>
      </c>
      <c r="M309" s="328" t="str">
        <f t="shared" si="8"/>
        <v>010960 KS EQUITY</v>
      </c>
      <c r="O309" s="328" t="str">
        <f t="shared" si="9"/>
        <v>KOSE:A010960</v>
      </c>
    </row>
    <row r="310" spans="2:15">
      <c r="B310" s="328" t="s">
        <v>1611</v>
      </c>
      <c r="C310" s="328" t="s">
        <v>35</v>
      </c>
      <c r="D310" s="329" t="s">
        <v>1612</v>
      </c>
      <c r="E310" s="328" t="s">
        <v>484</v>
      </c>
      <c r="F310" s="328" t="s">
        <v>1613</v>
      </c>
      <c r="G310" s="330">
        <v>38343</v>
      </c>
      <c r="H310" s="328" t="s">
        <v>39</v>
      </c>
      <c r="I310" s="328" t="s">
        <v>1614</v>
      </c>
      <c r="J310" s="328" t="s">
        <v>1615</v>
      </c>
      <c r="K310" s="328" t="s">
        <v>128</v>
      </c>
      <c r="M310" s="328" t="str">
        <f t="shared" si="8"/>
        <v>073240 KS EQUITY</v>
      </c>
      <c r="O310" s="328" t="str">
        <f t="shared" si="9"/>
        <v>KOSE:A073240</v>
      </c>
    </row>
    <row r="311" spans="2:15">
      <c r="B311" s="328" t="s">
        <v>1616</v>
      </c>
      <c r="C311" s="328" t="s">
        <v>35</v>
      </c>
      <c r="D311" s="329" t="s">
        <v>1617</v>
      </c>
      <c r="E311" s="328" t="s">
        <v>327</v>
      </c>
      <c r="F311" s="328" t="s">
        <v>1618</v>
      </c>
      <c r="G311" s="330">
        <v>38324</v>
      </c>
      <c r="H311" s="328" t="s">
        <v>39</v>
      </c>
      <c r="I311" s="328" t="s">
        <v>1619</v>
      </c>
      <c r="J311" s="328" t="s">
        <v>1620</v>
      </c>
      <c r="K311" s="328" t="s">
        <v>33</v>
      </c>
      <c r="M311" s="328" t="str">
        <f t="shared" si="8"/>
        <v>079160 KS EQUITY</v>
      </c>
      <c r="O311" s="328" t="str">
        <f t="shared" si="9"/>
        <v>KOSE:A079160</v>
      </c>
    </row>
    <row r="312" spans="2:15">
      <c r="B312" s="328" t="s">
        <v>1621</v>
      </c>
      <c r="C312" s="328" t="s">
        <v>35</v>
      </c>
      <c r="D312" s="329" t="s">
        <v>1622</v>
      </c>
      <c r="E312" s="328" t="s">
        <v>439</v>
      </c>
      <c r="F312" s="328" t="s">
        <v>1623</v>
      </c>
      <c r="G312" s="330">
        <v>38287</v>
      </c>
      <c r="H312" s="328" t="s">
        <v>39</v>
      </c>
      <c r="I312" s="328" t="s">
        <v>1624</v>
      </c>
      <c r="J312" s="328" t="s">
        <v>1625</v>
      </c>
      <c r="K312" s="328" t="s">
        <v>971</v>
      </c>
      <c r="M312" s="328" t="str">
        <f t="shared" si="8"/>
        <v>081000 KS EQUITY</v>
      </c>
      <c r="O312" s="328" t="str">
        <f t="shared" si="9"/>
        <v>KOSE:A081000</v>
      </c>
    </row>
    <row r="313" spans="2:15">
      <c r="B313" s="328" t="s">
        <v>1626</v>
      </c>
      <c r="C313" s="328" t="s">
        <v>35</v>
      </c>
      <c r="D313" s="329" t="s">
        <v>1627</v>
      </c>
      <c r="E313" s="328" t="s">
        <v>421</v>
      </c>
      <c r="F313" s="328" t="s">
        <v>1628</v>
      </c>
      <c r="G313" s="330">
        <v>38251</v>
      </c>
      <c r="H313" s="328" t="s">
        <v>39</v>
      </c>
      <c r="I313" s="328" t="s">
        <v>1629</v>
      </c>
      <c r="J313" s="328" t="s">
        <v>1630</v>
      </c>
      <c r="K313" s="328" t="s">
        <v>33</v>
      </c>
      <c r="M313" s="328" t="str">
        <f t="shared" si="8"/>
        <v>014830 KS EQUITY</v>
      </c>
      <c r="O313" s="328" t="str">
        <f t="shared" si="9"/>
        <v>KOSE:A014830</v>
      </c>
    </row>
    <row r="314" spans="2:15">
      <c r="B314" s="328" t="s">
        <v>1631</v>
      </c>
      <c r="C314" s="328" t="s">
        <v>35</v>
      </c>
      <c r="D314" s="329" t="s">
        <v>1632</v>
      </c>
      <c r="E314" s="328" t="s">
        <v>187</v>
      </c>
      <c r="F314" s="328" t="s">
        <v>1633</v>
      </c>
      <c r="G314" s="330">
        <v>38204</v>
      </c>
      <c r="H314" s="328" t="s">
        <v>39</v>
      </c>
      <c r="I314" s="328" t="s">
        <v>1634</v>
      </c>
      <c r="J314" s="328"/>
      <c r="K314" s="328" t="s">
        <v>33</v>
      </c>
      <c r="M314" s="328" t="str">
        <f t="shared" si="8"/>
        <v>041650 KS EQUITY</v>
      </c>
      <c r="O314" s="328" t="str">
        <f t="shared" si="9"/>
        <v>KOSE:A041650</v>
      </c>
    </row>
    <row r="315" spans="2:15">
      <c r="B315" s="328" t="s">
        <v>1635</v>
      </c>
      <c r="C315" s="328" t="s">
        <v>35</v>
      </c>
      <c r="D315" s="329" t="s">
        <v>1636</v>
      </c>
      <c r="E315" s="328" t="s">
        <v>187</v>
      </c>
      <c r="F315" s="328" t="s">
        <v>1637</v>
      </c>
      <c r="G315" s="330">
        <v>38204</v>
      </c>
      <c r="H315" s="328" t="s">
        <v>39</v>
      </c>
      <c r="I315" s="328" t="s">
        <v>1638</v>
      </c>
      <c r="J315" s="328" t="s">
        <v>1639</v>
      </c>
      <c r="K315" s="328" t="s">
        <v>67</v>
      </c>
      <c r="M315" s="328" t="str">
        <f t="shared" si="8"/>
        <v>023810 KS EQUITY</v>
      </c>
      <c r="O315" s="328" t="str">
        <f t="shared" si="9"/>
        <v>KOSE:A023810</v>
      </c>
    </row>
    <row r="316" spans="2:15">
      <c r="B316" s="328" t="s">
        <v>1640</v>
      </c>
      <c r="C316" s="328" t="s">
        <v>35</v>
      </c>
      <c r="D316" s="329" t="s">
        <v>1641</v>
      </c>
      <c r="E316" s="328" t="s">
        <v>63</v>
      </c>
      <c r="F316" s="328" t="s">
        <v>1642</v>
      </c>
      <c r="G316" s="330">
        <v>38201</v>
      </c>
      <c r="H316" s="328" t="s">
        <v>39</v>
      </c>
      <c r="I316" s="328" t="s">
        <v>1643</v>
      </c>
      <c r="J316" s="328" t="s">
        <v>1644</v>
      </c>
      <c r="K316" s="328" t="s">
        <v>1347</v>
      </c>
      <c r="M316" s="328" t="str">
        <f t="shared" si="8"/>
        <v>078930 KS EQUITY</v>
      </c>
      <c r="O316" s="328" t="str">
        <f t="shared" si="9"/>
        <v>KOSE:A078930</v>
      </c>
    </row>
    <row r="317" spans="2:15">
      <c r="B317" s="328" t="s">
        <v>1645</v>
      </c>
      <c r="C317" s="328" t="s">
        <v>35</v>
      </c>
      <c r="D317" s="329" t="s">
        <v>1646</v>
      </c>
      <c r="E317" s="328" t="s">
        <v>1182</v>
      </c>
      <c r="F317" s="328" t="s">
        <v>1647</v>
      </c>
      <c r="G317" s="330">
        <v>38191</v>
      </c>
      <c r="H317" s="328" t="s">
        <v>39</v>
      </c>
      <c r="I317" s="328" t="s">
        <v>1648</v>
      </c>
      <c r="J317" s="328" t="s">
        <v>1649</v>
      </c>
      <c r="K317" s="328" t="s">
        <v>33</v>
      </c>
      <c r="M317" s="328" t="str">
        <f t="shared" si="8"/>
        <v>077500 KS EQUITY</v>
      </c>
      <c r="O317" s="328" t="str">
        <f t="shared" si="9"/>
        <v>KOSE:A077500</v>
      </c>
    </row>
    <row r="318" spans="2:15">
      <c r="B318" s="328" t="s">
        <v>1650</v>
      </c>
      <c r="C318" s="328" t="s">
        <v>35</v>
      </c>
      <c r="D318" s="329" t="s">
        <v>1651</v>
      </c>
      <c r="E318" s="328" t="s">
        <v>762</v>
      </c>
      <c r="F318" s="328" t="s">
        <v>1652</v>
      </c>
      <c r="G318" s="330">
        <v>38188</v>
      </c>
      <c r="H318" s="328" t="s">
        <v>39</v>
      </c>
      <c r="I318" s="328" t="s">
        <v>1653</v>
      </c>
      <c r="J318" s="328" t="s">
        <v>1654</v>
      </c>
      <c r="K318" s="328" t="s">
        <v>33</v>
      </c>
      <c r="M318" s="328" t="str">
        <f t="shared" si="8"/>
        <v>058730 KS EQUITY</v>
      </c>
      <c r="O318" s="328" t="str">
        <f t="shared" si="9"/>
        <v>KOSE:A058730</v>
      </c>
    </row>
    <row r="319" spans="2:15">
      <c r="B319" s="328" t="s">
        <v>1655</v>
      </c>
      <c r="C319" s="328" t="s">
        <v>35</v>
      </c>
      <c r="D319" s="329" t="s">
        <v>1656</v>
      </c>
      <c r="E319" s="328" t="s">
        <v>198</v>
      </c>
      <c r="F319" s="328" t="s">
        <v>1657</v>
      </c>
      <c r="G319" s="330">
        <v>38117</v>
      </c>
      <c r="H319" s="328" t="s">
        <v>39</v>
      </c>
      <c r="I319" s="328" t="s">
        <v>1658</v>
      </c>
      <c r="J319" s="328" t="s">
        <v>1659</v>
      </c>
      <c r="K319" s="328" t="s">
        <v>176</v>
      </c>
      <c r="M319" s="328" t="str">
        <f t="shared" si="8"/>
        <v>034220 KS EQUITY</v>
      </c>
      <c r="O319" s="328" t="str">
        <f t="shared" si="9"/>
        <v>KOSE:A034220</v>
      </c>
    </row>
    <row r="320" spans="2:15">
      <c r="B320" s="328" t="s">
        <v>1660</v>
      </c>
      <c r="C320" s="328" t="s">
        <v>35</v>
      </c>
      <c r="D320" s="329" t="s">
        <v>1661</v>
      </c>
      <c r="E320" s="328" t="s">
        <v>512</v>
      </c>
      <c r="F320" s="328" t="s">
        <v>1662</v>
      </c>
      <c r="G320" s="330">
        <v>38021</v>
      </c>
      <c r="H320" s="328" t="s">
        <v>39</v>
      </c>
      <c r="I320" s="328" t="s">
        <v>1663</v>
      </c>
      <c r="J320" s="328" t="s">
        <v>1664</v>
      </c>
      <c r="K320" s="328" t="s">
        <v>33</v>
      </c>
      <c r="M320" s="328" t="str">
        <f t="shared" si="8"/>
        <v>078000 KS EQUITY</v>
      </c>
      <c r="O320" s="328" t="str">
        <f t="shared" si="9"/>
        <v>KOSE:A078000</v>
      </c>
    </row>
    <row r="321" spans="2:15">
      <c r="B321" s="328" t="s">
        <v>1665</v>
      </c>
      <c r="C321" s="328" t="s">
        <v>35</v>
      </c>
      <c r="D321" s="329" t="s">
        <v>1666</v>
      </c>
      <c r="E321" s="328" t="s">
        <v>544</v>
      </c>
      <c r="F321" s="328" t="s">
        <v>1667</v>
      </c>
      <c r="G321" s="330">
        <v>38020</v>
      </c>
      <c r="H321" s="328" t="s">
        <v>39</v>
      </c>
      <c r="I321" s="328" t="s">
        <v>1668</v>
      </c>
      <c r="J321" s="328" t="s">
        <v>1669</v>
      </c>
      <c r="K321" s="328" t="s">
        <v>33</v>
      </c>
      <c r="M321" s="328" t="str">
        <f t="shared" si="8"/>
        <v>077970 KS EQUITY</v>
      </c>
      <c r="O321" s="328" t="str">
        <f t="shared" si="9"/>
        <v>KOSE:A077970</v>
      </c>
    </row>
    <row r="322" spans="2:15">
      <c r="B322" s="328" t="s">
        <v>1670</v>
      </c>
      <c r="C322" s="328" t="s">
        <v>35</v>
      </c>
      <c r="D322" s="329" t="s">
        <v>1671</v>
      </c>
      <c r="E322" s="328" t="s">
        <v>1313</v>
      </c>
      <c r="F322" s="328" t="s">
        <v>1672</v>
      </c>
      <c r="G322" s="330">
        <v>37979</v>
      </c>
      <c r="H322" s="328" t="s">
        <v>39</v>
      </c>
      <c r="I322" s="328" t="s">
        <v>1673</v>
      </c>
      <c r="J322" s="328" t="s">
        <v>1674</v>
      </c>
      <c r="K322" s="328" t="s">
        <v>33</v>
      </c>
      <c r="M322" s="328" t="str">
        <f t="shared" si="8"/>
        <v>034310 KS EQUITY</v>
      </c>
      <c r="O322" s="328" t="str">
        <f t="shared" si="9"/>
        <v>KOSE:A034310</v>
      </c>
    </row>
    <row r="323" spans="2:15">
      <c r="B323" s="328" t="s">
        <v>1675</v>
      </c>
      <c r="C323" s="328" t="s">
        <v>35</v>
      </c>
      <c r="D323" s="329" t="s">
        <v>1676</v>
      </c>
      <c r="E323" s="328" t="s">
        <v>1428</v>
      </c>
      <c r="F323" s="328" t="s">
        <v>1677</v>
      </c>
      <c r="G323" s="330">
        <v>37978</v>
      </c>
      <c r="H323" s="328" t="s">
        <v>39</v>
      </c>
      <c r="I323" s="328" t="s">
        <v>1678</v>
      </c>
      <c r="J323" s="328" t="s">
        <v>1679</v>
      </c>
      <c r="K323" s="328" t="s">
        <v>67</v>
      </c>
      <c r="M323" s="328" t="str">
        <f t="shared" si="8"/>
        <v>019680 KS EQUITY</v>
      </c>
      <c r="O323" s="328" t="str">
        <f t="shared" si="9"/>
        <v>KOSE:A019680</v>
      </c>
    </row>
    <row r="324" spans="2:15">
      <c r="B324" s="328" t="s">
        <v>1680</v>
      </c>
      <c r="C324" s="328" t="s">
        <v>35</v>
      </c>
      <c r="D324" s="329" t="s">
        <v>1681</v>
      </c>
      <c r="E324" s="328" t="s">
        <v>142</v>
      </c>
      <c r="F324" s="328" t="s">
        <v>1682</v>
      </c>
      <c r="G324" s="330">
        <v>37929</v>
      </c>
      <c r="H324" s="328" t="s">
        <v>39</v>
      </c>
      <c r="I324" s="328" t="s">
        <v>1683</v>
      </c>
      <c r="J324" s="328" t="s">
        <v>1684</v>
      </c>
      <c r="K324" s="328" t="s">
        <v>33</v>
      </c>
      <c r="M324" s="328" t="str">
        <f t="shared" si="8"/>
        <v>024110 KS EQUITY</v>
      </c>
      <c r="O324" s="328" t="str">
        <f t="shared" si="9"/>
        <v>KOSE:A024110</v>
      </c>
    </row>
    <row r="325" spans="2:15">
      <c r="B325" s="328" t="s">
        <v>1685</v>
      </c>
      <c r="C325" s="328" t="s">
        <v>35</v>
      </c>
      <c r="D325" s="329" t="s">
        <v>1686</v>
      </c>
      <c r="E325" s="328" t="s">
        <v>544</v>
      </c>
      <c r="F325" s="328" t="s">
        <v>1687</v>
      </c>
      <c r="G325" s="330">
        <v>37901</v>
      </c>
      <c r="H325" s="328" t="s">
        <v>39</v>
      </c>
      <c r="I325" s="328" t="s">
        <v>1688</v>
      </c>
      <c r="J325" s="328" t="s">
        <v>1689</v>
      </c>
      <c r="K325" s="328" t="s">
        <v>971</v>
      </c>
      <c r="M325" s="328" t="str">
        <f t="shared" si="8"/>
        <v>074610 KS EQUITY</v>
      </c>
      <c r="O325" s="328" t="str">
        <f t="shared" si="9"/>
        <v>KOSE:A074610</v>
      </c>
    </row>
    <row r="326" spans="2:15">
      <c r="B326" s="328" t="s">
        <v>1690</v>
      </c>
      <c r="C326" s="328" t="s">
        <v>35</v>
      </c>
      <c r="D326" s="329" t="s">
        <v>1691</v>
      </c>
      <c r="E326" s="328" t="s">
        <v>1692</v>
      </c>
      <c r="F326" s="328" t="s">
        <v>1693</v>
      </c>
      <c r="G326" s="330">
        <v>37868</v>
      </c>
      <c r="H326" s="328" t="s">
        <v>39</v>
      </c>
      <c r="I326" s="328" t="s">
        <v>1694</v>
      </c>
      <c r="J326" s="328" t="s">
        <v>1695</v>
      </c>
      <c r="K326" s="328" t="s">
        <v>635</v>
      </c>
      <c r="M326" s="328" t="str">
        <f t="shared" ref="M326:M389" si="10">D326&amp;" KS EQUITY"</f>
        <v>025750 KS EQUITY</v>
      </c>
      <c r="O326" s="328" t="str">
        <f t="shared" ref="O326:O389" si="11">IF($C326="코스닥","KOSDAQ:A"&amp;$D326,"KOSE:A"&amp;$D326)</f>
        <v>KOSE:A025750</v>
      </c>
    </row>
    <row r="327" spans="2:15">
      <c r="B327" s="328" t="s">
        <v>1696</v>
      </c>
      <c r="C327" s="328" t="s">
        <v>35</v>
      </c>
      <c r="D327" s="329" t="s">
        <v>1697</v>
      </c>
      <c r="E327" s="328" t="s">
        <v>198</v>
      </c>
      <c r="F327" s="328" t="s">
        <v>1698</v>
      </c>
      <c r="G327" s="330">
        <v>37834</v>
      </c>
      <c r="H327" s="328" t="s">
        <v>39</v>
      </c>
      <c r="I327" s="328" t="s">
        <v>1699</v>
      </c>
      <c r="J327" s="328" t="s">
        <v>1700</v>
      </c>
      <c r="K327" s="328" t="s">
        <v>33</v>
      </c>
      <c r="M327" s="328" t="str">
        <f t="shared" si="10"/>
        <v>007660 KS EQUITY</v>
      </c>
      <c r="O327" s="328" t="str">
        <f t="shared" si="11"/>
        <v>KOSE:A007660</v>
      </c>
    </row>
    <row r="328" spans="2:15">
      <c r="B328" s="328" t="s">
        <v>1701</v>
      </c>
      <c r="C328" s="328" t="s">
        <v>35</v>
      </c>
      <c r="D328" s="329" t="s">
        <v>1702</v>
      </c>
      <c r="E328" s="328" t="s">
        <v>1193</v>
      </c>
      <c r="F328" s="328" t="s">
        <v>1703</v>
      </c>
      <c r="G328" s="330">
        <v>37832</v>
      </c>
      <c r="H328" s="328" t="s">
        <v>39</v>
      </c>
      <c r="I328" s="328" t="s">
        <v>1704</v>
      </c>
      <c r="J328" s="328" t="s">
        <v>1705</v>
      </c>
      <c r="K328" s="328" t="s">
        <v>33</v>
      </c>
      <c r="M328" s="328" t="str">
        <f t="shared" si="10"/>
        <v>035250 KS EQUITY</v>
      </c>
      <c r="O328" s="328" t="str">
        <f t="shared" si="11"/>
        <v>KOSE:A035250</v>
      </c>
    </row>
    <row r="329" spans="2:15">
      <c r="B329" s="328" t="s">
        <v>1706</v>
      </c>
      <c r="C329" s="328" t="s">
        <v>35</v>
      </c>
      <c r="D329" s="329" t="s">
        <v>1707</v>
      </c>
      <c r="E329" s="328" t="s">
        <v>512</v>
      </c>
      <c r="F329" s="328" t="s">
        <v>994</v>
      </c>
      <c r="G329" s="330">
        <v>37823</v>
      </c>
      <c r="H329" s="328" t="s">
        <v>39</v>
      </c>
      <c r="I329" s="328" t="s">
        <v>1708</v>
      </c>
      <c r="J329" s="328" t="s">
        <v>1709</v>
      </c>
      <c r="K329" s="328" t="s">
        <v>33</v>
      </c>
      <c r="M329" s="328" t="str">
        <f t="shared" si="10"/>
        <v>037270 KS EQUITY</v>
      </c>
      <c r="O329" s="328" t="str">
        <f t="shared" si="11"/>
        <v>KOSE:A037270</v>
      </c>
    </row>
    <row r="330" spans="2:15">
      <c r="B330" s="328" t="s">
        <v>1710</v>
      </c>
      <c r="C330" s="328" t="s">
        <v>35</v>
      </c>
      <c r="D330" s="329" t="s">
        <v>1711</v>
      </c>
      <c r="E330" s="328" t="s">
        <v>63</v>
      </c>
      <c r="F330" s="328" t="s">
        <v>1712</v>
      </c>
      <c r="G330" s="330">
        <v>37803</v>
      </c>
      <c r="H330" s="328" t="s">
        <v>39</v>
      </c>
      <c r="I330" s="328" t="s">
        <v>1713</v>
      </c>
      <c r="J330" s="328" t="s">
        <v>1714</v>
      </c>
      <c r="K330" s="328" t="s">
        <v>67</v>
      </c>
      <c r="M330" s="328" t="str">
        <f t="shared" si="10"/>
        <v>072710 KS EQUITY</v>
      </c>
      <c r="O330" s="328" t="str">
        <f t="shared" si="11"/>
        <v>KOSE:A072710</v>
      </c>
    </row>
    <row r="331" spans="2:15">
      <c r="B331" s="328" t="s">
        <v>1715</v>
      </c>
      <c r="C331" s="328" t="s">
        <v>35</v>
      </c>
      <c r="D331" s="329" t="s">
        <v>1716</v>
      </c>
      <c r="E331" s="328" t="s">
        <v>63</v>
      </c>
      <c r="F331" s="328" t="s">
        <v>1717</v>
      </c>
      <c r="G331" s="330">
        <v>37797</v>
      </c>
      <c r="H331" s="328" t="s">
        <v>39</v>
      </c>
      <c r="I331" s="328" t="s">
        <v>1718</v>
      </c>
      <c r="J331" s="328" t="s">
        <v>1719</v>
      </c>
      <c r="K331" s="328" t="s">
        <v>33</v>
      </c>
      <c r="M331" s="328" t="str">
        <f t="shared" si="10"/>
        <v>071050 KS EQUITY</v>
      </c>
      <c r="O331" s="328" t="str">
        <f t="shared" si="11"/>
        <v>KOSE:A071050</v>
      </c>
    </row>
    <row r="332" spans="2:15">
      <c r="B332" s="328" t="s">
        <v>1720</v>
      </c>
      <c r="C332" s="328" t="s">
        <v>35</v>
      </c>
      <c r="D332" s="329" t="s">
        <v>1721</v>
      </c>
      <c r="E332" s="328" t="s">
        <v>512</v>
      </c>
      <c r="F332" s="328" t="s">
        <v>1722</v>
      </c>
      <c r="G332" s="330">
        <v>37763</v>
      </c>
      <c r="H332" s="328" t="s">
        <v>39</v>
      </c>
      <c r="I332" s="328" t="s">
        <v>1723</v>
      </c>
      <c r="J332" s="328" t="s">
        <v>1724</v>
      </c>
      <c r="K332" s="328" t="s">
        <v>33</v>
      </c>
      <c r="M332" s="328" t="str">
        <f t="shared" si="10"/>
        <v>072130 KS EQUITY</v>
      </c>
      <c r="O332" s="328" t="str">
        <f t="shared" si="11"/>
        <v>KOSE:A072130</v>
      </c>
    </row>
    <row r="333" spans="2:15">
      <c r="B333" s="328" t="s">
        <v>1725</v>
      </c>
      <c r="C333" s="328" t="s">
        <v>35</v>
      </c>
      <c r="D333" s="329" t="s">
        <v>1726</v>
      </c>
      <c r="E333" s="328" t="s">
        <v>857</v>
      </c>
      <c r="F333" s="328" t="s">
        <v>1727</v>
      </c>
      <c r="G333" s="330">
        <v>37669</v>
      </c>
      <c r="H333" s="328" t="s">
        <v>39</v>
      </c>
      <c r="I333" s="328" t="s">
        <v>1728</v>
      </c>
      <c r="J333" s="328" t="s">
        <v>1729</v>
      </c>
      <c r="K333" s="328" t="s">
        <v>579</v>
      </c>
      <c r="M333" s="328" t="str">
        <f t="shared" si="10"/>
        <v>034120 KS EQUITY</v>
      </c>
      <c r="O333" s="328" t="str">
        <f t="shared" si="11"/>
        <v>KOSE:A034120</v>
      </c>
    </row>
    <row r="334" spans="2:15">
      <c r="B334" s="328" t="s">
        <v>1730</v>
      </c>
      <c r="C334" s="328" t="s">
        <v>35</v>
      </c>
      <c r="D334" s="329" t="s">
        <v>1731</v>
      </c>
      <c r="E334" s="328" t="s">
        <v>131</v>
      </c>
      <c r="F334" s="328" t="s">
        <v>1732</v>
      </c>
      <c r="G334" s="330">
        <v>37649</v>
      </c>
      <c r="H334" s="328" t="s">
        <v>39</v>
      </c>
      <c r="I334" s="328" t="s">
        <v>1733</v>
      </c>
      <c r="J334" s="328" t="s">
        <v>1734</v>
      </c>
      <c r="K334" s="328" t="s">
        <v>1347</v>
      </c>
      <c r="M334" s="328" t="str">
        <f t="shared" si="10"/>
        <v>036570 KS EQUITY</v>
      </c>
      <c r="O334" s="328" t="str">
        <f t="shared" si="11"/>
        <v>KOSE:A036570</v>
      </c>
    </row>
    <row r="335" spans="2:15">
      <c r="B335" s="328" t="s">
        <v>1735</v>
      </c>
      <c r="C335" s="328" t="s">
        <v>35</v>
      </c>
      <c r="D335" s="329" t="s">
        <v>1736</v>
      </c>
      <c r="E335" s="328" t="s">
        <v>112</v>
      </c>
      <c r="F335" s="328" t="s">
        <v>1737</v>
      </c>
      <c r="G335" s="330">
        <v>37649</v>
      </c>
      <c r="H335" s="328" t="s">
        <v>39</v>
      </c>
      <c r="I335" s="328" t="s">
        <v>1738</v>
      </c>
      <c r="J335" s="328" t="s">
        <v>1739</v>
      </c>
      <c r="K335" s="328" t="s">
        <v>33</v>
      </c>
      <c r="M335" s="328" t="str">
        <f t="shared" si="10"/>
        <v>071090 KS EQUITY</v>
      </c>
      <c r="O335" s="328" t="str">
        <f t="shared" si="11"/>
        <v>KOSE:A071090</v>
      </c>
    </row>
    <row r="336" spans="2:15">
      <c r="B336" s="328" t="s">
        <v>1740</v>
      </c>
      <c r="C336" s="328" t="s">
        <v>35</v>
      </c>
      <c r="D336" s="329" t="s">
        <v>1741</v>
      </c>
      <c r="E336" s="328" t="s">
        <v>112</v>
      </c>
      <c r="F336" s="328" t="s">
        <v>1742</v>
      </c>
      <c r="G336" s="330">
        <v>37630</v>
      </c>
      <c r="H336" s="328" t="s">
        <v>39</v>
      </c>
      <c r="I336" s="328" t="s">
        <v>1743</v>
      </c>
      <c r="J336" s="328" t="s">
        <v>1744</v>
      </c>
      <c r="K336" s="328" t="s">
        <v>92</v>
      </c>
      <c r="M336" s="328" t="str">
        <f t="shared" si="10"/>
        <v>069730 KS EQUITY</v>
      </c>
      <c r="O336" s="328" t="str">
        <f t="shared" si="11"/>
        <v>KOSE:A069730</v>
      </c>
    </row>
    <row r="337" spans="2:15">
      <c r="B337" s="328" t="s">
        <v>1745</v>
      </c>
      <c r="C337" s="328" t="s">
        <v>35</v>
      </c>
      <c r="D337" s="329" t="s">
        <v>1746</v>
      </c>
      <c r="E337" s="328" t="s">
        <v>421</v>
      </c>
      <c r="F337" s="328" t="s">
        <v>1747</v>
      </c>
      <c r="G337" s="330">
        <v>37585</v>
      </c>
      <c r="H337" s="328" t="s">
        <v>39</v>
      </c>
      <c r="I337" s="328" t="s">
        <v>1748</v>
      </c>
      <c r="J337" s="328" t="s">
        <v>1749</v>
      </c>
      <c r="K337" s="328" t="s">
        <v>33</v>
      </c>
      <c r="M337" s="328" t="str">
        <f t="shared" si="10"/>
        <v>006890 KS EQUITY</v>
      </c>
      <c r="O337" s="328" t="str">
        <f t="shared" si="11"/>
        <v>KOSE:A006890</v>
      </c>
    </row>
    <row r="338" spans="2:15">
      <c r="B338" s="328" t="s">
        <v>1750</v>
      </c>
      <c r="C338" s="328" t="s">
        <v>35</v>
      </c>
      <c r="D338" s="329" t="s">
        <v>1751</v>
      </c>
      <c r="E338" s="328" t="s">
        <v>439</v>
      </c>
      <c r="F338" s="328" t="s">
        <v>1752</v>
      </c>
      <c r="G338" s="330">
        <v>37571</v>
      </c>
      <c r="H338" s="328" t="s">
        <v>39</v>
      </c>
      <c r="I338" s="328" t="s">
        <v>1753</v>
      </c>
      <c r="J338" s="328" t="s">
        <v>1754</v>
      </c>
      <c r="K338" s="328" t="s">
        <v>971</v>
      </c>
      <c r="M338" s="328" t="str">
        <f t="shared" si="10"/>
        <v>011500 KS EQUITY</v>
      </c>
      <c r="O338" s="328" t="str">
        <f t="shared" si="11"/>
        <v>KOSE:A011500</v>
      </c>
    </row>
    <row r="339" spans="2:15">
      <c r="B339" s="328" t="s">
        <v>1755</v>
      </c>
      <c r="C339" s="328" t="s">
        <v>35</v>
      </c>
      <c r="D339" s="329" t="s">
        <v>1756</v>
      </c>
      <c r="E339" s="328" t="s">
        <v>461</v>
      </c>
      <c r="F339" s="328" t="s">
        <v>1757</v>
      </c>
      <c r="G339" s="330">
        <v>37561</v>
      </c>
      <c r="H339" s="328" t="s">
        <v>39</v>
      </c>
      <c r="I339" s="328" t="s">
        <v>1758</v>
      </c>
      <c r="J339" s="328" t="s">
        <v>1759</v>
      </c>
      <c r="K339" s="328" t="s">
        <v>67</v>
      </c>
      <c r="M339" s="328" t="str">
        <f t="shared" si="10"/>
        <v>069960 KS EQUITY</v>
      </c>
      <c r="O339" s="328" t="str">
        <f t="shared" si="11"/>
        <v>KOSE:A069960</v>
      </c>
    </row>
    <row r="340" spans="2:15">
      <c r="B340" s="328" t="s">
        <v>1760</v>
      </c>
      <c r="C340" s="328" t="s">
        <v>35</v>
      </c>
      <c r="D340" s="329" t="s">
        <v>1761</v>
      </c>
      <c r="E340" s="328" t="s">
        <v>836</v>
      </c>
      <c r="F340" s="328" t="s">
        <v>1762</v>
      </c>
      <c r="G340" s="330">
        <v>37558</v>
      </c>
      <c r="H340" s="328" t="s">
        <v>39</v>
      </c>
      <c r="I340" s="328" t="s">
        <v>1763</v>
      </c>
      <c r="J340" s="328" t="s">
        <v>1764</v>
      </c>
      <c r="K340" s="328" t="s">
        <v>67</v>
      </c>
      <c r="M340" s="328" t="str">
        <f t="shared" si="10"/>
        <v>069460 KS EQUITY</v>
      </c>
      <c r="O340" s="328" t="str">
        <f t="shared" si="11"/>
        <v>KOSE:A069460</v>
      </c>
    </row>
    <row r="341" spans="2:15">
      <c r="B341" s="328" t="s">
        <v>1765</v>
      </c>
      <c r="C341" s="328" t="s">
        <v>35</v>
      </c>
      <c r="D341" s="329" t="s">
        <v>1766</v>
      </c>
      <c r="E341" s="328" t="s">
        <v>376</v>
      </c>
      <c r="F341" s="328" t="s">
        <v>1767</v>
      </c>
      <c r="G341" s="330">
        <v>37551</v>
      </c>
      <c r="H341" s="328" t="s">
        <v>39</v>
      </c>
      <c r="I341" s="328" t="s">
        <v>1768</v>
      </c>
      <c r="J341" s="328" t="s">
        <v>1769</v>
      </c>
      <c r="K341" s="328" t="s">
        <v>33</v>
      </c>
      <c r="M341" s="328" t="str">
        <f t="shared" si="10"/>
        <v>069620 KS EQUITY</v>
      </c>
      <c r="O341" s="328" t="str">
        <f t="shared" si="11"/>
        <v>KOSE:A069620</v>
      </c>
    </row>
    <row r="342" spans="2:15">
      <c r="B342" s="328" t="s">
        <v>1770</v>
      </c>
      <c r="C342" s="328" t="s">
        <v>35</v>
      </c>
      <c r="D342" s="329" t="s">
        <v>1771</v>
      </c>
      <c r="E342" s="328" t="s">
        <v>1772</v>
      </c>
      <c r="F342" s="328" t="s">
        <v>1773</v>
      </c>
      <c r="G342" s="330">
        <v>37536</v>
      </c>
      <c r="H342" s="328" t="s">
        <v>39</v>
      </c>
      <c r="I342" s="328" t="s">
        <v>1774</v>
      </c>
      <c r="J342" s="328" t="s">
        <v>1775</v>
      </c>
      <c r="K342" s="328" t="s">
        <v>33</v>
      </c>
      <c r="M342" s="328" t="str">
        <f t="shared" si="10"/>
        <v>027740 KS EQUITY</v>
      </c>
      <c r="O342" s="328" t="str">
        <f t="shared" si="11"/>
        <v>KOSE:A027740</v>
      </c>
    </row>
    <row r="343" spans="2:15">
      <c r="B343" s="328" t="s">
        <v>1776</v>
      </c>
      <c r="C343" s="328" t="s">
        <v>35</v>
      </c>
      <c r="D343" s="329" t="s">
        <v>1777</v>
      </c>
      <c r="E343" s="328" t="s">
        <v>63</v>
      </c>
      <c r="F343" s="328" t="s">
        <v>1778</v>
      </c>
      <c r="G343" s="330">
        <v>37524</v>
      </c>
      <c r="H343" s="328" t="s">
        <v>39</v>
      </c>
      <c r="I343" s="328" t="s">
        <v>1779</v>
      </c>
      <c r="J343" s="328" t="s">
        <v>1780</v>
      </c>
      <c r="K343" s="328" t="s">
        <v>79</v>
      </c>
      <c r="M343" s="328" t="str">
        <f t="shared" si="10"/>
        <v>036530 KS EQUITY</v>
      </c>
      <c r="O343" s="328" t="str">
        <f t="shared" si="11"/>
        <v>KOSE:A036530</v>
      </c>
    </row>
    <row r="344" spans="2:15">
      <c r="B344" s="328" t="s">
        <v>1781</v>
      </c>
      <c r="C344" s="328" t="s">
        <v>35</v>
      </c>
      <c r="D344" s="329" t="s">
        <v>1782</v>
      </c>
      <c r="E344" s="328" t="s">
        <v>439</v>
      </c>
      <c r="F344" s="328" t="s">
        <v>1783</v>
      </c>
      <c r="G344" s="330">
        <v>37484</v>
      </c>
      <c r="H344" s="328" t="s">
        <v>39</v>
      </c>
      <c r="I344" s="328" t="s">
        <v>1784</v>
      </c>
      <c r="J344" s="328" t="s">
        <v>1785</v>
      </c>
      <c r="K344" s="328" t="s">
        <v>104</v>
      </c>
      <c r="M344" s="328" t="str">
        <f t="shared" si="10"/>
        <v>069260 KS EQUITY</v>
      </c>
      <c r="O344" s="328" t="str">
        <f t="shared" si="11"/>
        <v>KOSE:A069260</v>
      </c>
    </row>
    <row r="345" spans="2:15">
      <c r="B345" s="328" t="s">
        <v>1786</v>
      </c>
      <c r="C345" s="328" t="s">
        <v>35</v>
      </c>
      <c r="D345" s="329" t="s">
        <v>1787</v>
      </c>
      <c r="E345" s="328" t="s">
        <v>187</v>
      </c>
      <c r="F345" s="328" t="s">
        <v>1788</v>
      </c>
      <c r="G345" s="330">
        <v>37473</v>
      </c>
      <c r="H345" s="328" t="s">
        <v>39</v>
      </c>
      <c r="I345" s="328" t="s">
        <v>1789</v>
      </c>
      <c r="J345" s="328" t="s">
        <v>1790</v>
      </c>
      <c r="K345" s="328" t="s">
        <v>33</v>
      </c>
      <c r="M345" s="328" t="str">
        <f t="shared" si="10"/>
        <v>033530 KS EQUITY</v>
      </c>
      <c r="O345" s="328" t="str">
        <f t="shared" si="11"/>
        <v>KOSE:A033530</v>
      </c>
    </row>
    <row r="346" spans="2:15">
      <c r="B346" s="328" t="s">
        <v>1791</v>
      </c>
      <c r="C346" s="328" t="s">
        <v>35</v>
      </c>
      <c r="D346" s="329" t="s">
        <v>1792</v>
      </c>
      <c r="E346" s="328" t="s">
        <v>112</v>
      </c>
      <c r="F346" s="328" t="s">
        <v>1793</v>
      </c>
      <c r="G346" s="330">
        <v>37462</v>
      </c>
      <c r="H346" s="328" t="s">
        <v>39</v>
      </c>
      <c r="I346" s="328" t="s">
        <v>1794</v>
      </c>
      <c r="J346" s="328" t="s">
        <v>1795</v>
      </c>
      <c r="K346" s="328" t="s">
        <v>33</v>
      </c>
      <c r="M346" s="328" t="str">
        <f t="shared" si="10"/>
        <v>058430 KS EQUITY</v>
      </c>
      <c r="O346" s="328" t="str">
        <f t="shared" si="11"/>
        <v>KOSE:A058430</v>
      </c>
    </row>
    <row r="347" spans="2:15">
      <c r="B347" s="328" t="s">
        <v>1796</v>
      </c>
      <c r="C347" s="328" t="s">
        <v>35</v>
      </c>
      <c r="D347" s="329" t="s">
        <v>1797</v>
      </c>
      <c r="E347" s="328" t="s">
        <v>1308</v>
      </c>
      <c r="F347" s="328" t="s">
        <v>1798</v>
      </c>
      <c r="G347" s="330">
        <v>37455</v>
      </c>
      <c r="H347" s="328" t="s">
        <v>39</v>
      </c>
      <c r="I347" s="328" t="s">
        <v>1799</v>
      </c>
      <c r="J347" s="328" t="s">
        <v>1800</v>
      </c>
      <c r="K347" s="328" t="s">
        <v>33</v>
      </c>
      <c r="M347" s="328" t="str">
        <f t="shared" si="10"/>
        <v>068290 KS EQUITY</v>
      </c>
      <c r="O347" s="328" t="str">
        <f t="shared" si="11"/>
        <v>KOSE:A068290</v>
      </c>
    </row>
    <row r="348" spans="2:15">
      <c r="B348" s="328" t="s">
        <v>1801</v>
      </c>
      <c r="C348" s="328" t="s">
        <v>35</v>
      </c>
      <c r="D348" s="329" t="s">
        <v>1802</v>
      </c>
      <c r="E348" s="328" t="s">
        <v>461</v>
      </c>
      <c r="F348" s="328" t="s">
        <v>1803</v>
      </c>
      <c r="G348" s="330">
        <v>37453</v>
      </c>
      <c r="H348" s="328" t="s">
        <v>39</v>
      </c>
      <c r="I348" s="328" t="s">
        <v>1804</v>
      </c>
      <c r="J348" s="328" t="s">
        <v>1805</v>
      </c>
      <c r="K348" s="328" t="s">
        <v>67</v>
      </c>
      <c r="M348" s="328" t="str">
        <f t="shared" si="10"/>
        <v>067830 KS EQUITY</v>
      </c>
      <c r="O348" s="328" t="str">
        <f t="shared" si="11"/>
        <v>KOSE:A067830</v>
      </c>
    </row>
    <row r="349" spans="2:15">
      <c r="B349" s="328" t="s">
        <v>1806</v>
      </c>
      <c r="C349" s="328" t="s">
        <v>35</v>
      </c>
      <c r="D349" s="329" t="s">
        <v>1807</v>
      </c>
      <c r="E349" s="328" t="s">
        <v>75</v>
      </c>
      <c r="F349" s="328" t="s">
        <v>1808</v>
      </c>
      <c r="G349" s="330">
        <v>37424</v>
      </c>
      <c r="H349" s="328" t="s">
        <v>39</v>
      </c>
      <c r="I349" s="328" t="s">
        <v>1809</v>
      </c>
      <c r="J349" s="328" t="s">
        <v>1810</v>
      </c>
      <c r="K349" s="328" t="s">
        <v>33</v>
      </c>
      <c r="M349" s="328" t="str">
        <f t="shared" si="10"/>
        <v>030610 KS EQUITY</v>
      </c>
      <c r="O349" s="328" t="str">
        <f t="shared" si="11"/>
        <v>KOSE:A030610</v>
      </c>
    </row>
    <row r="350" spans="2:15">
      <c r="B350" s="328" t="s">
        <v>1811</v>
      </c>
      <c r="C350" s="328" t="s">
        <v>35</v>
      </c>
      <c r="D350" s="329" t="s">
        <v>1812</v>
      </c>
      <c r="E350" s="328" t="s">
        <v>1072</v>
      </c>
      <c r="F350" s="328" t="s">
        <v>1813</v>
      </c>
      <c r="G350" s="330">
        <v>37404</v>
      </c>
      <c r="H350" s="328" t="s">
        <v>39</v>
      </c>
      <c r="I350" s="328" t="s">
        <v>1814</v>
      </c>
      <c r="J350" s="328" t="s">
        <v>1815</v>
      </c>
      <c r="K350" s="328" t="s">
        <v>33</v>
      </c>
      <c r="M350" s="328" t="str">
        <f t="shared" si="10"/>
        <v>009240 KS EQUITY</v>
      </c>
      <c r="O350" s="328" t="str">
        <f t="shared" si="11"/>
        <v>KOSE:A009240</v>
      </c>
    </row>
    <row r="351" spans="2:15">
      <c r="B351" s="328" t="s">
        <v>1816</v>
      </c>
      <c r="C351" s="328" t="s">
        <v>35</v>
      </c>
      <c r="D351" s="329" t="s">
        <v>1817</v>
      </c>
      <c r="E351" s="328" t="s">
        <v>432</v>
      </c>
      <c r="F351" s="328" t="s">
        <v>1818</v>
      </c>
      <c r="G351" s="330">
        <v>37368</v>
      </c>
      <c r="H351" s="328" t="s">
        <v>39</v>
      </c>
      <c r="I351" s="328" t="s">
        <v>1819</v>
      </c>
      <c r="J351" s="328" t="s">
        <v>1820</v>
      </c>
      <c r="K351" s="328" t="s">
        <v>33</v>
      </c>
      <c r="M351" s="328" t="str">
        <f t="shared" si="10"/>
        <v>034300 KS EQUITY</v>
      </c>
      <c r="O351" s="328" t="str">
        <f t="shared" si="11"/>
        <v>KOSE:A034300</v>
      </c>
    </row>
    <row r="352" spans="2:15">
      <c r="B352" s="328" t="s">
        <v>1821</v>
      </c>
      <c r="C352" s="328" t="s">
        <v>35</v>
      </c>
      <c r="D352" s="329" t="s">
        <v>1822</v>
      </c>
      <c r="E352" s="328" t="s">
        <v>575</v>
      </c>
      <c r="F352" s="328" t="s">
        <v>1823</v>
      </c>
      <c r="G352" s="330">
        <v>37355</v>
      </c>
      <c r="H352" s="328" t="s">
        <v>39</v>
      </c>
      <c r="I352" s="328" t="s">
        <v>1824</v>
      </c>
      <c r="J352" s="328" t="s">
        <v>1825</v>
      </c>
      <c r="K352" s="328" t="s">
        <v>860</v>
      </c>
      <c r="M352" s="328" t="str">
        <f t="shared" si="10"/>
        <v>017370 KS EQUITY</v>
      </c>
      <c r="O352" s="328" t="str">
        <f t="shared" si="11"/>
        <v>KOSE:A017370</v>
      </c>
    </row>
    <row r="353" spans="2:15">
      <c r="B353" s="328" t="s">
        <v>1826</v>
      </c>
      <c r="C353" s="328" t="s">
        <v>35</v>
      </c>
      <c r="D353" s="329" t="s">
        <v>1827</v>
      </c>
      <c r="E353" s="328" t="s">
        <v>1261</v>
      </c>
      <c r="F353" s="328" t="s">
        <v>1828</v>
      </c>
      <c r="G353" s="330">
        <v>37326</v>
      </c>
      <c r="H353" s="328" t="s">
        <v>39</v>
      </c>
      <c r="I353" s="328" t="s">
        <v>1829</v>
      </c>
      <c r="J353" s="328" t="s">
        <v>1830</v>
      </c>
      <c r="K353" s="328" t="s">
        <v>351</v>
      </c>
      <c r="M353" s="328" t="str">
        <f t="shared" si="10"/>
        <v>066570 KS EQUITY</v>
      </c>
      <c r="O353" s="328" t="str">
        <f t="shared" si="11"/>
        <v>KOSE:A066570</v>
      </c>
    </row>
    <row r="354" spans="2:15">
      <c r="B354" s="328" t="s">
        <v>1831</v>
      </c>
      <c r="C354" s="328" t="s">
        <v>35</v>
      </c>
      <c r="D354" s="329" t="s">
        <v>1832</v>
      </c>
      <c r="E354" s="328" t="s">
        <v>63</v>
      </c>
      <c r="F354" s="328" t="s">
        <v>1747</v>
      </c>
      <c r="G354" s="330">
        <v>37294</v>
      </c>
      <c r="H354" s="328" t="s">
        <v>39</v>
      </c>
      <c r="I354" s="328" t="s">
        <v>1833</v>
      </c>
      <c r="J354" s="328" t="s">
        <v>1834</v>
      </c>
      <c r="K354" s="328" t="s">
        <v>668</v>
      </c>
      <c r="M354" s="328" t="str">
        <f t="shared" si="10"/>
        <v>024720 KS EQUITY</v>
      </c>
      <c r="O354" s="328" t="str">
        <f t="shared" si="11"/>
        <v>KOSE:A024720</v>
      </c>
    </row>
    <row r="355" spans="2:15">
      <c r="B355" s="328" t="s">
        <v>1835</v>
      </c>
      <c r="C355" s="328" t="s">
        <v>35</v>
      </c>
      <c r="D355" s="329" t="s">
        <v>1836</v>
      </c>
      <c r="E355" s="328" t="s">
        <v>187</v>
      </c>
      <c r="F355" s="328" t="s">
        <v>1837</v>
      </c>
      <c r="G355" s="330">
        <v>37265</v>
      </c>
      <c r="H355" s="328" t="s">
        <v>39</v>
      </c>
      <c r="I355" s="328" t="s">
        <v>1838</v>
      </c>
      <c r="J355" s="328" t="s">
        <v>1839</v>
      </c>
      <c r="K355" s="328" t="s">
        <v>128</v>
      </c>
      <c r="M355" s="328" t="str">
        <f t="shared" si="10"/>
        <v>064960 KS EQUITY</v>
      </c>
      <c r="O355" s="328" t="str">
        <f t="shared" si="11"/>
        <v>KOSE:A064960</v>
      </c>
    </row>
    <row r="356" spans="2:15">
      <c r="B356" s="328" t="s">
        <v>1840</v>
      </c>
      <c r="C356" s="328" t="s">
        <v>35</v>
      </c>
      <c r="D356" s="329" t="s">
        <v>1841</v>
      </c>
      <c r="E356" s="328" t="s">
        <v>461</v>
      </c>
      <c r="F356" s="328" t="s">
        <v>1842</v>
      </c>
      <c r="G356" s="330">
        <v>37251</v>
      </c>
      <c r="H356" s="328" t="s">
        <v>39</v>
      </c>
      <c r="I356" s="328" t="s">
        <v>1843</v>
      </c>
      <c r="J356" s="328" t="s">
        <v>1844</v>
      </c>
      <c r="K356" s="328" t="s">
        <v>67</v>
      </c>
      <c r="M356" s="328" t="str">
        <f t="shared" si="10"/>
        <v>037710 KS EQUITY</v>
      </c>
      <c r="O356" s="328" t="str">
        <f t="shared" si="11"/>
        <v>KOSE:A037710</v>
      </c>
    </row>
    <row r="357" spans="2:15">
      <c r="B357" s="328" t="s">
        <v>1845</v>
      </c>
      <c r="C357" s="328" t="s">
        <v>35</v>
      </c>
      <c r="D357" s="329" t="s">
        <v>1846</v>
      </c>
      <c r="E357" s="328" t="s">
        <v>290</v>
      </c>
      <c r="F357" s="328" t="s">
        <v>1847</v>
      </c>
      <c r="G357" s="330">
        <v>37236</v>
      </c>
      <c r="H357" s="328" t="s">
        <v>39</v>
      </c>
      <c r="I357" s="328" t="s">
        <v>1848</v>
      </c>
      <c r="J357" s="328" t="s">
        <v>1849</v>
      </c>
      <c r="K357" s="328" t="s">
        <v>33</v>
      </c>
      <c r="M357" s="328" t="str">
        <f t="shared" si="10"/>
        <v>020760 KS EQUITY</v>
      </c>
      <c r="O357" s="328" t="str">
        <f t="shared" si="11"/>
        <v>KOSE:A020760</v>
      </c>
    </row>
    <row r="358" spans="2:15">
      <c r="B358" s="328" t="s">
        <v>1850</v>
      </c>
      <c r="C358" s="328" t="s">
        <v>35</v>
      </c>
      <c r="D358" s="329" t="s">
        <v>1851</v>
      </c>
      <c r="E358" s="328" t="s">
        <v>198</v>
      </c>
      <c r="F358" s="328" t="s">
        <v>994</v>
      </c>
      <c r="G358" s="330">
        <v>37144</v>
      </c>
      <c r="H358" s="328" t="s">
        <v>39</v>
      </c>
      <c r="I358" s="328" t="s">
        <v>1852</v>
      </c>
      <c r="J358" s="328" t="s">
        <v>1853</v>
      </c>
      <c r="K358" s="328" t="s">
        <v>33</v>
      </c>
      <c r="M358" s="328" t="str">
        <f t="shared" si="10"/>
        <v>033180 KS EQUITY</v>
      </c>
      <c r="O358" s="328" t="str">
        <f t="shared" si="11"/>
        <v>KOSE:A033180</v>
      </c>
    </row>
    <row r="359" spans="2:15">
      <c r="B359" s="328" t="s">
        <v>1854</v>
      </c>
      <c r="C359" s="328" t="s">
        <v>35</v>
      </c>
      <c r="D359" s="329" t="s">
        <v>1855</v>
      </c>
      <c r="E359" s="328" t="s">
        <v>376</v>
      </c>
      <c r="F359" s="328" t="s">
        <v>1856</v>
      </c>
      <c r="G359" s="330">
        <v>37110</v>
      </c>
      <c r="H359" s="328" t="s">
        <v>39</v>
      </c>
      <c r="I359" s="328" t="s">
        <v>1857</v>
      </c>
      <c r="J359" s="328" t="s">
        <v>1858</v>
      </c>
      <c r="K359" s="328" t="s">
        <v>579</v>
      </c>
      <c r="M359" s="328" t="str">
        <f t="shared" si="10"/>
        <v>063160 KS EQUITY</v>
      </c>
      <c r="O359" s="328" t="str">
        <f t="shared" si="11"/>
        <v>KOSE:A063160</v>
      </c>
    </row>
    <row r="360" spans="2:15">
      <c r="B360" s="328" t="s">
        <v>1859</v>
      </c>
      <c r="C360" s="328" t="s">
        <v>35</v>
      </c>
      <c r="D360" s="329" t="s">
        <v>1860</v>
      </c>
      <c r="E360" s="328" t="s">
        <v>63</v>
      </c>
      <c r="F360" s="328" t="s">
        <v>1861</v>
      </c>
      <c r="G360" s="330">
        <v>37102</v>
      </c>
      <c r="H360" s="328" t="s">
        <v>39</v>
      </c>
      <c r="I360" s="328" t="s">
        <v>1862</v>
      </c>
      <c r="J360" s="328" t="s">
        <v>1863</v>
      </c>
      <c r="K360" s="328" t="s">
        <v>33</v>
      </c>
      <c r="M360" s="328" t="str">
        <f t="shared" si="10"/>
        <v>055550 KS EQUITY</v>
      </c>
      <c r="O360" s="328" t="str">
        <f t="shared" si="11"/>
        <v>KOSE:A055550</v>
      </c>
    </row>
    <row r="361" spans="2:15">
      <c r="B361" s="328" t="s">
        <v>1864</v>
      </c>
      <c r="C361" s="328" t="s">
        <v>35</v>
      </c>
      <c r="D361" s="329" t="s">
        <v>1865</v>
      </c>
      <c r="E361" s="328" t="s">
        <v>1866</v>
      </c>
      <c r="F361" s="328" t="s">
        <v>1867</v>
      </c>
      <c r="G361" s="330">
        <v>37006</v>
      </c>
      <c r="H361" s="328" t="s">
        <v>39</v>
      </c>
      <c r="I361" s="328" t="s">
        <v>1868</v>
      </c>
      <c r="J361" s="328" t="s">
        <v>1869</v>
      </c>
      <c r="K361" s="328" t="s">
        <v>33</v>
      </c>
      <c r="M361" s="328" t="str">
        <f t="shared" si="10"/>
        <v>021240 KS EQUITY</v>
      </c>
      <c r="O361" s="328" t="str">
        <f t="shared" si="11"/>
        <v>KOSE:A021240</v>
      </c>
    </row>
    <row r="362" spans="2:15">
      <c r="B362" s="328" t="s">
        <v>1870</v>
      </c>
      <c r="C362" s="328" t="s">
        <v>35</v>
      </c>
      <c r="D362" s="329" t="s">
        <v>1871</v>
      </c>
      <c r="E362" s="328" t="s">
        <v>112</v>
      </c>
      <c r="F362" s="328" t="s">
        <v>1872</v>
      </c>
      <c r="G362" s="330">
        <v>37006</v>
      </c>
      <c r="H362" s="328" t="s">
        <v>39</v>
      </c>
      <c r="I362" s="328" t="s">
        <v>1873</v>
      </c>
      <c r="J362" s="328" t="s">
        <v>1874</v>
      </c>
      <c r="K362" s="328" t="s">
        <v>33</v>
      </c>
      <c r="M362" s="328" t="str">
        <f t="shared" si="10"/>
        <v>058650 KS EQUITY</v>
      </c>
      <c r="O362" s="328" t="str">
        <f t="shared" si="11"/>
        <v>KOSE:A058650</v>
      </c>
    </row>
    <row r="363" spans="2:15">
      <c r="B363" s="328" t="s">
        <v>1875</v>
      </c>
      <c r="C363" s="328" t="s">
        <v>35</v>
      </c>
      <c r="D363" s="329" t="s">
        <v>1876</v>
      </c>
      <c r="E363" s="328" t="s">
        <v>439</v>
      </c>
      <c r="F363" s="328" t="s">
        <v>1877</v>
      </c>
      <c r="G363" s="330">
        <v>36973</v>
      </c>
      <c r="H363" s="328" t="s">
        <v>39</v>
      </c>
      <c r="I363" s="328" t="s">
        <v>1878</v>
      </c>
      <c r="J363" s="328" t="s">
        <v>1879</v>
      </c>
      <c r="K363" s="328" t="s">
        <v>33</v>
      </c>
      <c r="M363" s="328" t="str">
        <f t="shared" si="10"/>
        <v>051900 KS EQUITY</v>
      </c>
      <c r="O363" s="328" t="str">
        <f t="shared" si="11"/>
        <v>KOSE:A051900</v>
      </c>
    </row>
    <row r="364" spans="2:15">
      <c r="B364" s="328" t="s">
        <v>1880</v>
      </c>
      <c r="C364" s="328" t="s">
        <v>35</v>
      </c>
      <c r="D364" s="329" t="s">
        <v>1881</v>
      </c>
      <c r="E364" s="328" t="s">
        <v>421</v>
      </c>
      <c r="F364" s="328" t="s">
        <v>1882</v>
      </c>
      <c r="G364" s="330">
        <v>36973</v>
      </c>
      <c r="H364" s="328" t="s">
        <v>39</v>
      </c>
      <c r="I364" s="328" t="s">
        <v>1883</v>
      </c>
      <c r="J364" s="328" t="s">
        <v>1884</v>
      </c>
      <c r="K364" s="328" t="s">
        <v>33</v>
      </c>
      <c r="M364" s="328" t="str">
        <f t="shared" si="10"/>
        <v>051910 KS EQUITY</v>
      </c>
      <c r="O364" s="328" t="str">
        <f t="shared" si="11"/>
        <v>KOSE:A051910</v>
      </c>
    </row>
    <row r="365" spans="2:15">
      <c r="B365" s="328" t="s">
        <v>1885</v>
      </c>
      <c r="C365" s="328" t="s">
        <v>35</v>
      </c>
      <c r="D365" s="329" t="s">
        <v>1886</v>
      </c>
      <c r="E365" s="328" t="s">
        <v>432</v>
      </c>
      <c r="F365" s="328" t="s">
        <v>1887</v>
      </c>
      <c r="G365" s="330">
        <v>36924</v>
      </c>
      <c r="H365" s="328" t="s">
        <v>39</v>
      </c>
      <c r="I365" s="328" t="s">
        <v>1888</v>
      </c>
      <c r="J365" s="328" t="s">
        <v>1889</v>
      </c>
      <c r="K365" s="328" t="s">
        <v>176</v>
      </c>
      <c r="M365" s="328" t="str">
        <f t="shared" si="10"/>
        <v>047040 KS EQUITY</v>
      </c>
      <c r="O365" s="328" t="str">
        <f t="shared" si="11"/>
        <v>KOSE:A047040</v>
      </c>
    </row>
    <row r="366" spans="2:15">
      <c r="B366" s="328" t="s">
        <v>1890</v>
      </c>
      <c r="C366" s="328" t="s">
        <v>35</v>
      </c>
      <c r="D366" s="329" t="s">
        <v>1891</v>
      </c>
      <c r="E366" s="328" t="s">
        <v>1892</v>
      </c>
      <c r="F366" s="328" t="s">
        <v>1893</v>
      </c>
      <c r="G366" s="330">
        <v>36924</v>
      </c>
      <c r="H366" s="328" t="s">
        <v>39</v>
      </c>
      <c r="I366" s="328" t="s">
        <v>1894</v>
      </c>
      <c r="J366" s="328" t="s">
        <v>1895</v>
      </c>
      <c r="K366" s="328" t="s">
        <v>436</v>
      </c>
      <c r="M366" s="328" t="str">
        <f t="shared" si="10"/>
        <v>047050 KS EQUITY</v>
      </c>
      <c r="O366" s="328" t="str">
        <f t="shared" si="11"/>
        <v>KOSE:A047050</v>
      </c>
    </row>
    <row r="367" spans="2:15">
      <c r="B367" s="328" t="s">
        <v>1896</v>
      </c>
      <c r="C367" s="328" t="s">
        <v>35</v>
      </c>
      <c r="D367" s="329" t="s">
        <v>1897</v>
      </c>
      <c r="E367" s="328" t="s">
        <v>88</v>
      </c>
      <c r="F367" s="328" t="s">
        <v>1898</v>
      </c>
      <c r="G367" s="330">
        <v>36920</v>
      </c>
      <c r="H367" s="328" t="s">
        <v>39</v>
      </c>
      <c r="I367" s="328" t="s">
        <v>1899</v>
      </c>
      <c r="J367" s="328" t="s">
        <v>1900</v>
      </c>
      <c r="K367" s="328" t="s">
        <v>79</v>
      </c>
      <c r="M367" s="328" t="str">
        <f t="shared" si="10"/>
        <v>042660 KS EQUITY</v>
      </c>
      <c r="O367" s="328" t="str">
        <f t="shared" si="11"/>
        <v>KOSE:A042660</v>
      </c>
    </row>
    <row r="368" spans="2:15">
      <c r="B368" s="328" t="s">
        <v>1901</v>
      </c>
      <c r="C368" s="328" t="s">
        <v>35</v>
      </c>
      <c r="D368" s="329" t="s">
        <v>1902</v>
      </c>
      <c r="E368" s="328" t="s">
        <v>575</v>
      </c>
      <c r="F368" s="328" t="s">
        <v>1903</v>
      </c>
      <c r="G368" s="330">
        <v>36853</v>
      </c>
      <c r="H368" s="328" t="s">
        <v>39</v>
      </c>
      <c r="I368" s="328" t="s">
        <v>1904</v>
      </c>
      <c r="J368" s="328" t="s">
        <v>1905</v>
      </c>
      <c r="K368" s="328" t="s">
        <v>33</v>
      </c>
      <c r="M368" s="328" t="str">
        <f t="shared" si="10"/>
        <v>042670 KS EQUITY</v>
      </c>
      <c r="O368" s="328" t="str">
        <f t="shared" si="11"/>
        <v>KOSE:A042670</v>
      </c>
    </row>
    <row r="369" spans="2:15">
      <c r="B369" s="328" t="s">
        <v>1906</v>
      </c>
      <c r="C369" s="328" t="s">
        <v>35</v>
      </c>
      <c r="D369" s="329" t="s">
        <v>1907</v>
      </c>
      <c r="E369" s="328" t="s">
        <v>136</v>
      </c>
      <c r="F369" s="328" t="s">
        <v>1908</v>
      </c>
      <c r="G369" s="330">
        <v>36824</v>
      </c>
      <c r="H369" s="328" t="s">
        <v>39</v>
      </c>
      <c r="I369" s="328" t="s">
        <v>1909</v>
      </c>
      <c r="J369" s="328" t="s">
        <v>1910</v>
      </c>
      <c r="K369" s="328" t="s">
        <v>176</v>
      </c>
      <c r="M369" s="328" t="str">
        <f t="shared" si="10"/>
        <v>051630 KS EQUITY</v>
      </c>
      <c r="O369" s="328" t="str">
        <f t="shared" si="11"/>
        <v>KOSE:A051630</v>
      </c>
    </row>
    <row r="370" spans="2:15">
      <c r="B370" s="328" t="s">
        <v>1911</v>
      </c>
      <c r="C370" s="328" t="s">
        <v>35</v>
      </c>
      <c r="D370" s="329" t="s">
        <v>1912</v>
      </c>
      <c r="E370" s="328" t="s">
        <v>500</v>
      </c>
      <c r="F370" s="328" t="s">
        <v>1913</v>
      </c>
      <c r="G370" s="330">
        <v>36815</v>
      </c>
      <c r="H370" s="328" t="s">
        <v>39</v>
      </c>
      <c r="I370" s="328" t="s">
        <v>1914</v>
      </c>
      <c r="J370" s="328" t="s">
        <v>1915</v>
      </c>
      <c r="K370" s="328" t="s">
        <v>579</v>
      </c>
      <c r="M370" s="328" t="str">
        <f t="shared" si="10"/>
        <v>049770 KS EQUITY</v>
      </c>
      <c r="O370" s="328" t="str">
        <f t="shared" si="11"/>
        <v>KOSE:A049770</v>
      </c>
    </row>
    <row r="371" spans="2:15">
      <c r="B371" s="328" t="s">
        <v>1916</v>
      </c>
      <c r="C371" s="328" t="s">
        <v>35</v>
      </c>
      <c r="D371" s="329" t="s">
        <v>1917</v>
      </c>
      <c r="E371" s="328" t="s">
        <v>544</v>
      </c>
      <c r="F371" s="328" t="s">
        <v>1918</v>
      </c>
      <c r="G371" s="330">
        <v>36531</v>
      </c>
      <c r="H371" s="328" t="s">
        <v>39</v>
      </c>
      <c r="I371" s="328" t="s">
        <v>1919</v>
      </c>
      <c r="J371" s="328" t="s">
        <v>1920</v>
      </c>
      <c r="K371" s="328" t="s">
        <v>33</v>
      </c>
      <c r="M371" s="328" t="str">
        <f t="shared" si="10"/>
        <v>034020 KS EQUITY</v>
      </c>
      <c r="O371" s="328" t="str">
        <f t="shared" si="11"/>
        <v>KOSE:A034020</v>
      </c>
    </row>
    <row r="372" spans="2:15">
      <c r="B372" s="328" t="s">
        <v>1921</v>
      </c>
      <c r="C372" s="328" t="s">
        <v>35</v>
      </c>
      <c r="D372" s="329" t="s">
        <v>1922</v>
      </c>
      <c r="E372" s="328" t="s">
        <v>333</v>
      </c>
      <c r="F372" s="328" t="s">
        <v>1923</v>
      </c>
      <c r="G372" s="330">
        <v>36516</v>
      </c>
      <c r="H372" s="328" t="s">
        <v>39</v>
      </c>
      <c r="I372" s="328" t="s">
        <v>1924</v>
      </c>
      <c r="J372" s="328" t="s">
        <v>1925</v>
      </c>
      <c r="K372" s="328" t="s">
        <v>971</v>
      </c>
      <c r="M372" s="328" t="str">
        <f t="shared" si="10"/>
        <v>010040 KS EQUITY</v>
      </c>
      <c r="O372" s="328" t="str">
        <f t="shared" si="11"/>
        <v>KOSE:A010040</v>
      </c>
    </row>
    <row r="373" spans="2:15">
      <c r="B373" s="328" t="s">
        <v>1926</v>
      </c>
      <c r="C373" s="328" t="s">
        <v>35</v>
      </c>
      <c r="D373" s="329" t="s">
        <v>1927</v>
      </c>
      <c r="E373" s="328" t="s">
        <v>162</v>
      </c>
      <c r="F373" s="328" t="s">
        <v>1928</v>
      </c>
      <c r="G373" s="330">
        <v>36509</v>
      </c>
      <c r="H373" s="328" t="s">
        <v>39</v>
      </c>
      <c r="I373" s="328" t="s">
        <v>1929</v>
      </c>
      <c r="J373" s="328" t="s">
        <v>1930</v>
      </c>
      <c r="K373" s="328" t="s">
        <v>33</v>
      </c>
      <c r="M373" s="328" t="str">
        <f t="shared" si="10"/>
        <v>016450 KS EQUITY</v>
      </c>
      <c r="O373" s="328" t="str">
        <f t="shared" si="11"/>
        <v>KOSE:A016450</v>
      </c>
    </row>
    <row r="374" spans="2:15">
      <c r="B374" s="328" t="s">
        <v>1931</v>
      </c>
      <c r="C374" s="328" t="s">
        <v>35</v>
      </c>
      <c r="D374" s="329" t="s">
        <v>1932</v>
      </c>
      <c r="E374" s="328" t="s">
        <v>1313</v>
      </c>
      <c r="F374" s="328" t="s">
        <v>1933</v>
      </c>
      <c r="G374" s="330">
        <v>36509</v>
      </c>
      <c r="H374" s="328" t="s">
        <v>39</v>
      </c>
      <c r="I374" s="328" t="s">
        <v>1934</v>
      </c>
      <c r="J374" s="328" t="s">
        <v>1935</v>
      </c>
      <c r="K374" s="328" t="s">
        <v>971</v>
      </c>
      <c r="M374" s="328" t="str">
        <f t="shared" si="10"/>
        <v>016710 KS EQUITY</v>
      </c>
      <c r="O374" s="328" t="str">
        <f t="shared" si="11"/>
        <v>KOSE:A016710</v>
      </c>
    </row>
    <row r="375" spans="2:15">
      <c r="B375" s="328" t="s">
        <v>1936</v>
      </c>
      <c r="C375" s="328" t="s">
        <v>35</v>
      </c>
      <c r="D375" s="329" t="s">
        <v>1937</v>
      </c>
      <c r="E375" s="328" t="s">
        <v>376</v>
      </c>
      <c r="F375" s="328" t="s">
        <v>1938</v>
      </c>
      <c r="G375" s="330">
        <v>36490</v>
      </c>
      <c r="H375" s="328" t="s">
        <v>39</v>
      </c>
      <c r="I375" s="328" t="s">
        <v>1939</v>
      </c>
      <c r="J375" s="328" t="s">
        <v>1940</v>
      </c>
      <c r="K375" s="328" t="s">
        <v>33</v>
      </c>
      <c r="M375" s="328" t="str">
        <f t="shared" si="10"/>
        <v>003220 KS EQUITY</v>
      </c>
      <c r="O375" s="328" t="str">
        <f t="shared" si="11"/>
        <v>KOSE:A003220</v>
      </c>
    </row>
    <row r="376" spans="2:15">
      <c r="B376" s="328" t="s">
        <v>1941</v>
      </c>
      <c r="C376" s="328" t="s">
        <v>35</v>
      </c>
      <c r="D376" s="329" t="s">
        <v>1942</v>
      </c>
      <c r="E376" s="328" t="s">
        <v>528</v>
      </c>
      <c r="F376" s="328" t="s">
        <v>1943</v>
      </c>
      <c r="G376" s="330">
        <v>36482</v>
      </c>
      <c r="H376" s="328" t="s">
        <v>39</v>
      </c>
      <c r="I376" s="328" t="s">
        <v>1944</v>
      </c>
      <c r="J376" s="328" t="s">
        <v>1945</v>
      </c>
      <c r="K376" s="328" t="s">
        <v>668</v>
      </c>
      <c r="M376" s="328" t="str">
        <f t="shared" si="10"/>
        <v>036460 KS EQUITY</v>
      </c>
      <c r="O376" s="328" t="str">
        <f t="shared" si="11"/>
        <v>KOSE:A036460</v>
      </c>
    </row>
    <row r="377" spans="2:15">
      <c r="B377" s="328" t="s">
        <v>1946</v>
      </c>
      <c r="C377" s="328" t="s">
        <v>35</v>
      </c>
      <c r="D377" s="329" t="s">
        <v>1947</v>
      </c>
      <c r="E377" s="328" t="s">
        <v>365</v>
      </c>
      <c r="F377" s="328" t="s">
        <v>1948</v>
      </c>
      <c r="G377" s="330">
        <v>36458</v>
      </c>
      <c r="H377" s="328" t="s">
        <v>39</v>
      </c>
      <c r="I377" s="328" t="s">
        <v>1949</v>
      </c>
      <c r="J377" s="328" t="s">
        <v>1950</v>
      </c>
      <c r="K377" s="328" t="s">
        <v>67</v>
      </c>
      <c r="M377" s="328" t="str">
        <f t="shared" si="10"/>
        <v>007120 KS EQUITY</v>
      </c>
      <c r="O377" s="328" t="str">
        <f t="shared" si="11"/>
        <v>KOSE:A007120</v>
      </c>
    </row>
    <row r="378" spans="2:15">
      <c r="B378" s="328" t="s">
        <v>1951</v>
      </c>
      <c r="C378" s="328" t="s">
        <v>35</v>
      </c>
      <c r="D378" s="329" t="s">
        <v>1952</v>
      </c>
      <c r="E378" s="328" t="s">
        <v>575</v>
      </c>
      <c r="F378" s="328" t="s">
        <v>1953</v>
      </c>
      <c r="G378" s="330">
        <v>36441</v>
      </c>
      <c r="H378" s="328" t="s">
        <v>39</v>
      </c>
      <c r="I378" s="328" t="s">
        <v>1954</v>
      </c>
      <c r="J378" s="328" t="s">
        <v>1955</v>
      </c>
      <c r="K378" s="328" t="s">
        <v>1069</v>
      </c>
      <c r="M378" s="328" t="str">
        <f t="shared" si="10"/>
        <v>000850 KS EQUITY</v>
      </c>
      <c r="O378" s="328" t="str">
        <f t="shared" si="11"/>
        <v>KOSE:A000850</v>
      </c>
    </row>
    <row r="379" spans="2:15">
      <c r="B379" s="328" t="s">
        <v>1956</v>
      </c>
      <c r="C379" s="328" t="s">
        <v>35</v>
      </c>
      <c r="D379" s="329" t="s">
        <v>1957</v>
      </c>
      <c r="E379" s="328" t="s">
        <v>1958</v>
      </c>
      <c r="F379" s="328" t="s">
        <v>1959</v>
      </c>
      <c r="G379" s="330">
        <v>36396</v>
      </c>
      <c r="H379" s="328" t="s">
        <v>39</v>
      </c>
      <c r="I379" s="328" t="s">
        <v>1960</v>
      </c>
      <c r="J379" s="328" t="s">
        <v>1961</v>
      </c>
      <c r="K379" s="328" t="s">
        <v>33</v>
      </c>
      <c r="M379" s="328" t="str">
        <f t="shared" si="10"/>
        <v>036580 KS EQUITY</v>
      </c>
      <c r="O379" s="328" t="str">
        <f t="shared" si="11"/>
        <v>KOSE:A036580</v>
      </c>
    </row>
    <row r="380" spans="2:15">
      <c r="B380" s="328" t="s">
        <v>1962</v>
      </c>
      <c r="C380" s="328" t="s">
        <v>35</v>
      </c>
      <c r="D380" s="329" t="s">
        <v>1963</v>
      </c>
      <c r="E380" s="328" t="s">
        <v>1964</v>
      </c>
      <c r="F380" s="328" t="s">
        <v>1965</v>
      </c>
      <c r="G380" s="330">
        <v>36390</v>
      </c>
      <c r="H380" s="328" t="s">
        <v>39</v>
      </c>
      <c r="I380" s="328" t="s">
        <v>1966</v>
      </c>
      <c r="J380" s="328" t="s">
        <v>1967</v>
      </c>
      <c r="K380" s="328" t="s">
        <v>176</v>
      </c>
      <c r="M380" s="328" t="str">
        <f t="shared" si="10"/>
        <v>033780 KS EQUITY</v>
      </c>
      <c r="O380" s="328" t="str">
        <f t="shared" si="11"/>
        <v>KOSE:A033780</v>
      </c>
    </row>
    <row r="381" spans="2:15">
      <c r="B381" s="328" t="s">
        <v>1968</v>
      </c>
      <c r="C381" s="328" t="s">
        <v>35</v>
      </c>
      <c r="D381" s="329" t="s">
        <v>1969</v>
      </c>
      <c r="E381" s="328" t="s">
        <v>88</v>
      </c>
      <c r="F381" s="328" t="s">
        <v>226</v>
      </c>
      <c r="G381" s="330">
        <v>36383</v>
      </c>
      <c r="H381" s="328" t="s">
        <v>39</v>
      </c>
      <c r="I381" s="328" t="s">
        <v>1970</v>
      </c>
      <c r="J381" s="328" t="s">
        <v>1971</v>
      </c>
      <c r="K381" s="328" t="s">
        <v>33</v>
      </c>
      <c r="M381" s="328" t="str">
        <f t="shared" si="10"/>
        <v>009540 KS EQUITY</v>
      </c>
      <c r="O381" s="328" t="str">
        <f t="shared" si="11"/>
        <v>KOSE:A009540</v>
      </c>
    </row>
    <row r="382" spans="2:15">
      <c r="B382" s="328" t="s">
        <v>1972</v>
      </c>
      <c r="C382" s="328" t="s">
        <v>35</v>
      </c>
      <c r="D382" s="329" t="s">
        <v>1973</v>
      </c>
      <c r="E382" s="328" t="s">
        <v>112</v>
      </c>
      <c r="F382" s="328" t="s">
        <v>1974</v>
      </c>
      <c r="G382" s="330">
        <v>36383</v>
      </c>
      <c r="H382" s="328" t="s">
        <v>39</v>
      </c>
      <c r="I382" s="328" t="s">
        <v>1975</v>
      </c>
      <c r="J382" s="328" t="s">
        <v>1976</v>
      </c>
      <c r="K382" s="328" t="s">
        <v>33</v>
      </c>
      <c r="M382" s="328" t="str">
        <f t="shared" si="10"/>
        <v>024090 KS EQUITY</v>
      </c>
      <c r="O382" s="328" t="str">
        <f t="shared" si="11"/>
        <v>KOSE:A024090</v>
      </c>
    </row>
    <row r="383" spans="2:15">
      <c r="B383" s="328" t="s">
        <v>1977</v>
      </c>
      <c r="C383" s="328" t="s">
        <v>35</v>
      </c>
      <c r="D383" s="329" t="s">
        <v>1978</v>
      </c>
      <c r="E383" s="328" t="s">
        <v>63</v>
      </c>
      <c r="F383" s="328" t="s">
        <v>1979</v>
      </c>
      <c r="G383" s="330">
        <v>36383</v>
      </c>
      <c r="H383" s="328" t="s">
        <v>39</v>
      </c>
      <c r="I383" s="328" t="s">
        <v>1980</v>
      </c>
      <c r="J383" s="328" t="s">
        <v>1981</v>
      </c>
      <c r="K383" s="328" t="s">
        <v>67</v>
      </c>
      <c r="M383" s="328" t="str">
        <f t="shared" si="10"/>
        <v>006840 KS EQUITY</v>
      </c>
      <c r="O383" s="328" t="str">
        <f t="shared" si="11"/>
        <v>KOSE:A006840</v>
      </c>
    </row>
    <row r="384" spans="2:15">
      <c r="B384" s="328" t="s">
        <v>1982</v>
      </c>
      <c r="C384" s="328" t="s">
        <v>35</v>
      </c>
      <c r="D384" s="329" t="s">
        <v>1983</v>
      </c>
      <c r="E384" s="328" t="s">
        <v>421</v>
      </c>
      <c r="F384" s="328" t="s">
        <v>54</v>
      </c>
      <c r="G384" s="330">
        <v>36383</v>
      </c>
      <c r="H384" s="328" t="s">
        <v>39</v>
      </c>
      <c r="I384" s="328" t="s">
        <v>1984</v>
      </c>
      <c r="J384" s="328" t="s">
        <v>1985</v>
      </c>
      <c r="K384" s="328" t="s">
        <v>33</v>
      </c>
      <c r="M384" s="328" t="str">
        <f t="shared" si="10"/>
        <v>006650 KS EQUITY</v>
      </c>
      <c r="O384" s="328" t="str">
        <f t="shared" si="11"/>
        <v>KOSE:A006650</v>
      </c>
    </row>
    <row r="385" spans="2:15">
      <c r="B385" s="328" t="s">
        <v>1986</v>
      </c>
      <c r="C385" s="328" t="s">
        <v>35</v>
      </c>
      <c r="D385" s="329" t="s">
        <v>1987</v>
      </c>
      <c r="E385" s="328" t="s">
        <v>136</v>
      </c>
      <c r="F385" s="328" t="s">
        <v>1988</v>
      </c>
      <c r="G385" s="330">
        <v>36383</v>
      </c>
      <c r="H385" s="328" t="s">
        <v>181</v>
      </c>
      <c r="I385" s="328" t="s">
        <v>1989</v>
      </c>
      <c r="J385" s="328" t="s">
        <v>1990</v>
      </c>
      <c r="K385" s="328" t="s">
        <v>104</v>
      </c>
      <c r="M385" s="328" t="str">
        <f t="shared" si="10"/>
        <v>035150 KS EQUITY</v>
      </c>
      <c r="O385" s="328" t="str">
        <f t="shared" si="11"/>
        <v>KOSE:A035150</v>
      </c>
    </row>
    <row r="386" spans="2:15">
      <c r="B386" s="328" t="s">
        <v>1991</v>
      </c>
      <c r="C386" s="328" t="s">
        <v>35</v>
      </c>
      <c r="D386" s="329" t="s">
        <v>1992</v>
      </c>
      <c r="E386" s="328" t="s">
        <v>1313</v>
      </c>
      <c r="F386" s="328" t="s">
        <v>1993</v>
      </c>
      <c r="G386" s="330">
        <v>36166</v>
      </c>
      <c r="H386" s="328" t="s">
        <v>39</v>
      </c>
      <c r="I386" s="328" t="s">
        <v>1994</v>
      </c>
      <c r="J386" s="328" t="s">
        <v>1995</v>
      </c>
      <c r="K386" s="328" t="s">
        <v>128</v>
      </c>
      <c r="M386" s="328" t="str">
        <f t="shared" si="10"/>
        <v>035000 KS EQUITY</v>
      </c>
      <c r="O386" s="328" t="str">
        <f t="shared" si="11"/>
        <v>KOSE:A035000</v>
      </c>
    </row>
    <row r="387" spans="2:15">
      <c r="B387" s="328" t="s">
        <v>1996</v>
      </c>
      <c r="C387" s="328" t="s">
        <v>35</v>
      </c>
      <c r="D387" s="329" t="s">
        <v>1997</v>
      </c>
      <c r="E387" s="328" t="s">
        <v>187</v>
      </c>
      <c r="F387" s="328" t="s">
        <v>1998</v>
      </c>
      <c r="G387" s="330">
        <v>36152</v>
      </c>
      <c r="H387" s="328" t="s">
        <v>39</v>
      </c>
      <c r="I387" s="328" t="s">
        <v>1999</v>
      </c>
      <c r="J387" s="328" t="s">
        <v>2000</v>
      </c>
      <c r="K387" s="328" t="s">
        <v>67</v>
      </c>
      <c r="M387" s="328" t="str">
        <f t="shared" si="10"/>
        <v>033250 KS EQUITY</v>
      </c>
      <c r="O387" s="328" t="str">
        <f t="shared" si="11"/>
        <v>KOSE:A033250</v>
      </c>
    </row>
    <row r="388" spans="2:15">
      <c r="B388" s="328" t="s">
        <v>2001</v>
      </c>
      <c r="C388" s="328" t="s">
        <v>35</v>
      </c>
      <c r="D388" s="329" t="s">
        <v>2002</v>
      </c>
      <c r="E388" s="328" t="s">
        <v>198</v>
      </c>
      <c r="F388" s="328" t="s">
        <v>2003</v>
      </c>
      <c r="G388" s="330">
        <v>36103</v>
      </c>
      <c r="H388" s="328" t="s">
        <v>39</v>
      </c>
      <c r="I388" s="328" t="s">
        <v>2004</v>
      </c>
      <c r="J388" s="328" t="s">
        <v>2005</v>
      </c>
      <c r="K388" s="328" t="s">
        <v>67</v>
      </c>
      <c r="M388" s="328" t="str">
        <f t="shared" si="10"/>
        <v>033240 KS EQUITY</v>
      </c>
      <c r="O388" s="328" t="str">
        <f t="shared" si="11"/>
        <v>KOSE:A033240</v>
      </c>
    </row>
    <row r="389" spans="2:15">
      <c r="B389" s="328" t="s">
        <v>2006</v>
      </c>
      <c r="C389" s="328" t="s">
        <v>35</v>
      </c>
      <c r="D389" s="329" t="s">
        <v>2007</v>
      </c>
      <c r="E389" s="328" t="s">
        <v>1044</v>
      </c>
      <c r="F389" s="328" t="s">
        <v>2008</v>
      </c>
      <c r="G389" s="330">
        <v>35857</v>
      </c>
      <c r="H389" s="328" t="s">
        <v>39</v>
      </c>
      <c r="I389" s="328" t="s">
        <v>2009</v>
      </c>
      <c r="J389" s="328" t="s">
        <v>2010</v>
      </c>
      <c r="K389" s="328" t="s">
        <v>33</v>
      </c>
      <c r="M389" s="328" t="str">
        <f t="shared" si="10"/>
        <v>030200 KS EQUITY</v>
      </c>
      <c r="O389" s="328" t="str">
        <f t="shared" si="11"/>
        <v>KOSE:A030200</v>
      </c>
    </row>
    <row r="390" spans="2:15">
      <c r="B390" s="328" t="s">
        <v>2011</v>
      </c>
      <c r="C390" s="328" t="s">
        <v>35</v>
      </c>
      <c r="D390" s="329" t="s">
        <v>2012</v>
      </c>
      <c r="E390" s="328" t="s">
        <v>152</v>
      </c>
      <c r="F390" s="328" t="s">
        <v>2013</v>
      </c>
      <c r="G390" s="330">
        <v>35759</v>
      </c>
      <c r="H390" s="328" t="s">
        <v>39</v>
      </c>
      <c r="I390" s="328" t="s">
        <v>2014</v>
      </c>
      <c r="J390" s="328" t="s">
        <v>2015</v>
      </c>
      <c r="K390" s="328" t="s">
        <v>33</v>
      </c>
      <c r="M390" s="328" t="str">
        <f t="shared" ref="M390:M453" si="12">D390&amp;" KS EQUITY"</f>
        <v>019490 KS EQUITY</v>
      </c>
      <c r="O390" s="328" t="str">
        <f t="shared" ref="O390:O453" si="13">IF($C390="코스닥","KOSDAQ:A"&amp;$D390,"KOSE:A"&amp;$D390)</f>
        <v>KOSE:A019490</v>
      </c>
    </row>
    <row r="391" spans="2:15">
      <c r="B391" s="328" t="s">
        <v>2016</v>
      </c>
      <c r="C391" s="328" t="s">
        <v>35</v>
      </c>
      <c r="D391" s="329" t="s">
        <v>2017</v>
      </c>
      <c r="E391" s="328" t="s">
        <v>713</v>
      </c>
      <c r="F391" s="328" t="s">
        <v>2018</v>
      </c>
      <c r="G391" s="330">
        <v>35759</v>
      </c>
      <c r="H391" s="328" t="s">
        <v>39</v>
      </c>
      <c r="I391" s="328" t="s">
        <v>2019</v>
      </c>
      <c r="J391" s="328" t="s">
        <v>2020</v>
      </c>
      <c r="K391" s="328" t="s">
        <v>67</v>
      </c>
      <c r="M391" s="328" t="str">
        <f t="shared" si="12"/>
        <v>030000 KS EQUITY</v>
      </c>
      <c r="O391" s="328" t="str">
        <f t="shared" si="13"/>
        <v>KOSE:A030000</v>
      </c>
    </row>
    <row r="392" spans="2:15">
      <c r="B392" s="328" t="s">
        <v>2021</v>
      </c>
      <c r="C392" s="328" t="s">
        <v>35</v>
      </c>
      <c r="D392" s="329" t="s">
        <v>2022</v>
      </c>
      <c r="E392" s="328" t="s">
        <v>626</v>
      </c>
      <c r="F392" s="328" t="s">
        <v>2023</v>
      </c>
      <c r="G392" s="330">
        <v>35731</v>
      </c>
      <c r="H392" s="328" t="s">
        <v>39</v>
      </c>
      <c r="I392" s="328" t="s">
        <v>2024</v>
      </c>
      <c r="J392" s="328" t="s">
        <v>2025</v>
      </c>
      <c r="K392" s="328" t="s">
        <v>33</v>
      </c>
      <c r="M392" s="328" t="str">
        <f t="shared" si="12"/>
        <v>026890 KS EQUITY</v>
      </c>
      <c r="O392" s="328" t="str">
        <f t="shared" si="13"/>
        <v>KOSE:A026890</v>
      </c>
    </row>
    <row r="393" spans="2:15">
      <c r="B393" s="328" t="s">
        <v>2026</v>
      </c>
      <c r="C393" s="328" t="s">
        <v>35</v>
      </c>
      <c r="D393" s="329" t="s">
        <v>2027</v>
      </c>
      <c r="E393" s="328" t="s">
        <v>478</v>
      </c>
      <c r="F393" s="328" t="s">
        <v>2028</v>
      </c>
      <c r="G393" s="330">
        <v>35669</v>
      </c>
      <c r="H393" s="328" t="s">
        <v>39</v>
      </c>
      <c r="I393" s="328" t="s">
        <v>2029</v>
      </c>
      <c r="J393" s="328" t="s">
        <v>2030</v>
      </c>
      <c r="K393" s="328" t="s">
        <v>33</v>
      </c>
      <c r="M393" s="328" t="str">
        <f t="shared" si="12"/>
        <v>029460 KS EQUITY</v>
      </c>
      <c r="O393" s="328" t="str">
        <f t="shared" si="13"/>
        <v>KOSE:A029460</v>
      </c>
    </row>
    <row r="394" spans="2:15">
      <c r="B394" s="328" t="s">
        <v>2031</v>
      </c>
      <c r="C394" s="328" t="s">
        <v>35</v>
      </c>
      <c r="D394" s="329" t="s">
        <v>2032</v>
      </c>
      <c r="E394" s="328" t="s">
        <v>136</v>
      </c>
      <c r="F394" s="328" t="s">
        <v>2033</v>
      </c>
      <c r="G394" s="330">
        <v>35669</v>
      </c>
      <c r="H394" s="328" t="s">
        <v>39</v>
      </c>
      <c r="I394" s="328" t="s">
        <v>2034</v>
      </c>
      <c r="J394" s="328" t="s">
        <v>2035</v>
      </c>
      <c r="K394" s="328" t="s">
        <v>67</v>
      </c>
      <c r="M394" s="328" t="str">
        <f t="shared" si="12"/>
        <v>024890 KS EQUITY</v>
      </c>
      <c r="O394" s="328" t="str">
        <f t="shared" si="13"/>
        <v>KOSE:A024890</v>
      </c>
    </row>
    <row r="395" spans="2:15">
      <c r="B395" s="328" t="s">
        <v>2036</v>
      </c>
      <c r="C395" s="328" t="s">
        <v>35</v>
      </c>
      <c r="D395" s="329" t="s">
        <v>2037</v>
      </c>
      <c r="E395" s="328" t="s">
        <v>756</v>
      </c>
      <c r="F395" s="328" t="s">
        <v>2038</v>
      </c>
      <c r="G395" s="330">
        <v>35669</v>
      </c>
      <c r="H395" s="328" t="s">
        <v>39</v>
      </c>
      <c r="I395" s="328" t="s">
        <v>2039</v>
      </c>
      <c r="J395" s="328" t="s">
        <v>2040</v>
      </c>
      <c r="K395" s="328" t="s">
        <v>67</v>
      </c>
      <c r="M395" s="328" t="str">
        <f t="shared" si="12"/>
        <v>017940 KS EQUITY</v>
      </c>
      <c r="O395" s="328" t="str">
        <f t="shared" si="13"/>
        <v>KOSE:A017940</v>
      </c>
    </row>
    <row r="396" spans="2:15">
      <c r="B396" s="328" t="s">
        <v>2041</v>
      </c>
      <c r="C396" s="328" t="s">
        <v>35</v>
      </c>
      <c r="D396" s="329" t="s">
        <v>2042</v>
      </c>
      <c r="E396" s="328" t="s">
        <v>756</v>
      </c>
      <c r="F396" s="328" t="s">
        <v>2043</v>
      </c>
      <c r="G396" s="330">
        <v>35669</v>
      </c>
      <c r="H396" s="328" t="s">
        <v>39</v>
      </c>
      <c r="I396" s="328" t="s">
        <v>2044</v>
      </c>
      <c r="J396" s="328" t="s">
        <v>2045</v>
      </c>
      <c r="K396" s="328" t="s">
        <v>128</v>
      </c>
      <c r="M396" s="328" t="str">
        <f t="shared" si="12"/>
        <v>018670 KS EQUITY</v>
      </c>
      <c r="O396" s="328" t="str">
        <f t="shared" si="13"/>
        <v>KOSE:A018670</v>
      </c>
    </row>
    <row r="397" spans="2:15">
      <c r="B397" s="328" t="s">
        <v>2046</v>
      </c>
      <c r="C397" s="328" t="s">
        <v>35</v>
      </c>
      <c r="D397" s="329" t="s">
        <v>2047</v>
      </c>
      <c r="E397" s="328" t="s">
        <v>512</v>
      </c>
      <c r="F397" s="328" t="s">
        <v>2048</v>
      </c>
      <c r="G397" s="330">
        <v>35629</v>
      </c>
      <c r="H397" s="328" t="s">
        <v>39</v>
      </c>
      <c r="I397" s="328" t="s">
        <v>2049</v>
      </c>
      <c r="J397" s="328" t="s">
        <v>2050</v>
      </c>
      <c r="K397" s="328" t="s">
        <v>67</v>
      </c>
      <c r="M397" s="328" t="str">
        <f t="shared" si="12"/>
        <v>023590 KS EQUITY</v>
      </c>
      <c r="O397" s="328" t="str">
        <f t="shared" si="13"/>
        <v>KOSE:A023590</v>
      </c>
    </row>
    <row r="398" spans="2:15">
      <c r="B398" s="328" t="s">
        <v>2051</v>
      </c>
      <c r="C398" s="328" t="s">
        <v>35</v>
      </c>
      <c r="D398" s="329" t="s">
        <v>2052</v>
      </c>
      <c r="E398" s="328" t="s">
        <v>136</v>
      </c>
      <c r="F398" s="328" t="s">
        <v>2053</v>
      </c>
      <c r="G398" s="330">
        <v>35629</v>
      </c>
      <c r="H398" s="328" t="s">
        <v>39</v>
      </c>
      <c r="I398" s="328" t="s">
        <v>2054</v>
      </c>
      <c r="J398" s="328" t="s">
        <v>2055</v>
      </c>
      <c r="K398" s="328" t="s">
        <v>33</v>
      </c>
      <c r="M398" s="328" t="str">
        <f t="shared" si="12"/>
        <v>014440 KS EQUITY</v>
      </c>
      <c r="O398" s="328" t="str">
        <f t="shared" si="13"/>
        <v>KOSE:A014440</v>
      </c>
    </row>
    <row r="399" spans="2:15">
      <c r="B399" s="328" t="s">
        <v>2056</v>
      </c>
      <c r="C399" s="328" t="s">
        <v>35</v>
      </c>
      <c r="D399" s="329" t="s">
        <v>2057</v>
      </c>
      <c r="E399" s="328" t="s">
        <v>439</v>
      </c>
      <c r="F399" s="328" t="s">
        <v>2058</v>
      </c>
      <c r="G399" s="330">
        <v>35629</v>
      </c>
      <c r="H399" s="328" t="s">
        <v>39</v>
      </c>
      <c r="I399" s="328" t="s">
        <v>2059</v>
      </c>
      <c r="J399" s="328" t="s">
        <v>2060</v>
      </c>
      <c r="K399" s="328" t="s">
        <v>176</v>
      </c>
      <c r="M399" s="328" t="str">
        <f t="shared" si="12"/>
        <v>011790 KS EQUITY</v>
      </c>
      <c r="O399" s="328" t="str">
        <f t="shared" si="13"/>
        <v>KOSE:A011790</v>
      </c>
    </row>
    <row r="400" spans="2:15">
      <c r="B400" s="328" t="s">
        <v>2061</v>
      </c>
      <c r="C400" s="328" t="s">
        <v>35</v>
      </c>
      <c r="D400" s="329" t="s">
        <v>2062</v>
      </c>
      <c r="E400" s="328" t="s">
        <v>1892</v>
      </c>
      <c r="F400" s="328" t="s">
        <v>2063</v>
      </c>
      <c r="G400" s="330">
        <v>35604</v>
      </c>
      <c r="H400" s="328" t="s">
        <v>39</v>
      </c>
      <c r="I400" s="328" t="s">
        <v>2064</v>
      </c>
      <c r="J400" s="328" t="s">
        <v>2065</v>
      </c>
      <c r="K400" s="328" t="s">
        <v>79</v>
      </c>
      <c r="M400" s="328" t="str">
        <f t="shared" si="12"/>
        <v>010600 KS EQUITY</v>
      </c>
      <c r="O400" s="328" t="str">
        <f t="shared" si="13"/>
        <v>KOSE:A010600</v>
      </c>
    </row>
    <row r="401" spans="2:15">
      <c r="B401" s="328" t="s">
        <v>2066</v>
      </c>
      <c r="C401" s="328" t="s">
        <v>35</v>
      </c>
      <c r="D401" s="329" t="s">
        <v>2067</v>
      </c>
      <c r="E401" s="328" t="s">
        <v>575</v>
      </c>
      <c r="F401" s="328" t="s">
        <v>2068</v>
      </c>
      <c r="G401" s="330">
        <v>35604</v>
      </c>
      <c r="H401" s="328" t="s">
        <v>39</v>
      </c>
      <c r="I401" s="328" t="s">
        <v>2069</v>
      </c>
      <c r="J401" s="328" t="s">
        <v>2070</v>
      </c>
      <c r="K401" s="328" t="s">
        <v>33</v>
      </c>
      <c r="M401" s="328" t="str">
        <f t="shared" si="12"/>
        <v>025890 KS EQUITY</v>
      </c>
      <c r="O401" s="328" t="str">
        <f t="shared" si="13"/>
        <v>KOSE:A025890</v>
      </c>
    </row>
    <row r="402" spans="2:15">
      <c r="B402" s="328" t="s">
        <v>2071</v>
      </c>
      <c r="C402" s="328" t="s">
        <v>35</v>
      </c>
      <c r="D402" s="329" t="s">
        <v>2072</v>
      </c>
      <c r="E402" s="328" t="s">
        <v>187</v>
      </c>
      <c r="F402" s="328" t="s">
        <v>2073</v>
      </c>
      <c r="G402" s="330">
        <v>35604</v>
      </c>
      <c r="H402" s="328" t="s">
        <v>39</v>
      </c>
      <c r="I402" s="328" t="s">
        <v>2074</v>
      </c>
      <c r="J402" s="328" t="s">
        <v>2075</v>
      </c>
      <c r="K402" s="328" t="s">
        <v>67</v>
      </c>
      <c r="M402" s="328" t="str">
        <f t="shared" si="12"/>
        <v>024900 KS EQUITY</v>
      </c>
      <c r="O402" s="328" t="str">
        <f t="shared" si="13"/>
        <v>KOSE:A024900</v>
      </c>
    </row>
    <row r="403" spans="2:15">
      <c r="B403" s="328" t="s">
        <v>2076</v>
      </c>
      <c r="C403" s="328" t="s">
        <v>35</v>
      </c>
      <c r="D403" s="329" t="s">
        <v>2077</v>
      </c>
      <c r="E403" s="328" t="s">
        <v>204</v>
      </c>
      <c r="F403" s="328" t="s">
        <v>54</v>
      </c>
      <c r="G403" s="330">
        <v>35496</v>
      </c>
      <c r="H403" s="328" t="s">
        <v>39</v>
      </c>
      <c r="I403" s="328" t="s">
        <v>2078</v>
      </c>
      <c r="J403" s="328" t="s">
        <v>2079</v>
      </c>
      <c r="K403" s="328" t="s">
        <v>67</v>
      </c>
      <c r="M403" s="328" t="str">
        <f t="shared" si="12"/>
        <v>023960 KS EQUITY</v>
      </c>
      <c r="O403" s="328" t="str">
        <f t="shared" si="13"/>
        <v>KOSE:A023960</v>
      </c>
    </row>
    <row r="404" spans="2:15">
      <c r="B404" s="328" t="s">
        <v>2080</v>
      </c>
      <c r="C404" s="328" t="s">
        <v>35</v>
      </c>
      <c r="D404" s="329" t="s">
        <v>2081</v>
      </c>
      <c r="E404" s="328" t="s">
        <v>187</v>
      </c>
      <c r="F404" s="328" t="s">
        <v>2082</v>
      </c>
      <c r="G404" s="330">
        <v>35473</v>
      </c>
      <c r="H404" s="328" t="s">
        <v>39</v>
      </c>
      <c r="I404" s="328" t="s">
        <v>2083</v>
      </c>
      <c r="J404" s="328" t="s">
        <v>2084</v>
      </c>
      <c r="K404" s="328" t="s">
        <v>67</v>
      </c>
      <c r="M404" s="328" t="str">
        <f t="shared" si="12"/>
        <v>023800 KS EQUITY</v>
      </c>
      <c r="O404" s="328" t="str">
        <f t="shared" si="13"/>
        <v>KOSE:A023800</v>
      </c>
    </row>
    <row r="405" spans="2:15">
      <c r="B405" s="328" t="s">
        <v>2085</v>
      </c>
      <c r="C405" s="328" t="s">
        <v>35</v>
      </c>
      <c r="D405" s="329" t="s">
        <v>2086</v>
      </c>
      <c r="E405" s="328" t="s">
        <v>63</v>
      </c>
      <c r="F405" s="328" t="s">
        <v>2087</v>
      </c>
      <c r="G405" s="330">
        <v>35473</v>
      </c>
      <c r="H405" s="328" t="s">
        <v>39</v>
      </c>
      <c r="I405" s="328" t="s">
        <v>2088</v>
      </c>
      <c r="J405" s="328" t="s">
        <v>2089</v>
      </c>
      <c r="K405" s="328" t="s">
        <v>33</v>
      </c>
      <c r="M405" s="328" t="str">
        <f t="shared" si="12"/>
        <v>012320 KS EQUITY</v>
      </c>
      <c r="O405" s="328" t="str">
        <f t="shared" si="13"/>
        <v>KOSE:A012320</v>
      </c>
    </row>
    <row r="406" spans="2:15">
      <c r="B406" s="328" t="s">
        <v>2090</v>
      </c>
      <c r="C406" s="328" t="s">
        <v>35</v>
      </c>
      <c r="D406" s="329" t="s">
        <v>2091</v>
      </c>
      <c r="E406" s="328" t="s">
        <v>2092</v>
      </c>
      <c r="F406" s="328" t="s">
        <v>2093</v>
      </c>
      <c r="G406" s="330">
        <v>35425</v>
      </c>
      <c r="H406" s="328" t="s">
        <v>39</v>
      </c>
      <c r="I406" s="328" t="s">
        <v>2094</v>
      </c>
      <c r="J406" s="328" t="s">
        <v>2095</v>
      </c>
      <c r="K406" s="328" t="s">
        <v>67</v>
      </c>
      <c r="M406" s="328" t="str">
        <f t="shared" si="12"/>
        <v>025530 KS EQUITY</v>
      </c>
      <c r="O406" s="328" t="str">
        <f t="shared" si="13"/>
        <v>KOSE:A025530</v>
      </c>
    </row>
    <row r="407" spans="2:15">
      <c r="B407" s="328" t="s">
        <v>2096</v>
      </c>
      <c r="C407" s="328" t="s">
        <v>35</v>
      </c>
      <c r="D407" s="329" t="s">
        <v>2097</v>
      </c>
      <c r="E407" s="328" t="s">
        <v>365</v>
      </c>
      <c r="F407" s="328" t="s">
        <v>2098</v>
      </c>
      <c r="G407" s="330">
        <v>35423</v>
      </c>
      <c r="H407" s="328" t="s">
        <v>39</v>
      </c>
      <c r="I407" s="328" t="s">
        <v>2099</v>
      </c>
      <c r="J407" s="328" t="s">
        <v>2100</v>
      </c>
      <c r="K407" s="328" t="s">
        <v>176</v>
      </c>
      <c r="M407" s="328" t="str">
        <f t="shared" si="12"/>
        <v>031820 KS EQUITY</v>
      </c>
      <c r="O407" s="328" t="str">
        <f t="shared" si="13"/>
        <v>KOSE:A031820</v>
      </c>
    </row>
    <row r="408" spans="2:15">
      <c r="B408" s="328" t="s">
        <v>2101</v>
      </c>
      <c r="C408" s="328" t="s">
        <v>35</v>
      </c>
      <c r="D408" s="329" t="s">
        <v>2102</v>
      </c>
      <c r="E408" s="328" t="s">
        <v>290</v>
      </c>
      <c r="F408" s="328" t="s">
        <v>2103</v>
      </c>
      <c r="G408" s="330">
        <v>35423</v>
      </c>
      <c r="H408" s="328" t="s">
        <v>39</v>
      </c>
      <c r="I408" s="328" t="s">
        <v>2104</v>
      </c>
      <c r="J408" s="328" t="s">
        <v>2105</v>
      </c>
      <c r="K408" s="328" t="s">
        <v>33</v>
      </c>
      <c r="M408" s="328" t="str">
        <f t="shared" si="12"/>
        <v>000660 KS EQUITY</v>
      </c>
      <c r="O408" s="328" t="str">
        <f t="shared" si="13"/>
        <v>KOSE:A000660</v>
      </c>
    </row>
    <row r="409" spans="2:15">
      <c r="B409" s="328" t="s">
        <v>2106</v>
      </c>
      <c r="C409" s="328" t="s">
        <v>35</v>
      </c>
      <c r="D409" s="329" t="s">
        <v>2107</v>
      </c>
      <c r="E409" s="328" t="s">
        <v>1114</v>
      </c>
      <c r="F409" s="328" t="s">
        <v>2108</v>
      </c>
      <c r="G409" s="330">
        <v>35423</v>
      </c>
      <c r="H409" s="328" t="s">
        <v>39</v>
      </c>
      <c r="I409" s="328" t="s">
        <v>2109</v>
      </c>
      <c r="J409" s="328" t="s">
        <v>2110</v>
      </c>
      <c r="K409" s="328" t="s">
        <v>579</v>
      </c>
      <c r="M409" s="328" t="str">
        <f t="shared" si="12"/>
        <v>023150 KS EQUITY</v>
      </c>
      <c r="O409" s="328" t="str">
        <f t="shared" si="13"/>
        <v>KOSE:A023150</v>
      </c>
    </row>
    <row r="410" spans="2:15">
      <c r="B410" s="328" t="s">
        <v>2111</v>
      </c>
      <c r="C410" s="328" t="s">
        <v>35</v>
      </c>
      <c r="D410" s="329" t="s">
        <v>2112</v>
      </c>
      <c r="E410" s="328" t="s">
        <v>1072</v>
      </c>
      <c r="F410" s="328" t="s">
        <v>2113</v>
      </c>
      <c r="G410" s="330">
        <v>35423</v>
      </c>
      <c r="H410" s="328" t="s">
        <v>39</v>
      </c>
      <c r="I410" s="328" t="s">
        <v>2114</v>
      </c>
      <c r="J410" s="328" t="s">
        <v>2115</v>
      </c>
      <c r="K410" s="328" t="s">
        <v>33</v>
      </c>
      <c r="M410" s="328" t="str">
        <f t="shared" si="12"/>
        <v>005320 KS EQUITY</v>
      </c>
      <c r="O410" s="328" t="str">
        <f t="shared" si="13"/>
        <v>KOSE:A005320</v>
      </c>
    </row>
    <row r="411" spans="2:15">
      <c r="B411" s="328" t="s">
        <v>2116</v>
      </c>
      <c r="C411" s="328" t="s">
        <v>35</v>
      </c>
      <c r="D411" s="329" t="s">
        <v>2117</v>
      </c>
      <c r="E411" s="328" t="s">
        <v>421</v>
      </c>
      <c r="F411" s="328" t="s">
        <v>2118</v>
      </c>
      <c r="G411" s="330">
        <v>35423</v>
      </c>
      <c r="H411" s="328" t="s">
        <v>39</v>
      </c>
      <c r="I411" s="328" t="s">
        <v>2119</v>
      </c>
      <c r="J411" s="328" t="s">
        <v>2120</v>
      </c>
      <c r="K411" s="328" t="s">
        <v>33</v>
      </c>
      <c r="M411" s="328" t="str">
        <f t="shared" si="12"/>
        <v>023450 KS EQUITY</v>
      </c>
      <c r="O411" s="328" t="str">
        <f t="shared" si="13"/>
        <v>KOSE:A023450</v>
      </c>
    </row>
    <row r="412" spans="2:15">
      <c r="B412" s="328" t="s">
        <v>2121</v>
      </c>
      <c r="C412" s="328" t="s">
        <v>35</v>
      </c>
      <c r="D412" s="329" t="s">
        <v>2122</v>
      </c>
      <c r="E412" s="328" t="s">
        <v>999</v>
      </c>
      <c r="F412" s="328" t="s">
        <v>226</v>
      </c>
      <c r="G412" s="330">
        <v>35423</v>
      </c>
      <c r="H412" s="328" t="s">
        <v>39</v>
      </c>
      <c r="I412" s="328" t="s">
        <v>2123</v>
      </c>
      <c r="J412" s="328" t="s">
        <v>2124</v>
      </c>
      <c r="K412" s="328" t="s">
        <v>33</v>
      </c>
      <c r="M412" s="328" t="str">
        <f t="shared" si="12"/>
        <v>028050 KS EQUITY</v>
      </c>
      <c r="O412" s="328" t="str">
        <f t="shared" si="13"/>
        <v>KOSE:A028050</v>
      </c>
    </row>
    <row r="413" spans="2:15">
      <c r="B413" s="328" t="s">
        <v>2125</v>
      </c>
      <c r="C413" s="328" t="s">
        <v>35</v>
      </c>
      <c r="D413" s="329" t="s">
        <v>2126</v>
      </c>
      <c r="E413" s="328" t="s">
        <v>1453</v>
      </c>
      <c r="F413" s="328" t="s">
        <v>2127</v>
      </c>
      <c r="G413" s="330">
        <v>35423</v>
      </c>
      <c r="H413" s="328" t="s">
        <v>39</v>
      </c>
      <c r="I413" s="328" t="s">
        <v>2128</v>
      </c>
      <c r="J413" s="328" t="s">
        <v>2129</v>
      </c>
      <c r="K413" s="328" t="s">
        <v>33</v>
      </c>
      <c r="M413" s="328" t="str">
        <f t="shared" si="12"/>
        <v>029530 KS EQUITY</v>
      </c>
      <c r="O413" s="328" t="str">
        <f t="shared" si="13"/>
        <v>KOSE:A029530</v>
      </c>
    </row>
    <row r="414" spans="2:15">
      <c r="B414" s="328" t="s">
        <v>2130</v>
      </c>
      <c r="C414" s="328" t="s">
        <v>35</v>
      </c>
      <c r="D414" s="329" t="s">
        <v>2131</v>
      </c>
      <c r="E414" s="328" t="s">
        <v>1313</v>
      </c>
      <c r="F414" s="328" t="s">
        <v>2132</v>
      </c>
      <c r="G414" s="330">
        <v>35391</v>
      </c>
      <c r="H414" s="328" t="s">
        <v>39</v>
      </c>
      <c r="I414" s="328" t="s">
        <v>2133</v>
      </c>
      <c r="J414" s="328" t="s">
        <v>2134</v>
      </c>
      <c r="K414" s="328" t="s">
        <v>67</v>
      </c>
      <c r="M414" s="328" t="str">
        <f t="shared" si="12"/>
        <v>015360 KS EQUITY</v>
      </c>
      <c r="O414" s="328" t="str">
        <f t="shared" si="13"/>
        <v>KOSE:A015360</v>
      </c>
    </row>
    <row r="415" spans="2:15">
      <c r="B415" s="328" t="s">
        <v>2135</v>
      </c>
      <c r="C415" s="328" t="s">
        <v>35</v>
      </c>
      <c r="D415" s="329" t="s">
        <v>2136</v>
      </c>
      <c r="E415" s="328" t="s">
        <v>310</v>
      </c>
      <c r="F415" s="328" t="s">
        <v>2137</v>
      </c>
      <c r="G415" s="330">
        <v>35391</v>
      </c>
      <c r="H415" s="328" t="s">
        <v>39</v>
      </c>
      <c r="I415" s="328" t="s">
        <v>2138</v>
      </c>
      <c r="J415" s="328" t="s">
        <v>2139</v>
      </c>
      <c r="K415" s="328" t="s">
        <v>33</v>
      </c>
      <c r="M415" s="328" t="str">
        <f t="shared" si="12"/>
        <v>016800 KS EQUITY</v>
      </c>
      <c r="O415" s="328" t="str">
        <f t="shared" si="13"/>
        <v>KOSE:A016800</v>
      </c>
    </row>
    <row r="416" spans="2:15">
      <c r="B416" s="328" t="s">
        <v>2140</v>
      </c>
      <c r="C416" s="328" t="s">
        <v>35</v>
      </c>
      <c r="D416" s="329" t="s">
        <v>2141</v>
      </c>
      <c r="E416" s="328" t="s">
        <v>136</v>
      </c>
      <c r="F416" s="328" t="s">
        <v>2142</v>
      </c>
      <c r="G416" s="330">
        <v>35391</v>
      </c>
      <c r="H416" s="328" t="s">
        <v>39</v>
      </c>
      <c r="I416" s="328" t="s">
        <v>2143</v>
      </c>
      <c r="J416" s="328" t="s">
        <v>2144</v>
      </c>
      <c r="K416" s="328" t="s">
        <v>579</v>
      </c>
      <c r="M416" s="328" t="str">
        <f t="shared" si="12"/>
        <v>024070 KS EQUITY</v>
      </c>
      <c r="O416" s="328" t="str">
        <f t="shared" si="13"/>
        <v>KOSE:A024070</v>
      </c>
    </row>
    <row r="417" spans="2:15">
      <c r="B417" s="328" t="s">
        <v>2145</v>
      </c>
      <c r="C417" s="328" t="s">
        <v>35</v>
      </c>
      <c r="D417" s="329" t="s">
        <v>2146</v>
      </c>
      <c r="E417" s="328" t="s">
        <v>2147</v>
      </c>
      <c r="F417" s="328" t="s">
        <v>2148</v>
      </c>
      <c r="G417" s="330">
        <v>35388</v>
      </c>
      <c r="H417" s="328" t="s">
        <v>39</v>
      </c>
      <c r="I417" s="328" t="s">
        <v>2149</v>
      </c>
      <c r="J417" s="328" t="s">
        <v>2150</v>
      </c>
      <c r="K417" s="328" t="s">
        <v>33</v>
      </c>
      <c r="M417" s="328" t="str">
        <f t="shared" si="12"/>
        <v>030720 KS EQUITY</v>
      </c>
      <c r="O417" s="328" t="str">
        <f t="shared" si="13"/>
        <v>KOSE:A030720</v>
      </c>
    </row>
    <row r="418" spans="2:15">
      <c r="B418" s="328" t="s">
        <v>2151</v>
      </c>
      <c r="C418" s="328" t="s">
        <v>35</v>
      </c>
      <c r="D418" s="329" t="s">
        <v>2152</v>
      </c>
      <c r="E418" s="328" t="s">
        <v>478</v>
      </c>
      <c r="F418" s="328" t="s">
        <v>2153</v>
      </c>
      <c r="G418" s="330">
        <v>35354</v>
      </c>
      <c r="H418" s="328" t="s">
        <v>39</v>
      </c>
      <c r="I418" s="328" t="s">
        <v>2154</v>
      </c>
      <c r="J418" s="328" t="s">
        <v>2155</v>
      </c>
      <c r="K418" s="328" t="s">
        <v>33</v>
      </c>
      <c r="M418" s="328" t="str">
        <f t="shared" si="12"/>
        <v>025560 KS EQUITY</v>
      </c>
      <c r="O418" s="328" t="str">
        <f t="shared" si="13"/>
        <v>KOSE:A025560</v>
      </c>
    </row>
    <row r="419" spans="2:15">
      <c r="B419" s="328" t="s">
        <v>2156</v>
      </c>
      <c r="C419" s="328" t="s">
        <v>35</v>
      </c>
      <c r="D419" s="329" t="s">
        <v>2157</v>
      </c>
      <c r="E419" s="328" t="s">
        <v>75</v>
      </c>
      <c r="F419" s="328" t="s">
        <v>2158</v>
      </c>
      <c r="G419" s="330">
        <v>35354</v>
      </c>
      <c r="H419" s="328" t="s">
        <v>39</v>
      </c>
      <c r="I419" s="328" t="s">
        <v>2159</v>
      </c>
      <c r="J419" s="328" t="s">
        <v>2160</v>
      </c>
      <c r="K419" s="328" t="s">
        <v>92</v>
      </c>
      <c r="M419" s="328" t="str">
        <f t="shared" si="12"/>
        <v>030210 KS EQUITY</v>
      </c>
      <c r="O419" s="328" t="str">
        <f t="shared" si="13"/>
        <v>KOSE:A030210</v>
      </c>
    </row>
    <row r="420" spans="2:15">
      <c r="B420" s="328" t="s">
        <v>2161</v>
      </c>
      <c r="C420" s="328" t="s">
        <v>35</v>
      </c>
      <c r="D420" s="329" t="s">
        <v>2162</v>
      </c>
      <c r="E420" s="328" t="s">
        <v>63</v>
      </c>
      <c r="F420" s="328" t="s">
        <v>2163</v>
      </c>
      <c r="G420" s="330">
        <v>35354</v>
      </c>
      <c r="H420" s="328" t="s">
        <v>39</v>
      </c>
      <c r="I420" s="328" t="s">
        <v>2164</v>
      </c>
      <c r="J420" s="328" t="s">
        <v>2165</v>
      </c>
      <c r="K420" s="328" t="s">
        <v>436</v>
      </c>
      <c r="M420" s="328" t="str">
        <f t="shared" si="12"/>
        <v>012630 KS EQUITY</v>
      </c>
      <c r="O420" s="328" t="str">
        <f t="shared" si="13"/>
        <v>KOSE:A012630</v>
      </c>
    </row>
    <row r="421" spans="2:15">
      <c r="B421" s="328" t="s">
        <v>2166</v>
      </c>
      <c r="C421" s="328" t="s">
        <v>35</v>
      </c>
      <c r="D421" s="329" t="s">
        <v>2167</v>
      </c>
      <c r="E421" s="328" t="s">
        <v>290</v>
      </c>
      <c r="F421" s="328" t="s">
        <v>2168</v>
      </c>
      <c r="G421" s="330">
        <v>35277</v>
      </c>
      <c r="H421" s="328" t="s">
        <v>39</v>
      </c>
      <c r="I421" s="328" t="s">
        <v>2169</v>
      </c>
      <c r="J421" s="328" t="s">
        <v>2170</v>
      </c>
      <c r="K421" s="328" t="s">
        <v>33</v>
      </c>
      <c r="M421" s="328" t="str">
        <f t="shared" si="12"/>
        <v>017900 KS EQUITY</v>
      </c>
      <c r="O421" s="328" t="str">
        <f t="shared" si="13"/>
        <v>KOSE:A017900</v>
      </c>
    </row>
    <row r="422" spans="2:15">
      <c r="B422" s="328" t="s">
        <v>2171</v>
      </c>
      <c r="C422" s="328" t="s">
        <v>35</v>
      </c>
      <c r="D422" s="329" t="s">
        <v>2172</v>
      </c>
      <c r="E422" s="328" t="s">
        <v>316</v>
      </c>
      <c r="F422" s="328" t="s">
        <v>2173</v>
      </c>
      <c r="G422" s="330">
        <v>35277</v>
      </c>
      <c r="H422" s="328" t="s">
        <v>39</v>
      </c>
      <c r="I422" s="328" t="s">
        <v>2174</v>
      </c>
      <c r="J422" s="328" t="s">
        <v>2175</v>
      </c>
      <c r="K422" s="328" t="s">
        <v>67</v>
      </c>
      <c r="M422" s="328" t="str">
        <f t="shared" si="12"/>
        <v>025540 KS EQUITY</v>
      </c>
      <c r="O422" s="328" t="str">
        <f t="shared" si="13"/>
        <v>KOSE:A025540</v>
      </c>
    </row>
    <row r="423" spans="2:15">
      <c r="B423" s="328" t="s">
        <v>2176</v>
      </c>
      <c r="C423" s="328" t="s">
        <v>35</v>
      </c>
      <c r="D423" s="329" t="s">
        <v>2177</v>
      </c>
      <c r="E423" s="328" t="s">
        <v>478</v>
      </c>
      <c r="F423" s="328" t="s">
        <v>2178</v>
      </c>
      <c r="G423" s="330">
        <v>35277</v>
      </c>
      <c r="H423" s="328" t="s">
        <v>39</v>
      </c>
      <c r="I423" s="328" t="s">
        <v>2179</v>
      </c>
      <c r="J423" s="328" t="s">
        <v>2180</v>
      </c>
      <c r="K423" s="328" t="s">
        <v>971</v>
      </c>
      <c r="M423" s="328" t="str">
        <f t="shared" si="12"/>
        <v>003160 KS EQUITY</v>
      </c>
      <c r="O423" s="328" t="str">
        <f t="shared" si="13"/>
        <v>KOSE:A003160</v>
      </c>
    </row>
    <row r="424" spans="2:15">
      <c r="B424" s="328" t="s">
        <v>2181</v>
      </c>
      <c r="C424" s="328" t="s">
        <v>35</v>
      </c>
      <c r="D424" s="329" t="s">
        <v>2182</v>
      </c>
      <c r="E424" s="328" t="s">
        <v>290</v>
      </c>
      <c r="F424" s="328" t="s">
        <v>2183</v>
      </c>
      <c r="G424" s="330">
        <v>35277</v>
      </c>
      <c r="H424" s="328" t="s">
        <v>39</v>
      </c>
      <c r="I424" s="328" t="s">
        <v>2184</v>
      </c>
      <c r="J424" s="328" t="s">
        <v>2185</v>
      </c>
      <c r="K424" s="328" t="s">
        <v>1069</v>
      </c>
      <c r="M424" s="328" t="str">
        <f t="shared" si="12"/>
        <v>011930 KS EQUITY</v>
      </c>
      <c r="O424" s="328" t="str">
        <f t="shared" si="13"/>
        <v>KOSE:A011930</v>
      </c>
    </row>
    <row r="425" spans="2:15">
      <c r="B425" s="328" t="s">
        <v>2186</v>
      </c>
      <c r="C425" s="328" t="s">
        <v>35</v>
      </c>
      <c r="D425" s="329" t="s">
        <v>2187</v>
      </c>
      <c r="E425" s="328" t="s">
        <v>2188</v>
      </c>
      <c r="F425" s="328" t="s">
        <v>2189</v>
      </c>
      <c r="G425" s="330">
        <v>35249</v>
      </c>
      <c r="H425" s="328" t="s">
        <v>181</v>
      </c>
      <c r="I425" s="328" t="s">
        <v>2190</v>
      </c>
      <c r="J425" s="328" t="s">
        <v>2191</v>
      </c>
      <c r="K425" s="328" t="s">
        <v>971</v>
      </c>
      <c r="M425" s="328" t="str">
        <f t="shared" si="12"/>
        <v>019180 KS EQUITY</v>
      </c>
      <c r="O425" s="328" t="str">
        <f t="shared" si="13"/>
        <v>KOSE:A019180</v>
      </c>
    </row>
    <row r="426" spans="2:15">
      <c r="B426" s="328" t="s">
        <v>2192</v>
      </c>
      <c r="C426" s="328" t="s">
        <v>35</v>
      </c>
      <c r="D426" s="329" t="s">
        <v>2193</v>
      </c>
      <c r="E426" s="328" t="s">
        <v>544</v>
      </c>
      <c r="F426" s="328" t="s">
        <v>2194</v>
      </c>
      <c r="G426" s="330">
        <v>35249</v>
      </c>
      <c r="H426" s="328" t="s">
        <v>39</v>
      </c>
      <c r="I426" s="328" t="s">
        <v>2195</v>
      </c>
      <c r="J426" s="328" t="s">
        <v>2196</v>
      </c>
      <c r="K426" s="328" t="s">
        <v>971</v>
      </c>
      <c r="M426" s="328" t="str">
        <f t="shared" si="12"/>
        <v>018880 KS EQUITY</v>
      </c>
      <c r="O426" s="328" t="str">
        <f t="shared" si="13"/>
        <v>KOSE:A018880</v>
      </c>
    </row>
    <row r="427" spans="2:15">
      <c r="B427" s="328" t="s">
        <v>2197</v>
      </c>
      <c r="C427" s="328" t="s">
        <v>35</v>
      </c>
      <c r="D427" s="329" t="s">
        <v>2198</v>
      </c>
      <c r="E427" s="328" t="s">
        <v>187</v>
      </c>
      <c r="F427" s="328" t="s">
        <v>2199</v>
      </c>
      <c r="G427" s="330">
        <v>35249</v>
      </c>
      <c r="H427" s="328" t="s">
        <v>39</v>
      </c>
      <c r="I427" s="328" t="s">
        <v>2200</v>
      </c>
      <c r="J427" s="328" t="s">
        <v>2201</v>
      </c>
      <c r="K427" s="328" t="s">
        <v>67</v>
      </c>
      <c r="M427" s="328" t="str">
        <f t="shared" si="12"/>
        <v>021820 KS EQUITY</v>
      </c>
      <c r="O427" s="328" t="str">
        <f t="shared" si="13"/>
        <v>KOSE:A021820</v>
      </c>
    </row>
    <row r="428" spans="2:15">
      <c r="B428" s="328" t="s">
        <v>2202</v>
      </c>
      <c r="C428" s="328" t="s">
        <v>35</v>
      </c>
      <c r="D428" s="329" t="s">
        <v>2203</v>
      </c>
      <c r="E428" s="328" t="s">
        <v>745</v>
      </c>
      <c r="F428" s="328" t="s">
        <v>2204</v>
      </c>
      <c r="G428" s="330">
        <v>35249</v>
      </c>
      <c r="H428" s="328" t="s">
        <v>39</v>
      </c>
      <c r="I428" s="328" t="s">
        <v>2205</v>
      </c>
      <c r="J428" s="328" t="s">
        <v>2206</v>
      </c>
      <c r="K428" s="328" t="s">
        <v>33</v>
      </c>
      <c r="M428" s="328" t="str">
        <f t="shared" si="12"/>
        <v>027970 KS EQUITY</v>
      </c>
      <c r="O428" s="328" t="str">
        <f t="shared" si="13"/>
        <v>KOSE:A027970</v>
      </c>
    </row>
    <row r="429" spans="2:15">
      <c r="B429" s="328" t="s">
        <v>2207</v>
      </c>
      <c r="C429" s="328" t="s">
        <v>35</v>
      </c>
      <c r="D429" s="329" t="s">
        <v>2208</v>
      </c>
      <c r="E429" s="328" t="s">
        <v>2209</v>
      </c>
      <c r="F429" s="328" t="s">
        <v>2210</v>
      </c>
      <c r="G429" s="330">
        <v>35249</v>
      </c>
      <c r="H429" s="328" t="s">
        <v>39</v>
      </c>
      <c r="I429" s="328" t="s">
        <v>2211</v>
      </c>
      <c r="J429" s="328" t="s">
        <v>2212</v>
      </c>
      <c r="K429" s="328" t="s">
        <v>33</v>
      </c>
      <c r="M429" s="328" t="str">
        <f t="shared" si="12"/>
        <v>006740 KS EQUITY</v>
      </c>
      <c r="O429" s="328" t="str">
        <f t="shared" si="13"/>
        <v>KOSE:A006740</v>
      </c>
    </row>
    <row r="430" spans="2:15">
      <c r="B430" s="328" t="s">
        <v>2213</v>
      </c>
      <c r="C430" s="328" t="s">
        <v>35</v>
      </c>
      <c r="D430" s="329" t="s">
        <v>2214</v>
      </c>
      <c r="E430" s="328" t="s">
        <v>392</v>
      </c>
      <c r="F430" s="328" t="s">
        <v>2215</v>
      </c>
      <c r="G430" s="330">
        <v>35249</v>
      </c>
      <c r="H430" s="328" t="s">
        <v>39</v>
      </c>
      <c r="I430" s="328" t="s">
        <v>2216</v>
      </c>
      <c r="J430" s="328" t="s">
        <v>2217</v>
      </c>
      <c r="K430" s="328" t="s">
        <v>33</v>
      </c>
      <c r="M430" s="328" t="str">
        <f t="shared" si="12"/>
        <v>000910 KS EQUITY</v>
      </c>
      <c r="O430" s="328" t="str">
        <f t="shared" si="13"/>
        <v>KOSE:A000910</v>
      </c>
    </row>
    <row r="431" spans="2:15">
      <c r="B431" s="328" t="s">
        <v>2218</v>
      </c>
      <c r="C431" s="328" t="s">
        <v>35</v>
      </c>
      <c r="D431" s="329" t="s">
        <v>2219</v>
      </c>
      <c r="E431" s="328" t="s">
        <v>512</v>
      </c>
      <c r="F431" s="328" t="s">
        <v>2220</v>
      </c>
      <c r="G431" s="330">
        <v>35249</v>
      </c>
      <c r="H431" s="328" t="s">
        <v>39</v>
      </c>
      <c r="I431" s="328" t="s">
        <v>2221</v>
      </c>
      <c r="J431" s="328" t="s">
        <v>2222</v>
      </c>
      <c r="K431" s="328" t="s">
        <v>128</v>
      </c>
      <c r="M431" s="328" t="str">
        <f t="shared" si="12"/>
        <v>020120 KS EQUITY</v>
      </c>
      <c r="O431" s="328" t="str">
        <f t="shared" si="13"/>
        <v>KOSE:A020120</v>
      </c>
    </row>
    <row r="432" spans="2:15">
      <c r="B432" s="328" t="s">
        <v>2223</v>
      </c>
      <c r="C432" s="328" t="s">
        <v>35</v>
      </c>
      <c r="D432" s="329" t="s">
        <v>2224</v>
      </c>
      <c r="E432" s="328" t="s">
        <v>162</v>
      </c>
      <c r="F432" s="328" t="s">
        <v>2225</v>
      </c>
      <c r="G432" s="330">
        <v>35249</v>
      </c>
      <c r="H432" s="328" t="s">
        <v>39</v>
      </c>
      <c r="I432" s="328" t="s">
        <v>2226</v>
      </c>
      <c r="J432" s="328" t="s">
        <v>2227</v>
      </c>
      <c r="K432" s="328" t="s">
        <v>33</v>
      </c>
      <c r="M432" s="328" t="str">
        <f t="shared" si="12"/>
        <v>020000 KS EQUITY</v>
      </c>
      <c r="O432" s="328" t="str">
        <f t="shared" si="13"/>
        <v>KOSE:A020000</v>
      </c>
    </row>
    <row r="433" spans="2:15">
      <c r="B433" s="328" t="s">
        <v>2228</v>
      </c>
      <c r="C433" s="328" t="s">
        <v>35</v>
      </c>
      <c r="D433" s="329" t="s">
        <v>2229</v>
      </c>
      <c r="E433" s="328" t="s">
        <v>544</v>
      </c>
      <c r="F433" s="328" t="s">
        <v>2230</v>
      </c>
      <c r="G433" s="330">
        <v>35094</v>
      </c>
      <c r="H433" s="328" t="s">
        <v>39</v>
      </c>
      <c r="I433" s="328" t="s">
        <v>2231</v>
      </c>
      <c r="J433" s="328" t="s">
        <v>2232</v>
      </c>
      <c r="K433" s="328" t="s">
        <v>1069</v>
      </c>
      <c r="M433" s="328" t="str">
        <f t="shared" si="12"/>
        <v>017800 KS EQUITY</v>
      </c>
      <c r="O433" s="328" t="str">
        <f t="shared" si="13"/>
        <v>KOSE:A017800</v>
      </c>
    </row>
    <row r="434" spans="2:15">
      <c r="B434" s="328" t="s">
        <v>2233</v>
      </c>
      <c r="C434" s="328" t="s">
        <v>35</v>
      </c>
      <c r="D434" s="329" t="s">
        <v>2234</v>
      </c>
      <c r="E434" s="328" t="s">
        <v>376</v>
      </c>
      <c r="F434" s="328" t="s">
        <v>2235</v>
      </c>
      <c r="G434" s="330">
        <v>35094</v>
      </c>
      <c r="H434" s="328" t="s">
        <v>39</v>
      </c>
      <c r="I434" s="328" t="s">
        <v>2236</v>
      </c>
      <c r="J434" s="328" t="s">
        <v>2237</v>
      </c>
      <c r="K434" s="328" t="s">
        <v>67</v>
      </c>
      <c r="M434" s="328" t="str">
        <f t="shared" si="12"/>
        <v>016580 KS EQUITY</v>
      </c>
      <c r="O434" s="328" t="str">
        <f t="shared" si="13"/>
        <v>KOSE:A016580</v>
      </c>
    </row>
    <row r="435" spans="2:15">
      <c r="B435" s="328" t="s">
        <v>2238</v>
      </c>
      <c r="C435" s="328" t="s">
        <v>35</v>
      </c>
      <c r="D435" s="329" t="s">
        <v>2239</v>
      </c>
      <c r="E435" s="328" t="s">
        <v>204</v>
      </c>
      <c r="F435" s="328" t="s">
        <v>2240</v>
      </c>
      <c r="G435" s="330">
        <v>35094</v>
      </c>
      <c r="H435" s="328" t="s">
        <v>39</v>
      </c>
      <c r="I435" s="328" t="s">
        <v>2241</v>
      </c>
      <c r="J435" s="328" t="s">
        <v>2242</v>
      </c>
      <c r="K435" s="328" t="s">
        <v>33</v>
      </c>
      <c r="M435" s="328" t="str">
        <f t="shared" si="12"/>
        <v>013580 KS EQUITY</v>
      </c>
      <c r="O435" s="328" t="str">
        <f t="shared" si="13"/>
        <v>KOSE:A013580</v>
      </c>
    </row>
    <row r="436" spans="2:15">
      <c r="B436" s="328" t="s">
        <v>2243</v>
      </c>
      <c r="C436" s="328" t="s">
        <v>35</v>
      </c>
      <c r="D436" s="329" t="s">
        <v>2244</v>
      </c>
      <c r="E436" s="328" t="s">
        <v>2245</v>
      </c>
      <c r="F436" s="328" t="s">
        <v>2246</v>
      </c>
      <c r="G436" s="330">
        <v>35094</v>
      </c>
      <c r="H436" s="328" t="s">
        <v>39</v>
      </c>
      <c r="I436" s="328" t="s">
        <v>2247</v>
      </c>
      <c r="J436" s="328" t="s">
        <v>2248</v>
      </c>
      <c r="K436" s="328" t="s">
        <v>33</v>
      </c>
      <c r="M436" s="328" t="str">
        <f t="shared" si="12"/>
        <v>021050 KS EQUITY</v>
      </c>
      <c r="O436" s="328" t="str">
        <f t="shared" si="13"/>
        <v>KOSE:A021050</v>
      </c>
    </row>
    <row r="437" spans="2:15">
      <c r="B437" s="328" t="s">
        <v>2249</v>
      </c>
      <c r="C437" s="328" t="s">
        <v>35</v>
      </c>
      <c r="D437" s="329" t="s">
        <v>2250</v>
      </c>
      <c r="E437" s="328" t="s">
        <v>2251</v>
      </c>
      <c r="F437" s="328" t="s">
        <v>2252</v>
      </c>
      <c r="G437" s="330">
        <v>35054</v>
      </c>
      <c r="H437" s="328" t="s">
        <v>39</v>
      </c>
      <c r="I437" s="328" t="s">
        <v>2253</v>
      </c>
      <c r="J437" s="328" t="s">
        <v>2254</v>
      </c>
      <c r="K437" s="328" t="s">
        <v>67</v>
      </c>
      <c r="M437" s="328" t="str">
        <f t="shared" si="12"/>
        <v>012750 KS EQUITY</v>
      </c>
      <c r="O437" s="328" t="str">
        <f t="shared" si="13"/>
        <v>KOSE:A012750</v>
      </c>
    </row>
    <row r="438" spans="2:15">
      <c r="B438" s="328" t="s">
        <v>2255</v>
      </c>
      <c r="C438" s="328" t="s">
        <v>35</v>
      </c>
      <c r="D438" s="329" t="s">
        <v>2256</v>
      </c>
      <c r="E438" s="328" t="s">
        <v>421</v>
      </c>
      <c r="F438" s="328" t="s">
        <v>2257</v>
      </c>
      <c r="G438" s="330">
        <v>35054</v>
      </c>
      <c r="H438" s="328" t="s">
        <v>39</v>
      </c>
      <c r="I438" s="328" t="s">
        <v>2258</v>
      </c>
      <c r="J438" s="328" t="s">
        <v>2259</v>
      </c>
      <c r="K438" s="328" t="s">
        <v>67</v>
      </c>
      <c r="M438" s="328" t="str">
        <f t="shared" si="12"/>
        <v>015890 KS EQUITY</v>
      </c>
      <c r="O438" s="328" t="str">
        <f t="shared" si="13"/>
        <v>KOSE:A015890</v>
      </c>
    </row>
    <row r="439" spans="2:15">
      <c r="B439" s="328" t="s">
        <v>2260</v>
      </c>
      <c r="C439" s="328" t="s">
        <v>35</v>
      </c>
      <c r="D439" s="329" t="s">
        <v>2261</v>
      </c>
      <c r="E439" s="328" t="s">
        <v>2209</v>
      </c>
      <c r="F439" s="328" t="s">
        <v>2262</v>
      </c>
      <c r="G439" s="330">
        <v>35013</v>
      </c>
      <c r="H439" s="328" t="s">
        <v>39</v>
      </c>
      <c r="I439" s="328" t="s">
        <v>2263</v>
      </c>
      <c r="J439" s="328" t="s">
        <v>2264</v>
      </c>
      <c r="K439" s="328" t="s">
        <v>33</v>
      </c>
      <c r="M439" s="328" t="str">
        <f t="shared" si="12"/>
        <v>016590 KS EQUITY</v>
      </c>
      <c r="O439" s="328" t="str">
        <f t="shared" si="13"/>
        <v>KOSE:A016590</v>
      </c>
    </row>
    <row r="440" spans="2:15">
      <c r="B440" s="328" t="s">
        <v>2265</v>
      </c>
      <c r="C440" s="328" t="s">
        <v>35</v>
      </c>
      <c r="D440" s="329" t="s">
        <v>2266</v>
      </c>
      <c r="E440" s="328" t="s">
        <v>290</v>
      </c>
      <c r="F440" s="328" t="s">
        <v>2267</v>
      </c>
      <c r="G440" s="330">
        <v>35013</v>
      </c>
      <c r="H440" s="328" t="s">
        <v>50</v>
      </c>
      <c r="I440" s="328" t="s">
        <v>2268</v>
      </c>
      <c r="J440" s="328" t="s">
        <v>2269</v>
      </c>
      <c r="K440" s="328" t="s">
        <v>104</v>
      </c>
      <c r="M440" s="328" t="str">
        <f t="shared" si="12"/>
        <v>011690 KS EQUITY</v>
      </c>
      <c r="O440" s="328" t="str">
        <f t="shared" si="13"/>
        <v>KOSE:A011690</v>
      </c>
    </row>
    <row r="441" spans="2:15">
      <c r="B441" s="328" t="s">
        <v>2270</v>
      </c>
      <c r="C441" s="328" t="s">
        <v>35</v>
      </c>
      <c r="D441" s="329" t="s">
        <v>2271</v>
      </c>
      <c r="E441" s="328" t="s">
        <v>2272</v>
      </c>
      <c r="F441" s="328" t="s">
        <v>2273</v>
      </c>
      <c r="G441" s="330">
        <v>35013</v>
      </c>
      <c r="H441" s="328" t="s">
        <v>39</v>
      </c>
      <c r="I441" s="328" t="s">
        <v>2274</v>
      </c>
      <c r="J441" s="328" t="s">
        <v>2275</v>
      </c>
      <c r="K441" s="328" t="s">
        <v>971</v>
      </c>
      <c r="M441" s="328" t="str">
        <f t="shared" si="12"/>
        <v>025860 KS EQUITY</v>
      </c>
      <c r="O441" s="328" t="str">
        <f t="shared" si="13"/>
        <v>KOSE:A025860</v>
      </c>
    </row>
    <row r="442" spans="2:15">
      <c r="B442" s="328" t="s">
        <v>2276</v>
      </c>
      <c r="C442" s="328" t="s">
        <v>35</v>
      </c>
      <c r="D442" s="329" t="s">
        <v>2277</v>
      </c>
      <c r="E442" s="328" t="s">
        <v>187</v>
      </c>
      <c r="F442" s="328" t="s">
        <v>2278</v>
      </c>
      <c r="G442" s="330">
        <v>34977</v>
      </c>
      <c r="H442" s="328" t="s">
        <v>39</v>
      </c>
      <c r="I442" s="328" t="s">
        <v>2279</v>
      </c>
      <c r="J442" s="328" t="s">
        <v>2280</v>
      </c>
      <c r="K442" s="328" t="s">
        <v>33</v>
      </c>
      <c r="M442" s="328" t="str">
        <f t="shared" si="12"/>
        <v>018500 KS EQUITY</v>
      </c>
      <c r="O442" s="328" t="str">
        <f t="shared" si="13"/>
        <v>KOSE:A018500</v>
      </c>
    </row>
    <row r="443" spans="2:15">
      <c r="B443" s="328" t="s">
        <v>2281</v>
      </c>
      <c r="C443" s="328" t="s">
        <v>35</v>
      </c>
      <c r="D443" s="329" t="s">
        <v>2282</v>
      </c>
      <c r="E443" s="328" t="s">
        <v>2283</v>
      </c>
      <c r="F443" s="328" t="s">
        <v>2284</v>
      </c>
      <c r="G443" s="330">
        <v>34977</v>
      </c>
      <c r="H443" s="328" t="s">
        <v>39</v>
      </c>
      <c r="I443" s="328" t="s">
        <v>2285</v>
      </c>
      <c r="J443" s="328" t="s">
        <v>2286</v>
      </c>
      <c r="K443" s="328" t="s">
        <v>436</v>
      </c>
      <c r="M443" s="328" t="str">
        <f t="shared" si="12"/>
        <v>011300 KS EQUITY</v>
      </c>
      <c r="O443" s="328" t="str">
        <f t="shared" si="13"/>
        <v>KOSE:A011300</v>
      </c>
    </row>
    <row r="444" spans="2:15">
      <c r="B444" s="328" t="s">
        <v>2287</v>
      </c>
      <c r="C444" s="328" t="s">
        <v>35</v>
      </c>
      <c r="D444" s="329" t="s">
        <v>2288</v>
      </c>
      <c r="E444" s="328" t="s">
        <v>1369</v>
      </c>
      <c r="F444" s="328" t="s">
        <v>2289</v>
      </c>
      <c r="G444" s="330">
        <v>34977</v>
      </c>
      <c r="H444" s="328" t="s">
        <v>39</v>
      </c>
      <c r="I444" s="328" t="s">
        <v>2290</v>
      </c>
      <c r="J444" s="328" t="s">
        <v>2291</v>
      </c>
      <c r="K444" s="328" t="s">
        <v>128</v>
      </c>
      <c r="M444" s="328" t="str">
        <f t="shared" si="12"/>
        <v>011200 KS EQUITY</v>
      </c>
      <c r="O444" s="328" t="str">
        <f t="shared" si="13"/>
        <v>KOSE:A011200</v>
      </c>
    </row>
    <row r="445" spans="2:15">
      <c r="B445" s="328" t="s">
        <v>2292</v>
      </c>
      <c r="C445" s="328" t="s">
        <v>35</v>
      </c>
      <c r="D445" s="329" t="s">
        <v>2293</v>
      </c>
      <c r="E445" s="328" t="s">
        <v>421</v>
      </c>
      <c r="F445" s="328" t="s">
        <v>2294</v>
      </c>
      <c r="G445" s="330">
        <v>34929</v>
      </c>
      <c r="H445" s="328" t="s">
        <v>39</v>
      </c>
      <c r="I445" s="328" t="s">
        <v>2295</v>
      </c>
      <c r="J445" s="328" t="s">
        <v>2296</v>
      </c>
      <c r="K445" s="328" t="s">
        <v>33</v>
      </c>
      <c r="M445" s="328" t="str">
        <f t="shared" si="12"/>
        <v>012610 KS EQUITY</v>
      </c>
      <c r="O445" s="328" t="str">
        <f t="shared" si="13"/>
        <v>KOSE:A012610</v>
      </c>
    </row>
    <row r="446" spans="2:15">
      <c r="B446" s="328" t="s">
        <v>2297</v>
      </c>
      <c r="C446" s="328" t="s">
        <v>35</v>
      </c>
      <c r="D446" s="329" t="s">
        <v>2298</v>
      </c>
      <c r="E446" s="328" t="s">
        <v>500</v>
      </c>
      <c r="F446" s="328" t="s">
        <v>2299</v>
      </c>
      <c r="G446" s="330">
        <v>34929</v>
      </c>
      <c r="H446" s="328" t="s">
        <v>39</v>
      </c>
      <c r="I446" s="328" t="s">
        <v>2300</v>
      </c>
      <c r="J446" s="328" t="s">
        <v>2301</v>
      </c>
      <c r="K446" s="328" t="s">
        <v>67</v>
      </c>
      <c r="M446" s="328" t="str">
        <f t="shared" si="12"/>
        <v>017810 KS EQUITY</v>
      </c>
      <c r="O446" s="328" t="str">
        <f t="shared" si="13"/>
        <v>KOSE:A017810</v>
      </c>
    </row>
    <row r="447" spans="2:15">
      <c r="B447" s="328" t="s">
        <v>2302</v>
      </c>
      <c r="C447" s="328" t="s">
        <v>35</v>
      </c>
      <c r="D447" s="329" t="s">
        <v>2303</v>
      </c>
      <c r="E447" s="328" t="s">
        <v>528</v>
      </c>
      <c r="F447" s="328" t="s">
        <v>2304</v>
      </c>
      <c r="G447" s="330">
        <v>34888</v>
      </c>
      <c r="H447" s="328" t="s">
        <v>39</v>
      </c>
      <c r="I447" s="328" t="s">
        <v>2305</v>
      </c>
      <c r="J447" s="328" t="s">
        <v>2306</v>
      </c>
      <c r="K447" s="328" t="s">
        <v>33</v>
      </c>
      <c r="M447" s="328" t="str">
        <f t="shared" si="12"/>
        <v>017390 KS EQUITY</v>
      </c>
      <c r="O447" s="328" t="str">
        <f t="shared" si="13"/>
        <v>KOSE:A017390</v>
      </c>
    </row>
    <row r="448" spans="2:15">
      <c r="B448" s="328" t="s">
        <v>2307</v>
      </c>
      <c r="C448" s="328" t="s">
        <v>35</v>
      </c>
      <c r="D448" s="329" t="s">
        <v>2308</v>
      </c>
      <c r="E448" s="328" t="s">
        <v>836</v>
      </c>
      <c r="F448" s="328" t="s">
        <v>2309</v>
      </c>
      <c r="G448" s="330">
        <v>34888</v>
      </c>
      <c r="H448" s="328" t="s">
        <v>39</v>
      </c>
      <c r="I448" s="328" t="s">
        <v>2310</v>
      </c>
      <c r="J448" s="328" t="s">
        <v>2311</v>
      </c>
      <c r="K448" s="328" t="s">
        <v>67</v>
      </c>
      <c r="M448" s="328" t="str">
        <f t="shared" si="12"/>
        <v>025820 KS EQUITY</v>
      </c>
      <c r="O448" s="328" t="str">
        <f t="shared" si="13"/>
        <v>KOSE:A025820</v>
      </c>
    </row>
    <row r="449" spans="2:15">
      <c r="B449" s="328" t="s">
        <v>2312</v>
      </c>
      <c r="C449" s="328" t="s">
        <v>35</v>
      </c>
      <c r="D449" s="329" t="s">
        <v>2313</v>
      </c>
      <c r="E449" s="328" t="s">
        <v>310</v>
      </c>
      <c r="F449" s="328" t="s">
        <v>2314</v>
      </c>
      <c r="G449" s="330">
        <v>34888</v>
      </c>
      <c r="H449" s="328" t="s">
        <v>39</v>
      </c>
      <c r="I449" s="328" t="s">
        <v>2315</v>
      </c>
      <c r="J449" s="328" t="s">
        <v>2316</v>
      </c>
      <c r="K449" s="328" t="s">
        <v>436</v>
      </c>
      <c r="M449" s="328" t="str">
        <f t="shared" si="12"/>
        <v>011090 KS EQUITY</v>
      </c>
      <c r="O449" s="328" t="str">
        <f t="shared" si="13"/>
        <v>KOSE:A011090</v>
      </c>
    </row>
    <row r="450" spans="2:15">
      <c r="B450" s="328" t="s">
        <v>2317</v>
      </c>
      <c r="C450" s="328" t="s">
        <v>35</v>
      </c>
      <c r="D450" s="329" t="s">
        <v>2318</v>
      </c>
      <c r="E450" s="328" t="s">
        <v>1154</v>
      </c>
      <c r="F450" s="328" t="s">
        <v>2319</v>
      </c>
      <c r="G450" s="330">
        <v>34888</v>
      </c>
      <c r="H450" s="328" t="s">
        <v>39</v>
      </c>
      <c r="I450" s="328" t="s">
        <v>2320</v>
      </c>
      <c r="J450" s="328" t="s">
        <v>2321</v>
      </c>
      <c r="K450" s="328" t="s">
        <v>176</v>
      </c>
      <c r="M450" s="328" t="str">
        <f t="shared" si="12"/>
        <v>007460 KS EQUITY</v>
      </c>
      <c r="O450" s="328" t="str">
        <f t="shared" si="13"/>
        <v>KOSE:A007460</v>
      </c>
    </row>
    <row r="451" spans="2:15">
      <c r="B451" s="328" t="s">
        <v>2322</v>
      </c>
      <c r="C451" s="328" t="s">
        <v>35</v>
      </c>
      <c r="D451" s="329" t="s">
        <v>2323</v>
      </c>
      <c r="E451" s="328" t="s">
        <v>439</v>
      </c>
      <c r="F451" s="328" t="s">
        <v>2324</v>
      </c>
      <c r="G451" s="330">
        <v>34695</v>
      </c>
      <c r="H451" s="328" t="s">
        <v>39</v>
      </c>
      <c r="I451" s="328" t="s">
        <v>2325</v>
      </c>
      <c r="J451" s="328" t="s">
        <v>2326</v>
      </c>
      <c r="K451" s="328" t="s">
        <v>33</v>
      </c>
      <c r="M451" s="328" t="str">
        <f t="shared" si="12"/>
        <v>025620 KS EQUITY</v>
      </c>
      <c r="O451" s="328" t="str">
        <f t="shared" si="13"/>
        <v>KOSE:A025620</v>
      </c>
    </row>
    <row r="452" spans="2:15">
      <c r="B452" s="328" t="s">
        <v>2327</v>
      </c>
      <c r="C452" s="328" t="s">
        <v>35</v>
      </c>
      <c r="D452" s="329" t="s">
        <v>2328</v>
      </c>
      <c r="E452" s="328" t="s">
        <v>762</v>
      </c>
      <c r="F452" s="328" t="s">
        <v>2329</v>
      </c>
      <c r="G452" s="330">
        <v>34695</v>
      </c>
      <c r="H452" s="328" t="s">
        <v>39</v>
      </c>
      <c r="I452" s="328" t="s">
        <v>2330</v>
      </c>
      <c r="J452" s="328" t="s">
        <v>2331</v>
      </c>
      <c r="K452" s="328" t="s">
        <v>579</v>
      </c>
      <c r="M452" s="328" t="str">
        <f t="shared" si="12"/>
        <v>017960 KS EQUITY</v>
      </c>
      <c r="O452" s="328" t="str">
        <f t="shared" si="13"/>
        <v>KOSE:A017960</v>
      </c>
    </row>
    <row r="453" spans="2:15">
      <c r="B453" s="328" t="s">
        <v>2332</v>
      </c>
      <c r="C453" s="328" t="s">
        <v>35</v>
      </c>
      <c r="D453" s="329" t="s">
        <v>2333</v>
      </c>
      <c r="E453" s="328" t="s">
        <v>421</v>
      </c>
      <c r="F453" s="328" t="s">
        <v>2334</v>
      </c>
      <c r="G453" s="330">
        <v>34695</v>
      </c>
      <c r="H453" s="328" t="s">
        <v>39</v>
      </c>
      <c r="I453" s="328" t="s">
        <v>2335</v>
      </c>
      <c r="J453" s="328" t="s">
        <v>2336</v>
      </c>
      <c r="K453" s="328" t="s">
        <v>33</v>
      </c>
      <c r="M453" s="328" t="str">
        <f t="shared" si="12"/>
        <v>025000 KS EQUITY</v>
      </c>
      <c r="O453" s="328" t="str">
        <f t="shared" si="13"/>
        <v>KOSE:A025000</v>
      </c>
    </row>
    <row r="454" spans="2:15">
      <c r="B454" s="328" t="s">
        <v>2337</v>
      </c>
      <c r="C454" s="328" t="s">
        <v>35</v>
      </c>
      <c r="D454" s="329" t="s">
        <v>2338</v>
      </c>
      <c r="E454" s="328" t="s">
        <v>187</v>
      </c>
      <c r="F454" s="328" t="s">
        <v>2339</v>
      </c>
      <c r="G454" s="330">
        <v>34643</v>
      </c>
      <c r="H454" s="328" t="s">
        <v>39</v>
      </c>
      <c r="I454" s="328" t="s">
        <v>2340</v>
      </c>
      <c r="J454" s="328" t="s">
        <v>2341</v>
      </c>
      <c r="K454" s="328" t="s">
        <v>33</v>
      </c>
      <c r="M454" s="328" t="str">
        <f t="shared" ref="M454:M517" si="14">D454&amp;" KS EQUITY"</f>
        <v>010580 KS EQUITY</v>
      </c>
      <c r="O454" s="328" t="str">
        <f t="shared" ref="O454:O517" si="15">IF($C454="코스닥","KOSDAQ:A"&amp;$D454,"KOSE:A"&amp;$D454)</f>
        <v>KOSE:A010580</v>
      </c>
    </row>
    <row r="455" spans="2:15">
      <c r="B455" s="328" t="s">
        <v>2342</v>
      </c>
      <c r="C455" s="328" t="s">
        <v>35</v>
      </c>
      <c r="D455" s="329" t="s">
        <v>2343</v>
      </c>
      <c r="E455" s="328" t="s">
        <v>162</v>
      </c>
      <c r="F455" s="328" t="s">
        <v>2344</v>
      </c>
      <c r="G455" s="330">
        <v>34643</v>
      </c>
      <c r="H455" s="328" t="s">
        <v>39</v>
      </c>
      <c r="I455" s="328" t="s">
        <v>2345</v>
      </c>
      <c r="J455" s="328" t="s">
        <v>2346</v>
      </c>
      <c r="K455" s="328" t="s">
        <v>33</v>
      </c>
      <c r="M455" s="328" t="str">
        <f t="shared" si="14"/>
        <v>007980 KS EQUITY</v>
      </c>
      <c r="O455" s="328" t="str">
        <f t="shared" si="15"/>
        <v>KOSE:A007980</v>
      </c>
    </row>
    <row r="456" spans="2:15">
      <c r="B456" s="328" t="s">
        <v>2347</v>
      </c>
      <c r="C456" s="328" t="s">
        <v>35</v>
      </c>
      <c r="D456" s="329" t="s">
        <v>2348</v>
      </c>
      <c r="E456" s="328" t="s">
        <v>63</v>
      </c>
      <c r="F456" s="328" t="s">
        <v>2349</v>
      </c>
      <c r="G456" s="330">
        <v>34643</v>
      </c>
      <c r="H456" s="328" t="s">
        <v>39</v>
      </c>
      <c r="I456" s="328" t="s">
        <v>2350</v>
      </c>
      <c r="J456" s="328" t="s">
        <v>2351</v>
      </c>
      <c r="K456" s="328" t="s">
        <v>33</v>
      </c>
      <c r="M456" s="328" t="str">
        <f t="shared" si="14"/>
        <v>009440 KS EQUITY</v>
      </c>
      <c r="O456" s="328" t="str">
        <f t="shared" si="15"/>
        <v>KOSE:A009440</v>
      </c>
    </row>
    <row r="457" spans="2:15">
      <c r="B457" s="328" t="s">
        <v>2352</v>
      </c>
      <c r="C457" s="328" t="s">
        <v>35</v>
      </c>
      <c r="D457" s="329" t="s">
        <v>2353</v>
      </c>
      <c r="E457" s="328" t="s">
        <v>112</v>
      </c>
      <c r="F457" s="328" t="s">
        <v>2354</v>
      </c>
      <c r="G457" s="330">
        <v>34558</v>
      </c>
      <c r="H457" s="328" t="s">
        <v>39</v>
      </c>
      <c r="I457" s="328" t="s">
        <v>2355</v>
      </c>
      <c r="J457" s="328" t="s">
        <v>2356</v>
      </c>
      <c r="K457" s="328" t="s">
        <v>67</v>
      </c>
      <c r="M457" s="328" t="str">
        <f t="shared" si="14"/>
        <v>008420 KS EQUITY</v>
      </c>
      <c r="O457" s="328" t="str">
        <f t="shared" si="15"/>
        <v>KOSE:A008420</v>
      </c>
    </row>
    <row r="458" spans="2:15">
      <c r="B458" s="328" t="s">
        <v>2357</v>
      </c>
      <c r="C458" s="328" t="s">
        <v>35</v>
      </c>
      <c r="D458" s="329" t="s">
        <v>2358</v>
      </c>
      <c r="E458" s="328" t="s">
        <v>1313</v>
      </c>
      <c r="F458" s="328" t="s">
        <v>2359</v>
      </c>
      <c r="G458" s="330">
        <v>34558</v>
      </c>
      <c r="H458" s="328" t="s">
        <v>39</v>
      </c>
      <c r="I458" s="328" t="s">
        <v>2360</v>
      </c>
      <c r="J458" s="328" t="s">
        <v>2361</v>
      </c>
      <c r="K458" s="328" t="s">
        <v>67</v>
      </c>
      <c r="M458" s="328" t="str">
        <f t="shared" si="14"/>
        <v>016880 KS EQUITY</v>
      </c>
      <c r="O458" s="328" t="str">
        <f t="shared" si="15"/>
        <v>KOSE:A016880</v>
      </c>
    </row>
    <row r="459" spans="2:15">
      <c r="B459" s="328" t="s">
        <v>2362</v>
      </c>
      <c r="C459" s="328" t="s">
        <v>35</v>
      </c>
      <c r="D459" s="329" t="s">
        <v>2363</v>
      </c>
      <c r="E459" s="328" t="s">
        <v>500</v>
      </c>
      <c r="F459" s="328" t="s">
        <v>2364</v>
      </c>
      <c r="G459" s="330">
        <v>34558</v>
      </c>
      <c r="H459" s="328" t="s">
        <v>39</v>
      </c>
      <c r="I459" s="328" t="s">
        <v>2365</v>
      </c>
      <c r="J459" s="328" t="s">
        <v>2366</v>
      </c>
      <c r="K459" s="328" t="s">
        <v>33</v>
      </c>
      <c r="M459" s="328" t="str">
        <f t="shared" si="14"/>
        <v>007310 KS EQUITY</v>
      </c>
      <c r="O459" s="328" t="str">
        <f t="shared" si="15"/>
        <v>KOSE:A007310</v>
      </c>
    </row>
    <row r="460" spans="2:15">
      <c r="B460" s="328" t="s">
        <v>2367</v>
      </c>
      <c r="C460" s="328" t="s">
        <v>35</v>
      </c>
      <c r="D460" s="329" t="s">
        <v>2368</v>
      </c>
      <c r="E460" s="328" t="s">
        <v>2369</v>
      </c>
      <c r="F460" s="328" t="s">
        <v>2370</v>
      </c>
      <c r="G460" s="330">
        <v>34526</v>
      </c>
      <c r="H460" s="328" t="s">
        <v>39</v>
      </c>
      <c r="I460" s="328" t="s">
        <v>2371</v>
      </c>
      <c r="J460" s="328" t="s">
        <v>2372</v>
      </c>
      <c r="K460" s="328" t="s">
        <v>67</v>
      </c>
      <c r="M460" s="328" t="str">
        <f t="shared" si="14"/>
        <v>008500 KS EQUITY</v>
      </c>
      <c r="O460" s="328" t="str">
        <f t="shared" si="15"/>
        <v>KOSE:A008500</v>
      </c>
    </row>
    <row r="461" spans="2:15">
      <c r="B461" s="328" t="s">
        <v>2373</v>
      </c>
      <c r="C461" s="328" t="s">
        <v>35</v>
      </c>
      <c r="D461" s="329" t="s">
        <v>2374</v>
      </c>
      <c r="E461" s="328" t="s">
        <v>204</v>
      </c>
      <c r="F461" s="328" t="s">
        <v>2375</v>
      </c>
      <c r="G461" s="330">
        <v>34453</v>
      </c>
      <c r="H461" s="328" t="s">
        <v>39</v>
      </c>
      <c r="I461" s="328" t="s">
        <v>2376</v>
      </c>
      <c r="J461" s="328" t="s">
        <v>2377</v>
      </c>
      <c r="K461" s="328" t="s">
        <v>579</v>
      </c>
      <c r="M461" s="328" t="str">
        <f t="shared" si="14"/>
        <v>014790 KS EQUITY</v>
      </c>
      <c r="O461" s="328" t="str">
        <f t="shared" si="15"/>
        <v>KOSE:A014790</v>
      </c>
    </row>
    <row r="462" spans="2:15">
      <c r="B462" s="328" t="s">
        <v>2378</v>
      </c>
      <c r="C462" s="328" t="s">
        <v>35</v>
      </c>
      <c r="D462" s="329" t="s">
        <v>2379</v>
      </c>
      <c r="E462" s="328" t="s">
        <v>316</v>
      </c>
      <c r="F462" s="328" t="s">
        <v>2380</v>
      </c>
      <c r="G462" s="330">
        <v>34453</v>
      </c>
      <c r="H462" s="328" t="s">
        <v>39</v>
      </c>
      <c r="I462" s="328" t="s">
        <v>2381</v>
      </c>
      <c r="J462" s="328" t="s">
        <v>2382</v>
      </c>
      <c r="K462" s="328" t="s">
        <v>33</v>
      </c>
      <c r="M462" s="328" t="str">
        <f t="shared" si="14"/>
        <v>010120 KS EQUITY</v>
      </c>
      <c r="O462" s="328" t="str">
        <f t="shared" si="15"/>
        <v>KOSE:A010120</v>
      </c>
    </row>
    <row r="463" spans="2:15">
      <c r="B463" s="328" t="s">
        <v>2383</v>
      </c>
      <c r="C463" s="328" t="s">
        <v>35</v>
      </c>
      <c r="D463" s="329" t="s">
        <v>2384</v>
      </c>
      <c r="E463" s="328" t="s">
        <v>112</v>
      </c>
      <c r="F463" s="328" t="s">
        <v>2385</v>
      </c>
      <c r="G463" s="330">
        <v>34422</v>
      </c>
      <c r="H463" s="328" t="s">
        <v>39</v>
      </c>
      <c r="I463" s="328" t="s">
        <v>2386</v>
      </c>
      <c r="J463" s="328" t="s">
        <v>2387</v>
      </c>
      <c r="K463" s="328" t="s">
        <v>579</v>
      </c>
      <c r="M463" s="328" t="str">
        <f t="shared" si="14"/>
        <v>009190 KS EQUITY</v>
      </c>
      <c r="O463" s="328" t="str">
        <f t="shared" si="15"/>
        <v>KOSE:A009190</v>
      </c>
    </row>
    <row r="464" spans="2:15">
      <c r="B464" s="328" t="s">
        <v>2388</v>
      </c>
      <c r="C464" s="328" t="s">
        <v>35</v>
      </c>
      <c r="D464" s="329" t="s">
        <v>2389</v>
      </c>
      <c r="E464" s="328" t="s">
        <v>756</v>
      </c>
      <c r="F464" s="328" t="s">
        <v>2390</v>
      </c>
      <c r="G464" s="330">
        <v>34362</v>
      </c>
      <c r="H464" s="328" t="s">
        <v>39</v>
      </c>
      <c r="I464" s="328" t="s">
        <v>2391</v>
      </c>
      <c r="J464" s="328" t="s">
        <v>2392</v>
      </c>
      <c r="K464" s="328" t="s">
        <v>67</v>
      </c>
      <c r="M464" s="328" t="str">
        <f t="shared" si="14"/>
        <v>000760 KS EQUITY</v>
      </c>
      <c r="O464" s="328" t="str">
        <f t="shared" si="15"/>
        <v>KOSE:A000760</v>
      </c>
    </row>
    <row r="465" spans="2:15">
      <c r="B465" s="328" t="s">
        <v>2393</v>
      </c>
      <c r="C465" s="328" t="s">
        <v>35</v>
      </c>
      <c r="D465" s="329" t="s">
        <v>2394</v>
      </c>
      <c r="E465" s="328" t="s">
        <v>136</v>
      </c>
      <c r="F465" s="328" t="s">
        <v>2395</v>
      </c>
      <c r="G465" s="330">
        <v>34348</v>
      </c>
      <c r="H465" s="328" t="s">
        <v>39</v>
      </c>
      <c r="I465" s="328" t="s">
        <v>2396</v>
      </c>
      <c r="J465" s="328" t="s">
        <v>2397</v>
      </c>
      <c r="K465" s="328" t="s">
        <v>33</v>
      </c>
      <c r="M465" s="328" t="str">
        <f t="shared" si="14"/>
        <v>014820 KS EQUITY</v>
      </c>
      <c r="O465" s="328" t="str">
        <f t="shared" si="15"/>
        <v>KOSE:A014820</v>
      </c>
    </row>
    <row r="466" spans="2:15">
      <c r="B466" s="328" t="s">
        <v>2398</v>
      </c>
      <c r="C466" s="328" t="s">
        <v>35</v>
      </c>
      <c r="D466" s="329" t="s">
        <v>2399</v>
      </c>
      <c r="E466" s="328" t="s">
        <v>88</v>
      </c>
      <c r="F466" s="328" t="s">
        <v>2400</v>
      </c>
      <c r="G466" s="330">
        <v>34348</v>
      </c>
      <c r="H466" s="328" t="s">
        <v>39</v>
      </c>
      <c r="I466" s="328" t="s">
        <v>2401</v>
      </c>
      <c r="J466" s="328" t="s">
        <v>2402</v>
      </c>
      <c r="K466" s="328" t="s">
        <v>104</v>
      </c>
      <c r="M466" s="328" t="str">
        <f t="shared" si="14"/>
        <v>010140 KS EQUITY</v>
      </c>
      <c r="O466" s="328" t="str">
        <f t="shared" si="15"/>
        <v>KOSE:A010140</v>
      </c>
    </row>
    <row r="467" spans="2:15">
      <c r="B467" s="328" t="s">
        <v>2403</v>
      </c>
      <c r="C467" s="328" t="s">
        <v>35</v>
      </c>
      <c r="D467" s="329" t="s">
        <v>2404</v>
      </c>
      <c r="E467" s="328" t="s">
        <v>187</v>
      </c>
      <c r="F467" s="328" t="s">
        <v>2405</v>
      </c>
      <c r="G467" s="330">
        <v>34222</v>
      </c>
      <c r="H467" s="328" t="s">
        <v>39</v>
      </c>
      <c r="I467" s="328" t="s">
        <v>2406</v>
      </c>
      <c r="J467" s="328" t="s">
        <v>2407</v>
      </c>
      <c r="K467" s="328" t="s">
        <v>67</v>
      </c>
      <c r="M467" s="328" t="str">
        <f t="shared" si="14"/>
        <v>009680 KS EQUITY</v>
      </c>
      <c r="O467" s="328" t="str">
        <f t="shared" si="15"/>
        <v>KOSE:A009680</v>
      </c>
    </row>
    <row r="468" spans="2:15">
      <c r="B468" s="328" t="s">
        <v>2408</v>
      </c>
      <c r="C468" s="328" t="s">
        <v>35</v>
      </c>
      <c r="D468" s="329" t="s">
        <v>2409</v>
      </c>
      <c r="E468" s="328" t="s">
        <v>187</v>
      </c>
      <c r="F468" s="328" t="s">
        <v>2410</v>
      </c>
      <c r="G468" s="330">
        <v>34212</v>
      </c>
      <c r="H468" s="328" t="s">
        <v>39</v>
      </c>
      <c r="I468" s="328" t="s">
        <v>2411</v>
      </c>
      <c r="J468" s="328" t="s">
        <v>2412</v>
      </c>
      <c r="K468" s="328" t="s">
        <v>67</v>
      </c>
      <c r="M468" s="328" t="str">
        <f t="shared" si="14"/>
        <v>010690 KS EQUITY</v>
      </c>
      <c r="O468" s="328" t="str">
        <f t="shared" si="15"/>
        <v>KOSE:A010690</v>
      </c>
    </row>
    <row r="469" spans="2:15">
      <c r="B469" s="328" t="s">
        <v>2413</v>
      </c>
      <c r="C469" s="328" t="s">
        <v>35</v>
      </c>
      <c r="D469" s="329" t="s">
        <v>2414</v>
      </c>
      <c r="E469" s="328" t="s">
        <v>439</v>
      </c>
      <c r="F469" s="328" t="s">
        <v>2415</v>
      </c>
      <c r="G469" s="330">
        <v>33975</v>
      </c>
      <c r="H469" s="328" t="s">
        <v>39</v>
      </c>
      <c r="I469" s="328" t="s">
        <v>2416</v>
      </c>
      <c r="J469" s="328" t="s">
        <v>2417</v>
      </c>
      <c r="K469" s="328" t="s">
        <v>33</v>
      </c>
      <c r="M469" s="328" t="str">
        <f t="shared" si="14"/>
        <v>000390 KS EQUITY</v>
      </c>
      <c r="O469" s="328" t="str">
        <f t="shared" si="15"/>
        <v>KOSE:A000390</v>
      </c>
    </row>
    <row r="470" spans="2:15">
      <c r="B470" s="328" t="s">
        <v>2418</v>
      </c>
      <c r="C470" s="328" t="s">
        <v>35</v>
      </c>
      <c r="D470" s="329" t="s">
        <v>2419</v>
      </c>
      <c r="E470" s="328" t="s">
        <v>2420</v>
      </c>
      <c r="F470" s="328" t="s">
        <v>2421</v>
      </c>
      <c r="G470" s="330">
        <v>33975</v>
      </c>
      <c r="H470" s="328" t="s">
        <v>39</v>
      </c>
      <c r="I470" s="328" t="s">
        <v>2422</v>
      </c>
      <c r="J470" s="328" t="s">
        <v>2423</v>
      </c>
      <c r="K470" s="328" t="s">
        <v>33</v>
      </c>
      <c r="M470" s="328" t="str">
        <f t="shared" si="14"/>
        <v>009450 KS EQUITY</v>
      </c>
      <c r="O470" s="328" t="str">
        <f t="shared" si="15"/>
        <v>KOSE:A009450</v>
      </c>
    </row>
    <row r="471" spans="2:15">
      <c r="B471" s="328" t="s">
        <v>2424</v>
      </c>
      <c r="C471" s="328" t="s">
        <v>35</v>
      </c>
      <c r="D471" s="329" t="s">
        <v>2425</v>
      </c>
      <c r="E471" s="328" t="s">
        <v>365</v>
      </c>
      <c r="F471" s="328" t="s">
        <v>2426</v>
      </c>
      <c r="G471" s="330">
        <v>33961</v>
      </c>
      <c r="H471" s="328" t="s">
        <v>39</v>
      </c>
      <c r="I471" s="328" t="s">
        <v>2427</v>
      </c>
      <c r="J471" s="328" t="s">
        <v>2428</v>
      </c>
      <c r="K471" s="328" t="s">
        <v>176</v>
      </c>
      <c r="M471" s="328" t="str">
        <f t="shared" si="14"/>
        <v>012030 KS EQUITY</v>
      </c>
      <c r="O471" s="328" t="str">
        <f t="shared" si="15"/>
        <v>KOSE:A012030</v>
      </c>
    </row>
    <row r="472" spans="2:15">
      <c r="B472" s="328" t="s">
        <v>2429</v>
      </c>
      <c r="C472" s="328" t="s">
        <v>35</v>
      </c>
      <c r="D472" s="329" t="s">
        <v>2430</v>
      </c>
      <c r="E472" s="328" t="s">
        <v>2431</v>
      </c>
      <c r="F472" s="328" t="s">
        <v>2432</v>
      </c>
      <c r="G472" s="330">
        <v>33717</v>
      </c>
      <c r="H472" s="328" t="s">
        <v>39</v>
      </c>
      <c r="I472" s="328" t="s">
        <v>2433</v>
      </c>
      <c r="J472" s="328" t="s">
        <v>2434</v>
      </c>
      <c r="K472" s="328" t="s">
        <v>33</v>
      </c>
      <c r="M472" s="328" t="str">
        <f t="shared" si="14"/>
        <v>005090 KS EQUITY</v>
      </c>
      <c r="O472" s="328" t="str">
        <f t="shared" si="15"/>
        <v>KOSE:A005090</v>
      </c>
    </row>
    <row r="473" spans="2:15">
      <c r="B473" s="328" t="s">
        <v>2435</v>
      </c>
      <c r="C473" s="328" t="s">
        <v>35</v>
      </c>
      <c r="D473" s="329" t="s">
        <v>2436</v>
      </c>
      <c r="E473" s="328" t="s">
        <v>333</v>
      </c>
      <c r="F473" s="328" t="s">
        <v>2437</v>
      </c>
      <c r="G473" s="330">
        <v>33618</v>
      </c>
      <c r="H473" s="328" t="s">
        <v>39</v>
      </c>
      <c r="I473" s="328" t="s">
        <v>2438</v>
      </c>
      <c r="J473" s="328" t="s">
        <v>2439</v>
      </c>
      <c r="K473" s="328" t="s">
        <v>33</v>
      </c>
      <c r="M473" s="328" t="str">
        <f t="shared" si="14"/>
        <v>005750 KS EQUITY</v>
      </c>
      <c r="O473" s="328" t="str">
        <f t="shared" si="15"/>
        <v>KOSE:A005750</v>
      </c>
    </row>
    <row r="474" spans="2:15">
      <c r="B474" s="328" t="s">
        <v>2440</v>
      </c>
      <c r="C474" s="328" t="s">
        <v>35</v>
      </c>
      <c r="D474" s="329" t="s">
        <v>2441</v>
      </c>
      <c r="E474" s="328" t="s">
        <v>1369</v>
      </c>
      <c r="F474" s="328" t="s">
        <v>2442</v>
      </c>
      <c r="G474" s="330">
        <v>33484</v>
      </c>
      <c r="H474" s="328" t="s">
        <v>39</v>
      </c>
      <c r="I474" s="328" t="s">
        <v>2443</v>
      </c>
      <c r="J474" s="328" t="s">
        <v>2444</v>
      </c>
      <c r="K474" s="328" t="s">
        <v>436</v>
      </c>
      <c r="M474" s="328" t="str">
        <f t="shared" si="14"/>
        <v>005880 KS EQUITY</v>
      </c>
      <c r="O474" s="328" t="str">
        <f t="shared" si="15"/>
        <v>KOSE:A005880</v>
      </c>
    </row>
    <row r="475" spans="2:15">
      <c r="B475" s="328" t="s">
        <v>2445</v>
      </c>
      <c r="C475" s="328" t="s">
        <v>35</v>
      </c>
      <c r="D475" s="329" t="s">
        <v>2446</v>
      </c>
      <c r="E475" s="328" t="s">
        <v>75</v>
      </c>
      <c r="F475" s="328" t="s">
        <v>2447</v>
      </c>
      <c r="G475" s="330">
        <v>33480</v>
      </c>
      <c r="H475" s="328" t="s">
        <v>39</v>
      </c>
      <c r="I475" s="328" t="s">
        <v>2448</v>
      </c>
      <c r="J475" s="328" t="s">
        <v>2449</v>
      </c>
      <c r="K475" s="328" t="s">
        <v>67</v>
      </c>
      <c r="M475" s="328" t="str">
        <f t="shared" si="14"/>
        <v>008560 KS EQUITY</v>
      </c>
      <c r="O475" s="328" t="str">
        <f t="shared" si="15"/>
        <v>KOSE:A008560</v>
      </c>
    </row>
    <row r="476" spans="2:15">
      <c r="B476" s="328" t="s">
        <v>2450</v>
      </c>
      <c r="C476" s="328" t="s">
        <v>35</v>
      </c>
      <c r="D476" s="329" t="s">
        <v>2451</v>
      </c>
      <c r="E476" s="328" t="s">
        <v>1261</v>
      </c>
      <c r="F476" s="328" t="s">
        <v>2452</v>
      </c>
      <c r="G476" s="330">
        <v>33388</v>
      </c>
      <c r="H476" s="328" t="s">
        <v>39</v>
      </c>
      <c r="I476" s="328" t="s">
        <v>2453</v>
      </c>
      <c r="J476" s="328" t="s">
        <v>2454</v>
      </c>
      <c r="K476" s="328" t="s">
        <v>33</v>
      </c>
      <c r="M476" s="328" t="str">
        <f t="shared" si="14"/>
        <v>005870 KS EQUITY</v>
      </c>
      <c r="O476" s="328" t="str">
        <f t="shared" si="15"/>
        <v>KOSE:A005870</v>
      </c>
    </row>
    <row r="477" spans="2:15">
      <c r="B477" s="328" t="s">
        <v>2455</v>
      </c>
      <c r="C477" s="328" t="s">
        <v>35</v>
      </c>
      <c r="D477" s="329" t="s">
        <v>2456</v>
      </c>
      <c r="E477" s="328" t="s">
        <v>575</v>
      </c>
      <c r="F477" s="328" t="s">
        <v>2457</v>
      </c>
      <c r="G477" s="330">
        <v>33309</v>
      </c>
      <c r="H477" s="328" t="s">
        <v>39</v>
      </c>
      <c r="I477" s="328" t="s">
        <v>2458</v>
      </c>
      <c r="J477" s="328" t="s">
        <v>2459</v>
      </c>
      <c r="K477" s="328" t="s">
        <v>33</v>
      </c>
      <c r="M477" s="328" t="str">
        <f t="shared" si="14"/>
        <v>017550 KS EQUITY</v>
      </c>
      <c r="O477" s="328" t="str">
        <f t="shared" si="15"/>
        <v>KOSE:A017550</v>
      </c>
    </row>
    <row r="478" spans="2:15">
      <c r="B478" s="328" t="s">
        <v>2460</v>
      </c>
      <c r="C478" s="328" t="s">
        <v>35</v>
      </c>
      <c r="D478" s="329" t="s">
        <v>2461</v>
      </c>
      <c r="E478" s="328" t="s">
        <v>421</v>
      </c>
      <c r="F478" s="328" t="s">
        <v>2462</v>
      </c>
      <c r="G478" s="330">
        <v>33309</v>
      </c>
      <c r="H478" s="328" t="s">
        <v>39</v>
      </c>
      <c r="I478" s="328" t="s">
        <v>2463</v>
      </c>
      <c r="J478" s="328" t="s">
        <v>2464</v>
      </c>
      <c r="K478" s="328" t="s">
        <v>33</v>
      </c>
      <c r="M478" s="328" t="str">
        <f t="shared" si="14"/>
        <v>011170 KS EQUITY</v>
      </c>
      <c r="O478" s="328" t="str">
        <f t="shared" si="15"/>
        <v>KOSE:A011170</v>
      </c>
    </row>
    <row r="479" spans="2:15">
      <c r="B479" s="328" t="s">
        <v>2465</v>
      </c>
      <c r="C479" s="328" t="s">
        <v>35</v>
      </c>
      <c r="D479" s="329" t="s">
        <v>2466</v>
      </c>
      <c r="E479" s="328" t="s">
        <v>112</v>
      </c>
      <c r="F479" s="328" t="s">
        <v>2467</v>
      </c>
      <c r="G479" s="330">
        <v>33304</v>
      </c>
      <c r="H479" s="328" t="s">
        <v>39</v>
      </c>
      <c r="I479" s="328" t="s">
        <v>2468</v>
      </c>
      <c r="J479" s="328" t="s">
        <v>2469</v>
      </c>
      <c r="K479" s="328" t="s">
        <v>33</v>
      </c>
      <c r="M479" s="328" t="str">
        <f t="shared" si="14"/>
        <v>001430 KS EQUITY</v>
      </c>
      <c r="O479" s="328" t="str">
        <f t="shared" si="15"/>
        <v>KOSE:A001430</v>
      </c>
    </row>
    <row r="480" spans="2:15">
      <c r="B480" s="328" t="s">
        <v>2470</v>
      </c>
      <c r="C480" s="328" t="s">
        <v>35</v>
      </c>
      <c r="D480" s="329" t="s">
        <v>2471</v>
      </c>
      <c r="E480" s="328" t="s">
        <v>2472</v>
      </c>
      <c r="F480" s="328" t="s">
        <v>2473</v>
      </c>
      <c r="G480" s="330">
        <v>33291</v>
      </c>
      <c r="H480" s="328" t="s">
        <v>39</v>
      </c>
      <c r="I480" s="328" t="s">
        <v>2474</v>
      </c>
      <c r="J480" s="328" t="s">
        <v>2475</v>
      </c>
      <c r="K480" s="328" t="s">
        <v>351</v>
      </c>
      <c r="M480" s="328" t="str">
        <f t="shared" si="14"/>
        <v>008770 KS EQUITY</v>
      </c>
      <c r="O480" s="328" t="str">
        <f t="shared" si="15"/>
        <v>KOSE:A008770</v>
      </c>
    </row>
    <row r="481" spans="2:15">
      <c r="B481" s="328" t="s">
        <v>2476</v>
      </c>
      <c r="C481" s="328" t="s">
        <v>35</v>
      </c>
      <c r="D481" s="329" t="s">
        <v>2477</v>
      </c>
      <c r="E481" s="328" t="s">
        <v>392</v>
      </c>
      <c r="F481" s="328" t="s">
        <v>2478</v>
      </c>
      <c r="G481" s="330">
        <v>33277</v>
      </c>
      <c r="H481" s="328" t="s">
        <v>39</v>
      </c>
      <c r="I481" s="328" t="s">
        <v>2479</v>
      </c>
      <c r="J481" s="328" t="s">
        <v>2480</v>
      </c>
      <c r="K481" s="328" t="s">
        <v>33</v>
      </c>
      <c r="M481" s="328" t="str">
        <f t="shared" si="14"/>
        <v>014580 KS EQUITY</v>
      </c>
      <c r="O481" s="328" t="str">
        <f t="shared" si="15"/>
        <v>KOSE:A014580</v>
      </c>
    </row>
    <row r="482" spans="2:15">
      <c r="B482" s="328" t="s">
        <v>2481</v>
      </c>
      <c r="C482" s="328" t="s">
        <v>35</v>
      </c>
      <c r="D482" s="329" t="s">
        <v>2482</v>
      </c>
      <c r="E482" s="328" t="s">
        <v>187</v>
      </c>
      <c r="F482" s="328" t="s">
        <v>2483</v>
      </c>
      <c r="G482" s="330">
        <v>33273</v>
      </c>
      <c r="H482" s="328" t="s">
        <v>39</v>
      </c>
      <c r="I482" s="328" t="s">
        <v>2484</v>
      </c>
      <c r="J482" s="328" t="s">
        <v>2485</v>
      </c>
      <c r="K482" s="328" t="s">
        <v>351</v>
      </c>
      <c r="M482" s="328" t="str">
        <f t="shared" si="14"/>
        <v>013520 KS EQUITY</v>
      </c>
      <c r="O482" s="328" t="str">
        <f t="shared" si="15"/>
        <v>KOSE:A013520</v>
      </c>
    </row>
    <row r="483" spans="2:15">
      <c r="B483" s="328" t="s">
        <v>2486</v>
      </c>
      <c r="C483" s="328" t="s">
        <v>35</v>
      </c>
      <c r="D483" s="329" t="s">
        <v>2487</v>
      </c>
      <c r="E483" s="328" t="s">
        <v>1182</v>
      </c>
      <c r="F483" s="328" t="s">
        <v>2488</v>
      </c>
      <c r="G483" s="330">
        <v>33269</v>
      </c>
      <c r="H483" s="328" t="s">
        <v>39</v>
      </c>
      <c r="I483" s="328" t="s">
        <v>2489</v>
      </c>
      <c r="J483" s="328" t="s">
        <v>2490</v>
      </c>
      <c r="K483" s="328" t="s">
        <v>176</v>
      </c>
      <c r="M483" s="328" t="str">
        <f t="shared" si="14"/>
        <v>004080 KS EQUITY</v>
      </c>
      <c r="O483" s="328" t="str">
        <f t="shared" si="15"/>
        <v>KOSE:A004080</v>
      </c>
    </row>
    <row r="484" spans="2:15">
      <c r="B484" s="328" t="s">
        <v>2491</v>
      </c>
      <c r="C484" s="328" t="s">
        <v>35</v>
      </c>
      <c r="D484" s="329" t="s">
        <v>2492</v>
      </c>
      <c r="E484" s="328" t="s">
        <v>136</v>
      </c>
      <c r="F484" s="328" t="s">
        <v>2493</v>
      </c>
      <c r="G484" s="330">
        <v>33252</v>
      </c>
      <c r="H484" s="328" t="s">
        <v>39</v>
      </c>
      <c r="I484" s="328" t="s">
        <v>2494</v>
      </c>
      <c r="J484" s="328" t="s">
        <v>2495</v>
      </c>
      <c r="K484" s="328" t="s">
        <v>351</v>
      </c>
      <c r="M484" s="328" t="str">
        <f t="shared" si="14"/>
        <v>006060 KS EQUITY</v>
      </c>
      <c r="O484" s="328" t="str">
        <f t="shared" si="15"/>
        <v>KOSE:A006060</v>
      </c>
    </row>
    <row r="485" spans="2:15">
      <c r="B485" s="328" t="s">
        <v>2496</v>
      </c>
      <c r="C485" s="328" t="s">
        <v>35</v>
      </c>
      <c r="D485" s="329" t="s">
        <v>2497</v>
      </c>
      <c r="E485" s="328" t="s">
        <v>538</v>
      </c>
      <c r="F485" s="328" t="s">
        <v>2498</v>
      </c>
      <c r="G485" s="330">
        <v>33136</v>
      </c>
      <c r="H485" s="328" t="s">
        <v>39</v>
      </c>
      <c r="I485" s="328" t="s">
        <v>2499</v>
      </c>
      <c r="J485" s="328" t="s">
        <v>2500</v>
      </c>
      <c r="K485" s="328" t="s">
        <v>33</v>
      </c>
      <c r="M485" s="328" t="str">
        <f t="shared" si="14"/>
        <v>014530 KS EQUITY</v>
      </c>
      <c r="O485" s="328" t="str">
        <f t="shared" si="15"/>
        <v>KOSE:A014530</v>
      </c>
    </row>
    <row r="486" spans="2:15">
      <c r="B486" s="328" t="s">
        <v>2501</v>
      </c>
      <c r="C486" s="328" t="s">
        <v>35</v>
      </c>
      <c r="D486" s="329" t="s">
        <v>2502</v>
      </c>
      <c r="E486" s="328" t="s">
        <v>1958</v>
      </c>
      <c r="F486" s="328" t="s">
        <v>2503</v>
      </c>
      <c r="G486" s="330">
        <v>33131</v>
      </c>
      <c r="H486" s="328" t="s">
        <v>39</v>
      </c>
      <c r="I486" s="328" t="s">
        <v>2504</v>
      </c>
      <c r="J486" s="328" t="s">
        <v>2505</v>
      </c>
      <c r="K486" s="328" t="s">
        <v>33</v>
      </c>
      <c r="M486" s="328" t="str">
        <f t="shared" si="14"/>
        <v>002140 KS EQUITY</v>
      </c>
      <c r="O486" s="328" t="str">
        <f t="shared" si="15"/>
        <v>KOSE:A002140</v>
      </c>
    </row>
    <row r="487" spans="2:15">
      <c r="B487" s="328" t="s">
        <v>2506</v>
      </c>
      <c r="C487" s="328" t="s">
        <v>35</v>
      </c>
      <c r="D487" s="329" t="s">
        <v>2507</v>
      </c>
      <c r="E487" s="328" t="s">
        <v>162</v>
      </c>
      <c r="F487" s="328" t="s">
        <v>2508</v>
      </c>
      <c r="G487" s="330">
        <v>33130</v>
      </c>
      <c r="H487" s="328" t="s">
        <v>39</v>
      </c>
      <c r="I487" s="328" t="s">
        <v>2509</v>
      </c>
      <c r="J487" s="328" t="s">
        <v>2510</v>
      </c>
      <c r="K487" s="328" t="s">
        <v>67</v>
      </c>
      <c r="M487" s="328" t="str">
        <f t="shared" si="14"/>
        <v>016090 KS EQUITY</v>
      </c>
      <c r="O487" s="328" t="str">
        <f t="shared" si="15"/>
        <v>KOSE:A016090</v>
      </c>
    </row>
    <row r="488" spans="2:15">
      <c r="B488" s="328" t="s">
        <v>2511</v>
      </c>
      <c r="C488" s="328" t="s">
        <v>35</v>
      </c>
      <c r="D488" s="329" t="s">
        <v>2512</v>
      </c>
      <c r="E488" s="328" t="s">
        <v>187</v>
      </c>
      <c r="F488" s="328" t="s">
        <v>2513</v>
      </c>
      <c r="G488" s="330">
        <v>33130</v>
      </c>
      <c r="H488" s="328" t="s">
        <v>39</v>
      </c>
      <c r="I488" s="328" t="s">
        <v>2514</v>
      </c>
      <c r="J488" s="328" t="s">
        <v>2515</v>
      </c>
      <c r="K488" s="328" t="s">
        <v>351</v>
      </c>
      <c r="M488" s="328" t="str">
        <f t="shared" si="14"/>
        <v>001620 KS EQUITY</v>
      </c>
      <c r="O488" s="328" t="str">
        <f t="shared" si="15"/>
        <v>KOSE:A001620</v>
      </c>
    </row>
    <row r="489" spans="2:15">
      <c r="B489" s="328" t="s">
        <v>2516</v>
      </c>
      <c r="C489" s="328" t="s">
        <v>35</v>
      </c>
      <c r="D489" s="329" t="s">
        <v>2517</v>
      </c>
      <c r="E489" s="328" t="s">
        <v>316</v>
      </c>
      <c r="F489" s="328" t="s">
        <v>2518</v>
      </c>
      <c r="G489" s="330">
        <v>33128</v>
      </c>
      <c r="H489" s="328" t="s">
        <v>39</v>
      </c>
      <c r="I489" s="328" t="s">
        <v>2519</v>
      </c>
      <c r="J489" s="328" t="s">
        <v>2520</v>
      </c>
      <c r="K489" s="328" t="s">
        <v>176</v>
      </c>
      <c r="M489" s="328" t="str">
        <f t="shared" si="14"/>
        <v>017040 KS EQUITY</v>
      </c>
      <c r="O489" s="328" t="str">
        <f t="shared" si="15"/>
        <v>KOSE:A017040</v>
      </c>
    </row>
    <row r="490" spans="2:15">
      <c r="B490" s="328" t="s">
        <v>2521</v>
      </c>
      <c r="C490" s="328" t="s">
        <v>35</v>
      </c>
      <c r="D490" s="329" t="s">
        <v>2522</v>
      </c>
      <c r="E490" s="328" t="s">
        <v>392</v>
      </c>
      <c r="F490" s="328" t="s">
        <v>2523</v>
      </c>
      <c r="G490" s="330">
        <v>33082</v>
      </c>
      <c r="H490" s="328" t="s">
        <v>39</v>
      </c>
      <c r="I490" s="328" t="s">
        <v>2524</v>
      </c>
      <c r="J490" s="328" t="s">
        <v>2525</v>
      </c>
      <c r="K490" s="328" t="s">
        <v>33</v>
      </c>
      <c r="M490" s="328" t="str">
        <f t="shared" si="14"/>
        <v>011390 KS EQUITY</v>
      </c>
      <c r="O490" s="328" t="str">
        <f t="shared" si="15"/>
        <v>KOSE:A011390</v>
      </c>
    </row>
    <row r="491" spans="2:15">
      <c r="B491" s="328" t="s">
        <v>2526</v>
      </c>
      <c r="C491" s="328" t="s">
        <v>35</v>
      </c>
      <c r="D491" s="329" t="s">
        <v>2527</v>
      </c>
      <c r="E491" s="328" t="s">
        <v>1098</v>
      </c>
      <c r="F491" s="328" t="s">
        <v>2528</v>
      </c>
      <c r="G491" s="330">
        <v>33064</v>
      </c>
      <c r="H491" s="328" t="s">
        <v>39</v>
      </c>
      <c r="I491" s="328" t="s">
        <v>2529</v>
      </c>
      <c r="J491" s="328" t="s">
        <v>2530</v>
      </c>
      <c r="K491" s="328" t="s">
        <v>33</v>
      </c>
      <c r="M491" s="328" t="str">
        <f t="shared" si="14"/>
        <v>011810 KS EQUITY</v>
      </c>
      <c r="O491" s="328" t="str">
        <f t="shared" si="15"/>
        <v>KOSE:A011810</v>
      </c>
    </row>
    <row r="492" spans="2:15">
      <c r="B492" s="328" t="s">
        <v>2531</v>
      </c>
      <c r="C492" s="328" t="s">
        <v>35</v>
      </c>
      <c r="D492" s="329" t="s">
        <v>2532</v>
      </c>
      <c r="E492" s="328" t="s">
        <v>836</v>
      </c>
      <c r="F492" s="328" t="s">
        <v>2533</v>
      </c>
      <c r="G492" s="330">
        <v>33039</v>
      </c>
      <c r="H492" s="328" t="s">
        <v>39</v>
      </c>
      <c r="I492" s="328" t="s">
        <v>2534</v>
      </c>
      <c r="J492" s="328" t="s">
        <v>2535</v>
      </c>
      <c r="K492" s="328" t="s">
        <v>67</v>
      </c>
      <c r="M492" s="328" t="str">
        <f t="shared" si="14"/>
        <v>010130 KS EQUITY</v>
      </c>
      <c r="O492" s="328" t="str">
        <f t="shared" si="15"/>
        <v>KOSE:A010130</v>
      </c>
    </row>
    <row r="493" spans="2:15">
      <c r="B493" s="328" t="s">
        <v>2536</v>
      </c>
      <c r="C493" s="328" t="s">
        <v>35</v>
      </c>
      <c r="D493" s="329" t="s">
        <v>2537</v>
      </c>
      <c r="E493" s="328" t="s">
        <v>544</v>
      </c>
      <c r="F493" s="328" t="s">
        <v>2538</v>
      </c>
      <c r="G493" s="330">
        <v>33033</v>
      </c>
      <c r="H493" s="328" t="s">
        <v>39</v>
      </c>
      <c r="I493" s="328" t="s">
        <v>2539</v>
      </c>
      <c r="J493" s="328" t="s">
        <v>2540</v>
      </c>
      <c r="K493" s="328" t="s">
        <v>176</v>
      </c>
      <c r="M493" s="328" t="str">
        <f t="shared" si="14"/>
        <v>012600 KS EQUITY</v>
      </c>
      <c r="O493" s="328" t="str">
        <f t="shared" si="15"/>
        <v>KOSE:A012600</v>
      </c>
    </row>
    <row r="494" spans="2:15">
      <c r="B494" s="328" t="s">
        <v>2541</v>
      </c>
      <c r="C494" s="328" t="s">
        <v>35</v>
      </c>
      <c r="D494" s="329" t="s">
        <v>2542</v>
      </c>
      <c r="E494" s="328" t="s">
        <v>376</v>
      </c>
      <c r="F494" s="328" t="s">
        <v>2543</v>
      </c>
      <c r="G494" s="330">
        <v>33033</v>
      </c>
      <c r="H494" s="328" t="s">
        <v>39</v>
      </c>
      <c r="I494" s="328" t="s">
        <v>2544</v>
      </c>
      <c r="J494" s="328" t="s">
        <v>2545</v>
      </c>
      <c r="K494" s="328" t="s">
        <v>33</v>
      </c>
      <c r="M494" s="328" t="str">
        <f t="shared" si="14"/>
        <v>004720 KS EQUITY</v>
      </c>
      <c r="O494" s="328" t="str">
        <f t="shared" si="15"/>
        <v>KOSE:A004720</v>
      </c>
    </row>
    <row r="495" spans="2:15">
      <c r="B495" s="328" t="s">
        <v>2546</v>
      </c>
      <c r="C495" s="328" t="s">
        <v>35</v>
      </c>
      <c r="D495" s="329" t="s">
        <v>2547</v>
      </c>
      <c r="E495" s="328" t="s">
        <v>745</v>
      </c>
      <c r="F495" s="328" t="s">
        <v>2548</v>
      </c>
      <c r="G495" s="330">
        <v>33032</v>
      </c>
      <c r="H495" s="328" t="s">
        <v>2549</v>
      </c>
      <c r="I495" s="328" t="s">
        <v>2550</v>
      </c>
      <c r="J495" s="328" t="s">
        <v>2551</v>
      </c>
      <c r="K495" s="328" t="s">
        <v>67</v>
      </c>
      <c r="M495" s="328" t="str">
        <f t="shared" si="14"/>
        <v>009200 KS EQUITY</v>
      </c>
      <c r="O495" s="328" t="str">
        <f t="shared" si="15"/>
        <v>KOSE:A009200</v>
      </c>
    </row>
    <row r="496" spans="2:15">
      <c r="B496" s="328" t="s">
        <v>2552</v>
      </c>
      <c r="C496" s="328" t="s">
        <v>35</v>
      </c>
      <c r="D496" s="329" t="s">
        <v>2553</v>
      </c>
      <c r="E496" s="328" t="s">
        <v>75</v>
      </c>
      <c r="F496" s="328" t="s">
        <v>2554</v>
      </c>
      <c r="G496" s="330">
        <v>33029</v>
      </c>
      <c r="H496" s="328" t="s">
        <v>50</v>
      </c>
      <c r="I496" s="328" t="s">
        <v>2555</v>
      </c>
      <c r="J496" s="328" t="s">
        <v>2556</v>
      </c>
      <c r="K496" s="328" t="s">
        <v>33</v>
      </c>
      <c r="M496" s="328" t="str">
        <f t="shared" si="14"/>
        <v>001500 KS EQUITY</v>
      </c>
      <c r="O496" s="328" t="str">
        <f t="shared" si="15"/>
        <v>KOSE:A001500</v>
      </c>
    </row>
    <row r="497" spans="2:15">
      <c r="B497" s="328" t="s">
        <v>2557</v>
      </c>
      <c r="C497" s="328" t="s">
        <v>35</v>
      </c>
      <c r="D497" s="329" t="s">
        <v>2558</v>
      </c>
      <c r="E497" s="328" t="s">
        <v>274</v>
      </c>
      <c r="F497" s="328" t="s">
        <v>2559</v>
      </c>
      <c r="G497" s="330">
        <v>32983</v>
      </c>
      <c r="H497" s="328" t="s">
        <v>39</v>
      </c>
      <c r="I497" s="328" t="s">
        <v>2560</v>
      </c>
      <c r="J497" s="328" t="s">
        <v>2561</v>
      </c>
      <c r="K497" s="328" t="s">
        <v>33</v>
      </c>
      <c r="M497" s="328" t="str">
        <f t="shared" si="14"/>
        <v>008870 KS EQUITY</v>
      </c>
      <c r="O497" s="328" t="str">
        <f t="shared" si="15"/>
        <v>KOSE:A008870</v>
      </c>
    </row>
    <row r="498" spans="2:15">
      <c r="B498" s="328" t="s">
        <v>2562</v>
      </c>
      <c r="C498" s="328" t="s">
        <v>35</v>
      </c>
      <c r="D498" s="329" t="s">
        <v>2563</v>
      </c>
      <c r="E498" s="328" t="s">
        <v>1261</v>
      </c>
      <c r="F498" s="328" t="s">
        <v>2564</v>
      </c>
      <c r="G498" s="330">
        <v>32959</v>
      </c>
      <c r="H498" s="328" t="s">
        <v>39</v>
      </c>
      <c r="I498" s="328" t="s">
        <v>2565</v>
      </c>
      <c r="J498" s="328" t="s">
        <v>2566</v>
      </c>
      <c r="K498" s="328" t="s">
        <v>128</v>
      </c>
      <c r="M498" s="328" t="str">
        <f t="shared" si="14"/>
        <v>008110 KS EQUITY</v>
      </c>
      <c r="O498" s="328" t="str">
        <f t="shared" si="15"/>
        <v>KOSE:A008110</v>
      </c>
    </row>
    <row r="499" spans="2:15">
      <c r="B499" s="328" t="s">
        <v>2567</v>
      </c>
      <c r="C499" s="328" t="s">
        <v>35</v>
      </c>
      <c r="D499" s="329" t="s">
        <v>2568</v>
      </c>
      <c r="E499" s="328" t="s">
        <v>2283</v>
      </c>
      <c r="F499" s="328" t="s">
        <v>2569</v>
      </c>
      <c r="G499" s="330">
        <v>32956</v>
      </c>
      <c r="H499" s="328" t="s">
        <v>39</v>
      </c>
      <c r="I499" s="328" t="s">
        <v>2570</v>
      </c>
      <c r="J499" s="328" t="s">
        <v>2571</v>
      </c>
      <c r="K499" s="328" t="s">
        <v>67</v>
      </c>
      <c r="M499" s="328" t="str">
        <f t="shared" si="14"/>
        <v>005820 KS EQUITY</v>
      </c>
      <c r="O499" s="328" t="str">
        <f t="shared" si="15"/>
        <v>KOSE:A005820</v>
      </c>
    </row>
    <row r="500" spans="2:15">
      <c r="B500" s="328" t="s">
        <v>2572</v>
      </c>
      <c r="C500" s="328" t="s">
        <v>35</v>
      </c>
      <c r="D500" s="329" t="s">
        <v>2573</v>
      </c>
      <c r="E500" s="328" t="s">
        <v>439</v>
      </c>
      <c r="F500" s="328" t="s">
        <v>2574</v>
      </c>
      <c r="G500" s="330">
        <v>32955</v>
      </c>
      <c r="H500" s="328" t="s">
        <v>39</v>
      </c>
      <c r="I500" s="328" t="s">
        <v>612</v>
      </c>
      <c r="J500" s="328" t="s">
        <v>2575</v>
      </c>
      <c r="K500" s="328" t="s">
        <v>635</v>
      </c>
      <c r="M500" s="328" t="str">
        <f t="shared" si="14"/>
        <v>008490 KS EQUITY</v>
      </c>
      <c r="O500" s="328" t="str">
        <f t="shared" si="15"/>
        <v>KOSE:A008490</v>
      </c>
    </row>
    <row r="501" spans="2:15">
      <c r="B501" s="328" t="s">
        <v>2576</v>
      </c>
      <c r="C501" s="328" t="s">
        <v>35</v>
      </c>
      <c r="D501" s="329" t="s">
        <v>2577</v>
      </c>
      <c r="E501" s="328" t="s">
        <v>198</v>
      </c>
      <c r="F501" s="328" t="s">
        <v>2578</v>
      </c>
      <c r="G501" s="330">
        <v>32954</v>
      </c>
      <c r="H501" s="328" t="s">
        <v>39</v>
      </c>
      <c r="I501" s="328" t="s">
        <v>2579</v>
      </c>
      <c r="J501" s="328" t="s">
        <v>2580</v>
      </c>
      <c r="K501" s="328" t="s">
        <v>67</v>
      </c>
      <c r="M501" s="328" t="str">
        <f t="shared" si="14"/>
        <v>014910 KS EQUITY</v>
      </c>
      <c r="O501" s="328" t="str">
        <f t="shared" si="15"/>
        <v>KOSE:A014910</v>
      </c>
    </row>
    <row r="502" spans="2:15">
      <c r="B502" s="328" t="s">
        <v>2581</v>
      </c>
      <c r="C502" s="328" t="s">
        <v>35</v>
      </c>
      <c r="D502" s="329" t="s">
        <v>2582</v>
      </c>
      <c r="E502" s="328" t="s">
        <v>2583</v>
      </c>
      <c r="F502" s="328" t="s">
        <v>2584</v>
      </c>
      <c r="G502" s="330">
        <v>32938</v>
      </c>
      <c r="H502" s="328" t="s">
        <v>39</v>
      </c>
      <c r="I502" s="328" t="s">
        <v>2585</v>
      </c>
      <c r="J502" s="328" t="s">
        <v>2586</v>
      </c>
      <c r="K502" s="328" t="s">
        <v>67</v>
      </c>
      <c r="M502" s="328" t="str">
        <f t="shared" si="14"/>
        <v>003580 KS EQUITY</v>
      </c>
      <c r="O502" s="328" t="str">
        <f t="shared" si="15"/>
        <v>KOSE:A003580</v>
      </c>
    </row>
    <row r="503" spans="2:15">
      <c r="B503" s="328" t="s">
        <v>2587</v>
      </c>
      <c r="C503" s="328" t="s">
        <v>35</v>
      </c>
      <c r="D503" s="329" t="s">
        <v>2588</v>
      </c>
      <c r="E503" s="328" t="s">
        <v>63</v>
      </c>
      <c r="F503" s="328" t="s">
        <v>2589</v>
      </c>
      <c r="G503" s="330">
        <v>32898</v>
      </c>
      <c r="H503" s="328" t="s">
        <v>39</v>
      </c>
      <c r="I503" s="328" t="s">
        <v>2590</v>
      </c>
      <c r="J503" s="328" t="s">
        <v>2591</v>
      </c>
      <c r="K503" s="328" t="s">
        <v>176</v>
      </c>
      <c r="M503" s="328" t="str">
        <f t="shared" si="14"/>
        <v>015860 KS EQUITY</v>
      </c>
      <c r="O503" s="328" t="str">
        <f t="shared" si="15"/>
        <v>KOSE:A015860</v>
      </c>
    </row>
    <row r="504" spans="2:15">
      <c r="B504" s="328" t="s">
        <v>2592</v>
      </c>
      <c r="C504" s="328" t="s">
        <v>35</v>
      </c>
      <c r="D504" s="329" t="s">
        <v>2593</v>
      </c>
      <c r="E504" s="328" t="s">
        <v>2209</v>
      </c>
      <c r="F504" s="328" t="s">
        <v>2594</v>
      </c>
      <c r="G504" s="330">
        <v>32893</v>
      </c>
      <c r="H504" s="328" t="s">
        <v>39</v>
      </c>
      <c r="I504" s="328" t="s">
        <v>2595</v>
      </c>
      <c r="J504" s="328" t="s">
        <v>2596</v>
      </c>
      <c r="K504" s="328" t="s">
        <v>67</v>
      </c>
      <c r="M504" s="328" t="str">
        <f t="shared" si="14"/>
        <v>014160 KS EQUITY</v>
      </c>
      <c r="O504" s="328" t="str">
        <f t="shared" si="15"/>
        <v>KOSE:A014160</v>
      </c>
    </row>
    <row r="505" spans="2:15">
      <c r="B505" s="328" t="s">
        <v>2597</v>
      </c>
      <c r="C505" s="328" t="s">
        <v>35</v>
      </c>
      <c r="D505" s="329" t="s">
        <v>2598</v>
      </c>
      <c r="E505" s="328" t="s">
        <v>187</v>
      </c>
      <c r="F505" s="328" t="s">
        <v>2599</v>
      </c>
      <c r="G505" s="330">
        <v>32892</v>
      </c>
      <c r="H505" s="328" t="s">
        <v>39</v>
      </c>
      <c r="I505" s="328" t="s">
        <v>2600</v>
      </c>
      <c r="J505" s="328" t="s">
        <v>2601</v>
      </c>
      <c r="K505" s="328" t="s">
        <v>33</v>
      </c>
      <c r="M505" s="328" t="str">
        <f t="shared" si="14"/>
        <v>012280 KS EQUITY</v>
      </c>
      <c r="O505" s="328" t="str">
        <f t="shared" si="15"/>
        <v>KOSE:A012280</v>
      </c>
    </row>
    <row r="506" spans="2:15">
      <c r="B506" s="328" t="s">
        <v>2602</v>
      </c>
      <c r="C506" s="328" t="s">
        <v>35</v>
      </c>
      <c r="D506" s="329" t="s">
        <v>2603</v>
      </c>
      <c r="E506" s="328" t="s">
        <v>376</v>
      </c>
      <c r="F506" s="328" t="s">
        <v>2604</v>
      </c>
      <c r="G506" s="330">
        <v>32862</v>
      </c>
      <c r="H506" s="328" t="s">
        <v>39</v>
      </c>
      <c r="I506" s="328" t="s">
        <v>2605</v>
      </c>
      <c r="J506" s="328" t="s">
        <v>2606</v>
      </c>
      <c r="K506" s="328" t="s">
        <v>33</v>
      </c>
      <c r="M506" s="328" t="str">
        <f t="shared" si="14"/>
        <v>019170 KS EQUITY</v>
      </c>
      <c r="O506" s="328" t="str">
        <f t="shared" si="15"/>
        <v>KOSE:A019170</v>
      </c>
    </row>
    <row r="507" spans="2:15">
      <c r="B507" s="328" t="s">
        <v>2607</v>
      </c>
      <c r="C507" s="328" t="s">
        <v>35</v>
      </c>
      <c r="D507" s="329" t="s">
        <v>2608</v>
      </c>
      <c r="E507" s="328" t="s">
        <v>376</v>
      </c>
      <c r="F507" s="328" t="s">
        <v>2609</v>
      </c>
      <c r="G507" s="330">
        <v>32860</v>
      </c>
      <c r="H507" s="328" t="s">
        <v>39</v>
      </c>
      <c r="I507" s="328" t="s">
        <v>2610</v>
      </c>
      <c r="J507" s="328" t="s">
        <v>2611</v>
      </c>
      <c r="K507" s="328" t="s">
        <v>1069</v>
      </c>
      <c r="M507" s="328" t="str">
        <f t="shared" si="14"/>
        <v>002210 KS EQUITY</v>
      </c>
      <c r="O507" s="328" t="str">
        <f t="shared" si="15"/>
        <v>KOSE:A002210</v>
      </c>
    </row>
    <row r="508" spans="2:15">
      <c r="B508" s="328" t="s">
        <v>2612</v>
      </c>
      <c r="C508" s="328" t="s">
        <v>35</v>
      </c>
      <c r="D508" s="329" t="s">
        <v>2613</v>
      </c>
      <c r="E508" s="328" t="s">
        <v>327</v>
      </c>
      <c r="F508" s="328" t="s">
        <v>2614</v>
      </c>
      <c r="G508" s="330">
        <v>32856</v>
      </c>
      <c r="H508" s="328" t="s">
        <v>39</v>
      </c>
      <c r="I508" s="328" t="s">
        <v>2615</v>
      </c>
      <c r="J508" s="328" t="s">
        <v>2616</v>
      </c>
      <c r="K508" s="328" t="s">
        <v>67</v>
      </c>
      <c r="M508" s="328" t="str">
        <f t="shared" si="14"/>
        <v>012170 KS EQUITY</v>
      </c>
      <c r="O508" s="328" t="str">
        <f t="shared" si="15"/>
        <v>KOSE:A012170</v>
      </c>
    </row>
    <row r="509" spans="2:15">
      <c r="B509" s="328" t="s">
        <v>2617</v>
      </c>
      <c r="C509" s="328" t="s">
        <v>35</v>
      </c>
      <c r="D509" s="329" t="s">
        <v>2618</v>
      </c>
      <c r="E509" s="328" t="s">
        <v>376</v>
      </c>
      <c r="F509" s="328" t="s">
        <v>2619</v>
      </c>
      <c r="G509" s="330">
        <v>32847</v>
      </c>
      <c r="H509" s="328" t="s">
        <v>39</v>
      </c>
      <c r="I509" s="328" t="s">
        <v>2620</v>
      </c>
      <c r="J509" s="328" t="s">
        <v>2621</v>
      </c>
      <c r="K509" s="328" t="s">
        <v>67</v>
      </c>
      <c r="M509" s="328" t="str">
        <f t="shared" si="14"/>
        <v>009420 KS EQUITY</v>
      </c>
      <c r="O509" s="328" t="str">
        <f t="shared" si="15"/>
        <v>KOSE:A009420</v>
      </c>
    </row>
    <row r="510" spans="2:15">
      <c r="B510" s="328" t="s">
        <v>2622</v>
      </c>
      <c r="C510" s="328" t="s">
        <v>35</v>
      </c>
      <c r="D510" s="329" t="s">
        <v>2623</v>
      </c>
      <c r="E510" s="328" t="s">
        <v>659</v>
      </c>
      <c r="F510" s="328" t="s">
        <v>2624</v>
      </c>
      <c r="G510" s="330">
        <v>32844</v>
      </c>
      <c r="H510" s="328" t="s">
        <v>39</v>
      </c>
      <c r="I510" s="328" t="s">
        <v>2625</v>
      </c>
      <c r="J510" s="328" t="s">
        <v>2626</v>
      </c>
      <c r="K510" s="328" t="s">
        <v>351</v>
      </c>
      <c r="M510" s="328" t="str">
        <f t="shared" si="14"/>
        <v>011330 KS EQUITY</v>
      </c>
      <c r="O510" s="328" t="str">
        <f t="shared" si="15"/>
        <v>KOSE:A011330</v>
      </c>
    </row>
    <row r="511" spans="2:15">
      <c r="B511" s="328" t="s">
        <v>2627</v>
      </c>
      <c r="C511" s="328" t="s">
        <v>35</v>
      </c>
      <c r="D511" s="329" t="s">
        <v>2628</v>
      </c>
      <c r="E511" s="328" t="s">
        <v>836</v>
      </c>
      <c r="F511" s="328" t="s">
        <v>2629</v>
      </c>
      <c r="G511" s="330">
        <v>32844</v>
      </c>
      <c r="H511" s="328" t="s">
        <v>39</v>
      </c>
      <c r="I511" s="328" t="s">
        <v>2630</v>
      </c>
      <c r="J511" s="328" t="s">
        <v>2631</v>
      </c>
      <c r="K511" s="328" t="s">
        <v>436</v>
      </c>
      <c r="M511" s="328" t="str">
        <f t="shared" si="14"/>
        <v>012800 KS EQUITY</v>
      </c>
      <c r="O511" s="328" t="str">
        <f t="shared" si="15"/>
        <v>KOSE:A012800</v>
      </c>
    </row>
    <row r="512" spans="2:15">
      <c r="B512" s="328" t="s">
        <v>2632</v>
      </c>
      <c r="C512" s="328" t="s">
        <v>35</v>
      </c>
      <c r="D512" s="329" t="s">
        <v>2633</v>
      </c>
      <c r="E512" s="328" t="s">
        <v>915</v>
      </c>
      <c r="F512" s="328" t="s">
        <v>2634</v>
      </c>
      <c r="G512" s="330">
        <v>32842</v>
      </c>
      <c r="H512" s="328" t="s">
        <v>39</v>
      </c>
      <c r="I512" s="328" t="s">
        <v>2635</v>
      </c>
      <c r="J512" s="328" t="s">
        <v>2636</v>
      </c>
      <c r="K512" s="328" t="s">
        <v>67</v>
      </c>
      <c r="M512" s="328" t="str">
        <f t="shared" si="14"/>
        <v>001140 KS EQUITY</v>
      </c>
      <c r="O512" s="328" t="str">
        <f t="shared" si="15"/>
        <v>KOSE:A001140</v>
      </c>
    </row>
    <row r="513" spans="2:15">
      <c r="B513" s="328" t="s">
        <v>2637</v>
      </c>
      <c r="C513" s="328" t="s">
        <v>35</v>
      </c>
      <c r="D513" s="329" t="s">
        <v>2638</v>
      </c>
      <c r="E513" s="328" t="s">
        <v>204</v>
      </c>
      <c r="F513" s="328" t="s">
        <v>2639</v>
      </c>
      <c r="G513" s="330">
        <v>32842</v>
      </c>
      <c r="H513" s="328" t="s">
        <v>39</v>
      </c>
      <c r="I513" s="328" t="s">
        <v>2640</v>
      </c>
      <c r="J513" s="328" t="s">
        <v>2641</v>
      </c>
      <c r="K513" s="328" t="s">
        <v>67</v>
      </c>
      <c r="M513" s="328" t="str">
        <f t="shared" si="14"/>
        <v>013360 KS EQUITY</v>
      </c>
      <c r="O513" s="328" t="str">
        <f t="shared" si="15"/>
        <v>KOSE:A013360</v>
      </c>
    </row>
    <row r="514" spans="2:15">
      <c r="B514" s="328" t="s">
        <v>2642</v>
      </c>
      <c r="C514" s="328" t="s">
        <v>35</v>
      </c>
      <c r="D514" s="329" t="s">
        <v>2643</v>
      </c>
      <c r="E514" s="328" t="s">
        <v>432</v>
      </c>
      <c r="F514" s="328" t="s">
        <v>2644</v>
      </c>
      <c r="G514" s="330">
        <v>32842</v>
      </c>
      <c r="H514" s="328" t="s">
        <v>39</v>
      </c>
      <c r="I514" s="328" t="s">
        <v>2645</v>
      </c>
      <c r="J514" s="328" t="s">
        <v>2646</v>
      </c>
      <c r="K514" s="328" t="s">
        <v>67</v>
      </c>
      <c r="M514" s="328" t="str">
        <f t="shared" si="14"/>
        <v>013700 KS EQUITY</v>
      </c>
      <c r="O514" s="328" t="str">
        <f t="shared" si="15"/>
        <v>KOSE:A013700</v>
      </c>
    </row>
    <row r="515" spans="2:15">
      <c r="B515" s="328" t="s">
        <v>2647</v>
      </c>
      <c r="C515" s="328" t="s">
        <v>35</v>
      </c>
      <c r="D515" s="329" t="s">
        <v>2648</v>
      </c>
      <c r="E515" s="328" t="s">
        <v>439</v>
      </c>
      <c r="F515" s="328" t="s">
        <v>2649</v>
      </c>
      <c r="G515" s="330">
        <v>32842</v>
      </c>
      <c r="H515" s="328" t="s">
        <v>39</v>
      </c>
      <c r="I515" s="328" t="s">
        <v>2650</v>
      </c>
      <c r="J515" s="328" t="s">
        <v>2651</v>
      </c>
      <c r="K515" s="328" t="s">
        <v>33</v>
      </c>
      <c r="M515" s="328" t="str">
        <f t="shared" si="14"/>
        <v>002760 KS EQUITY</v>
      </c>
      <c r="O515" s="328" t="str">
        <f t="shared" si="15"/>
        <v>KOSE:A002760</v>
      </c>
    </row>
    <row r="516" spans="2:15">
      <c r="B516" s="328" t="s">
        <v>2652</v>
      </c>
      <c r="C516" s="328" t="s">
        <v>35</v>
      </c>
      <c r="D516" s="329" t="s">
        <v>2653</v>
      </c>
      <c r="E516" s="328" t="s">
        <v>316</v>
      </c>
      <c r="F516" s="328" t="s">
        <v>2654</v>
      </c>
      <c r="G516" s="330">
        <v>32829</v>
      </c>
      <c r="H516" s="328" t="s">
        <v>39</v>
      </c>
      <c r="I516" s="328" t="s">
        <v>2655</v>
      </c>
      <c r="J516" s="328" t="s">
        <v>2656</v>
      </c>
      <c r="K516" s="328" t="s">
        <v>33</v>
      </c>
      <c r="M516" s="328" t="str">
        <f t="shared" si="14"/>
        <v>007610 KS EQUITY</v>
      </c>
      <c r="O516" s="328" t="str">
        <f t="shared" si="15"/>
        <v>KOSE:A007610</v>
      </c>
    </row>
    <row r="517" spans="2:15">
      <c r="B517" s="328" t="s">
        <v>2657</v>
      </c>
      <c r="C517" s="328" t="s">
        <v>35</v>
      </c>
      <c r="D517" s="329" t="s">
        <v>2658</v>
      </c>
      <c r="E517" s="328" t="s">
        <v>2659</v>
      </c>
      <c r="F517" s="328" t="s">
        <v>2660</v>
      </c>
      <c r="G517" s="330">
        <v>32826</v>
      </c>
      <c r="H517" s="328" t="s">
        <v>39</v>
      </c>
      <c r="I517" s="328" t="s">
        <v>2661</v>
      </c>
      <c r="J517" s="328" t="s">
        <v>2662</v>
      </c>
      <c r="K517" s="328" t="s">
        <v>33</v>
      </c>
      <c r="M517" s="328" t="str">
        <f t="shared" si="14"/>
        <v>004920 KS EQUITY</v>
      </c>
      <c r="O517" s="328" t="str">
        <f t="shared" si="15"/>
        <v>KOSE:A004920</v>
      </c>
    </row>
    <row r="518" spans="2:15">
      <c r="B518" s="328" t="s">
        <v>2663</v>
      </c>
      <c r="C518" s="328" t="s">
        <v>35</v>
      </c>
      <c r="D518" s="329" t="s">
        <v>2664</v>
      </c>
      <c r="E518" s="328" t="s">
        <v>376</v>
      </c>
      <c r="F518" s="328" t="s">
        <v>2665</v>
      </c>
      <c r="G518" s="330">
        <v>32826</v>
      </c>
      <c r="H518" s="328" t="s">
        <v>39</v>
      </c>
      <c r="I518" s="328" t="s">
        <v>2666</v>
      </c>
      <c r="J518" s="328" t="s">
        <v>2667</v>
      </c>
      <c r="K518" s="328" t="s">
        <v>33</v>
      </c>
      <c r="M518" s="328" t="str">
        <f t="shared" ref="M518:M581" si="16">D518&amp;" KS EQUITY"</f>
        <v>009290 KS EQUITY</v>
      </c>
      <c r="O518" s="328" t="str">
        <f t="shared" ref="O518:O581" si="17">IF($C518="코스닥","KOSDAQ:A"&amp;$D518,"KOSE:A"&amp;$D518)</f>
        <v>KOSE:A009290</v>
      </c>
    </row>
    <row r="519" spans="2:15">
      <c r="B519" s="328" t="s">
        <v>2668</v>
      </c>
      <c r="C519" s="328" t="s">
        <v>35</v>
      </c>
      <c r="D519" s="329" t="s">
        <v>2669</v>
      </c>
      <c r="E519" s="328" t="s">
        <v>2670</v>
      </c>
      <c r="F519" s="328" t="s">
        <v>226</v>
      </c>
      <c r="G519" s="330">
        <v>32825</v>
      </c>
      <c r="H519" s="328" t="s">
        <v>39</v>
      </c>
      <c r="I519" s="328" t="s">
        <v>2671</v>
      </c>
      <c r="J519" s="328" t="s">
        <v>2672</v>
      </c>
      <c r="K519" s="328" t="s">
        <v>176</v>
      </c>
      <c r="M519" s="328" t="str">
        <f t="shared" si="16"/>
        <v>011420 KS EQUITY</v>
      </c>
      <c r="O519" s="328" t="str">
        <f t="shared" si="17"/>
        <v>KOSE:A011420</v>
      </c>
    </row>
    <row r="520" spans="2:15">
      <c r="B520" s="328" t="s">
        <v>2673</v>
      </c>
      <c r="C520" s="328" t="s">
        <v>35</v>
      </c>
      <c r="D520" s="329" t="s">
        <v>2674</v>
      </c>
      <c r="E520" s="328" t="s">
        <v>756</v>
      </c>
      <c r="F520" s="328" t="s">
        <v>2675</v>
      </c>
      <c r="G520" s="330">
        <v>32825</v>
      </c>
      <c r="H520" s="328" t="s">
        <v>39</v>
      </c>
      <c r="I520" s="328" t="s">
        <v>2676</v>
      </c>
      <c r="J520" s="328" t="s">
        <v>2677</v>
      </c>
      <c r="K520" s="328" t="s">
        <v>67</v>
      </c>
      <c r="M520" s="328" t="str">
        <f t="shared" si="16"/>
        <v>004270 KS EQUITY</v>
      </c>
      <c r="O520" s="328" t="str">
        <f t="shared" si="17"/>
        <v>KOSE:A004270</v>
      </c>
    </row>
    <row r="521" spans="2:15">
      <c r="B521" s="328" t="s">
        <v>2678</v>
      </c>
      <c r="C521" s="328" t="s">
        <v>35</v>
      </c>
      <c r="D521" s="329" t="s">
        <v>2679</v>
      </c>
      <c r="E521" s="328" t="s">
        <v>112</v>
      </c>
      <c r="F521" s="328" t="s">
        <v>2680</v>
      </c>
      <c r="G521" s="330">
        <v>32825</v>
      </c>
      <c r="H521" s="328" t="s">
        <v>39</v>
      </c>
      <c r="I521" s="328" t="s">
        <v>2681</v>
      </c>
      <c r="J521" s="328" t="s">
        <v>2682</v>
      </c>
      <c r="K521" s="328" t="s">
        <v>176</v>
      </c>
      <c r="M521" s="328" t="str">
        <f t="shared" si="16"/>
        <v>001940 KS EQUITY</v>
      </c>
      <c r="O521" s="328" t="str">
        <f t="shared" si="17"/>
        <v>KOSE:A001940</v>
      </c>
    </row>
    <row r="522" spans="2:15">
      <c r="B522" s="328" t="s">
        <v>2683</v>
      </c>
      <c r="C522" s="328" t="s">
        <v>35</v>
      </c>
      <c r="D522" s="329" t="s">
        <v>2684</v>
      </c>
      <c r="E522" s="328" t="s">
        <v>204</v>
      </c>
      <c r="F522" s="328" t="s">
        <v>2685</v>
      </c>
      <c r="G522" s="330">
        <v>32825</v>
      </c>
      <c r="H522" s="328" t="s">
        <v>39</v>
      </c>
      <c r="I522" s="328" t="s">
        <v>2686</v>
      </c>
      <c r="J522" s="328" t="s">
        <v>2687</v>
      </c>
      <c r="K522" s="328" t="s">
        <v>33</v>
      </c>
      <c r="M522" s="328" t="str">
        <f t="shared" si="16"/>
        <v>009410 KS EQUITY</v>
      </c>
      <c r="O522" s="328" t="str">
        <f t="shared" si="17"/>
        <v>KOSE:A009410</v>
      </c>
    </row>
    <row r="523" spans="2:15">
      <c r="B523" s="328" t="s">
        <v>2688</v>
      </c>
      <c r="C523" s="328" t="s">
        <v>35</v>
      </c>
      <c r="D523" s="329" t="s">
        <v>2689</v>
      </c>
      <c r="E523" s="328" t="s">
        <v>112</v>
      </c>
      <c r="F523" s="328" t="s">
        <v>2690</v>
      </c>
      <c r="G523" s="330">
        <v>32822</v>
      </c>
      <c r="H523" s="328" t="s">
        <v>39</v>
      </c>
      <c r="I523" s="328" t="s">
        <v>2691</v>
      </c>
      <c r="J523" s="328" t="s">
        <v>2692</v>
      </c>
      <c r="K523" s="328" t="s">
        <v>33</v>
      </c>
      <c r="M523" s="328" t="str">
        <f t="shared" si="16"/>
        <v>007280 KS EQUITY</v>
      </c>
      <c r="O523" s="328" t="str">
        <f t="shared" si="17"/>
        <v>KOSE:A007280</v>
      </c>
    </row>
    <row r="524" spans="2:15">
      <c r="B524" s="328" t="s">
        <v>2693</v>
      </c>
      <c r="C524" s="328" t="s">
        <v>35</v>
      </c>
      <c r="D524" s="329" t="s">
        <v>2694</v>
      </c>
      <c r="E524" s="328" t="s">
        <v>1536</v>
      </c>
      <c r="F524" s="328" t="s">
        <v>2695</v>
      </c>
      <c r="G524" s="330">
        <v>32819</v>
      </c>
      <c r="H524" s="328" t="s">
        <v>39</v>
      </c>
      <c r="I524" s="328" t="s">
        <v>2696</v>
      </c>
      <c r="J524" s="328" t="s">
        <v>2697</v>
      </c>
      <c r="K524" s="328" t="s">
        <v>33</v>
      </c>
      <c r="M524" s="328" t="str">
        <f t="shared" si="16"/>
        <v>009180 KS EQUITY</v>
      </c>
      <c r="O524" s="328" t="str">
        <f t="shared" si="17"/>
        <v>KOSE:A009180</v>
      </c>
    </row>
    <row r="525" spans="2:15">
      <c r="B525" s="328" t="s">
        <v>2698</v>
      </c>
      <c r="C525" s="328" t="s">
        <v>35</v>
      </c>
      <c r="D525" s="329" t="s">
        <v>2699</v>
      </c>
      <c r="E525" s="328" t="s">
        <v>659</v>
      </c>
      <c r="F525" s="328" t="s">
        <v>2700</v>
      </c>
      <c r="G525" s="330">
        <v>32781</v>
      </c>
      <c r="H525" s="328" t="s">
        <v>39</v>
      </c>
      <c r="I525" s="328" t="s">
        <v>2701</v>
      </c>
      <c r="J525" s="328" t="s">
        <v>2702</v>
      </c>
      <c r="K525" s="328" t="s">
        <v>67</v>
      </c>
      <c r="M525" s="328" t="str">
        <f t="shared" si="16"/>
        <v>002170 KS EQUITY</v>
      </c>
      <c r="O525" s="328" t="str">
        <f t="shared" si="17"/>
        <v>KOSE:A002170</v>
      </c>
    </row>
    <row r="526" spans="2:15">
      <c r="B526" s="328" t="s">
        <v>2703</v>
      </c>
      <c r="C526" s="328" t="s">
        <v>35</v>
      </c>
      <c r="D526" s="329" t="s">
        <v>2704</v>
      </c>
      <c r="E526" s="328" t="s">
        <v>1044</v>
      </c>
      <c r="F526" s="328" t="s">
        <v>2705</v>
      </c>
      <c r="G526" s="330">
        <v>32778</v>
      </c>
      <c r="H526" s="328" t="s">
        <v>39</v>
      </c>
      <c r="I526" s="328" t="s">
        <v>2706</v>
      </c>
      <c r="J526" s="328" t="s">
        <v>2707</v>
      </c>
      <c r="K526" s="328" t="s">
        <v>351</v>
      </c>
      <c r="M526" s="328" t="str">
        <f t="shared" si="16"/>
        <v>017670 KS EQUITY</v>
      </c>
      <c r="O526" s="328" t="str">
        <f t="shared" si="17"/>
        <v>KOSE:A017670</v>
      </c>
    </row>
    <row r="527" spans="2:15">
      <c r="B527" s="328" t="s">
        <v>2708</v>
      </c>
      <c r="C527" s="328" t="s">
        <v>35</v>
      </c>
      <c r="D527" s="329" t="s">
        <v>2709</v>
      </c>
      <c r="E527" s="328" t="s">
        <v>136</v>
      </c>
      <c r="F527" s="328" t="s">
        <v>2710</v>
      </c>
      <c r="G527" s="330">
        <v>32777</v>
      </c>
      <c r="H527" s="328" t="s">
        <v>39</v>
      </c>
      <c r="I527" s="328" t="s">
        <v>2711</v>
      </c>
      <c r="J527" s="328" t="s">
        <v>2712</v>
      </c>
      <c r="K527" s="328" t="s">
        <v>971</v>
      </c>
      <c r="M527" s="328" t="str">
        <f t="shared" si="16"/>
        <v>010640 KS EQUITY</v>
      </c>
      <c r="O527" s="328" t="str">
        <f t="shared" si="17"/>
        <v>KOSE:A010640</v>
      </c>
    </row>
    <row r="528" spans="2:15">
      <c r="B528" s="328" t="s">
        <v>2713</v>
      </c>
      <c r="C528" s="328" t="s">
        <v>35</v>
      </c>
      <c r="D528" s="329" t="s">
        <v>2714</v>
      </c>
      <c r="E528" s="328" t="s">
        <v>538</v>
      </c>
      <c r="F528" s="328" t="s">
        <v>2715</v>
      </c>
      <c r="G528" s="330">
        <v>32776</v>
      </c>
      <c r="H528" s="328" t="s">
        <v>39</v>
      </c>
      <c r="I528" s="328" t="s">
        <v>2716</v>
      </c>
      <c r="J528" s="328" t="s">
        <v>2717</v>
      </c>
      <c r="K528" s="328" t="s">
        <v>67</v>
      </c>
      <c r="M528" s="328" t="str">
        <f t="shared" si="16"/>
        <v>003650 KS EQUITY</v>
      </c>
      <c r="O528" s="328" t="str">
        <f t="shared" si="17"/>
        <v>KOSE:A003650</v>
      </c>
    </row>
    <row r="529" spans="2:15">
      <c r="B529" s="328" t="s">
        <v>2718</v>
      </c>
      <c r="C529" s="328" t="s">
        <v>35</v>
      </c>
      <c r="D529" s="329" t="s">
        <v>2719</v>
      </c>
      <c r="E529" s="328" t="s">
        <v>544</v>
      </c>
      <c r="F529" s="328" t="s">
        <v>2720</v>
      </c>
      <c r="G529" s="330">
        <v>32760</v>
      </c>
      <c r="H529" s="328" t="s">
        <v>39</v>
      </c>
      <c r="I529" s="328" t="s">
        <v>2721</v>
      </c>
      <c r="J529" s="328" t="s">
        <v>2722</v>
      </c>
      <c r="K529" s="328" t="s">
        <v>67</v>
      </c>
      <c r="M529" s="328" t="str">
        <f t="shared" si="16"/>
        <v>004380 KS EQUITY</v>
      </c>
      <c r="O529" s="328" t="str">
        <f t="shared" si="17"/>
        <v>KOSE:A004380</v>
      </c>
    </row>
    <row r="530" spans="2:15">
      <c r="B530" s="328" t="s">
        <v>2723</v>
      </c>
      <c r="C530" s="328" t="s">
        <v>35</v>
      </c>
      <c r="D530" s="329" t="s">
        <v>2724</v>
      </c>
      <c r="E530" s="328" t="s">
        <v>439</v>
      </c>
      <c r="F530" s="328" t="s">
        <v>2725</v>
      </c>
      <c r="G530" s="330">
        <v>32756</v>
      </c>
      <c r="H530" s="328" t="s">
        <v>39</v>
      </c>
      <c r="I530" s="328" t="s">
        <v>2726</v>
      </c>
      <c r="J530" s="328" t="s">
        <v>2727</v>
      </c>
      <c r="K530" s="328" t="s">
        <v>436</v>
      </c>
      <c r="M530" s="328" t="str">
        <f t="shared" si="16"/>
        <v>002840 KS EQUITY</v>
      </c>
      <c r="O530" s="328" t="str">
        <f t="shared" si="17"/>
        <v>KOSE:A002840</v>
      </c>
    </row>
    <row r="531" spans="2:15">
      <c r="B531" s="328" t="s">
        <v>2728</v>
      </c>
      <c r="C531" s="328" t="s">
        <v>35</v>
      </c>
      <c r="D531" s="329" t="s">
        <v>2729</v>
      </c>
      <c r="E531" s="328" t="s">
        <v>63</v>
      </c>
      <c r="F531" s="328" t="s">
        <v>2730</v>
      </c>
      <c r="G531" s="330">
        <v>32756</v>
      </c>
      <c r="H531" s="328" t="s">
        <v>39</v>
      </c>
      <c r="I531" s="328" t="s">
        <v>2731</v>
      </c>
      <c r="J531" s="328" t="s">
        <v>2732</v>
      </c>
      <c r="K531" s="328" t="s">
        <v>33</v>
      </c>
      <c r="M531" s="328" t="str">
        <f t="shared" si="16"/>
        <v>007860 KS EQUITY</v>
      </c>
      <c r="O531" s="328" t="str">
        <f t="shared" si="17"/>
        <v>KOSE:A007860</v>
      </c>
    </row>
    <row r="532" spans="2:15">
      <c r="B532" s="328" t="s">
        <v>2733</v>
      </c>
      <c r="C532" s="328" t="s">
        <v>35</v>
      </c>
      <c r="D532" s="329" t="s">
        <v>2734</v>
      </c>
      <c r="E532" s="328" t="s">
        <v>756</v>
      </c>
      <c r="F532" s="328" t="s">
        <v>2735</v>
      </c>
      <c r="G532" s="330">
        <v>32753</v>
      </c>
      <c r="H532" s="328" t="s">
        <v>39</v>
      </c>
      <c r="I532" s="328" t="s">
        <v>2736</v>
      </c>
      <c r="J532" s="328" t="s">
        <v>2737</v>
      </c>
      <c r="K532" s="328" t="s">
        <v>33</v>
      </c>
      <c r="M532" s="328" t="str">
        <f t="shared" si="16"/>
        <v>013000 KS EQUITY</v>
      </c>
      <c r="O532" s="328" t="str">
        <f t="shared" si="17"/>
        <v>KOSE:A013000</v>
      </c>
    </row>
    <row r="533" spans="2:15">
      <c r="B533" s="328" t="s">
        <v>2738</v>
      </c>
      <c r="C533" s="328" t="s">
        <v>35</v>
      </c>
      <c r="D533" s="329" t="s">
        <v>2739</v>
      </c>
      <c r="E533" s="328" t="s">
        <v>187</v>
      </c>
      <c r="F533" s="328" t="s">
        <v>2740</v>
      </c>
      <c r="G533" s="330">
        <v>32745</v>
      </c>
      <c r="H533" s="328" t="s">
        <v>39</v>
      </c>
      <c r="I533" s="328" t="s">
        <v>2741</v>
      </c>
      <c r="J533" s="328" t="s">
        <v>2742</v>
      </c>
      <c r="K533" s="328" t="s">
        <v>79</v>
      </c>
      <c r="M533" s="328" t="str">
        <f t="shared" si="16"/>
        <v>012330 KS EQUITY</v>
      </c>
      <c r="O533" s="328" t="str">
        <f t="shared" si="17"/>
        <v>KOSE:A012330</v>
      </c>
    </row>
    <row r="534" spans="2:15">
      <c r="B534" s="328" t="s">
        <v>2743</v>
      </c>
      <c r="C534" s="328" t="s">
        <v>35</v>
      </c>
      <c r="D534" s="329" t="s">
        <v>2744</v>
      </c>
      <c r="E534" s="328" t="s">
        <v>1375</v>
      </c>
      <c r="F534" s="328" t="s">
        <v>2745</v>
      </c>
      <c r="G534" s="330">
        <v>32745</v>
      </c>
      <c r="H534" s="328" t="s">
        <v>39</v>
      </c>
      <c r="I534" s="328" t="s">
        <v>2746</v>
      </c>
      <c r="J534" s="328" t="s">
        <v>2747</v>
      </c>
      <c r="K534" s="328" t="s">
        <v>92</v>
      </c>
      <c r="M534" s="328" t="str">
        <f t="shared" si="16"/>
        <v>015540 KS EQUITY</v>
      </c>
      <c r="O534" s="328" t="str">
        <f t="shared" si="17"/>
        <v>KOSE:A015540</v>
      </c>
    </row>
    <row r="535" spans="2:15">
      <c r="B535" s="328" t="s">
        <v>2748</v>
      </c>
      <c r="C535" s="328" t="s">
        <v>35</v>
      </c>
      <c r="D535" s="329" t="s">
        <v>2749</v>
      </c>
      <c r="E535" s="328" t="s">
        <v>421</v>
      </c>
      <c r="F535" s="328" t="s">
        <v>2750</v>
      </c>
      <c r="G535" s="330">
        <v>32745</v>
      </c>
      <c r="H535" s="328" t="s">
        <v>39</v>
      </c>
      <c r="I535" s="328" t="s">
        <v>2751</v>
      </c>
      <c r="J535" s="328" t="s">
        <v>2752</v>
      </c>
      <c r="K535" s="328" t="s">
        <v>33</v>
      </c>
      <c r="M535" s="328" t="str">
        <f t="shared" si="16"/>
        <v>001390 KS EQUITY</v>
      </c>
      <c r="O535" s="328" t="str">
        <f t="shared" si="17"/>
        <v>KOSE:A001390</v>
      </c>
    </row>
    <row r="536" spans="2:15">
      <c r="B536" s="328" t="s">
        <v>2753</v>
      </c>
      <c r="C536" s="328" t="s">
        <v>35</v>
      </c>
      <c r="D536" s="329" t="s">
        <v>2754</v>
      </c>
      <c r="E536" s="328" t="s">
        <v>187</v>
      </c>
      <c r="F536" s="328" t="s">
        <v>2755</v>
      </c>
      <c r="G536" s="330">
        <v>32742</v>
      </c>
      <c r="H536" s="328" t="s">
        <v>39</v>
      </c>
      <c r="I536" s="328" t="s">
        <v>2756</v>
      </c>
      <c r="J536" s="328" t="s">
        <v>2757</v>
      </c>
      <c r="K536" s="328" t="s">
        <v>67</v>
      </c>
      <c r="M536" s="328" t="str">
        <f t="shared" si="16"/>
        <v>009320 KS EQUITY</v>
      </c>
      <c r="O536" s="328" t="str">
        <f t="shared" si="17"/>
        <v>KOSE:A009320</v>
      </c>
    </row>
    <row r="537" spans="2:15">
      <c r="B537" s="328" t="s">
        <v>2758</v>
      </c>
      <c r="C537" s="328" t="s">
        <v>35</v>
      </c>
      <c r="D537" s="329" t="s">
        <v>2759</v>
      </c>
      <c r="E537" s="328" t="s">
        <v>724</v>
      </c>
      <c r="F537" s="328" t="s">
        <v>2760</v>
      </c>
      <c r="G537" s="330">
        <v>32730</v>
      </c>
      <c r="H537" s="328" t="s">
        <v>39</v>
      </c>
      <c r="I537" s="328" t="s">
        <v>2761</v>
      </c>
      <c r="J537" s="328" t="s">
        <v>2762</v>
      </c>
      <c r="K537" s="328" t="s">
        <v>1347</v>
      </c>
      <c r="M537" s="328" t="str">
        <f t="shared" si="16"/>
        <v>001450 KS EQUITY</v>
      </c>
      <c r="O537" s="328" t="str">
        <f t="shared" si="17"/>
        <v>KOSE:A001450</v>
      </c>
    </row>
    <row r="538" spans="2:15">
      <c r="B538" s="328" t="s">
        <v>2763</v>
      </c>
      <c r="C538" s="328" t="s">
        <v>35</v>
      </c>
      <c r="D538" s="329" t="s">
        <v>2764</v>
      </c>
      <c r="E538" s="328" t="s">
        <v>461</v>
      </c>
      <c r="F538" s="328" t="s">
        <v>2765</v>
      </c>
      <c r="G538" s="330">
        <v>32725</v>
      </c>
      <c r="H538" s="328" t="s">
        <v>39</v>
      </c>
      <c r="I538" s="328" t="s">
        <v>2766</v>
      </c>
      <c r="J538" s="328" t="s">
        <v>2767</v>
      </c>
      <c r="K538" s="328" t="s">
        <v>33</v>
      </c>
      <c r="M538" s="328" t="str">
        <f t="shared" si="16"/>
        <v>005440 KS EQUITY</v>
      </c>
      <c r="O538" s="328" t="str">
        <f t="shared" si="17"/>
        <v>KOSE:A005440</v>
      </c>
    </row>
    <row r="539" spans="2:15">
      <c r="B539" s="328" t="s">
        <v>2768</v>
      </c>
      <c r="C539" s="328" t="s">
        <v>35</v>
      </c>
      <c r="D539" s="329" t="s">
        <v>2769</v>
      </c>
      <c r="E539" s="328" t="s">
        <v>2431</v>
      </c>
      <c r="F539" s="328" t="s">
        <v>2770</v>
      </c>
      <c r="G539" s="330">
        <v>32721</v>
      </c>
      <c r="H539" s="328" t="s">
        <v>39</v>
      </c>
      <c r="I539" s="328" t="s">
        <v>2771</v>
      </c>
      <c r="J539" s="328" t="s">
        <v>2772</v>
      </c>
      <c r="K539" s="328" t="s">
        <v>67</v>
      </c>
      <c r="M539" s="328" t="str">
        <f t="shared" si="16"/>
        <v>015760 KS EQUITY</v>
      </c>
      <c r="O539" s="328" t="str">
        <f t="shared" si="17"/>
        <v>KOSE:A015760</v>
      </c>
    </row>
    <row r="540" spans="2:15">
      <c r="B540" s="328" t="s">
        <v>2773</v>
      </c>
      <c r="C540" s="328" t="s">
        <v>35</v>
      </c>
      <c r="D540" s="329" t="s">
        <v>2774</v>
      </c>
      <c r="E540" s="328" t="s">
        <v>421</v>
      </c>
      <c r="F540" s="328" t="s">
        <v>2775</v>
      </c>
      <c r="G540" s="330">
        <v>32718</v>
      </c>
      <c r="H540" s="328" t="s">
        <v>39</v>
      </c>
      <c r="I540" s="328" t="s">
        <v>2776</v>
      </c>
      <c r="J540" s="328" t="s">
        <v>2777</v>
      </c>
      <c r="K540" s="328" t="s">
        <v>436</v>
      </c>
      <c r="M540" s="328" t="str">
        <f t="shared" si="16"/>
        <v>007690 KS EQUITY</v>
      </c>
      <c r="O540" s="328" t="str">
        <f t="shared" si="17"/>
        <v>KOSE:A007690</v>
      </c>
    </row>
    <row r="541" spans="2:15">
      <c r="B541" s="328" t="s">
        <v>2778</v>
      </c>
      <c r="C541" s="328" t="s">
        <v>35</v>
      </c>
      <c r="D541" s="329" t="s">
        <v>2779</v>
      </c>
      <c r="E541" s="328" t="s">
        <v>376</v>
      </c>
      <c r="F541" s="328" t="s">
        <v>2780</v>
      </c>
      <c r="G541" s="330">
        <v>32717</v>
      </c>
      <c r="H541" s="328" t="s">
        <v>39</v>
      </c>
      <c r="I541" s="328" t="s">
        <v>2781</v>
      </c>
      <c r="J541" s="328" t="s">
        <v>2782</v>
      </c>
      <c r="K541" s="328" t="s">
        <v>579</v>
      </c>
      <c r="M541" s="328" t="str">
        <f t="shared" si="16"/>
        <v>006280 KS EQUITY</v>
      </c>
      <c r="O541" s="328" t="str">
        <f t="shared" si="17"/>
        <v>KOSE:A006280</v>
      </c>
    </row>
    <row r="542" spans="2:15">
      <c r="B542" s="328" t="s">
        <v>2783</v>
      </c>
      <c r="C542" s="328" t="s">
        <v>35</v>
      </c>
      <c r="D542" s="329" t="s">
        <v>2784</v>
      </c>
      <c r="E542" s="328" t="s">
        <v>112</v>
      </c>
      <c r="F542" s="328" t="s">
        <v>2785</v>
      </c>
      <c r="G542" s="330">
        <v>32714</v>
      </c>
      <c r="H542" s="328" t="s">
        <v>39</v>
      </c>
      <c r="I542" s="328" t="s">
        <v>2786</v>
      </c>
      <c r="J542" s="328" t="s">
        <v>2787</v>
      </c>
      <c r="K542" s="328" t="s">
        <v>176</v>
      </c>
      <c r="M542" s="328" t="str">
        <f t="shared" si="16"/>
        <v>009160 KS EQUITY</v>
      </c>
      <c r="O542" s="328" t="str">
        <f t="shared" si="17"/>
        <v>KOSE:A009160</v>
      </c>
    </row>
    <row r="543" spans="2:15">
      <c r="B543" s="328" t="s">
        <v>2788</v>
      </c>
      <c r="C543" s="328" t="s">
        <v>35</v>
      </c>
      <c r="D543" s="329" t="s">
        <v>2789</v>
      </c>
      <c r="E543" s="328" t="s">
        <v>1072</v>
      </c>
      <c r="F543" s="328" t="s">
        <v>2790</v>
      </c>
      <c r="G543" s="330">
        <v>32714</v>
      </c>
      <c r="H543" s="328" t="s">
        <v>39</v>
      </c>
      <c r="I543" s="328" t="s">
        <v>2791</v>
      </c>
      <c r="J543" s="328" t="s">
        <v>2792</v>
      </c>
      <c r="K543" s="328" t="s">
        <v>33</v>
      </c>
      <c r="M543" s="328" t="str">
        <f t="shared" si="16"/>
        <v>008600 KS EQUITY</v>
      </c>
      <c r="O543" s="328" t="str">
        <f t="shared" si="17"/>
        <v>KOSE:A008600</v>
      </c>
    </row>
    <row r="544" spans="2:15">
      <c r="B544" s="328" t="s">
        <v>2793</v>
      </c>
      <c r="C544" s="328" t="s">
        <v>35</v>
      </c>
      <c r="D544" s="329" t="s">
        <v>2794</v>
      </c>
      <c r="E544" s="328" t="s">
        <v>187</v>
      </c>
      <c r="F544" s="328" t="s">
        <v>2795</v>
      </c>
      <c r="G544" s="330">
        <v>32714</v>
      </c>
      <c r="H544" s="328" t="s">
        <v>39</v>
      </c>
      <c r="I544" s="328" t="s">
        <v>2796</v>
      </c>
      <c r="J544" s="328" t="s">
        <v>2797</v>
      </c>
      <c r="K544" s="328" t="s">
        <v>67</v>
      </c>
      <c r="M544" s="328" t="str">
        <f t="shared" si="16"/>
        <v>015230 KS EQUITY</v>
      </c>
      <c r="O544" s="328" t="str">
        <f t="shared" si="17"/>
        <v>KOSE:A015230</v>
      </c>
    </row>
    <row r="545" spans="2:15">
      <c r="B545" s="328" t="s">
        <v>2798</v>
      </c>
      <c r="C545" s="328" t="s">
        <v>35</v>
      </c>
      <c r="D545" s="329" t="s">
        <v>2799</v>
      </c>
      <c r="E545" s="328" t="s">
        <v>2147</v>
      </c>
      <c r="F545" s="328" t="s">
        <v>2800</v>
      </c>
      <c r="G545" s="330">
        <v>32683</v>
      </c>
      <c r="H545" s="328" t="s">
        <v>39</v>
      </c>
      <c r="I545" s="328" t="s">
        <v>2801</v>
      </c>
      <c r="J545" s="328" t="s">
        <v>2802</v>
      </c>
      <c r="K545" s="328" t="s">
        <v>33</v>
      </c>
      <c r="M545" s="328" t="str">
        <f t="shared" si="16"/>
        <v>007160 KS EQUITY</v>
      </c>
      <c r="O545" s="328" t="str">
        <f t="shared" si="17"/>
        <v>KOSE:A007160</v>
      </c>
    </row>
    <row r="546" spans="2:15">
      <c r="B546" s="328" t="s">
        <v>2803</v>
      </c>
      <c r="C546" s="328" t="s">
        <v>35</v>
      </c>
      <c r="D546" s="329" t="s">
        <v>2804</v>
      </c>
      <c r="E546" s="328" t="s">
        <v>915</v>
      </c>
      <c r="F546" s="328" t="s">
        <v>2805</v>
      </c>
      <c r="G546" s="330">
        <v>32679</v>
      </c>
      <c r="H546" s="328" t="s">
        <v>39</v>
      </c>
      <c r="I546" s="328" t="s">
        <v>687</v>
      </c>
      <c r="J546" s="328" t="s">
        <v>2806</v>
      </c>
      <c r="K546" s="328" t="s">
        <v>33</v>
      </c>
      <c r="M546" s="328" t="str">
        <f t="shared" si="16"/>
        <v>014130 KS EQUITY</v>
      </c>
      <c r="O546" s="328" t="str">
        <f t="shared" si="17"/>
        <v>KOSE:A014130</v>
      </c>
    </row>
    <row r="547" spans="2:15">
      <c r="B547" s="328" t="s">
        <v>2807</v>
      </c>
      <c r="C547" s="328" t="s">
        <v>35</v>
      </c>
      <c r="D547" s="329" t="s">
        <v>2808</v>
      </c>
      <c r="E547" s="328" t="s">
        <v>1958</v>
      </c>
      <c r="F547" s="328" t="s">
        <v>2809</v>
      </c>
      <c r="G547" s="330">
        <v>32679</v>
      </c>
      <c r="H547" s="328" t="s">
        <v>39</v>
      </c>
      <c r="I547" s="328" t="s">
        <v>2539</v>
      </c>
      <c r="J547" s="328" t="s">
        <v>2810</v>
      </c>
      <c r="K547" s="328" t="s">
        <v>79</v>
      </c>
      <c r="M547" s="328" t="str">
        <f t="shared" si="16"/>
        <v>008040 KS EQUITY</v>
      </c>
      <c r="O547" s="328" t="str">
        <f t="shared" si="17"/>
        <v>KOSE:A008040</v>
      </c>
    </row>
    <row r="548" spans="2:15">
      <c r="B548" s="328" t="s">
        <v>2811</v>
      </c>
      <c r="C548" s="328" t="s">
        <v>35</v>
      </c>
      <c r="D548" s="329" t="s">
        <v>2812</v>
      </c>
      <c r="E548" s="328" t="s">
        <v>198</v>
      </c>
      <c r="F548" s="328" t="s">
        <v>2813</v>
      </c>
      <c r="G548" s="330">
        <v>32679</v>
      </c>
      <c r="H548" s="328" t="s">
        <v>39</v>
      </c>
      <c r="I548" s="328" t="s">
        <v>2814</v>
      </c>
      <c r="J548" s="328" t="s">
        <v>2815</v>
      </c>
      <c r="K548" s="328" t="s">
        <v>33</v>
      </c>
      <c r="M548" s="328" t="str">
        <f t="shared" si="16"/>
        <v>009140 KS EQUITY</v>
      </c>
      <c r="O548" s="328" t="str">
        <f t="shared" si="17"/>
        <v>KOSE:A009140</v>
      </c>
    </row>
    <row r="549" spans="2:15">
      <c r="B549" s="328" t="s">
        <v>2816</v>
      </c>
      <c r="C549" s="328" t="s">
        <v>35</v>
      </c>
      <c r="D549" s="329" t="s">
        <v>2817</v>
      </c>
      <c r="E549" s="328" t="s">
        <v>745</v>
      </c>
      <c r="F549" s="328" t="s">
        <v>2818</v>
      </c>
      <c r="G549" s="330">
        <v>32659</v>
      </c>
      <c r="H549" s="328" t="s">
        <v>39</v>
      </c>
      <c r="I549" s="328" t="s">
        <v>2819</v>
      </c>
      <c r="J549" s="328" t="s">
        <v>2820</v>
      </c>
      <c r="K549" s="328" t="s">
        <v>33</v>
      </c>
      <c r="M549" s="328" t="str">
        <f t="shared" si="16"/>
        <v>009580 KS EQUITY</v>
      </c>
      <c r="O549" s="328" t="str">
        <f t="shared" si="17"/>
        <v>KOSE:A009580</v>
      </c>
    </row>
    <row r="550" spans="2:15">
      <c r="B550" s="328" t="s">
        <v>2821</v>
      </c>
      <c r="C550" s="328" t="s">
        <v>35</v>
      </c>
      <c r="D550" s="329" t="s">
        <v>2822</v>
      </c>
      <c r="E550" s="328" t="s">
        <v>162</v>
      </c>
      <c r="F550" s="328" t="s">
        <v>2823</v>
      </c>
      <c r="G550" s="330">
        <v>32658</v>
      </c>
      <c r="H550" s="328" t="s">
        <v>39</v>
      </c>
      <c r="I550" s="328" t="s">
        <v>2824</v>
      </c>
      <c r="J550" s="328" t="s">
        <v>2825</v>
      </c>
      <c r="K550" s="328" t="s">
        <v>436</v>
      </c>
      <c r="M550" s="328" t="str">
        <f t="shared" si="16"/>
        <v>014990 KS EQUITY</v>
      </c>
      <c r="O550" s="328" t="str">
        <f t="shared" si="17"/>
        <v>KOSE:A014990</v>
      </c>
    </row>
    <row r="551" spans="2:15">
      <c r="B551" s="328" t="s">
        <v>2826</v>
      </c>
      <c r="C551" s="328" t="s">
        <v>35</v>
      </c>
      <c r="D551" s="329" t="s">
        <v>2827</v>
      </c>
      <c r="E551" s="328" t="s">
        <v>756</v>
      </c>
      <c r="F551" s="328" t="s">
        <v>2828</v>
      </c>
      <c r="G551" s="330">
        <v>32658</v>
      </c>
      <c r="H551" s="328" t="s">
        <v>2549</v>
      </c>
      <c r="I551" s="328" t="s">
        <v>2829</v>
      </c>
      <c r="J551" s="328" t="s">
        <v>2830</v>
      </c>
      <c r="K551" s="328" t="s">
        <v>33</v>
      </c>
      <c r="M551" s="328" t="str">
        <f t="shared" si="16"/>
        <v>010420 KS EQUITY</v>
      </c>
      <c r="O551" s="328" t="str">
        <f t="shared" si="17"/>
        <v>KOSE:A010420</v>
      </c>
    </row>
    <row r="552" spans="2:15">
      <c r="B552" s="328" t="s">
        <v>2831</v>
      </c>
      <c r="C552" s="328" t="s">
        <v>35</v>
      </c>
      <c r="D552" s="329" t="s">
        <v>2832</v>
      </c>
      <c r="E552" s="328" t="s">
        <v>63</v>
      </c>
      <c r="F552" s="328" t="s">
        <v>2833</v>
      </c>
      <c r="G552" s="330">
        <v>32655</v>
      </c>
      <c r="H552" s="328" t="s">
        <v>39</v>
      </c>
      <c r="I552" s="328" t="s">
        <v>2834</v>
      </c>
      <c r="J552" s="328" t="s">
        <v>2835</v>
      </c>
      <c r="K552" s="328" t="s">
        <v>79</v>
      </c>
      <c r="M552" s="328" t="str">
        <f t="shared" si="16"/>
        <v>013570 KS EQUITY</v>
      </c>
      <c r="O552" s="328" t="str">
        <f t="shared" si="17"/>
        <v>KOSE:A013570</v>
      </c>
    </row>
    <row r="553" spans="2:15">
      <c r="B553" s="328" t="s">
        <v>2836</v>
      </c>
      <c r="C553" s="328" t="s">
        <v>35</v>
      </c>
      <c r="D553" s="329" t="s">
        <v>2837</v>
      </c>
      <c r="E553" s="328" t="s">
        <v>2283</v>
      </c>
      <c r="F553" s="328" t="s">
        <v>2838</v>
      </c>
      <c r="G553" s="330">
        <v>32648</v>
      </c>
      <c r="H553" s="328" t="s">
        <v>39</v>
      </c>
      <c r="I553" s="328" t="s">
        <v>2839</v>
      </c>
      <c r="J553" s="328" t="s">
        <v>2840</v>
      </c>
      <c r="K553" s="328" t="s">
        <v>33</v>
      </c>
      <c r="M553" s="328" t="str">
        <f t="shared" si="16"/>
        <v>003610 KS EQUITY</v>
      </c>
      <c r="O553" s="328" t="str">
        <f t="shared" si="17"/>
        <v>KOSE:A003610</v>
      </c>
    </row>
    <row r="554" spans="2:15">
      <c r="B554" s="328" t="s">
        <v>2841</v>
      </c>
      <c r="C554" s="328" t="s">
        <v>35</v>
      </c>
      <c r="D554" s="329" t="s">
        <v>2842</v>
      </c>
      <c r="E554" s="328" t="s">
        <v>544</v>
      </c>
      <c r="F554" s="328" t="s">
        <v>2843</v>
      </c>
      <c r="G554" s="330">
        <v>32638</v>
      </c>
      <c r="H554" s="328" t="s">
        <v>39</v>
      </c>
      <c r="I554" s="328" t="s">
        <v>2844</v>
      </c>
      <c r="J554" s="328" t="s">
        <v>2845</v>
      </c>
      <c r="K554" s="328" t="s">
        <v>176</v>
      </c>
      <c r="M554" s="328" t="str">
        <f t="shared" si="16"/>
        <v>015590 KS EQUITY</v>
      </c>
      <c r="O554" s="328" t="str">
        <f t="shared" si="17"/>
        <v>KOSE:A015590</v>
      </c>
    </row>
    <row r="555" spans="2:15">
      <c r="B555" s="328" t="s">
        <v>2846</v>
      </c>
      <c r="C555" s="328" t="s">
        <v>35</v>
      </c>
      <c r="D555" s="329" t="s">
        <v>2847</v>
      </c>
      <c r="E555" s="328" t="s">
        <v>421</v>
      </c>
      <c r="F555" s="328" t="s">
        <v>2848</v>
      </c>
      <c r="G555" s="330">
        <v>32574</v>
      </c>
      <c r="H555" s="328" t="s">
        <v>39</v>
      </c>
      <c r="I555" s="328" t="s">
        <v>2849</v>
      </c>
      <c r="J555" s="328" t="s">
        <v>2850</v>
      </c>
      <c r="K555" s="328" t="s">
        <v>33</v>
      </c>
      <c r="M555" s="328" t="str">
        <f t="shared" si="16"/>
        <v>014680 KS EQUITY</v>
      </c>
      <c r="O555" s="328" t="str">
        <f t="shared" si="17"/>
        <v>KOSE:A014680</v>
      </c>
    </row>
    <row r="556" spans="2:15">
      <c r="B556" s="328" t="s">
        <v>2851</v>
      </c>
      <c r="C556" s="328" t="s">
        <v>35</v>
      </c>
      <c r="D556" s="329" t="s">
        <v>2852</v>
      </c>
      <c r="E556" s="328" t="s">
        <v>691</v>
      </c>
      <c r="F556" s="328" t="s">
        <v>2853</v>
      </c>
      <c r="G556" s="330">
        <v>32534</v>
      </c>
      <c r="H556" s="328" t="s">
        <v>39</v>
      </c>
      <c r="I556" s="328" t="s">
        <v>2854</v>
      </c>
      <c r="J556" s="328" t="s">
        <v>2855</v>
      </c>
      <c r="K556" s="328" t="s">
        <v>67</v>
      </c>
      <c r="M556" s="328" t="str">
        <f t="shared" si="16"/>
        <v>010820 KS EQUITY</v>
      </c>
      <c r="O556" s="328" t="str">
        <f t="shared" si="17"/>
        <v>KOSE:A010820</v>
      </c>
    </row>
    <row r="557" spans="2:15">
      <c r="B557" s="328" t="s">
        <v>2856</v>
      </c>
      <c r="C557" s="328" t="s">
        <v>35</v>
      </c>
      <c r="D557" s="329" t="s">
        <v>2857</v>
      </c>
      <c r="E557" s="328" t="s">
        <v>2147</v>
      </c>
      <c r="F557" s="328" t="s">
        <v>2858</v>
      </c>
      <c r="G557" s="330">
        <v>32534</v>
      </c>
      <c r="H557" s="328" t="s">
        <v>39</v>
      </c>
      <c r="I557" s="328" t="s">
        <v>2859</v>
      </c>
      <c r="J557" s="328" t="s">
        <v>2860</v>
      </c>
      <c r="K557" s="328" t="s">
        <v>351</v>
      </c>
      <c r="M557" s="328" t="str">
        <f t="shared" si="16"/>
        <v>006040 KS EQUITY</v>
      </c>
      <c r="O557" s="328" t="str">
        <f t="shared" si="17"/>
        <v>KOSE:A006040</v>
      </c>
    </row>
    <row r="558" spans="2:15">
      <c r="B558" s="328" t="s">
        <v>2861</v>
      </c>
      <c r="C558" s="328" t="s">
        <v>35</v>
      </c>
      <c r="D558" s="329" t="s">
        <v>2862</v>
      </c>
      <c r="E558" s="328" t="s">
        <v>63</v>
      </c>
      <c r="F558" s="328" t="s">
        <v>2863</v>
      </c>
      <c r="G558" s="330">
        <v>32500</v>
      </c>
      <c r="H558" s="328" t="s">
        <v>39</v>
      </c>
      <c r="I558" s="328" t="s">
        <v>2864</v>
      </c>
      <c r="J558" s="328" t="s">
        <v>2865</v>
      </c>
      <c r="K558" s="328" t="s">
        <v>33</v>
      </c>
      <c r="M558" s="328" t="str">
        <f t="shared" si="16"/>
        <v>008060 KS EQUITY</v>
      </c>
      <c r="O558" s="328" t="str">
        <f t="shared" si="17"/>
        <v>KOSE:A008060</v>
      </c>
    </row>
    <row r="559" spans="2:15">
      <c r="B559" s="328" t="s">
        <v>2866</v>
      </c>
      <c r="C559" s="328" t="s">
        <v>35</v>
      </c>
      <c r="D559" s="329" t="s">
        <v>2867</v>
      </c>
      <c r="E559" s="328" t="s">
        <v>889</v>
      </c>
      <c r="F559" s="328" t="s">
        <v>2868</v>
      </c>
      <c r="G559" s="330">
        <v>32497</v>
      </c>
      <c r="H559" s="328" t="s">
        <v>39</v>
      </c>
      <c r="I559" s="328" t="s">
        <v>2869</v>
      </c>
      <c r="J559" s="328" t="s">
        <v>2870</v>
      </c>
      <c r="K559" s="328" t="s">
        <v>67</v>
      </c>
      <c r="M559" s="328" t="str">
        <f t="shared" si="16"/>
        <v>003680 KS EQUITY</v>
      </c>
      <c r="O559" s="328" t="str">
        <f t="shared" si="17"/>
        <v>KOSE:A003680</v>
      </c>
    </row>
    <row r="560" spans="2:15">
      <c r="B560" s="328" t="s">
        <v>2871</v>
      </c>
      <c r="C560" s="328" t="s">
        <v>35</v>
      </c>
      <c r="D560" s="329" t="s">
        <v>2872</v>
      </c>
      <c r="E560" s="328" t="s">
        <v>37</v>
      </c>
      <c r="F560" s="328" t="s">
        <v>2873</v>
      </c>
      <c r="G560" s="330">
        <v>32492</v>
      </c>
      <c r="H560" s="328" t="s">
        <v>39</v>
      </c>
      <c r="I560" s="328" t="s">
        <v>2874</v>
      </c>
      <c r="J560" s="328" t="s">
        <v>2875</v>
      </c>
      <c r="K560" s="328" t="s">
        <v>33</v>
      </c>
      <c r="M560" s="328" t="str">
        <f t="shared" si="16"/>
        <v>015020 KS EQUITY</v>
      </c>
      <c r="O560" s="328" t="str">
        <f t="shared" si="17"/>
        <v>KOSE:A015020</v>
      </c>
    </row>
    <row r="561" spans="2:15">
      <c r="B561" s="328" t="s">
        <v>2876</v>
      </c>
      <c r="C561" s="328" t="s">
        <v>35</v>
      </c>
      <c r="D561" s="329" t="s">
        <v>2877</v>
      </c>
      <c r="E561" s="328" t="s">
        <v>2209</v>
      </c>
      <c r="F561" s="328" t="s">
        <v>2878</v>
      </c>
      <c r="G561" s="330">
        <v>32489</v>
      </c>
      <c r="H561" s="328" t="s">
        <v>39</v>
      </c>
      <c r="I561" s="328" t="s">
        <v>2879</v>
      </c>
      <c r="J561" s="328" t="s">
        <v>2880</v>
      </c>
      <c r="K561" s="328" t="s">
        <v>33</v>
      </c>
      <c r="M561" s="328" t="str">
        <f t="shared" si="16"/>
        <v>011280 KS EQUITY</v>
      </c>
      <c r="O561" s="328" t="str">
        <f t="shared" si="17"/>
        <v>KOSE:A011280</v>
      </c>
    </row>
    <row r="562" spans="2:15">
      <c r="B562" s="328" t="s">
        <v>2881</v>
      </c>
      <c r="C562" s="328" t="s">
        <v>35</v>
      </c>
      <c r="D562" s="329" t="s">
        <v>2882</v>
      </c>
      <c r="E562" s="328" t="s">
        <v>2209</v>
      </c>
      <c r="F562" s="328" t="s">
        <v>2883</v>
      </c>
      <c r="G562" s="330">
        <v>32473</v>
      </c>
      <c r="H562" s="328" t="s">
        <v>39</v>
      </c>
      <c r="I562" s="328" t="s">
        <v>2884</v>
      </c>
      <c r="J562" s="328" t="s">
        <v>2885</v>
      </c>
      <c r="K562" s="328" t="s">
        <v>67</v>
      </c>
      <c r="M562" s="328" t="str">
        <f t="shared" si="16"/>
        <v>002310 KS EQUITY</v>
      </c>
      <c r="O562" s="328" t="str">
        <f t="shared" si="17"/>
        <v>KOSE:A002310</v>
      </c>
    </row>
    <row r="563" spans="2:15">
      <c r="B563" s="328" t="s">
        <v>2886</v>
      </c>
      <c r="C563" s="328" t="s">
        <v>35</v>
      </c>
      <c r="D563" s="329" t="s">
        <v>2887</v>
      </c>
      <c r="E563" s="328" t="s">
        <v>575</v>
      </c>
      <c r="F563" s="328" t="s">
        <v>2888</v>
      </c>
      <c r="G563" s="330">
        <v>32470</v>
      </c>
      <c r="H563" s="328" t="s">
        <v>39</v>
      </c>
      <c r="I563" s="328" t="s">
        <v>2889</v>
      </c>
      <c r="J563" s="328" t="s">
        <v>2890</v>
      </c>
      <c r="K563" s="328" t="s">
        <v>67</v>
      </c>
      <c r="M563" s="328" t="str">
        <f t="shared" si="16"/>
        <v>010660 KS EQUITY</v>
      </c>
      <c r="O563" s="328" t="str">
        <f t="shared" si="17"/>
        <v>KOSE:A010660</v>
      </c>
    </row>
    <row r="564" spans="2:15">
      <c r="B564" s="328" t="s">
        <v>2891</v>
      </c>
      <c r="C564" s="328" t="s">
        <v>35</v>
      </c>
      <c r="D564" s="329" t="s">
        <v>2892</v>
      </c>
      <c r="E564" s="328" t="s">
        <v>500</v>
      </c>
      <c r="F564" s="328" t="s">
        <v>2893</v>
      </c>
      <c r="G564" s="330">
        <v>32469</v>
      </c>
      <c r="H564" s="328" t="s">
        <v>39</v>
      </c>
      <c r="I564" s="328" t="s">
        <v>2894</v>
      </c>
      <c r="J564" s="328" t="s">
        <v>2895</v>
      </c>
      <c r="K564" s="328" t="s">
        <v>104</v>
      </c>
      <c r="M564" s="328" t="str">
        <f t="shared" si="16"/>
        <v>011150 KS EQUITY</v>
      </c>
      <c r="O564" s="328" t="str">
        <f t="shared" si="17"/>
        <v>KOSE:A011150</v>
      </c>
    </row>
    <row r="565" spans="2:15">
      <c r="B565" s="328" t="s">
        <v>2896</v>
      </c>
      <c r="C565" s="328" t="s">
        <v>35</v>
      </c>
      <c r="D565" s="329" t="s">
        <v>2897</v>
      </c>
      <c r="E565" s="328" t="s">
        <v>112</v>
      </c>
      <c r="F565" s="328" t="s">
        <v>2898</v>
      </c>
      <c r="G565" s="330">
        <v>32455</v>
      </c>
      <c r="H565" s="328" t="s">
        <v>39</v>
      </c>
      <c r="I565" s="328" t="s">
        <v>2899</v>
      </c>
      <c r="J565" s="328" t="s">
        <v>2900</v>
      </c>
      <c r="K565" s="328" t="s">
        <v>971</v>
      </c>
      <c r="M565" s="328" t="str">
        <f t="shared" si="16"/>
        <v>001770 KS EQUITY</v>
      </c>
      <c r="O565" s="328" t="str">
        <f t="shared" si="17"/>
        <v>KOSE:A001770</v>
      </c>
    </row>
    <row r="566" spans="2:15">
      <c r="B566" s="328" t="s">
        <v>2901</v>
      </c>
      <c r="C566" s="328" t="s">
        <v>35</v>
      </c>
      <c r="D566" s="329" t="s">
        <v>2902</v>
      </c>
      <c r="E566" s="328" t="s">
        <v>836</v>
      </c>
      <c r="F566" s="328" t="s">
        <v>2903</v>
      </c>
      <c r="G566" s="330">
        <v>32454</v>
      </c>
      <c r="H566" s="328" t="s">
        <v>39</v>
      </c>
      <c r="I566" s="328" t="s">
        <v>2904</v>
      </c>
      <c r="J566" s="328"/>
      <c r="K566" s="328" t="s">
        <v>33</v>
      </c>
      <c r="M566" s="328" t="str">
        <f t="shared" si="16"/>
        <v>018470 KS EQUITY</v>
      </c>
      <c r="O566" s="328" t="str">
        <f t="shared" si="17"/>
        <v>KOSE:A018470</v>
      </c>
    </row>
    <row r="567" spans="2:15">
      <c r="B567" s="328" t="s">
        <v>2905</v>
      </c>
      <c r="C567" s="328" t="s">
        <v>35</v>
      </c>
      <c r="D567" s="329" t="s">
        <v>2906</v>
      </c>
      <c r="E567" s="328" t="s">
        <v>187</v>
      </c>
      <c r="F567" s="328" t="s">
        <v>2907</v>
      </c>
      <c r="G567" s="330">
        <v>32444</v>
      </c>
      <c r="H567" s="328" t="s">
        <v>39</v>
      </c>
      <c r="I567" s="328" t="s">
        <v>2908</v>
      </c>
      <c r="J567" s="328" t="s">
        <v>2909</v>
      </c>
      <c r="K567" s="328" t="s">
        <v>635</v>
      </c>
      <c r="M567" s="328" t="str">
        <f t="shared" si="16"/>
        <v>005850 KS EQUITY</v>
      </c>
      <c r="O567" s="328" t="str">
        <f t="shared" si="17"/>
        <v>KOSE:A005850</v>
      </c>
    </row>
    <row r="568" spans="2:15">
      <c r="B568" s="328" t="s">
        <v>2910</v>
      </c>
      <c r="C568" s="328" t="s">
        <v>35</v>
      </c>
      <c r="D568" s="329" t="s">
        <v>2911</v>
      </c>
      <c r="E568" s="328" t="s">
        <v>63</v>
      </c>
      <c r="F568" s="328" t="s">
        <v>2912</v>
      </c>
      <c r="G568" s="330">
        <v>32440</v>
      </c>
      <c r="H568" s="328" t="s">
        <v>39</v>
      </c>
      <c r="I568" s="328" t="s">
        <v>2913</v>
      </c>
      <c r="J568" s="328" t="s">
        <v>2914</v>
      </c>
      <c r="K568" s="328" t="s">
        <v>33</v>
      </c>
      <c r="M568" s="328" t="str">
        <f t="shared" si="16"/>
        <v>009970 KS EQUITY</v>
      </c>
      <c r="O568" s="328" t="str">
        <f t="shared" si="17"/>
        <v>KOSE:A009970</v>
      </c>
    </row>
    <row r="569" spans="2:15">
      <c r="B569" s="328" t="s">
        <v>2915</v>
      </c>
      <c r="C569" s="328" t="s">
        <v>35</v>
      </c>
      <c r="D569" s="329" t="s">
        <v>2916</v>
      </c>
      <c r="E569" s="328" t="s">
        <v>365</v>
      </c>
      <c r="F569" s="328" t="s">
        <v>2917</v>
      </c>
      <c r="G569" s="330">
        <v>32437</v>
      </c>
      <c r="H569" s="328" t="s">
        <v>39</v>
      </c>
      <c r="I569" s="328" t="s">
        <v>2918</v>
      </c>
      <c r="J569" s="328" t="s">
        <v>2919</v>
      </c>
      <c r="K569" s="328" t="s">
        <v>436</v>
      </c>
      <c r="M569" s="328" t="str">
        <f t="shared" si="16"/>
        <v>012510 KS EQUITY</v>
      </c>
      <c r="O569" s="328" t="str">
        <f t="shared" si="17"/>
        <v>KOSE:A012510</v>
      </c>
    </row>
    <row r="570" spans="2:15">
      <c r="B570" s="328" t="s">
        <v>2920</v>
      </c>
      <c r="C570" s="328" t="s">
        <v>35</v>
      </c>
      <c r="D570" s="329" t="s">
        <v>2921</v>
      </c>
      <c r="E570" s="328" t="s">
        <v>376</v>
      </c>
      <c r="F570" s="328" t="s">
        <v>2922</v>
      </c>
      <c r="G570" s="330">
        <v>32430</v>
      </c>
      <c r="H570" s="328" t="s">
        <v>39</v>
      </c>
      <c r="I570" s="328" t="s">
        <v>2923</v>
      </c>
      <c r="J570" s="328" t="s">
        <v>2924</v>
      </c>
      <c r="K570" s="328" t="s">
        <v>33</v>
      </c>
      <c r="M570" s="328" t="str">
        <f t="shared" si="16"/>
        <v>003850 KS EQUITY</v>
      </c>
      <c r="O570" s="328" t="str">
        <f t="shared" si="17"/>
        <v>KOSE:A003850</v>
      </c>
    </row>
    <row r="571" spans="2:15">
      <c r="B571" s="328" t="s">
        <v>2925</v>
      </c>
      <c r="C571" s="328" t="s">
        <v>35</v>
      </c>
      <c r="D571" s="329" t="s">
        <v>2926</v>
      </c>
      <c r="E571" s="328" t="s">
        <v>2927</v>
      </c>
      <c r="F571" s="328" t="s">
        <v>2928</v>
      </c>
      <c r="G571" s="330">
        <v>32426</v>
      </c>
      <c r="H571" s="328" t="s">
        <v>39</v>
      </c>
      <c r="I571" s="328" t="s">
        <v>2929</v>
      </c>
      <c r="J571" s="328" t="s">
        <v>2930</v>
      </c>
      <c r="K571" s="328" t="s">
        <v>971</v>
      </c>
      <c r="M571" s="328" t="str">
        <f t="shared" si="16"/>
        <v>008250 KS EQUITY</v>
      </c>
      <c r="O571" s="328" t="str">
        <f t="shared" si="17"/>
        <v>KOSE:A008250</v>
      </c>
    </row>
    <row r="572" spans="2:15">
      <c r="B572" s="328" t="s">
        <v>2931</v>
      </c>
      <c r="C572" s="328" t="s">
        <v>35</v>
      </c>
      <c r="D572" s="329" t="s">
        <v>2932</v>
      </c>
      <c r="E572" s="328" t="s">
        <v>2933</v>
      </c>
      <c r="F572" s="328" t="s">
        <v>2934</v>
      </c>
      <c r="G572" s="330">
        <v>32426</v>
      </c>
      <c r="H572" s="328" t="s">
        <v>39</v>
      </c>
      <c r="I572" s="328" t="s">
        <v>2935</v>
      </c>
      <c r="J572" s="328" t="s">
        <v>2936</v>
      </c>
      <c r="K572" s="328" t="s">
        <v>1069</v>
      </c>
      <c r="M572" s="328" t="str">
        <f t="shared" si="16"/>
        <v>012690 KS EQUITY</v>
      </c>
      <c r="O572" s="328" t="str">
        <f t="shared" si="17"/>
        <v>KOSE:A012690</v>
      </c>
    </row>
    <row r="573" spans="2:15">
      <c r="B573" s="328" t="s">
        <v>2937</v>
      </c>
      <c r="C573" s="328" t="s">
        <v>35</v>
      </c>
      <c r="D573" s="329" t="s">
        <v>2938</v>
      </c>
      <c r="E573" s="328" t="s">
        <v>461</v>
      </c>
      <c r="F573" s="328" t="s">
        <v>2939</v>
      </c>
      <c r="G573" s="330">
        <v>32426</v>
      </c>
      <c r="H573" s="328" t="s">
        <v>39</v>
      </c>
      <c r="I573" s="328" t="s">
        <v>2940</v>
      </c>
      <c r="J573" s="328" t="s">
        <v>2941</v>
      </c>
      <c r="K573" s="328" t="s">
        <v>579</v>
      </c>
      <c r="M573" s="328" t="str">
        <f t="shared" si="16"/>
        <v>006370 KS EQUITY</v>
      </c>
      <c r="O573" s="328" t="str">
        <f t="shared" si="17"/>
        <v>KOSE:A006370</v>
      </c>
    </row>
    <row r="574" spans="2:15">
      <c r="B574" s="328" t="s">
        <v>2942</v>
      </c>
      <c r="C574" s="328" t="s">
        <v>35</v>
      </c>
      <c r="D574" s="329" t="s">
        <v>2943</v>
      </c>
      <c r="E574" s="328" t="s">
        <v>1958</v>
      </c>
      <c r="F574" s="328" t="s">
        <v>2944</v>
      </c>
      <c r="G574" s="330">
        <v>32423</v>
      </c>
      <c r="H574" s="328" t="s">
        <v>39</v>
      </c>
      <c r="I574" s="328" t="s">
        <v>2945</v>
      </c>
      <c r="J574" s="328" t="s">
        <v>2946</v>
      </c>
      <c r="K574" s="328" t="s">
        <v>33</v>
      </c>
      <c r="M574" s="328" t="str">
        <f t="shared" si="16"/>
        <v>006980 KS EQUITY</v>
      </c>
      <c r="O574" s="328" t="str">
        <f t="shared" si="17"/>
        <v>KOSE:A006980</v>
      </c>
    </row>
    <row r="575" spans="2:15">
      <c r="B575" s="328" t="s">
        <v>2947</v>
      </c>
      <c r="C575" s="328" t="s">
        <v>35</v>
      </c>
      <c r="D575" s="329" t="s">
        <v>2948</v>
      </c>
      <c r="E575" s="328" t="s">
        <v>187</v>
      </c>
      <c r="F575" s="328" t="s">
        <v>2949</v>
      </c>
      <c r="G575" s="330">
        <v>32416</v>
      </c>
      <c r="H575" s="328" t="s">
        <v>39</v>
      </c>
      <c r="I575" s="328" t="s">
        <v>2950</v>
      </c>
      <c r="J575" s="328" t="s">
        <v>2951</v>
      </c>
      <c r="K575" s="328" t="s">
        <v>128</v>
      </c>
      <c r="M575" s="328" t="str">
        <f t="shared" si="16"/>
        <v>002920 KS EQUITY</v>
      </c>
      <c r="O575" s="328" t="str">
        <f t="shared" si="17"/>
        <v>KOSE:A002920</v>
      </c>
    </row>
    <row r="576" spans="2:15">
      <c r="B576" s="328" t="s">
        <v>2952</v>
      </c>
      <c r="C576" s="328" t="s">
        <v>35</v>
      </c>
      <c r="D576" s="329" t="s">
        <v>2953</v>
      </c>
      <c r="E576" s="328" t="s">
        <v>112</v>
      </c>
      <c r="F576" s="328" t="s">
        <v>2954</v>
      </c>
      <c r="G576" s="330">
        <v>32415</v>
      </c>
      <c r="H576" s="328" t="s">
        <v>39</v>
      </c>
      <c r="I576" s="328" t="s">
        <v>2955</v>
      </c>
      <c r="J576" s="328" t="s">
        <v>2956</v>
      </c>
      <c r="K576" s="328" t="s">
        <v>971</v>
      </c>
      <c r="M576" s="328" t="str">
        <f t="shared" si="16"/>
        <v>002220 KS EQUITY</v>
      </c>
      <c r="O576" s="328" t="str">
        <f t="shared" si="17"/>
        <v>KOSE:A002220</v>
      </c>
    </row>
    <row r="577" spans="2:15">
      <c r="B577" s="328" t="s">
        <v>2957</v>
      </c>
      <c r="C577" s="328" t="s">
        <v>35</v>
      </c>
      <c r="D577" s="329" t="s">
        <v>2958</v>
      </c>
      <c r="E577" s="328" t="s">
        <v>2959</v>
      </c>
      <c r="F577" s="328" t="s">
        <v>2960</v>
      </c>
      <c r="G577" s="330">
        <v>32410</v>
      </c>
      <c r="H577" s="328" t="s">
        <v>39</v>
      </c>
      <c r="I577" s="328" t="s">
        <v>2961</v>
      </c>
      <c r="J577" s="328" t="s">
        <v>2962</v>
      </c>
      <c r="K577" s="328" t="s">
        <v>79</v>
      </c>
      <c r="M577" s="328" t="str">
        <f t="shared" si="16"/>
        <v>002450 KS EQUITY</v>
      </c>
      <c r="O577" s="328" t="str">
        <f t="shared" si="17"/>
        <v>KOSE:A002450</v>
      </c>
    </row>
    <row r="578" spans="2:15">
      <c r="B578" s="328" t="s">
        <v>2963</v>
      </c>
      <c r="C578" s="328" t="s">
        <v>35</v>
      </c>
      <c r="D578" s="329" t="s">
        <v>2964</v>
      </c>
      <c r="E578" s="328" t="s">
        <v>432</v>
      </c>
      <c r="F578" s="328" t="s">
        <v>2965</v>
      </c>
      <c r="G578" s="330">
        <v>32409</v>
      </c>
      <c r="H578" s="328" t="s">
        <v>39</v>
      </c>
      <c r="I578" s="328" t="s">
        <v>2966</v>
      </c>
      <c r="J578" s="328" t="s">
        <v>2967</v>
      </c>
      <c r="K578" s="328" t="s">
        <v>1347</v>
      </c>
      <c r="M578" s="328" t="str">
        <f t="shared" si="16"/>
        <v>002460 KS EQUITY</v>
      </c>
      <c r="O578" s="328" t="str">
        <f t="shared" si="17"/>
        <v>KOSE:A002460</v>
      </c>
    </row>
    <row r="579" spans="2:15">
      <c r="B579" s="328" t="s">
        <v>2968</v>
      </c>
      <c r="C579" s="328" t="s">
        <v>35</v>
      </c>
      <c r="D579" s="329" t="s">
        <v>2969</v>
      </c>
      <c r="E579" s="328" t="s">
        <v>48</v>
      </c>
      <c r="F579" s="328" t="s">
        <v>2970</v>
      </c>
      <c r="G579" s="330">
        <v>32409</v>
      </c>
      <c r="H579" s="328" t="s">
        <v>39</v>
      </c>
      <c r="I579" s="328" t="s">
        <v>2971</v>
      </c>
      <c r="J579" s="328" t="s">
        <v>2972</v>
      </c>
      <c r="K579" s="328" t="s">
        <v>33</v>
      </c>
      <c r="M579" s="328" t="str">
        <f t="shared" si="16"/>
        <v>007340 KS EQUITY</v>
      </c>
      <c r="O579" s="328" t="str">
        <f t="shared" si="17"/>
        <v>KOSE:A007340</v>
      </c>
    </row>
    <row r="580" spans="2:15">
      <c r="B580" s="328" t="s">
        <v>2973</v>
      </c>
      <c r="C580" s="328" t="s">
        <v>35</v>
      </c>
      <c r="D580" s="329" t="s">
        <v>2974</v>
      </c>
      <c r="E580" s="328" t="s">
        <v>1114</v>
      </c>
      <c r="F580" s="328" t="s">
        <v>2975</v>
      </c>
      <c r="G580" s="330">
        <v>32406</v>
      </c>
      <c r="H580" s="328" t="s">
        <v>39</v>
      </c>
      <c r="I580" s="328" t="s">
        <v>2976</v>
      </c>
      <c r="J580" s="328" t="s">
        <v>2977</v>
      </c>
      <c r="K580" s="328" t="s">
        <v>33</v>
      </c>
      <c r="M580" s="328" t="str">
        <f t="shared" si="16"/>
        <v>000890 KS EQUITY</v>
      </c>
      <c r="O580" s="328" t="str">
        <f t="shared" si="17"/>
        <v>KOSE:A000890</v>
      </c>
    </row>
    <row r="581" spans="2:15">
      <c r="B581" s="328" t="s">
        <v>2978</v>
      </c>
      <c r="C581" s="328" t="s">
        <v>35</v>
      </c>
      <c r="D581" s="329" t="s">
        <v>2979</v>
      </c>
      <c r="E581" s="328" t="s">
        <v>75</v>
      </c>
      <c r="F581" s="328" t="s">
        <v>2980</v>
      </c>
      <c r="G581" s="330">
        <v>32396</v>
      </c>
      <c r="H581" s="328" t="s">
        <v>39</v>
      </c>
      <c r="I581" s="328" t="s">
        <v>2981</v>
      </c>
      <c r="J581" s="328" t="s">
        <v>2982</v>
      </c>
      <c r="K581" s="328" t="s">
        <v>351</v>
      </c>
      <c r="M581" s="328" t="str">
        <f t="shared" si="16"/>
        <v>001290 KS EQUITY</v>
      </c>
      <c r="O581" s="328" t="str">
        <f t="shared" si="17"/>
        <v>KOSE:A001290</v>
      </c>
    </row>
    <row r="582" spans="2:15">
      <c r="B582" s="328" t="s">
        <v>2983</v>
      </c>
      <c r="C582" s="328" t="s">
        <v>35</v>
      </c>
      <c r="D582" s="329" t="s">
        <v>2984</v>
      </c>
      <c r="E582" s="328" t="s">
        <v>1182</v>
      </c>
      <c r="F582" s="328" t="s">
        <v>2985</v>
      </c>
      <c r="G582" s="330">
        <v>32386</v>
      </c>
      <c r="H582" s="328" t="s">
        <v>39</v>
      </c>
      <c r="I582" s="328" t="s">
        <v>2986</v>
      </c>
      <c r="J582" s="328" t="s">
        <v>2987</v>
      </c>
      <c r="K582" s="328" t="s">
        <v>33</v>
      </c>
      <c r="M582" s="328" t="str">
        <f t="shared" ref="M582:M645" si="18">D582&amp;" KS EQUITY"</f>
        <v>003010 KS EQUITY</v>
      </c>
      <c r="O582" s="328" t="str">
        <f t="shared" ref="O582:O645" si="19">IF($C582="코스닥","KOSDAQ:A"&amp;$D582,"KOSE:A"&amp;$D582)</f>
        <v>KOSE:A003010</v>
      </c>
    </row>
    <row r="583" spans="2:15">
      <c r="B583" s="328" t="s">
        <v>2988</v>
      </c>
      <c r="C583" s="328" t="s">
        <v>35</v>
      </c>
      <c r="D583" s="329" t="s">
        <v>2989</v>
      </c>
      <c r="E583" s="328" t="s">
        <v>112</v>
      </c>
      <c r="F583" s="328" t="s">
        <v>2990</v>
      </c>
      <c r="G583" s="330">
        <v>32385</v>
      </c>
      <c r="H583" s="328" t="s">
        <v>39</v>
      </c>
      <c r="I583" s="328" t="s">
        <v>2991</v>
      </c>
      <c r="J583" s="328" t="s">
        <v>2992</v>
      </c>
      <c r="K583" s="328" t="s">
        <v>33</v>
      </c>
      <c r="M583" s="328" t="str">
        <f t="shared" si="18"/>
        <v>014280 KS EQUITY</v>
      </c>
      <c r="O583" s="328" t="str">
        <f t="shared" si="19"/>
        <v>KOSE:A014280</v>
      </c>
    </row>
    <row r="584" spans="2:15">
      <c r="B584" s="328" t="s">
        <v>2993</v>
      </c>
      <c r="C584" s="328" t="s">
        <v>35</v>
      </c>
      <c r="D584" s="329" t="s">
        <v>2994</v>
      </c>
      <c r="E584" s="328" t="s">
        <v>756</v>
      </c>
      <c r="F584" s="328" t="s">
        <v>2995</v>
      </c>
      <c r="G584" s="330">
        <v>32379</v>
      </c>
      <c r="H584" s="328" t="s">
        <v>39</v>
      </c>
      <c r="I584" s="328" t="s">
        <v>2996</v>
      </c>
      <c r="J584" s="328" t="s">
        <v>2997</v>
      </c>
      <c r="K584" s="328" t="s">
        <v>33</v>
      </c>
      <c r="M584" s="328" t="str">
        <f t="shared" si="18"/>
        <v>009810 KS EQUITY</v>
      </c>
      <c r="O584" s="328" t="str">
        <f t="shared" si="19"/>
        <v>KOSE:A009810</v>
      </c>
    </row>
    <row r="585" spans="2:15">
      <c r="B585" s="328" t="s">
        <v>2998</v>
      </c>
      <c r="C585" s="328" t="s">
        <v>35</v>
      </c>
      <c r="D585" s="329" t="s">
        <v>2999</v>
      </c>
      <c r="E585" s="328" t="s">
        <v>136</v>
      </c>
      <c r="F585" s="328" t="s">
        <v>3000</v>
      </c>
      <c r="G585" s="330">
        <v>32365</v>
      </c>
      <c r="H585" s="328" t="s">
        <v>39</v>
      </c>
      <c r="I585" s="328" t="s">
        <v>3001</v>
      </c>
      <c r="J585" s="328" t="s">
        <v>3002</v>
      </c>
      <c r="K585" s="328" t="s">
        <v>33</v>
      </c>
      <c r="M585" s="328" t="str">
        <f t="shared" si="18"/>
        <v>008730 KS EQUITY</v>
      </c>
      <c r="O585" s="328" t="str">
        <f t="shared" si="19"/>
        <v>KOSE:A008730</v>
      </c>
    </row>
    <row r="586" spans="2:15">
      <c r="B586" s="328" t="s">
        <v>3003</v>
      </c>
      <c r="C586" s="328" t="s">
        <v>35</v>
      </c>
      <c r="D586" s="329" t="s">
        <v>3004</v>
      </c>
      <c r="E586" s="328" t="s">
        <v>162</v>
      </c>
      <c r="F586" s="328" t="s">
        <v>3005</v>
      </c>
      <c r="G586" s="330">
        <v>32365</v>
      </c>
      <c r="H586" s="328" t="s">
        <v>39</v>
      </c>
      <c r="I586" s="328" t="s">
        <v>3006</v>
      </c>
      <c r="J586" s="328" t="s">
        <v>3007</v>
      </c>
      <c r="K586" s="328" t="s">
        <v>351</v>
      </c>
      <c r="M586" s="328" t="str">
        <f t="shared" si="18"/>
        <v>009270 KS EQUITY</v>
      </c>
      <c r="O586" s="328" t="str">
        <f t="shared" si="19"/>
        <v>KOSE:A009270</v>
      </c>
    </row>
    <row r="587" spans="2:15">
      <c r="B587" s="328" t="s">
        <v>3008</v>
      </c>
      <c r="C587" s="328" t="s">
        <v>35</v>
      </c>
      <c r="D587" s="329" t="s">
        <v>3009</v>
      </c>
      <c r="E587" s="328" t="s">
        <v>1536</v>
      </c>
      <c r="F587" s="328" t="s">
        <v>3010</v>
      </c>
      <c r="G587" s="330">
        <v>32360</v>
      </c>
      <c r="H587" s="328" t="s">
        <v>39</v>
      </c>
      <c r="I587" s="328" t="s">
        <v>3011</v>
      </c>
      <c r="J587" s="328" t="s">
        <v>3012</v>
      </c>
      <c r="K587" s="328" t="s">
        <v>33</v>
      </c>
      <c r="M587" s="328" t="str">
        <f t="shared" si="18"/>
        <v>004140 KS EQUITY</v>
      </c>
      <c r="O587" s="328" t="str">
        <f t="shared" si="19"/>
        <v>KOSE:A004140</v>
      </c>
    </row>
    <row r="588" spans="2:15">
      <c r="B588" s="328" t="s">
        <v>3013</v>
      </c>
      <c r="C588" s="328" t="s">
        <v>35</v>
      </c>
      <c r="D588" s="329" t="s">
        <v>3014</v>
      </c>
      <c r="E588" s="328" t="s">
        <v>538</v>
      </c>
      <c r="F588" s="328" t="s">
        <v>3015</v>
      </c>
      <c r="G588" s="330">
        <v>32352</v>
      </c>
      <c r="H588" s="328" t="s">
        <v>39</v>
      </c>
      <c r="I588" s="328" t="s">
        <v>1284</v>
      </c>
      <c r="J588" s="328" t="s">
        <v>1285</v>
      </c>
      <c r="K588" s="328" t="s">
        <v>436</v>
      </c>
      <c r="M588" s="328" t="str">
        <f t="shared" si="18"/>
        <v>002960 KS EQUITY</v>
      </c>
      <c r="O588" s="328" t="str">
        <f t="shared" si="19"/>
        <v>KOSE:A002960</v>
      </c>
    </row>
    <row r="589" spans="2:15">
      <c r="B589" s="328" t="s">
        <v>3016</v>
      </c>
      <c r="C589" s="328" t="s">
        <v>35</v>
      </c>
      <c r="D589" s="329" t="s">
        <v>3017</v>
      </c>
      <c r="E589" s="328" t="s">
        <v>376</v>
      </c>
      <c r="F589" s="328" t="s">
        <v>3018</v>
      </c>
      <c r="G589" s="330">
        <v>32343</v>
      </c>
      <c r="H589" s="328" t="s">
        <v>39</v>
      </c>
      <c r="I589" s="328" t="s">
        <v>3019</v>
      </c>
      <c r="J589" s="328" t="s">
        <v>3020</v>
      </c>
      <c r="K589" s="328" t="s">
        <v>33</v>
      </c>
      <c r="M589" s="328" t="str">
        <f t="shared" si="18"/>
        <v>003000 KS EQUITY</v>
      </c>
      <c r="O589" s="328" t="str">
        <f t="shared" si="19"/>
        <v>KOSE:A003000</v>
      </c>
    </row>
    <row r="590" spans="2:15">
      <c r="B590" s="328" t="s">
        <v>3021</v>
      </c>
      <c r="C590" s="328" t="s">
        <v>35</v>
      </c>
      <c r="D590" s="329" t="s">
        <v>3022</v>
      </c>
      <c r="E590" s="328" t="s">
        <v>63</v>
      </c>
      <c r="F590" s="328" t="s">
        <v>3023</v>
      </c>
      <c r="G590" s="330">
        <v>32330</v>
      </c>
      <c r="H590" s="328" t="s">
        <v>39</v>
      </c>
      <c r="I590" s="328" t="s">
        <v>3024</v>
      </c>
      <c r="J590" s="328" t="s">
        <v>3025</v>
      </c>
      <c r="K590" s="328" t="s">
        <v>33</v>
      </c>
      <c r="M590" s="328" t="str">
        <f t="shared" si="18"/>
        <v>005810 KS EQUITY</v>
      </c>
      <c r="O590" s="328" t="str">
        <f t="shared" si="19"/>
        <v>KOSE:A005810</v>
      </c>
    </row>
    <row r="591" spans="2:15">
      <c r="B591" s="328" t="s">
        <v>3026</v>
      </c>
      <c r="C591" s="328" t="s">
        <v>35</v>
      </c>
      <c r="D591" s="329" t="s">
        <v>3027</v>
      </c>
      <c r="E591" s="328" t="s">
        <v>75</v>
      </c>
      <c r="F591" s="328" t="s">
        <v>3028</v>
      </c>
      <c r="G591" s="330">
        <v>32330</v>
      </c>
      <c r="H591" s="328" t="s">
        <v>39</v>
      </c>
      <c r="I591" s="328" t="s">
        <v>3029</v>
      </c>
      <c r="J591" s="328" t="s">
        <v>3030</v>
      </c>
      <c r="K591" s="328" t="s">
        <v>33</v>
      </c>
      <c r="M591" s="328" t="str">
        <f t="shared" si="18"/>
        <v>001270 KS EQUITY</v>
      </c>
      <c r="O591" s="328" t="str">
        <f t="shared" si="19"/>
        <v>KOSE:A001270</v>
      </c>
    </row>
    <row r="592" spans="2:15">
      <c r="B592" s="328" t="s">
        <v>3031</v>
      </c>
      <c r="C592" s="328" t="s">
        <v>35</v>
      </c>
      <c r="D592" s="329" t="s">
        <v>3032</v>
      </c>
      <c r="E592" s="328" t="s">
        <v>544</v>
      </c>
      <c r="F592" s="328" t="s">
        <v>3033</v>
      </c>
      <c r="G592" s="330">
        <v>32321</v>
      </c>
      <c r="H592" s="328" t="s">
        <v>39</v>
      </c>
      <c r="I592" s="328" t="s">
        <v>3034</v>
      </c>
      <c r="J592" s="328" t="s">
        <v>3035</v>
      </c>
      <c r="K592" s="328" t="s">
        <v>33</v>
      </c>
      <c r="M592" s="328" t="str">
        <f t="shared" si="18"/>
        <v>012200 KS EQUITY</v>
      </c>
      <c r="O592" s="328" t="str">
        <f t="shared" si="19"/>
        <v>KOSE:A012200</v>
      </c>
    </row>
    <row r="593" spans="2:15">
      <c r="B593" s="328" t="s">
        <v>3036</v>
      </c>
      <c r="C593" s="328" t="s">
        <v>35</v>
      </c>
      <c r="D593" s="329" t="s">
        <v>3037</v>
      </c>
      <c r="E593" s="328" t="s">
        <v>198</v>
      </c>
      <c r="F593" s="328" t="s">
        <v>3038</v>
      </c>
      <c r="G593" s="330">
        <v>32314</v>
      </c>
      <c r="H593" s="328" t="s">
        <v>39</v>
      </c>
      <c r="I593" s="328" t="s">
        <v>3039</v>
      </c>
      <c r="J593" s="328" t="s">
        <v>3040</v>
      </c>
      <c r="K593" s="328" t="s">
        <v>67</v>
      </c>
      <c r="M593" s="328" t="str">
        <f t="shared" si="18"/>
        <v>004710 KS EQUITY</v>
      </c>
      <c r="O593" s="328" t="str">
        <f t="shared" si="19"/>
        <v>KOSE:A004710</v>
      </c>
    </row>
    <row r="594" spans="2:15">
      <c r="B594" s="328" t="s">
        <v>3041</v>
      </c>
      <c r="C594" s="328" t="s">
        <v>35</v>
      </c>
      <c r="D594" s="329" t="s">
        <v>3042</v>
      </c>
      <c r="E594" s="328" t="s">
        <v>75</v>
      </c>
      <c r="F594" s="328" t="s">
        <v>3043</v>
      </c>
      <c r="G594" s="330">
        <v>32312</v>
      </c>
      <c r="H594" s="328" t="s">
        <v>39</v>
      </c>
      <c r="I594" s="328" t="s">
        <v>3044</v>
      </c>
      <c r="J594" s="328" t="s">
        <v>3045</v>
      </c>
      <c r="K594" s="328" t="s">
        <v>33</v>
      </c>
      <c r="M594" s="328" t="str">
        <f t="shared" si="18"/>
        <v>016610 KS EQUITY</v>
      </c>
      <c r="O594" s="328" t="str">
        <f t="shared" si="19"/>
        <v>KOSE:A016610</v>
      </c>
    </row>
    <row r="595" spans="2:15">
      <c r="B595" s="328" t="s">
        <v>3046</v>
      </c>
      <c r="C595" s="328" t="s">
        <v>35</v>
      </c>
      <c r="D595" s="329" t="s">
        <v>3047</v>
      </c>
      <c r="E595" s="328" t="s">
        <v>63</v>
      </c>
      <c r="F595" s="328" t="s">
        <v>3048</v>
      </c>
      <c r="G595" s="330">
        <v>32304</v>
      </c>
      <c r="H595" s="328" t="s">
        <v>39</v>
      </c>
      <c r="I595" s="328" t="s">
        <v>3049</v>
      </c>
      <c r="J595" s="328" t="s">
        <v>3050</v>
      </c>
      <c r="K595" s="328" t="s">
        <v>33</v>
      </c>
      <c r="M595" s="328" t="str">
        <f t="shared" si="18"/>
        <v>008930 KS EQUITY</v>
      </c>
      <c r="O595" s="328" t="str">
        <f t="shared" si="19"/>
        <v>KOSE:A008930</v>
      </c>
    </row>
    <row r="596" spans="2:15">
      <c r="B596" s="328" t="s">
        <v>3051</v>
      </c>
      <c r="C596" s="328" t="s">
        <v>35</v>
      </c>
      <c r="D596" s="329" t="s">
        <v>3052</v>
      </c>
      <c r="E596" s="328" t="s">
        <v>376</v>
      </c>
      <c r="F596" s="328" t="s">
        <v>3053</v>
      </c>
      <c r="G596" s="330">
        <v>32288</v>
      </c>
      <c r="H596" s="328" t="s">
        <v>39</v>
      </c>
      <c r="I596" s="328" t="s">
        <v>3054</v>
      </c>
      <c r="J596" s="328" t="s">
        <v>3055</v>
      </c>
      <c r="K596" s="328" t="s">
        <v>351</v>
      </c>
      <c r="M596" s="328" t="str">
        <f t="shared" si="18"/>
        <v>005500 KS EQUITY</v>
      </c>
      <c r="O596" s="328" t="str">
        <f t="shared" si="19"/>
        <v>KOSE:A005500</v>
      </c>
    </row>
    <row r="597" spans="2:15">
      <c r="B597" s="328" t="s">
        <v>3056</v>
      </c>
      <c r="C597" s="328" t="s">
        <v>35</v>
      </c>
      <c r="D597" s="329" t="s">
        <v>3057</v>
      </c>
      <c r="E597" s="328" t="s">
        <v>112</v>
      </c>
      <c r="F597" s="328" t="s">
        <v>3058</v>
      </c>
      <c r="G597" s="330">
        <v>32283</v>
      </c>
      <c r="H597" s="328" t="s">
        <v>39</v>
      </c>
      <c r="I597" s="328" t="s">
        <v>108</v>
      </c>
      <c r="J597" s="328" t="s">
        <v>3059</v>
      </c>
      <c r="K597" s="328" t="s">
        <v>33</v>
      </c>
      <c r="M597" s="328" t="str">
        <f t="shared" si="18"/>
        <v>005490 KS EQUITY</v>
      </c>
      <c r="O597" s="328" t="str">
        <f t="shared" si="19"/>
        <v>KOSE:A005490</v>
      </c>
    </row>
    <row r="598" spans="2:15">
      <c r="B598" s="328" t="s">
        <v>3060</v>
      </c>
      <c r="C598" s="328" t="s">
        <v>35</v>
      </c>
      <c r="D598" s="329" t="s">
        <v>3061</v>
      </c>
      <c r="E598" s="328" t="s">
        <v>432</v>
      </c>
      <c r="F598" s="328" t="s">
        <v>3062</v>
      </c>
      <c r="G598" s="330">
        <v>32272</v>
      </c>
      <c r="H598" s="328" t="s">
        <v>39</v>
      </c>
      <c r="I598" s="328" t="s">
        <v>3063</v>
      </c>
      <c r="J598" s="328" t="s">
        <v>3064</v>
      </c>
      <c r="K598" s="328" t="s">
        <v>33</v>
      </c>
      <c r="M598" s="328" t="str">
        <f t="shared" si="18"/>
        <v>002410 KS EQUITY</v>
      </c>
      <c r="O598" s="328" t="str">
        <f t="shared" si="19"/>
        <v>KOSE:A002410</v>
      </c>
    </row>
    <row r="599" spans="2:15">
      <c r="B599" s="328" t="s">
        <v>3065</v>
      </c>
      <c r="C599" s="328" t="s">
        <v>35</v>
      </c>
      <c r="D599" s="329" t="s">
        <v>3066</v>
      </c>
      <c r="E599" s="328" t="s">
        <v>179</v>
      </c>
      <c r="F599" s="328" t="s">
        <v>3067</v>
      </c>
      <c r="G599" s="330">
        <v>32267</v>
      </c>
      <c r="H599" s="328" t="s">
        <v>39</v>
      </c>
      <c r="I599" s="328" t="s">
        <v>3068</v>
      </c>
      <c r="J599" s="328" t="s">
        <v>3069</v>
      </c>
      <c r="K599" s="328" t="s">
        <v>579</v>
      </c>
      <c r="M599" s="328" t="str">
        <f t="shared" si="18"/>
        <v>005690 KS EQUITY</v>
      </c>
      <c r="O599" s="328" t="str">
        <f t="shared" si="19"/>
        <v>KOSE:A005690</v>
      </c>
    </row>
    <row r="600" spans="2:15">
      <c r="B600" s="328" t="s">
        <v>3070</v>
      </c>
      <c r="C600" s="328" t="s">
        <v>35</v>
      </c>
      <c r="D600" s="329" t="s">
        <v>3071</v>
      </c>
      <c r="E600" s="328" t="s">
        <v>112</v>
      </c>
      <c r="F600" s="328" t="s">
        <v>3072</v>
      </c>
      <c r="G600" s="330">
        <v>32261</v>
      </c>
      <c r="H600" s="328" t="s">
        <v>39</v>
      </c>
      <c r="I600" s="328" t="s">
        <v>3073</v>
      </c>
      <c r="J600" s="328" t="s">
        <v>3074</v>
      </c>
      <c r="K600" s="328" t="s">
        <v>33</v>
      </c>
      <c r="M600" s="328" t="str">
        <f t="shared" si="18"/>
        <v>001230 KS EQUITY</v>
      </c>
      <c r="O600" s="328" t="str">
        <f t="shared" si="19"/>
        <v>KOSE:A001230</v>
      </c>
    </row>
    <row r="601" spans="2:15">
      <c r="B601" s="328" t="s">
        <v>3075</v>
      </c>
      <c r="C601" s="328" t="s">
        <v>35</v>
      </c>
      <c r="D601" s="329" t="s">
        <v>3076</v>
      </c>
      <c r="E601" s="328" t="s">
        <v>1288</v>
      </c>
      <c r="F601" s="328" t="s">
        <v>3077</v>
      </c>
      <c r="G601" s="330">
        <v>32230</v>
      </c>
      <c r="H601" s="328" t="s">
        <v>39</v>
      </c>
      <c r="I601" s="328" t="s">
        <v>3078</v>
      </c>
      <c r="J601" s="328" t="s">
        <v>3079</v>
      </c>
      <c r="K601" s="328" t="s">
        <v>33</v>
      </c>
      <c r="M601" s="328" t="str">
        <f t="shared" si="18"/>
        <v>006340 KS EQUITY</v>
      </c>
      <c r="O601" s="328" t="str">
        <f t="shared" si="19"/>
        <v>KOSE:A006340</v>
      </c>
    </row>
    <row r="602" spans="2:15">
      <c r="B602" s="328" t="s">
        <v>3080</v>
      </c>
      <c r="C602" s="328" t="s">
        <v>35</v>
      </c>
      <c r="D602" s="329" t="s">
        <v>3081</v>
      </c>
      <c r="E602" s="328" t="s">
        <v>421</v>
      </c>
      <c r="F602" s="328" t="s">
        <v>3082</v>
      </c>
      <c r="G602" s="330">
        <v>32230</v>
      </c>
      <c r="H602" s="328" t="s">
        <v>39</v>
      </c>
      <c r="I602" s="328" t="s">
        <v>3083</v>
      </c>
      <c r="J602" s="328" t="s">
        <v>3084</v>
      </c>
      <c r="K602" s="328" t="s">
        <v>33</v>
      </c>
      <c r="M602" s="328" t="str">
        <f t="shared" si="18"/>
        <v>005950 KS EQUITY</v>
      </c>
      <c r="O602" s="328" t="str">
        <f t="shared" si="19"/>
        <v>KOSE:A005950</v>
      </c>
    </row>
    <row r="603" spans="2:15">
      <c r="B603" s="328" t="s">
        <v>3085</v>
      </c>
      <c r="C603" s="328" t="s">
        <v>35</v>
      </c>
      <c r="D603" s="329" t="s">
        <v>3086</v>
      </c>
      <c r="E603" s="328" t="s">
        <v>75</v>
      </c>
      <c r="F603" s="328" t="s">
        <v>3087</v>
      </c>
      <c r="G603" s="330">
        <v>32206</v>
      </c>
      <c r="H603" s="328" t="s">
        <v>39</v>
      </c>
      <c r="I603" s="328" t="s">
        <v>3088</v>
      </c>
      <c r="J603" s="328" t="s">
        <v>3089</v>
      </c>
      <c r="K603" s="328" t="s">
        <v>33</v>
      </c>
      <c r="M603" s="328" t="str">
        <f t="shared" si="18"/>
        <v>016360 KS EQUITY</v>
      </c>
      <c r="O603" s="328" t="str">
        <f t="shared" si="19"/>
        <v>KOSE:A016360</v>
      </c>
    </row>
    <row r="604" spans="2:15">
      <c r="B604" s="328" t="s">
        <v>3090</v>
      </c>
      <c r="C604" s="328" t="s">
        <v>35</v>
      </c>
      <c r="D604" s="329" t="s">
        <v>3091</v>
      </c>
      <c r="E604" s="328" t="s">
        <v>756</v>
      </c>
      <c r="F604" s="328" t="s">
        <v>3092</v>
      </c>
      <c r="G604" s="330">
        <v>32164</v>
      </c>
      <c r="H604" s="328" t="s">
        <v>39</v>
      </c>
      <c r="I604" s="328" t="s">
        <v>3093</v>
      </c>
      <c r="J604" s="328" t="s">
        <v>3094</v>
      </c>
      <c r="K604" s="328" t="s">
        <v>33</v>
      </c>
      <c r="M604" s="328" t="str">
        <f t="shared" si="18"/>
        <v>002810 KS EQUITY</v>
      </c>
      <c r="O604" s="328" t="str">
        <f t="shared" si="19"/>
        <v>KOSE:A002810</v>
      </c>
    </row>
    <row r="605" spans="2:15">
      <c r="B605" s="328" t="s">
        <v>3095</v>
      </c>
      <c r="C605" s="328" t="s">
        <v>35</v>
      </c>
      <c r="D605" s="329" t="s">
        <v>3096</v>
      </c>
      <c r="E605" s="328" t="s">
        <v>75</v>
      </c>
      <c r="F605" s="328" t="s">
        <v>1798</v>
      </c>
      <c r="G605" s="330">
        <v>32163</v>
      </c>
      <c r="H605" s="328" t="s">
        <v>39</v>
      </c>
      <c r="I605" s="328" t="s">
        <v>3097</v>
      </c>
      <c r="J605" s="328" t="s">
        <v>3098</v>
      </c>
      <c r="K605" s="328" t="s">
        <v>33</v>
      </c>
      <c r="M605" s="328" t="str">
        <f t="shared" si="18"/>
        <v>001750 KS EQUITY</v>
      </c>
      <c r="O605" s="328" t="str">
        <f t="shared" si="19"/>
        <v>KOSE:A001750</v>
      </c>
    </row>
    <row r="606" spans="2:15">
      <c r="B606" s="328" t="s">
        <v>3099</v>
      </c>
      <c r="C606" s="328" t="s">
        <v>35</v>
      </c>
      <c r="D606" s="329" t="s">
        <v>3100</v>
      </c>
      <c r="E606" s="328" t="s">
        <v>421</v>
      </c>
      <c r="F606" s="328" t="s">
        <v>3101</v>
      </c>
      <c r="G606" s="330">
        <v>32162</v>
      </c>
      <c r="H606" s="328" t="s">
        <v>39</v>
      </c>
      <c r="I606" s="328" t="s">
        <v>3102</v>
      </c>
      <c r="J606" s="328" t="s">
        <v>497</v>
      </c>
      <c r="K606" s="328" t="s">
        <v>33</v>
      </c>
      <c r="M606" s="328" t="str">
        <f t="shared" si="18"/>
        <v>011780 KS EQUITY</v>
      </c>
      <c r="O606" s="328" t="str">
        <f t="shared" si="19"/>
        <v>KOSE:A011780</v>
      </c>
    </row>
    <row r="607" spans="2:15">
      <c r="B607" s="328" t="s">
        <v>3103</v>
      </c>
      <c r="C607" s="328" t="s">
        <v>35</v>
      </c>
      <c r="D607" s="329" t="s">
        <v>3104</v>
      </c>
      <c r="E607" s="328" t="s">
        <v>75</v>
      </c>
      <c r="F607" s="328" t="s">
        <v>3105</v>
      </c>
      <c r="G607" s="330">
        <v>32160</v>
      </c>
      <c r="H607" s="328" t="s">
        <v>39</v>
      </c>
      <c r="I607" s="328" t="s">
        <v>3106</v>
      </c>
      <c r="J607" s="328" t="s">
        <v>3107</v>
      </c>
      <c r="K607" s="328" t="s">
        <v>436</v>
      </c>
      <c r="M607" s="328" t="str">
        <f t="shared" si="18"/>
        <v>003470 KS EQUITY</v>
      </c>
      <c r="O607" s="328" t="str">
        <f t="shared" si="19"/>
        <v>KOSE:A003470</v>
      </c>
    </row>
    <row r="608" spans="2:15">
      <c r="B608" s="328" t="s">
        <v>3108</v>
      </c>
      <c r="C608" s="328" t="s">
        <v>35</v>
      </c>
      <c r="D608" s="329" t="s">
        <v>3109</v>
      </c>
      <c r="E608" s="328" t="s">
        <v>1313</v>
      </c>
      <c r="F608" s="328" t="s">
        <v>3110</v>
      </c>
      <c r="G608" s="330">
        <v>32134</v>
      </c>
      <c r="H608" s="328" t="s">
        <v>39</v>
      </c>
      <c r="I608" s="328" t="s">
        <v>3111</v>
      </c>
      <c r="J608" s="328" t="s">
        <v>3112</v>
      </c>
      <c r="K608" s="328" t="s">
        <v>176</v>
      </c>
      <c r="M608" s="328" t="str">
        <f t="shared" si="18"/>
        <v>002620 KS EQUITY</v>
      </c>
      <c r="O608" s="328" t="str">
        <f t="shared" si="19"/>
        <v>KOSE:A002620</v>
      </c>
    </row>
    <row r="609" spans="2:15">
      <c r="B609" s="328" t="s">
        <v>3113</v>
      </c>
      <c r="C609" s="328" t="s">
        <v>35</v>
      </c>
      <c r="D609" s="329" t="s">
        <v>3114</v>
      </c>
      <c r="E609" s="328" t="s">
        <v>198</v>
      </c>
      <c r="F609" s="328" t="s">
        <v>3115</v>
      </c>
      <c r="G609" s="330">
        <v>32130</v>
      </c>
      <c r="H609" s="328" t="s">
        <v>39</v>
      </c>
      <c r="I609" s="328" t="s">
        <v>3116</v>
      </c>
      <c r="J609" s="328" t="s">
        <v>3117</v>
      </c>
      <c r="K609" s="328" t="s">
        <v>176</v>
      </c>
      <c r="M609" s="328" t="str">
        <f t="shared" si="18"/>
        <v>015260 KS EQUITY</v>
      </c>
      <c r="O609" s="328" t="str">
        <f t="shared" si="19"/>
        <v>KOSE:A015260</v>
      </c>
    </row>
    <row r="610" spans="2:15">
      <c r="B610" s="328" t="s">
        <v>3118</v>
      </c>
      <c r="C610" s="328" t="s">
        <v>35</v>
      </c>
      <c r="D610" s="329" t="s">
        <v>3119</v>
      </c>
      <c r="E610" s="328" t="s">
        <v>745</v>
      </c>
      <c r="F610" s="328" t="s">
        <v>3120</v>
      </c>
      <c r="G610" s="330">
        <v>32109</v>
      </c>
      <c r="H610" s="328" t="s">
        <v>39</v>
      </c>
      <c r="I610" s="328" t="s">
        <v>3121</v>
      </c>
      <c r="J610" s="328" t="s">
        <v>3122</v>
      </c>
      <c r="K610" s="328" t="s">
        <v>176</v>
      </c>
      <c r="M610" s="328" t="str">
        <f t="shared" si="18"/>
        <v>009460 KS EQUITY</v>
      </c>
      <c r="O610" s="328" t="str">
        <f t="shared" si="19"/>
        <v>KOSE:A009460</v>
      </c>
    </row>
    <row r="611" spans="2:15">
      <c r="B611" s="328" t="s">
        <v>3123</v>
      </c>
      <c r="C611" s="328" t="s">
        <v>35</v>
      </c>
      <c r="D611" s="329" t="s">
        <v>3124</v>
      </c>
      <c r="E611" s="328" t="s">
        <v>484</v>
      </c>
      <c r="F611" s="328" t="s">
        <v>3125</v>
      </c>
      <c r="G611" s="330">
        <v>32109</v>
      </c>
      <c r="H611" s="328" t="s">
        <v>39</v>
      </c>
      <c r="I611" s="328" t="s">
        <v>3126</v>
      </c>
      <c r="J611" s="328" t="s">
        <v>3127</v>
      </c>
      <c r="K611" s="328" t="s">
        <v>33</v>
      </c>
      <c r="M611" s="328" t="str">
        <f t="shared" si="18"/>
        <v>005720 KS EQUITY</v>
      </c>
      <c r="O611" s="328" t="str">
        <f t="shared" si="19"/>
        <v>KOSE:A005720</v>
      </c>
    </row>
    <row r="612" spans="2:15">
      <c r="B612" s="328" t="s">
        <v>3128</v>
      </c>
      <c r="C612" s="328" t="s">
        <v>35</v>
      </c>
      <c r="D612" s="329" t="s">
        <v>3129</v>
      </c>
      <c r="E612" s="328" t="s">
        <v>187</v>
      </c>
      <c r="F612" s="328" t="s">
        <v>3130</v>
      </c>
      <c r="G612" s="330">
        <v>32097</v>
      </c>
      <c r="H612" s="328" t="s">
        <v>39</v>
      </c>
      <c r="I612" s="328" t="s">
        <v>3131</v>
      </c>
      <c r="J612" s="328" t="s">
        <v>3132</v>
      </c>
      <c r="K612" s="328" t="s">
        <v>33</v>
      </c>
      <c r="M612" s="328" t="str">
        <f t="shared" si="18"/>
        <v>006660 KS EQUITY</v>
      </c>
      <c r="O612" s="328" t="str">
        <f t="shared" si="19"/>
        <v>KOSE:A006660</v>
      </c>
    </row>
    <row r="613" spans="2:15">
      <c r="B613" s="328" t="s">
        <v>3133</v>
      </c>
      <c r="C613" s="328" t="s">
        <v>35</v>
      </c>
      <c r="D613" s="329" t="s">
        <v>3134</v>
      </c>
      <c r="E613" s="328" t="s">
        <v>48</v>
      </c>
      <c r="F613" s="328" t="s">
        <v>3135</v>
      </c>
      <c r="G613" s="330">
        <v>32093</v>
      </c>
      <c r="H613" s="328" t="s">
        <v>39</v>
      </c>
      <c r="I613" s="328" t="s">
        <v>3136</v>
      </c>
      <c r="J613" s="328" t="s">
        <v>3137</v>
      </c>
      <c r="K613" s="328" t="s">
        <v>67</v>
      </c>
      <c r="M613" s="328" t="str">
        <f t="shared" si="18"/>
        <v>004490 KS EQUITY</v>
      </c>
      <c r="O613" s="328" t="str">
        <f t="shared" si="19"/>
        <v>KOSE:A004490</v>
      </c>
    </row>
    <row r="614" spans="2:15">
      <c r="B614" s="328" t="s">
        <v>3138</v>
      </c>
      <c r="C614" s="328" t="s">
        <v>35</v>
      </c>
      <c r="D614" s="329" t="s">
        <v>3139</v>
      </c>
      <c r="E614" s="328" t="s">
        <v>376</v>
      </c>
      <c r="F614" s="328" t="s">
        <v>3140</v>
      </c>
      <c r="G614" s="330">
        <v>32052</v>
      </c>
      <c r="H614" s="328" t="s">
        <v>39</v>
      </c>
      <c r="I614" s="328" t="s">
        <v>3141</v>
      </c>
      <c r="J614" s="328" t="s">
        <v>3142</v>
      </c>
      <c r="K614" s="328" t="s">
        <v>79</v>
      </c>
      <c r="M614" s="328" t="str">
        <f t="shared" si="18"/>
        <v>011000 KS EQUITY</v>
      </c>
      <c r="O614" s="328" t="str">
        <f t="shared" si="19"/>
        <v>KOSE:A011000</v>
      </c>
    </row>
    <row r="615" spans="2:15">
      <c r="B615" s="328" t="s">
        <v>3143</v>
      </c>
      <c r="C615" s="328" t="s">
        <v>35</v>
      </c>
      <c r="D615" s="329" t="s">
        <v>3144</v>
      </c>
      <c r="E615" s="328" t="s">
        <v>575</v>
      </c>
      <c r="F615" s="328" t="s">
        <v>3145</v>
      </c>
      <c r="G615" s="330">
        <v>32048</v>
      </c>
      <c r="H615" s="328" t="s">
        <v>39</v>
      </c>
      <c r="I615" s="328" t="s">
        <v>3146</v>
      </c>
      <c r="J615" s="328" t="s">
        <v>3147</v>
      </c>
      <c r="K615" s="328" t="s">
        <v>128</v>
      </c>
      <c r="M615" s="328" t="str">
        <f t="shared" si="18"/>
        <v>009310 KS EQUITY</v>
      </c>
      <c r="O615" s="328" t="str">
        <f t="shared" si="19"/>
        <v>KOSE:A009310</v>
      </c>
    </row>
    <row r="616" spans="2:15">
      <c r="B616" s="328" t="s">
        <v>3148</v>
      </c>
      <c r="C616" s="328" t="s">
        <v>35</v>
      </c>
      <c r="D616" s="329" t="s">
        <v>3149</v>
      </c>
      <c r="E616" s="328" t="s">
        <v>187</v>
      </c>
      <c r="F616" s="328" t="s">
        <v>3150</v>
      </c>
      <c r="G616" s="330">
        <v>32045</v>
      </c>
      <c r="H616" s="328" t="s">
        <v>39</v>
      </c>
      <c r="I616" s="328" t="s">
        <v>3151</v>
      </c>
      <c r="J616" s="328" t="s">
        <v>3152</v>
      </c>
      <c r="K616" s="328" t="s">
        <v>67</v>
      </c>
      <c r="M616" s="328" t="str">
        <f t="shared" si="18"/>
        <v>010100 KS EQUITY</v>
      </c>
      <c r="O616" s="328" t="str">
        <f t="shared" si="19"/>
        <v>KOSE:A010100</v>
      </c>
    </row>
    <row r="617" spans="2:15">
      <c r="B617" s="328" t="s">
        <v>3153</v>
      </c>
      <c r="C617" s="328" t="s">
        <v>35</v>
      </c>
      <c r="D617" s="329" t="s">
        <v>3154</v>
      </c>
      <c r="E617" s="328" t="s">
        <v>439</v>
      </c>
      <c r="F617" s="328" t="s">
        <v>3087</v>
      </c>
      <c r="G617" s="330">
        <v>32013</v>
      </c>
      <c r="H617" s="328" t="s">
        <v>50</v>
      </c>
      <c r="I617" s="328" t="s">
        <v>3155</v>
      </c>
      <c r="J617" s="328" t="s">
        <v>3156</v>
      </c>
      <c r="K617" s="328" t="s">
        <v>33</v>
      </c>
      <c r="M617" s="328" t="str">
        <f t="shared" si="18"/>
        <v>005070 KS EQUITY</v>
      </c>
      <c r="O617" s="328" t="str">
        <f t="shared" si="19"/>
        <v>KOSE:A005070</v>
      </c>
    </row>
    <row r="618" spans="2:15">
      <c r="B618" s="328" t="s">
        <v>3157</v>
      </c>
      <c r="C618" s="328" t="s">
        <v>35</v>
      </c>
      <c r="D618" s="329" t="s">
        <v>3158</v>
      </c>
      <c r="E618" s="328" t="s">
        <v>136</v>
      </c>
      <c r="F618" s="328" t="s">
        <v>3159</v>
      </c>
      <c r="G618" s="330">
        <v>32013</v>
      </c>
      <c r="H618" s="328" t="s">
        <v>39</v>
      </c>
      <c r="I618" s="328" t="s">
        <v>3160</v>
      </c>
      <c r="J618" s="328" t="s">
        <v>3161</v>
      </c>
      <c r="K618" s="328" t="s">
        <v>33</v>
      </c>
      <c r="M618" s="328" t="str">
        <f t="shared" si="18"/>
        <v>004830 KS EQUITY</v>
      </c>
      <c r="O618" s="328" t="str">
        <f t="shared" si="19"/>
        <v>KOSE:A004830</v>
      </c>
    </row>
    <row r="619" spans="2:15">
      <c r="B619" s="328" t="s">
        <v>3162</v>
      </c>
      <c r="C619" s="328" t="s">
        <v>35</v>
      </c>
      <c r="D619" s="329" t="s">
        <v>3163</v>
      </c>
      <c r="E619" s="328" t="s">
        <v>75</v>
      </c>
      <c r="F619" s="328" t="s">
        <v>3087</v>
      </c>
      <c r="G619" s="330">
        <v>32013</v>
      </c>
      <c r="H619" s="328" t="s">
        <v>39</v>
      </c>
      <c r="I619" s="328" t="s">
        <v>3164</v>
      </c>
      <c r="J619" s="328" t="s">
        <v>3165</v>
      </c>
      <c r="K619" s="328" t="s">
        <v>33</v>
      </c>
      <c r="M619" s="328" t="str">
        <f t="shared" si="18"/>
        <v>001720 KS EQUITY</v>
      </c>
      <c r="O619" s="328" t="str">
        <f t="shared" si="19"/>
        <v>KOSE:A001720</v>
      </c>
    </row>
    <row r="620" spans="2:15">
      <c r="B620" s="328" t="s">
        <v>3166</v>
      </c>
      <c r="C620" s="328" t="s">
        <v>35</v>
      </c>
      <c r="D620" s="329" t="s">
        <v>3167</v>
      </c>
      <c r="E620" s="328" t="s">
        <v>75</v>
      </c>
      <c r="F620" s="328" t="s">
        <v>3168</v>
      </c>
      <c r="G620" s="330">
        <v>31982</v>
      </c>
      <c r="H620" s="328" t="s">
        <v>39</v>
      </c>
      <c r="I620" s="328" t="s">
        <v>1170</v>
      </c>
      <c r="J620" s="328" t="s">
        <v>3169</v>
      </c>
      <c r="K620" s="328" t="s">
        <v>67</v>
      </c>
      <c r="M620" s="328" t="str">
        <f t="shared" si="18"/>
        <v>001200 KS EQUITY</v>
      </c>
      <c r="O620" s="328" t="str">
        <f t="shared" si="19"/>
        <v>KOSE:A001200</v>
      </c>
    </row>
    <row r="621" spans="2:15">
      <c r="B621" s="328" t="s">
        <v>3170</v>
      </c>
      <c r="C621" s="328" t="s">
        <v>35</v>
      </c>
      <c r="D621" s="329" t="s">
        <v>3171</v>
      </c>
      <c r="E621" s="328" t="s">
        <v>75</v>
      </c>
      <c r="F621" s="328" t="s">
        <v>3172</v>
      </c>
      <c r="G621" s="330">
        <v>31981</v>
      </c>
      <c r="H621" s="328" t="s">
        <v>39</v>
      </c>
      <c r="I621" s="328" t="s">
        <v>3173</v>
      </c>
      <c r="J621" s="328" t="s">
        <v>3174</v>
      </c>
      <c r="K621" s="328" t="s">
        <v>33</v>
      </c>
      <c r="M621" s="328" t="str">
        <f t="shared" si="18"/>
        <v>003460 KS EQUITY</v>
      </c>
      <c r="O621" s="328" t="str">
        <f t="shared" si="19"/>
        <v>KOSE:A003460</v>
      </c>
    </row>
    <row r="622" spans="2:15">
      <c r="B622" s="328" t="s">
        <v>3175</v>
      </c>
      <c r="C622" s="328" t="s">
        <v>35</v>
      </c>
      <c r="D622" s="329" t="s">
        <v>3176</v>
      </c>
      <c r="E622" s="328" t="s">
        <v>544</v>
      </c>
      <c r="F622" s="328" t="s">
        <v>3177</v>
      </c>
      <c r="G622" s="330">
        <v>31936</v>
      </c>
      <c r="H622" s="328" t="s">
        <v>39</v>
      </c>
      <c r="I622" s="328" t="s">
        <v>3178</v>
      </c>
      <c r="J622" s="328" t="s">
        <v>3179</v>
      </c>
      <c r="K622" s="328" t="s">
        <v>67</v>
      </c>
      <c r="M622" s="328" t="str">
        <f t="shared" si="18"/>
        <v>011700 KS EQUITY</v>
      </c>
      <c r="O622" s="328" t="str">
        <f t="shared" si="19"/>
        <v>KOSE:A011700</v>
      </c>
    </row>
    <row r="623" spans="2:15">
      <c r="B623" s="328" t="s">
        <v>3180</v>
      </c>
      <c r="C623" s="328" t="s">
        <v>35</v>
      </c>
      <c r="D623" s="329" t="s">
        <v>3181</v>
      </c>
      <c r="E623" s="328" t="s">
        <v>439</v>
      </c>
      <c r="F623" s="328" t="s">
        <v>3182</v>
      </c>
      <c r="G623" s="330">
        <v>31924</v>
      </c>
      <c r="H623" s="328" t="s">
        <v>39</v>
      </c>
      <c r="I623" s="328" t="s">
        <v>3183</v>
      </c>
      <c r="J623" s="328" t="s">
        <v>3184</v>
      </c>
      <c r="K623" s="328" t="s">
        <v>33</v>
      </c>
      <c r="M623" s="328" t="str">
        <f t="shared" si="18"/>
        <v>005420 KS EQUITY</v>
      </c>
      <c r="O623" s="328" t="str">
        <f t="shared" si="19"/>
        <v>KOSE:A005420</v>
      </c>
    </row>
    <row r="624" spans="2:15">
      <c r="B624" s="328" t="s">
        <v>3185</v>
      </c>
      <c r="C624" s="328" t="s">
        <v>35</v>
      </c>
      <c r="D624" s="329" t="s">
        <v>3186</v>
      </c>
      <c r="E624" s="328" t="s">
        <v>1288</v>
      </c>
      <c r="F624" s="328" t="s">
        <v>3187</v>
      </c>
      <c r="G624" s="330">
        <v>31924</v>
      </c>
      <c r="H624" s="328" t="s">
        <v>39</v>
      </c>
      <c r="I624" s="328" t="s">
        <v>3188</v>
      </c>
      <c r="J624" s="328" t="s">
        <v>3189</v>
      </c>
      <c r="K624" s="328" t="s">
        <v>176</v>
      </c>
      <c r="M624" s="328" t="str">
        <f t="shared" si="18"/>
        <v>000500 KS EQUITY</v>
      </c>
      <c r="O624" s="328" t="str">
        <f t="shared" si="19"/>
        <v>KOSE:A000500</v>
      </c>
    </row>
    <row r="625" spans="2:15">
      <c r="B625" s="328" t="s">
        <v>3190</v>
      </c>
      <c r="C625" s="328" t="s">
        <v>35</v>
      </c>
      <c r="D625" s="329" t="s">
        <v>3191</v>
      </c>
      <c r="E625" s="328" t="s">
        <v>538</v>
      </c>
      <c r="F625" s="328" t="s">
        <v>3192</v>
      </c>
      <c r="G625" s="330">
        <v>31922</v>
      </c>
      <c r="H625" s="328" t="s">
        <v>39</v>
      </c>
      <c r="I625" s="328" t="s">
        <v>3193</v>
      </c>
      <c r="J625" s="328" t="s">
        <v>3194</v>
      </c>
      <c r="K625" s="328" t="s">
        <v>67</v>
      </c>
      <c r="M625" s="328" t="str">
        <f t="shared" si="18"/>
        <v>010950 KS EQUITY</v>
      </c>
      <c r="O625" s="328" t="str">
        <f t="shared" si="19"/>
        <v>KOSE:A010950</v>
      </c>
    </row>
    <row r="626" spans="2:15">
      <c r="B626" s="328" t="s">
        <v>3195</v>
      </c>
      <c r="C626" s="328" t="s">
        <v>35</v>
      </c>
      <c r="D626" s="329" t="s">
        <v>3196</v>
      </c>
      <c r="E626" s="328" t="s">
        <v>952</v>
      </c>
      <c r="F626" s="328" t="s">
        <v>3197</v>
      </c>
      <c r="G626" s="330">
        <v>31920</v>
      </c>
      <c r="H626" s="328" t="s">
        <v>39</v>
      </c>
      <c r="I626" s="328" t="s">
        <v>3198</v>
      </c>
      <c r="J626" s="328" t="s">
        <v>3199</v>
      </c>
      <c r="K626" s="328" t="s">
        <v>436</v>
      </c>
      <c r="M626" s="328" t="str">
        <f t="shared" si="18"/>
        <v>012450 KS EQUITY</v>
      </c>
      <c r="O626" s="328" t="str">
        <f t="shared" si="19"/>
        <v>KOSE:A012450</v>
      </c>
    </row>
    <row r="627" spans="2:15">
      <c r="B627" s="328" t="s">
        <v>3200</v>
      </c>
      <c r="C627" s="328" t="s">
        <v>35</v>
      </c>
      <c r="D627" s="329" t="s">
        <v>3201</v>
      </c>
      <c r="E627" s="328" t="s">
        <v>152</v>
      </c>
      <c r="F627" s="328" t="s">
        <v>3202</v>
      </c>
      <c r="G627" s="330">
        <v>31889</v>
      </c>
      <c r="H627" s="328" t="s">
        <v>39</v>
      </c>
      <c r="I627" s="328" t="s">
        <v>3203</v>
      </c>
      <c r="J627" s="328" t="s">
        <v>3204</v>
      </c>
      <c r="K627" s="328" t="s">
        <v>128</v>
      </c>
      <c r="M627" s="328" t="str">
        <f t="shared" si="18"/>
        <v>011230 KS EQUITY</v>
      </c>
      <c r="O627" s="328" t="str">
        <f t="shared" si="19"/>
        <v>KOSE:A011230</v>
      </c>
    </row>
    <row r="628" spans="2:15">
      <c r="B628" s="328" t="s">
        <v>3205</v>
      </c>
      <c r="C628" s="328" t="s">
        <v>35</v>
      </c>
      <c r="D628" s="329" t="s">
        <v>3206</v>
      </c>
      <c r="E628" s="328" t="s">
        <v>112</v>
      </c>
      <c r="F628" s="328" t="s">
        <v>3207</v>
      </c>
      <c r="G628" s="330">
        <v>31860</v>
      </c>
      <c r="H628" s="328" t="s">
        <v>39</v>
      </c>
      <c r="I628" s="328" t="s">
        <v>3208</v>
      </c>
      <c r="J628" s="328" t="s">
        <v>3209</v>
      </c>
      <c r="K628" s="328" t="s">
        <v>176</v>
      </c>
      <c r="M628" s="328" t="str">
        <f t="shared" si="18"/>
        <v>004020 KS EQUITY</v>
      </c>
      <c r="O628" s="328" t="str">
        <f t="shared" si="19"/>
        <v>KOSE:A004020</v>
      </c>
    </row>
    <row r="629" spans="2:15">
      <c r="B629" s="328" t="s">
        <v>3210</v>
      </c>
      <c r="C629" s="328" t="s">
        <v>35</v>
      </c>
      <c r="D629" s="329" t="s">
        <v>3211</v>
      </c>
      <c r="E629" s="328" t="s">
        <v>198</v>
      </c>
      <c r="F629" s="328" t="s">
        <v>3212</v>
      </c>
      <c r="G629" s="330">
        <v>31770</v>
      </c>
      <c r="H629" s="328" t="s">
        <v>39</v>
      </c>
      <c r="I629" s="328" t="s">
        <v>3213</v>
      </c>
      <c r="J629" s="328" t="s">
        <v>3214</v>
      </c>
      <c r="K629" s="328" t="s">
        <v>33</v>
      </c>
      <c r="M629" s="328" t="str">
        <f t="shared" si="18"/>
        <v>004770 KS EQUITY</v>
      </c>
      <c r="O629" s="328" t="str">
        <f t="shared" si="19"/>
        <v>KOSE:A004770</v>
      </c>
    </row>
    <row r="630" spans="2:15">
      <c r="B630" s="328" t="s">
        <v>3215</v>
      </c>
      <c r="C630" s="328" t="s">
        <v>35</v>
      </c>
      <c r="D630" s="329" t="s">
        <v>3216</v>
      </c>
      <c r="E630" s="328" t="s">
        <v>112</v>
      </c>
      <c r="F630" s="328" t="s">
        <v>3217</v>
      </c>
      <c r="G630" s="330">
        <v>31741</v>
      </c>
      <c r="H630" s="328" t="s">
        <v>39</v>
      </c>
      <c r="I630" s="328" t="s">
        <v>3218</v>
      </c>
      <c r="J630" s="328" t="s">
        <v>3219</v>
      </c>
      <c r="K630" s="328" t="s">
        <v>33</v>
      </c>
      <c r="M630" s="328" t="str">
        <f t="shared" si="18"/>
        <v>004560 KS EQUITY</v>
      </c>
      <c r="O630" s="328" t="str">
        <f t="shared" si="19"/>
        <v>KOSE:A004560</v>
      </c>
    </row>
    <row r="631" spans="2:15">
      <c r="B631" s="328" t="s">
        <v>3220</v>
      </c>
      <c r="C631" s="328" t="s">
        <v>35</v>
      </c>
      <c r="D631" s="329" t="s">
        <v>3221</v>
      </c>
      <c r="E631" s="328" t="s">
        <v>889</v>
      </c>
      <c r="F631" s="328" t="s">
        <v>3222</v>
      </c>
      <c r="G631" s="330">
        <v>31740</v>
      </c>
      <c r="H631" s="328" t="s">
        <v>39</v>
      </c>
      <c r="I631" s="328" t="s">
        <v>3223</v>
      </c>
      <c r="J631" s="328" t="s">
        <v>3194</v>
      </c>
      <c r="K631" s="328" t="s">
        <v>128</v>
      </c>
      <c r="M631" s="328" t="str">
        <f t="shared" si="18"/>
        <v>006090 KS EQUITY</v>
      </c>
      <c r="O631" s="328" t="str">
        <f t="shared" si="19"/>
        <v>KOSE:A006090</v>
      </c>
    </row>
    <row r="632" spans="2:15">
      <c r="B632" s="328" t="s">
        <v>3224</v>
      </c>
      <c r="C632" s="328" t="s">
        <v>35</v>
      </c>
      <c r="D632" s="329" t="s">
        <v>3225</v>
      </c>
      <c r="E632" s="328" t="s">
        <v>75</v>
      </c>
      <c r="F632" s="328" t="s">
        <v>3226</v>
      </c>
      <c r="G632" s="330">
        <v>31675</v>
      </c>
      <c r="H632" s="328" t="s">
        <v>39</v>
      </c>
      <c r="I632" s="328" t="s">
        <v>3227</v>
      </c>
      <c r="J632" s="328" t="s">
        <v>3228</v>
      </c>
      <c r="K632" s="328" t="s">
        <v>33</v>
      </c>
      <c r="M632" s="328" t="str">
        <f t="shared" si="18"/>
        <v>003530 KS EQUITY</v>
      </c>
      <c r="O632" s="328" t="str">
        <f t="shared" si="19"/>
        <v>KOSE:A003530</v>
      </c>
    </row>
    <row r="633" spans="2:15">
      <c r="B633" s="328" t="s">
        <v>3229</v>
      </c>
      <c r="C633" s="328" t="s">
        <v>35</v>
      </c>
      <c r="D633" s="329" t="s">
        <v>3230</v>
      </c>
      <c r="E633" s="328" t="s">
        <v>198</v>
      </c>
      <c r="F633" s="328" t="s">
        <v>54</v>
      </c>
      <c r="G633" s="330">
        <v>31502</v>
      </c>
      <c r="H633" s="328" t="s">
        <v>39</v>
      </c>
      <c r="I633" s="328" t="s">
        <v>1498</v>
      </c>
      <c r="J633" s="328" t="s">
        <v>3231</v>
      </c>
      <c r="K633" s="328" t="s">
        <v>971</v>
      </c>
      <c r="M633" s="328" t="str">
        <f t="shared" si="18"/>
        <v>009470 KS EQUITY</v>
      </c>
      <c r="O633" s="328" t="str">
        <f t="shared" si="19"/>
        <v>KOSE:A009470</v>
      </c>
    </row>
    <row r="634" spans="2:15">
      <c r="B634" s="328" t="s">
        <v>3232</v>
      </c>
      <c r="C634" s="328" t="s">
        <v>35</v>
      </c>
      <c r="D634" s="329" t="s">
        <v>3233</v>
      </c>
      <c r="E634" s="328" t="s">
        <v>75</v>
      </c>
      <c r="F634" s="328" t="s">
        <v>3234</v>
      </c>
      <c r="G634" s="330">
        <v>31475</v>
      </c>
      <c r="H634" s="328" t="s">
        <v>39</v>
      </c>
      <c r="I634" s="328" t="s">
        <v>3235</v>
      </c>
      <c r="J634" s="328" t="s">
        <v>3236</v>
      </c>
      <c r="K634" s="328" t="s">
        <v>33</v>
      </c>
      <c r="M634" s="328" t="str">
        <f t="shared" si="18"/>
        <v>001510 KS EQUITY</v>
      </c>
      <c r="O634" s="328" t="str">
        <f t="shared" si="19"/>
        <v>KOSE:A001510</v>
      </c>
    </row>
    <row r="635" spans="2:15">
      <c r="B635" s="328" t="s">
        <v>3237</v>
      </c>
      <c r="C635" s="328" t="s">
        <v>35</v>
      </c>
      <c r="D635" s="329" t="s">
        <v>3238</v>
      </c>
      <c r="E635" s="328" t="s">
        <v>187</v>
      </c>
      <c r="F635" s="328" t="s">
        <v>3239</v>
      </c>
      <c r="G635" s="330">
        <v>31446</v>
      </c>
      <c r="H635" s="328" t="s">
        <v>39</v>
      </c>
      <c r="I635" s="328" t="s">
        <v>3240</v>
      </c>
      <c r="J635" s="328" t="s">
        <v>3241</v>
      </c>
      <c r="K635" s="328" t="s">
        <v>33</v>
      </c>
      <c r="M635" s="328" t="str">
        <f t="shared" si="18"/>
        <v>010770 KS EQUITY</v>
      </c>
      <c r="O635" s="328" t="str">
        <f t="shared" si="19"/>
        <v>KOSE:A010770</v>
      </c>
    </row>
    <row r="636" spans="2:15">
      <c r="B636" s="328" t="s">
        <v>3242</v>
      </c>
      <c r="C636" s="328" t="s">
        <v>35</v>
      </c>
      <c r="D636" s="329" t="s">
        <v>3243</v>
      </c>
      <c r="E636" s="328" t="s">
        <v>3244</v>
      </c>
      <c r="F636" s="328" t="s">
        <v>3245</v>
      </c>
      <c r="G636" s="330">
        <v>31439</v>
      </c>
      <c r="H636" s="328" t="s">
        <v>39</v>
      </c>
      <c r="I636" s="328" t="s">
        <v>3246</v>
      </c>
      <c r="J636" s="328" t="s">
        <v>3247</v>
      </c>
      <c r="K636" s="328" t="s">
        <v>33</v>
      </c>
      <c r="M636" s="328" t="str">
        <f t="shared" si="18"/>
        <v>007110 KS EQUITY</v>
      </c>
      <c r="O636" s="328" t="str">
        <f t="shared" si="19"/>
        <v>KOSE:A007110</v>
      </c>
    </row>
    <row r="637" spans="2:15">
      <c r="B637" s="328" t="s">
        <v>3248</v>
      </c>
      <c r="C637" s="328" t="s">
        <v>35</v>
      </c>
      <c r="D637" s="329" t="s">
        <v>3249</v>
      </c>
      <c r="E637" s="328" t="s">
        <v>112</v>
      </c>
      <c r="F637" s="328" t="s">
        <v>3250</v>
      </c>
      <c r="G637" s="330">
        <v>31404</v>
      </c>
      <c r="H637" s="328" t="s">
        <v>39</v>
      </c>
      <c r="I637" s="328" t="s">
        <v>3251</v>
      </c>
      <c r="J637" s="328" t="s">
        <v>3252</v>
      </c>
      <c r="K637" s="328" t="s">
        <v>92</v>
      </c>
      <c r="M637" s="328" t="str">
        <f t="shared" si="18"/>
        <v>016380 KS EQUITY</v>
      </c>
      <c r="O637" s="328" t="str">
        <f t="shared" si="19"/>
        <v>KOSE:A016380</v>
      </c>
    </row>
    <row r="638" spans="2:15">
      <c r="B638" s="328" t="s">
        <v>3253</v>
      </c>
      <c r="C638" s="328" t="s">
        <v>35</v>
      </c>
      <c r="D638" s="329" t="s">
        <v>3254</v>
      </c>
      <c r="E638" s="328" t="s">
        <v>333</v>
      </c>
      <c r="F638" s="328" t="s">
        <v>3255</v>
      </c>
      <c r="G638" s="330">
        <v>31404</v>
      </c>
      <c r="H638" s="328" t="s">
        <v>39</v>
      </c>
      <c r="I638" s="328" t="s">
        <v>3256</v>
      </c>
      <c r="J638" s="328" t="s">
        <v>3257</v>
      </c>
      <c r="K638" s="328" t="s">
        <v>33</v>
      </c>
      <c r="M638" s="328" t="str">
        <f t="shared" si="18"/>
        <v>010780 KS EQUITY</v>
      </c>
      <c r="O638" s="328" t="str">
        <f t="shared" si="19"/>
        <v>KOSE:A010780</v>
      </c>
    </row>
    <row r="639" spans="2:15">
      <c r="B639" s="328" t="s">
        <v>3258</v>
      </c>
      <c r="C639" s="328" t="s">
        <v>35</v>
      </c>
      <c r="D639" s="329" t="s">
        <v>3259</v>
      </c>
      <c r="E639" s="328" t="s">
        <v>421</v>
      </c>
      <c r="F639" s="328" t="s">
        <v>3260</v>
      </c>
      <c r="G639" s="330">
        <v>31299</v>
      </c>
      <c r="H639" s="328" t="s">
        <v>39</v>
      </c>
      <c r="I639" s="328" t="s">
        <v>3261</v>
      </c>
      <c r="J639" s="328" t="s">
        <v>3262</v>
      </c>
      <c r="K639" s="328" t="s">
        <v>67</v>
      </c>
      <c r="M639" s="328" t="str">
        <f t="shared" si="18"/>
        <v>002360 KS EQUITY</v>
      </c>
      <c r="O639" s="328" t="str">
        <f t="shared" si="19"/>
        <v>KOSE:A002360</v>
      </c>
    </row>
    <row r="640" spans="2:15">
      <c r="B640" s="328" t="s">
        <v>3263</v>
      </c>
      <c r="C640" s="328" t="s">
        <v>35</v>
      </c>
      <c r="D640" s="329" t="s">
        <v>3264</v>
      </c>
      <c r="E640" s="328" t="s">
        <v>413</v>
      </c>
      <c r="F640" s="328" t="s">
        <v>3265</v>
      </c>
      <c r="G640" s="330">
        <v>31278</v>
      </c>
      <c r="H640" s="328" t="s">
        <v>39</v>
      </c>
      <c r="I640" s="328" t="s">
        <v>3266</v>
      </c>
      <c r="J640" s="328" t="s">
        <v>3267</v>
      </c>
      <c r="K640" s="328" t="s">
        <v>33</v>
      </c>
      <c r="M640" s="328" t="str">
        <f t="shared" si="18"/>
        <v>003830 KS EQUITY</v>
      </c>
      <c r="O640" s="328" t="str">
        <f t="shared" si="19"/>
        <v>KOSE:A003830</v>
      </c>
    </row>
    <row r="641" spans="2:15">
      <c r="B641" s="328" t="s">
        <v>3268</v>
      </c>
      <c r="C641" s="328" t="s">
        <v>35</v>
      </c>
      <c r="D641" s="329" t="s">
        <v>3269</v>
      </c>
      <c r="E641" s="328" t="s">
        <v>198</v>
      </c>
      <c r="F641" s="328" t="s">
        <v>3270</v>
      </c>
      <c r="G641" s="330">
        <v>31237</v>
      </c>
      <c r="H641" s="328" t="s">
        <v>39</v>
      </c>
      <c r="I641" s="328" t="s">
        <v>3271</v>
      </c>
      <c r="J641" s="328" t="s">
        <v>3272</v>
      </c>
      <c r="K641" s="328" t="s">
        <v>33</v>
      </c>
      <c r="M641" s="328" t="str">
        <f t="shared" si="18"/>
        <v>007810 KS EQUITY</v>
      </c>
      <c r="O641" s="328" t="str">
        <f t="shared" si="19"/>
        <v>KOSE:A007810</v>
      </c>
    </row>
    <row r="642" spans="2:15">
      <c r="B642" s="328" t="s">
        <v>3273</v>
      </c>
      <c r="C642" s="328" t="s">
        <v>35</v>
      </c>
      <c r="D642" s="329" t="s">
        <v>3274</v>
      </c>
      <c r="E642" s="328" t="s">
        <v>461</v>
      </c>
      <c r="F642" s="328" t="s">
        <v>3275</v>
      </c>
      <c r="G642" s="330">
        <v>31196</v>
      </c>
      <c r="H642" s="328" t="s">
        <v>39</v>
      </c>
      <c r="I642" s="328" t="s">
        <v>3276</v>
      </c>
      <c r="J642" s="328" t="s">
        <v>3277</v>
      </c>
      <c r="K642" s="328" t="s">
        <v>33</v>
      </c>
      <c r="M642" s="328" t="str">
        <f t="shared" si="18"/>
        <v>004170 KS EQUITY</v>
      </c>
      <c r="O642" s="328" t="str">
        <f t="shared" si="19"/>
        <v>KOSE:A004170</v>
      </c>
    </row>
    <row r="643" spans="2:15">
      <c r="B643" s="328" t="s">
        <v>3278</v>
      </c>
      <c r="C643" s="328" t="s">
        <v>35</v>
      </c>
      <c r="D643" s="329" t="s">
        <v>3279</v>
      </c>
      <c r="E643" s="328" t="s">
        <v>421</v>
      </c>
      <c r="F643" s="328" t="s">
        <v>3280</v>
      </c>
      <c r="G643" s="330">
        <v>31064</v>
      </c>
      <c r="H643" s="328" t="s">
        <v>39</v>
      </c>
      <c r="I643" s="328" t="s">
        <v>3281</v>
      </c>
      <c r="J643" s="328" t="s">
        <v>3282</v>
      </c>
      <c r="K643" s="328" t="s">
        <v>33</v>
      </c>
      <c r="M643" s="328" t="str">
        <f t="shared" si="18"/>
        <v>010060 KS EQUITY</v>
      </c>
      <c r="O643" s="328" t="str">
        <f t="shared" si="19"/>
        <v>KOSE:A010060</v>
      </c>
    </row>
    <row r="644" spans="2:15">
      <c r="B644" s="328" t="s">
        <v>3283</v>
      </c>
      <c r="C644" s="328" t="s">
        <v>35</v>
      </c>
      <c r="D644" s="329" t="s">
        <v>3284</v>
      </c>
      <c r="E644" s="328" t="s">
        <v>376</v>
      </c>
      <c r="F644" s="328" t="s">
        <v>3285</v>
      </c>
      <c r="G644" s="330">
        <v>31061</v>
      </c>
      <c r="H644" s="328" t="s">
        <v>39</v>
      </c>
      <c r="I644" s="328" t="s">
        <v>3286</v>
      </c>
      <c r="J644" s="328" t="s">
        <v>3287</v>
      </c>
      <c r="K644" s="328" t="s">
        <v>33</v>
      </c>
      <c r="M644" s="328" t="str">
        <f t="shared" si="18"/>
        <v>000520 KS EQUITY</v>
      </c>
      <c r="O644" s="328" t="str">
        <f t="shared" si="19"/>
        <v>KOSE:A000520</v>
      </c>
    </row>
    <row r="645" spans="2:15">
      <c r="B645" s="328" t="s">
        <v>3288</v>
      </c>
      <c r="C645" s="328" t="s">
        <v>35</v>
      </c>
      <c r="D645" s="329" t="s">
        <v>3289</v>
      </c>
      <c r="E645" s="328" t="s">
        <v>1044</v>
      </c>
      <c r="F645" s="328" t="s">
        <v>3290</v>
      </c>
      <c r="G645" s="330">
        <v>31038</v>
      </c>
      <c r="H645" s="328" t="s">
        <v>39</v>
      </c>
      <c r="I645" s="328" t="s">
        <v>3291</v>
      </c>
      <c r="J645" s="328" t="s">
        <v>3292</v>
      </c>
      <c r="K645" s="328" t="s">
        <v>33</v>
      </c>
      <c r="M645" s="328" t="str">
        <f t="shared" si="18"/>
        <v>006490 KS EQUITY</v>
      </c>
      <c r="O645" s="328" t="str">
        <f t="shared" si="19"/>
        <v>KOSE:A006490</v>
      </c>
    </row>
    <row r="646" spans="2:15">
      <c r="B646" s="328" t="s">
        <v>3293</v>
      </c>
      <c r="C646" s="328" t="s">
        <v>35</v>
      </c>
      <c r="D646" s="329" t="s">
        <v>3294</v>
      </c>
      <c r="E646" s="328" t="s">
        <v>376</v>
      </c>
      <c r="F646" s="328" t="s">
        <v>3295</v>
      </c>
      <c r="G646" s="330">
        <v>31037</v>
      </c>
      <c r="H646" s="328" t="s">
        <v>39</v>
      </c>
      <c r="I646" s="328" t="s">
        <v>3296</v>
      </c>
      <c r="J646" s="328" t="s">
        <v>3297</v>
      </c>
      <c r="K646" s="328" t="s">
        <v>104</v>
      </c>
      <c r="M646" s="328" t="str">
        <f t="shared" ref="M646:M709" si="20">D646&amp;" KS EQUITY"</f>
        <v>003120 KS EQUITY</v>
      </c>
      <c r="O646" s="328" t="str">
        <f t="shared" ref="O646:O709" si="21">IF($C646="코스닥","KOSDAQ:A"&amp;$D646,"KOSE:A"&amp;$D646)</f>
        <v>KOSE:A003120</v>
      </c>
    </row>
    <row r="647" spans="2:15">
      <c r="B647" s="328" t="s">
        <v>3298</v>
      </c>
      <c r="C647" s="328" t="s">
        <v>35</v>
      </c>
      <c r="D647" s="329" t="s">
        <v>3299</v>
      </c>
      <c r="E647" s="328" t="s">
        <v>204</v>
      </c>
      <c r="F647" s="328" t="s">
        <v>3300</v>
      </c>
      <c r="G647" s="330">
        <v>30974</v>
      </c>
      <c r="H647" s="328" t="s">
        <v>39</v>
      </c>
      <c r="I647" s="328" t="s">
        <v>3301</v>
      </c>
      <c r="J647" s="328" t="s">
        <v>3302</v>
      </c>
      <c r="K647" s="328" t="s">
        <v>33</v>
      </c>
      <c r="M647" s="328" t="str">
        <f t="shared" si="20"/>
        <v>000720 KS EQUITY</v>
      </c>
      <c r="O647" s="328" t="str">
        <f t="shared" si="21"/>
        <v>KOSE:A000720</v>
      </c>
    </row>
    <row r="648" spans="2:15">
      <c r="B648" s="328" t="s">
        <v>3303</v>
      </c>
      <c r="C648" s="328" t="s">
        <v>35</v>
      </c>
      <c r="D648" s="329" t="s">
        <v>3304</v>
      </c>
      <c r="E648" s="328" t="s">
        <v>112</v>
      </c>
      <c r="F648" s="328" t="s">
        <v>3305</v>
      </c>
      <c r="G648" s="330">
        <v>30959</v>
      </c>
      <c r="H648" s="328" t="s">
        <v>39</v>
      </c>
      <c r="I648" s="328" t="s">
        <v>3306</v>
      </c>
      <c r="J648" s="328" t="s">
        <v>3307</v>
      </c>
      <c r="K648" s="328" t="s">
        <v>33</v>
      </c>
      <c r="M648" s="328" t="str">
        <f t="shared" si="20"/>
        <v>002710 KS EQUITY</v>
      </c>
      <c r="O648" s="328" t="str">
        <f t="shared" si="21"/>
        <v>KOSE:A002710</v>
      </c>
    </row>
    <row r="649" spans="2:15">
      <c r="B649" s="328" t="s">
        <v>3308</v>
      </c>
      <c r="C649" s="328" t="s">
        <v>35</v>
      </c>
      <c r="D649" s="329" t="s">
        <v>3309</v>
      </c>
      <c r="E649" s="328" t="s">
        <v>376</v>
      </c>
      <c r="F649" s="328" t="s">
        <v>3310</v>
      </c>
      <c r="G649" s="330">
        <v>30905</v>
      </c>
      <c r="H649" s="328" t="s">
        <v>39</v>
      </c>
      <c r="I649" s="328" t="s">
        <v>3311</v>
      </c>
      <c r="J649" s="328" t="s">
        <v>3312</v>
      </c>
      <c r="K649" s="328" t="s">
        <v>33</v>
      </c>
      <c r="M649" s="328" t="str">
        <f t="shared" si="20"/>
        <v>003060 KS EQUITY</v>
      </c>
      <c r="O649" s="328" t="str">
        <f t="shared" si="21"/>
        <v>KOSE:A003060</v>
      </c>
    </row>
    <row r="650" spans="2:15">
      <c r="B650" s="328" t="s">
        <v>3313</v>
      </c>
      <c r="C650" s="328" t="s">
        <v>35</v>
      </c>
      <c r="D650" s="329" t="s">
        <v>3314</v>
      </c>
      <c r="E650" s="328" t="s">
        <v>63</v>
      </c>
      <c r="F650" s="328" t="s">
        <v>3315</v>
      </c>
      <c r="G650" s="330">
        <v>30670</v>
      </c>
      <c r="H650" s="328" t="s">
        <v>39</v>
      </c>
      <c r="I650" s="328" t="s">
        <v>3316</v>
      </c>
      <c r="J650" s="328" t="s">
        <v>3317</v>
      </c>
      <c r="K650" s="328" t="s">
        <v>79</v>
      </c>
      <c r="M650" s="328" t="str">
        <f t="shared" si="20"/>
        <v>007700 KS EQUITY</v>
      </c>
      <c r="O650" s="328" t="str">
        <f t="shared" si="21"/>
        <v>KOSE:A007700</v>
      </c>
    </row>
    <row r="651" spans="2:15">
      <c r="B651" s="328" t="s">
        <v>3318</v>
      </c>
      <c r="C651" s="328" t="s">
        <v>35</v>
      </c>
      <c r="D651" s="329" t="s">
        <v>3319</v>
      </c>
      <c r="E651" s="328" t="s">
        <v>152</v>
      </c>
      <c r="F651" s="328" t="s">
        <v>3320</v>
      </c>
      <c r="G651" s="330">
        <v>29801</v>
      </c>
      <c r="H651" s="328" t="s">
        <v>39</v>
      </c>
      <c r="I651" s="328" t="s">
        <v>3321</v>
      </c>
      <c r="J651" s="328" t="s">
        <v>3322</v>
      </c>
      <c r="K651" s="328" t="s">
        <v>33</v>
      </c>
      <c r="M651" s="328" t="str">
        <f t="shared" si="20"/>
        <v>008700 KS EQUITY</v>
      </c>
      <c r="O651" s="328" t="str">
        <f t="shared" si="21"/>
        <v>KOSE:A008700</v>
      </c>
    </row>
    <row r="652" spans="2:15">
      <c r="B652" s="328" t="s">
        <v>3323</v>
      </c>
      <c r="C652" s="328" t="s">
        <v>35</v>
      </c>
      <c r="D652" s="329" t="s">
        <v>3324</v>
      </c>
      <c r="E652" s="328" t="s">
        <v>88</v>
      </c>
      <c r="F652" s="328" t="s">
        <v>3325</v>
      </c>
      <c r="G652" s="330">
        <v>29560</v>
      </c>
      <c r="H652" s="328" t="s">
        <v>39</v>
      </c>
      <c r="I652" s="328" t="s">
        <v>3326</v>
      </c>
      <c r="J652" s="328" t="s">
        <v>3327</v>
      </c>
      <c r="K652" s="328" t="s">
        <v>67</v>
      </c>
      <c r="M652" s="328" t="str">
        <f t="shared" si="20"/>
        <v>010620 KS EQUITY</v>
      </c>
      <c r="O652" s="328" t="str">
        <f t="shared" si="21"/>
        <v>KOSE:A010620</v>
      </c>
    </row>
    <row r="653" spans="2:15">
      <c r="B653" s="328" t="s">
        <v>3328</v>
      </c>
      <c r="C653" s="328" t="s">
        <v>35</v>
      </c>
      <c r="D653" s="329" t="s">
        <v>3329</v>
      </c>
      <c r="E653" s="328" t="s">
        <v>432</v>
      </c>
      <c r="F653" s="328" t="s">
        <v>3330</v>
      </c>
      <c r="G653" s="330">
        <v>29189</v>
      </c>
      <c r="H653" s="328" t="s">
        <v>39</v>
      </c>
      <c r="I653" s="328" t="s">
        <v>3331</v>
      </c>
      <c r="J653" s="328" t="s">
        <v>3332</v>
      </c>
      <c r="K653" s="328" t="s">
        <v>33</v>
      </c>
      <c r="M653" s="328" t="str">
        <f t="shared" si="20"/>
        <v>006360 KS EQUITY</v>
      </c>
      <c r="O653" s="328" t="str">
        <f t="shared" si="21"/>
        <v>KOSE:A006360</v>
      </c>
    </row>
    <row r="654" spans="2:15">
      <c r="B654" s="328" t="s">
        <v>3333</v>
      </c>
      <c r="C654" s="328" t="s">
        <v>35</v>
      </c>
      <c r="D654" s="329" t="s">
        <v>3334</v>
      </c>
      <c r="E654" s="328" t="s">
        <v>836</v>
      </c>
      <c r="F654" s="328" t="s">
        <v>3335</v>
      </c>
      <c r="G654" s="330">
        <v>28913</v>
      </c>
      <c r="H654" s="328" t="s">
        <v>39</v>
      </c>
      <c r="I654" s="328" t="s">
        <v>3336</v>
      </c>
      <c r="J654" s="328" t="s">
        <v>3337</v>
      </c>
      <c r="K654" s="328" t="s">
        <v>67</v>
      </c>
      <c r="M654" s="328" t="str">
        <f t="shared" si="20"/>
        <v>006110 KS EQUITY</v>
      </c>
      <c r="O654" s="328" t="str">
        <f t="shared" si="21"/>
        <v>KOSE:A006110</v>
      </c>
    </row>
    <row r="655" spans="2:15">
      <c r="B655" s="328" t="s">
        <v>3338</v>
      </c>
      <c r="C655" s="328" t="s">
        <v>35</v>
      </c>
      <c r="D655" s="329" t="s">
        <v>3339</v>
      </c>
      <c r="E655" s="328" t="s">
        <v>63</v>
      </c>
      <c r="F655" s="328" t="s">
        <v>3340</v>
      </c>
      <c r="G655" s="330">
        <v>28913</v>
      </c>
      <c r="H655" s="328" t="s">
        <v>39</v>
      </c>
      <c r="I655" s="328" t="s">
        <v>3341</v>
      </c>
      <c r="J655" s="328" t="s">
        <v>3342</v>
      </c>
      <c r="K655" s="328" t="s">
        <v>67</v>
      </c>
      <c r="M655" s="328" t="str">
        <f t="shared" si="20"/>
        <v>006200 KS EQUITY</v>
      </c>
      <c r="O655" s="328" t="str">
        <f t="shared" si="21"/>
        <v>KOSE:A006200</v>
      </c>
    </row>
    <row r="656" spans="2:15">
      <c r="B656" s="328" t="s">
        <v>3343</v>
      </c>
      <c r="C656" s="328" t="s">
        <v>35</v>
      </c>
      <c r="D656" s="329" t="s">
        <v>3344</v>
      </c>
      <c r="E656" s="328" t="s">
        <v>48</v>
      </c>
      <c r="F656" s="328" t="s">
        <v>3345</v>
      </c>
      <c r="G656" s="330">
        <v>28793</v>
      </c>
      <c r="H656" s="328" t="s">
        <v>39</v>
      </c>
      <c r="I656" s="328" t="s">
        <v>3346</v>
      </c>
      <c r="J656" s="328" t="s">
        <v>3347</v>
      </c>
      <c r="K656" s="328" t="s">
        <v>33</v>
      </c>
      <c r="M656" s="328" t="str">
        <f t="shared" si="20"/>
        <v>006400 KS EQUITY</v>
      </c>
      <c r="O656" s="328" t="str">
        <f t="shared" si="21"/>
        <v>KOSE:A006400</v>
      </c>
    </row>
    <row r="657" spans="2:15">
      <c r="B657" s="328" t="s">
        <v>3348</v>
      </c>
      <c r="C657" s="328" t="s">
        <v>35</v>
      </c>
      <c r="D657" s="329" t="s">
        <v>3349</v>
      </c>
      <c r="E657" s="328" t="s">
        <v>198</v>
      </c>
      <c r="F657" s="328" t="s">
        <v>3350</v>
      </c>
      <c r="G657" s="330">
        <v>28762</v>
      </c>
      <c r="H657" s="328" t="s">
        <v>39</v>
      </c>
      <c r="I657" s="328" t="s">
        <v>3351</v>
      </c>
      <c r="J657" s="328" t="s">
        <v>3352</v>
      </c>
      <c r="K657" s="328" t="s">
        <v>33</v>
      </c>
      <c r="M657" s="328" t="str">
        <f t="shared" si="20"/>
        <v>009150 KS EQUITY</v>
      </c>
      <c r="O657" s="328" t="str">
        <f t="shared" si="21"/>
        <v>KOSE:A009150</v>
      </c>
    </row>
    <row r="658" spans="2:15">
      <c r="B658" s="328" t="s">
        <v>3353</v>
      </c>
      <c r="C658" s="328" t="s">
        <v>35</v>
      </c>
      <c r="D658" s="329" t="s">
        <v>3354</v>
      </c>
      <c r="E658" s="328" t="s">
        <v>204</v>
      </c>
      <c r="F658" s="328" t="s">
        <v>3355</v>
      </c>
      <c r="G658" s="330">
        <v>28748</v>
      </c>
      <c r="H658" s="328" t="s">
        <v>39</v>
      </c>
      <c r="I658" s="328" t="s">
        <v>3356</v>
      </c>
      <c r="J658" s="328" t="s">
        <v>3357</v>
      </c>
      <c r="K658" s="328" t="s">
        <v>67</v>
      </c>
      <c r="M658" s="328" t="str">
        <f t="shared" si="20"/>
        <v>005960 KS EQUITY</v>
      </c>
      <c r="O658" s="328" t="str">
        <f t="shared" si="21"/>
        <v>KOSE:A005960</v>
      </c>
    </row>
    <row r="659" spans="2:15">
      <c r="B659" s="328" t="s">
        <v>3358</v>
      </c>
      <c r="C659" s="328" t="s">
        <v>35</v>
      </c>
      <c r="D659" s="329" t="s">
        <v>3359</v>
      </c>
      <c r="E659" s="328" t="s">
        <v>915</v>
      </c>
      <c r="F659" s="328" t="s">
        <v>3360</v>
      </c>
      <c r="G659" s="330">
        <v>28733</v>
      </c>
      <c r="H659" s="328" t="s">
        <v>39</v>
      </c>
      <c r="I659" s="328" t="s">
        <v>3361</v>
      </c>
      <c r="J659" s="328" t="s">
        <v>3362</v>
      </c>
      <c r="K659" s="328" t="s">
        <v>67</v>
      </c>
      <c r="M659" s="328" t="str">
        <f t="shared" si="20"/>
        <v>009070 KS EQUITY</v>
      </c>
      <c r="O659" s="328" t="str">
        <f t="shared" si="21"/>
        <v>KOSE:A009070</v>
      </c>
    </row>
    <row r="660" spans="2:15">
      <c r="B660" s="328" t="s">
        <v>3363</v>
      </c>
      <c r="C660" s="328" t="s">
        <v>35</v>
      </c>
      <c r="D660" s="329" t="s">
        <v>3364</v>
      </c>
      <c r="E660" s="328" t="s">
        <v>204</v>
      </c>
      <c r="F660" s="328" t="s">
        <v>3365</v>
      </c>
      <c r="G660" s="330">
        <v>28730</v>
      </c>
      <c r="H660" s="328" t="s">
        <v>39</v>
      </c>
      <c r="I660" s="328" t="s">
        <v>3366</v>
      </c>
      <c r="J660" s="328" t="s">
        <v>3367</v>
      </c>
      <c r="K660" s="328" t="s">
        <v>67</v>
      </c>
      <c r="M660" s="328" t="str">
        <f t="shared" si="20"/>
        <v>003070 KS EQUITY</v>
      </c>
      <c r="O660" s="328" t="str">
        <f t="shared" si="21"/>
        <v>KOSE:A003070</v>
      </c>
    </row>
    <row r="661" spans="2:15">
      <c r="B661" s="328" t="s">
        <v>3368</v>
      </c>
      <c r="C661" s="328" t="s">
        <v>35</v>
      </c>
      <c r="D661" s="329" t="s">
        <v>3369</v>
      </c>
      <c r="E661" s="328" t="s">
        <v>3370</v>
      </c>
      <c r="F661" s="328" t="s">
        <v>3371</v>
      </c>
      <c r="G661" s="330">
        <v>28671</v>
      </c>
      <c r="H661" s="328" t="s">
        <v>39</v>
      </c>
      <c r="I661" s="328" t="s">
        <v>3372</v>
      </c>
      <c r="J661" s="328" t="s">
        <v>3373</v>
      </c>
      <c r="K661" s="328" t="s">
        <v>1347</v>
      </c>
      <c r="M661" s="328" t="str">
        <f t="shared" si="20"/>
        <v>005180 KS EQUITY</v>
      </c>
      <c r="O661" s="328" t="str">
        <f t="shared" si="21"/>
        <v>KOSE:A005180</v>
      </c>
    </row>
    <row r="662" spans="2:15">
      <c r="B662" s="328" t="s">
        <v>3374</v>
      </c>
      <c r="C662" s="328" t="s">
        <v>35</v>
      </c>
      <c r="D662" s="329" t="s">
        <v>3375</v>
      </c>
      <c r="E662" s="328" t="s">
        <v>1313</v>
      </c>
      <c r="F662" s="328" t="s">
        <v>3376</v>
      </c>
      <c r="G662" s="330">
        <v>28669</v>
      </c>
      <c r="H662" s="328" t="s">
        <v>232</v>
      </c>
      <c r="I662" s="328" t="s">
        <v>3377</v>
      </c>
      <c r="J662" s="328" t="s">
        <v>3378</v>
      </c>
      <c r="K662" s="328" t="s">
        <v>579</v>
      </c>
      <c r="M662" s="328" t="str">
        <f t="shared" si="20"/>
        <v>005250 KS EQUITY</v>
      </c>
      <c r="O662" s="328" t="str">
        <f t="shared" si="21"/>
        <v>KOSE:A005250</v>
      </c>
    </row>
    <row r="663" spans="2:15">
      <c r="B663" s="328" t="s">
        <v>3379</v>
      </c>
      <c r="C663" s="328" t="s">
        <v>35</v>
      </c>
      <c r="D663" s="329" t="s">
        <v>3380</v>
      </c>
      <c r="E663" s="328" t="s">
        <v>333</v>
      </c>
      <c r="F663" s="328" t="s">
        <v>3381</v>
      </c>
      <c r="G663" s="330">
        <v>28665</v>
      </c>
      <c r="H663" s="328" t="s">
        <v>39</v>
      </c>
      <c r="I663" s="328" t="s">
        <v>3382</v>
      </c>
      <c r="J663" s="328" t="s">
        <v>3383</v>
      </c>
      <c r="K663" s="328" t="s">
        <v>33</v>
      </c>
      <c r="M663" s="328" t="str">
        <f t="shared" si="20"/>
        <v>000480 KS EQUITY</v>
      </c>
      <c r="O663" s="328" t="str">
        <f t="shared" si="21"/>
        <v>KOSE:A000480</v>
      </c>
    </row>
    <row r="664" spans="2:15">
      <c r="B664" s="328" t="s">
        <v>3384</v>
      </c>
      <c r="C664" s="328" t="s">
        <v>35</v>
      </c>
      <c r="D664" s="329" t="s">
        <v>3385</v>
      </c>
      <c r="E664" s="328" t="s">
        <v>376</v>
      </c>
      <c r="F664" s="328" t="s">
        <v>3386</v>
      </c>
      <c r="G664" s="330">
        <v>28632</v>
      </c>
      <c r="H664" s="328" t="s">
        <v>39</v>
      </c>
      <c r="I664" s="328" t="s">
        <v>3387</v>
      </c>
      <c r="J664" s="328" t="s">
        <v>3388</v>
      </c>
      <c r="K664" s="328" t="s">
        <v>971</v>
      </c>
      <c r="M664" s="328" t="str">
        <f t="shared" si="20"/>
        <v>004310 KS EQUITY</v>
      </c>
      <c r="O664" s="328" t="str">
        <f t="shared" si="21"/>
        <v>KOSE:A004310</v>
      </c>
    </row>
    <row r="665" spans="2:15">
      <c r="B665" s="328" t="s">
        <v>3389</v>
      </c>
      <c r="C665" s="328" t="s">
        <v>35</v>
      </c>
      <c r="D665" s="329" t="s">
        <v>3390</v>
      </c>
      <c r="E665" s="328" t="s">
        <v>3370</v>
      </c>
      <c r="F665" s="328" t="s">
        <v>3391</v>
      </c>
      <c r="G665" s="330">
        <v>28527</v>
      </c>
      <c r="H665" s="328" t="s">
        <v>39</v>
      </c>
      <c r="I665" s="328" t="s">
        <v>1115</v>
      </c>
      <c r="J665" s="328" t="s">
        <v>3392</v>
      </c>
      <c r="K665" s="328" t="s">
        <v>33</v>
      </c>
      <c r="M665" s="328" t="str">
        <f t="shared" si="20"/>
        <v>003920 KS EQUITY</v>
      </c>
      <c r="O665" s="328" t="str">
        <f t="shared" si="21"/>
        <v>KOSE:A003920</v>
      </c>
    </row>
    <row r="666" spans="2:15">
      <c r="B666" s="328" t="s">
        <v>3393</v>
      </c>
      <c r="C666" s="328" t="s">
        <v>35</v>
      </c>
      <c r="D666" s="329" t="s">
        <v>3394</v>
      </c>
      <c r="E666" s="328" t="s">
        <v>836</v>
      </c>
      <c r="F666" s="328" t="s">
        <v>3395</v>
      </c>
      <c r="G666" s="330">
        <v>28481</v>
      </c>
      <c r="H666" s="328" t="s">
        <v>39</v>
      </c>
      <c r="I666" s="328" t="s">
        <v>3396</v>
      </c>
      <c r="J666" s="328" t="s">
        <v>3397</v>
      </c>
      <c r="K666" s="328" t="s">
        <v>436</v>
      </c>
      <c r="M666" s="328" t="str">
        <f t="shared" si="20"/>
        <v>008350 KS EQUITY</v>
      </c>
      <c r="O666" s="328" t="str">
        <f t="shared" si="21"/>
        <v>KOSE:A008350</v>
      </c>
    </row>
    <row r="667" spans="2:15">
      <c r="B667" s="328" t="s">
        <v>3398</v>
      </c>
      <c r="C667" s="328" t="s">
        <v>35</v>
      </c>
      <c r="D667" s="329" t="s">
        <v>3399</v>
      </c>
      <c r="E667" s="328" t="s">
        <v>439</v>
      </c>
      <c r="F667" s="328" t="s">
        <v>3400</v>
      </c>
      <c r="G667" s="330">
        <v>28460</v>
      </c>
      <c r="H667" s="328" t="s">
        <v>39</v>
      </c>
      <c r="I667" s="328" t="s">
        <v>3401</v>
      </c>
      <c r="J667" s="328" t="s">
        <v>3402</v>
      </c>
      <c r="K667" s="328" t="s">
        <v>33</v>
      </c>
      <c r="M667" s="328" t="str">
        <f t="shared" si="20"/>
        <v>003350 KS EQUITY</v>
      </c>
      <c r="O667" s="328" t="str">
        <f t="shared" si="21"/>
        <v>KOSE:A003350</v>
      </c>
    </row>
    <row r="668" spans="2:15">
      <c r="B668" s="328" t="s">
        <v>3403</v>
      </c>
      <c r="C668" s="328" t="s">
        <v>35</v>
      </c>
      <c r="D668" s="329" t="s">
        <v>3404</v>
      </c>
      <c r="E668" s="328" t="s">
        <v>432</v>
      </c>
      <c r="F668" s="328" t="s">
        <v>3405</v>
      </c>
      <c r="G668" s="330">
        <v>28306</v>
      </c>
      <c r="H668" s="328" t="s">
        <v>39</v>
      </c>
      <c r="I668" s="328" t="s">
        <v>3406</v>
      </c>
      <c r="J668" s="328" t="s">
        <v>3407</v>
      </c>
      <c r="K668" s="328" t="s">
        <v>33</v>
      </c>
      <c r="M668" s="328" t="str">
        <f t="shared" si="20"/>
        <v>001880 KS EQUITY</v>
      </c>
      <c r="O668" s="328" t="str">
        <f t="shared" si="21"/>
        <v>KOSE:A001880</v>
      </c>
    </row>
    <row r="669" spans="2:15">
      <c r="B669" s="328" t="s">
        <v>3408</v>
      </c>
      <c r="C669" s="328" t="s">
        <v>35</v>
      </c>
      <c r="D669" s="329" t="s">
        <v>3409</v>
      </c>
      <c r="E669" s="328" t="s">
        <v>1098</v>
      </c>
      <c r="F669" s="328" t="s">
        <v>3410</v>
      </c>
      <c r="G669" s="330">
        <v>28306</v>
      </c>
      <c r="H669" s="328" t="s">
        <v>39</v>
      </c>
      <c r="I669" s="328" t="s">
        <v>3411</v>
      </c>
      <c r="J669" s="328" t="s">
        <v>3412</v>
      </c>
      <c r="K669" s="328" t="s">
        <v>67</v>
      </c>
      <c r="M669" s="328" t="str">
        <f t="shared" si="20"/>
        <v>011760 KS EQUITY</v>
      </c>
      <c r="O669" s="328" t="str">
        <f t="shared" si="21"/>
        <v>KOSE:A011760</v>
      </c>
    </row>
    <row r="670" spans="2:15">
      <c r="B670" s="328" t="s">
        <v>3413</v>
      </c>
      <c r="C670" s="328" t="s">
        <v>35</v>
      </c>
      <c r="D670" s="329" t="s">
        <v>3414</v>
      </c>
      <c r="E670" s="328" t="s">
        <v>63</v>
      </c>
      <c r="F670" s="328" t="s">
        <v>3415</v>
      </c>
      <c r="G670" s="330">
        <v>28306</v>
      </c>
      <c r="H670" s="328" t="s">
        <v>39</v>
      </c>
      <c r="I670" s="328" t="s">
        <v>3416</v>
      </c>
      <c r="J670" s="328" t="s">
        <v>3417</v>
      </c>
      <c r="K670" s="328" t="s">
        <v>33</v>
      </c>
      <c r="M670" s="328" t="str">
        <f t="shared" si="20"/>
        <v>006260 KS EQUITY</v>
      </c>
      <c r="O670" s="328" t="str">
        <f t="shared" si="21"/>
        <v>KOSE:A006260</v>
      </c>
    </row>
    <row r="671" spans="2:15">
      <c r="B671" s="328" t="s">
        <v>3418</v>
      </c>
      <c r="C671" s="328" t="s">
        <v>35</v>
      </c>
      <c r="D671" s="329" t="s">
        <v>3419</v>
      </c>
      <c r="E671" s="328" t="s">
        <v>756</v>
      </c>
      <c r="F671" s="328" t="s">
        <v>3420</v>
      </c>
      <c r="G671" s="330">
        <v>28306</v>
      </c>
      <c r="H671" s="328" t="s">
        <v>39</v>
      </c>
      <c r="I671" s="328" t="s">
        <v>3421</v>
      </c>
      <c r="J671" s="328" t="s">
        <v>3422</v>
      </c>
      <c r="K671" s="328" t="s">
        <v>33</v>
      </c>
      <c r="M671" s="328" t="str">
        <f t="shared" si="20"/>
        <v>001740 KS EQUITY</v>
      </c>
      <c r="O671" s="328" t="str">
        <f t="shared" si="21"/>
        <v>KOSE:A001740</v>
      </c>
    </row>
    <row r="672" spans="2:15">
      <c r="B672" s="328" t="s">
        <v>3423</v>
      </c>
      <c r="C672" s="328" t="s">
        <v>35</v>
      </c>
      <c r="D672" s="329" t="s">
        <v>3424</v>
      </c>
      <c r="E672" s="328" t="s">
        <v>2272</v>
      </c>
      <c r="F672" s="328" t="s">
        <v>3425</v>
      </c>
      <c r="G672" s="330">
        <v>28305</v>
      </c>
      <c r="H672" s="328" t="s">
        <v>39</v>
      </c>
      <c r="I672" s="328" t="s">
        <v>3426</v>
      </c>
      <c r="J672" s="328" t="s">
        <v>3427</v>
      </c>
      <c r="K672" s="328" t="s">
        <v>33</v>
      </c>
      <c r="M672" s="328" t="str">
        <f t="shared" si="20"/>
        <v>002100 KS EQUITY</v>
      </c>
      <c r="O672" s="328" t="str">
        <f t="shared" si="21"/>
        <v>KOSE:A002100</v>
      </c>
    </row>
    <row r="673" spans="2:15">
      <c r="B673" s="328" t="s">
        <v>3428</v>
      </c>
      <c r="C673" s="328" t="s">
        <v>35</v>
      </c>
      <c r="D673" s="329" t="s">
        <v>3429</v>
      </c>
      <c r="E673" s="328" t="s">
        <v>392</v>
      </c>
      <c r="F673" s="328" t="s">
        <v>3430</v>
      </c>
      <c r="G673" s="330">
        <v>28301</v>
      </c>
      <c r="H673" s="328" t="s">
        <v>39</v>
      </c>
      <c r="I673" s="328" t="s">
        <v>3431</v>
      </c>
      <c r="J673" s="328" t="s">
        <v>3432</v>
      </c>
      <c r="K673" s="328" t="s">
        <v>79</v>
      </c>
      <c r="M673" s="328" t="str">
        <f t="shared" si="20"/>
        <v>004870 KS EQUITY</v>
      </c>
      <c r="O673" s="328" t="str">
        <f t="shared" si="21"/>
        <v>KOSE:A004870</v>
      </c>
    </row>
    <row r="674" spans="2:15">
      <c r="B674" s="328" t="s">
        <v>3433</v>
      </c>
      <c r="C674" s="328" t="s">
        <v>35</v>
      </c>
      <c r="D674" s="329" t="s">
        <v>3434</v>
      </c>
      <c r="E674" s="328" t="s">
        <v>2272</v>
      </c>
      <c r="F674" s="328" t="s">
        <v>3435</v>
      </c>
      <c r="G674" s="330">
        <v>28301</v>
      </c>
      <c r="H674" s="328" t="s">
        <v>39</v>
      </c>
      <c r="I674" s="328" t="s">
        <v>3436</v>
      </c>
      <c r="J674" s="328" t="s">
        <v>3437</v>
      </c>
      <c r="K674" s="328" t="s">
        <v>436</v>
      </c>
      <c r="M674" s="328" t="str">
        <f t="shared" si="20"/>
        <v>007590 KS EQUITY</v>
      </c>
      <c r="O674" s="328" t="str">
        <f t="shared" si="21"/>
        <v>KOSE:A007590</v>
      </c>
    </row>
    <row r="675" spans="2:15">
      <c r="B675" s="328" t="s">
        <v>3438</v>
      </c>
      <c r="C675" s="328" t="s">
        <v>35</v>
      </c>
      <c r="D675" s="329" t="s">
        <v>3439</v>
      </c>
      <c r="E675" s="328" t="s">
        <v>439</v>
      </c>
      <c r="F675" s="328" t="s">
        <v>3440</v>
      </c>
      <c r="G675" s="330">
        <v>28301</v>
      </c>
      <c r="H675" s="328" t="s">
        <v>39</v>
      </c>
      <c r="I675" s="328" t="s">
        <v>3441</v>
      </c>
      <c r="J675" s="328" t="s">
        <v>3442</v>
      </c>
      <c r="K675" s="328" t="s">
        <v>33</v>
      </c>
      <c r="M675" s="328" t="str">
        <f t="shared" si="20"/>
        <v>004430 KS EQUITY</v>
      </c>
      <c r="O675" s="328" t="str">
        <f t="shared" si="21"/>
        <v>KOSE:A004430</v>
      </c>
    </row>
    <row r="676" spans="2:15">
      <c r="B676" s="328" t="s">
        <v>3443</v>
      </c>
      <c r="C676" s="328" t="s">
        <v>35</v>
      </c>
      <c r="D676" s="329" t="s">
        <v>3444</v>
      </c>
      <c r="E676" s="328" t="s">
        <v>204</v>
      </c>
      <c r="F676" s="328" t="s">
        <v>3445</v>
      </c>
      <c r="G676" s="330">
        <v>28299</v>
      </c>
      <c r="H676" s="328" t="s">
        <v>39</v>
      </c>
      <c r="I676" s="328" t="s">
        <v>3446</v>
      </c>
      <c r="J676" s="328" t="s">
        <v>3447</v>
      </c>
      <c r="K676" s="328" t="s">
        <v>351</v>
      </c>
      <c r="M676" s="328" t="str">
        <f t="shared" si="20"/>
        <v>002780 KS EQUITY</v>
      </c>
      <c r="O676" s="328" t="str">
        <f t="shared" si="21"/>
        <v>KOSE:A002780</v>
      </c>
    </row>
    <row r="677" spans="2:15">
      <c r="B677" s="328" t="s">
        <v>3448</v>
      </c>
      <c r="C677" s="328" t="s">
        <v>35</v>
      </c>
      <c r="D677" s="329" t="s">
        <v>3449</v>
      </c>
      <c r="E677" s="328" t="s">
        <v>1552</v>
      </c>
      <c r="F677" s="328" t="s">
        <v>3450</v>
      </c>
      <c r="G677" s="330">
        <v>28298</v>
      </c>
      <c r="H677" s="328" t="s">
        <v>39</v>
      </c>
      <c r="I677" s="328" t="s">
        <v>3451</v>
      </c>
      <c r="J677" s="328" t="s">
        <v>3452</v>
      </c>
      <c r="K677" s="328" t="s">
        <v>579</v>
      </c>
      <c r="M677" s="328" t="str">
        <f t="shared" si="20"/>
        <v>004090 KS EQUITY</v>
      </c>
      <c r="O677" s="328" t="str">
        <f t="shared" si="21"/>
        <v>KOSE:A004090</v>
      </c>
    </row>
    <row r="678" spans="2:15">
      <c r="B678" s="328" t="s">
        <v>3453</v>
      </c>
      <c r="C678" s="328" t="s">
        <v>35</v>
      </c>
      <c r="D678" s="329" t="s">
        <v>3454</v>
      </c>
      <c r="E678" s="328" t="s">
        <v>1592</v>
      </c>
      <c r="F678" s="328" t="s">
        <v>3455</v>
      </c>
      <c r="G678" s="330">
        <v>28294</v>
      </c>
      <c r="H678" s="328" t="s">
        <v>181</v>
      </c>
      <c r="I678" s="328" t="s">
        <v>3456</v>
      </c>
      <c r="J678" s="328" t="s">
        <v>3457</v>
      </c>
      <c r="K678" s="328" t="s">
        <v>351</v>
      </c>
      <c r="M678" s="328" t="str">
        <f t="shared" si="20"/>
        <v>000650 KS EQUITY</v>
      </c>
      <c r="O678" s="328" t="str">
        <f t="shared" si="21"/>
        <v>KOSE:A000650</v>
      </c>
    </row>
    <row r="679" spans="2:15">
      <c r="B679" s="328" t="s">
        <v>3458</v>
      </c>
      <c r="C679" s="328" t="s">
        <v>35</v>
      </c>
      <c r="D679" s="329" t="s">
        <v>3459</v>
      </c>
      <c r="E679" s="328" t="s">
        <v>187</v>
      </c>
      <c r="F679" s="328" t="s">
        <v>3460</v>
      </c>
      <c r="G679" s="330">
        <v>28272</v>
      </c>
      <c r="H679" s="328" t="s">
        <v>39</v>
      </c>
      <c r="I679" s="328" t="s">
        <v>3461</v>
      </c>
      <c r="J679" s="328" t="s">
        <v>3462</v>
      </c>
      <c r="K679" s="328" t="s">
        <v>128</v>
      </c>
      <c r="M679" s="328" t="str">
        <f t="shared" si="20"/>
        <v>000430 KS EQUITY</v>
      </c>
      <c r="O679" s="328" t="str">
        <f t="shared" si="21"/>
        <v>KOSE:A000430</v>
      </c>
    </row>
    <row r="680" spans="2:15">
      <c r="B680" s="328" t="s">
        <v>3463</v>
      </c>
      <c r="C680" s="328" t="s">
        <v>35</v>
      </c>
      <c r="D680" s="329" t="s">
        <v>3464</v>
      </c>
      <c r="E680" s="328" t="s">
        <v>112</v>
      </c>
      <c r="F680" s="328" t="s">
        <v>3465</v>
      </c>
      <c r="G680" s="330">
        <v>28264</v>
      </c>
      <c r="H680" s="328" t="s">
        <v>39</v>
      </c>
      <c r="I680" s="328" t="s">
        <v>3466</v>
      </c>
      <c r="J680" s="328" t="s">
        <v>3467</v>
      </c>
      <c r="K680" s="328" t="s">
        <v>351</v>
      </c>
      <c r="M680" s="328" t="str">
        <f t="shared" si="20"/>
        <v>001080 KS EQUITY</v>
      </c>
      <c r="O680" s="328" t="str">
        <f t="shared" si="21"/>
        <v>KOSE:A001080</v>
      </c>
    </row>
    <row r="681" spans="2:15">
      <c r="B681" s="328" t="s">
        <v>3468</v>
      </c>
      <c r="C681" s="328" t="s">
        <v>35</v>
      </c>
      <c r="D681" s="329" t="s">
        <v>3469</v>
      </c>
      <c r="E681" s="328" t="s">
        <v>659</v>
      </c>
      <c r="F681" s="328" t="s">
        <v>3470</v>
      </c>
      <c r="G681" s="330">
        <v>28189</v>
      </c>
      <c r="H681" s="328" t="s">
        <v>39</v>
      </c>
      <c r="I681" s="328" t="s">
        <v>3471</v>
      </c>
      <c r="J681" s="328" t="s">
        <v>3472</v>
      </c>
      <c r="K681" s="328" t="s">
        <v>579</v>
      </c>
      <c r="M681" s="328" t="str">
        <f t="shared" si="20"/>
        <v>004700 KS EQUITY</v>
      </c>
      <c r="O681" s="328" t="str">
        <f t="shared" si="21"/>
        <v>KOSE:A004700</v>
      </c>
    </row>
    <row r="682" spans="2:15">
      <c r="B682" s="328" t="s">
        <v>3473</v>
      </c>
      <c r="C682" s="328" t="s">
        <v>35</v>
      </c>
      <c r="D682" s="329" t="s">
        <v>3474</v>
      </c>
      <c r="E682" s="328" t="s">
        <v>915</v>
      </c>
      <c r="F682" s="328" t="s">
        <v>3475</v>
      </c>
      <c r="G682" s="330">
        <v>28174</v>
      </c>
      <c r="H682" s="328" t="s">
        <v>39</v>
      </c>
      <c r="I682" s="328" t="s">
        <v>3476</v>
      </c>
      <c r="J682" s="328" t="s">
        <v>3477</v>
      </c>
      <c r="K682" s="328" t="s">
        <v>668</v>
      </c>
      <c r="M682" s="328" t="str">
        <f t="shared" si="20"/>
        <v>004360 KS EQUITY</v>
      </c>
      <c r="O682" s="328" t="str">
        <f t="shared" si="21"/>
        <v>KOSE:A004360</v>
      </c>
    </row>
    <row r="683" spans="2:15">
      <c r="B683" s="328" t="s">
        <v>3478</v>
      </c>
      <c r="C683" s="328" t="s">
        <v>35</v>
      </c>
      <c r="D683" s="329" t="s">
        <v>3479</v>
      </c>
      <c r="E683" s="328" t="s">
        <v>112</v>
      </c>
      <c r="F683" s="328" t="s">
        <v>3480</v>
      </c>
      <c r="G683" s="330">
        <v>28122</v>
      </c>
      <c r="H683" s="328" t="s">
        <v>39</v>
      </c>
      <c r="I683" s="328" t="s">
        <v>3481</v>
      </c>
      <c r="J683" s="328" t="s">
        <v>3482</v>
      </c>
      <c r="K683" s="328" t="s">
        <v>67</v>
      </c>
      <c r="M683" s="328" t="str">
        <f t="shared" si="20"/>
        <v>008970 KS EQUITY</v>
      </c>
      <c r="O683" s="328" t="str">
        <f t="shared" si="21"/>
        <v>KOSE:A008970</v>
      </c>
    </row>
    <row r="684" spans="2:15">
      <c r="B684" s="328" t="s">
        <v>3483</v>
      </c>
      <c r="C684" s="328" t="s">
        <v>35</v>
      </c>
      <c r="D684" s="329" t="s">
        <v>3484</v>
      </c>
      <c r="E684" s="328" t="s">
        <v>187</v>
      </c>
      <c r="F684" s="328" t="s">
        <v>3485</v>
      </c>
      <c r="G684" s="330">
        <v>28122</v>
      </c>
      <c r="H684" s="328" t="s">
        <v>39</v>
      </c>
      <c r="I684" s="328" t="s">
        <v>3486</v>
      </c>
      <c r="J684" s="328" t="s">
        <v>3487</v>
      </c>
      <c r="K684" s="328" t="s">
        <v>67</v>
      </c>
      <c r="M684" s="328" t="str">
        <f t="shared" si="20"/>
        <v>002880 KS EQUITY</v>
      </c>
      <c r="O684" s="328" t="str">
        <f t="shared" si="21"/>
        <v>KOSE:A002880</v>
      </c>
    </row>
    <row r="685" spans="2:15">
      <c r="B685" s="328" t="s">
        <v>3488</v>
      </c>
      <c r="C685" s="328" t="s">
        <v>35</v>
      </c>
      <c r="D685" s="329" t="s">
        <v>3489</v>
      </c>
      <c r="E685" s="328" t="s">
        <v>204</v>
      </c>
      <c r="F685" s="328" t="s">
        <v>3490</v>
      </c>
      <c r="G685" s="330">
        <v>28122</v>
      </c>
      <c r="H685" s="328" t="s">
        <v>39</v>
      </c>
      <c r="I685" s="328" t="s">
        <v>3491</v>
      </c>
      <c r="J685" s="328" t="s">
        <v>3492</v>
      </c>
      <c r="K685" s="328" t="s">
        <v>33</v>
      </c>
      <c r="M685" s="328" t="str">
        <f t="shared" si="20"/>
        <v>001260 KS EQUITY</v>
      </c>
      <c r="O685" s="328" t="str">
        <f t="shared" si="21"/>
        <v>KOSE:A001260</v>
      </c>
    </row>
    <row r="686" spans="2:15">
      <c r="B686" s="328" t="s">
        <v>3493</v>
      </c>
      <c r="C686" s="328" t="s">
        <v>35</v>
      </c>
      <c r="D686" s="329" t="s">
        <v>3494</v>
      </c>
      <c r="E686" s="328" t="s">
        <v>198</v>
      </c>
      <c r="F686" s="328" t="s">
        <v>3495</v>
      </c>
      <c r="G686" s="330">
        <v>28122</v>
      </c>
      <c r="H686" s="328" t="s">
        <v>50</v>
      </c>
      <c r="I686" s="328" t="s">
        <v>3496</v>
      </c>
      <c r="J686" s="328" t="s">
        <v>3497</v>
      </c>
      <c r="K686" s="328" t="s">
        <v>67</v>
      </c>
      <c r="M686" s="328" t="str">
        <f t="shared" si="20"/>
        <v>005680 KS EQUITY</v>
      </c>
      <c r="O686" s="328" t="str">
        <f t="shared" si="21"/>
        <v>KOSE:A005680</v>
      </c>
    </row>
    <row r="687" spans="2:15">
      <c r="B687" s="328" t="s">
        <v>3498</v>
      </c>
      <c r="C687" s="328" t="s">
        <v>35</v>
      </c>
      <c r="D687" s="329" t="s">
        <v>3499</v>
      </c>
      <c r="E687" s="328" t="s">
        <v>162</v>
      </c>
      <c r="F687" s="328" t="s">
        <v>3500</v>
      </c>
      <c r="G687" s="330">
        <v>28122</v>
      </c>
      <c r="H687" s="328" t="s">
        <v>39</v>
      </c>
      <c r="I687" s="328" t="s">
        <v>3501</v>
      </c>
      <c r="J687" s="328" t="s">
        <v>3502</v>
      </c>
      <c r="K687" s="328" t="s">
        <v>33</v>
      </c>
      <c r="M687" s="328" t="str">
        <f t="shared" si="20"/>
        <v>005800 KS EQUITY</v>
      </c>
      <c r="O687" s="328" t="str">
        <f t="shared" si="21"/>
        <v>KOSE:A005800</v>
      </c>
    </row>
    <row r="688" spans="2:15">
      <c r="B688" s="328" t="s">
        <v>3503</v>
      </c>
      <c r="C688" s="328" t="s">
        <v>35</v>
      </c>
      <c r="D688" s="329" t="s">
        <v>3504</v>
      </c>
      <c r="E688" s="328" t="s">
        <v>376</v>
      </c>
      <c r="F688" s="328" t="s">
        <v>3505</v>
      </c>
      <c r="G688" s="330">
        <v>28122</v>
      </c>
      <c r="H688" s="328" t="s">
        <v>39</v>
      </c>
      <c r="I688" s="328" t="s">
        <v>3506</v>
      </c>
      <c r="J688" s="328" t="s">
        <v>3507</v>
      </c>
      <c r="K688" s="328" t="s">
        <v>33</v>
      </c>
      <c r="M688" s="328" t="str">
        <f t="shared" si="20"/>
        <v>002630 KS EQUITY</v>
      </c>
      <c r="O688" s="328" t="str">
        <f t="shared" si="21"/>
        <v>KOSE:A002630</v>
      </c>
    </row>
    <row r="689" spans="2:15">
      <c r="B689" s="328" t="s">
        <v>3508</v>
      </c>
      <c r="C689" s="328" t="s">
        <v>35</v>
      </c>
      <c r="D689" s="329" t="s">
        <v>3509</v>
      </c>
      <c r="E689" s="328" t="s">
        <v>2272</v>
      </c>
      <c r="F689" s="328" t="s">
        <v>3510</v>
      </c>
      <c r="G689" s="330">
        <v>28121</v>
      </c>
      <c r="H689" s="328" t="s">
        <v>39</v>
      </c>
      <c r="I689" s="328" t="s">
        <v>3511</v>
      </c>
      <c r="J689" s="328" t="s">
        <v>3512</v>
      </c>
      <c r="K689" s="328" t="s">
        <v>351</v>
      </c>
      <c r="M689" s="328" t="str">
        <f t="shared" si="20"/>
        <v>001550 KS EQUITY</v>
      </c>
      <c r="O689" s="328" t="str">
        <f t="shared" si="21"/>
        <v>KOSE:A001550</v>
      </c>
    </row>
    <row r="690" spans="2:15">
      <c r="B690" s="328" t="s">
        <v>3513</v>
      </c>
      <c r="C690" s="328" t="s">
        <v>35</v>
      </c>
      <c r="D690" s="329" t="s">
        <v>3514</v>
      </c>
      <c r="E690" s="328" t="s">
        <v>1536</v>
      </c>
      <c r="F690" s="328" t="s">
        <v>3515</v>
      </c>
      <c r="G690" s="330">
        <v>28117</v>
      </c>
      <c r="H690" s="328" t="s">
        <v>39</v>
      </c>
      <c r="I690" s="328" t="s">
        <v>3516</v>
      </c>
      <c r="J690" s="328" t="s">
        <v>3517</v>
      </c>
      <c r="K690" s="328" t="s">
        <v>33</v>
      </c>
      <c r="M690" s="328" t="str">
        <f t="shared" si="20"/>
        <v>005430 KS EQUITY</v>
      </c>
      <c r="O690" s="328" t="str">
        <f t="shared" si="21"/>
        <v>KOSE:A005430</v>
      </c>
    </row>
    <row r="691" spans="2:15">
      <c r="B691" s="328" t="s">
        <v>3518</v>
      </c>
      <c r="C691" s="328" t="s">
        <v>35</v>
      </c>
      <c r="D691" s="329" t="s">
        <v>3519</v>
      </c>
      <c r="E691" s="328" t="s">
        <v>439</v>
      </c>
      <c r="F691" s="328" t="s">
        <v>3520</v>
      </c>
      <c r="G691" s="330">
        <v>28117</v>
      </c>
      <c r="H691" s="328" t="s">
        <v>39</v>
      </c>
      <c r="I691" s="328" t="s">
        <v>3521</v>
      </c>
      <c r="J691" s="328" t="s">
        <v>3522</v>
      </c>
      <c r="K691" s="328" t="s">
        <v>67</v>
      </c>
      <c r="M691" s="328" t="str">
        <f t="shared" si="20"/>
        <v>004910 KS EQUITY</v>
      </c>
      <c r="O691" s="328" t="str">
        <f t="shared" si="21"/>
        <v>KOSE:A004910</v>
      </c>
    </row>
    <row r="692" spans="2:15">
      <c r="B692" s="328" t="s">
        <v>3523</v>
      </c>
      <c r="C692" s="328" t="s">
        <v>35</v>
      </c>
      <c r="D692" s="329" t="s">
        <v>3524</v>
      </c>
      <c r="E692" s="328" t="s">
        <v>528</v>
      </c>
      <c r="F692" s="328" t="s">
        <v>3525</v>
      </c>
      <c r="G692" s="330">
        <v>28117</v>
      </c>
      <c r="H692" s="328" t="s">
        <v>39</v>
      </c>
      <c r="I692" s="328" t="s">
        <v>3526</v>
      </c>
      <c r="J692" s="328" t="s">
        <v>3527</v>
      </c>
      <c r="K692" s="328" t="s">
        <v>67</v>
      </c>
      <c r="M692" s="328" t="str">
        <f t="shared" si="20"/>
        <v>004690 KS EQUITY</v>
      </c>
      <c r="O692" s="328" t="str">
        <f t="shared" si="21"/>
        <v>KOSE:A004690</v>
      </c>
    </row>
    <row r="693" spans="2:15">
      <c r="B693" s="328" t="s">
        <v>3528</v>
      </c>
      <c r="C693" s="328" t="s">
        <v>35</v>
      </c>
      <c r="D693" s="329" t="s">
        <v>3529</v>
      </c>
      <c r="E693" s="328" t="s">
        <v>2272</v>
      </c>
      <c r="F693" s="328" t="s">
        <v>3530</v>
      </c>
      <c r="G693" s="330">
        <v>28111</v>
      </c>
      <c r="H693" s="328" t="s">
        <v>39</v>
      </c>
      <c r="I693" s="328" t="s">
        <v>3531</v>
      </c>
      <c r="J693" s="328" t="s">
        <v>3532</v>
      </c>
      <c r="K693" s="328" t="s">
        <v>351</v>
      </c>
      <c r="M693" s="328" t="str">
        <f t="shared" si="20"/>
        <v>003080 KS EQUITY</v>
      </c>
      <c r="O693" s="328" t="str">
        <f t="shared" si="21"/>
        <v>KOSE:A003080</v>
      </c>
    </row>
    <row r="694" spans="2:15">
      <c r="B694" s="328" t="s">
        <v>3533</v>
      </c>
      <c r="C694" s="328" t="s">
        <v>35</v>
      </c>
      <c r="D694" s="329" t="s">
        <v>3534</v>
      </c>
      <c r="E694" s="328" t="s">
        <v>500</v>
      </c>
      <c r="F694" s="328" t="s">
        <v>3535</v>
      </c>
      <c r="G694" s="330">
        <v>28019</v>
      </c>
      <c r="H694" s="328" t="s">
        <v>39</v>
      </c>
      <c r="I694" s="328" t="s">
        <v>3536</v>
      </c>
      <c r="J694" s="328" t="s">
        <v>3537</v>
      </c>
      <c r="K694" s="328" t="s">
        <v>33</v>
      </c>
      <c r="M694" s="328" t="str">
        <f t="shared" si="20"/>
        <v>002600 KS EQUITY</v>
      </c>
      <c r="O694" s="328" t="str">
        <f t="shared" si="21"/>
        <v>KOSE:A002600</v>
      </c>
    </row>
    <row r="695" spans="2:15">
      <c r="B695" s="328" t="s">
        <v>3538</v>
      </c>
      <c r="C695" s="328" t="s">
        <v>35</v>
      </c>
      <c r="D695" s="329" t="s">
        <v>3539</v>
      </c>
      <c r="E695" s="328" t="s">
        <v>421</v>
      </c>
      <c r="F695" s="328" t="s">
        <v>3540</v>
      </c>
      <c r="G695" s="330">
        <v>27954</v>
      </c>
      <c r="H695" s="328" t="s">
        <v>39</v>
      </c>
      <c r="I695" s="328" t="s">
        <v>3541</v>
      </c>
      <c r="J695" s="328" t="s">
        <v>3542</v>
      </c>
      <c r="K695" s="328" t="s">
        <v>33</v>
      </c>
      <c r="M695" s="328" t="str">
        <f t="shared" si="20"/>
        <v>001570 KS EQUITY</v>
      </c>
      <c r="O695" s="328" t="str">
        <f t="shared" si="21"/>
        <v>KOSE:A001570</v>
      </c>
    </row>
    <row r="696" spans="2:15">
      <c r="B696" s="328" t="s">
        <v>3543</v>
      </c>
      <c r="C696" s="328" t="s">
        <v>35</v>
      </c>
      <c r="D696" s="329" t="s">
        <v>3544</v>
      </c>
      <c r="E696" s="328" t="s">
        <v>889</v>
      </c>
      <c r="F696" s="328" t="s">
        <v>3545</v>
      </c>
      <c r="G696" s="330">
        <v>27949</v>
      </c>
      <c r="H696" s="328" t="s">
        <v>39</v>
      </c>
      <c r="I696" s="328" t="s">
        <v>3546</v>
      </c>
      <c r="J696" s="328" t="s">
        <v>3547</v>
      </c>
      <c r="K696" s="328" t="s">
        <v>176</v>
      </c>
      <c r="M696" s="328" t="str">
        <f t="shared" si="20"/>
        <v>003960 KS EQUITY</v>
      </c>
      <c r="O696" s="328" t="str">
        <f t="shared" si="21"/>
        <v>KOSE:A003960</v>
      </c>
    </row>
    <row r="697" spans="2:15">
      <c r="B697" s="328" t="s">
        <v>3548</v>
      </c>
      <c r="C697" s="328" t="s">
        <v>35</v>
      </c>
      <c r="D697" s="329" t="s">
        <v>3549</v>
      </c>
      <c r="E697" s="328" t="s">
        <v>162</v>
      </c>
      <c r="F697" s="328" t="s">
        <v>3550</v>
      </c>
      <c r="G697" s="330">
        <v>27948</v>
      </c>
      <c r="H697" s="328" t="s">
        <v>39</v>
      </c>
      <c r="I697" s="328" t="s">
        <v>3551</v>
      </c>
      <c r="J697" s="328" t="s">
        <v>3552</v>
      </c>
      <c r="K697" s="328" t="s">
        <v>67</v>
      </c>
      <c r="M697" s="328" t="str">
        <f t="shared" si="20"/>
        <v>002070 KS EQUITY</v>
      </c>
      <c r="O697" s="328" t="str">
        <f t="shared" si="21"/>
        <v>KOSE:A002070</v>
      </c>
    </row>
    <row r="698" spans="2:15">
      <c r="B698" s="328" t="s">
        <v>3553</v>
      </c>
      <c r="C698" s="328" t="s">
        <v>35</v>
      </c>
      <c r="D698" s="329" t="s">
        <v>3554</v>
      </c>
      <c r="E698" s="328" t="s">
        <v>187</v>
      </c>
      <c r="F698" s="328" t="s">
        <v>3555</v>
      </c>
      <c r="G698" s="330">
        <v>27941</v>
      </c>
      <c r="H698" s="328" t="s">
        <v>39</v>
      </c>
      <c r="I698" s="328" t="s">
        <v>3556</v>
      </c>
      <c r="J698" s="328" t="s">
        <v>3557</v>
      </c>
      <c r="K698" s="328" t="s">
        <v>33</v>
      </c>
      <c r="M698" s="328" t="str">
        <f t="shared" si="20"/>
        <v>003570 KS EQUITY</v>
      </c>
      <c r="O698" s="328" t="str">
        <f t="shared" si="21"/>
        <v>KOSE:A003570</v>
      </c>
    </row>
    <row r="699" spans="2:15">
      <c r="B699" s="328" t="s">
        <v>3558</v>
      </c>
      <c r="C699" s="328" t="s">
        <v>35</v>
      </c>
      <c r="D699" s="329" t="s">
        <v>3559</v>
      </c>
      <c r="E699" s="328" t="s">
        <v>432</v>
      </c>
      <c r="F699" s="328" t="s">
        <v>3560</v>
      </c>
      <c r="G699" s="330">
        <v>27941</v>
      </c>
      <c r="H699" s="328" t="s">
        <v>39</v>
      </c>
      <c r="I699" s="328" t="s">
        <v>3561</v>
      </c>
      <c r="J699" s="328" t="s">
        <v>3562</v>
      </c>
      <c r="K699" s="328" t="s">
        <v>33</v>
      </c>
      <c r="M699" s="328" t="str">
        <f t="shared" si="20"/>
        <v>004960 KS EQUITY</v>
      </c>
      <c r="O699" s="328" t="str">
        <f t="shared" si="21"/>
        <v>KOSE:A004960</v>
      </c>
    </row>
    <row r="700" spans="2:15">
      <c r="B700" s="328" t="s">
        <v>3563</v>
      </c>
      <c r="C700" s="328" t="s">
        <v>35</v>
      </c>
      <c r="D700" s="329" t="s">
        <v>3564</v>
      </c>
      <c r="E700" s="328" t="s">
        <v>500</v>
      </c>
      <c r="F700" s="328" t="s">
        <v>3565</v>
      </c>
      <c r="G700" s="330">
        <v>27941</v>
      </c>
      <c r="H700" s="328" t="s">
        <v>39</v>
      </c>
      <c r="I700" s="328" t="s">
        <v>3566</v>
      </c>
      <c r="J700" s="328" t="s">
        <v>3567</v>
      </c>
      <c r="K700" s="328" t="s">
        <v>33</v>
      </c>
      <c r="M700" s="328" t="str">
        <f t="shared" si="20"/>
        <v>004370 KS EQUITY</v>
      </c>
      <c r="O700" s="328" t="str">
        <f t="shared" si="21"/>
        <v>KOSE:A004370</v>
      </c>
    </row>
    <row r="701" spans="2:15">
      <c r="B701" s="328" t="s">
        <v>3568</v>
      </c>
      <c r="C701" s="328" t="s">
        <v>35</v>
      </c>
      <c r="D701" s="329" t="s">
        <v>3569</v>
      </c>
      <c r="E701" s="328" t="s">
        <v>136</v>
      </c>
      <c r="F701" s="328" t="s">
        <v>3570</v>
      </c>
      <c r="G701" s="330">
        <v>27941</v>
      </c>
      <c r="H701" s="328" t="s">
        <v>39</v>
      </c>
      <c r="I701" s="328" t="s">
        <v>3571</v>
      </c>
      <c r="J701" s="328" t="s">
        <v>3572</v>
      </c>
      <c r="K701" s="328" t="s">
        <v>33</v>
      </c>
      <c r="M701" s="328" t="str">
        <f t="shared" si="20"/>
        <v>003720 KS EQUITY</v>
      </c>
      <c r="O701" s="328" t="str">
        <f t="shared" si="21"/>
        <v>KOSE:A003720</v>
      </c>
    </row>
    <row r="702" spans="2:15">
      <c r="B702" s="328" t="s">
        <v>3573</v>
      </c>
      <c r="C702" s="328" t="s">
        <v>35</v>
      </c>
      <c r="D702" s="329" t="s">
        <v>3574</v>
      </c>
      <c r="E702" s="328" t="s">
        <v>392</v>
      </c>
      <c r="F702" s="328" t="s">
        <v>3575</v>
      </c>
      <c r="G702" s="330">
        <v>27941</v>
      </c>
      <c r="H702" s="328" t="s">
        <v>39</v>
      </c>
      <c r="I702" s="328" t="s">
        <v>3576</v>
      </c>
      <c r="J702" s="328" t="s">
        <v>3577</v>
      </c>
      <c r="K702" s="328" t="s">
        <v>33</v>
      </c>
      <c r="M702" s="328" t="str">
        <f t="shared" si="20"/>
        <v>004980 KS EQUITY</v>
      </c>
      <c r="O702" s="328" t="str">
        <f t="shared" si="21"/>
        <v>KOSE:A004980</v>
      </c>
    </row>
    <row r="703" spans="2:15">
      <c r="B703" s="328" t="s">
        <v>3578</v>
      </c>
      <c r="C703" s="328" t="s">
        <v>35</v>
      </c>
      <c r="D703" s="329" t="s">
        <v>3579</v>
      </c>
      <c r="E703" s="328" t="s">
        <v>2147</v>
      </c>
      <c r="F703" s="328" t="s">
        <v>3580</v>
      </c>
      <c r="G703" s="330">
        <v>27941</v>
      </c>
      <c r="H703" s="328" t="s">
        <v>39</v>
      </c>
      <c r="I703" s="328" t="s">
        <v>720</v>
      </c>
      <c r="J703" s="328" t="s">
        <v>3581</v>
      </c>
      <c r="K703" s="328" t="s">
        <v>33</v>
      </c>
      <c r="M703" s="328" t="str">
        <f t="shared" si="20"/>
        <v>004970 KS EQUITY</v>
      </c>
      <c r="O703" s="328" t="str">
        <f t="shared" si="21"/>
        <v>KOSE:A004970</v>
      </c>
    </row>
    <row r="704" spans="2:15">
      <c r="B704" s="328" t="s">
        <v>3582</v>
      </c>
      <c r="C704" s="328" t="s">
        <v>35</v>
      </c>
      <c r="D704" s="329" t="s">
        <v>3583</v>
      </c>
      <c r="E704" s="328" t="s">
        <v>756</v>
      </c>
      <c r="F704" s="328" t="s">
        <v>3584</v>
      </c>
      <c r="G704" s="330">
        <v>27941</v>
      </c>
      <c r="H704" s="328" t="s">
        <v>39</v>
      </c>
      <c r="I704" s="328" t="s">
        <v>546</v>
      </c>
      <c r="J704" s="328" t="s">
        <v>547</v>
      </c>
      <c r="K704" s="328" t="s">
        <v>33</v>
      </c>
      <c r="M704" s="328" t="str">
        <f t="shared" si="20"/>
        <v>002870 KS EQUITY</v>
      </c>
      <c r="O704" s="328" t="str">
        <f t="shared" si="21"/>
        <v>KOSE:A002870</v>
      </c>
    </row>
    <row r="705" spans="2:15">
      <c r="B705" s="328" t="s">
        <v>3585</v>
      </c>
      <c r="C705" s="328" t="s">
        <v>35</v>
      </c>
      <c r="D705" s="329" t="s">
        <v>3586</v>
      </c>
      <c r="E705" s="328" t="s">
        <v>376</v>
      </c>
      <c r="F705" s="328" t="s">
        <v>3587</v>
      </c>
      <c r="G705" s="330">
        <v>27941</v>
      </c>
      <c r="H705" s="328" t="s">
        <v>39</v>
      </c>
      <c r="I705" s="328" t="s">
        <v>3588</v>
      </c>
      <c r="J705" s="328" t="s">
        <v>3589</v>
      </c>
      <c r="K705" s="328" t="s">
        <v>33</v>
      </c>
      <c r="M705" s="328" t="str">
        <f t="shared" si="20"/>
        <v>001630 KS EQUITY</v>
      </c>
      <c r="O705" s="328" t="str">
        <f t="shared" si="21"/>
        <v>KOSE:A001630</v>
      </c>
    </row>
    <row r="706" spans="2:15">
      <c r="B706" s="328" t="s">
        <v>3590</v>
      </c>
      <c r="C706" s="328" t="s">
        <v>35</v>
      </c>
      <c r="D706" s="329" t="s">
        <v>3591</v>
      </c>
      <c r="E706" s="328" t="s">
        <v>63</v>
      </c>
      <c r="F706" s="328" t="s">
        <v>3592</v>
      </c>
      <c r="G706" s="330">
        <v>27940</v>
      </c>
      <c r="H706" s="328" t="s">
        <v>39</v>
      </c>
      <c r="I706" s="328" t="s">
        <v>3593</v>
      </c>
      <c r="J706" s="328" t="s">
        <v>3594</v>
      </c>
      <c r="K706" s="328" t="s">
        <v>579</v>
      </c>
      <c r="M706" s="328" t="str">
        <f t="shared" si="20"/>
        <v>005740 KS EQUITY</v>
      </c>
      <c r="O706" s="328" t="str">
        <f t="shared" si="21"/>
        <v>KOSE:A005740</v>
      </c>
    </row>
    <row r="707" spans="2:15">
      <c r="B707" s="328" t="s">
        <v>3595</v>
      </c>
      <c r="C707" s="328" t="s">
        <v>35</v>
      </c>
      <c r="D707" s="329" t="s">
        <v>3596</v>
      </c>
      <c r="E707" s="328" t="s">
        <v>376</v>
      </c>
      <c r="F707" s="328" t="s">
        <v>3597</v>
      </c>
      <c r="G707" s="330">
        <v>27940</v>
      </c>
      <c r="H707" s="328" t="s">
        <v>39</v>
      </c>
      <c r="I707" s="328" t="s">
        <v>3598</v>
      </c>
      <c r="J707" s="328" t="s">
        <v>3599</v>
      </c>
      <c r="K707" s="328" t="s">
        <v>67</v>
      </c>
      <c r="M707" s="328" t="str">
        <f t="shared" si="20"/>
        <v>002390 KS EQUITY</v>
      </c>
      <c r="O707" s="328" t="str">
        <f t="shared" si="21"/>
        <v>KOSE:A002390</v>
      </c>
    </row>
    <row r="708" spans="2:15">
      <c r="B708" s="328" t="s">
        <v>3600</v>
      </c>
      <c r="C708" s="328" t="s">
        <v>35</v>
      </c>
      <c r="D708" s="329" t="s">
        <v>3601</v>
      </c>
      <c r="E708" s="328" t="s">
        <v>187</v>
      </c>
      <c r="F708" s="328" t="s">
        <v>3602</v>
      </c>
      <c r="G708" s="330">
        <v>27940</v>
      </c>
      <c r="H708" s="328" t="s">
        <v>39</v>
      </c>
      <c r="I708" s="328" t="s">
        <v>602</v>
      </c>
      <c r="J708" s="328" t="s">
        <v>603</v>
      </c>
      <c r="K708" s="328" t="s">
        <v>33</v>
      </c>
      <c r="M708" s="328" t="str">
        <f t="shared" si="20"/>
        <v>001380 KS EQUITY</v>
      </c>
      <c r="O708" s="328" t="str">
        <f t="shared" si="21"/>
        <v>KOSE:A001380</v>
      </c>
    </row>
    <row r="709" spans="2:15">
      <c r="B709" s="328" t="s">
        <v>3603</v>
      </c>
      <c r="C709" s="328" t="s">
        <v>35</v>
      </c>
      <c r="D709" s="329" t="s">
        <v>3604</v>
      </c>
      <c r="E709" s="328" t="s">
        <v>63</v>
      </c>
      <c r="F709" s="328" t="s">
        <v>3605</v>
      </c>
      <c r="G709" s="330">
        <v>27940</v>
      </c>
      <c r="H709" s="328" t="s">
        <v>39</v>
      </c>
      <c r="I709" s="328" t="s">
        <v>3606</v>
      </c>
      <c r="J709" s="328" t="s">
        <v>3607</v>
      </c>
      <c r="K709" s="328" t="s">
        <v>33</v>
      </c>
      <c r="M709" s="328" t="str">
        <f t="shared" si="20"/>
        <v>006120 KS EQUITY</v>
      </c>
      <c r="O709" s="328" t="str">
        <f t="shared" si="21"/>
        <v>KOSE:A006120</v>
      </c>
    </row>
    <row r="710" spans="2:15">
      <c r="B710" s="328" t="s">
        <v>3608</v>
      </c>
      <c r="C710" s="328" t="s">
        <v>35</v>
      </c>
      <c r="D710" s="329" t="s">
        <v>3609</v>
      </c>
      <c r="E710" s="328" t="s">
        <v>63</v>
      </c>
      <c r="F710" s="328" t="s">
        <v>3610</v>
      </c>
      <c r="G710" s="330">
        <v>27937</v>
      </c>
      <c r="H710" s="328" t="s">
        <v>39</v>
      </c>
      <c r="I710" s="328" t="s">
        <v>3611</v>
      </c>
      <c r="J710" s="328" t="s">
        <v>3612</v>
      </c>
      <c r="K710" s="328" t="s">
        <v>33</v>
      </c>
      <c r="M710" s="328" t="str">
        <f t="shared" ref="M710:M773" si="22">D710&amp;" KS EQUITY"</f>
        <v>007540 KS EQUITY</v>
      </c>
      <c r="O710" s="328" t="str">
        <f t="shared" ref="O710:O773" si="23">IF($C710="코스닥","KOSDAQ:A"&amp;$D710,"KOSE:A"&amp;$D710)</f>
        <v>KOSE:A007540</v>
      </c>
    </row>
    <row r="711" spans="2:15">
      <c r="B711" s="328" t="s">
        <v>3613</v>
      </c>
      <c r="C711" s="328" t="s">
        <v>35</v>
      </c>
      <c r="D711" s="329" t="s">
        <v>3614</v>
      </c>
      <c r="E711" s="328" t="s">
        <v>1369</v>
      </c>
      <c r="F711" s="328" t="s">
        <v>3615</v>
      </c>
      <c r="G711" s="330">
        <v>27937</v>
      </c>
      <c r="H711" s="328" t="s">
        <v>39</v>
      </c>
      <c r="I711" s="328" t="s">
        <v>3616</v>
      </c>
      <c r="J711" s="328" t="s">
        <v>3617</v>
      </c>
      <c r="K711" s="328" t="s">
        <v>1347</v>
      </c>
      <c r="M711" s="328" t="str">
        <f t="shared" si="22"/>
        <v>003280 KS EQUITY</v>
      </c>
      <c r="O711" s="328" t="str">
        <f t="shared" si="23"/>
        <v>KOSE:A003280</v>
      </c>
    </row>
    <row r="712" spans="2:15">
      <c r="B712" s="328" t="s">
        <v>3618</v>
      </c>
      <c r="C712" s="328" t="s">
        <v>35</v>
      </c>
      <c r="D712" s="329" t="s">
        <v>3619</v>
      </c>
      <c r="E712" s="328" t="s">
        <v>1098</v>
      </c>
      <c r="F712" s="328" t="s">
        <v>3620</v>
      </c>
      <c r="G712" s="330">
        <v>27937</v>
      </c>
      <c r="H712" s="328" t="s">
        <v>39</v>
      </c>
      <c r="I712" s="328" t="s">
        <v>3621</v>
      </c>
      <c r="J712" s="328" t="s">
        <v>3622</v>
      </c>
      <c r="K712" s="328" t="s">
        <v>33</v>
      </c>
      <c r="M712" s="328" t="str">
        <f t="shared" si="22"/>
        <v>001250 KS EQUITY</v>
      </c>
      <c r="O712" s="328" t="str">
        <f t="shared" si="23"/>
        <v>KOSE:A001250</v>
      </c>
    </row>
    <row r="713" spans="2:15">
      <c r="B713" s="328" t="s">
        <v>3623</v>
      </c>
      <c r="C713" s="328" t="s">
        <v>35</v>
      </c>
      <c r="D713" s="329" t="s">
        <v>3624</v>
      </c>
      <c r="E713" s="328" t="s">
        <v>432</v>
      </c>
      <c r="F713" s="328" t="s">
        <v>3625</v>
      </c>
      <c r="G713" s="330">
        <v>27937</v>
      </c>
      <c r="H713" s="328" t="s">
        <v>39</v>
      </c>
      <c r="I713" s="328" t="s">
        <v>3626</v>
      </c>
      <c r="J713" s="328" t="s">
        <v>3627</v>
      </c>
      <c r="K713" s="328" t="s">
        <v>67</v>
      </c>
      <c r="M713" s="328" t="str">
        <f t="shared" si="22"/>
        <v>002990 KS EQUITY</v>
      </c>
      <c r="O713" s="328" t="str">
        <f t="shared" si="23"/>
        <v>KOSE:A002990</v>
      </c>
    </row>
    <row r="714" spans="2:15">
      <c r="B714" s="328" t="s">
        <v>3628</v>
      </c>
      <c r="C714" s="328" t="s">
        <v>35</v>
      </c>
      <c r="D714" s="329" t="s">
        <v>3629</v>
      </c>
      <c r="E714" s="328" t="s">
        <v>204</v>
      </c>
      <c r="F714" s="328" t="s">
        <v>3630</v>
      </c>
      <c r="G714" s="330">
        <v>27937</v>
      </c>
      <c r="H714" s="328" t="s">
        <v>39</v>
      </c>
      <c r="I714" s="328" t="s">
        <v>3631</v>
      </c>
      <c r="J714" s="328" t="s">
        <v>3632</v>
      </c>
      <c r="K714" s="328" t="s">
        <v>92</v>
      </c>
      <c r="M714" s="328" t="str">
        <f t="shared" si="22"/>
        <v>001470 KS EQUITY</v>
      </c>
      <c r="O714" s="328" t="str">
        <f t="shared" si="23"/>
        <v>KOSE:A001470</v>
      </c>
    </row>
    <row r="715" spans="2:15">
      <c r="B715" s="328" t="s">
        <v>3633</v>
      </c>
      <c r="C715" s="328" t="s">
        <v>35</v>
      </c>
      <c r="D715" s="329" t="s">
        <v>3634</v>
      </c>
      <c r="E715" s="328" t="s">
        <v>198</v>
      </c>
      <c r="F715" s="328" t="s">
        <v>3635</v>
      </c>
      <c r="G715" s="330">
        <v>27936</v>
      </c>
      <c r="H715" s="328" t="s">
        <v>39</v>
      </c>
      <c r="I715" s="328" t="s">
        <v>3636</v>
      </c>
      <c r="J715" s="328" t="s">
        <v>3637</v>
      </c>
      <c r="K715" s="328" t="s">
        <v>33</v>
      </c>
      <c r="M715" s="328" t="str">
        <f t="shared" si="22"/>
        <v>001820 KS EQUITY</v>
      </c>
      <c r="O715" s="328" t="str">
        <f t="shared" si="23"/>
        <v>KOSE:A001820</v>
      </c>
    </row>
    <row r="716" spans="2:15">
      <c r="B716" s="328" t="s">
        <v>3638</v>
      </c>
      <c r="C716" s="328" t="s">
        <v>35</v>
      </c>
      <c r="D716" s="329" t="s">
        <v>3639</v>
      </c>
      <c r="E716" s="328" t="s">
        <v>745</v>
      </c>
      <c r="F716" s="328" t="s">
        <v>3640</v>
      </c>
      <c r="G716" s="330">
        <v>27935</v>
      </c>
      <c r="H716" s="328" t="s">
        <v>39</v>
      </c>
      <c r="I716" s="328" t="s">
        <v>3641</v>
      </c>
      <c r="J716" s="328" t="s">
        <v>3642</v>
      </c>
      <c r="K716" s="328" t="s">
        <v>33</v>
      </c>
      <c r="M716" s="328" t="str">
        <f t="shared" si="22"/>
        <v>001020 KS EQUITY</v>
      </c>
      <c r="O716" s="328" t="str">
        <f t="shared" si="23"/>
        <v>KOSE:A001020</v>
      </c>
    </row>
    <row r="717" spans="2:15">
      <c r="B717" s="328" t="s">
        <v>3643</v>
      </c>
      <c r="C717" s="328" t="s">
        <v>35</v>
      </c>
      <c r="D717" s="329" t="s">
        <v>3644</v>
      </c>
      <c r="E717" s="328" t="s">
        <v>392</v>
      </c>
      <c r="F717" s="328" t="s">
        <v>3645</v>
      </c>
      <c r="G717" s="330">
        <v>27925</v>
      </c>
      <c r="H717" s="328" t="s">
        <v>39</v>
      </c>
      <c r="I717" s="328" t="s">
        <v>3646</v>
      </c>
      <c r="J717" s="328" t="s">
        <v>3647</v>
      </c>
      <c r="K717" s="328" t="s">
        <v>33</v>
      </c>
      <c r="M717" s="328" t="str">
        <f t="shared" si="22"/>
        <v>001520 KS EQUITY</v>
      </c>
      <c r="O717" s="328" t="str">
        <f t="shared" si="23"/>
        <v>KOSE:A001520</v>
      </c>
    </row>
    <row r="718" spans="2:15">
      <c r="B718" s="328" t="s">
        <v>3648</v>
      </c>
      <c r="C718" s="328" t="s">
        <v>35</v>
      </c>
      <c r="D718" s="329" t="s">
        <v>3649</v>
      </c>
      <c r="E718" s="328" t="s">
        <v>439</v>
      </c>
      <c r="F718" s="328" t="s">
        <v>3650</v>
      </c>
      <c r="G718" s="330">
        <v>27923</v>
      </c>
      <c r="H718" s="328" t="s">
        <v>39</v>
      </c>
      <c r="I718" s="328" t="s">
        <v>3651</v>
      </c>
      <c r="J718" s="328" t="s">
        <v>3652</v>
      </c>
      <c r="K718" s="328" t="s">
        <v>33</v>
      </c>
      <c r="M718" s="328" t="str">
        <f t="shared" si="22"/>
        <v>000880 KS EQUITY</v>
      </c>
      <c r="O718" s="328" t="str">
        <f t="shared" si="23"/>
        <v>KOSE:A000880</v>
      </c>
    </row>
    <row r="719" spans="2:15">
      <c r="B719" s="328" t="s">
        <v>3653</v>
      </c>
      <c r="C719" s="328" t="s">
        <v>35</v>
      </c>
      <c r="D719" s="329" t="s">
        <v>3654</v>
      </c>
      <c r="E719" s="328" t="s">
        <v>376</v>
      </c>
      <c r="F719" s="328" t="s">
        <v>3655</v>
      </c>
      <c r="G719" s="330">
        <v>27921</v>
      </c>
      <c r="H719" s="328" t="s">
        <v>39</v>
      </c>
      <c r="I719" s="328" t="s">
        <v>3656</v>
      </c>
      <c r="J719" s="328" t="s">
        <v>3657</v>
      </c>
      <c r="K719" s="328" t="s">
        <v>92</v>
      </c>
      <c r="M719" s="328" t="str">
        <f t="shared" si="22"/>
        <v>001060 KS EQUITY</v>
      </c>
      <c r="O719" s="328" t="str">
        <f t="shared" si="23"/>
        <v>KOSE:A001060</v>
      </c>
    </row>
    <row r="720" spans="2:15">
      <c r="B720" s="328" t="s">
        <v>3658</v>
      </c>
      <c r="C720" s="328" t="s">
        <v>35</v>
      </c>
      <c r="D720" s="329" t="s">
        <v>3659</v>
      </c>
      <c r="E720" s="328" t="s">
        <v>836</v>
      </c>
      <c r="F720" s="328" t="s">
        <v>3660</v>
      </c>
      <c r="G720" s="330">
        <v>27913</v>
      </c>
      <c r="H720" s="328" t="s">
        <v>39</v>
      </c>
      <c r="I720" s="328" t="s">
        <v>3661</v>
      </c>
      <c r="J720" s="328" t="s">
        <v>3662</v>
      </c>
      <c r="K720" s="328" t="s">
        <v>351</v>
      </c>
      <c r="M720" s="328" t="str">
        <f t="shared" si="22"/>
        <v>000670 KS EQUITY</v>
      </c>
      <c r="O720" s="328" t="str">
        <f t="shared" si="23"/>
        <v>KOSE:A000670</v>
      </c>
    </row>
    <row r="721" spans="2:15">
      <c r="B721" s="328" t="s">
        <v>3663</v>
      </c>
      <c r="C721" s="328" t="s">
        <v>35</v>
      </c>
      <c r="D721" s="329" t="s">
        <v>3664</v>
      </c>
      <c r="E721" s="328" t="s">
        <v>421</v>
      </c>
      <c r="F721" s="328" t="s">
        <v>3665</v>
      </c>
      <c r="G721" s="330">
        <v>27912</v>
      </c>
      <c r="H721" s="328" t="s">
        <v>39</v>
      </c>
      <c r="I721" s="328" t="s">
        <v>3666</v>
      </c>
      <c r="J721" s="328" t="s">
        <v>3667</v>
      </c>
      <c r="K721" s="328" t="s">
        <v>351</v>
      </c>
      <c r="M721" s="328" t="str">
        <f t="shared" si="22"/>
        <v>001340 KS EQUITY</v>
      </c>
      <c r="O721" s="328" t="str">
        <f t="shared" si="23"/>
        <v>KOSE:A001340</v>
      </c>
    </row>
    <row r="722" spans="2:15">
      <c r="B722" s="328" t="s">
        <v>3668</v>
      </c>
      <c r="C722" s="328" t="s">
        <v>35</v>
      </c>
      <c r="D722" s="329" t="s">
        <v>3669</v>
      </c>
      <c r="E722" s="328" t="s">
        <v>1313</v>
      </c>
      <c r="F722" s="328" t="s">
        <v>3670</v>
      </c>
      <c r="G722" s="330">
        <v>27908</v>
      </c>
      <c r="H722" s="328" t="s">
        <v>39</v>
      </c>
      <c r="I722" s="328" t="s">
        <v>2550</v>
      </c>
      <c r="J722" s="328" t="s">
        <v>3671</v>
      </c>
      <c r="K722" s="328" t="s">
        <v>67</v>
      </c>
      <c r="M722" s="328" t="str">
        <f t="shared" si="22"/>
        <v>000180 KS EQUITY</v>
      </c>
      <c r="O722" s="328" t="str">
        <f t="shared" si="23"/>
        <v>KOSE:A000180</v>
      </c>
    </row>
    <row r="723" spans="2:15">
      <c r="B723" s="328" t="s">
        <v>3672</v>
      </c>
      <c r="C723" s="328" t="s">
        <v>35</v>
      </c>
      <c r="D723" s="329" t="s">
        <v>3673</v>
      </c>
      <c r="E723" s="328" t="s">
        <v>1182</v>
      </c>
      <c r="F723" s="328" t="s">
        <v>3674</v>
      </c>
      <c r="G723" s="330">
        <v>27905</v>
      </c>
      <c r="H723" s="328" t="s">
        <v>39</v>
      </c>
      <c r="I723" s="328" t="s">
        <v>3675</v>
      </c>
      <c r="J723" s="328" t="s">
        <v>3676</v>
      </c>
      <c r="K723" s="328" t="s">
        <v>176</v>
      </c>
      <c r="M723" s="328" t="str">
        <f t="shared" si="22"/>
        <v>005110 KS EQUITY</v>
      </c>
      <c r="O723" s="328" t="str">
        <f t="shared" si="23"/>
        <v>KOSE:A005110</v>
      </c>
    </row>
    <row r="724" spans="2:15">
      <c r="B724" s="328" t="s">
        <v>3677</v>
      </c>
      <c r="C724" s="328" t="s">
        <v>35</v>
      </c>
      <c r="D724" s="329" t="s">
        <v>3678</v>
      </c>
      <c r="E724" s="328" t="s">
        <v>1154</v>
      </c>
      <c r="F724" s="328" t="s">
        <v>3679</v>
      </c>
      <c r="G724" s="330">
        <v>27905</v>
      </c>
      <c r="H724" s="328" t="s">
        <v>39</v>
      </c>
      <c r="I724" s="328" t="s">
        <v>3680</v>
      </c>
      <c r="J724" s="328" t="s">
        <v>3681</v>
      </c>
      <c r="K724" s="328" t="s">
        <v>351</v>
      </c>
      <c r="M724" s="328" t="str">
        <f t="shared" si="22"/>
        <v>004450 KS EQUITY</v>
      </c>
      <c r="O724" s="328" t="str">
        <f t="shared" si="23"/>
        <v>KOSE:A004450</v>
      </c>
    </row>
    <row r="725" spans="2:15">
      <c r="B725" s="328" t="s">
        <v>3682</v>
      </c>
      <c r="C725" s="328" t="s">
        <v>35</v>
      </c>
      <c r="D725" s="329" t="s">
        <v>3683</v>
      </c>
      <c r="E725" s="328" t="s">
        <v>100</v>
      </c>
      <c r="F725" s="328" t="s">
        <v>3684</v>
      </c>
      <c r="G725" s="330">
        <v>27905</v>
      </c>
      <c r="H725" s="328" t="s">
        <v>39</v>
      </c>
      <c r="I725" s="328" t="s">
        <v>3685</v>
      </c>
      <c r="J725" s="328" t="s">
        <v>3686</v>
      </c>
      <c r="K725" s="328" t="s">
        <v>67</v>
      </c>
      <c r="M725" s="328" t="str">
        <f t="shared" si="22"/>
        <v>000040 KS EQUITY</v>
      </c>
      <c r="O725" s="328" t="str">
        <f t="shared" si="23"/>
        <v>KOSE:A000040</v>
      </c>
    </row>
    <row r="726" spans="2:15">
      <c r="B726" s="328" t="s">
        <v>3687</v>
      </c>
      <c r="C726" s="328" t="s">
        <v>35</v>
      </c>
      <c r="D726" s="329" t="s">
        <v>3688</v>
      </c>
      <c r="E726" s="328" t="s">
        <v>112</v>
      </c>
      <c r="F726" s="328" t="s">
        <v>3689</v>
      </c>
      <c r="G726" s="330">
        <v>27902</v>
      </c>
      <c r="H726" s="328" t="s">
        <v>39</v>
      </c>
      <c r="I726" s="328" t="s">
        <v>3690</v>
      </c>
      <c r="J726" s="328" t="s">
        <v>3691</v>
      </c>
      <c r="K726" s="328" t="s">
        <v>436</v>
      </c>
      <c r="M726" s="328" t="str">
        <f t="shared" si="22"/>
        <v>002240 KS EQUITY</v>
      </c>
      <c r="O726" s="328" t="str">
        <f t="shared" si="23"/>
        <v>KOSE:A002240</v>
      </c>
    </row>
    <row r="727" spans="2:15">
      <c r="B727" s="328" t="s">
        <v>3692</v>
      </c>
      <c r="C727" s="328" t="s">
        <v>35</v>
      </c>
      <c r="D727" s="329" t="s">
        <v>3693</v>
      </c>
      <c r="E727" s="328" t="s">
        <v>187</v>
      </c>
      <c r="F727" s="328" t="s">
        <v>3694</v>
      </c>
      <c r="G727" s="330">
        <v>27901</v>
      </c>
      <c r="H727" s="328" t="s">
        <v>39</v>
      </c>
      <c r="I727" s="328" t="s">
        <v>3695</v>
      </c>
      <c r="J727" s="328" t="s">
        <v>3696</v>
      </c>
      <c r="K727" s="328" t="s">
        <v>351</v>
      </c>
      <c r="M727" s="328" t="str">
        <f t="shared" si="22"/>
        <v>004100 KS EQUITY</v>
      </c>
      <c r="O727" s="328" t="str">
        <f t="shared" si="23"/>
        <v>KOSE:A004100</v>
      </c>
    </row>
    <row r="728" spans="2:15">
      <c r="B728" s="328" t="s">
        <v>3697</v>
      </c>
      <c r="C728" s="328" t="s">
        <v>35</v>
      </c>
      <c r="D728" s="329" t="s">
        <v>3698</v>
      </c>
      <c r="E728" s="328" t="s">
        <v>2927</v>
      </c>
      <c r="F728" s="328" t="s">
        <v>3699</v>
      </c>
      <c r="G728" s="330">
        <v>27899</v>
      </c>
      <c r="H728" s="328" t="s">
        <v>39</v>
      </c>
      <c r="I728" s="328" t="s">
        <v>3700</v>
      </c>
      <c r="J728" s="328" t="s">
        <v>3701</v>
      </c>
      <c r="K728" s="328" t="s">
        <v>176</v>
      </c>
      <c r="M728" s="328" t="str">
        <f t="shared" si="22"/>
        <v>002820 KS EQUITY</v>
      </c>
      <c r="O728" s="328" t="str">
        <f t="shared" si="23"/>
        <v>KOSE:A002820</v>
      </c>
    </row>
    <row r="729" spans="2:15">
      <c r="B729" s="328" t="s">
        <v>3702</v>
      </c>
      <c r="C729" s="328" t="s">
        <v>35</v>
      </c>
      <c r="D729" s="329" t="s">
        <v>3703</v>
      </c>
      <c r="E729" s="328" t="s">
        <v>484</v>
      </c>
      <c r="F729" s="328" t="s">
        <v>3704</v>
      </c>
      <c r="G729" s="330">
        <v>27869</v>
      </c>
      <c r="H729" s="328" t="s">
        <v>39</v>
      </c>
      <c r="I729" s="328" t="s">
        <v>3593</v>
      </c>
      <c r="J729" s="328" t="s">
        <v>3705</v>
      </c>
      <c r="K729" s="328" t="s">
        <v>33</v>
      </c>
      <c r="M729" s="328" t="str">
        <f t="shared" si="22"/>
        <v>004840 KS EQUITY</v>
      </c>
      <c r="O729" s="328" t="str">
        <f t="shared" si="23"/>
        <v>KOSE:A004840</v>
      </c>
    </row>
    <row r="730" spans="2:15">
      <c r="B730" s="328" t="s">
        <v>3706</v>
      </c>
      <c r="C730" s="328" t="s">
        <v>35</v>
      </c>
      <c r="D730" s="329" t="s">
        <v>3707</v>
      </c>
      <c r="E730" s="328" t="s">
        <v>484</v>
      </c>
      <c r="F730" s="328" t="s">
        <v>3708</v>
      </c>
      <c r="G730" s="330">
        <v>27865</v>
      </c>
      <c r="H730" s="328" t="s">
        <v>39</v>
      </c>
      <c r="I730" s="328" t="s">
        <v>3709</v>
      </c>
      <c r="J730" s="328" t="s">
        <v>3710</v>
      </c>
      <c r="K730" s="328" t="s">
        <v>79</v>
      </c>
      <c r="M730" s="328" t="str">
        <f t="shared" si="22"/>
        <v>002350 KS EQUITY</v>
      </c>
      <c r="O730" s="328" t="str">
        <f t="shared" si="23"/>
        <v>KOSE:A002350</v>
      </c>
    </row>
    <row r="731" spans="2:15">
      <c r="B731" s="328" t="s">
        <v>3711</v>
      </c>
      <c r="C731" s="328" t="s">
        <v>35</v>
      </c>
      <c r="D731" s="329" t="s">
        <v>3712</v>
      </c>
      <c r="E731" s="328" t="s">
        <v>1098</v>
      </c>
      <c r="F731" s="328" t="s">
        <v>3713</v>
      </c>
      <c r="G731" s="330">
        <v>27843</v>
      </c>
      <c r="H731" s="328" t="s">
        <v>39</v>
      </c>
      <c r="I731" s="328" t="s">
        <v>3714</v>
      </c>
      <c r="J731" s="328" t="s">
        <v>3715</v>
      </c>
      <c r="K731" s="328" t="s">
        <v>33</v>
      </c>
      <c r="M731" s="328" t="str">
        <f t="shared" si="22"/>
        <v>004060 KS EQUITY</v>
      </c>
      <c r="O731" s="328" t="str">
        <f t="shared" si="23"/>
        <v>KOSE:A004060</v>
      </c>
    </row>
    <row r="732" spans="2:15">
      <c r="B732" s="328" t="s">
        <v>3716</v>
      </c>
      <c r="C732" s="328" t="s">
        <v>35</v>
      </c>
      <c r="D732" s="329" t="s">
        <v>3717</v>
      </c>
      <c r="E732" s="328" t="s">
        <v>421</v>
      </c>
      <c r="F732" s="328" t="s">
        <v>54</v>
      </c>
      <c r="G732" s="330">
        <v>27792</v>
      </c>
      <c r="H732" s="328" t="s">
        <v>39</v>
      </c>
      <c r="I732" s="328" t="s">
        <v>3718</v>
      </c>
      <c r="J732" s="328" t="s">
        <v>3719</v>
      </c>
      <c r="K732" s="328" t="s">
        <v>33</v>
      </c>
      <c r="M732" s="328" t="str">
        <f t="shared" si="22"/>
        <v>004000 KS EQUITY</v>
      </c>
      <c r="O732" s="328" t="str">
        <f t="shared" si="23"/>
        <v>KOSE:A004000</v>
      </c>
    </row>
    <row r="733" spans="2:15">
      <c r="B733" s="328" t="s">
        <v>3720</v>
      </c>
      <c r="C733" s="328" t="s">
        <v>35</v>
      </c>
      <c r="D733" s="329" t="s">
        <v>3721</v>
      </c>
      <c r="E733" s="328" t="s">
        <v>376</v>
      </c>
      <c r="F733" s="328" t="s">
        <v>3722</v>
      </c>
      <c r="G733" s="330">
        <v>27789</v>
      </c>
      <c r="H733" s="328" t="s">
        <v>39</v>
      </c>
      <c r="I733" s="328" t="s">
        <v>3723</v>
      </c>
      <c r="J733" s="328" t="s">
        <v>3724</v>
      </c>
      <c r="K733" s="328" t="s">
        <v>33</v>
      </c>
      <c r="M733" s="328" t="str">
        <f t="shared" si="22"/>
        <v>000020 KS EQUITY</v>
      </c>
      <c r="O733" s="328" t="str">
        <f t="shared" si="23"/>
        <v>KOSE:A000020</v>
      </c>
    </row>
    <row r="734" spans="2:15">
      <c r="B734" s="328" t="s">
        <v>3725</v>
      </c>
      <c r="C734" s="328" t="s">
        <v>35</v>
      </c>
      <c r="D734" s="329" t="s">
        <v>3726</v>
      </c>
      <c r="E734" s="328" t="s">
        <v>63</v>
      </c>
      <c r="F734" s="328" t="s">
        <v>3727</v>
      </c>
      <c r="G734" s="330">
        <v>27755</v>
      </c>
      <c r="H734" s="328" t="s">
        <v>39</v>
      </c>
      <c r="I734" s="328" t="s">
        <v>3728</v>
      </c>
      <c r="J734" s="328" t="s">
        <v>3729</v>
      </c>
      <c r="K734" s="328" t="s">
        <v>67</v>
      </c>
      <c r="M734" s="328" t="str">
        <f t="shared" si="22"/>
        <v>000210 KS EQUITY</v>
      </c>
      <c r="O734" s="328" t="str">
        <f t="shared" si="23"/>
        <v>KOSE:A000210</v>
      </c>
    </row>
    <row r="735" spans="2:15">
      <c r="B735" s="328" t="s">
        <v>3730</v>
      </c>
      <c r="C735" s="328" t="s">
        <v>35</v>
      </c>
      <c r="D735" s="329" t="s">
        <v>3731</v>
      </c>
      <c r="E735" s="328" t="s">
        <v>1892</v>
      </c>
      <c r="F735" s="328" t="s">
        <v>3732</v>
      </c>
      <c r="G735" s="330">
        <v>27755</v>
      </c>
      <c r="H735" s="328" t="s">
        <v>39</v>
      </c>
      <c r="I735" s="328" t="s">
        <v>3733</v>
      </c>
      <c r="J735" s="328" t="s">
        <v>3734</v>
      </c>
      <c r="K735" s="328" t="s">
        <v>33</v>
      </c>
      <c r="M735" s="328" t="str">
        <f t="shared" si="22"/>
        <v>001120 KS EQUITY</v>
      </c>
      <c r="O735" s="328" t="str">
        <f t="shared" si="23"/>
        <v>KOSE:A001120</v>
      </c>
    </row>
    <row r="736" spans="2:15">
      <c r="B736" s="328" t="s">
        <v>3735</v>
      </c>
      <c r="C736" s="328" t="s">
        <v>35</v>
      </c>
      <c r="D736" s="329" t="s">
        <v>3736</v>
      </c>
      <c r="E736" s="328" t="s">
        <v>376</v>
      </c>
      <c r="F736" s="328" t="s">
        <v>3737</v>
      </c>
      <c r="G736" s="330">
        <v>27754</v>
      </c>
      <c r="H736" s="328" t="s">
        <v>39</v>
      </c>
      <c r="I736" s="328" t="s">
        <v>3738</v>
      </c>
      <c r="J736" s="328" t="s">
        <v>3739</v>
      </c>
      <c r="K736" s="328" t="s">
        <v>351</v>
      </c>
      <c r="M736" s="328" t="str">
        <f t="shared" si="22"/>
        <v>002720 KS EQUITY</v>
      </c>
      <c r="O736" s="328" t="str">
        <f t="shared" si="23"/>
        <v>KOSE:A002720</v>
      </c>
    </row>
    <row r="737" spans="2:15">
      <c r="B737" s="328" t="s">
        <v>3740</v>
      </c>
      <c r="C737" s="328" t="s">
        <v>35</v>
      </c>
      <c r="D737" s="329" t="s">
        <v>3741</v>
      </c>
      <c r="E737" s="328" t="s">
        <v>413</v>
      </c>
      <c r="F737" s="328" t="s">
        <v>3742</v>
      </c>
      <c r="G737" s="330">
        <v>27754</v>
      </c>
      <c r="H737" s="328" t="s">
        <v>39</v>
      </c>
      <c r="I737" s="328" t="s">
        <v>383</v>
      </c>
      <c r="J737" s="328" t="s">
        <v>3743</v>
      </c>
      <c r="K737" s="328" t="s">
        <v>33</v>
      </c>
      <c r="M737" s="328" t="str">
        <f t="shared" si="22"/>
        <v>003240 KS EQUITY</v>
      </c>
      <c r="O737" s="328" t="str">
        <f t="shared" si="23"/>
        <v>KOSE:A003240</v>
      </c>
    </row>
    <row r="738" spans="2:15">
      <c r="B738" s="328" t="s">
        <v>3744</v>
      </c>
      <c r="C738" s="328" t="s">
        <v>35</v>
      </c>
      <c r="D738" s="329" t="s">
        <v>3745</v>
      </c>
      <c r="E738" s="328" t="s">
        <v>187</v>
      </c>
      <c r="F738" s="328" t="s">
        <v>3746</v>
      </c>
      <c r="G738" s="330">
        <v>27750</v>
      </c>
      <c r="H738" s="328" t="s">
        <v>39</v>
      </c>
      <c r="I738" s="328" t="s">
        <v>1145</v>
      </c>
      <c r="J738" s="328" t="s">
        <v>1146</v>
      </c>
      <c r="K738" s="328" t="s">
        <v>104</v>
      </c>
      <c r="M738" s="328" t="str">
        <f t="shared" si="22"/>
        <v>005030 KS EQUITY</v>
      </c>
      <c r="O738" s="328" t="str">
        <f t="shared" si="23"/>
        <v>KOSE:A005030</v>
      </c>
    </row>
    <row r="739" spans="2:15">
      <c r="B739" s="328" t="s">
        <v>3747</v>
      </c>
      <c r="C739" s="328" t="s">
        <v>35</v>
      </c>
      <c r="D739" s="329" t="s">
        <v>3748</v>
      </c>
      <c r="E739" s="328" t="s">
        <v>392</v>
      </c>
      <c r="F739" s="328" t="s">
        <v>3749</v>
      </c>
      <c r="G739" s="330">
        <v>27750</v>
      </c>
      <c r="H739" s="328" t="s">
        <v>181</v>
      </c>
      <c r="I739" s="328" t="s">
        <v>3750</v>
      </c>
      <c r="J739" s="328" t="s">
        <v>3751</v>
      </c>
      <c r="K739" s="328" t="s">
        <v>33</v>
      </c>
      <c r="M739" s="328" t="str">
        <f t="shared" si="22"/>
        <v>006390 KS EQUITY</v>
      </c>
      <c r="O739" s="328" t="str">
        <f t="shared" si="23"/>
        <v>KOSE:A006390</v>
      </c>
    </row>
    <row r="740" spans="2:15">
      <c r="B740" s="328" t="s">
        <v>3752</v>
      </c>
      <c r="C740" s="328" t="s">
        <v>35</v>
      </c>
      <c r="D740" s="329" t="s">
        <v>3753</v>
      </c>
      <c r="E740" s="328" t="s">
        <v>63</v>
      </c>
      <c r="F740" s="328" t="s">
        <v>1464</v>
      </c>
      <c r="G740" s="330">
        <v>27740</v>
      </c>
      <c r="H740" s="328" t="s">
        <v>39</v>
      </c>
      <c r="I740" s="328" t="s">
        <v>3754</v>
      </c>
      <c r="J740" s="328" t="s">
        <v>3755</v>
      </c>
      <c r="K740" s="328" t="s">
        <v>67</v>
      </c>
      <c r="M740" s="328" t="str">
        <f t="shared" si="22"/>
        <v>000590 KS EQUITY</v>
      </c>
      <c r="O740" s="328" t="str">
        <f t="shared" si="23"/>
        <v>KOSE:A000590</v>
      </c>
    </row>
    <row r="741" spans="2:15">
      <c r="B741" s="328" t="s">
        <v>3756</v>
      </c>
      <c r="C741" s="328" t="s">
        <v>35</v>
      </c>
      <c r="D741" s="329" t="s">
        <v>3757</v>
      </c>
      <c r="E741" s="328" t="s">
        <v>756</v>
      </c>
      <c r="F741" s="328" t="s">
        <v>3758</v>
      </c>
      <c r="G741" s="330">
        <v>27718</v>
      </c>
      <c r="H741" s="328" t="s">
        <v>39</v>
      </c>
      <c r="I741" s="328" t="s">
        <v>3759</v>
      </c>
      <c r="J741" s="328" t="s">
        <v>3760</v>
      </c>
      <c r="K741" s="328" t="s">
        <v>33</v>
      </c>
      <c r="M741" s="328" t="str">
        <f t="shared" si="22"/>
        <v>005390 KS EQUITY</v>
      </c>
      <c r="O741" s="328" t="str">
        <f t="shared" si="23"/>
        <v>KOSE:A005390</v>
      </c>
    </row>
    <row r="742" spans="2:15">
      <c r="B742" s="328" t="s">
        <v>3761</v>
      </c>
      <c r="C742" s="328" t="s">
        <v>35</v>
      </c>
      <c r="D742" s="329" t="s">
        <v>3762</v>
      </c>
      <c r="E742" s="328" t="s">
        <v>290</v>
      </c>
      <c r="F742" s="328" t="s">
        <v>3763</v>
      </c>
      <c r="G742" s="330">
        <v>27716</v>
      </c>
      <c r="H742" s="328" t="s">
        <v>39</v>
      </c>
      <c r="I742" s="328" t="s">
        <v>3764</v>
      </c>
      <c r="J742" s="328" t="s">
        <v>3765</v>
      </c>
      <c r="K742" s="328" t="s">
        <v>128</v>
      </c>
      <c r="M742" s="328" t="str">
        <f t="shared" si="22"/>
        <v>000990 KS EQUITY</v>
      </c>
      <c r="O742" s="328" t="str">
        <f t="shared" si="23"/>
        <v>KOSE:A000990</v>
      </c>
    </row>
    <row r="743" spans="2:15">
      <c r="B743" s="328" t="s">
        <v>3766</v>
      </c>
      <c r="C743" s="328" t="s">
        <v>35</v>
      </c>
      <c r="D743" s="329" t="s">
        <v>3767</v>
      </c>
      <c r="E743" s="328" t="s">
        <v>1154</v>
      </c>
      <c r="F743" s="328" t="s">
        <v>3768</v>
      </c>
      <c r="G743" s="330">
        <v>27710</v>
      </c>
      <c r="H743" s="328" t="s">
        <v>39</v>
      </c>
      <c r="I743" s="328" t="s">
        <v>3769</v>
      </c>
      <c r="J743" s="328" t="s">
        <v>3770</v>
      </c>
      <c r="K743" s="328" t="s">
        <v>351</v>
      </c>
      <c r="M743" s="328" t="str">
        <f t="shared" si="22"/>
        <v>006570 KS EQUITY</v>
      </c>
      <c r="O743" s="328" t="str">
        <f t="shared" si="23"/>
        <v>KOSE:A006570</v>
      </c>
    </row>
    <row r="744" spans="2:15">
      <c r="B744" s="328" t="s">
        <v>3771</v>
      </c>
      <c r="C744" s="328" t="s">
        <v>35</v>
      </c>
      <c r="D744" s="329" t="s">
        <v>3772</v>
      </c>
      <c r="E744" s="328" t="s">
        <v>376</v>
      </c>
      <c r="F744" s="328" t="s">
        <v>3773</v>
      </c>
      <c r="G744" s="330">
        <v>27668</v>
      </c>
      <c r="H744" s="328" t="s">
        <v>39</v>
      </c>
      <c r="I744" s="328" t="s">
        <v>3774</v>
      </c>
      <c r="J744" s="328" t="s">
        <v>3775</v>
      </c>
      <c r="K744" s="328" t="s">
        <v>33</v>
      </c>
      <c r="M744" s="328" t="str">
        <f t="shared" si="22"/>
        <v>000220 KS EQUITY</v>
      </c>
      <c r="O744" s="328" t="str">
        <f t="shared" si="23"/>
        <v>KOSE:A000220</v>
      </c>
    </row>
    <row r="745" spans="2:15">
      <c r="B745" s="328" t="s">
        <v>3776</v>
      </c>
      <c r="C745" s="328" t="s">
        <v>35</v>
      </c>
      <c r="D745" s="329" t="s">
        <v>3777</v>
      </c>
      <c r="E745" s="328" t="s">
        <v>439</v>
      </c>
      <c r="F745" s="328" t="s">
        <v>3778</v>
      </c>
      <c r="G745" s="330">
        <v>27667</v>
      </c>
      <c r="H745" s="328" t="s">
        <v>39</v>
      </c>
      <c r="I745" s="328" t="s">
        <v>3779</v>
      </c>
      <c r="J745" s="328" t="s">
        <v>3780</v>
      </c>
      <c r="K745" s="328" t="s">
        <v>33</v>
      </c>
      <c r="M745" s="328" t="str">
        <f t="shared" si="22"/>
        <v>000860 KS EQUITY</v>
      </c>
      <c r="O745" s="328" t="str">
        <f t="shared" si="23"/>
        <v>KOSE:A000860</v>
      </c>
    </row>
    <row r="746" spans="2:15">
      <c r="B746" s="328" t="s">
        <v>3781</v>
      </c>
      <c r="C746" s="328" t="s">
        <v>35</v>
      </c>
      <c r="D746" s="329" t="s">
        <v>3782</v>
      </c>
      <c r="E746" s="328" t="s">
        <v>75</v>
      </c>
      <c r="F746" s="328" t="s">
        <v>3783</v>
      </c>
      <c r="G746" s="330">
        <v>27667</v>
      </c>
      <c r="H746" s="328" t="s">
        <v>39</v>
      </c>
      <c r="I746" s="328" t="s">
        <v>3784</v>
      </c>
      <c r="J746" s="328" t="s">
        <v>3785</v>
      </c>
      <c r="K746" s="328" t="s">
        <v>33</v>
      </c>
      <c r="M746" s="328" t="str">
        <f t="shared" si="22"/>
        <v>003540 KS EQUITY</v>
      </c>
      <c r="O746" s="328" t="str">
        <f t="shared" si="23"/>
        <v>KOSE:A003540</v>
      </c>
    </row>
    <row r="747" spans="2:15">
      <c r="B747" s="328" t="s">
        <v>3786</v>
      </c>
      <c r="C747" s="328" t="s">
        <v>35</v>
      </c>
      <c r="D747" s="329" t="s">
        <v>3787</v>
      </c>
      <c r="E747" s="328" t="s">
        <v>75</v>
      </c>
      <c r="F747" s="328" t="s">
        <v>3788</v>
      </c>
      <c r="G747" s="330">
        <v>27667</v>
      </c>
      <c r="H747" s="328" t="s">
        <v>39</v>
      </c>
      <c r="I747" s="328" t="s">
        <v>3789</v>
      </c>
      <c r="J747" s="328" t="s">
        <v>3790</v>
      </c>
      <c r="K747" s="328" t="s">
        <v>579</v>
      </c>
      <c r="M747" s="328" t="str">
        <f t="shared" si="22"/>
        <v>005940 KS EQUITY</v>
      </c>
      <c r="O747" s="328" t="str">
        <f t="shared" si="23"/>
        <v>KOSE:A005940</v>
      </c>
    </row>
    <row r="748" spans="2:15">
      <c r="B748" s="328" t="s">
        <v>3791</v>
      </c>
      <c r="C748" s="328" t="s">
        <v>35</v>
      </c>
      <c r="D748" s="329" t="s">
        <v>3792</v>
      </c>
      <c r="E748" s="328" t="s">
        <v>75</v>
      </c>
      <c r="F748" s="328" t="s">
        <v>3793</v>
      </c>
      <c r="G748" s="330">
        <v>27579</v>
      </c>
      <c r="H748" s="328" t="s">
        <v>39</v>
      </c>
      <c r="I748" s="328" t="s">
        <v>3794</v>
      </c>
      <c r="J748" s="328" t="s">
        <v>3795</v>
      </c>
      <c r="K748" s="328" t="s">
        <v>67</v>
      </c>
      <c r="M748" s="328" t="str">
        <f t="shared" si="22"/>
        <v>006800 KS EQUITY</v>
      </c>
      <c r="O748" s="328" t="str">
        <f t="shared" si="23"/>
        <v>KOSE:A006800</v>
      </c>
    </row>
    <row r="749" spans="2:15">
      <c r="B749" s="328" t="s">
        <v>3796</v>
      </c>
      <c r="C749" s="328" t="s">
        <v>35</v>
      </c>
      <c r="D749" s="329" t="s">
        <v>3797</v>
      </c>
      <c r="E749" s="328" t="s">
        <v>1182</v>
      </c>
      <c r="F749" s="328" t="s">
        <v>3798</v>
      </c>
      <c r="G749" s="330">
        <v>27575</v>
      </c>
      <c r="H749" s="328" t="s">
        <v>39</v>
      </c>
      <c r="I749" s="328" t="s">
        <v>3799</v>
      </c>
      <c r="J749" s="328" t="s">
        <v>3800</v>
      </c>
      <c r="K749" s="328" t="s">
        <v>33</v>
      </c>
      <c r="M749" s="328" t="str">
        <f t="shared" si="22"/>
        <v>002700 KS EQUITY</v>
      </c>
      <c r="O749" s="328" t="str">
        <f t="shared" si="23"/>
        <v>KOSE:A002700</v>
      </c>
    </row>
    <row r="750" spans="2:15">
      <c r="B750" s="328" t="s">
        <v>3801</v>
      </c>
      <c r="C750" s="328" t="s">
        <v>35</v>
      </c>
      <c r="D750" s="329" t="s">
        <v>3802</v>
      </c>
      <c r="E750" s="328" t="s">
        <v>376</v>
      </c>
      <c r="F750" s="328" t="s">
        <v>3803</v>
      </c>
      <c r="G750" s="330">
        <v>27575</v>
      </c>
      <c r="H750" s="328" t="s">
        <v>39</v>
      </c>
      <c r="I750" s="328" t="s">
        <v>3804</v>
      </c>
      <c r="J750" s="328" t="s">
        <v>3805</v>
      </c>
      <c r="K750" s="328" t="s">
        <v>33</v>
      </c>
      <c r="M750" s="328" t="str">
        <f t="shared" si="22"/>
        <v>001360 KS EQUITY</v>
      </c>
      <c r="O750" s="328" t="str">
        <f t="shared" si="23"/>
        <v>KOSE:A001360</v>
      </c>
    </row>
    <row r="751" spans="2:15">
      <c r="B751" s="328" t="s">
        <v>3806</v>
      </c>
      <c r="C751" s="328" t="s">
        <v>35</v>
      </c>
      <c r="D751" s="329" t="s">
        <v>3807</v>
      </c>
      <c r="E751" s="328" t="s">
        <v>724</v>
      </c>
      <c r="F751" s="328" t="s">
        <v>3808</v>
      </c>
      <c r="G751" s="330">
        <v>27575</v>
      </c>
      <c r="H751" s="328" t="s">
        <v>39</v>
      </c>
      <c r="I751" s="328" t="s">
        <v>3809</v>
      </c>
      <c r="J751" s="328" t="s">
        <v>3810</v>
      </c>
      <c r="K751" s="328" t="s">
        <v>33</v>
      </c>
      <c r="M751" s="328" t="str">
        <f t="shared" si="22"/>
        <v>000810 KS EQUITY</v>
      </c>
      <c r="O751" s="328" t="str">
        <f t="shared" si="23"/>
        <v>KOSE:A000810</v>
      </c>
    </row>
    <row r="752" spans="2:15">
      <c r="B752" s="328" t="s">
        <v>3811</v>
      </c>
      <c r="C752" s="328" t="s">
        <v>35</v>
      </c>
      <c r="D752" s="329" t="s">
        <v>3812</v>
      </c>
      <c r="E752" s="328" t="s">
        <v>500</v>
      </c>
      <c r="F752" s="328" t="s">
        <v>3813</v>
      </c>
      <c r="G752" s="330">
        <v>27573</v>
      </c>
      <c r="H752" s="328" t="s">
        <v>39</v>
      </c>
      <c r="I752" s="328" t="s">
        <v>2345</v>
      </c>
      <c r="J752" s="328" t="s">
        <v>3814</v>
      </c>
      <c r="K752" s="328" t="s">
        <v>33</v>
      </c>
      <c r="M752" s="328" t="str">
        <f t="shared" si="22"/>
        <v>003230 KS EQUITY</v>
      </c>
      <c r="O752" s="328" t="str">
        <f t="shared" si="23"/>
        <v>KOSE:A003230</v>
      </c>
    </row>
    <row r="753" spans="2:15">
      <c r="B753" s="328" t="s">
        <v>3815</v>
      </c>
      <c r="C753" s="328" t="s">
        <v>35</v>
      </c>
      <c r="D753" s="329" t="s">
        <v>3816</v>
      </c>
      <c r="E753" s="328" t="s">
        <v>724</v>
      </c>
      <c r="F753" s="328" t="s">
        <v>3817</v>
      </c>
      <c r="G753" s="330">
        <v>27573</v>
      </c>
      <c r="H753" s="328" t="s">
        <v>39</v>
      </c>
      <c r="I753" s="328" t="s">
        <v>3818</v>
      </c>
      <c r="J753" s="328" t="s">
        <v>598</v>
      </c>
      <c r="K753" s="328" t="s">
        <v>33</v>
      </c>
      <c r="M753" s="328" t="str">
        <f t="shared" si="22"/>
        <v>000370 KS EQUITY</v>
      </c>
      <c r="O753" s="328" t="str">
        <f t="shared" si="23"/>
        <v>KOSE:A000370</v>
      </c>
    </row>
    <row r="754" spans="2:15">
      <c r="B754" s="328" t="s">
        <v>3819</v>
      </c>
      <c r="C754" s="328" t="s">
        <v>35</v>
      </c>
      <c r="D754" s="329" t="s">
        <v>3820</v>
      </c>
      <c r="E754" s="328" t="s">
        <v>112</v>
      </c>
      <c r="F754" s="328" t="s">
        <v>3821</v>
      </c>
      <c r="G754" s="330">
        <v>27572</v>
      </c>
      <c r="H754" s="328" t="s">
        <v>39</v>
      </c>
      <c r="I754" s="328" t="s">
        <v>3822</v>
      </c>
      <c r="J754" s="328" t="s">
        <v>3823</v>
      </c>
      <c r="K754" s="328" t="s">
        <v>971</v>
      </c>
      <c r="M754" s="328" t="str">
        <f t="shared" si="22"/>
        <v>008260 KS EQUITY</v>
      </c>
      <c r="O754" s="328" t="str">
        <f t="shared" si="23"/>
        <v>KOSE:A008260</v>
      </c>
    </row>
    <row r="755" spans="2:15">
      <c r="B755" s="328" t="s">
        <v>3824</v>
      </c>
      <c r="C755" s="328" t="s">
        <v>35</v>
      </c>
      <c r="D755" s="329" t="s">
        <v>3825</v>
      </c>
      <c r="E755" s="328" t="s">
        <v>376</v>
      </c>
      <c r="F755" s="328" t="s">
        <v>3826</v>
      </c>
      <c r="G755" s="330">
        <v>27572</v>
      </c>
      <c r="H755" s="328" t="s">
        <v>39</v>
      </c>
      <c r="I755" s="328" t="s">
        <v>3827</v>
      </c>
      <c r="J755" s="328" t="s">
        <v>3828</v>
      </c>
      <c r="K755" s="328" t="s">
        <v>33</v>
      </c>
      <c r="M755" s="328" t="str">
        <f t="shared" si="22"/>
        <v>000230 KS EQUITY</v>
      </c>
      <c r="O755" s="328" t="str">
        <f t="shared" si="23"/>
        <v>KOSE:A000230</v>
      </c>
    </row>
    <row r="756" spans="2:15">
      <c r="B756" s="328" t="s">
        <v>3829</v>
      </c>
      <c r="C756" s="328" t="s">
        <v>35</v>
      </c>
      <c r="D756" s="329" t="s">
        <v>3830</v>
      </c>
      <c r="E756" s="328" t="s">
        <v>575</v>
      </c>
      <c r="F756" s="328" t="s">
        <v>3831</v>
      </c>
      <c r="G756" s="330">
        <v>27570</v>
      </c>
      <c r="H756" s="328" t="s">
        <v>39</v>
      </c>
      <c r="I756" s="328" t="s">
        <v>3832</v>
      </c>
      <c r="J756" s="328" t="s">
        <v>3833</v>
      </c>
      <c r="K756" s="328" t="s">
        <v>33</v>
      </c>
      <c r="M756" s="328" t="str">
        <f t="shared" si="22"/>
        <v>000490 KS EQUITY</v>
      </c>
      <c r="O756" s="328" t="str">
        <f t="shared" si="23"/>
        <v>KOSE:A000490</v>
      </c>
    </row>
    <row r="757" spans="2:15">
      <c r="B757" s="328" t="s">
        <v>3834</v>
      </c>
      <c r="C757" s="328" t="s">
        <v>35</v>
      </c>
      <c r="D757" s="329" t="s">
        <v>3835</v>
      </c>
      <c r="E757" s="328" t="s">
        <v>63</v>
      </c>
      <c r="F757" s="328" t="s">
        <v>3836</v>
      </c>
      <c r="G757" s="330">
        <v>27569</v>
      </c>
      <c r="H757" s="328" t="s">
        <v>39</v>
      </c>
      <c r="I757" s="328" t="s">
        <v>3837</v>
      </c>
      <c r="J757" s="328" t="s">
        <v>3838</v>
      </c>
      <c r="K757" s="328" t="s">
        <v>33</v>
      </c>
      <c r="M757" s="328" t="str">
        <f t="shared" si="22"/>
        <v>001800 KS EQUITY</v>
      </c>
      <c r="O757" s="328" t="str">
        <f t="shared" si="23"/>
        <v>KOSE:A001800</v>
      </c>
    </row>
    <row r="758" spans="2:15">
      <c r="B758" s="328" t="s">
        <v>3839</v>
      </c>
      <c r="C758" s="328" t="s">
        <v>35</v>
      </c>
      <c r="D758" s="329" t="s">
        <v>3840</v>
      </c>
      <c r="E758" s="328" t="s">
        <v>745</v>
      </c>
      <c r="F758" s="328" t="s">
        <v>54</v>
      </c>
      <c r="G758" s="330">
        <v>27568</v>
      </c>
      <c r="H758" s="328" t="s">
        <v>39</v>
      </c>
      <c r="I758" s="328" t="s">
        <v>3841</v>
      </c>
      <c r="J758" s="328" t="s">
        <v>3842</v>
      </c>
      <c r="K758" s="328" t="s">
        <v>67</v>
      </c>
      <c r="M758" s="328" t="str">
        <f t="shared" si="22"/>
        <v>004540 KS EQUITY</v>
      </c>
      <c r="O758" s="328" t="str">
        <f t="shared" si="23"/>
        <v>KOSE:A004540</v>
      </c>
    </row>
    <row r="759" spans="2:15">
      <c r="B759" s="328" t="s">
        <v>3843</v>
      </c>
      <c r="C759" s="328" t="s">
        <v>35</v>
      </c>
      <c r="D759" s="329" t="s">
        <v>3844</v>
      </c>
      <c r="E759" s="328" t="s">
        <v>187</v>
      </c>
      <c r="F759" s="328" t="s">
        <v>3845</v>
      </c>
      <c r="G759" s="330">
        <v>27556</v>
      </c>
      <c r="H759" s="328" t="s">
        <v>39</v>
      </c>
      <c r="I759" s="328" t="s">
        <v>3846</v>
      </c>
      <c r="J759" s="328" t="s">
        <v>3847</v>
      </c>
      <c r="K759" s="328" t="s">
        <v>67</v>
      </c>
      <c r="M759" s="328" t="str">
        <f t="shared" si="22"/>
        <v>001420 KS EQUITY</v>
      </c>
      <c r="O759" s="328" t="str">
        <f t="shared" si="23"/>
        <v>KOSE:A001420</v>
      </c>
    </row>
    <row r="760" spans="2:15">
      <c r="B760" s="328" t="s">
        <v>3848</v>
      </c>
      <c r="C760" s="328" t="s">
        <v>35</v>
      </c>
      <c r="D760" s="329" t="s">
        <v>3849</v>
      </c>
      <c r="E760" s="328" t="s">
        <v>63</v>
      </c>
      <c r="F760" s="328" t="s">
        <v>3850</v>
      </c>
      <c r="G760" s="330">
        <v>27554</v>
      </c>
      <c r="H760" s="328" t="s">
        <v>39</v>
      </c>
      <c r="I760" s="328" t="s">
        <v>3851</v>
      </c>
      <c r="J760" s="328" t="s">
        <v>3852</v>
      </c>
      <c r="K760" s="328" t="s">
        <v>668</v>
      </c>
      <c r="M760" s="328" t="str">
        <f t="shared" si="22"/>
        <v>002020 KS EQUITY</v>
      </c>
      <c r="O760" s="328" t="str">
        <f t="shared" si="23"/>
        <v>KOSE:A002020</v>
      </c>
    </row>
    <row r="761" spans="2:15">
      <c r="B761" s="328" t="s">
        <v>3853</v>
      </c>
      <c r="C761" s="328" t="s">
        <v>35</v>
      </c>
      <c r="D761" s="329" t="s">
        <v>3854</v>
      </c>
      <c r="E761" s="328" t="s">
        <v>1261</v>
      </c>
      <c r="F761" s="328" t="s">
        <v>3855</v>
      </c>
      <c r="G761" s="330">
        <v>27547</v>
      </c>
      <c r="H761" s="328" t="s">
        <v>39</v>
      </c>
      <c r="I761" s="328" t="s">
        <v>3856</v>
      </c>
      <c r="J761" s="328" t="s">
        <v>3857</v>
      </c>
      <c r="K761" s="328" t="s">
        <v>33</v>
      </c>
      <c r="M761" s="328" t="str">
        <f t="shared" si="22"/>
        <v>005930 KS EQUITY</v>
      </c>
      <c r="O761" s="328" t="str">
        <f t="shared" si="23"/>
        <v>KOSE:A005930</v>
      </c>
    </row>
    <row r="762" spans="2:15">
      <c r="B762" s="328" t="s">
        <v>3858</v>
      </c>
      <c r="C762" s="328" t="s">
        <v>35</v>
      </c>
      <c r="D762" s="329" t="s">
        <v>3859</v>
      </c>
      <c r="E762" s="328" t="s">
        <v>1261</v>
      </c>
      <c r="F762" s="328" t="s">
        <v>3860</v>
      </c>
      <c r="G762" s="330">
        <v>27543</v>
      </c>
      <c r="H762" s="328" t="s">
        <v>39</v>
      </c>
      <c r="I762" s="328" t="s">
        <v>3861</v>
      </c>
      <c r="J762" s="328" t="s">
        <v>3862</v>
      </c>
      <c r="K762" s="328" t="s">
        <v>67</v>
      </c>
      <c r="M762" s="328" t="str">
        <f t="shared" si="22"/>
        <v>000300 KS EQUITY</v>
      </c>
      <c r="O762" s="328" t="str">
        <f t="shared" si="23"/>
        <v>KOSE:A000300</v>
      </c>
    </row>
    <row r="763" spans="2:15">
      <c r="B763" s="328" t="s">
        <v>3863</v>
      </c>
      <c r="C763" s="328" t="s">
        <v>35</v>
      </c>
      <c r="D763" s="329" t="s">
        <v>3864</v>
      </c>
      <c r="E763" s="328" t="s">
        <v>162</v>
      </c>
      <c r="F763" s="328" t="s">
        <v>3865</v>
      </c>
      <c r="G763" s="330">
        <v>27517</v>
      </c>
      <c r="H763" s="328" t="s">
        <v>39</v>
      </c>
      <c r="I763" s="328" t="s">
        <v>3866</v>
      </c>
      <c r="J763" s="328" t="s">
        <v>3867</v>
      </c>
      <c r="K763" s="328" t="s">
        <v>33</v>
      </c>
      <c r="M763" s="328" t="str">
        <f t="shared" si="22"/>
        <v>001460 KS EQUITY</v>
      </c>
      <c r="O763" s="328" t="str">
        <f t="shared" si="23"/>
        <v>KOSE:A001460</v>
      </c>
    </row>
    <row r="764" spans="2:15">
      <c r="B764" s="328" t="s">
        <v>3868</v>
      </c>
      <c r="C764" s="328" t="s">
        <v>35</v>
      </c>
      <c r="D764" s="329" t="s">
        <v>3869</v>
      </c>
      <c r="E764" s="328" t="s">
        <v>467</v>
      </c>
      <c r="F764" s="328" t="s">
        <v>3870</v>
      </c>
      <c r="G764" s="330">
        <v>27516</v>
      </c>
      <c r="H764" s="328" t="s">
        <v>39</v>
      </c>
      <c r="I764" s="328" t="s">
        <v>3871</v>
      </c>
      <c r="J764" s="328" t="s">
        <v>3872</v>
      </c>
      <c r="K764" s="328" t="s">
        <v>67</v>
      </c>
      <c r="M764" s="328" t="str">
        <f t="shared" si="22"/>
        <v>003620 KS EQUITY</v>
      </c>
      <c r="O764" s="328" t="str">
        <f t="shared" si="23"/>
        <v>KOSE:A003620</v>
      </c>
    </row>
    <row r="765" spans="2:15">
      <c r="B765" s="328" t="s">
        <v>3873</v>
      </c>
      <c r="C765" s="328" t="s">
        <v>35</v>
      </c>
      <c r="D765" s="329" t="s">
        <v>3874</v>
      </c>
      <c r="E765" s="328" t="s">
        <v>392</v>
      </c>
      <c r="F765" s="328" t="s">
        <v>3808</v>
      </c>
      <c r="G765" s="330">
        <v>27368</v>
      </c>
      <c r="H765" s="328" t="s">
        <v>39</v>
      </c>
      <c r="I765" s="328" t="s">
        <v>3875</v>
      </c>
      <c r="J765" s="328" t="s">
        <v>3876</v>
      </c>
      <c r="K765" s="328" t="s">
        <v>33</v>
      </c>
      <c r="M765" s="328" t="str">
        <f t="shared" si="22"/>
        <v>003410 KS EQUITY</v>
      </c>
      <c r="O765" s="328" t="str">
        <f t="shared" si="23"/>
        <v>KOSE:A003410</v>
      </c>
    </row>
    <row r="766" spans="2:15">
      <c r="B766" s="328" t="s">
        <v>3877</v>
      </c>
      <c r="C766" s="328" t="s">
        <v>35</v>
      </c>
      <c r="D766" s="329" t="s">
        <v>3878</v>
      </c>
      <c r="E766" s="328" t="s">
        <v>500</v>
      </c>
      <c r="F766" s="328" t="s">
        <v>3879</v>
      </c>
      <c r="G766" s="330">
        <v>27283</v>
      </c>
      <c r="H766" s="328" t="s">
        <v>39</v>
      </c>
      <c r="I766" s="328" t="s">
        <v>3880</v>
      </c>
      <c r="J766" s="328" t="s">
        <v>3881</v>
      </c>
      <c r="K766" s="328" t="s">
        <v>668</v>
      </c>
      <c r="M766" s="328" t="str">
        <f t="shared" si="22"/>
        <v>005610 KS EQUITY</v>
      </c>
      <c r="O766" s="328" t="str">
        <f t="shared" si="23"/>
        <v>KOSE:A005610</v>
      </c>
    </row>
    <row r="767" spans="2:15">
      <c r="B767" s="328" t="s">
        <v>3882</v>
      </c>
      <c r="C767" s="328" t="s">
        <v>35</v>
      </c>
      <c r="D767" s="329" t="s">
        <v>3883</v>
      </c>
      <c r="E767" s="328" t="s">
        <v>724</v>
      </c>
      <c r="F767" s="328" t="s">
        <v>3884</v>
      </c>
      <c r="G767" s="330">
        <v>27269</v>
      </c>
      <c r="H767" s="328" t="s">
        <v>39</v>
      </c>
      <c r="I767" s="328" t="s">
        <v>3885</v>
      </c>
      <c r="J767" s="328" t="s">
        <v>3886</v>
      </c>
      <c r="K767" s="328" t="s">
        <v>67</v>
      </c>
      <c r="M767" s="328" t="str">
        <f t="shared" si="22"/>
        <v>000540 KS EQUITY</v>
      </c>
      <c r="O767" s="328" t="str">
        <f t="shared" si="23"/>
        <v>KOSE:A000540</v>
      </c>
    </row>
    <row r="768" spans="2:15">
      <c r="B768" s="328" t="s">
        <v>3887</v>
      </c>
      <c r="C768" s="328" t="s">
        <v>35</v>
      </c>
      <c r="D768" s="329" t="s">
        <v>3888</v>
      </c>
      <c r="E768" s="328" t="s">
        <v>63</v>
      </c>
      <c r="F768" s="328" t="s">
        <v>3889</v>
      </c>
      <c r="G768" s="330">
        <v>27253</v>
      </c>
      <c r="H768" s="328" t="s">
        <v>39</v>
      </c>
      <c r="I768" s="328" t="s">
        <v>3890</v>
      </c>
      <c r="J768" s="328" t="s">
        <v>3891</v>
      </c>
      <c r="K768" s="328" t="s">
        <v>33</v>
      </c>
      <c r="M768" s="328" t="str">
        <f t="shared" si="22"/>
        <v>010050 KS EQUITY</v>
      </c>
      <c r="O768" s="328" t="str">
        <f t="shared" si="23"/>
        <v>KOSE:A010050</v>
      </c>
    </row>
    <row r="769" spans="2:15">
      <c r="B769" s="328" t="s">
        <v>3892</v>
      </c>
      <c r="C769" s="328" t="s">
        <v>35</v>
      </c>
      <c r="D769" s="329" t="s">
        <v>3893</v>
      </c>
      <c r="E769" s="328" t="s">
        <v>376</v>
      </c>
      <c r="F769" s="328" t="s">
        <v>3894</v>
      </c>
      <c r="G769" s="330">
        <v>27208</v>
      </c>
      <c r="H769" s="328" t="s">
        <v>39</v>
      </c>
      <c r="I769" s="328" t="s">
        <v>3895</v>
      </c>
      <c r="J769" s="328" t="s">
        <v>3896</v>
      </c>
      <c r="K769" s="328" t="s">
        <v>33</v>
      </c>
      <c r="M769" s="328" t="str">
        <f t="shared" si="22"/>
        <v>007570 KS EQUITY</v>
      </c>
      <c r="O769" s="328" t="str">
        <f t="shared" si="23"/>
        <v>KOSE:A007570</v>
      </c>
    </row>
    <row r="770" spans="2:15">
      <c r="B770" s="328" t="s">
        <v>3897</v>
      </c>
      <c r="C770" s="328" t="s">
        <v>35</v>
      </c>
      <c r="D770" s="329" t="s">
        <v>3898</v>
      </c>
      <c r="E770" s="328" t="s">
        <v>915</v>
      </c>
      <c r="F770" s="328" t="s">
        <v>3899</v>
      </c>
      <c r="G770" s="330">
        <v>27208</v>
      </c>
      <c r="H770" s="328" t="s">
        <v>39</v>
      </c>
      <c r="I770" s="328" t="s">
        <v>3900</v>
      </c>
      <c r="J770" s="328" t="s">
        <v>3901</v>
      </c>
      <c r="K770" s="328" t="s">
        <v>33</v>
      </c>
      <c r="M770" s="328" t="str">
        <f t="shared" si="22"/>
        <v>002320 KS EQUITY</v>
      </c>
      <c r="O770" s="328" t="str">
        <f t="shared" si="23"/>
        <v>KOSE:A002320</v>
      </c>
    </row>
    <row r="771" spans="2:15">
      <c r="B771" s="328" t="s">
        <v>3902</v>
      </c>
      <c r="C771" s="328" t="s">
        <v>35</v>
      </c>
      <c r="D771" s="329" t="s">
        <v>3903</v>
      </c>
      <c r="E771" s="328" t="s">
        <v>2209</v>
      </c>
      <c r="F771" s="328" t="s">
        <v>3904</v>
      </c>
      <c r="G771" s="330">
        <v>27206</v>
      </c>
      <c r="H771" s="328" t="s">
        <v>39</v>
      </c>
      <c r="I771" s="328" t="s">
        <v>3905</v>
      </c>
      <c r="J771" s="328" t="s">
        <v>3906</v>
      </c>
      <c r="K771" s="328" t="s">
        <v>67</v>
      </c>
      <c r="M771" s="328" t="str">
        <f t="shared" si="22"/>
        <v>002200 KS EQUITY</v>
      </c>
      <c r="O771" s="328" t="str">
        <f t="shared" si="23"/>
        <v>KOSE:A002200</v>
      </c>
    </row>
    <row r="772" spans="2:15">
      <c r="B772" s="328" t="s">
        <v>3907</v>
      </c>
      <c r="C772" s="328" t="s">
        <v>35</v>
      </c>
      <c r="D772" s="329" t="s">
        <v>3908</v>
      </c>
      <c r="E772" s="328" t="s">
        <v>467</v>
      </c>
      <c r="F772" s="328" t="s">
        <v>3909</v>
      </c>
      <c r="G772" s="330">
        <v>27199</v>
      </c>
      <c r="H772" s="328" t="s">
        <v>39</v>
      </c>
      <c r="I772" s="328" t="s">
        <v>3910</v>
      </c>
      <c r="J772" s="328" t="s">
        <v>3911</v>
      </c>
      <c r="K772" s="328" t="s">
        <v>33</v>
      </c>
      <c r="M772" s="328" t="str">
        <f t="shared" si="22"/>
        <v>005380 KS EQUITY</v>
      </c>
      <c r="O772" s="328" t="str">
        <f t="shared" si="23"/>
        <v>KOSE:A005380</v>
      </c>
    </row>
    <row r="773" spans="2:15">
      <c r="B773" s="328" t="s">
        <v>3912</v>
      </c>
      <c r="C773" s="328" t="s">
        <v>35</v>
      </c>
      <c r="D773" s="329" t="s">
        <v>3913</v>
      </c>
      <c r="E773" s="328" t="s">
        <v>1072</v>
      </c>
      <c r="F773" s="328" t="s">
        <v>3914</v>
      </c>
      <c r="G773" s="330">
        <v>27183</v>
      </c>
      <c r="H773" s="328" t="s">
        <v>39</v>
      </c>
      <c r="I773" s="328" t="s">
        <v>3915</v>
      </c>
      <c r="J773" s="328" t="s">
        <v>3916</v>
      </c>
      <c r="K773" s="328" t="s">
        <v>33</v>
      </c>
      <c r="M773" s="328" t="str">
        <f t="shared" si="22"/>
        <v>005360 KS EQUITY</v>
      </c>
      <c r="O773" s="328" t="str">
        <f t="shared" si="23"/>
        <v>KOSE:A005360</v>
      </c>
    </row>
    <row r="774" spans="2:15">
      <c r="B774" s="328" t="s">
        <v>3917</v>
      </c>
      <c r="C774" s="328" t="s">
        <v>35</v>
      </c>
      <c r="D774" s="329" t="s">
        <v>3918</v>
      </c>
      <c r="E774" s="328" t="s">
        <v>421</v>
      </c>
      <c r="F774" s="328" t="s">
        <v>3919</v>
      </c>
      <c r="G774" s="330">
        <v>27177</v>
      </c>
      <c r="H774" s="328" t="s">
        <v>39</v>
      </c>
      <c r="I774" s="328" t="s">
        <v>3920</v>
      </c>
      <c r="J774" s="328" t="s">
        <v>3921</v>
      </c>
      <c r="K774" s="328" t="s">
        <v>33</v>
      </c>
      <c r="M774" s="328" t="str">
        <f t="shared" ref="M774:M856" si="24">D774&amp;" KS EQUITY"</f>
        <v>009830 KS EQUITY</v>
      </c>
      <c r="O774" s="328" t="str">
        <f t="shared" ref="O774:O856" si="25">IF($C774="코스닥","KOSDAQ:A"&amp;$D774,"KOSE:A"&amp;$D774)</f>
        <v>KOSE:A009830</v>
      </c>
    </row>
    <row r="775" spans="2:15">
      <c r="B775" s="328" t="s">
        <v>3922</v>
      </c>
      <c r="C775" s="328" t="s">
        <v>35</v>
      </c>
      <c r="D775" s="329" t="s">
        <v>3923</v>
      </c>
      <c r="E775" s="328" t="s">
        <v>1313</v>
      </c>
      <c r="F775" s="328" t="s">
        <v>54</v>
      </c>
      <c r="G775" s="330">
        <v>27076</v>
      </c>
      <c r="H775" s="328" t="s">
        <v>39</v>
      </c>
      <c r="I775" s="328" t="s">
        <v>3924</v>
      </c>
      <c r="J775" s="328" t="s">
        <v>3925</v>
      </c>
      <c r="K775" s="328" t="s">
        <v>33</v>
      </c>
      <c r="M775" s="328" t="str">
        <f t="shared" si="24"/>
        <v>002030 KS EQUITY</v>
      </c>
      <c r="O775" s="328" t="str">
        <f t="shared" si="25"/>
        <v>KOSE:A002030</v>
      </c>
    </row>
    <row r="776" spans="2:15">
      <c r="B776" s="328" t="s">
        <v>3926</v>
      </c>
      <c r="C776" s="328" t="s">
        <v>35</v>
      </c>
      <c r="D776" s="329" t="s">
        <v>3927</v>
      </c>
      <c r="E776" s="328" t="s">
        <v>421</v>
      </c>
      <c r="F776" s="328" t="s">
        <v>3928</v>
      </c>
      <c r="G776" s="330">
        <v>27026</v>
      </c>
      <c r="H776" s="328" t="s">
        <v>39</v>
      </c>
      <c r="I776" s="328" t="s">
        <v>3929</v>
      </c>
      <c r="J776" s="328" t="s">
        <v>3930</v>
      </c>
      <c r="K776" s="328" t="s">
        <v>33</v>
      </c>
      <c r="M776" s="328" t="str">
        <f t="shared" si="24"/>
        <v>006380 KS EQUITY</v>
      </c>
      <c r="O776" s="328" t="str">
        <f t="shared" si="25"/>
        <v>KOSE:A006380</v>
      </c>
    </row>
    <row r="777" spans="2:15">
      <c r="B777" s="328" t="s">
        <v>3931</v>
      </c>
      <c r="C777" s="328" t="s">
        <v>35</v>
      </c>
      <c r="D777" s="329" t="s">
        <v>3932</v>
      </c>
      <c r="E777" s="328" t="s">
        <v>63</v>
      </c>
      <c r="F777" s="328" t="s">
        <v>3933</v>
      </c>
      <c r="G777" s="330">
        <v>27026</v>
      </c>
      <c r="H777" s="328" t="s">
        <v>39</v>
      </c>
      <c r="I777" s="328" t="s">
        <v>3934</v>
      </c>
      <c r="J777" s="328" t="s">
        <v>3935</v>
      </c>
      <c r="K777" s="328" t="s">
        <v>128</v>
      </c>
      <c r="M777" s="328" t="str">
        <f t="shared" si="24"/>
        <v>004990 KS EQUITY</v>
      </c>
      <c r="O777" s="328" t="str">
        <f t="shared" si="25"/>
        <v>KOSE:A004990</v>
      </c>
    </row>
    <row r="778" spans="2:15">
      <c r="B778" s="328" t="s">
        <v>3936</v>
      </c>
      <c r="C778" s="328" t="s">
        <v>35</v>
      </c>
      <c r="D778" s="329" t="s">
        <v>3937</v>
      </c>
      <c r="E778" s="328" t="s">
        <v>2283</v>
      </c>
      <c r="F778" s="328" t="s">
        <v>3938</v>
      </c>
      <c r="G778" s="330">
        <v>27016</v>
      </c>
      <c r="H778" s="328" t="s">
        <v>39</v>
      </c>
      <c r="I778" s="328" t="s">
        <v>3939</v>
      </c>
      <c r="J778" s="328" t="s">
        <v>3940</v>
      </c>
      <c r="K778" s="328" t="s">
        <v>33</v>
      </c>
      <c r="M778" s="328" t="str">
        <f t="shared" si="24"/>
        <v>001070 KS EQUITY</v>
      </c>
      <c r="O778" s="328" t="str">
        <f t="shared" si="25"/>
        <v>KOSE:A001070</v>
      </c>
    </row>
    <row r="779" spans="2:15">
      <c r="B779" s="328" t="s">
        <v>3941</v>
      </c>
      <c r="C779" s="328" t="s">
        <v>35</v>
      </c>
      <c r="D779" s="329" t="s">
        <v>3942</v>
      </c>
      <c r="E779" s="328" t="s">
        <v>500</v>
      </c>
      <c r="F779" s="328" t="s">
        <v>3943</v>
      </c>
      <c r="G779" s="330">
        <v>26983</v>
      </c>
      <c r="H779" s="328" t="s">
        <v>39</v>
      </c>
      <c r="I779" s="328" t="s">
        <v>3944</v>
      </c>
      <c r="J779" s="328" t="s">
        <v>3945</v>
      </c>
      <c r="K779" s="328" t="s">
        <v>176</v>
      </c>
      <c r="M779" s="328" t="str">
        <f t="shared" si="24"/>
        <v>004410 KS EQUITY</v>
      </c>
      <c r="O779" s="328" t="str">
        <f t="shared" si="25"/>
        <v>KOSE:A004410</v>
      </c>
    </row>
    <row r="780" spans="2:15">
      <c r="B780" s="328" t="s">
        <v>3946</v>
      </c>
      <c r="C780" s="328" t="s">
        <v>35</v>
      </c>
      <c r="D780" s="329" t="s">
        <v>3947</v>
      </c>
      <c r="E780" s="328" t="s">
        <v>327</v>
      </c>
      <c r="F780" s="328" t="s">
        <v>3948</v>
      </c>
      <c r="G780" s="330">
        <v>26983</v>
      </c>
      <c r="H780" s="328" t="s">
        <v>39</v>
      </c>
      <c r="I780" s="328" t="s">
        <v>3949</v>
      </c>
      <c r="J780" s="328" t="s">
        <v>3950</v>
      </c>
      <c r="K780" s="328" t="s">
        <v>33</v>
      </c>
      <c r="M780" s="328" t="str">
        <f t="shared" si="24"/>
        <v>003560 KS EQUITY</v>
      </c>
      <c r="O780" s="328" t="str">
        <f t="shared" si="25"/>
        <v>KOSE:A003560</v>
      </c>
    </row>
    <row r="781" spans="2:15">
      <c r="B781" s="328" t="s">
        <v>3951</v>
      </c>
      <c r="C781" s="328" t="s">
        <v>35</v>
      </c>
      <c r="D781" s="329" t="s">
        <v>3952</v>
      </c>
      <c r="E781" s="328" t="s">
        <v>1098</v>
      </c>
      <c r="F781" s="328" t="s">
        <v>54</v>
      </c>
      <c r="G781" s="330">
        <v>26926</v>
      </c>
      <c r="H781" s="328" t="s">
        <v>39</v>
      </c>
      <c r="I781" s="328" t="s">
        <v>1199</v>
      </c>
      <c r="J781" s="328" t="s">
        <v>3953</v>
      </c>
      <c r="K781" s="328" t="s">
        <v>33</v>
      </c>
      <c r="M781" s="328" t="str">
        <f t="shared" si="24"/>
        <v>000680 KS EQUITY</v>
      </c>
      <c r="O781" s="328" t="str">
        <f t="shared" si="25"/>
        <v>KOSE:A000680</v>
      </c>
    </row>
    <row r="782" spans="2:15">
      <c r="B782" s="328" t="s">
        <v>3954</v>
      </c>
      <c r="C782" s="328" t="s">
        <v>35</v>
      </c>
      <c r="D782" s="329" t="s">
        <v>3955</v>
      </c>
      <c r="E782" s="328" t="s">
        <v>3956</v>
      </c>
      <c r="F782" s="328" t="s">
        <v>226</v>
      </c>
      <c r="G782" s="330">
        <v>26886</v>
      </c>
      <c r="H782" s="328" t="s">
        <v>39</v>
      </c>
      <c r="I782" s="328" t="s">
        <v>3957</v>
      </c>
      <c r="J782" s="328" t="s">
        <v>3958</v>
      </c>
      <c r="K782" s="328" t="s">
        <v>67</v>
      </c>
      <c r="M782" s="328" t="str">
        <f t="shared" si="24"/>
        <v>001210 KS EQUITY</v>
      </c>
      <c r="O782" s="328" t="str">
        <f t="shared" si="25"/>
        <v>KOSE:A001210</v>
      </c>
    </row>
    <row r="783" spans="2:15">
      <c r="B783" s="328" t="s">
        <v>3959</v>
      </c>
      <c r="C783" s="328" t="s">
        <v>35</v>
      </c>
      <c r="D783" s="329" t="s">
        <v>3960</v>
      </c>
      <c r="E783" s="328" t="s">
        <v>63</v>
      </c>
      <c r="F783" s="328" t="s">
        <v>3961</v>
      </c>
      <c r="G783" s="330">
        <v>26866</v>
      </c>
      <c r="H783" s="328" t="s">
        <v>39</v>
      </c>
      <c r="I783" s="328" t="s">
        <v>3962</v>
      </c>
      <c r="J783" s="328" t="s">
        <v>3963</v>
      </c>
      <c r="K783" s="328" t="s">
        <v>33</v>
      </c>
      <c r="M783" s="328" t="str">
        <f t="shared" si="24"/>
        <v>000140 KS EQUITY</v>
      </c>
      <c r="O783" s="328" t="str">
        <f t="shared" si="25"/>
        <v>KOSE:A000140</v>
      </c>
    </row>
    <row r="784" spans="2:15">
      <c r="B784" s="328" t="s">
        <v>3964</v>
      </c>
      <c r="C784" s="328" t="s">
        <v>35</v>
      </c>
      <c r="D784" s="329" t="s">
        <v>3965</v>
      </c>
      <c r="E784" s="328" t="s">
        <v>63</v>
      </c>
      <c r="F784" s="328" t="s">
        <v>3966</v>
      </c>
      <c r="G784" s="330">
        <v>26845</v>
      </c>
      <c r="H784" s="328" t="s">
        <v>39</v>
      </c>
      <c r="I784" s="328" t="s">
        <v>3967</v>
      </c>
      <c r="J784" s="328" t="s">
        <v>3968</v>
      </c>
      <c r="K784" s="328" t="s">
        <v>33</v>
      </c>
      <c r="M784" s="328" t="str">
        <f t="shared" si="24"/>
        <v>000320 KS EQUITY</v>
      </c>
      <c r="O784" s="328" t="str">
        <f t="shared" si="25"/>
        <v>KOSE:A000320</v>
      </c>
    </row>
    <row r="785" spans="2:15">
      <c r="B785" s="328" t="s">
        <v>3969</v>
      </c>
      <c r="C785" s="328" t="s">
        <v>35</v>
      </c>
      <c r="D785" s="329" t="s">
        <v>3970</v>
      </c>
      <c r="E785" s="328" t="s">
        <v>467</v>
      </c>
      <c r="F785" s="328" t="s">
        <v>54</v>
      </c>
      <c r="G785" s="330">
        <v>26844</v>
      </c>
      <c r="H785" s="328" t="s">
        <v>39</v>
      </c>
      <c r="I785" s="328" t="s">
        <v>3971</v>
      </c>
      <c r="J785" s="328" t="s">
        <v>3972</v>
      </c>
      <c r="K785" s="328" t="s">
        <v>33</v>
      </c>
      <c r="M785" s="328" t="str">
        <f t="shared" si="24"/>
        <v>000270 KS EQUITY</v>
      </c>
      <c r="O785" s="328" t="str">
        <f t="shared" si="25"/>
        <v>KOSE:A000270</v>
      </c>
    </row>
    <row r="786" spans="2:15">
      <c r="B786" s="328" t="s">
        <v>3973</v>
      </c>
      <c r="C786" s="328" t="s">
        <v>35</v>
      </c>
      <c r="D786" s="329" t="s">
        <v>3974</v>
      </c>
      <c r="E786" s="328" t="s">
        <v>63</v>
      </c>
      <c r="F786" s="328" t="s">
        <v>3975</v>
      </c>
      <c r="G786" s="330">
        <v>26844</v>
      </c>
      <c r="H786" s="328" t="s">
        <v>39</v>
      </c>
      <c r="I786" s="328" t="s">
        <v>3976</v>
      </c>
      <c r="J786" s="328" t="s">
        <v>3977</v>
      </c>
      <c r="K786" s="328" t="s">
        <v>33</v>
      </c>
      <c r="M786" s="328" t="str">
        <f t="shared" si="24"/>
        <v>004800 KS EQUITY</v>
      </c>
      <c r="O786" s="328" t="str">
        <f t="shared" si="25"/>
        <v>KOSE:A004800</v>
      </c>
    </row>
    <row r="787" spans="2:15">
      <c r="B787" s="328" t="s">
        <v>3978</v>
      </c>
      <c r="C787" s="328" t="s">
        <v>35</v>
      </c>
      <c r="D787" s="329" t="s">
        <v>3979</v>
      </c>
      <c r="E787" s="328" t="s">
        <v>63</v>
      </c>
      <c r="F787" s="328" t="s">
        <v>3980</v>
      </c>
      <c r="G787" s="330">
        <v>26844</v>
      </c>
      <c r="H787" s="328" t="s">
        <v>39</v>
      </c>
      <c r="I787" s="328" t="s">
        <v>3981</v>
      </c>
      <c r="J787" s="328" t="s">
        <v>3982</v>
      </c>
      <c r="K787" s="328" t="s">
        <v>33</v>
      </c>
      <c r="M787" s="328" t="str">
        <f t="shared" si="24"/>
        <v>001040 KS EQUITY</v>
      </c>
      <c r="O787" s="328" t="str">
        <f t="shared" si="25"/>
        <v>KOSE:A001040</v>
      </c>
    </row>
    <row r="788" spans="2:15">
      <c r="B788" s="328" t="s">
        <v>3983</v>
      </c>
      <c r="C788" s="328" t="s">
        <v>35</v>
      </c>
      <c r="D788" s="329" t="s">
        <v>3984</v>
      </c>
      <c r="E788" s="328" t="s">
        <v>63</v>
      </c>
      <c r="F788" s="328" t="s">
        <v>3985</v>
      </c>
      <c r="G788" s="330">
        <v>26843</v>
      </c>
      <c r="H788" s="328" t="s">
        <v>39</v>
      </c>
      <c r="I788" s="328" t="s">
        <v>3986</v>
      </c>
      <c r="J788" s="328" t="s">
        <v>3987</v>
      </c>
      <c r="K788" s="328" t="s">
        <v>33</v>
      </c>
      <c r="M788" s="328" t="str">
        <f t="shared" si="24"/>
        <v>000150 KS EQUITY</v>
      </c>
      <c r="O788" s="328" t="str">
        <f t="shared" si="25"/>
        <v>KOSE:A000150</v>
      </c>
    </row>
    <row r="789" spans="2:15">
      <c r="B789" s="328" t="s">
        <v>3988</v>
      </c>
      <c r="C789" s="328" t="s">
        <v>35</v>
      </c>
      <c r="D789" s="329" t="s">
        <v>3989</v>
      </c>
      <c r="E789" s="328" t="s">
        <v>112</v>
      </c>
      <c r="F789" s="328" t="s">
        <v>3990</v>
      </c>
      <c r="G789" s="330">
        <v>26841</v>
      </c>
      <c r="H789" s="328" t="s">
        <v>39</v>
      </c>
      <c r="I789" s="328" t="s">
        <v>3991</v>
      </c>
      <c r="J789" s="328" t="s">
        <v>3992</v>
      </c>
      <c r="K789" s="328" t="s">
        <v>33</v>
      </c>
      <c r="M789" s="328" t="str">
        <f t="shared" si="24"/>
        <v>005010 KS EQUITY</v>
      </c>
      <c r="O789" s="328" t="str">
        <f t="shared" si="25"/>
        <v>KOSE:A005010</v>
      </c>
    </row>
    <row r="790" spans="2:15">
      <c r="B790" s="328" t="s">
        <v>3993</v>
      </c>
      <c r="C790" s="328" t="s">
        <v>35</v>
      </c>
      <c r="D790" s="329" t="s">
        <v>3994</v>
      </c>
      <c r="E790" s="328" t="s">
        <v>724</v>
      </c>
      <c r="F790" s="328" t="s">
        <v>3995</v>
      </c>
      <c r="G790" s="330">
        <v>26841</v>
      </c>
      <c r="H790" s="328" t="s">
        <v>39</v>
      </c>
      <c r="I790" s="328" t="s">
        <v>3996</v>
      </c>
      <c r="J790" s="328" t="s">
        <v>3997</v>
      </c>
      <c r="K790" s="328" t="s">
        <v>67</v>
      </c>
      <c r="M790" s="328" t="str">
        <f t="shared" si="24"/>
        <v>005830 KS EQUITY</v>
      </c>
      <c r="O790" s="328" t="str">
        <f t="shared" si="25"/>
        <v>KOSE:A005830</v>
      </c>
    </row>
    <row r="791" spans="2:15">
      <c r="B791" s="328" t="s">
        <v>3998</v>
      </c>
      <c r="C791" s="328" t="s">
        <v>35</v>
      </c>
      <c r="D791" s="329" t="s">
        <v>3999</v>
      </c>
      <c r="E791" s="328" t="s">
        <v>575</v>
      </c>
      <c r="F791" s="328" t="s">
        <v>4000</v>
      </c>
      <c r="G791" s="330">
        <v>26841</v>
      </c>
      <c r="H791" s="328" t="s">
        <v>39</v>
      </c>
      <c r="I791" s="328" t="s">
        <v>2701</v>
      </c>
      <c r="J791" s="328" t="s">
        <v>4001</v>
      </c>
      <c r="K791" s="328" t="s">
        <v>176</v>
      </c>
      <c r="M791" s="328" t="str">
        <f t="shared" si="24"/>
        <v>002900 KS EQUITY</v>
      </c>
      <c r="O791" s="328" t="str">
        <f t="shared" si="25"/>
        <v>KOSE:A002900</v>
      </c>
    </row>
    <row r="792" spans="2:15">
      <c r="B792" s="328" t="s">
        <v>4002</v>
      </c>
      <c r="C792" s="328" t="s">
        <v>35</v>
      </c>
      <c r="D792" s="329" t="s">
        <v>4003</v>
      </c>
      <c r="E792" s="328" t="s">
        <v>376</v>
      </c>
      <c r="F792" s="328" t="s">
        <v>4004</v>
      </c>
      <c r="G792" s="330">
        <v>26840</v>
      </c>
      <c r="H792" s="328" t="s">
        <v>39</v>
      </c>
      <c r="I792" s="328" t="s">
        <v>4005</v>
      </c>
      <c r="J792" s="328" t="s">
        <v>4006</v>
      </c>
      <c r="K792" s="328" t="s">
        <v>33</v>
      </c>
      <c r="M792" s="328" t="str">
        <f t="shared" si="24"/>
        <v>003090 KS EQUITY</v>
      </c>
      <c r="O792" s="328" t="str">
        <f t="shared" si="25"/>
        <v>KOSE:A003090</v>
      </c>
    </row>
    <row r="793" spans="2:15">
      <c r="B793" s="328" t="s">
        <v>4007</v>
      </c>
      <c r="C793" s="328" t="s">
        <v>35</v>
      </c>
      <c r="D793" s="329" t="s">
        <v>4008</v>
      </c>
      <c r="E793" s="328" t="s">
        <v>136</v>
      </c>
      <c r="F793" s="328" t="s">
        <v>4009</v>
      </c>
      <c r="G793" s="330">
        <v>26840</v>
      </c>
      <c r="H793" s="328" t="s">
        <v>39</v>
      </c>
      <c r="I793" s="328" t="s">
        <v>4010</v>
      </c>
      <c r="J793" s="328" t="s">
        <v>4011</v>
      </c>
      <c r="K793" s="328" t="s">
        <v>33</v>
      </c>
      <c r="M793" s="328" t="str">
        <f t="shared" si="24"/>
        <v>003780 KS EQUITY</v>
      </c>
      <c r="O793" s="328" t="str">
        <f t="shared" si="25"/>
        <v>KOSE:A003780</v>
      </c>
    </row>
    <row r="794" spans="2:15">
      <c r="B794" s="328" t="s">
        <v>4012</v>
      </c>
      <c r="C794" s="328" t="s">
        <v>35</v>
      </c>
      <c r="D794" s="329" t="s">
        <v>4013</v>
      </c>
      <c r="E794" s="328" t="s">
        <v>376</v>
      </c>
      <c r="F794" s="328" t="s">
        <v>4014</v>
      </c>
      <c r="G794" s="330">
        <v>26836</v>
      </c>
      <c r="H794" s="328" t="s">
        <v>39</v>
      </c>
      <c r="I794" s="328" t="s">
        <v>4015</v>
      </c>
      <c r="J794" s="328" t="s">
        <v>4016</v>
      </c>
      <c r="K794" s="328" t="s">
        <v>33</v>
      </c>
      <c r="M794" s="328" t="str">
        <f t="shared" si="24"/>
        <v>003520 KS EQUITY</v>
      </c>
      <c r="O794" s="328" t="str">
        <f t="shared" si="25"/>
        <v>KOSE:A003520</v>
      </c>
    </row>
    <row r="795" spans="2:15">
      <c r="B795" s="328" t="s">
        <v>4017</v>
      </c>
      <c r="C795" s="328" t="s">
        <v>35</v>
      </c>
      <c r="D795" s="329" t="s">
        <v>4018</v>
      </c>
      <c r="E795" s="328" t="s">
        <v>439</v>
      </c>
      <c r="F795" s="328" t="s">
        <v>4019</v>
      </c>
      <c r="G795" s="330">
        <v>26807</v>
      </c>
      <c r="H795" s="328" t="s">
        <v>39</v>
      </c>
      <c r="I795" s="328" t="s">
        <v>4020</v>
      </c>
      <c r="J795" s="328" t="s">
        <v>4021</v>
      </c>
      <c r="K795" s="328" t="s">
        <v>33</v>
      </c>
      <c r="M795" s="328" t="str">
        <f t="shared" si="24"/>
        <v>002380 KS EQUITY</v>
      </c>
      <c r="O795" s="328" t="str">
        <f t="shared" si="25"/>
        <v>KOSE:A002380</v>
      </c>
    </row>
    <row r="796" spans="2:15">
      <c r="B796" s="328" t="s">
        <v>4022</v>
      </c>
      <c r="C796" s="328" t="s">
        <v>35</v>
      </c>
      <c r="D796" s="329" t="s">
        <v>4023</v>
      </c>
      <c r="E796" s="328" t="s">
        <v>4024</v>
      </c>
      <c r="F796" s="328" t="s">
        <v>4025</v>
      </c>
      <c r="G796" s="330">
        <v>26793</v>
      </c>
      <c r="H796" s="328" t="s">
        <v>39</v>
      </c>
      <c r="I796" s="328" t="s">
        <v>4026</v>
      </c>
      <c r="J796" s="328" t="s">
        <v>4027</v>
      </c>
      <c r="K796" s="328" t="s">
        <v>33</v>
      </c>
      <c r="M796" s="328" t="str">
        <f t="shared" si="24"/>
        <v>005300 KS EQUITY</v>
      </c>
      <c r="O796" s="328" t="str">
        <f t="shared" si="25"/>
        <v>KOSE:A005300</v>
      </c>
    </row>
    <row r="797" spans="2:15">
      <c r="B797" s="328" t="s">
        <v>4028</v>
      </c>
      <c r="C797" s="328" t="s">
        <v>35</v>
      </c>
      <c r="D797" s="329" t="s">
        <v>4029</v>
      </c>
      <c r="E797" s="328" t="s">
        <v>4030</v>
      </c>
      <c r="F797" s="328" t="s">
        <v>54</v>
      </c>
      <c r="G797" s="330">
        <v>26784</v>
      </c>
      <c r="H797" s="328" t="s">
        <v>39</v>
      </c>
      <c r="I797" s="328" t="s">
        <v>4031</v>
      </c>
      <c r="J797" s="328" t="s">
        <v>1489</v>
      </c>
      <c r="K797" s="328" t="s">
        <v>33</v>
      </c>
      <c r="M797" s="328" t="str">
        <f t="shared" si="24"/>
        <v>003200 KS EQUITY</v>
      </c>
      <c r="O797" s="328" t="str">
        <f t="shared" si="25"/>
        <v>KOSE:A003200</v>
      </c>
    </row>
    <row r="798" spans="2:15">
      <c r="B798" s="328" t="s">
        <v>4032</v>
      </c>
      <c r="C798" s="328" t="s">
        <v>35</v>
      </c>
      <c r="D798" s="329" t="s">
        <v>4033</v>
      </c>
      <c r="E798" s="328" t="s">
        <v>439</v>
      </c>
      <c r="F798" s="328" t="s">
        <v>4034</v>
      </c>
      <c r="G798" s="330">
        <v>26661</v>
      </c>
      <c r="H798" s="328" t="s">
        <v>39</v>
      </c>
      <c r="I798" s="328" t="s">
        <v>4035</v>
      </c>
      <c r="J798" s="328" t="s">
        <v>4036</v>
      </c>
      <c r="K798" s="328" t="s">
        <v>504</v>
      </c>
      <c r="M798" s="328" t="str">
        <f t="shared" si="24"/>
        <v>002790 KS EQUITY</v>
      </c>
      <c r="O798" s="328" t="str">
        <f t="shared" si="25"/>
        <v>KOSE:A002790</v>
      </c>
    </row>
    <row r="799" spans="2:15">
      <c r="B799" s="328" t="s">
        <v>4037</v>
      </c>
      <c r="C799" s="328" t="s">
        <v>35</v>
      </c>
      <c r="D799" s="329" t="s">
        <v>4038</v>
      </c>
      <c r="E799" s="328" t="s">
        <v>142</v>
      </c>
      <c r="F799" s="328" t="s">
        <v>4039</v>
      </c>
      <c r="G799" s="330">
        <v>26436</v>
      </c>
      <c r="H799" s="328" t="s">
        <v>39</v>
      </c>
      <c r="I799" s="328" t="s">
        <v>4040</v>
      </c>
      <c r="J799" s="328" t="s">
        <v>4041</v>
      </c>
      <c r="K799" s="328" t="s">
        <v>33</v>
      </c>
      <c r="M799" s="328" t="str">
        <f t="shared" si="24"/>
        <v>006220 KS EQUITY</v>
      </c>
      <c r="O799" s="328" t="str">
        <f t="shared" si="25"/>
        <v>KOSE:A006220</v>
      </c>
    </row>
    <row r="800" spans="2:15">
      <c r="B800" s="328" t="s">
        <v>4042</v>
      </c>
      <c r="C800" s="328" t="s">
        <v>35</v>
      </c>
      <c r="D800" s="329" t="s">
        <v>4043</v>
      </c>
      <c r="E800" s="328" t="s">
        <v>63</v>
      </c>
      <c r="F800" s="328" t="s">
        <v>4044</v>
      </c>
      <c r="G800" s="330">
        <v>26302</v>
      </c>
      <c r="H800" s="328" t="s">
        <v>39</v>
      </c>
      <c r="I800" s="328" t="s">
        <v>4045</v>
      </c>
      <c r="J800" s="328" t="s">
        <v>4046</v>
      </c>
      <c r="K800" s="328" t="s">
        <v>33</v>
      </c>
      <c r="M800" s="328" t="str">
        <f t="shared" si="24"/>
        <v>004150 KS EQUITY</v>
      </c>
      <c r="O800" s="328" t="str">
        <f t="shared" si="25"/>
        <v>KOSE:A004150</v>
      </c>
    </row>
    <row r="801" spans="2:15">
      <c r="B801" s="328" t="s">
        <v>4047</v>
      </c>
      <c r="C801" s="328" t="s">
        <v>35</v>
      </c>
      <c r="D801" s="329" t="s">
        <v>4048</v>
      </c>
      <c r="E801" s="328" t="s">
        <v>1552</v>
      </c>
      <c r="F801" s="328" t="s">
        <v>4049</v>
      </c>
      <c r="G801" s="330">
        <v>26039</v>
      </c>
      <c r="H801" s="328" t="s">
        <v>39</v>
      </c>
      <c r="I801" s="328" t="s">
        <v>4050</v>
      </c>
      <c r="J801" s="328" t="s">
        <v>4051</v>
      </c>
      <c r="K801" s="328" t="s">
        <v>33</v>
      </c>
      <c r="M801" s="328" t="str">
        <f t="shared" si="24"/>
        <v>007210 KS EQUITY</v>
      </c>
      <c r="O801" s="328" t="str">
        <f t="shared" si="25"/>
        <v>KOSE:A007210</v>
      </c>
    </row>
    <row r="802" spans="2:15">
      <c r="B802" s="328" t="s">
        <v>4052</v>
      </c>
      <c r="C802" s="328" t="s">
        <v>35</v>
      </c>
      <c r="D802" s="329" t="s">
        <v>4053</v>
      </c>
      <c r="E802" s="328" t="s">
        <v>724</v>
      </c>
      <c r="F802" s="328" t="s">
        <v>4054</v>
      </c>
      <c r="G802" s="330">
        <v>25897</v>
      </c>
      <c r="H802" s="328" t="s">
        <v>39</v>
      </c>
      <c r="I802" s="328" t="s">
        <v>4055</v>
      </c>
      <c r="J802" s="328" t="s">
        <v>4056</v>
      </c>
      <c r="K802" s="328" t="s">
        <v>33</v>
      </c>
      <c r="M802" s="328" t="str">
        <f t="shared" si="24"/>
        <v>000400 KS EQUITY</v>
      </c>
      <c r="O802" s="328" t="str">
        <f t="shared" si="25"/>
        <v>KOSE:A000400</v>
      </c>
    </row>
    <row r="803" spans="2:15">
      <c r="B803" s="328" t="s">
        <v>4057</v>
      </c>
      <c r="C803" s="328" t="s">
        <v>35</v>
      </c>
      <c r="D803" s="329" t="s">
        <v>4058</v>
      </c>
      <c r="E803" s="328" t="s">
        <v>1958</v>
      </c>
      <c r="F803" s="328" t="s">
        <v>4059</v>
      </c>
      <c r="G803" s="330">
        <v>25659</v>
      </c>
      <c r="H803" s="328" t="s">
        <v>39</v>
      </c>
      <c r="I803" s="328" t="s">
        <v>4060</v>
      </c>
      <c r="J803" s="328" t="s">
        <v>4061</v>
      </c>
      <c r="K803" s="328" t="s">
        <v>33</v>
      </c>
      <c r="M803" s="328" t="str">
        <f t="shared" si="24"/>
        <v>001130 KS EQUITY</v>
      </c>
      <c r="O803" s="328" t="str">
        <f t="shared" si="25"/>
        <v>KOSE:A001130</v>
      </c>
    </row>
    <row r="804" spans="2:15">
      <c r="B804" s="328" t="s">
        <v>4062</v>
      </c>
      <c r="C804" s="328" t="s">
        <v>35</v>
      </c>
      <c r="D804" s="329" t="s">
        <v>4063</v>
      </c>
      <c r="E804" s="328" t="s">
        <v>500</v>
      </c>
      <c r="F804" s="328" t="s">
        <v>54</v>
      </c>
      <c r="G804" s="330">
        <v>25612</v>
      </c>
      <c r="H804" s="328" t="s">
        <v>39</v>
      </c>
      <c r="I804" s="328" t="s">
        <v>4064</v>
      </c>
      <c r="J804" s="328" t="s">
        <v>4065</v>
      </c>
      <c r="K804" s="328" t="s">
        <v>33</v>
      </c>
      <c r="M804" s="328" t="str">
        <f t="shared" si="24"/>
        <v>001680 KS EQUITY</v>
      </c>
      <c r="O804" s="328" t="str">
        <f t="shared" si="25"/>
        <v>KOSE:A001680</v>
      </c>
    </row>
    <row r="805" spans="2:15">
      <c r="B805" s="328" t="s">
        <v>4066</v>
      </c>
      <c r="C805" s="328" t="s">
        <v>35</v>
      </c>
      <c r="D805" s="329" t="s">
        <v>4067</v>
      </c>
      <c r="E805" s="328" t="s">
        <v>63</v>
      </c>
      <c r="F805" s="328" t="s">
        <v>4068</v>
      </c>
      <c r="G805" s="330">
        <v>25609</v>
      </c>
      <c r="H805" s="328" t="s">
        <v>39</v>
      </c>
      <c r="I805" s="328" t="s">
        <v>4069</v>
      </c>
      <c r="J805" s="328" t="s">
        <v>839</v>
      </c>
      <c r="K805" s="328" t="s">
        <v>33</v>
      </c>
      <c r="M805" s="328" t="str">
        <f t="shared" si="24"/>
        <v>003550 KS EQUITY</v>
      </c>
      <c r="O805" s="328" t="str">
        <f t="shared" si="25"/>
        <v>KOSE:A003550</v>
      </c>
    </row>
    <row r="806" spans="2:15">
      <c r="B806" s="328" t="s">
        <v>4070</v>
      </c>
      <c r="C806" s="328" t="s">
        <v>35</v>
      </c>
      <c r="D806" s="329" t="s">
        <v>4071</v>
      </c>
      <c r="E806" s="328" t="s">
        <v>63</v>
      </c>
      <c r="F806" s="328" t="s">
        <v>4072</v>
      </c>
      <c r="G806" s="330">
        <v>25559</v>
      </c>
      <c r="H806" s="328" t="s">
        <v>39</v>
      </c>
      <c r="I806" s="328" t="s">
        <v>4073</v>
      </c>
      <c r="J806" s="328" t="s">
        <v>4074</v>
      </c>
      <c r="K806" s="328" t="s">
        <v>33</v>
      </c>
      <c r="M806" s="328" t="str">
        <f t="shared" si="24"/>
        <v>000640 KS EQUITY</v>
      </c>
      <c r="O806" s="328" t="str">
        <f t="shared" si="25"/>
        <v>KOSE:A000640</v>
      </c>
    </row>
    <row r="807" spans="2:15">
      <c r="B807" s="328" t="s">
        <v>4075</v>
      </c>
      <c r="C807" s="328" t="s">
        <v>35</v>
      </c>
      <c r="D807" s="329" t="s">
        <v>4076</v>
      </c>
      <c r="E807" s="328" t="s">
        <v>4077</v>
      </c>
      <c r="F807" s="328" t="s">
        <v>4078</v>
      </c>
      <c r="G807" s="330">
        <v>25549</v>
      </c>
      <c r="H807" s="328" t="s">
        <v>39</v>
      </c>
      <c r="I807" s="328" t="s">
        <v>4079</v>
      </c>
      <c r="J807" s="328" t="s">
        <v>4080</v>
      </c>
      <c r="K807" s="328" t="s">
        <v>351</v>
      </c>
      <c r="M807" s="328" t="str">
        <f t="shared" si="24"/>
        <v>003690 KS EQUITY</v>
      </c>
      <c r="O807" s="328" t="str">
        <f t="shared" si="25"/>
        <v>KOSE:A003690</v>
      </c>
    </row>
    <row r="808" spans="2:15">
      <c r="B808" s="328" t="s">
        <v>4081</v>
      </c>
      <c r="C808" s="328" t="s">
        <v>35</v>
      </c>
      <c r="D808" s="329" t="s">
        <v>4082</v>
      </c>
      <c r="E808" s="328" t="s">
        <v>112</v>
      </c>
      <c r="F808" s="328" t="s">
        <v>226</v>
      </c>
      <c r="G808" s="330">
        <v>25527</v>
      </c>
      <c r="H808" s="328" t="s">
        <v>39</v>
      </c>
      <c r="I808" s="328" t="s">
        <v>4083</v>
      </c>
      <c r="J808" s="328" t="s">
        <v>4084</v>
      </c>
      <c r="K808" s="328" t="s">
        <v>33</v>
      </c>
      <c r="M808" s="328" t="str">
        <f t="shared" si="24"/>
        <v>000970 KS EQUITY</v>
      </c>
      <c r="O808" s="328" t="str">
        <f t="shared" si="25"/>
        <v>KOSE:A000970</v>
      </c>
    </row>
    <row r="809" spans="2:15">
      <c r="B809" s="328" t="s">
        <v>4085</v>
      </c>
      <c r="C809" s="328" t="s">
        <v>35</v>
      </c>
      <c r="D809" s="329" t="s">
        <v>4086</v>
      </c>
      <c r="E809" s="328" t="s">
        <v>392</v>
      </c>
      <c r="F809" s="328" t="s">
        <v>4087</v>
      </c>
      <c r="G809" s="330">
        <v>25454</v>
      </c>
      <c r="H809" s="328" t="s">
        <v>39</v>
      </c>
      <c r="I809" s="328" t="s">
        <v>4088</v>
      </c>
      <c r="J809" s="328" t="s">
        <v>4089</v>
      </c>
      <c r="K809" s="328" t="s">
        <v>67</v>
      </c>
      <c r="M809" s="328" t="str">
        <f t="shared" si="24"/>
        <v>003300 KS EQUITY</v>
      </c>
      <c r="O809" s="328" t="str">
        <f t="shared" si="25"/>
        <v>KOSE:A003300</v>
      </c>
    </row>
    <row r="810" spans="2:15">
      <c r="B810" s="328" t="s">
        <v>4090</v>
      </c>
      <c r="C810" s="328" t="s">
        <v>35</v>
      </c>
      <c r="D810" s="329" t="s">
        <v>4091</v>
      </c>
      <c r="E810" s="328" t="s">
        <v>136</v>
      </c>
      <c r="F810" s="328" t="s">
        <v>4092</v>
      </c>
      <c r="G810" s="330">
        <v>25336</v>
      </c>
      <c r="H810" s="328" t="s">
        <v>39</v>
      </c>
      <c r="I810" s="328" t="s">
        <v>4093</v>
      </c>
      <c r="J810" s="328" t="s">
        <v>4094</v>
      </c>
      <c r="K810" s="328" t="s">
        <v>33</v>
      </c>
      <c r="M810" s="328" t="str">
        <f t="shared" si="24"/>
        <v>004250 KS EQUITY</v>
      </c>
      <c r="O810" s="328" t="str">
        <f t="shared" si="25"/>
        <v>KOSE:A004250</v>
      </c>
    </row>
    <row r="811" spans="2:15">
      <c r="B811" s="328" t="s">
        <v>4095</v>
      </c>
      <c r="C811" s="328" t="s">
        <v>35</v>
      </c>
      <c r="D811" s="329" t="s">
        <v>4096</v>
      </c>
      <c r="E811" s="328" t="s">
        <v>63</v>
      </c>
      <c r="F811" s="328" t="s">
        <v>4097</v>
      </c>
      <c r="G811" s="330">
        <v>25199</v>
      </c>
      <c r="H811" s="328" t="s">
        <v>39</v>
      </c>
      <c r="I811" s="328" t="s">
        <v>4098</v>
      </c>
      <c r="J811" s="328" t="s">
        <v>4099</v>
      </c>
      <c r="K811" s="328" t="s">
        <v>67</v>
      </c>
      <c r="M811" s="328" t="str">
        <f t="shared" si="24"/>
        <v>003030 KS EQUITY</v>
      </c>
      <c r="O811" s="328" t="str">
        <f t="shared" si="25"/>
        <v>KOSE:A003030</v>
      </c>
    </row>
    <row r="812" spans="2:15">
      <c r="B812" s="328" t="s">
        <v>4100</v>
      </c>
      <c r="C812" s="328" t="s">
        <v>35</v>
      </c>
      <c r="D812" s="329" t="s">
        <v>4101</v>
      </c>
      <c r="E812" s="328" t="s">
        <v>1288</v>
      </c>
      <c r="F812" s="328" t="s">
        <v>4102</v>
      </c>
      <c r="G812" s="330">
        <v>25199</v>
      </c>
      <c r="H812" s="328" t="s">
        <v>39</v>
      </c>
      <c r="I812" s="328" t="s">
        <v>4103</v>
      </c>
      <c r="J812" s="328" t="s">
        <v>4104</v>
      </c>
      <c r="K812" s="328" t="s">
        <v>436</v>
      </c>
      <c r="M812" s="328" t="str">
        <f t="shared" si="24"/>
        <v>001440 KS EQUITY</v>
      </c>
      <c r="O812" s="328" t="str">
        <f t="shared" si="25"/>
        <v>KOSE:A001440</v>
      </c>
    </row>
    <row r="813" spans="2:15">
      <c r="B813" s="328" t="s">
        <v>4105</v>
      </c>
      <c r="C813" s="328" t="s">
        <v>35</v>
      </c>
      <c r="D813" s="329" t="s">
        <v>4106</v>
      </c>
      <c r="E813" s="328" t="s">
        <v>1958</v>
      </c>
      <c r="F813" s="328" t="s">
        <v>4039</v>
      </c>
      <c r="G813" s="330">
        <v>25199</v>
      </c>
      <c r="H813" s="328" t="s">
        <v>39</v>
      </c>
      <c r="I813" s="328" t="s">
        <v>4107</v>
      </c>
      <c r="J813" s="328" t="s">
        <v>4108</v>
      </c>
      <c r="K813" s="328" t="s">
        <v>33</v>
      </c>
      <c r="M813" s="328" t="str">
        <f t="shared" si="24"/>
        <v>001790 KS EQUITY</v>
      </c>
      <c r="O813" s="328" t="str">
        <f t="shared" si="25"/>
        <v>KOSE:A001790</v>
      </c>
    </row>
    <row r="814" spans="2:15">
      <c r="B814" s="328" t="s">
        <v>4109</v>
      </c>
      <c r="C814" s="328" t="s">
        <v>35</v>
      </c>
      <c r="D814" s="329" t="s">
        <v>4110</v>
      </c>
      <c r="E814" s="328" t="s">
        <v>63</v>
      </c>
      <c r="F814" s="328" t="s">
        <v>4111</v>
      </c>
      <c r="G814" s="330">
        <v>25199</v>
      </c>
      <c r="H814" s="328" t="s">
        <v>39</v>
      </c>
      <c r="I814" s="328" t="s">
        <v>4112</v>
      </c>
      <c r="J814" s="328" t="s">
        <v>4113</v>
      </c>
      <c r="K814" s="328" t="s">
        <v>33</v>
      </c>
      <c r="M814" s="328" t="str">
        <f t="shared" si="24"/>
        <v>000070 KS EQUITY</v>
      </c>
      <c r="O814" s="328" t="str">
        <f t="shared" si="25"/>
        <v>KOSE:A000070</v>
      </c>
    </row>
    <row r="815" spans="2:15">
      <c r="B815" s="328" t="s">
        <v>4114</v>
      </c>
      <c r="C815" s="328" t="s">
        <v>35</v>
      </c>
      <c r="D815" s="329" t="s">
        <v>4115</v>
      </c>
      <c r="E815" s="328" t="s">
        <v>1094</v>
      </c>
      <c r="F815" s="328" t="s">
        <v>4116</v>
      </c>
      <c r="G815" s="330">
        <v>25199</v>
      </c>
      <c r="H815" s="328" t="s">
        <v>39</v>
      </c>
      <c r="I815" s="328" t="s">
        <v>4117</v>
      </c>
      <c r="J815" s="328" t="s">
        <v>4118</v>
      </c>
      <c r="K815" s="328" t="s">
        <v>67</v>
      </c>
      <c r="M815" s="328" t="str">
        <f t="shared" si="24"/>
        <v>002420 KS EQUITY</v>
      </c>
      <c r="O815" s="328" t="str">
        <f t="shared" si="25"/>
        <v>KOSE:A002420</v>
      </c>
    </row>
    <row r="816" spans="2:15">
      <c r="B816" s="328" t="s">
        <v>4119</v>
      </c>
      <c r="C816" s="328" t="s">
        <v>35</v>
      </c>
      <c r="D816" s="329" t="s">
        <v>4120</v>
      </c>
      <c r="E816" s="328" t="s">
        <v>63</v>
      </c>
      <c r="F816" s="328" t="s">
        <v>4121</v>
      </c>
      <c r="G816" s="330">
        <v>25132</v>
      </c>
      <c r="H816" s="328" t="s">
        <v>39</v>
      </c>
      <c r="I816" s="328" t="s">
        <v>4122</v>
      </c>
      <c r="J816" s="328" t="s">
        <v>4123</v>
      </c>
      <c r="K816" s="328" t="s">
        <v>33</v>
      </c>
      <c r="M816" s="328" t="str">
        <f t="shared" si="24"/>
        <v>000240 KS EQUITY</v>
      </c>
      <c r="O816" s="328" t="str">
        <f t="shared" si="25"/>
        <v>KOSE:A000240</v>
      </c>
    </row>
    <row r="817" spans="1:15">
      <c r="B817" s="328" t="s">
        <v>4124</v>
      </c>
      <c r="C817" s="328" t="s">
        <v>35</v>
      </c>
      <c r="D817" s="329" t="s">
        <v>4125</v>
      </c>
      <c r="E817" s="328" t="s">
        <v>4030</v>
      </c>
      <c r="F817" s="328" t="s">
        <v>4126</v>
      </c>
      <c r="G817" s="330">
        <v>24184</v>
      </c>
      <c r="H817" s="328" t="s">
        <v>39</v>
      </c>
      <c r="I817" s="328" t="s">
        <v>4127</v>
      </c>
      <c r="J817" s="328" t="s">
        <v>4128</v>
      </c>
      <c r="K817" s="328" t="s">
        <v>33</v>
      </c>
      <c r="M817" s="328" t="str">
        <f t="shared" si="24"/>
        <v>000950 KS EQUITY</v>
      </c>
      <c r="O817" s="328" t="str">
        <f t="shared" si="25"/>
        <v>KOSE:A000950</v>
      </c>
    </row>
    <row r="818" spans="1:15">
      <c r="B818" s="328" t="s">
        <v>4129</v>
      </c>
      <c r="C818" s="328" t="s">
        <v>35</v>
      </c>
      <c r="D818" s="329" t="s">
        <v>4130</v>
      </c>
      <c r="E818" s="328" t="s">
        <v>359</v>
      </c>
      <c r="F818" s="328" t="s">
        <v>4131</v>
      </c>
      <c r="G818" s="330">
        <v>23380</v>
      </c>
      <c r="H818" s="328" t="s">
        <v>39</v>
      </c>
      <c r="I818" s="328" t="s">
        <v>4132</v>
      </c>
      <c r="J818" s="328" t="s">
        <v>4133</v>
      </c>
      <c r="K818" s="328" t="s">
        <v>33</v>
      </c>
      <c r="M818" s="328" t="str">
        <f t="shared" si="24"/>
        <v>003490 KS EQUITY</v>
      </c>
      <c r="O818" s="328" t="str">
        <f t="shared" si="25"/>
        <v>KOSE:A003490</v>
      </c>
    </row>
    <row r="819" spans="1:15">
      <c r="B819" s="328" t="s">
        <v>4134</v>
      </c>
      <c r="C819" s="328" t="s">
        <v>35</v>
      </c>
      <c r="D819" s="329" t="s">
        <v>4135</v>
      </c>
      <c r="E819" s="328" t="s">
        <v>1892</v>
      </c>
      <c r="F819" s="328" t="s">
        <v>4136</v>
      </c>
      <c r="G819" s="330">
        <v>22951</v>
      </c>
      <c r="H819" s="328" t="s">
        <v>39</v>
      </c>
      <c r="I819" s="328" t="s">
        <v>4137</v>
      </c>
      <c r="J819" s="328" t="s">
        <v>4138</v>
      </c>
      <c r="K819" s="328" t="s">
        <v>33</v>
      </c>
      <c r="M819" s="328" t="str">
        <f t="shared" si="24"/>
        <v>001530 KS EQUITY</v>
      </c>
      <c r="O819" s="328" t="str">
        <f t="shared" si="25"/>
        <v>KOSE:A001530</v>
      </c>
    </row>
    <row r="820" spans="1:15">
      <c r="B820" s="328" t="s">
        <v>4139</v>
      </c>
      <c r="C820" s="328" t="s">
        <v>35</v>
      </c>
      <c r="D820" s="329" t="s">
        <v>4140</v>
      </c>
      <c r="E820" s="328" t="s">
        <v>376</v>
      </c>
      <c r="F820" s="328" t="s">
        <v>4141</v>
      </c>
      <c r="G820" s="330">
        <v>20638</v>
      </c>
      <c r="H820" s="328" t="s">
        <v>39</v>
      </c>
      <c r="I820" s="328" t="s">
        <v>4142</v>
      </c>
      <c r="J820" s="328" t="s">
        <v>4143</v>
      </c>
      <c r="K820" s="328" t="s">
        <v>33</v>
      </c>
      <c r="M820" s="328" t="str">
        <f t="shared" si="24"/>
        <v>000100 KS EQUITY</v>
      </c>
      <c r="O820" s="328" t="str">
        <f t="shared" si="25"/>
        <v>KOSE:A000100</v>
      </c>
    </row>
    <row r="821" spans="1:15">
      <c r="B821" s="328" t="s">
        <v>4144</v>
      </c>
      <c r="C821" s="328" t="s">
        <v>35</v>
      </c>
      <c r="D821" s="329" t="s">
        <v>4145</v>
      </c>
      <c r="E821" s="328" t="s">
        <v>915</v>
      </c>
      <c r="F821" s="328" t="s">
        <v>4146</v>
      </c>
      <c r="G821" s="330">
        <v>20638</v>
      </c>
      <c r="H821" s="328" t="s">
        <v>39</v>
      </c>
      <c r="I821" s="328" t="s">
        <v>985</v>
      </c>
      <c r="J821" s="328" t="s">
        <v>4147</v>
      </c>
      <c r="K821" s="328" t="s">
        <v>33</v>
      </c>
      <c r="M821" s="328" t="str">
        <f t="shared" si="24"/>
        <v>000120 KS EQUITY</v>
      </c>
      <c r="O821" s="328" t="str">
        <f t="shared" si="25"/>
        <v>KOSE:A000120</v>
      </c>
    </row>
    <row r="822" spans="1:15">
      <c r="B822" s="328" t="s">
        <v>4148</v>
      </c>
      <c r="C822" s="328" t="s">
        <v>35</v>
      </c>
      <c r="D822" s="329" t="s">
        <v>4149</v>
      </c>
      <c r="E822" s="328" t="s">
        <v>724</v>
      </c>
      <c r="F822" s="328" t="s">
        <v>4150</v>
      </c>
      <c r="G822" s="330">
        <v>20517</v>
      </c>
      <c r="H822" s="328" t="s">
        <v>39</v>
      </c>
      <c r="I822" s="328" t="s">
        <v>4151</v>
      </c>
      <c r="J822" s="328" t="s">
        <v>4152</v>
      </c>
      <c r="K822" s="328" t="s">
        <v>33</v>
      </c>
      <c r="M822" s="328" t="str">
        <f t="shared" si="24"/>
        <v>000060 KS EQUITY</v>
      </c>
      <c r="O822" s="328" t="str">
        <f t="shared" si="25"/>
        <v>KOSE:A000060</v>
      </c>
    </row>
    <row r="823" spans="1:15">
      <c r="B823" s="328" t="s">
        <v>4153</v>
      </c>
      <c r="C823" s="328" t="s">
        <v>35</v>
      </c>
      <c r="D823" s="329" t="s">
        <v>4154</v>
      </c>
      <c r="E823" s="328" t="s">
        <v>461</v>
      </c>
      <c r="F823" s="328" t="s">
        <v>226</v>
      </c>
      <c r="G823" s="330">
        <v>20517</v>
      </c>
      <c r="H823" s="328" t="s">
        <v>39</v>
      </c>
      <c r="I823" s="328" t="s">
        <v>4155</v>
      </c>
      <c r="J823" s="328" t="s">
        <v>4156</v>
      </c>
      <c r="K823" s="328" t="s">
        <v>33</v>
      </c>
      <c r="M823" s="328" t="str">
        <f t="shared" si="24"/>
        <v>000050 KS EQUITY</v>
      </c>
      <c r="O823" s="328" t="str">
        <f t="shared" si="25"/>
        <v>KOSE:A000050</v>
      </c>
    </row>
    <row r="824" spans="1:15">
      <c r="B824" s="328" t="s">
        <v>4157</v>
      </c>
      <c r="C824" s="328" t="s">
        <v>35</v>
      </c>
      <c r="D824" s="329" t="s">
        <v>4158</v>
      </c>
      <c r="E824" s="328" t="s">
        <v>1313</v>
      </c>
      <c r="F824" s="328" t="s">
        <v>54</v>
      </c>
      <c r="G824" s="330">
        <v>20517</v>
      </c>
      <c r="H824" s="328" t="s">
        <v>39</v>
      </c>
      <c r="I824" s="328" t="s">
        <v>4159</v>
      </c>
      <c r="J824" s="328" t="s">
        <v>4160</v>
      </c>
      <c r="K824" s="328" t="s">
        <v>67</v>
      </c>
      <c r="M824" s="328" t="str">
        <f t="shared" si="24"/>
        <v>000700 KS EQUITY</v>
      </c>
      <c r="O824" s="328" t="str">
        <f t="shared" si="25"/>
        <v>KOSE:A000700</v>
      </c>
    </row>
    <row r="825" spans="1:15">
      <c r="A825" s="325" t="s">
        <v>4161</v>
      </c>
      <c r="B825" s="328" t="s">
        <v>4162</v>
      </c>
      <c r="C825" s="328" t="s">
        <v>35</v>
      </c>
      <c r="D825" s="329" t="s">
        <v>4163</v>
      </c>
      <c r="E825" s="328" t="s">
        <v>528</v>
      </c>
      <c r="F825" s="328"/>
      <c r="G825" s="330"/>
      <c r="H825" s="328"/>
      <c r="I825" s="328"/>
      <c r="J825" s="328"/>
      <c r="K825" s="328"/>
      <c r="L825" s="325" t="s">
        <v>4161</v>
      </c>
      <c r="M825" s="328" t="str">
        <f t="shared" si="24"/>
        <v>003480 KS EQUITY</v>
      </c>
      <c r="O825" s="328" t="str">
        <f t="shared" si="25"/>
        <v>KOSE:A003480</v>
      </c>
    </row>
    <row r="826" spans="1:15">
      <c r="B826" s="328" t="s">
        <v>4164</v>
      </c>
      <c r="C826" s="328" t="s">
        <v>4165</v>
      </c>
      <c r="D826" s="331" t="s">
        <v>4166</v>
      </c>
      <c r="E826" s="328" t="s">
        <v>75</v>
      </c>
      <c r="F826" s="328" t="s">
        <v>4167</v>
      </c>
      <c r="G826" s="330">
        <v>44680</v>
      </c>
      <c r="H826" s="328" t="s">
        <v>39</v>
      </c>
      <c r="I826" s="328" t="s">
        <v>4168</v>
      </c>
      <c r="J826" s="328"/>
      <c r="K826" s="328" t="s">
        <v>33</v>
      </c>
      <c r="M826" s="328" t="str">
        <f t="shared" si="24"/>
        <v>418210 KS EQUITY</v>
      </c>
      <c r="O826" s="328" t="str">
        <f t="shared" si="25"/>
        <v>KOSDAQ:A418210</v>
      </c>
    </row>
    <row r="827" spans="1:15">
      <c r="B827" s="328" t="s">
        <v>4169</v>
      </c>
      <c r="C827" s="328" t="s">
        <v>4165</v>
      </c>
      <c r="D827" s="331" t="s">
        <v>4170</v>
      </c>
      <c r="E827" s="328" t="s">
        <v>2659</v>
      </c>
      <c r="F827" s="328" t="s">
        <v>4171</v>
      </c>
      <c r="G827" s="330">
        <v>44679</v>
      </c>
      <c r="H827" s="328" t="s">
        <v>39</v>
      </c>
      <c r="I827" s="328" t="s">
        <v>4172</v>
      </c>
      <c r="J827" s="328"/>
      <c r="K827" s="328" t="s">
        <v>33</v>
      </c>
      <c r="M827" s="328" t="str">
        <f t="shared" si="24"/>
        <v>368600 KS EQUITY</v>
      </c>
      <c r="O827" s="328" t="str">
        <f t="shared" si="25"/>
        <v>KOSDAQ:A368600</v>
      </c>
    </row>
    <row r="828" spans="1:15">
      <c r="B828" s="328" t="s">
        <v>4173</v>
      </c>
      <c r="C828" s="328" t="s">
        <v>4165</v>
      </c>
      <c r="D828" s="331" t="s">
        <v>4174</v>
      </c>
      <c r="E828" s="328" t="s">
        <v>421</v>
      </c>
      <c r="F828" s="328" t="s">
        <v>4175</v>
      </c>
      <c r="G828" s="330">
        <v>44679</v>
      </c>
      <c r="H828" s="328" t="s">
        <v>39</v>
      </c>
      <c r="I828" s="328" t="s">
        <v>4176</v>
      </c>
      <c r="J828" s="328" t="s">
        <v>4177</v>
      </c>
      <c r="K828" s="328" t="s">
        <v>33</v>
      </c>
      <c r="M828" s="328" t="str">
        <f t="shared" si="24"/>
        <v>365340 KS EQUITY</v>
      </c>
      <c r="O828" s="328" t="str">
        <f t="shared" si="25"/>
        <v>KOSDAQ:A365340</v>
      </c>
    </row>
    <row r="829" spans="1:15">
      <c r="B829" s="328" t="s">
        <v>4178</v>
      </c>
      <c r="C829" s="328" t="s">
        <v>4165</v>
      </c>
      <c r="D829" s="331" t="s">
        <v>4179</v>
      </c>
      <c r="E829" s="328" t="s">
        <v>193</v>
      </c>
      <c r="F829" s="328"/>
      <c r="G829" s="330"/>
      <c r="H829" s="328"/>
      <c r="I829" s="328"/>
      <c r="J829" s="328"/>
      <c r="K829" s="328"/>
      <c r="M829" s="328" t="str">
        <f t="shared" ref="M829:M847" si="26">D829&amp;" KS EQUITY"</f>
        <v>397030 KS EQUITY</v>
      </c>
      <c r="O829" s="328" t="str">
        <f t="shared" si="25"/>
        <v>KOSDAQ:A397030</v>
      </c>
    </row>
    <row r="830" spans="1:15">
      <c r="B830" s="328" t="s">
        <v>4180</v>
      </c>
      <c r="C830" s="328" t="s">
        <v>4165</v>
      </c>
      <c r="D830" s="331" t="s">
        <v>4181</v>
      </c>
      <c r="E830" s="328" t="s">
        <v>75</v>
      </c>
      <c r="F830" s="328"/>
      <c r="G830" s="330"/>
      <c r="H830" s="328"/>
      <c r="I830" s="328"/>
      <c r="J830" s="328"/>
      <c r="K830" s="328"/>
      <c r="M830" s="328" t="str">
        <f t="shared" si="26"/>
        <v>424760 KS EQUITY</v>
      </c>
      <c r="O830" s="328" t="str">
        <f t="shared" si="25"/>
        <v>KOSDAQ:A424760</v>
      </c>
    </row>
    <row r="831" spans="1:15">
      <c r="B831" s="328" t="s">
        <v>4182</v>
      </c>
      <c r="C831" s="328" t="s">
        <v>4165</v>
      </c>
      <c r="D831" s="331" t="s">
        <v>4183</v>
      </c>
      <c r="E831" s="328" t="s">
        <v>131</v>
      </c>
      <c r="F831" s="328"/>
      <c r="G831" s="330"/>
      <c r="H831" s="328"/>
      <c r="I831" s="328"/>
      <c r="J831" s="328"/>
      <c r="K831" s="328"/>
      <c r="M831" s="328" t="str">
        <f t="shared" si="26"/>
        <v>328130 KS EQUITY</v>
      </c>
      <c r="O831" s="328" t="str">
        <f t="shared" si="25"/>
        <v>KOSDAQ:A328130</v>
      </c>
    </row>
    <row r="832" spans="1:15">
      <c r="B832" s="328" t="s">
        <v>4184</v>
      </c>
      <c r="C832" s="328" t="s">
        <v>4165</v>
      </c>
      <c r="D832" s="331" t="s">
        <v>4185</v>
      </c>
      <c r="E832" s="328" t="s">
        <v>575</v>
      </c>
      <c r="F832" s="328"/>
      <c r="G832" s="330"/>
      <c r="H832" s="328"/>
      <c r="I832" s="328"/>
      <c r="J832" s="328"/>
      <c r="K832" s="328"/>
      <c r="M832" s="328" t="str">
        <f t="shared" si="26"/>
        <v>403870 KS EQUITY</v>
      </c>
      <c r="O832" s="328" t="str">
        <f t="shared" si="25"/>
        <v>KOSDAQ:A403870</v>
      </c>
    </row>
    <row r="833" spans="2:15">
      <c r="B833" s="328" t="s">
        <v>4186</v>
      </c>
      <c r="C833" s="328" t="s">
        <v>4165</v>
      </c>
      <c r="D833" s="331" t="s">
        <v>4187</v>
      </c>
      <c r="E833" s="328" t="s">
        <v>75</v>
      </c>
      <c r="F833" s="328"/>
      <c r="G833" s="330"/>
      <c r="H833" s="328"/>
      <c r="I833" s="328"/>
      <c r="J833" s="328"/>
      <c r="K833" s="328"/>
      <c r="M833" s="328" t="str">
        <f t="shared" si="26"/>
        <v>426670 KS EQUITY</v>
      </c>
      <c r="O833" s="328" t="str">
        <f t="shared" si="25"/>
        <v>KOSDAQ:A426670</v>
      </c>
    </row>
    <row r="834" spans="2:15">
      <c r="B834" s="328" t="s">
        <v>4188</v>
      </c>
      <c r="C834" s="328" t="s">
        <v>4165</v>
      </c>
      <c r="D834" s="331" t="s">
        <v>4189</v>
      </c>
      <c r="E834" s="328" t="s">
        <v>439</v>
      </c>
      <c r="F834" s="328"/>
      <c r="G834" s="330"/>
      <c r="H834" s="328"/>
      <c r="I834" s="328"/>
      <c r="J834" s="328"/>
      <c r="K834" s="328"/>
      <c r="M834" s="328" t="str">
        <f t="shared" si="26"/>
        <v>112290 KS EQUITY</v>
      </c>
      <c r="O834" s="328" t="str">
        <f t="shared" si="25"/>
        <v>KOSDAQ:A112290</v>
      </c>
    </row>
    <row r="835" spans="2:15">
      <c r="B835" s="328" t="s">
        <v>4190</v>
      </c>
      <c r="C835" s="328" t="s">
        <v>4165</v>
      </c>
      <c r="D835" s="331" t="s">
        <v>4191</v>
      </c>
      <c r="E835" s="328" t="s">
        <v>131</v>
      </c>
      <c r="F835" s="328"/>
      <c r="G835" s="330"/>
      <c r="H835" s="328"/>
      <c r="I835" s="328"/>
      <c r="J835" s="328"/>
      <c r="K835" s="328"/>
      <c r="M835" s="328" t="str">
        <f t="shared" si="26"/>
        <v>402030 KS EQUITY</v>
      </c>
      <c r="O835" s="328" t="str">
        <f t="shared" si="25"/>
        <v>KOSDAQ:A402030</v>
      </c>
    </row>
    <row r="836" spans="2:15">
      <c r="B836" s="328" t="s">
        <v>4192</v>
      </c>
      <c r="C836" s="328" t="s">
        <v>4165</v>
      </c>
      <c r="D836" s="331" t="s">
        <v>4193</v>
      </c>
      <c r="E836" s="328" t="s">
        <v>290</v>
      </c>
      <c r="F836" s="328"/>
      <c r="G836" s="330"/>
      <c r="H836" s="328"/>
      <c r="I836" s="328"/>
      <c r="J836" s="328"/>
      <c r="K836" s="328"/>
      <c r="M836" s="328" t="str">
        <f t="shared" si="26"/>
        <v>396270 KS EQUITY</v>
      </c>
      <c r="O836" s="328" t="str">
        <f t="shared" si="25"/>
        <v>KOSDAQ:A396270</v>
      </c>
    </row>
    <row r="837" spans="2:15">
      <c r="B837" s="328" t="s">
        <v>4194</v>
      </c>
      <c r="C837" s="328" t="s">
        <v>4165</v>
      </c>
      <c r="D837" s="331" t="s">
        <v>4195</v>
      </c>
      <c r="E837" s="328" t="s">
        <v>75</v>
      </c>
      <c r="F837" s="328"/>
      <c r="G837" s="330"/>
      <c r="H837" s="328"/>
      <c r="I837" s="328"/>
      <c r="J837" s="328"/>
      <c r="K837" s="328"/>
      <c r="M837" s="328" t="str">
        <f t="shared" si="26"/>
        <v>425290 KS EQUITY</v>
      </c>
      <c r="O837" s="328" t="str">
        <f t="shared" si="25"/>
        <v>KOSDAQ:A425290</v>
      </c>
    </row>
    <row r="838" spans="2:15">
      <c r="B838" s="328" t="s">
        <v>4196</v>
      </c>
      <c r="C838" s="328" t="s">
        <v>4165</v>
      </c>
      <c r="D838" s="331" t="s">
        <v>4197</v>
      </c>
      <c r="E838" s="328" t="s">
        <v>75</v>
      </c>
      <c r="F838" s="328"/>
      <c r="G838" s="330"/>
      <c r="H838" s="328"/>
      <c r="I838" s="328"/>
      <c r="J838" s="328"/>
      <c r="K838" s="328"/>
      <c r="M838" s="328" t="str">
        <f t="shared" si="26"/>
        <v>422040 KS EQUITY</v>
      </c>
      <c r="O838" s="328" t="str">
        <f t="shared" si="25"/>
        <v>KOSDAQ:A422040</v>
      </c>
    </row>
    <row r="839" spans="2:15">
      <c r="B839" s="328" t="s">
        <v>4198</v>
      </c>
      <c r="C839" s="328" t="s">
        <v>4165</v>
      </c>
      <c r="D839" s="331" t="s">
        <v>4199</v>
      </c>
      <c r="E839" s="328" t="s">
        <v>75</v>
      </c>
      <c r="F839" s="328"/>
      <c r="G839" s="330"/>
      <c r="H839" s="328"/>
      <c r="I839" s="328"/>
      <c r="J839" s="328"/>
      <c r="K839" s="328"/>
      <c r="M839" s="328" t="str">
        <f t="shared" si="26"/>
        <v>421800 KS EQUITY</v>
      </c>
      <c r="O839" s="328" t="str">
        <f t="shared" si="25"/>
        <v>KOSDAQ:A421800</v>
      </c>
    </row>
    <row r="840" spans="2:15">
      <c r="B840" s="328" t="s">
        <v>4200</v>
      </c>
      <c r="C840" s="328" t="s">
        <v>4165</v>
      </c>
      <c r="D840" s="331" t="s">
        <v>4201</v>
      </c>
      <c r="E840" s="328" t="s">
        <v>575</v>
      </c>
      <c r="F840" s="328"/>
      <c r="G840" s="330"/>
      <c r="H840" s="328"/>
      <c r="I840" s="328"/>
      <c r="J840" s="328"/>
      <c r="K840" s="328"/>
      <c r="M840" s="328" t="str">
        <f t="shared" si="26"/>
        <v>412350 KS EQUITY</v>
      </c>
      <c r="O840" s="328" t="str">
        <f t="shared" si="25"/>
        <v>KOSDAQ:A412350</v>
      </c>
    </row>
    <row r="841" spans="2:15">
      <c r="B841" s="328" t="s">
        <v>4202</v>
      </c>
      <c r="C841" s="328" t="s">
        <v>4165</v>
      </c>
      <c r="D841" s="331" t="s">
        <v>4203</v>
      </c>
      <c r="E841" s="328" t="s">
        <v>179</v>
      </c>
      <c r="F841" s="328"/>
      <c r="G841" s="330"/>
      <c r="H841" s="328"/>
      <c r="I841" s="328"/>
      <c r="J841" s="328"/>
      <c r="K841" s="328"/>
      <c r="M841" s="328" t="str">
        <f t="shared" si="26"/>
        <v>310210 KS EQUITY</v>
      </c>
      <c r="O841" s="328" t="str">
        <f t="shared" si="25"/>
        <v>KOSDAQ:A310210</v>
      </c>
    </row>
    <row r="842" spans="2:15">
      <c r="B842" s="328" t="s">
        <v>4204</v>
      </c>
      <c r="C842" s="328" t="s">
        <v>4165</v>
      </c>
      <c r="D842" s="331" t="s">
        <v>4205</v>
      </c>
      <c r="E842" s="328" t="s">
        <v>1536</v>
      </c>
      <c r="F842" s="328"/>
      <c r="G842" s="330"/>
      <c r="H842" s="328"/>
      <c r="I842" s="328"/>
      <c r="J842" s="328"/>
      <c r="K842" s="328"/>
      <c r="M842" s="328" t="str">
        <f t="shared" si="26"/>
        <v>377460 KS EQUITY</v>
      </c>
      <c r="O842" s="328" t="str">
        <f t="shared" si="25"/>
        <v>KOSDAQ:A377460</v>
      </c>
    </row>
    <row r="843" spans="2:15">
      <c r="B843" s="328" t="s">
        <v>4206</v>
      </c>
      <c r="C843" s="328" t="s">
        <v>4165</v>
      </c>
      <c r="D843" s="331" t="s">
        <v>4207</v>
      </c>
      <c r="E843" s="328" t="s">
        <v>75</v>
      </c>
      <c r="F843" s="328"/>
      <c r="G843" s="330"/>
      <c r="H843" s="328"/>
      <c r="I843" s="328"/>
      <c r="J843" s="328"/>
      <c r="K843" s="328"/>
      <c r="M843" s="328" t="str">
        <f t="shared" si="26"/>
        <v>424140 KS EQUITY</v>
      </c>
      <c r="O843" s="328" t="str">
        <f t="shared" si="25"/>
        <v>KOSDAQ:A424140</v>
      </c>
    </row>
    <row r="844" spans="2:15">
      <c r="B844" s="328" t="s">
        <v>4208</v>
      </c>
      <c r="C844" s="328" t="s">
        <v>4165</v>
      </c>
      <c r="D844" s="331" t="s">
        <v>4209</v>
      </c>
      <c r="E844" s="328" t="s">
        <v>131</v>
      </c>
      <c r="F844" s="328"/>
      <c r="G844" s="330"/>
      <c r="H844" s="328"/>
      <c r="I844" s="328"/>
      <c r="J844" s="328"/>
      <c r="K844" s="328"/>
      <c r="M844" s="328" t="str">
        <f t="shared" si="26"/>
        <v>148780 KS EQUITY</v>
      </c>
      <c r="O844" s="328" t="str">
        <f t="shared" si="25"/>
        <v>KOSDAQ:A148780</v>
      </c>
    </row>
    <row r="845" spans="2:15">
      <c r="B845" s="328" t="s">
        <v>4210</v>
      </c>
      <c r="C845" s="328" t="s">
        <v>4165</v>
      </c>
      <c r="D845" s="331" t="s">
        <v>4211</v>
      </c>
      <c r="E845" s="328" t="s">
        <v>316</v>
      </c>
      <c r="F845" s="328"/>
      <c r="G845" s="330"/>
      <c r="H845" s="328"/>
      <c r="I845" s="328"/>
      <c r="J845" s="328"/>
      <c r="K845" s="328"/>
      <c r="M845" s="328" t="str">
        <f t="shared" si="26"/>
        <v>382900 KS EQUITY</v>
      </c>
      <c r="O845" s="328" t="str">
        <f t="shared" si="25"/>
        <v>KOSDAQ:A382900</v>
      </c>
    </row>
    <row r="846" spans="2:15">
      <c r="B846" s="328" t="s">
        <v>4212</v>
      </c>
      <c r="C846" s="328" t="s">
        <v>4165</v>
      </c>
      <c r="D846" s="331" t="s">
        <v>4213</v>
      </c>
      <c r="E846" s="328" t="s">
        <v>1072</v>
      </c>
      <c r="F846" s="328"/>
      <c r="G846" s="330"/>
      <c r="H846" s="328"/>
      <c r="I846" s="328"/>
      <c r="J846" s="328"/>
      <c r="K846" s="328"/>
      <c r="M846" s="328" t="str">
        <f t="shared" si="26"/>
        <v>362320 KS EQUITY</v>
      </c>
      <c r="O846" s="328" t="str">
        <f t="shared" si="25"/>
        <v>KOSDAQ:A362320</v>
      </c>
    </row>
    <row r="847" spans="2:15">
      <c r="B847" s="328" t="s">
        <v>4214</v>
      </c>
      <c r="C847" s="328" t="s">
        <v>4165</v>
      </c>
      <c r="D847" s="331" t="s">
        <v>4215</v>
      </c>
      <c r="E847" s="328" t="s">
        <v>75</v>
      </c>
      <c r="F847" s="328" t="s">
        <v>4216</v>
      </c>
      <c r="G847" s="330">
        <v>44678</v>
      </c>
      <c r="H847" s="328" t="s">
        <v>39</v>
      </c>
      <c r="I847" s="328" t="s">
        <v>4217</v>
      </c>
      <c r="J847" s="328"/>
      <c r="K847" s="328" t="s">
        <v>33</v>
      </c>
      <c r="M847" s="328" t="str">
        <f t="shared" si="26"/>
        <v>418170 KS EQUITY</v>
      </c>
      <c r="O847" s="328" t="str">
        <f t="shared" si="25"/>
        <v>KOSDAQ:A418170</v>
      </c>
    </row>
    <row r="848" spans="2:15">
      <c r="B848" s="328" t="s">
        <v>4218</v>
      </c>
      <c r="C848" s="328" t="s">
        <v>4165</v>
      </c>
      <c r="D848" s="331" t="s">
        <v>4219</v>
      </c>
      <c r="E848" s="328" t="s">
        <v>290</v>
      </c>
      <c r="F848" s="328" t="s">
        <v>4220</v>
      </c>
      <c r="G848" s="330">
        <v>44672</v>
      </c>
      <c r="H848" s="328" t="s">
        <v>39</v>
      </c>
      <c r="I848" s="328" t="s">
        <v>4221</v>
      </c>
      <c r="J848" s="328"/>
      <c r="K848" s="328" t="s">
        <v>33</v>
      </c>
      <c r="M848" s="328" t="str">
        <f t="shared" si="24"/>
        <v>399720 KS EQUITY</v>
      </c>
      <c r="O848" s="328" t="str">
        <f t="shared" si="25"/>
        <v>KOSDAQ:A399720</v>
      </c>
    </row>
    <row r="849" spans="2:15">
      <c r="B849" s="328" t="s">
        <v>4222</v>
      </c>
      <c r="C849" s="328" t="s">
        <v>4165</v>
      </c>
      <c r="D849" s="331" t="s">
        <v>4223</v>
      </c>
      <c r="E849" s="328" t="s">
        <v>432</v>
      </c>
      <c r="F849" s="328" t="s">
        <v>4224</v>
      </c>
      <c r="G849" s="330">
        <v>44658</v>
      </c>
      <c r="H849" s="328" t="s">
        <v>39</v>
      </c>
      <c r="I849" s="328" t="s">
        <v>4225</v>
      </c>
      <c r="J849" s="328"/>
      <c r="K849" s="328" t="s">
        <v>33</v>
      </c>
      <c r="M849" s="328" t="str">
        <f t="shared" si="24"/>
        <v>389260 KS EQUITY</v>
      </c>
      <c r="O849" s="328" t="str">
        <f t="shared" si="25"/>
        <v>KOSDAQ:A389260</v>
      </c>
    </row>
    <row r="850" spans="2:15">
      <c r="B850" s="328" t="s">
        <v>4226</v>
      </c>
      <c r="C850" s="328" t="s">
        <v>4165</v>
      </c>
      <c r="D850" s="331" t="s">
        <v>4227</v>
      </c>
      <c r="E850" s="328" t="s">
        <v>75</v>
      </c>
      <c r="F850" s="328" t="s">
        <v>4228</v>
      </c>
      <c r="G850" s="330">
        <v>44652</v>
      </c>
      <c r="H850" s="328" t="s">
        <v>39</v>
      </c>
      <c r="I850" s="328" t="s">
        <v>4229</v>
      </c>
      <c r="J850" s="328" t="s">
        <v>4230</v>
      </c>
      <c r="K850" s="328" t="s">
        <v>67</v>
      </c>
      <c r="M850" s="328" t="str">
        <f t="shared" si="24"/>
        <v>415580 KS EQUITY</v>
      </c>
      <c r="O850" s="328" t="str">
        <f t="shared" si="25"/>
        <v>KOSDAQ:A415580</v>
      </c>
    </row>
    <row r="851" spans="2:15">
      <c r="B851" s="328" t="s">
        <v>4231</v>
      </c>
      <c r="C851" s="328" t="s">
        <v>4165</v>
      </c>
      <c r="D851" s="331" t="s">
        <v>4232</v>
      </c>
      <c r="E851" s="328" t="s">
        <v>75</v>
      </c>
      <c r="F851" s="328" t="s">
        <v>4220</v>
      </c>
      <c r="G851" s="330">
        <v>44651</v>
      </c>
      <c r="H851" s="328" t="s">
        <v>39</v>
      </c>
      <c r="I851" s="328" t="s">
        <v>4233</v>
      </c>
      <c r="J851" s="328"/>
      <c r="K851" s="328" t="s">
        <v>33</v>
      </c>
      <c r="M851" s="328" t="str">
        <f t="shared" si="24"/>
        <v>419270 KS EQUITY</v>
      </c>
      <c r="O851" s="328" t="str">
        <f t="shared" si="25"/>
        <v>KOSDAQ:A419270</v>
      </c>
    </row>
    <row r="852" spans="2:15">
      <c r="B852" s="328" t="s">
        <v>4234</v>
      </c>
      <c r="C852" s="328" t="s">
        <v>4165</v>
      </c>
      <c r="D852" s="331" t="s">
        <v>4235</v>
      </c>
      <c r="E852" s="328" t="s">
        <v>327</v>
      </c>
      <c r="F852" s="328" t="s">
        <v>4236</v>
      </c>
      <c r="G852" s="330">
        <v>44644</v>
      </c>
      <c r="H852" s="328" t="s">
        <v>39</v>
      </c>
      <c r="I852" s="328" t="s">
        <v>4237</v>
      </c>
      <c r="J852" s="328" t="s">
        <v>4238</v>
      </c>
      <c r="K852" s="328" t="s">
        <v>104</v>
      </c>
      <c r="M852" s="328" t="str">
        <f t="shared" si="24"/>
        <v>389140 KS EQUITY</v>
      </c>
      <c r="O852" s="328" t="str">
        <f t="shared" si="25"/>
        <v>KOSDAQ:A389140</v>
      </c>
    </row>
    <row r="853" spans="2:15">
      <c r="B853" s="328" t="s">
        <v>4239</v>
      </c>
      <c r="C853" s="328" t="s">
        <v>4165</v>
      </c>
      <c r="D853" s="331" t="s">
        <v>4240</v>
      </c>
      <c r="E853" s="328" t="s">
        <v>75</v>
      </c>
      <c r="F853" s="328" t="s">
        <v>4241</v>
      </c>
      <c r="G853" s="330">
        <v>44643</v>
      </c>
      <c r="H853" s="328" t="s">
        <v>39</v>
      </c>
      <c r="I853" s="328" t="s">
        <v>4242</v>
      </c>
      <c r="J853" s="328" t="s">
        <v>4243</v>
      </c>
      <c r="K853" s="328" t="s">
        <v>67</v>
      </c>
      <c r="M853" s="328" t="str">
        <f t="shared" si="24"/>
        <v>405640 KS EQUITY</v>
      </c>
      <c r="O853" s="328" t="str">
        <f t="shared" si="25"/>
        <v>KOSDAQ:A405640</v>
      </c>
    </row>
    <row r="854" spans="2:15">
      <c r="B854" s="328" t="s">
        <v>4244</v>
      </c>
      <c r="C854" s="328" t="s">
        <v>4165</v>
      </c>
      <c r="D854" s="331" t="s">
        <v>4245</v>
      </c>
      <c r="E854" s="328" t="s">
        <v>75</v>
      </c>
      <c r="F854" s="328" t="s">
        <v>4246</v>
      </c>
      <c r="G854" s="330">
        <v>44638</v>
      </c>
      <c r="H854" s="328" t="s">
        <v>39</v>
      </c>
      <c r="I854" s="328" t="s">
        <v>4247</v>
      </c>
      <c r="J854" s="328" t="s">
        <v>4248</v>
      </c>
      <c r="K854" s="328" t="s">
        <v>436</v>
      </c>
      <c r="M854" s="328" t="str">
        <f t="shared" si="24"/>
        <v>412930 KS EQUITY</v>
      </c>
      <c r="O854" s="328" t="str">
        <f t="shared" si="25"/>
        <v>KOSDAQ:A412930</v>
      </c>
    </row>
    <row r="855" spans="2:15">
      <c r="B855" s="328" t="s">
        <v>4249</v>
      </c>
      <c r="C855" s="328" t="s">
        <v>4165</v>
      </c>
      <c r="D855" s="331" t="s">
        <v>4250</v>
      </c>
      <c r="E855" s="328" t="s">
        <v>75</v>
      </c>
      <c r="F855" s="328" t="s">
        <v>4251</v>
      </c>
      <c r="G855" s="330">
        <v>44630</v>
      </c>
      <c r="H855" s="328" t="s">
        <v>39</v>
      </c>
      <c r="I855" s="328" t="s">
        <v>4252</v>
      </c>
      <c r="J855" s="328" t="s">
        <v>4253</v>
      </c>
      <c r="K855" s="328" t="s">
        <v>67</v>
      </c>
      <c r="M855" s="328" t="str">
        <f t="shared" si="24"/>
        <v>413600 KS EQUITY</v>
      </c>
      <c r="O855" s="328" t="str">
        <f t="shared" si="25"/>
        <v>KOSDAQ:A413600</v>
      </c>
    </row>
    <row r="856" spans="2:15">
      <c r="B856" s="328" t="s">
        <v>4254</v>
      </c>
      <c r="C856" s="328" t="s">
        <v>4165</v>
      </c>
      <c r="D856" s="331" t="s">
        <v>4255</v>
      </c>
      <c r="E856" s="328" t="s">
        <v>316</v>
      </c>
      <c r="F856" s="328" t="s">
        <v>4220</v>
      </c>
      <c r="G856" s="330">
        <v>44627</v>
      </c>
      <c r="H856" s="328" t="s">
        <v>39</v>
      </c>
      <c r="I856" s="328" t="s">
        <v>4256</v>
      </c>
      <c r="J856" s="328"/>
      <c r="K856" s="328" t="s">
        <v>33</v>
      </c>
      <c r="M856" s="328" t="str">
        <f t="shared" si="24"/>
        <v>388050 KS EQUITY</v>
      </c>
      <c r="O856" s="328" t="str">
        <f t="shared" si="25"/>
        <v>KOSDAQ:A388050</v>
      </c>
    </row>
    <row r="857" spans="2:15">
      <c r="B857" s="328" t="s">
        <v>4257</v>
      </c>
      <c r="C857" s="328" t="s">
        <v>4165</v>
      </c>
      <c r="D857" s="331" t="s">
        <v>4258</v>
      </c>
      <c r="E857" s="328" t="s">
        <v>75</v>
      </c>
      <c r="F857" s="328" t="s">
        <v>4259</v>
      </c>
      <c r="G857" s="330">
        <v>44623</v>
      </c>
      <c r="H857" s="328" t="s">
        <v>39</v>
      </c>
      <c r="I857" s="328" t="s">
        <v>4260</v>
      </c>
      <c r="J857" s="328" t="s">
        <v>4261</v>
      </c>
      <c r="K857" s="328" t="s">
        <v>67</v>
      </c>
      <c r="M857" s="328" t="str">
        <f t="shared" ref="M857:M920" si="27">D857&amp;" KS EQUITY"</f>
        <v>413630 KS EQUITY</v>
      </c>
      <c r="O857" s="328" t="str">
        <f t="shared" ref="O857:O920" si="28">IF($C857="코스닥","KOSDAQ:A"&amp;$D857,"KOSE:A"&amp;$D857)</f>
        <v>KOSDAQ:A413630</v>
      </c>
    </row>
    <row r="858" spans="2:15">
      <c r="B858" s="328" t="s">
        <v>4262</v>
      </c>
      <c r="C858" s="328" t="s">
        <v>4165</v>
      </c>
      <c r="D858" s="331" t="s">
        <v>4263</v>
      </c>
      <c r="E858" s="328" t="s">
        <v>1154</v>
      </c>
      <c r="F858" s="328" t="s">
        <v>4264</v>
      </c>
      <c r="G858" s="330">
        <v>44623</v>
      </c>
      <c r="H858" s="328" t="s">
        <v>39</v>
      </c>
      <c r="I858" s="328" t="s">
        <v>4265</v>
      </c>
      <c r="J858" s="328" t="s">
        <v>4266</v>
      </c>
      <c r="K858" s="328" t="s">
        <v>67</v>
      </c>
      <c r="M858" s="328" t="str">
        <f t="shared" si="27"/>
        <v>396300 KS EQUITY</v>
      </c>
      <c r="O858" s="328" t="str">
        <f t="shared" si="28"/>
        <v>KOSDAQ:A396300</v>
      </c>
    </row>
    <row r="859" spans="2:15">
      <c r="B859" s="328" t="s">
        <v>4267</v>
      </c>
      <c r="C859" s="328" t="s">
        <v>4165</v>
      </c>
      <c r="D859" s="331" t="s">
        <v>4268</v>
      </c>
      <c r="E859" s="328" t="s">
        <v>941</v>
      </c>
      <c r="F859" s="328" t="s">
        <v>4269</v>
      </c>
      <c r="G859" s="330">
        <v>44620</v>
      </c>
      <c r="H859" s="328" t="s">
        <v>39</v>
      </c>
      <c r="I859" s="328" t="s">
        <v>4270</v>
      </c>
      <c r="J859" s="328" t="s">
        <v>4271</v>
      </c>
      <c r="K859" s="328" t="s">
        <v>67</v>
      </c>
      <c r="M859" s="328" t="str">
        <f t="shared" si="27"/>
        <v>366030 KS EQUITY</v>
      </c>
      <c r="O859" s="328" t="str">
        <f t="shared" si="28"/>
        <v>KOSDAQ:A366030</v>
      </c>
    </row>
    <row r="860" spans="2:15">
      <c r="B860" s="328" t="s">
        <v>4272</v>
      </c>
      <c r="C860" s="328" t="s">
        <v>4165</v>
      </c>
      <c r="D860" s="331" t="s">
        <v>4273</v>
      </c>
      <c r="E860" s="328" t="s">
        <v>575</v>
      </c>
      <c r="F860" s="328" t="s">
        <v>4274</v>
      </c>
      <c r="G860" s="330">
        <v>44617</v>
      </c>
      <c r="H860" s="328" t="s">
        <v>39</v>
      </c>
      <c r="I860" s="328" t="s">
        <v>4275</v>
      </c>
      <c r="J860" s="328" t="s">
        <v>4276</v>
      </c>
      <c r="K860" s="328" t="s">
        <v>33</v>
      </c>
      <c r="M860" s="328" t="str">
        <f t="shared" si="27"/>
        <v>388720 KS EQUITY</v>
      </c>
      <c r="O860" s="328" t="str">
        <f t="shared" si="28"/>
        <v>KOSDAQ:A388720</v>
      </c>
    </row>
    <row r="861" spans="2:15">
      <c r="B861" s="328" t="s">
        <v>4277</v>
      </c>
      <c r="C861" s="328" t="s">
        <v>4165</v>
      </c>
      <c r="D861" s="331" t="s">
        <v>4278</v>
      </c>
      <c r="E861" s="328" t="s">
        <v>131</v>
      </c>
      <c r="F861" s="328" t="s">
        <v>4220</v>
      </c>
      <c r="G861" s="330">
        <v>44617</v>
      </c>
      <c r="H861" s="328" t="s">
        <v>39</v>
      </c>
      <c r="I861" s="328" t="s">
        <v>4279</v>
      </c>
      <c r="J861" s="328"/>
      <c r="K861" s="328" t="s">
        <v>33</v>
      </c>
      <c r="M861" s="328" t="str">
        <f t="shared" si="27"/>
        <v>288980 KS EQUITY</v>
      </c>
      <c r="O861" s="328" t="str">
        <f t="shared" si="28"/>
        <v>KOSDAQ:A288980</v>
      </c>
    </row>
    <row r="862" spans="2:15">
      <c r="B862" s="328" t="s">
        <v>4280</v>
      </c>
      <c r="C862" s="328" t="s">
        <v>4165</v>
      </c>
      <c r="D862" s="331" t="s">
        <v>4281</v>
      </c>
      <c r="E862" s="328" t="s">
        <v>75</v>
      </c>
      <c r="F862" s="328" t="s">
        <v>4282</v>
      </c>
      <c r="G862" s="330">
        <v>44616</v>
      </c>
      <c r="H862" s="328" t="s">
        <v>39</v>
      </c>
      <c r="I862" s="328" t="s">
        <v>4283</v>
      </c>
      <c r="J862" s="328" t="s">
        <v>4284</v>
      </c>
      <c r="K862" s="328" t="s">
        <v>33</v>
      </c>
      <c r="M862" s="328" t="str">
        <f t="shared" si="27"/>
        <v>408920 KS EQUITY</v>
      </c>
      <c r="O862" s="328" t="str">
        <f t="shared" si="28"/>
        <v>KOSDAQ:A408920</v>
      </c>
    </row>
    <row r="863" spans="2:15">
      <c r="B863" s="328" t="s">
        <v>4285</v>
      </c>
      <c r="C863" s="328" t="s">
        <v>4165</v>
      </c>
      <c r="D863" s="331" t="s">
        <v>4286</v>
      </c>
      <c r="E863" s="328" t="s">
        <v>124</v>
      </c>
      <c r="F863" s="328" t="s">
        <v>4287</v>
      </c>
      <c r="G863" s="330">
        <v>44615</v>
      </c>
      <c r="H863" s="328" t="s">
        <v>39</v>
      </c>
      <c r="I863" s="328" t="s">
        <v>4288</v>
      </c>
      <c r="J863" s="328" t="s">
        <v>4289</v>
      </c>
      <c r="K863" s="328" t="s">
        <v>67</v>
      </c>
      <c r="M863" s="328" t="str">
        <f t="shared" si="27"/>
        <v>376930 KS EQUITY</v>
      </c>
      <c r="O863" s="328" t="str">
        <f t="shared" si="28"/>
        <v>KOSDAQ:A376930</v>
      </c>
    </row>
    <row r="864" spans="2:15">
      <c r="B864" s="328" t="s">
        <v>4290</v>
      </c>
      <c r="C864" s="328" t="s">
        <v>4165</v>
      </c>
      <c r="D864" s="331" t="s">
        <v>4291</v>
      </c>
      <c r="E864" s="328" t="s">
        <v>290</v>
      </c>
      <c r="F864" s="328" t="s">
        <v>4292</v>
      </c>
      <c r="G864" s="330">
        <v>44613</v>
      </c>
      <c r="H864" s="328" t="s">
        <v>39</v>
      </c>
      <c r="I864" s="328" t="s">
        <v>4293</v>
      </c>
      <c r="J864" s="328" t="s">
        <v>4294</v>
      </c>
      <c r="K864" s="328" t="s">
        <v>436</v>
      </c>
      <c r="M864" s="328" t="str">
        <f t="shared" si="27"/>
        <v>146320 KS EQUITY</v>
      </c>
      <c r="O864" s="328" t="str">
        <f t="shared" si="28"/>
        <v>KOSDAQ:A146320</v>
      </c>
    </row>
    <row r="865" spans="2:15">
      <c r="B865" s="328" t="s">
        <v>4295</v>
      </c>
      <c r="C865" s="328" t="s">
        <v>4165</v>
      </c>
      <c r="D865" s="331" t="s">
        <v>4296</v>
      </c>
      <c r="E865" s="328" t="s">
        <v>198</v>
      </c>
      <c r="F865" s="328" t="s">
        <v>4220</v>
      </c>
      <c r="G865" s="330">
        <v>44613</v>
      </c>
      <c r="H865" s="328" t="s">
        <v>39</v>
      </c>
      <c r="I865" s="328" t="s">
        <v>4297</v>
      </c>
      <c r="J865" s="328"/>
      <c r="K865" s="328" t="s">
        <v>33</v>
      </c>
      <c r="M865" s="328" t="str">
        <f t="shared" si="27"/>
        <v>371950 KS EQUITY</v>
      </c>
      <c r="O865" s="328" t="str">
        <f t="shared" si="28"/>
        <v>KOSDAQ:A371950</v>
      </c>
    </row>
    <row r="866" spans="2:15">
      <c r="B866" s="328" t="s">
        <v>4298</v>
      </c>
      <c r="C866" s="328" t="s">
        <v>4165</v>
      </c>
      <c r="D866" s="331" t="s">
        <v>4299</v>
      </c>
      <c r="E866" s="328" t="s">
        <v>63</v>
      </c>
      <c r="F866" s="328" t="s">
        <v>4300</v>
      </c>
      <c r="G866" s="330">
        <v>44610</v>
      </c>
      <c r="H866" s="328" t="s">
        <v>39</v>
      </c>
      <c r="I866" s="328" t="s">
        <v>4301</v>
      </c>
      <c r="J866" s="328"/>
      <c r="K866" s="328" t="s">
        <v>33</v>
      </c>
      <c r="M866" s="328" t="str">
        <f t="shared" si="27"/>
        <v>330730 KS EQUITY</v>
      </c>
      <c r="O866" s="328" t="str">
        <f t="shared" si="28"/>
        <v>KOSDAQ:A330730</v>
      </c>
    </row>
    <row r="867" spans="2:15">
      <c r="B867" s="328" t="s">
        <v>4302</v>
      </c>
      <c r="C867" s="328" t="s">
        <v>4165</v>
      </c>
      <c r="D867" s="331" t="s">
        <v>4303</v>
      </c>
      <c r="E867" s="328" t="s">
        <v>75</v>
      </c>
      <c r="F867" s="328" t="s">
        <v>4304</v>
      </c>
      <c r="G867" s="330">
        <v>44608</v>
      </c>
      <c r="H867" s="328" t="s">
        <v>39</v>
      </c>
      <c r="I867" s="328" t="s">
        <v>4305</v>
      </c>
      <c r="J867" s="328" t="s">
        <v>4306</v>
      </c>
      <c r="K867" s="328" t="s">
        <v>33</v>
      </c>
      <c r="M867" s="328" t="str">
        <f t="shared" si="27"/>
        <v>406760 KS EQUITY</v>
      </c>
      <c r="O867" s="328" t="str">
        <f t="shared" si="28"/>
        <v>KOSDAQ:A406760</v>
      </c>
    </row>
    <row r="868" spans="2:15">
      <c r="B868" s="328" t="s">
        <v>4307</v>
      </c>
      <c r="C868" s="328" t="s">
        <v>4165</v>
      </c>
      <c r="D868" s="331" t="s">
        <v>4308</v>
      </c>
      <c r="E868" s="328" t="s">
        <v>4309</v>
      </c>
      <c r="F868" s="328" t="s">
        <v>4310</v>
      </c>
      <c r="G868" s="330">
        <v>44600</v>
      </c>
      <c r="H868" s="328" t="s">
        <v>39</v>
      </c>
      <c r="I868" s="328" t="s">
        <v>4311</v>
      </c>
      <c r="J868" s="328" t="s">
        <v>4312</v>
      </c>
      <c r="K868" s="328" t="s">
        <v>67</v>
      </c>
      <c r="M868" s="328" t="str">
        <f t="shared" si="27"/>
        <v>365900 KS EQUITY</v>
      </c>
      <c r="O868" s="328" t="str">
        <f t="shared" si="28"/>
        <v>KOSDAQ:A365900</v>
      </c>
    </row>
    <row r="869" spans="2:15">
      <c r="B869" s="328" t="s">
        <v>4313</v>
      </c>
      <c r="C869" s="328" t="s">
        <v>4165</v>
      </c>
      <c r="D869" s="331" t="s">
        <v>4314</v>
      </c>
      <c r="E869" s="328" t="s">
        <v>478</v>
      </c>
      <c r="F869" s="328" t="s">
        <v>4315</v>
      </c>
      <c r="G869" s="330">
        <v>44599</v>
      </c>
      <c r="H869" s="328" t="s">
        <v>39</v>
      </c>
      <c r="I869" s="328" t="s">
        <v>4316</v>
      </c>
      <c r="J869" s="328" t="s">
        <v>4317</v>
      </c>
      <c r="K869" s="328" t="s">
        <v>351</v>
      </c>
      <c r="M869" s="328" t="str">
        <f t="shared" si="27"/>
        <v>370090 KS EQUITY</v>
      </c>
      <c r="O869" s="328" t="str">
        <f t="shared" si="28"/>
        <v>KOSDAQ:A370090</v>
      </c>
    </row>
    <row r="870" spans="2:15">
      <c r="B870" s="328" t="s">
        <v>4318</v>
      </c>
      <c r="C870" s="328" t="s">
        <v>4165</v>
      </c>
      <c r="D870" s="331" t="s">
        <v>4319</v>
      </c>
      <c r="E870" s="328" t="s">
        <v>179</v>
      </c>
      <c r="F870" s="328" t="s">
        <v>4320</v>
      </c>
      <c r="G870" s="330">
        <v>44596</v>
      </c>
      <c r="H870" s="328" t="s">
        <v>39</v>
      </c>
      <c r="I870" s="328" t="s">
        <v>4321</v>
      </c>
      <c r="J870" s="328" t="s">
        <v>4322</v>
      </c>
      <c r="K870" s="328" t="s">
        <v>33</v>
      </c>
      <c r="M870" s="328" t="str">
        <f t="shared" si="27"/>
        <v>251120 KS EQUITY</v>
      </c>
      <c r="O870" s="328" t="str">
        <f t="shared" si="28"/>
        <v>KOSDAQ:A251120</v>
      </c>
    </row>
    <row r="871" spans="2:15">
      <c r="B871" s="328" t="s">
        <v>4323</v>
      </c>
      <c r="C871" s="328" t="s">
        <v>4165</v>
      </c>
      <c r="D871" s="331" t="s">
        <v>4324</v>
      </c>
      <c r="E871" s="328" t="s">
        <v>75</v>
      </c>
      <c r="F871" s="328" t="s">
        <v>4325</v>
      </c>
      <c r="G871" s="330">
        <v>44596</v>
      </c>
      <c r="H871" s="328" t="s">
        <v>39</v>
      </c>
      <c r="I871" s="328" t="s">
        <v>4326</v>
      </c>
      <c r="J871" s="328"/>
      <c r="K871" s="328" t="s">
        <v>67</v>
      </c>
      <c r="M871" s="328" t="str">
        <f t="shared" si="27"/>
        <v>409570 KS EQUITY</v>
      </c>
      <c r="O871" s="328" t="str">
        <f t="shared" si="28"/>
        <v>KOSDAQ:A409570</v>
      </c>
    </row>
    <row r="872" spans="2:15">
      <c r="B872" s="328" t="s">
        <v>4327</v>
      </c>
      <c r="C872" s="328" t="s">
        <v>4165</v>
      </c>
      <c r="D872" s="331" t="s">
        <v>4328</v>
      </c>
      <c r="E872" s="328" t="s">
        <v>75</v>
      </c>
      <c r="F872" s="328" t="s">
        <v>4329</v>
      </c>
      <c r="G872" s="330">
        <v>44585</v>
      </c>
      <c r="H872" s="328" t="s">
        <v>39</v>
      </c>
      <c r="I872" s="328" t="s">
        <v>4330</v>
      </c>
      <c r="J872" s="328"/>
      <c r="K872" s="328" t="s">
        <v>635</v>
      </c>
      <c r="M872" s="328" t="str">
        <f t="shared" si="27"/>
        <v>405350 KS EQUITY</v>
      </c>
      <c r="O872" s="328" t="str">
        <f t="shared" si="28"/>
        <v>KOSDAQ:A405350</v>
      </c>
    </row>
    <row r="873" spans="2:15">
      <c r="B873" s="328" t="s">
        <v>4331</v>
      </c>
      <c r="C873" s="328" t="s">
        <v>4165</v>
      </c>
      <c r="D873" s="331" t="s">
        <v>4332</v>
      </c>
      <c r="E873" s="328" t="s">
        <v>219</v>
      </c>
      <c r="F873" s="328" t="s">
        <v>4333</v>
      </c>
      <c r="G873" s="330">
        <v>44585</v>
      </c>
      <c r="H873" s="328" t="s">
        <v>39</v>
      </c>
      <c r="I873" s="328" t="s">
        <v>4334</v>
      </c>
      <c r="J873" s="328" t="s">
        <v>4335</v>
      </c>
      <c r="K873" s="328" t="s">
        <v>33</v>
      </c>
      <c r="M873" s="328" t="str">
        <f t="shared" si="27"/>
        <v>211050 KS EQUITY</v>
      </c>
      <c r="O873" s="328" t="str">
        <f t="shared" si="28"/>
        <v>KOSDAQ:A211050</v>
      </c>
    </row>
    <row r="874" spans="2:15">
      <c r="B874" s="328" t="s">
        <v>4336</v>
      </c>
      <c r="C874" s="328" t="s">
        <v>4165</v>
      </c>
      <c r="D874" s="331" t="s">
        <v>4337</v>
      </c>
      <c r="E874" s="328" t="s">
        <v>575</v>
      </c>
      <c r="F874" s="328" t="s">
        <v>4338</v>
      </c>
      <c r="G874" s="330">
        <v>44581</v>
      </c>
      <c r="H874" s="328" t="s">
        <v>39</v>
      </c>
      <c r="I874" s="328" t="s">
        <v>4339</v>
      </c>
      <c r="J874" s="328"/>
      <c r="K874" s="328" t="s">
        <v>33</v>
      </c>
      <c r="M874" s="328" t="str">
        <f t="shared" si="27"/>
        <v>137080 KS EQUITY</v>
      </c>
      <c r="O874" s="328" t="str">
        <f t="shared" si="28"/>
        <v>KOSDAQ:A137080</v>
      </c>
    </row>
    <row r="875" spans="2:15">
      <c r="B875" s="328" t="s">
        <v>4340</v>
      </c>
      <c r="C875" s="328" t="s">
        <v>4165</v>
      </c>
      <c r="D875" s="331" t="s">
        <v>4341</v>
      </c>
      <c r="E875" s="328" t="s">
        <v>136</v>
      </c>
      <c r="F875" s="328" t="s">
        <v>4342</v>
      </c>
      <c r="G875" s="330">
        <v>44581</v>
      </c>
      <c r="H875" s="328" t="s">
        <v>39</v>
      </c>
      <c r="I875" s="328" t="s">
        <v>4343</v>
      </c>
      <c r="J875" s="328" t="s">
        <v>4344</v>
      </c>
      <c r="K875" s="328" t="s">
        <v>67</v>
      </c>
      <c r="M875" s="328" t="str">
        <f t="shared" si="27"/>
        <v>136410 KS EQUITY</v>
      </c>
      <c r="O875" s="328" t="str">
        <f t="shared" si="28"/>
        <v>KOSDAQ:A136410</v>
      </c>
    </row>
    <row r="876" spans="2:15">
      <c r="B876" s="328" t="s">
        <v>4345</v>
      </c>
      <c r="C876" s="328" t="s">
        <v>4165</v>
      </c>
      <c r="D876" s="331" t="s">
        <v>4346</v>
      </c>
      <c r="E876" s="328" t="s">
        <v>131</v>
      </c>
      <c r="F876" s="328" t="s">
        <v>4347</v>
      </c>
      <c r="G876" s="330">
        <v>44560</v>
      </c>
      <c r="H876" s="328" t="s">
        <v>39</v>
      </c>
      <c r="I876" s="328" t="s">
        <v>4348</v>
      </c>
      <c r="J876" s="328" t="s">
        <v>4349</v>
      </c>
      <c r="K876" s="328" t="s">
        <v>33</v>
      </c>
      <c r="M876" s="328" t="str">
        <f t="shared" si="27"/>
        <v>276040 KS EQUITY</v>
      </c>
      <c r="O876" s="328" t="str">
        <f t="shared" si="28"/>
        <v>KOSDAQ:A276040</v>
      </c>
    </row>
    <row r="877" spans="2:15">
      <c r="B877" s="328" t="s">
        <v>4350</v>
      </c>
      <c r="C877" s="328" t="s">
        <v>4165</v>
      </c>
      <c r="D877" s="331" t="s">
        <v>4351</v>
      </c>
      <c r="E877" s="328" t="s">
        <v>316</v>
      </c>
      <c r="F877" s="328" t="s">
        <v>4352</v>
      </c>
      <c r="G877" s="330">
        <v>44557</v>
      </c>
      <c r="H877" s="328" t="s">
        <v>39</v>
      </c>
      <c r="I877" s="328" t="s">
        <v>4353</v>
      </c>
      <c r="J877" s="328"/>
      <c r="K877" s="328" t="s">
        <v>33</v>
      </c>
      <c r="M877" s="328" t="str">
        <f t="shared" si="27"/>
        <v>377330 KS EQUITY</v>
      </c>
      <c r="O877" s="328" t="str">
        <f t="shared" si="28"/>
        <v>KOSDAQ:A377330</v>
      </c>
    </row>
    <row r="878" spans="2:15">
      <c r="B878" s="328" t="s">
        <v>4354</v>
      </c>
      <c r="C878" s="328" t="s">
        <v>4165</v>
      </c>
      <c r="D878" s="331" t="s">
        <v>4355</v>
      </c>
      <c r="E878" s="328" t="s">
        <v>376</v>
      </c>
      <c r="F878" s="328" t="s">
        <v>4300</v>
      </c>
      <c r="G878" s="330">
        <v>44554</v>
      </c>
      <c r="H878" s="328" t="s">
        <v>39</v>
      </c>
      <c r="I878" s="328" t="s">
        <v>4356</v>
      </c>
      <c r="J878" s="328"/>
      <c r="K878" s="328" t="s">
        <v>33</v>
      </c>
      <c r="M878" s="328" t="str">
        <f t="shared" si="27"/>
        <v>179530 KS EQUITY</v>
      </c>
      <c r="O878" s="328" t="str">
        <f t="shared" si="28"/>
        <v>KOSDAQ:A179530</v>
      </c>
    </row>
    <row r="879" spans="2:15">
      <c r="B879" s="328" t="s">
        <v>4357</v>
      </c>
      <c r="C879" s="328" t="s">
        <v>4165</v>
      </c>
      <c r="D879" s="331" t="s">
        <v>4358</v>
      </c>
      <c r="E879" s="328" t="s">
        <v>1892</v>
      </c>
      <c r="F879" s="328" t="s">
        <v>4167</v>
      </c>
      <c r="G879" s="330">
        <v>44550</v>
      </c>
      <c r="H879" s="328" t="s">
        <v>39</v>
      </c>
      <c r="I879" s="328" t="s">
        <v>4359</v>
      </c>
      <c r="J879" s="328"/>
      <c r="K879" s="328" t="s">
        <v>33</v>
      </c>
      <c r="M879" s="328" t="str">
        <f t="shared" si="27"/>
        <v>102370 KS EQUITY</v>
      </c>
      <c r="O879" s="328" t="str">
        <f t="shared" si="28"/>
        <v>KOSDAQ:A102370</v>
      </c>
    </row>
    <row r="880" spans="2:15">
      <c r="B880" s="328" t="s">
        <v>4360</v>
      </c>
      <c r="C880" s="328" t="s">
        <v>4165</v>
      </c>
      <c r="D880" s="331" t="s">
        <v>4361</v>
      </c>
      <c r="E880" s="328" t="s">
        <v>63</v>
      </c>
      <c r="F880" s="328" t="s">
        <v>4220</v>
      </c>
      <c r="G880" s="330">
        <v>44550</v>
      </c>
      <c r="H880" s="328" t="s">
        <v>39</v>
      </c>
      <c r="I880" s="328" t="s">
        <v>4362</v>
      </c>
      <c r="J880" s="328"/>
      <c r="K880" s="328" t="s">
        <v>33</v>
      </c>
      <c r="M880" s="328" t="str">
        <f t="shared" si="27"/>
        <v>404950 KS EQUITY</v>
      </c>
      <c r="O880" s="328" t="str">
        <f t="shared" si="28"/>
        <v>KOSDAQ:A404950</v>
      </c>
    </row>
    <row r="881" spans="2:15">
      <c r="B881" s="328" t="s">
        <v>4363</v>
      </c>
      <c r="C881" s="328" t="s">
        <v>4165</v>
      </c>
      <c r="D881" s="331" t="s">
        <v>4364</v>
      </c>
      <c r="E881" s="328" t="s">
        <v>2092</v>
      </c>
      <c r="F881" s="328" t="s">
        <v>4365</v>
      </c>
      <c r="G881" s="330">
        <v>44546</v>
      </c>
      <c r="H881" s="328" t="s">
        <v>39</v>
      </c>
      <c r="I881" s="328" t="s">
        <v>4366</v>
      </c>
      <c r="J881" s="328" t="s">
        <v>4367</v>
      </c>
      <c r="K881" s="328" t="s">
        <v>67</v>
      </c>
      <c r="M881" s="328" t="str">
        <f t="shared" si="27"/>
        <v>353590 KS EQUITY</v>
      </c>
      <c r="O881" s="328" t="str">
        <f t="shared" si="28"/>
        <v>KOSDAQ:A353590</v>
      </c>
    </row>
    <row r="882" spans="2:15">
      <c r="B882" s="328" t="s">
        <v>4368</v>
      </c>
      <c r="C882" s="328" t="s">
        <v>4165</v>
      </c>
      <c r="D882" s="331" t="s">
        <v>4369</v>
      </c>
      <c r="E882" s="328" t="s">
        <v>327</v>
      </c>
      <c r="F882" s="328" t="s">
        <v>4370</v>
      </c>
      <c r="G882" s="330">
        <v>44540</v>
      </c>
      <c r="H882" s="328" t="s">
        <v>39</v>
      </c>
      <c r="I882" s="328" t="s">
        <v>4371</v>
      </c>
      <c r="J882" s="328" t="s">
        <v>4372</v>
      </c>
      <c r="K882" s="328" t="s">
        <v>33</v>
      </c>
      <c r="M882" s="328" t="str">
        <f t="shared" si="27"/>
        <v>200350 KS EQUITY</v>
      </c>
      <c r="O882" s="328" t="str">
        <f t="shared" si="28"/>
        <v>KOSDAQ:A200350</v>
      </c>
    </row>
    <row r="883" spans="2:15">
      <c r="B883" s="328" t="s">
        <v>4373</v>
      </c>
      <c r="C883" s="328" t="s">
        <v>4165</v>
      </c>
      <c r="D883" s="331" t="s">
        <v>4374</v>
      </c>
      <c r="E883" s="328" t="s">
        <v>75</v>
      </c>
      <c r="F883" s="328" t="s">
        <v>75</v>
      </c>
      <c r="G883" s="330">
        <v>44532</v>
      </c>
      <c r="H883" s="328" t="s">
        <v>39</v>
      </c>
      <c r="I883" s="328" t="s">
        <v>4375</v>
      </c>
      <c r="J883" s="328"/>
      <c r="K883" s="328" t="s">
        <v>33</v>
      </c>
      <c r="M883" s="328" t="str">
        <f t="shared" si="27"/>
        <v>400560 KS EQUITY</v>
      </c>
      <c r="O883" s="328" t="str">
        <f t="shared" si="28"/>
        <v>KOSDAQ:A400560</v>
      </c>
    </row>
    <row r="884" spans="2:15">
      <c r="B884" s="328" t="s">
        <v>4376</v>
      </c>
      <c r="C884" s="328" t="s">
        <v>4165</v>
      </c>
      <c r="D884" s="331" t="s">
        <v>4377</v>
      </c>
      <c r="E884" s="328" t="s">
        <v>75</v>
      </c>
      <c r="F884" s="328" t="s">
        <v>4378</v>
      </c>
      <c r="G884" s="330">
        <v>44523</v>
      </c>
      <c r="H884" s="328" t="s">
        <v>39</v>
      </c>
      <c r="I884" s="328" t="s">
        <v>4379</v>
      </c>
      <c r="J884" s="328" t="s">
        <v>4380</v>
      </c>
      <c r="K884" s="328" t="s">
        <v>67</v>
      </c>
      <c r="M884" s="328" t="str">
        <f t="shared" si="27"/>
        <v>396770 KS EQUITY</v>
      </c>
      <c r="O884" s="328" t="str">
        <f t="shared" si="28"/>
        <v>KOSDAQ:A396770</v>
      </c>
    </row>
    <row r="885" spans="2:15">
      <c r="B885" s="328" t="s">
        <v>4381</v>
      </c>
      <c r="C885" s="328" t="s">
        <v>4165</v>
      </c>
      <c r="D885" s="331" t="s">
        <v>4382</v>
      </c>
      <c r="E885" s="328" t="s">
        <v>75</v>
      </c>
      <c r="F885" s="328" t="s">
        <v>4383</v>
      </c>
      <c r="G885" s="330">
        <v>44522</v>
      </c>
      <c r="H885" s="328" t="s">
        <v>39</v>
      </c>
      <c r="I885" s="328" t="s">
        <v>4384</v>
      </c>
      <c r="J885" s="328" t="s">
        <v>4385</v>
      </c>
      <c r="K885" s="328" t="s">
        <v>33</v>
      </c>
      <c r="M885" s="328" t="str">
        <f t="shared" si="27"/>
        <v>397880 KS EQUITY</v>
      </c>
      <c r="O885" s="328" t="str">
        <f t="shared" si="28"/>
        <v>KOSDAQ:A397880</v>
      </c>
    </row>
    <row r="886" spans="2:15">
      <c r="B886" s="328" t="s">
        <v>4386</v>
      </c>
      <c r="C886" s="328" t="s">
        <v>4165</v>
      </c>
      <c r="D886" s="331" t="s">
        <v>4387</v>
      </c>
      <c r="E886" s="328" t="s">
        <v>75</v>
      </c>
      <c r="F886" s="328" t="s">
        <v>4388</v>
      </c>
      <c r="G886" s="330">
        <v>44518</v>
      </c>
      <c r="H886" s="328" t="s">
        <v>50</v>
      </c>
      <c r="I886" s="328" t="s">
        <v>4389</v>
      </c>
      <c r="J886" s="328" t="s">
        <v>4390</v>
      </c>
      <c r="K886" s="328" t="s">
        <v>67</v>
      </c>
      <c r="M886" s="328" t="str">
        <f t="shared" si="27"/>
        <v>400840 KS EQUITY</v>
      </c>
      <c r="O886" s="328" t="str">
        <f t="shared" si="28"/>
        <v>KOSDAQ:A400840</v>
      </c>
    </row>
    <row r="887" spans="2:15">
      <c r="B887" s="328" t="s">
        <v>4391</v>
      </c>
      <c r="C887" s="328" t="s">
        <v>4165</v>
      </c>
      <c r="D887" s="331" t="s">
        <v>4392</v>
      </c>
      <c r="E887" s="328" t="s">
        <v>63</v>
      </c>
      <c r="F887" s="328" t="s">
        <v>4393</v>
      </c>
      <c r="G887" s="330">
        <v>44517</v>
      </c>
      <c r="H887" s="328" t="s">
        <v>39</v>
      </c>
      <c r="I887" s="328" t="s">
        <v>4394</v>
      </c>
      <c r="J887" s="328" t="s">
        <v>4395</v>
      </c>
      <c r="K887" s="328" t="s">
        <v>67</v>
      </c>
      <c r="M887" s="328" t="str">
        <f t="shared" si="27"/>
        <v>298870 KS EQUITY</v>
      </c>
      <c r="O887" s="328" t="str">
        <f t="shared" si="28"/>
        <v>KOSDAQ:A298870</v>
      </c>
    </row>
    <row r="888" spans="2:15">
      <c r="B888" s="328" t="s">
        <v>4396</v>
      </c>
      <c r="C888" s="328" t="s">
        <v>4165</v>
      </c>
      <c r="D888" s="331" t="s">
        <v>4397</v>
      </c>
      <c r="E888" s="328" t="s">
        <v>193</v>
      </c>
      <c r="F888" s="328" t="s">
        <v>4398</v>
      </c>
      <c r="G888" s="330">
        <v>44511</v>
      </c>
      <c r="H888" s="328" t="s">
        <v>39</v>
      </c>
      <c r="I888" s="328" t="s">
        <v>4399</v>
      </c>
      <c r="J888" s="328" t="s">
        <v>4400</v>
      </c>
      <c r="K888" s="328" t="s">
        <v>33</v>
      </c>
      <c r="M888" s="328" t="str">
        <f t="shared" si="27"/>
        <v>199800 KS EQUITY</v>
      </c>
      <c r="O888" s="328" t="str">
        <f t="shared" si="28"/>
        <v>KOSDAQ:A199800</v>
      </c>
    </row>
    <row r="889" spans="2:15">
      <c r="B889" s="328" t="s">
        <v>4401</v>
      </c>
      <c r="C889" s="328" t="s">
        <v>4165</v>
      </c>
      <c r="D889" s="331" t="s">
        <v>4402</v>
      </c>
      <c r="E889" s="328" t="s">
        <v>75</v>
      </c>
      <c r="F889" s="328" t="s">
        <v>4403</v>
      </c>
      <c r="G889" s="330">
        <v>44511</v>
      </c>
      <c r="H889" s="328" t="s">
        <v>39</v>
      </c>
      <c r="I889" s="328" t="s">
        <v>4404</v>
      </c>
      <c r="J889" s="328" t="s">
        <v>4405</v>
      </c>
      <c r="K889" s="328" t="s">
        <v>67</v>
      </c>
      <c r="M889" s="328" t="str">
        <f t="shared" si="27"/>
        <v>397500 KS EQUITY</v>
      </c>
      <c r="O889" s="328" t="str">
        <f t="shared" si="28"/>
        <v>KOSDAQ:A397500</v>
      </c>
    </row>
    <row r="890" spans="2:15">
      <c r="B890" s="328" t="s">
        <v>4406</v>
      </c>
      <c r="C890" s="328" t="s">
        <v>4165</v>
      </c>
      <c r="D890" s="331" t="s">
        <v>4407</v>
      </c>
      <c r="E890" s="328" t="s">
        <v>131</v>
      </c>
      <c r="F890" s="328" t="s">
        <v>4408</v>
      </c>
      <c r="G890" s="330">
        <v>44510</v>
      </c>
      <c r="H890" s="328" t="s">
        <v>39</v>
      </c>
      <c r="I890" s="328" t="s">
        <v>4409</v>
      </c>
      <c r="J890" s="328" t="s">
        <v>4410</v>
      </c>
      <c r="K890" s="328" t="s">
        <v>33</v>
      </c>
      <c r="M890" s="328" t="str">
        <f t="shared" si="27"/>
        <v>377480 KS EQUITY</v>
      </c>
      <c r="O890" s="328" t="str">
        <f t="shared" si="28"/>
        <v>KOSDAQ:A377480</v>
      </c>
    </row>
    <row r="891" spans="2:15">
      <c r="B891" s="328" t="s">
        <v>4411</v>
      </c>
      <c r="C891" s="328" t="s">
        <v>4165</v>
      </c>
      <c r="D891" s="331" t="s">
        <v>4412</v>
      </c>
      <c r="E891" s="328" t="s">
        <v>231</v>
      </c>
      <c r="F891" s="328" t="s">
        <v>4413</v>
      </c>
      <c r="G891" s="330">
        <v>44510</v>
      </c>
      <c r="H891" s="328" t="s">
        <v>39</v>
      </c>
      <c r="I891" s="328" t="s">
        <v>4414</v>
      </c>
      <c r="J891" s="328" t="s">
        <v>4415</v>
      </c>
      <c r="K891" s="328" t="s">
        <v>33</v>
      </c>
      <c r="M891" s="328" t="str">
        <f t="shared" si="27"/>
        <v>361570 KS EQUITY</v>
      </c>
      <c r="O891" s="328" t="str">
        <f t="shared" si="28"/>
        <v>KOSDAQ:A361570</v>
      </c>
    </row>
    <row r="892" spans="2:15">
      <c r="B892" s="328" t="s">
        <v>4416</v>
      </c>
      <c r="C892" s="328" t="s">
        <v>4165</v>
      </c>
      <c r="D892" s="331" t="s">
        <v>4417</v>
      </c>
      <c r="E892" s="328" t="s">
        <v>575</v>
      </c>
      <c r="F892" s="328" t="s">
        <v>4418</v>
      </c>
      <c r="G892" s="330">
        <v>44508</v>
      </c>
      <c r="H892" s="328" t="s">
        <v>39</v>
      </c>
      <c r="I892" s="328" t="s">
        <v>4419</v>
      </c>
      <c r="J892" s="328" t="s">
        <v>4420</v>
      </c>
      <c r="K892" s="328" t="s">
        <v>33</v>
      </c>
      <c r="M892" s="328" t="str">
        <f t="shared" si="27"/>
        <v>222160 KS EQUITY</v>
      </c>
      <c r="O892" s="328" t="str">
        <f t="shared" si="28"/>
        <v>KOSDAQ:A222160</v>
      </c>
    </row>
    <row r="893" spans="2:15">
      <c r="B893" s="328" t="s">
        <v>4421</v>
      </c>
      <c r="C893" s="328" t="s">
        <v>4165</v>
      </c>
      <c r="D893" s="331" t="s">
        <v>4422</v>
      </c>
      <c r="E893" s="328" t="s">
        <v>131</v>
      </c>
      <c r="F893" s="328" t="s">
        <v>4423</v>
      </c>
      <c r="G893" s="330">
        <v>44503</v>
      </c>
      <c r="H893" s="328" t="s">
        <v>39</v>
      </c>
      <c r="I893" s="328" t="s">
        <v>4424</v>
      </c>
      <c r="J893" s="328" t="s">
        <v>4425</v>
      </c>
      <c r="K893" s="328" t="s">
        <v>436</v>
      </c>
      <c r="M893" s="328" t="str">
        <f t="shared" si="27"/>
        <v>290090 KS EQUITY</v>
      </c>
      <c r="O893" s="328" t="str">
        <f t="shared" si="28"/>
        <v>KOSDAQ:A290090</v>
      </c>
    </row>
    <row r="894" spans="2:15">
      <c r="B894" s="328" t="s">
        <v>4426</v>
      </c>
      <c r="C894" s="328" t="s">
        <v>4165</v>
      </c>
      <c r="D894" s="331" t="s">
        <v>4427</v>
      </c>
      <c r="E894" s="328" t="s">
        <v>131</v>
      </c>
      <c r="F894" s="328" t="s">
        <v>4428</v>
      </c>
      <c r="G894" s="330">
        <v>44501</v>
      </c>
      <c r="H894" s="328" t="s">
        <v>39</v>
      </c>
      <c r="I894" s="328" t="s">
        <v>4429</v>
      </c>
      <c r="J894" s="328" t="s">
        <v>4430</v>
      </c>
      <c r="K894" s="328" t="s">
        <v>128</v>
      </c>
      <c r="M894" s="328" t="str">
        <f t="shared" si="27"/>
        <v>372800 KS EQUITY</v>
      </c>
      <c r="O894" s="328" t="str">
        <f t="shared" si="28"/>
        <v>KOSDAQ:A372800</v>
      </c>
    </row>
    <row r="895" spans="2:15">
      <c r="B895" s="328" t="s">
        <v>4431</v>
      </c>
      <c r="C895" s="328" t="s">
        <v>4165</v>
      </c>
      <c r="D895" s="331" t="s">
        <v>4432</v>
      </c>
      <c r="E895" s="328" t="s">
        <v>198</v>
      </c>
      <c r="F895" s="328" t="s">
        <v>4433</v>
      </c>
      <c r="G895" s="330">
        <v>44498</v>
      </c>
      <c r="H895" s="328" t="s">
        <v>39</v>
      </c>
      <c r="I895" s="328" t="s">
        <v>4434</v>
      </c>
      <c r="J895" s="328" t="s">
        <v>4435</v>
      </c>
      <c r="K895" s="328" t="s">
        <v>33</v>
      </c>
      <c r="M895" s="328" t="str">
        <f t="shared" si="27"/>
        <v>311320 KS EQUITY</v>
      </c>
      <c r="O895" s="328" t="str">
        <f t="shared" si="28"/>
        <v>KOSDAQ:A311320</v>
      </c>
    </row>
    <row r="896" spans="2:15">
      <c r="B896" s="328" t="s">
        <v>4436</v>
      </c>
      <c r="C896" s="328" t="s">
        <v>4165</v>
      </c>
      <c r="D896" s="331" t="s">
        <v>4437</v>
      </c>
      <c r="E896" s="328" t="s">
        <v>131</v>
      </c>
      <c r="F896" s="328" t="s">
        <v>4438</v>
      </c>
      <c r="G896" s="330">
        <v>44498</v>
      </c>
      <c r="H896" s="328" t="s">
        <v>39</v>
      </c>
      <c r="I896" s="328" t="s">
        <v>4439</v>
      </c>
      <c r="J896" s="328" t="s">
        <v>4440</v>
      </c>
      <c r="K896" s="328" t="s">
        <v>67</v>
      </c>
      <c r="M896" s="328" t="str">
        <f t="shared" si="27"/>
        <v>376300 KS EQUITY</v>
      </c>
      <c r="O896" s="328" t="str">
        <f t="shared" si="28"/>
        <v>KOSDAQ:A376300</v>
      </c>
    </row>
    <row r="897" spans="2:15">
      <c r="B897" s="328" t="s">
        <v>4441</v>
      </c>
      <c r="C897" s="328" t="s">
        <v>4165</v>
      </c>
      <c r="D897" s="331" t="s">
        <v>4442</v>
      </c>
      <c r="E897" s="328" t="s">
        <v>131</v>
      </c>
      <c r="F897" s="328" t="s">
        <v>4443</v>
      </c>
      <c r="G897" s="330">
        <v>44497</v>
      </c>
      <c r="H897" s="328" t="s">
        <v>39</v>
      </c>
      <c r="I897" s="328" t="s">
        <v>4444</v>
      </c>
      <c r="J897" s="328" t="s">
        <v>4445</v>
      </c>
      <c r="K897" s="328" t="s">
        <v>33</v>
      </c>
      <c r="M897" s="328" t="str">
        <f t="shared" si="27"/>
        <v>357880 KS EQUITY</v>
      </c>
      <c r="O897" s="328" t="str">
        <f t="shared" si="28"/>
        <v>KOSDAQ:A357880</v>
      </c>
    </row>
    <row r="898" spans="2:15">
      <c r="B898" s="328" t="s">
        <v>4446</v>
      </c>
      <c r="C898" s="328" t="s">
        <v>4165</v>
      </c>
      <c r="D898" s="331" t="s">
        <v>4447</v>
      </c>
      <c r="E898" s="328" t="s">
        <v>193</v>
      </c>
      <c r="F898" s="328" t="s">
        <v>4448</v>
      </c>
      <c r="G898" s="330">
        <v>44491</v>
      </c>
      <c r="H898" s="328" t="s">
        <v>39</v>
      </c>
      <c r="I898" s="328" t="s">
        <v>4449</v>
      </c>
      <c r="J898" s="328" t="s">
        <v>4450</v>
      </c>
      <c r="K898" s="328" t="s">
        <v>67</v>
      </c>
      <c r="M898" s="328" t="str">
        <f t="shared" si="27"/>
        <v>389030 KS EQUITY</v>
      </c>
      <c r="O898" s="328" t="str">
        <f t="shared" si="28"/>
        <v>KOSDAQ:A389030</v>
      </c>
    </row>
    <row r="899" spans="2:15">
      <c r="B899" s="328" t="s">
        <v>4451</v>
      </c>
      <c r="C899" s="328" t="s">
        <v>4165</v>
      </c>
      <c r="D899" s="331" t="s">
        <v>4452</v>
      </c>
      <c r="E899" s="328" t="s">
        <v>2659</v>
      </c>
      <c r="F899" s="328" t="s">
        <v>4453</v>
      </c>
      <c r="G899" s="330">
        <v>44490</v>
      </c>
      <c r="H899" s="328" t="s">
        <v>39</v>
      </c>
      <c r="I899" s="328" t="s">
        <v>4454</v>
      </c>
      <c r="J899" s="328" t="s">
        <v>4455</v>
      </c>
      <c r="K899" s="328" t="s">
        <v>579</v>
      </c>
      <c r="M899" s="328" t="str">
        <f t="shared" si="27"/>
        <v>376180 KS EQUITY</v>
      </c>
      <c r="O899" s="328" t="str">
        <f t="shared" si="28"/>
        <v>KOSDAQ:A376180</v>
      </c>
    </row>
    <row r="900" spans="2:15">
      <c r="B900" s="328" t="s">
        <v>4456</v>
      </c>
      <c r="C900" s="328" t="s">
        <v>4165</v>
      </c>
      <c r="D900" s="331" t="s">
        <v>4457</v>
      </c>
      <c r="E900" s="328" t="s">
        <v>421</v>
      </c>
      <c r="F900" s="328" t="s">
        <v>4458</v>
      </c>
      <c r="G900" s="330">
        <v>44484</v>
      </c>
      <c r="H900" s="328" t="s">
        <v>39</v>
      </c>
      <c r="I900" s="328" t="s">
        <v>4459</v>
      </c>
      <c r="J900" s="328"/>
      <c r="K900" s="328" t="s">
        <v>33</v>
      </c>
      <c r="M900" s="328" t="str">
        <f t="shared" si="27"/>
        <v>348370 KS EQUITY</v>
      </c>
      <c r="O900" s="328" t="str">
        <f t="shared" si="28"/>
        <v>KOSDAQ:A348370</v>
      </c>
    </row>
    <row r="901" spans="2:15">
      <c r="B901" s="328" t="s">
        <v>4460</v>
      </c>
      <c r="C901" s="328" t="s">
        <v>4165</v>
      </c>
      <c r="D901" s="331" t="s">
        <v>4461</v>
      </c>
      <c r="E901" s="328" t="s">
        <v>1050</v>
      </c>
      <c r="F901" s="328" t="s">
        <v>4462</v>
      </c>
      <c r="G901" s="330">
        <v>44477</v>
      </c>
      <c r="H901" s="328" t="s">
        <v>39</v>
      </c>
      <c r="I901" s="328" t="s">
        <v>4463</v>
      </c>
      <c r="J901" s="328" t="s">
        <v>4464</v>
      </c>
      <c r="K901" s="328" t="s">
        <v>67</v>
      </c>
      <c r="M901" s="328" t="str">
        <f t="shared" si="27"/>
        <v>377450 KS EQUITY</v>
      </c>
      <c r="O901" s="328" t="str">
        <f t="shared" si="28"/>
        <v>KOSDAQ:A377450</v>
      </c>
    </row>
    <row r="902" spans="2:15">
      <c r="B902" s="328" t="s">
        <v>4465</v>
      </c>
      <c r="C902" s="328" t="s">
        <v>4165</v>
      </c>
      <c r="D902" s="331" t="s">
        <v>4466</v>
      </c>
      <c r="E902" s="328" t="s">
        <v>575</v>
      </c>
      <c r="F902" s="328" t="s">
        <v>4467</v>
      </c>
      <c r="G902" s="330">
        <v>44476</v>
      </c>
      <c r="H902" s="328" t="s">
        <v>39</v>
      </c>
      <c r="I902" s="328" t="s">
        <v>4468</v>
      </c>
      <c r="J902" s="328" t="s">
        <v>4469</v>
      </c>
      <c r="K902" s="328" t="s">
        <v>67</v>
      </c>
      <c r="M902" s="328" t="str">
        <f t="shared" si="27"/>
        <v>382800 KS EQUITY</v>
      </c>
      <c r="O902" s="328" t="str">
        <f t="shared" si="28"/>
        <v>KOSDAQ:A382800</v>
      </c>
    </row>
    <row r="903" spans="2:15">
      <c r="B903" s="328" t="s">
        <v>4470</v>
      </c>
      <c r="C903" s="328" t="s">
        <v>4165</v>
      </c>
      <c r="D903" s="331" t="s">
        <v>4471</v>
      </c>
      <c r="E903" s="328" t="s">
        <v>439</v>
      </c>
      <c r="F903" s="328" t="s">
        <v>4472</v>
      </c>
      <c r="G903" s="330">
        <v>44476</v>
      </c>
      <c r="H903" s="328" t="s">
        <v>39</v>
      </c>
      <c r="I903" s="328" t="s">
        <v>4473</v>
      </c>
      <c r="J903" s="328" t="s">
        <v>4474</v>
      </c>
      <c r="K903" s="328" t="s">
        <v>67</v>
      </c>
      <c r="M903" s="328" t="str">
        <f t="shared" si="27"/>
        <v>114840 KS EQUITY</v>
      </c>
      <c r="O903" s="328" t="str">
        <f t="shared" si="28"/>
        <v>KOSDAQ:A114840</v>
      </c>
    </row>
    <row r="904" spans="2:15">
      <c r="B904" s="328" t="s">
        <v>4475</v>
      </c>
      <c r="C904" s="328" t="s">
        <v>4165</v>
      </c>
      <c r="D904" s="331" t="s">
        <v>4476</v>
      </c>
      <c r="E904" s="328" t="s">
        <v>193</v>
      </c>
      <c r="F904" s="328" t="s">
        <v>4477</v>
      </c>
      <c r="G904" s="330">
        <v>44476</v>
      </c>
      <c r="H904" s="328" t="s">
        <v>39</v>
      </c>
      <c r="I904" s="328" t="s">
        <v>4478</v>
      </c>
      <c r="J904" s="328"/>
      <c r="K904" s="328" t="s">
        <v>33</v>
      </c>
      <c r="M904" s="328" t="str">
        <f t="shared" si="27"/>
        <v>261780 KS EQUITY</v>
      </c>
      <c r="O904" s="328" t="str">
        <f t="shared" si="28"/>
        <v>KOSDAQ:A261780</v>
      </c>
    </row>
    <row r="905" spans="2:15">
      <c r="B905" s="328" t="s">
        <v>4479</v>
      </c>
      <c r="C905" s="328" t="s">
        <v>4165</v>
      </c>
      <c r="D905" s="331" t="s">
        <v>4480</v>
      </c>
      <c r="E905" s="328" t="s">
        <v>575</v>
      </c>
      <c r="F905" s="328" t="s">
        <v>4224</v>
      </c>
      <c r="G905" s="330">
        <v>44474</v>
      </c>
      <c r="H905" s="328" t="s">
        <v>39</v>
      </c>
      <c r="I905" s="328" t="s">
        <v>4481</v>
      </c>
      <c r="J905" s="328"/>
      <c r="K905" s="328" t="s">
        <v>33</v>
      </c>
      <c r="M905" s="328" t="str">
        <f t="shared" si="27"/>
        <v>382480 KS EQUITY</v>
      </c>
      <c r="O905" s="328" t="str">
        <f t="shared" si="28"/>
        <v>KOSDAQ:A382480</v>
      </c>
    </row>
    <row r="906" spans="2:15">
      <c r="B906" s="328" t="s">
        <v>4482</v>
      </c>
      <c r="C906" s="328" t="s">
        <v>4165</v>
      </c>
      <c r="D906" s="331" t="s">
        <v>4483</v>
      </c>
      <c r="E906" s="328" t="s">
        <v>131</v>
      </c>
      <c r="F906" s="328" t="s">
        <v>4484</v>
      </c>
      <c r="G906" s="330">
        <v>44468</v>
      </c>
      <c r="H906" s="328" t="s">
        <v>39</v>
      </c>
      <c r="I906" s="328" t="s">
        <v>4485</v>
      </c>
      <c r="J906" s="328" t="s">
        <v>4486</v>
      </c>
      <c r="K906" s="328" t="s">
        <v>67</v>
      </c>
      <c r="M906" s="328" t="str">
        <f t="shared" si="27"/>
        <v>391710 KS EQUITY</v>
      </c>
      <c r="O906" s="328" t="str">
        <f t="shared" si="28"/>
        <v>KOSDAQ:A391710</v>
      </c>
    </row>
    <row r="907" spans="2:15">
      <c r="B907" s="328" t="s">
        <v>4487</v>
      </c>
      <c r="C907" s="328" t="s">
        <v>4165</v>
      </c>
      <c r="D907" s="331" t="s">
        <v>4488</v>
      </c>
      <c r="E907" s="328" t="s">
        <v>198</v>
      </c>
      <c r="F907" s="328" t="s">
        <v>4489</v>
      </c>
      <c r="G907" s="330">
        <v>44468</v>
      </c>
      <c r="H907" s="328" t="s">
        <v>39</v>
      </c>
      <c r="I907" s="328" t="s">
        <v>4490</v>
      </c>
      <c r="J907" s="328" t="s">
        <v>4491</v>
      </c>
      <c r="K907" s="328" t="s">
        <v>128</v>
      </c>
      <c r="M907" s="328" t="str">
        <f t="shared" si="27"/>
        <v>376290 KS EQUITY</v>
      </c>
      <c r="O907" s="328" t="str">
        <f t="shared" si="28"/>
        <v>KOSDAQ:A376290</v>
      </c>
    </row>
    <row r="908" spans="2:15">
      <c r="B908" s="328" t="s">
        <v>4492</v>
      </c>
      <c r="C908" s="328" t="s">
        <v>4165</v>
      </c>
      <c r="D908" s="331" t="s">
        <v>4493</v>
      </c>
      <c r="E908" s="328" t="s">
        <v>544</v>
      </c>
      <c r="F908" s="328" t="s">
        <v>4494</v>
      </c>
      <c r="G908" s="330">
        <v>44467</v>
      </c>
      <c r="H908" s="328" t="s">
        <v>39</v>
      </c>
      <c r="I908" s="328" t="s">
        <v>4495</v>
      </c>
      <c r="J908" s="328" t="s">
        <v>4496</v>
      </c>
      <c r="K908" s="328" t="s">
        <v>67</v>
      </c>
      <c r="M908" s="328" t="str">
        <f t="shared" si="27"/>
        <v>159010 KS EQUITY</v>
      </c>
      <c r="O908" s="328" t="str">
        <f t="shared" si="28"/>
        <v>KOSDAQ:A159010</v>
      </c>
    </row>
    <row r="909" spans="2:15">
      <c r="B909" s="328" t="s">
        <v>4497</v>
      </c>
      <c r="C909" s="328" t="s">
        <v>4165</v>
      </c>
      <c r="D909" s="331" t="s">
        <v>4498</v>
      </c>
      <c r="E909" s="328" t="s">
        <v>575</v>
      </c>
      <c r="F909" s="328" t="s">
        <v>4499</v>
      </c>
      <c r="G909" s="330">
        <v>44466</v>
      </c>
      <c r="H909" s="328" t="s">
        <v>39</v>
      </c>
      <c r="I909" s="328" t="s">
        <v>4500</v>
      </c>
      <c r="J909" s="328" t="s">
        <v>4501</v>
      </c>
      <c r="K909" s="328" t="s">
        <v>67</v>
      </c>
      <c r="M909" s="328" t="str">
        <f t="shared" si="27"/>
        <v>382840 KS EQUITY</v>
      </c>
      <c r="O909" s="328" t="str">
        <f t="shared" si="28"/>
        <v>KOSDAQ:A382840</v>
      </c>
    </row>
    <row r="910" spans="2:15">
      <c r="B910" s="328" t="s">
        <v>4502</v>
      </c>
      <c r="C910" s="328" t="s">
        <v>4165</v>
      </c>
      <c r="D910" s="331" t="s">
        <v>4503</v>
      </c>
      <c r="E910" s="328" t="s">
        <v>75</v>
      </c>
      <c r="F910" s="328" t="s">
        <v>4504</v>
      </c>
      <c r="G910" s="330">
        <v>44466</v>
      </c>
      <c r="H910" s="328" t="s">
        <v>39</v>
      </c>
      <c r="I910" s="328" t="s">
        <v>4505</v>
      </c>
      <c r="J910" s="328"/>
      <c r="K910" s="328" t="s">
        <v>33</v>
      </c>
      <c r="M910" s="328" t="str">
        <f t="shared" si="27"/>
        <v>388220 KS EQUITY</v>
      </c>
      <c r="O910" s="328" t="str">
        <f t="shared" si="28"/>
        <v>KOSDAQ:A388220</v>
      </c>
    </row>
    <row r="911" spans="2:15">
      <c r="B911" s="328" t="s">
        <v>4506</v>
      </c>
      <c r="C911" s="328" t="s">
        <v>4165</v>
      </c>
      <c r="D911" s="331" t="s">
        <v>4507</v>
      </c>
      <c r="E911" s="328" t="s">
        <v>75</v>
      </c>
      <c r="F911" s="328" t="s">
        <v>75</v>
      </c>
      <c r="G911" s="330">
        <v>44456</v>
      </c>
      <c r="H911" s="328" t="s">
        <v>39</v>
      </c>
      <c r="I911" s="328" t="s">
        <v>4508</v>
      </c>
      <c r="J911" s="328"/>
      <c r="K911" s="328" t="s">
        <v>33</v>
      </c>
      <c r="M911" s="328" t="str">
        <f t="shared" si="27"/>
        <v>391060 KS EQUITY</v>
      </c>
      <c r="O911" s="328" t="str">
        <f t="shared" si="28"/>
        <v>KOSDAQ:A391060</v>
      </c>
    </row>
    <row r="912" spans="2:15">
      <c r="B912" s="328" t="s">
        <v>4509</v>
      </c>
      <c r="C912" s="328" t="s">
        <v>4165</v>
      </c>
      <c r="D912" s="331" t="s">
        <v>4510</v>
      </c>
      <c r="E912" s="328" t="s">
        <v>1098</v>
      </c>
      <c r="F912" s="328" t="s">
        <v>4511</v>
      </c>
      <c r="G912" s="330">
        <v>44452</v>
      </c>
      <c r="H912" s="328" t="s">
        <v>39</v>
      </c>
      <c r="I912" s="328" t="s">
        <v>4512</v>
      </c>
      <c r="J912" s="328"/>
      <c r="K912" s="328" t="s">
        <v>33</v>
      </c>
      <c r="M912" s="328" t="str">
        <f t="shared" si="27"/>
        <v>257720 KS EQUITY</v>
      </c>
      <c r="O912" s="328" t="str">
        <f t="shared" si="28"/>
        <v>KOSDAQ:A257720</v>
      </c>
    </row>
    <row r="913" spans="2:15">
      <c r="B913" s="328" t="s">
        <v>4513</v>
      </c>
      <c r="C913" s="328" t="s">
        <v>4165</v>
      </c>
      <c r="D913" s="331" t="s">
        <v>4514</v>
      </c>
      <c r="E913" s="328" t="s">
        <v>500</v>
      </c>
      <c r="F913" s="328" t="s">
        <v>4515</v>
      </c>
      <c r="G913" s="330">
        <v>44449</v>
      </c>
      <c r="H913" s="328" t="s">
        <v>39</v>
      </c>
      <c r="I913" s="328" t="s">
        <v>4516</v>
      </c>
      <c r="J913" s="328" t="s">
        <v>4517</v>
      </c>
      <c r="K913" s="328" t="s">
        <v>128</v>
      </c>
      <c r="M913" s="328" t="str">
        <f t="shared" si="27"/>
        <v>260970 KS EQUITY</v>
      </c>
      <c r="O913" s="328" t="str">
        <f t="shared" si="28"/>
        <v>KOSDAQ:A260970</v>
      </c>
    </row>
    <row r="914" spans="2:15">
      <c r="B914" s="328" t="s">
        <v>4518</v>
      </c>
      <c r="C914" s="328" t="s">
        <v>4165</v>
      </c>
      <c r="D914" s="331" t="s">
        <v>4519</v>
      </c>
      <c r="E914" s="328" t="s">
        <v>500</v>
      </c>
      <c r="F914" s="328" t="s">
        <v>4520</v>
      </c>
      <c r="G914" s="330">
        <v>44447</v>
      </c>
      <c r="H914" s="328" t="s">
        <v>39</v>
      </c>
      <c r="I914" s="328" t="s">
        <v>4521</v>
      </c>
      <c r="J914" s="328" t="s">
        <v>4522</v>
      </c>
      <c r="K914" s="328" t="s">
        <v>33</v>
      </c>
      <c r="M914" s="328" t="str">
        <f t="shared" si="27"/>
        <v>377220 KS EQUITY</v>
      </c>
      <c r="O914" s="328" t="str">
        <f t="shared" si="28"/>
        <v>KOSDAQ:A377220</v>
      </c>
    </row>
    <row r="915" spans="2:15">
      <c r="B915" s="328" t="s">
        <v>4523</v>
      </c>
      <c r="C915" s="328" t="s">
        <v>4165</v>
      </c>
      <c r="D915" s="331" t="s">
        <v>4524</v>
      </c>
      <c r="E915" s="328" t="s">
        <v>179</v>
      </c>
      <c r="F915" s="328" t="s">
        <v>4300</v>
      </c>
      <c r="G915" s="330">
        <v>44442</v>
      </c>
      <c r="H915" s="328" t="s">
        <v>39</v>
      </c>
      <c r="I915" s="328" t="s">
        <v>4525</v>
      </c>
      <c r="J915" s="328" t="s">
        <v>4526</v>
      </c>
      <c r="K915" s="328" t="s">
        <v>33</v>
      </c>
      <c r="M915" s="328" t="str">
        <f t="shared" si="27"/>
        <v>099430 KS EQUITY</v>
      </c>
      <c r="O915" s="328" t="str">
        <f t="shared" si="28"/>
        <v>KOSDAQ:A099430</v>
      </c>
    </row>
    <row r="916" spans="2:15">
      <c r="B916" s="328" t="s">
        <v>4527</v>
      </c>
      <c r="C916" s="328" t="s">
        <v>4165</v>
      </c>
      <c r="D916" s="331" t="s">
        <v>4528</v>
      </c>
      <c r="E916" s="328" t="s">
        <v>75</v>
      </c>
      <c r="F916" s="328" t="s">
        <v>4529</v>
      </c>
      <c r="G916" s="330">
        <v>44433</v>
      </c>
      <c r="H916" s="328" t="s">
        <v>39</v>
      </c>
      <c r="I916" s="328" t="s">
        <v>4530</v>
      </c>
      <c r="J916" s="328" t="s">
        <v>4531</v>
      </c>
      <c r="K916" s="328" t="s">
        <v>33</v>
      </c>
      <c r="M916" s="328" t="str">
        <f t="shared" si="27"/>
        <v>393360 KS EQUITY</v>
      </c>
      <c r="O916" s="328" t="str">
        <f t="shared" si="28"/>
        <v>KOSDAQ:A393360</v>
      </c>
    </row>
    <row r="917" spans="2:15">
      <c r="B917" s="328" t="s">
        <v>4532</v>
      </c>
      <c r="C917" s="328" t="s">
        <v>4165</v>
      </c>
      <c r="D917" s="331" t="s">
        <v>4533</v>
      </c>
      <c r="E917" s="328" t="s">
        <v>75</v>
      </c>
      <c r="F917" s="328" t="s">
        <v>4534</v>
      </c>
      <c r="G917" s="330">
        <v>44427</v>
      </c>
      <c r="H917" s="328" t="s">
        <v>39</v>
      </c>
      <c r="I917" s="328" t="s">
        <v>4535</v>
      </c>
      <c r="J917" s="328" t="s">
        <v>4536</v>
      </c>
      <c r="K917" s="328" t="s">
        <v>33</v>
      </c>
      <c r="M917" s="328" t="str">
        <f t="shared" si="27"/>
        <v>387310 KS EQUITY</v>
      </c>
      <c r="O917" s="328" t="str">
        <f t="shared" si="28"/>
        <v>KOSDAQ:A387310</v>
      </c>
    </row>
    <row r="918" spans="2:15">
      <c r="B918" s="328" t="s">
        <v>4537</v>
      </c>
      <c r="C918" s="328" t="s">
        <v>4165</v>
      </c>
      <c r="D918" s="331" t="s">
        <v>4538</v>
      </c>
      <c r="E918" s="328" t="s">
        <v>75</v>
      </c>
      <c r="F918" s="328" t="s">
        <v>4539</v>
      </c>
      <c r="G918" s="330">
        <v>44425</v>
      </c>
      <c r="H918" s="328" t="s">
        <v>39</v>
      </c>
      <c r="I918" s="328" t="s">
        <v>4540</v>
      </c>
      <c r="J918" s="328" t="s">
        <v>4541</v>
      </c>
      <c r="K918" s="328" t="s">
        <v>33</v>
      </c>
      <c r="M918" s="328" t="str">
        <f t="shared" si="27"/>
        <v>388800 KS EQUITY</v>
      </c>
      <c r="O918" s="328" t="str">
        <f t="shared" si="28"/>
        <v>KOSDAQ:A388800</v>
      </c>
    </row>
    <row r="919" spans="2:15">
      <c r="B919" s="328" t="s">
        <v>4542</v>
      </c>
      <c r="C919" s="328" t="s">
        <v>4165</v>
      </c>
      <c r="D919" s="331" t="s">
        <v>4543</v>
      </c>
      <c r="E919" s="328" t="s">
        <v>316</v>
      </c>
      <c r="F919" s="328" t="s">
        <v>4544</v>
      </c>
      <c r="G919" s="330">
        <v>44421</v>
      </c>
      <c r="H919" s="328" t="s">
        <v>39</v>
      </c>
      <c r="I919" s="328" t="s">
        <v>4545</v>
      </c>
      <c r="J919" s="328" t="s">
        <v>4546</v>
      </c>
      <c r="K919" s="328" t="s">
        <v>33</v>
      </c>
      <c r="M919" s="328" t="str">
        <f t="shared" si="27"/>
        <v>273640 KS EQUITY</v>
      </c>
      <c r="O919" s="328" t="str">
        <f t="shared" si="28"/>
        <v>KOSDAQ:A273640</v>
      </c>
    </row>
    <row r="920" spans="2:15">
      <c r="B920" s="328" t="s">
        <v>4547</v>
      </c>
      <c r="C920" s="328" t="s">
        <v>4165</v>
      </c>
      <c r="D920" s="331" t="s">
        <v>4548</v>
      </c>
      <c r="E920" s="328" t="s">
        <v>193</v>
      </c>
      <c r="F920" s="328" t="s">
        <v>4549</v>
      </c>
      <c r="G920" s="330">
        <v>44420</v>
      </c>
      <c r="H920" s="328" t="s">
        <v>39</v>
      </c>
      <c r="I920" s="328" t="s">
        <v>4550</v>
      </c>
      <c r="J920" s="328" t="s">
        <v>4551</v>
      </c>
      <c r="K920" s="328" t="s">
        <v>33</v>
      </c>
      <c r="M920" s="328" t="str">
        <f t="shared" si="27"/>
        <v>203400 KS EQUITY</v>
      </c>
      <c r="O920" s="328" t="str">
        <f t="shared" si="28"/>
        <v>KOSDAQ:A203400</v>
      </c>
    </row>
    <row r="921" spans="2:15">
      <c r="B921" s="328" t="s">
        <v>4552</v>
      </c>
      <c r="C921" s="328" t="s">
        <v>4165</v>
      </c>
      <c r="D921" s="331" t="s">
        <v>4553</v>
      </c>
      <c r="E921" s="328" t="s">
        <v>75</v>
      </c>
      <c r="F921" s="328" t="s">
        <v>4554</v>
      </c>
      <c r="G921" s="330">
        <v>44419</v>
      </c>
      <c r="H921" s="328" t="s">
        <v>39</v>
      </c>
      <c r="I921" s="328" t="s">
        <v>4555</v>
      </c>
      <c r="J921" s="328" t="s">
        <v>4556</v>
      </c>
      <c r="K921" s="328" t="s">
        <v>33</v>
      </c>
      <c r="M921" s="328" t="str">
        <f t="shared" ref="M921:M984" si="29">D921&amp;" KS EQUITY"</f>
        <v>388790 KS EQUITY</v>
      </c>
      <c r="O921" s="328" t="str">
        <f t="shared" ref="O921:O984" si="30">IF($C921="코스닥","KOSDAQ:A"&amp;$D921,"KOSE:A"&amp;$D921)</f>
        <v>KOSDAQ:A388790</v>
      </c>
    </row>
    <row r="922" spans="2:15">
      <c r="B922" s="328" t="s">
        <v>4557</v>
      </c>
      <c r="C922" s="328" t="s">
        <v>4165</v>
      </c>
      <c r="D922" s="331" t="s">
        <v>4558</v>
      </c>
      <c r="E922" s="328" t="s">
        <v>193</v>
      </c>
      <c r="F922" s="328" t="s">
        <v>4559</v>
      </c>
      <c r="G922" s="330">
        <v>44417</v>
      </c>
      <c r="H922" s="328" t="s">
        <v>39</v>
      </c>
      <c r="I922" s="328" t="s">
        <v>4560</v>
      </c>
      <c r="J922" s="328" t="s">
        <v>4561</v>
      </c>
      <c r="K922" s="328" t="s">
        <v>33</v>
      </c>
      <c r="M922" s="328" t="str">
        <f t="shared" si="29"/>
        <v>308080 KS EQUITY</v>
      </c>
      <c r="O922" s="328" t="str">
        <f t="shared" si="30"/>
        <v>KOSDAQ:A308080</v>
      </c>
    </row>
    <row r="923" spans="2:15">
      <c r="B923" s="328" t="s">
        <v>4562</v>
      </c>
      <c r="C923" s="328" t="s">
        <v>4165</v>
      </c>
      <c r="D923" s="331" t="s">
        <v>4563</v>
      </c>
      <c r="E923" s="328" t="s">
        <v>131</v>
      </c>
      <c r="F923" s="328" t="s">
        <v>398</v>
      </c>
      <c r="G923" s="330">
        <v>44413</v>
      </c>
      <c r="H923" s="328" t="s">
        <v>39</v>
      </c>
      <c r="I923" s="328" t="s">
        <v>4564</v>
      </c>
      <c r="J923" s="328" t="s">
        <v>4565</v>
      </c>
      <c r="K923" s="328" t="s">
        <v>33</v>
      </c>
      <c r="M923" s="328" t="str">
        <f t="shared" si="29"/>
        <v>099390 KS EQUITY</v>
      </c>
      <c r="O923" s="328" t="str">
        <f t="shared" si="30"/>
        <v>KOSDAQ:A099390</v>
      </c>
    </row>
    <row r="924" spans="2:15">
      <c r="B924" s="328" t="s">
        <v>4566</v>
      </c>
      <c r="C924" s="328" t="s">
        <v>4165</v>
      </c>
      <c r="D924" s="331" t="s">
        <v>4567</v>
      </c>
      <c r="E924" s="328" t="s">
        <v>131</v>
      </c>
      <c r="F924" s="328" t="s">
        <v>4568</v>
      </c>
      <c r="G924" s="330">
        <v>44405</v>
      </c>
      <c r="H924" s="328" t="s">
        <v>39</v>
      </c>
      <c r="I924" s="328" t="s">
        <v>4569</v>
      </c>
      <c r="J924" s="328"/>
      <c r="K924" s="328" t="s">
        <v>67</v>
      </c>
      <c r="M924" s="328" t="str">
        <f t="shared" si="29"/>
        <v>315640 KS EQUITY</v>
      </c>
      <c r="O924" s="328" t="str">
        <f t="shared" si="30"/>
        <v>KOSDAQ:A315640</v>
      </c>
    </row>
    <row r="925" spans="2:15">
      <c r="B925" s="328" t="s">
        <v>4570</v>
      </c>
      <c r="C925" s="328" t="s">
        <v>4165</v>
      </c>
      <c r="D925" s="331" t="s">
        <v>4571</v>
      </c>
      <c r="E925" s="328" t="s">
        <v>131</v>
      </c>
      <c r="F925" s="328" t="s">
        <v>4572</v>
      </c>
      <c r="G925" s="330">
        <v>44404</v>
      </c>
      <c r="H925" s="328" t="s">
        <v>39</v>
      </c>
      <c r="I925" s="328" t="s">
        <v>4573</v>
      </c>
      <c r="J925" s="328" t="s">
        <v>4574</v>
      </c>
      <c r="K925" s="328" t="s">
        <v>33</v>
      </c>
      <c r="M925" s="328" t="str">
        <f t="shared" si="29"/>
        <v>058970 KS EQUITY</v>
      </c>
      <c r="O925" s="328" t="str">
        <f t="shared" si="30"/>
        <v>KOSDAQ:A058970</v>
      </c>
    </row>
    <row r="926" spans="2:15">
      <c r="B926" s="328" t="s">
        <v>4575</v>
      </c>
      <c r="C926" s="328" t="s">
        <v>4165</v>
      </c>
      <c r="D926" s="331" t="s">
        <v>4576</v>
      </c>
      <c r="E926" s="328" t="s">
        <v>131</v>
      </c>
      <c r="F926" s="328" t="s">
        <v>4577</v>
      </c>
      <c r="G926" s="330">
        <v>44399</v>
      </c>
      <c r="H926" s="328" t="s">
        <v>39</v>
      </c>
      <c r="I926" s="328" t="s">
        <v>4578</v>
      </c>
      <c r="J926" s="328" t="s">
        <v>4579</v>
      </c>
      <c r="K926" s="328" t="s">
        <v>33</v>
      </c>
      <c r="M926" s="328" t="str">
        <f t="shared" si="29"/>
        <v>367000 KS EQUITY</v>
      </c>
      <c r="O926" s="328" t="str">
        <f t="shared" si="30"/>
        <v>KOSDAQ:A367000</v>
      </c>
    </row>
    <row r="927" spans="2:15">
      <c r="B927" s="328" t="s">
        <v>4580</v>
      </c>
      <c r="C927" s="328" t="s">
        <v>4165</v>
      </c>
      <c r="D927" s="331" t="s">
        <v>4581</v>
      </c>
      <c r="E927" s="328" t="s">
        <v>131</v>
      </c>
      <c r="F927" s="328" t="s">
        <v>4582</v>
      </c>
      <c r="G927" s="330">
        <v>44390</v>
      </c>
      <c r="H927" s="328" t="s">
        <v>39</v>
      </c>
      <c r="I927" s="328" t="s">
        <v>4583</v>
      </c>
      <c r="J927" s="328" t="s">
        <v>4584</v>
      </c>
      <c r="K927" s="328" t="s">
        <v>67</v>
      </c>
      <c r="M927" s="328" t="str">
        <f t="shared" si="29"/>
        <v>376980 KS EQUITY</v>
      </c>
      <c r="O927" s="328" t="str">
        <f t="shared" si="30"/>
        <v>KOSDAQ:A376980</v>
      </c>
    </row>
    <row r="928" spans="2:15">
      <c r="B928" s="328" t="s">
        <v>4585</v>
      </c>
      <c r="C928" s="328" t="s">
        <v>4165</v>
      </c>
      <c r="D928" s="331" t="s">
        <v>4586</v>
      </c>
      <c r="E928" s="328" t="s">
        <v>376</v>
      </c>
      <c r="F928" s="328" t="s">
        <v>4587</v>
      </c>
      <c r="G928" s="330">
        <v>44372</v>
      </c>
      <c r="H928" s="328" t="s">
        <v>39</v>
      </c>
      <c r="I928" s="328" t="s">
        <v>4588</v>
      </c>
      <c r="J928" s="328" t="s">
        <v>4589</v>
      </c>
      <c r="K928" s="328" t="s">
        <v>579</v>
      </c>
      <c r="M928" s="328" t="str">
        <f t="shared" si="29"/>
        <v>195940 KS EQUITY</v>
      </c>
      <c r="O928" s="328" t="str">
        <f t="shared" si="30"/>
        <v>KOSDAQ:A195940</v>
      </c>
    </row>
    <row r="929" spans="2:15">
      <c r="B929" s="328" t="s">
        <v>4590</v>
      </c>
      <c r="C929" s="328" t="s">
        <v>4165</v>
      </c>
      <c r="D929" s="331" t="s">
        <v>4591</v>
      </c>
      <c r="E929" s="328" t="s">
        <v>75</v>
      </c>
      <c r="F929" s="328" t="s">
        <v>4592</v>
      </c>
      <c r="G929" s="330">
        <v>44365</v>
      </c>
      <c r="H929" s="328" t="s">
        <v>39</v>
      </c>
      <c r="I929" s="328" t="s">
        <v>4593</v>
      </c>
      <c r="J929" s="328" t="s">
        <v>4594</v>
      </c>
      <c r="K929" s="328" t="s">
        <v>33</v>
      </c>
      <c r="M929" s="328" t="str">
        <f t="shared" si="29"/>
        <v>386580 KS EQUITY</v>
      </c>
      <c r="O929" s="328" t="str">
        <f t="shared" si="30"/>
        <v>KOSDAQ:A386580</v>
      </c>
    </row>
    <row r="930" spans="2:15">
      <c r="B930" s="328" t="s">
        <v>4595</v>
      </c>
      <c r="C930" s="328" t="s">
        <v>4165</v>
      </c>
      <c r="D930" s="331" t="s">
        <v>4596</v>
      </c>
      <c r="E930" s="328" t="s">
        <v>2420</v>
      </c>
      <c r="F930" s="328" t="s">
        <v>4597</v>
      </c>
      <c r="G930" s="330">
        <v>44364</v>
      </c>
      <c r="H930" s="328" t="s">
        <v>39</v>
      </c>
      <c r="I930" s="328" t="s">
        <v>4598</v>
      </c>
      <c r="J930" s="328" t="s">
        <v>4599</v>
      </c>
      <c r="K930" s="328" t="s">
        <v>67</v>
      </c>
      <c r="M930" s="328" t="str">
        <f t="shared" si="29"/>
        <v>270660 KS EQUITY</v>
      </c>
      <c r="O930" s="328" t="str">
        <f t="shared" si="30"/>
        <v>KOSDAQ:A270660</v>
      </c>
    </row>
    <row r="931" spans="2:15">
      <c r="B931" s="328" t="s">
        <v>4600</v>
      </c>
      <c r="C931" s="328" t="s">
        <v>4165</v>
      </c>
      <c r="D931" s="331" t="s">
        <v>4601</v>
      </c>
      <c r="E931" s="328" t="s">
        <v>131</v>
      </c>
      <c r="F931" s="328" t="s">
        <v>4220</v>
      </c>
      <c r="G931" s="330">
        <v>44364</v>
      </c>
      <c r="H931" s="328" t="s">
        <v>39</v>
      </c>
      <c r="I931" s="328" t="s">
        <v>4602</v>
      </c>
      <c r="J931" s="328"/>
      <c r="K931" s="328" t="s">
        <v>33</v>
      </c>
      <c r="M931" s="328" t="str">
        <f t="shared" si="29"/>
        <v>377030 KS EQUITY</v>
      </c>
      <c r="O931" s="328" t="str">
        <f t="shared" si="30"/>
        <v>KOSDAQ:A377030</v>
      </c>
    </row>
    <row r="932" spans="2:15">
      <c r="B932" s="328" t="s">
        <v>4603</v>
      </c>
      <c r="C932" s="328" t="s">
        <v>4165</v>
      </c>
      <c r="D932" s="331" t="s">
        <v>4604</v>
      </c>
      <c r="E932" s="328" t="s">
        <v>193</v>
      </c>
      <c r="F932" s="328" t="s">
        <v>4605</v>
      </c>
      <c r="G932" s="330">
        <v>44358</v>
      </c>
      <c r="H932" s="328" t="s">
        <v>39</v>
      </c>
      <c r="I932" s="328" t="s">
        <v>4606</v>
      </c>
      <c r="J932" s="328" t="s">
        <v>4607</v>
      </c>
      <c r="K932" s="328" t="s">
        <v>104</v>
      </c>
      <c r="M932" s="328" t="str">
        <f t="shared" si="29"/>
        <v>365270 KS EQUITY</v>
      </c>
      <c r="O932" s="328" t="str">
        <f t="shared" si="30"/>
        <v>KOSDAQ:A365270</v>
      </c>
    </row>
    <row r="933" spans="2:15">
      <c r="B933" s="328" t="s">
        <v>4608</v>
      </c>
      <c r="C933" s="328" t="s">
        <v>4165</v>
      </c>
      <c r="D933" s="331" t="s">
        <v>4609</v>
      </c>
      <c r="E933" s="328" t="s">
        <v>365</v>
      </c>
      <c r="F933" s="328" t="s">
        <v>4610</v>
      </c>
      <c r="G933" s="330">
        <v>44350</v>
      </c>
      <c r="H933" s="328" t="s">
        <v>39</v>
      </c>
      <c r="I933" s="328" t="s">
        <v>4611</v>
      </c>
      <c r="J933" s="328" t="s">
        <v>4612</v>
      </c>
      <c r="K933" s="328" t="s">
        <v>33</v>
      </c>
      <c r="M933" s="328" t="str">
        <f t="shared" si="29"/>
        <v>352910 KS EQUITY</v>
      </c>
      <c r="O933" s="328" t="str">
        <f t="shared" si="30"/>
        <v>KOSDAQ:A352910</v>
      </c>
    </row>
    <row r="934" spans="2:15">
      <c r="B934" s="328" t="s">
        <v>4613</v>
      </c>
      <c r="C934" s="328" t="s">
        <v>4165</v>
      </c>
      <c r="D934" s="331" t="s">
        <v>4614</v>
      </c>
      <c r="E934" s="328" t="s">
        <v>198</v>
      </c>
      <c r="F934" s="328" t="s">
        <v>4615</v>
      </c>
      <c r="G934" s="330">
        <v>44344</v>
      </c>
      <c r="H934" s="328" t="s">
        <v>39</v>
      </c>
      <c r="I934" s="328" t="s">
        <v>4616</v>
      </c>
      <c r="J934" s="328" t="s">
        <v>4617</v>
      </c>
      <c r="K934" s="328" t="s">
        <v>128</v>
      </c>
      <c r="M934" s="328" t="str">
        <f t="shared" si="29"/>
        <v>357580 KS EQUITY</v>
      </c>
      <c r="O934" s="328" t="str">
        <f t="shared" si="30"/>
        <v>KOSDAQ:A357580</v>
      </c>
    </row>
    <row r="935" spans="2:15">
      <c r="B935" s="328" t="s">
        <v>4618</v>
      </c>
      <c r="C935" s="328" t="s">
        <v>4165</v>
      </c>
      <c r="D935" s="331" t="s">
        <v>4619</v>
      </c>
      <c r="E935" s="328" t="s">
        <v>131</v>
      </c>
      <c r="F935" s="328" t="s">
        <v>4620</v>
      </c>
      <c r="G935" s="330">
        <v>44342</v>
      </c>
      <c r="H935" s="328" t="s">
        <v>39</v>
      </c>
      <c r="I935" s="328" t="s">
        <v>4621</v>
      </c>
      <c r="J935" s="328" t="s">
        <v>4622</v>
      </c>
      <c r="K935" s="328" t="s">
        <v>504</v>
      </c>
      <c r="M935" s="328" t="str">
        <f t="shared" si="29"/>
        <v>303530 KS EQUITY</v>
      </c>
      <c r="O935" s="328" t="str">
        <f t="shared" si="30"/>
        <v>KOSDAQ:A303530</v>
      </c>
    </row>
    <row r="936" spans="2:15">
      <c r="B936" s="328" t="s">
        <v>4623</v>
      </c>
      <c r="C936" s="328" t="s">
        <v>4165</v>
      </c>
      <c r="D936" s="331" t="s">
        <v>4624</v>
      </c>
      <c r="E936" s="328" t="s">
        <v>575</v>
      </c>
      <c r="F936" s="328" t="s">
        <v>4625</v>
      </c>
      <c r="G936" s="330">
        <v>44342</v>
      </c>
      <c r="H936" s="328" t="s">
        <v>39</v>
      </c>
      <c r="I936" s="328" t="s">
        <v>4626</v>
      </c>
      <c r="J936" s="328" t="s">
        <v>4627</v>
      </c>
      <c r="K936" s="328" t="s">
        <v>1069</v>
      </c>
      <c r="M936" s="328" t="str">
        <f t="shared" si="29"/>
        <v>232680 KS EQUITY</v>
      </c>
      <c r="O936" s="328" t="str">
        <f t="shared" si="30"/>
        <v>KOSDAQ:A232680</v>
      </c>
    </row>
    <row r="937" spans="2:15">
      <c r="B937" s="328" t="s">
        <v>4628</v>
      </c>
      <c r="C937" s="328" t="s">
        <v>4165</v>
      </c>
      <c r="D937" s="331" t="s">
        <v>4629</v>
      </c>
      <c r="E937" s="328" t="s">
        <v>75</v>
      </c>
      <c r="F937" s="328" t="s">
        <v>4220</v>
      </c>
      <c r="G937" s="330">
        <v>44337</v>
      </c>
      <c r="H937" s="328" t="s">
        <v>39</v>
      </c>
      <c r="I937" s="328" t="s">
        <v>4630</v>
      </c>
      <c r="J937" s="328"/>
      <c r="K937" s="328" t="s">
        <v>33</v>
      </c>
      <c r="M937" s="328" t="str">
        <f t="shared" si="29"/>
        <v>380320 KS EQUITY</v>
      </c>
      <c r="O937" s="328" t="str">
        <f t="shared" si="30"/>
        <v>KOSDAQ:A380320</v>
      </c>
    </row>
    <row r="938" spans="2:15">
      <c r="B938" s="328" t="s">
        <v>4631</v>
      </c>
      <c r="C938" s="328" t="s">
        <v>4165</v>
      </c>
      <c r="D938" s="331" t="s">
        <v>4632</v>
      </c>
      <c r="E938" s="328" t="s">
        <v>290</v>
      </c>
      <c r="F938" s="328" t="s">
        <v>4633</v>
      </c>
      <c r="G938" s="330">
        <v>44337</v>
      </c>
      <c r="H938" s="328" t="s">
        <v>39</v>
      </c>
      <c r="I938" s="328" t="s">
        <v>4634</v>
      </c>
      <c r="J938" s="328" t="s">
        <v>4635</v>
      </c>
      <c r="K938" s="328" t="s">
        <v>67</v>
      </c>
      <c r="M938" s="328" t="str">
        <f t="shared" si="29"/>
        <v>376190 KS EQUITY</v>
      </c>
      <c r="O938" s="328" t="str">
        <f t="shared" si="30"/>
        <v>KOSDAQ:A376190</v>
      </c>
    </row>
    <row r="939" spans="2:15">
      <c r="B939" s="328" t="s">
        <v>4636</v>
      </c>
      <c r="C939" s="328" t="s">
        <v>4165</v>
      </c>
      <c r="D939" s="331" t="s">
        <v>4637</v>
      </c>
      <c r="E939" s="328" t="s">
        <v>193</v>
      </c>
      <c r="F939" s="328" t="s">
        <v>4638</v>
      </c>
      <c r="G939" s="330">
        <v>44336</v>
      </c>
      <c r="H939" s="328" t="s">
        <v>39</v>
      </c>
      <c r="I939" s="328" t="s">
        <v>4639</v>
      </c>
      <c r="J939" s="328" t="s">
        <v>4640</v>
      </c>
      <c r="K939" s="328" t="s">
        <v>67</v>
      </c>
      <c r="M939" s="328" t="str">
        <f t="shared" si="29"/>
        <v>187660 KS EQUITY</v>
      </c>
      <c r="O939" s="328" t="str">
        <f t="shared" si="30"/>
        <v>KOSDAQ:A187660</v>
      </c>
    </row>
    <row r="940" spans="2:15">
      <c r="B940" s="328" t="s">
        <v>4641</v>
      </c>
      <c r="C940" s="328" t="s">
        <v>4165</v>
      </c>
      <c r="D940" s="331" t="s">
        <v>4642</v>
      </c>
      <c r="E940" s="328" t="s">
        <v>439</v>
      </c>
      <c r="F940" s="328" t="s">
        <v>4643</v>
      </c>
      <c r="G940" s="330">
        <v>44333</v>
      </c>
      <c r="H940" s="328" t="s">
        <v>39</v>
      </c>
      <c r="I940" s="328" t="s">
        <v>4644</v>
      </c>
      <c r="J940" s="328" t="s">
        <v>4645</v>
      </c>
      <c r="K940" s="328" t="s">
        <v>67</v>
      </c>
      <c r="M940" s="328" t="str">
        <f t="shared" si="29"/>
        <v>383310 KS EQUITY</v>
      </c>
      <c r="O940" s="328" t="str">
        <f t="shared" si="30"/>
        <v>KOSDAQ:A383310</v>
      </c>
    </row>
    <row r="941" spans="2:15">
      <c r="B941" s="328" t="s">
        <v>4646</v>
      </c>
      <c r="C941" s="328" t="s">
        <v>4165</v>
      </c>
      <c r="D941" s="331" t="s">
        <v>4647</v>
      </c>
      <c r="E941" s="328" t="s">
        <v>1114</v>
      </c>
      <c r="F941" s="328" t="s">
        <v>4648</v>
      </c>
      <c r="G941" s="330">
        <v>44330</v>
      </c>
      <c r="H941" s="328" t="s">
        <v>39</v>
      </c>
      <c r="I941" s="328" t="s">
        <v>4649</v>
      </c>
      <c r="J941" s="328" t="s">
        <v>4650</v>
      </c>
      <c r="K941" s="328" t="s">
        <v>33</v>
      </c>
      <c r="M941" s="328" t="str">
        <f t="shared" si="29"/>
        <v>276730 KS EQUITY</v>
      </c>
      <c r="O941" s="328" t="str">
        <f t="shared" si="30"/>
        <v>KOSDAQ:A276730</v>
      </c>
    </row>
    <row r="942" spans="2:15">
      <c r="B942" s="328" t="s">
        <v>4651</v>
      </c>
      <c r="C942" s="328" t="s">
        <v>4165</v>
      </c>
      <c r="D942" s="331" t="s">
        <v>4652</v>
      </c>
      <c r="E942" s="328" t="s">
        <v>124</v>
      </c>
      <c r="F942" s="328" t="s">
        <v>4220</v>
      </c>
      <c r="G942" s="330">
        <v>44326</v>
      </c>
      <c r="H942" s="328" t="s">
        <v>39</v>
      </c>
      <c r="I942" s="328" t="s">
        <v>4653</v>
      </c>
      <c r="J942" s="328"/>
      <c r="K942" s="328" t="s">
        <v>33</v>
      </c>
      <c r="M942" s="328" t="str">
        <f t="shared" si="29"/>
        <v>363250 KS EQUITY</v>
      </c>
      <c r="O942" s="328" t="str">
        <f t="shared" si="30"/>
        <v>KOSDAQ:A363250</v>
      </c>
    </row>
    <row r="943" spans="2:15">
      <c r="B943" s="328" t="s">
        <v>4654</v>
      </c>
      <c r="C943" s="328" t="s">
        <v>4165</v>
      </c>
      <c r="D943" s="331" t="s">
        <v>4655</v>
      </c>
      <c r="E943" s="328" t="s">
        <v>75</v>
      </c>
      <c r="F943" s="328" t="s">
        <v>4656</v>
      </c>
      <c r="G943" s="330">
        <v>44314</v>
      </c>
      <c r="H943" s="328" t="s">
        <v>39</v>
      </c>
      <c r="I943" s="328" t="s">
        <v>1195</v>
      </c>
      <c r="J943" s="328" t="s">
        <v>4657</v>
      </c>
      <c r="K943" s="328" t="s">
        <v>33</v>
      </c>
      <c r="M943" s="328" t="str">
        <f t="shared" si="29"/>
        <v>377630 KS EQUITY</v>
      </c>
      <c r="O943" s="328" t="str">
        <f t="shared" si="30"/>
        <v>KOSDAQ:A377630</v>
      </c>
    </row>
    <row r="944" spans="2:15">
      <c r="B944" s="328" t="s">
        <v>4658</v>
      </c>
      <c r="C944" s="328" t="s">
        <v>4165</v>
      </c>
      <c r="D944" s="331" t="s">
        <v>4659</v>
      </c>
      <c r="E944" s="328" t="s">
        <v>198</v>
      </c>
      <c r="F944" s="328" t="s">
        <v>4660</v>
      </c>
      <c r="G944" s="330">
        <v>44307</v>
      </c>
      <c r="H944" s="328" t="s">
        <v>39</v>
      </c>
      <c r="I944" s="328" t="s">
        <v>4661</v>
      </c>
      <c r="J944" s="328" t="s">
        <v>4662</v>
      </c>
      <c r="K944" s="328" t="s">
        <v>67</v>
      </c>
      <c r="M944" s="328" t="str">
        <f t="shared" si="29"/>
        <v>361670 KS EQUITY</v>
      </c>
      <c r="O944" s="328" t="str">
        <f t="shared" si="30"/>
        <v>KOSDAQ:A361670</v>
      </c>
    </row>
    <row r="945" spans="2:15">
      <c r="B945" s="328" t="s">
        <v>4663</v>
      </c>
      <c r="C945" s="328" t="s">
        <v>4165</v>
      </c>
      <c r="D945" s="331" t="s">
        <v>4664</v>
      </c>
      <c r="E945" s="328" t="s">
        <v>198</v>
      </c>
      <c r="F945" s="328" t="s">
        <v>4665</v>
      </c>
      <c r="G945" s="330">
        <v>44307</v>
      </c>
      <c r="H945" s="328" t="s">
        <v>39</v>
      </c>
      <c r="I945" s="328" t="s">
        <v>4666</v>
      </c>
      <c r="J945" s="328" t="s">
        <v>4667</v>
      </c>
      <c r="K945" s="328" t="s">
        <v>436</v>
      </c>
      <c r="M945" s="328" t="str">
        <f t="shared" si="29"/>
        <v>252990 KS EQUITY</v>
      </c>
      <c r="O945" s="328" t="str">
        <f t="shared" si="30"/>
        <v>KOSDAQ:A252990</v>
      </c>
    </row>
    <row r="946" spans="2:15">
      <c r="B946" s="328" t="s">
        <v>4668</v>
      </c>
      <c r="C946" s="328" t="s">
        <v>4165</v>
      </c>
      <c r="D946" s="331" t="s">
        <v>4669</v>
      </c>
      <c r="E946" s="328" t="s">
        <v>439</v>
      </c>
      <c r="F946" s="328" t="s">
        <v>4511</v>
      </c>
      <c r="G946" s="330">
        <v>44294</v>
      </c>
      <c r="H946" s="328" t="s">
        <v>39</v>
      </c>
      <c r="I946" s="328" t="s">
        <v>4670</v>
      </c>
      <c r="J946" s="328"/>
      <c r="K946" s="328" t="s">
        <v>33</v>
      </c>
      <c r="M946" s="328" t="str">
        <f t="shared" si="29"/>
        <v>352480 KS EQUITY</v>
      </c>
      <c r="O946" s="328" t="str">
        <f t="shared" si="30"/>
        <v>KOSDAQ:A352480</v>
      </c>
    </row>
    <row r="947" spans="2:15">
      <c r="B947" s="328" t="s">
        <v>4671</v>
      </c>
      <c r="C947" s="328" t="s">
        <v>4165</v>
      </c>
      <c r="D947" s="331" t="s">
        <v>4672</v>
      </c>
      <c r="E947" s="328" t="s">
        <v>500</v>
      </c>
      <c r="F947" s="328" t="s">
        <v>4673</v>
      </c>
      <c r="G947" s="330">
        <v>44291</v>
      </c>
      <c r="H947" s="328" t="s">
        <v>39</v>
      </c>
      <c r="I947" s="328" t="s">
        <v>4674</v>
      </c>
      <c r="J947" s="328"/>
      <c r="K947" s="328" t="s">
        <v>33</v>
      </c>
      <c r="M947" s="328" t="str">
        <f t="shared" si="29"/>
        <v>357230 KS EQUITY</v>
      </c>
      <c r="O947" s="328" t="str">
        <f t="shared" si="30"/>
        <v>KOSDAQ:A357230</v>
      </c>
    </row>
    <row r="948" spans="2:15">
      <c r="B948" s="328" t="s">
        <v>4675</v>
      </c>
      <c r="C948" s="328" t="s">
        <v>4165</v>
      </c>
      <c r="D948" s="331" t="s">
        <v>4676</v>
      </c>
      <c r="E948" s="328" t="s">
        <v>75</v>
      </c>
      <c r="F948" s="328" t="s">
        <v>4677</v>
      </c>
      <c r="G948" s="330">
        <v>44287</v>
      </c>
      <c r="H948" s="328" t="s">
        <v>39</v>
      </c>
      <c r="I948" s="328" t="s">
        <v>4678</v>
      </c>
      <c r="J948" s="328" t="s">
        <v>4679</v>
      </c>
      <c r="K948" s="328" t="s">
        <v>579</v>
      </c>
      <c r="M948" s="328" t="str">
        <f t="shared" si="29"/>
        <v>377400 KS EQUITY</v>
      </c>
      <c r="O948" s="328" t="str">
        <f t="shared" si="30"/>
        <v>KOSDAQ:A377400</v>
      </c>
    </row>
    <row r="949" spans="2:15">
      <c r="B949" s="328" t="s">
        <v>4680</v>
      </c>
      <c r="C949" s="328" t="s">
        <v>4165</v>
      </c>
      <c r="D949" s="331" t="s">
        <v>4681</v>
      </c>
      <c r="E949" s="328" t="s">
        <v>131</v>
      </c>
      <c r="F949" s="328" t="s">
        <v>4682</v>
      </c>
      <c r="G949" s="330">
        <v>44279</v>
      </c>
      <c r="H949" s="328" t="s">
        <v>39</v>
      </c>
      <c r="I949" s="328" t="s">
        <v>4683</v>
      </c>
      <c r="J949" s="328" t="s">
        <v>4684</v>
      </c>
      <c r="K949" s="328" t="s">
        <v>33</v>
      </c>
      <c r="M949" s="328" t="str">
        <f t="shared" si="29"/>
        <v>294570 KS EQUITY</v>
      </c>
      <c r="O949" s="328" t="str">
        <f t="shared" si="30"/>
        <v>KOSDAQ:A294570</v>
      </c>
    </row>
    <row r="950" spans="2:15">
      <c r="B950" s="328" t="s">
        <v>4685</v>
      </c>
      <c r="C950" s="328" t="s">
        <v>4165</v>
      </c>
      <c r="D950" s="331" t="s">
        <v>4686</v>
      </c>
      <c r="E950" s="328" t="s">
        <v>365</v>
      </c>
      <c r="F950" s="328" t="s">
        <v>4687</v>
      </c>
      <c r="G950" s="330">
        <v>44279</v>
      </c>
      <c r="H950" s="328" t="s">
        <v>39</v>
      </c>
      <c r="I950" s="328" t="s">
        <v>4688</v>
      </c>
      <c r="J950" s="328" t="s">
        <v>4689</v>
      </c>
      <c r="K950" s="328" t="s">
        <v>67</v>
      </c>
      <c r="M950" s="328" t="str">
        <f t="shared" si="29"/>
        <v>351330 KS EQUITY</v>
      </c>
      <c r="O950" s="328" t="str">
        <f t="shared" si="30"/>
        <v>KOSDAQ:A351330</v>
      </c>
    </row>
    <row r="951" spans="2:15">
      <c r="B951" s="328" t="s">
        <v>4690</v>
      </c>
      <c r="C951" s="328" t="s">
        <v>4165</v>
      </c>
      <c r="D951" s="331" t="s">
        <v>4691</v>
      </c>
      <c r="E951" s="328" t="s">
        <v>1154</v>
      </c>
      <c r="F951" s="328" t="s">
        <v>4692</v>
      </c>
      <c r="G951" s="330">
        <v>44278</v>
      </c>
      <c r="H951" s="328" t="s">
        <v>39</v>
      </c>
      <c r="I951" s="328" t="s">
        <v>4693</v>
      </c>
      <c r="J951" s="328" t="s">
        <v>4694</v>
      </c>
      <c r="K951" s="328" t="s">
        <v>33</v>
      </c>
      <c r="M951" s="328" t="str">
        <f t="shared" si="29"/>
        <v>059270 KS EQUITY</v>
      </c>
      <c r="O951" s="328" t="str">
        <f t="shared" si="30"/>
        <v>KOSDAQ:A059270</v>
      </c>
    </row>
    <row r="952" spans="2:15">
      <c r="B952" s="328" t="s">
        <v>4695</v>
      </c>
      <c r="C952" s="328" t="s">
        <v>4165</v>
      </c>
      <c r="D952" s="331" t="s">
        <v>4696</v>
      </c>
      <c r="E952" s="328" t="s">
        <v>75</v>
      </c>
      <c r="F952" s="328" t="s">
        <v>4697</v>
      </c>
      <c r="G952" s="330">
        <v>44272</v>
      </c>
      <c r="H952" s="328" t="s">
        <v>39</v>
      </c>
      <c r="I952" s="328" t="s">
        <v>4698</v>
      </c>
      <c r="J952" s="328" t="s">
        <v>4699</v>
      </c>
      <c r="K952" s="328" t="s">
        <v>33</v>
      </c>
      <c r="M952" s="328" t="str">
        <f t="shared" si="29"/>
        <v>373340 KS EQUITY</v>
      </c>
      <c r="O952" s="328" t="str">
        <f t="shared" si="30"/>
        <v>KOSDAQ:A373340</v>
      </c>
    </row>
    <row r="953" spans="2:15">
      <c r="B953" s="328" t="s">
        <v>4700</v>
      </c>
      <c r="C953" s="328" t="s">
        <v>4165</v>
      </c>
      <c r="D953" s="331" t="s">
        <v>4701</v>
      </c>
      <c r="E953" s="328" t="s">
        <v>75</v>
      </c>
      <c r="F953" s="328" t="s">
        <v>4167</v>
      </c>
      <c r="G953" s="330">
        <v>44271</v>
      </c>
      <c r="H953" s="328" t="s">
        <v>39</v>
      </c>
      <c r="I953" s="328" t="s">
        <v>4702</v>
      </c>
      <c r="J953" s="328"/>
      <c r="K953" s="328" t="s">
        <v>33</v>
      </c>
      <c r="M953" s="328" t="str">
        <f t="shared" si="29"/>
        <v>367480 KS EQUITY</v>
      </c>
      <c r="O953" s="328" t="str">
        <f t="shared" si="30"/>
        <v>KOSDAQ:A367480</v>
      </c>
    </row>
    <row r="954" spans="2:15">
      <c r="B954" s="328" t="s">
        <v>4703</v>
      </c>
      <c r="C954" s="328" t="s">
        <v>4165</v>
      </c>
      <c r="D954" s="331" t="s">
        <v>4704</v>
      </c>
      <c r="E954" s="328" t="s">
        <v>2188</v>
      </c>
      <c r="F954" s="328" t="s">
        <v>4705</v>
      </c>
      <c r="G954" s="330">
        <v>44271</v>
      </c>
      <c r="H954" s="328" t="s">
        <v>39</v>
      </c>
      <c r="I954" s="328" t="s">
        <v>4706</v>
      </c>
      <c r="J954" s="328" t="s">
        <v>4707</v>
      </c>
      <c r="K954" s="328" t="s">
        <v>4708</v>
      </c>
      <c r="M954" s="328" t="str">
        <f t="shared" si="29"/>
        <v>333620 KS EQUITY</v>
      </c>
      <c r="O954" s="328" t="str">
        <f t="shared" si="30"/>
        <v>KOSDAQ:A333620</v>
      </c>
    </row>
    <row r="955" spans="2:15">
      <c r="B955" s="328" t="s">
        <v>4709</v>
      </c>
      <c r="C955" s="328" t="s">
        <v>4165</v>
      </c>
      <c r="D955" s="331" t="s">
        <v>4710</v>
      </c>
      <c r="E955" s="328" t="s">
        <v>327</v>
      </c>
      <c r="F955" s="328" t="s">
        <v>4711</v>
      </c>
      <c r="G955" s="330">
        <v>44266</v>
      </c>
      <c r="H955" s="328" t="s">
        <v>39</v>
      </c>
      <c r="I955" s="328" t="s">
        <v>4712</v>
      </c>
      <c r="J955" s="328" t="s">
        <v>4713</v>
      </c>
      <c r="K955" s="328" t="s">
        <v>33</v>
      </c>
      <c r="M955" s="328" t="str">
        <f t="shared" si="29"/>
        <v>289220 KS EQUITY</v>
      </c>
      <c r="O955" s="328" t="str">
        <f t="shared" si="30"/>
        <v>KOSDAQ:A289220</v>
      </c>
    </row>
    <row r="956" spans="2:15">
      <c r="B956" s="328" t="s">
        <v>4714</v>
      </c>
      <c r="C956" s="328" t="s">
        <v>4165</v>
      </c>
      <c r="D956" s="331" t="s">
        <v>4715</v>
      </c>
      <c r="E956" s="328" t="s">
        <v>1261</v>
      </c>
      <c r="F956" s="328" t="s">
        <v>4716</v>
      </c>
      <c r="G956" s="330">
        <v>44266</v>
      </c>
      <c r="H956" s="328" t="s">
        <v>39</v>
      </c>
      <c r="I956" s="328" t="s">
        <v>4717</v>
      </c>
      <c r="J956" s="328" t="s">
        <v>4718</v>
      </c>
      <c r="K956" s="328" t="s">
        <v>128</v>
      </c>
      <c r="M956" s="328" t="str">
        <f t="shared" si="29"/>
        <v>361390 KS EQUITY</v>
      </c>
      <c r="O956" s="328" t="str">
        <f t="shared" si="30"/>
        <v>KOSDAQ:A361390</v>
      </c>
    </row>
    <row r="957" spans="2:15">
      <c r="B957" s="328" t="s">
        <v>4719</v>
      </c>
      <c r="C957" s="328" t="s">
        <v>4165</v>
      </c>
      <c r="D957" s="331" t="s">
        <v>4720</v>
      </c>
      <c r="E957" s="328" t="s">
        <v>131</v>
      </c>
      <c r="F957" s="328" t="s">
        <v>4721</v>
      </c>
      <c r="G957" s="330">
        <v>44264</v>
      </c>
      <c r="H957" s="328" t="s">
        <v>39</v>
      </c>
      <c r="I957" s="328" t="s">
        <v>4722</v>
      </c>
      <c r="J957" s="328" t="s">
        <v>4723</v>
      </c>
      <c r="K957" s="328" t="s">
        <v>579</v>
      </c>
      <c r="M957" s="328" t="str">
        <f t="shared" si="29"/>
        <v>347700 KS EQUITY</v>
      </c>
      <c r="O957" s="328" t="str">
        <f t="shared" si="30"/>
        <v>KOSDAQ:A347700</v>
      </c>
    </row>
    <row r="958" spans="2:15">
      <c r="B958" s="328" t="s">
        <v>4724</v>
      </c>
      <c r="C958" s="328" t="s">
        <v>4165</v>
      </c>
      <c r="D958" s="331" t="s">
        <v>4725</v>
      </c>
      <c r="E958" s="328" t="s">
        <v>124</v>
      </c>
      <c r="F958" s="328" t="s">
        <v>4477</v>
      </c>
      <c r="G958" s="330">
        <v>44260</v>
      </c>
      <c r="H958" s="328" t="s">
        <v>39</v>
      </c>
      <c r="I958" s="328" t="s">
        <v>4726</v>
      </c>
      <c r="J958" s="328"/>
      <c r="K958" s="328" t="s">
        <v>33</v>
      </c>
      <c r="M958" s="328" t="str">
        <f t="shared" si="29"/>
        <v>314930 KS EQUITY</v>
      </c>
      <c r="O958" s="328" t="str">
        <f t="shared" si="30"/>
        <v>KOSDAQ:A314930</v>
      </c>
    </row>
    <row r="959" spans="2:15">
      <c r="B959" s="328" t="s">
        <v>4727</v>
      </c>
      <c r="C959" s="328" t="s">
        <v>4165</v>
      </c>
      <c r="D959" s="331" t="s">
        <v>4728</v>
      </c>
      <c r="E959" s="328" t="s">
        <v>75</v>
      </c>
      <c r="F959" s="328" t="s">
        <v>4729</v>
      </c>
      <c r="G959" s="330">
        <v>44253</v>
      </c>
      <c r="H959" s="328" t="s">
        <v>39</v>
      </c>
      <c r="I959" s="328" t="s">
        <v>4730</v>
      </c>
      <c r="J959" s="328" t="s">
        <v>4731</v>
      </c>
      <c r="K959" s="328" t="s">
        <v>33</v>
      </c>
      <c r="M959" s="328" t="str">
        <f t="shared" si="29"/>
        <v>367360 KS EQUITY</v>
      </c>
      <c r="O959" s="328" t="str">
        <f t="shared" si="30"/>
        <v>KOSDAQ:A367360</v>
      </c>
    </row>
    <row r="960" spans="2:15">
      <c r="B960" s="328" t="s">
        <v>4732</v>
      </c>
      <c r="C960" s="328" t="s">
        <v>4165</v>
      </c>
      <c r="D960" s="331" t="s">
        <v>4733</v>
      </c>
      <c r="E960" s="328" t="s">
        <v>193</v>
      </c>
      <c r="F960" s="328" t="s">
        <v>4734</v>
      </c>
      <c r="G960" s="330">
        <v>44253</v>
      </c>
      <c r="H960" s="328" t="s">
        <v>39</v>
      </c>
      <c r="I960" s="328" t="s">
        <v>4735</v>
      </c>
      <c r="J960" s="328" t="s">
        <v>4736</v>
      </c>
      <c r="K960" s="328" t="s">
        <v>33</v>
      </c>
      <c r="M960" s="328" t="str">
        <f t="shared" si="29"/>
        <v>950220 KS EQUITY</v>
      </c>
      <c r="O960" s="328" t="str">
        <f t="shared" si="30"/>
        <v>KOSDAQ:A950220</v>
      </c>
    </row>
    <row r="961" spans="2:15">
      <c r="B961" s="328" t="s">
        <v>4737</v>
      </c>
      <c r="C961" s="328" t="s">
        <v>4165</v>
      </c>
      <c r="D961" s="331" t="s">
        <v>4738</v>
      </c>
      <c r="E961" s="328" t="s">
        <v>131</v>
      </c>
      <c r="F961" s="328" t="s">
        <v>4739</v>
      </c>
      <c r="G961" s="330">
        <v>44252</v>
      </c>
      <c r="H961" s="328" t="s">
        <v>39</v>
      </c>
      <c r="I961" s="328" t="s">
        <v>4740</v>
      </c>
      <c r="J961" s="328" t="s">
        <v>4741</v>
      </c>
      <c r="K961" s="328" t="s">
        <v>67</v>
      </c>
      <c r="M961" s="328" t="str">
        <f t="shared" si="29"/>
        <v>356890 KS EQUITY</v>
      </c>
      <c r="O961" s="328" t="str">
        <f t="shared" si="30"/>
        <v>KOSDAQ:A356890</v>
      </c>
    </row>
    <row r="962" spans="2:15">
      <c r="B962" s="328" t="s">
        <v>4742</v>
      </c>
      <c r="C962" s="328" t="s">
        <v>4165</v>
      </c>
      <c r="D962" s="331" t="s">
        <v>4743</v>
      </c>
      <c r="E962" s="328" t="s">
        <v>376</v>
      </c>
      <c r="F962" s="328" t="s">
        <v>4744</v>
      </c>
      <c r="G962" s="330">
        <v>44251</v>
      </c>
      <c r="H962" s="328" t="s">
        <v>39</v>
      </c>
      <c r="I962" s="328" t="s">
        <v>4745</v>
      </c>
      <c r="J962" s="328" t="s">
        <v>4746</v>
      </c>
      <c r="K962" s="328" t="s">
        <v>33</v>
      </c>
      <c r="M962" s="328" t="str">
        <f t="shared" si="29"/>
        <v>334970 KS EQUITY</v>
      </c>
      <c r="O962" s="328" t="str">
        <f t="shared" si="30"/>
        <v>KOSDAQ:A334970</v>
      </c>
    </row>
    <row r="963" spans="2:15">
      <c r="B963" s="328" t="s">
        <v>4747</v>
      </c>
      <c r="C963" s="328" t="s">
        <v>4165</v>
      </c>
      <c r="D963" s="331" t="s">
        <v>4748</v>
      </c>
      <c r="E963" s="328" t="s">
        <v>198</v>
      </c>
      <c r="F963" s="328" t="s">
        <v>4749</v>
      </c>
      <c r="G963" s="330">
        <v>44251</v>
      </c>
      <c r="H963" s="328" t="s">
        <v>39</v>
      </c>
      <c r="I963" s="328" t="s">
        <v>4750</v>
      </c>
      <c r="J963" s="328" t="s">
        <v>4751</v>
      </c>
      <c r="K963" s="328" t="s">
        <v>67</v>
      </c>
      <c r="M963" s="328" t="str">
        <f t="shared" si="29"/>
        <v>247660 KS EQUITY</v>
      </c>
      <c r="O963" s="328" t="str">
        <f t="shared" si="30"/>
        <v>KOSDAQ:A247660</v>
      </c>
    </row>
    <row r="964" spans="2:15">
      <c r="B964" s="328" t="s">
        <v>4752</v>
      </c>
      <c r="C964" s="328" t="s">
        <v>4165</v>
      </c>
      <c r="D964" s="331" t="s">
        <v>4753</v>
      </c>
      <c r="E964" s="328" t="s">
        <v>75</v>
      </c>
      <c r="F964" s="328" t="s">
        <v>4754</v>
      </c>
      <c r="G964" s="330">
        <v>44243</v>
      </c>
      <c r="H964" s="328" t="s">
        <v>39</v>
      </c>
      <c r="I964" s="328" t="s">
        <v>4755</v>
      </c>
      <c r="J964" s="328" t="s">
        <v>4756</v>
      </c>
      <c r="K964" s="328" t="s">
        <v>67</v>
      </c>
      <c r="M964" s="328" t="str">
        <f t="shared" si="29"/>
        <v>372290 KS EQUITY</v>
      </c>
      <c r="O964" s="328" t="str">
        <f t="shared" si="30"/>
        <v>KOSDAQ:A372290</v>
      </c>
    </row>
    <row r="965" spans="2:15">
      <c r="B965" s="328" t="s">
        <v>4757</v>
      </c>
      <c r="C965" s="328" t="s">
        <v>4165</v>
      </c>
      <c r="D965" s="331" t="s">
        <v>4758</v>
      </c>
      <c r="E965" s="328" t="s">
        <v>131</v>
      </c>
      <c r="F965" s="328" t="s">
        <v>4220</v>
      </c>
      <c r="G965" s="330">
        <v>44237</v>
      </c>
      <c r="H965" s="328" t="s">
        <v>39</v>
      </c>
      <c r="I965" s="328" t="s">
        <v>4759</v>
      </c>
      <c r="J965" s="328"/>
      <c r="K965" s="328" t="s">
        <v>33</v>
      </c>
      <c r="M965" s="328" t="str">
        <f t="shared" si="29"/>
        <v>338220 KS EQUITY</v>
      </c>
      <c r="O965" s="328" t="str">
        <f t="shared" si="30"/>
        <v>KOSDAQ:A338220</v>
      </c>
    </row>
    <row r="966" spans="2:15">
      <c r="B966" s="328" t="s">
        <v>4760</v>
      </c>
      <c r="C966" s="328" t="s">
        <v>4165</v>
      </c>
      <c r="D966" s="331" t="s">
        <v>4761</v>
      </c>
      <c r="E966" s="328" t="s">
        <v>2659</v>
      </c>
      <c r="F966" s="328" t="s">
        <v>4762</v>
      </c>
      <c r="G966" s="330">
        <v>44232</v>
      </c>
      <c r="H966" s="328" t="s">
        <v>39</v>
      </c>
      <c r="I966" s="328" t="s">
        <v>4763</v>
      </c>
      <c r="J966" s="328" t="s">
        <v>4764</v>
      </c>
      <c r="K966" s="328" t="s">
        <v>33</v>
      </c>
      <c r="M966" s="328" t="str">
        <f t="shared" si="29"/>
        <v>373200 KS EQUITY</v>
      </c>
      <c r="O966" s="328" t="str">
        <f t="shared" si="30"/>
        <v>KOSDAQ:A373200</v>
      </c>
    </row>
    <row r="967" spans="2:15">
      <c r="B967" s="328" t="s">
        <v>4765</v>
      </c>
      <c r="C967" s="328" t="s">
        <v>4165</v>
      </c>
      <c r="D967" s="331" t="s">
        <v>4766</v>
      </c>
      <c r="E967" s="328" t="s">
        <v>575</v>
      </c>
      <c r="F967" s="328" t="s">
        <v>4767</v>
      </c>
      <c r="G967" s="330">
        <v>44231</v>
      </c>
      <c r="H967" s="328" t="s">
        <v>39</v>
      </c>
      <c r="I967" s="328" t="s">
        <v>4768</v>
      </c>
      <c r="J967" s="328"/>
      <c r="K967" s="328" t="s">
        <v>33</v>
      </c>
      <c r="M967" s="328" t="str">
        <f t="shared" si="29"/>
        <v>340930 KS EQUITY</v>
      </c>
      <c r="O967" s="328" t="str">
        <f t="shared" si="30"/>
        <v>KOSDAQ:A340930</v>
      </c>
    </row>
    <row r="968" spans="2:15">
      <c r="B968" s="328" t="s">
        <v>4769</v>
      </c>
      <c r="C968" s="328" t="s">
        <v>4165</v>
      </c>
      <c r="D968" s="331" t="s">
        <v>4770</v>
      </c>
      <c r="E968" s="328" t="s">
        <v>131</v>
      </c>
      <c r="F968" s="328" t="s">
        <v>4771</v>
      </c>
      <c r="G968" s="330">
        <v>44230</v>
      </c>
      <c r="H968" s="328" t="s">
        <v>39</v>
      </c>
      <c r="I968" s="328" t="s">
        <v>4772</v>
      </c>
      <c r="J968" s="328" t="s">
        <v>4773</v>
      </c>
      <c r="K968" s="328" t="s">
        <v>1069</v>
      </c>
      <c r="M968" s="328" t="str">
        <f t="shared" si="29"/>
        <v>189330 KS EQUITY</v>
      </c>
      <c r="O968" s="328" t="str">
        <f t="shared" si="30"/>
        <v>KOSDAQ:A189330</v>
      </c>
    </row>
    <row r="969" spans="2:15">
      <c r="B969" s="328" t="s">
        <v>4774</v>
      </c>
      <c r="C969" s="328" t="s">
        <v>4165</v>
      </c>
      <c r="D969" s="331" t="s">
        <v>4775</v>
      </c>
      <c r="E969" s="328" t="s">
        <v>575</v>
      </c>
      <c r="F969" s="328" t="s">
        <v>4776</v>
      </c>
      <c r="G969" s="330">
        <v>44230</v>
      </c>
      <c r="H969" s="328" t="s">
        <v>39</v>
      </c>
      <c r="I969" s="328" t="s">
        <v>4777</v>
      </c>
      <c r="J969" s="328" t="s">
        <v>4778</v>
      </c>
      <c r="K969" s="328" t="s">
        <v>33</v>
      </c>
      <c r="M969" s="328" t="str">
        <f t="shared" si="29"/>
        <v>322310 KS EQUITY</v>
      </c>
      <c r="O969" s="328" t="str">
        <f t="shared" si="30"/>
        <v>KOSDAQ:A322310</v>
      </c>
    </row>
    <row r="970" spans="2:15">
      <c r="B970" s="328" t="s">
        <v>4779</v>
      </c>
      <c r="C970" s="328" t="s">
        <v>4165</v>
      </c>
      <c r="D970" s="331" t="s">
        <v>4780</v>
      </c>
      <c r="E970" s="328" t="s">
        <v>421</v>
      </c>
      <c r="F970" s="328" t="s">
        <v>4781</v>
      </c>
      <c r="G970" s="330">
        <v>44225</v>
      </c>
      <c r="H970" s="328" t="s">
        <v>39</v>
      </c>
      <c r="I970" s="328" t="s">
        <v>4782</v>
      </c>
      <c r="J970" s="328" t="s">
        <v>4783</v>
      </c>
      <c r="K970" s="328" t="s">
        <v>33</v>
      </c>
      <c r="M970" s="328" t="str">
        <f t="shared" si="29"/>
        <v>239890 KS EQUITY</v>
      </c>
      <c r="O970" s="328" t="str">
        <f t="shared" si="30"/>
        <v>KOSDAQ:A239890</v>
      </c>
    </row>
    <row r="971" spans="2:15">
      <c r="B971" s="328" t="s">
        <v>4784</v>
      </c>
      <c r="C971" s="328" t="s">
        <v>4165</v>
      </c>
      <c r="D971" s="331" t="s">
        <v>4785</v>
      </c>
      <c r="E971" s="328" t="s">
        <v>713</v>
      </c>
      <c r="F971" s="328" t="s">
        <v>4786</v>
      </c>
      <c r="G971" s="330">
        <v>44224</v>
      </c>
      <c r="H971" s="328" t="s">
        <v>39</v>
      </c>
      <c r="I971" s="328" t="s">
        <v>4787</v>
      </c>
      <c r="J971" s="328" t="s">
        <v>4788</v>
      </c>
      <c r="K971" s="328" t="s">
        <v>33</v>
      </c>
      <c r="M971" s="328" t="str">
        <f t="shared" si="29"/>
        <v>363260 KS EQUITY</v>
      </c>
      <c r="O971" s="328" t="str">
        <f t="shared" si="30"/>
        <v>KOSDAQ:A363260</v>
      </c>
    </row>
    <row r="972" spans="2:15">
      <c r="B972" s="328" t="s">
        <v>4789</v>
      </c>
      <c r="C972" s="328" t="s">
        <v>4165</v>
      </c>
      <c r="D972" s="331" t="s">
        <v>4790</v>
      </c>
      <c r="E972" s="328" t="s">
        <v>131</v>
      </c>
      <c r="F972" s="328" t="s">
        <v>4791</v>
      </c>
      <c r="G972" s="330">
        <v>44224</v>
      </c>
      <c r="H972" s="328" t="s">
        <v>39</v>
      </c>
      <c r="I972" s="328" t="s">
        <v>4792</v>
      </c>
      <c r="J972" s="328" t="s">
        <v>4793</v>
      </c>
      <c r="K972" s="328" t="s">
        <v>351</v>
      </c>
      <c r="M972" s="328" t="str">
        <f t="shared" si="29"/>
        <v>262840 KS EQUITY</v>
      </c>
      <c r="O972" s="328" t="str">
        <f t="shared" si="30"/>
        <v>KOSDAQ:A262840</v>
      </c>
    </row>
    <row r="973" spans="2:15">
      <c r="B973" s="328" t="s">
        <v>4794</v>
      </c>
      <c r="C973" s="328" t="s">
        <v>4165</v>
      </c>
      <c r="D973" s="331" t="s">
        <v>4795</v>
      </c>
      <c r="E973" s="328" t="s">
        <v>75</v>
      </c>
      <c r="F973" s="328" t="s">
        <v>4796</v>
      </c>
      <c r="G973" s="330">
        <v>44223</v>
      </c>
      <c r="H973" s="328" t="s">
        <v>39</v>
      </c>
      <c r="I973" s="328" t="s">
        <v>4797</v>
      </c>
      <c r="J973" s="328" t="s">
        <v>4798</v>
      </c>
      <c r="K973" s="328" t="s">
        <v>67</v>
      </c>
      <c r="M973" s="328" t="str">
        <f t="shared" si="29"/>
        <v>366330 KS EQUITY</v>
      </c>
      <c r="O973" s="328" t="str">
        <f t="shared" si="30"/>
        <v>KOSDAQ:A366330</v>
      </c>
    </row>
    <row r="974" spans="2:15">
      <c r="B974" s="328" t="s">
        <v>4799</v>
      </c>
      <c r="C974" s="328" t="s">
        <v>4165</v>
      </c>
      <c r="D974" s="331" t="s">
        <v>4800</v>
      </c>
      <c r="E974" s="328" t="s">
        <v>575</v>
      </c>
      <c r="F974" s="328" t="s">
        <v>4801</v>
      </c>
      <c r="G974" s="330">
        <v>44217</v>
      </c>
      <c r="H974" s="328" t="s">
        <v>39</v>
      </c>
      <c r="I974" s="328" t="s">
        <v>4802</v>
      </c>
      <c r="J974" s="328" t="s">
        <v>4803</v>
      </c>
      <c r="K974" s="328" t="s">
        <v>33</v>
      </c>
      <c r="M974" s="328" t="str">
        <f t="shared" si="29"/>
        <v>277810 KS EQUITY</v>
      </c>
      <c r="O974" s="328" t="str">
        <f t="shared" si="30"/>
        <v>KOSDAQ:A277810</v>
      </c>
    </row>
    <row r="975" spans="2:15">
      <c r="B975" s="328" t="s">
        <v>4804</v>
      </c>
      <c r="C975" s="328" t="s">
        <v>4165</v>
      </c>
      <c r="D975" s="331" t="s">
        <v>4805</v>
      </c>
      <c r="E975" s="328" t="s">
        <v>131</v>
      </c>
      <c r="F975" s="328" t="s">
        <v>63</v>
      </c>
      <c r="G975" s="330">
        <v>44217</v>
      </c>
      <c r="H975" s="328" t="s">
        <v>39</v>
      </c>
      <c r="I975" s="328" t="s">
        <v>4806</v>
      </c>
      <c r="J975" s="328"/>
      <c r="K975" s="328" t="s">
        <v>1069</v>
      </c>
      <c r="M975" s="328" t="str">
        <f t="shared" si="29"/>
        <v>321820 KS EQUITY</v>
      </c>
      <c r="O975" s="328" t="str">
        <f t="shared" si="30"/>
        <v>KOSDAQ:A321820</v>
      </c>
    </row>
    <row r="976" spans="2:15">
      <c r="B976" s="328" t="s">
        <v>4807</v>
      </c>
      <c r="C976" s="328" t="s">
        <v>4165</v>
      </c>
      <c r="D976" s="331" t="s">
        <v>4808</v>
      </c>
      <c r="E976" s="328" t="s">
        <v>131</v>
      </c>
      <c r="F976" s="328" t="s">
        <v>4673</v>
      </c>
      <c r="G976" s="330">
        <v>44193</v>
      </c>
      <c r="H976" s="328" t="s">
        <v>39</v>
      </c>
      <c r="I976" s="328" t="s">
        <v>4809</v>
      </c>
      <c r="J976" s="328"/>
      <c r="K976" s="328" t="s">
        <v>33</v>
      </c>
      <c r="M976" s="328" t="str">
        <f t="shared" si="29"/>
        <v>163730 KS EQUITY</v>
      </c>
      <c r="O976" s="328" t="str">
        <f t="shared" si="30"/>
        <v>KOSDAQ:A163730</v>
      </c>
    </row>
    <row r="977" spans="2:15">
      <c r="B977" s="328" t="s">
        <v>4810</v>
      </c>
      <c r="C977" s="328" t="s">
        <v>4165</v>
      </c>
      <c r="D977" s="331" t="s">
        <v>4811</v>
      </c>
      <c r="E977" s="328" t="s">
        <v>131</v>
      </c>
      <c r="F977" s="328" t="s">
        <v>4812</v>
      </c>
      <c r="G977" s="330">
        <v>44188</v>
      </c>
      <c r="H977" s="328" t="s">
        <v>39</v>
      </c>
      <c r="I977" s="328" t="s">
        <v>4813</v>
      </c>
      <c r="J977" s="328"/>
      <c r="K977" s="328" t="s">
        <v>33</v>
      </c>
      <c r="M977" s="328" t="str">
        <f t="shared" si="29"/>
        <v>348030 KS EQUITY</v>
      </c>
      <c r="O977" s="328" t="str">
        <f t="shared" si="30"/>
        <v>KOSDAQ:A348030</v>
      </c>
    </row>
    <row r="978" spans="2:15">
      <c r="B978" s="328" t="s">
        <v>4814</v>
      </c>
      <c r="C978" s="328" t="s">
        <v>4165</v>
      </c>
      <c r="D978" s="331" t="s">
        <v>4815</v>
      </c>
      <c r="E978" s="328" t="s">
        <v>4816</v>
      </c>
      <c r="F978" s="328" t="s">
        <v>4817</v>
      </c>
      <c r="G978" s="330">
        <v>44188</v>
      </c>
      <c r="H978" s="328" t="s">
        <v>39</v>
      </c>
      <c r="I978" s="328" t="s">
        <v>4818</v>
      </c>
      <c r="J978" s="328" t="s">
        <v>4819</v>
      </c>
      <c r="K978" s="328" t="s">
        <v>67</v>
      </c>
      <c r="M978" s="328" t="str">
        <f t="shared" si="29"/>
        <v>352700 KS EQUITY</v>
      </c>
      <c r="O978" s="328" t="str">
        <f t="shared" si="30"/>
        <v>KOSDAQ:A352700</v>
      </c>
    </row>
    <row r="979" spans="2:15">
      <c r="B979" s="328" t="s">
        <v>4820</v>
      </c>
      <c r="C979" s="328" t="s">
        <v>4165</v>
      </c>
      <c r="D979" s="331" t="s">
        <v>4821</v>
      </c>
      <c r="E979" s="328" t="s">
        <v>439</v>
      </c>
      <c r="F979" s="328" t="s">
        <v>4822</v>
      </c>
      <c r="G979" s="330">
        <v>44188</v>
      </c>
      <c r="H979" s="328" t="s">
        <v>39</v>
      </c>
      <c r="I979" s="328" t="s">
        <v>4823</v>
      </c>
      <c r="J979" s="328" t="s">
        <v>4824</v>
      </c>
      <c r="K979" s="328" t="s">
        <v>67</v>
      </c>
      <c r="M979" s="328" t="str">
        <f t="shared" si="29"/>
        <v>086710 KS EQUITY</v>
      </c>
      <c r="O979" s="328" t="str">
        <f t="shared" si="30"/>
        <v>KOSDAQ:A086710</v>
      </c>
    </row>
    <row r="980" spans="2:15">
      <c r="B980" s="328" t="s">
        <v>4825</v>
      </c>
      <c r="C980" s="328" t="s">
        <v>4165</v>
      </c>
      <c r="D980" s="331" t="s">
        <v>4826</v>
      </c>
      <c r="E980" s="328" t="s">
        <v>713</v>
      </c>
      <c r="F980" s="328" t="s">
        <v>4827</v>
      </c>
      <c r="G980" s="330">
        <v>44187</v>
      </c>
      <c r="H980" s="328" t="s">
        <v>39</v>
      </c>
      <c r="I980" s="328" t="s">
        <v>4828</v>
      </c>
      <c r="J980" s="328" t="s">
        <v>4829</v>
      </c>
      <c r="K980" s="328" t="s">
        <v>1069</v>
      </c>
      <c r="M980" s="328" t="str">
        <f t="shared" si="29"/>
        <v>236810 KS EQUITY</v>
      </c>
      <c r="O980" s="328" t="str">
        <f t="shared" si="30"/>
        <v>KOSDAQ:A236810</v>
      </c>
    </row>
    <row r="981" spans="2:15">
      <c r="B981" s="328" t="s">
        <v>4830</v>
      </c>
      <c r="C981" s="328" t="s">
        <v>4165</v>
      </c>
      <c r="D981" s="331" t="s">
        <v>4831</v>
      </c>
      <c r="E981" s="328" t="s">
        <v>478</v>
      </c>
      <c r="F981" s="328" t="s">
        <v>4832</v>
      </c>
      <c r="G981" s="330">
        <v>44186</v>
      </c>
      <c r="H981" s="328" t="s">
        <v>39</v>
      </c>
      <c r="I981" s="328" t="s">
        <v>4833</v>
      </c>
      <c r="J981" s="328" t="s">
        <v>4834</v>
      </c>
      <c r="K981" s="328" t="s">
        <v>67</v>
      </c>
      <c r="M981" s="328" t="str">
        <f t="shared" si="29"/>
        <v>368770 KS EQUITY</v>
      </c>
      <c r="O981" s="328" t="str">
        <f t="shared" si="30"/>
        <v>KOSDAQ:A368770</v>
      </c>
    </row>
    <row r="982" spans="2:15">
      <c r="B982" s="328" t="s">
        <v>4835</v>
      </c>
      <c r="C982" s="328" t="s">
        <v>4165</v>
      </c>
      <c r="D982" s="331" t="s">
        <v>4836</v>
      </c>
      <c r="E982" s="328" t="s">
        <v>75</v>
      </c>
      <c r="F982" s="328" t="s">
        <v>158</v>
      </c>
      <c r="G982" s="330">
        <v>44186</v>
      </c>
      <c r="H982" s="328" t="s">
        <v>39</v>
      </c>
      <c r="I982" s="328" t="s">
        <v>4837</v>
      </c>
      <c r="J982" s="328"/>
      <c r="K982" s="328" t="s">
        <v>67</v>
      </c>
      <c r="M982" s="328" t="str">
        <f t="shared" si="29"/>
        <v>367460 KS EQUITY</v>
      </c>
      <c r="O982" s="328" t="str">
        <f t="shared" si="30"/>
        <v>KOSDAQ:A367460</v>
      </c>
    </row>
    <row r="983" spans="2:15">
      <c r="B983" s="328" t="s">
        <v>4838</v>
      </c>
      <c r="C983" s="328" t="s">
        <v>4165</v>
      </c>
      <c r="D983" s="331" t="s">
        <v>4839</v>
      </c>
      <c r="E983" s="328" t="s">
        <v>4840</v>
      </c>
      <c r="F983" s="328" t="s">
        <v>4841</v>
      </c>
      <c r="G983" s="330">
        <v>44182</v>
      </c>
      <c r="H983" s="328" t="s">
        <v>39</v>
      </c>
      <c r="I983" s="328" t="s">
        <v>4842</v>
      </c>
      <c r="J983" s="328" t="s">
        <v>4843</v>
      </c>
      <c r="K983" s="328" t="s">
        <v>33</v>
      </c>
      <c r="M983" s="328" t="str">
        <f t="shared" si="29"/>
        <v>369370 KS EQUITY</v>
      </c>
      <c r="O983" s="328" t="str">
        <f t="shared" si="30"/>
        <v>KOSDAQ:A369370</v>
      </c>
    </row>
    <row r="984" spans="2:15">
      <c r="B984" s="328" t="s">
        <v>4844</v>
      </c>
      <c r="C984" s="328" t="s">
        <v>4165</v>
      </c>
      <c r="D984" s="331" t="s">
        <v>4845</v>
      </c>
      <c r="E984" s="328" t="s">
        <v>421</v>
      </c>
      <c r="F984" s="328" t="s">
        <v>4846</v>
      </c>
      <c r="G984" s="330">
        <v>44181</v>
      </c>
      <c r="H984" s="328" t="s">
        <v>39</v>
      </c>
      <c r="I984" s="328" t="s">
        <v>4847</v>
      </c>
      <c r="J984" s="328"/>
      <c r="K984" s="328" t="s">
        <v>33</v>
      </c>
      <c r="M984" s="328" t="str">
        <f t="shared" si="29"/>
        <v>357550 KS EQUITY</v>
      </c>
      <c r="O984" s="328" t="str">
        <f t="shared" si="30"/>
        <v>KOSDAQ:A357550</v>
      </c>
    </row>
    <row r="985" spans="2:15">
      <c r="B985" s="328" t="s">
        <v>4848</v>
      </c>
      <c r="C985" s="328" t="s">
        <v>4165</v>
      </c>
      <c r="D985" s="331" t="s">
        <v>4849</v>
      </c>
      <c r="E985" s="328" t="s">
        <v>179</v>
      </c>
      <c r="F985" s="328" t="s">
        <v>4850</v>
      </c>
      <c r="G985" s="330">
        <v>44179</v>
      </c>
      <c r="H985" s="328" t="s">
        <v>39</v>
      </c>
      <c r="I985" s="328" t="s">
        <v>4851</v>
      </c>
      <c r="J985" s="328" t="s">
        <v>4852</v>
      </c>
      <c r="K985" s="328" t="s">
        <v>67</v>
      </c>
      <c r="M985" s="328" t="str">
        <f t="shared" ref="M985:M1048" si="31">D985&amp;" KS EQUITY"</f>
        <v>314130 KS EQUITY</v>
      </c>
      <c r="O985" s="328" t="str">
        <f t="shared" ref="O985:O1048" si="32">IF($C985="코스닥","KOSDAQ:A"&amp;$D985,"KOSE:A"&amp;$D985)</f>
        <v>KOSDAQ:A314130</v>
      </c>
    </row>
    <row r="986" spans="2:15">
      <c r="B986" s="328" t="s">
        <v>4853</v>
      </c>
      <c r="C986" s="328" t="s">
        <v>4165</v>
      </c>
      <c r="D986" s="331" t="s">
        <v>4854</v>
      </c>
      <c r="E986" s="328" t="s">
        <v>124</v>
      </c>
      <c r="F986" s="328" t="s">
        <v>4855</v>
      </c>
      <c r="G986" s="330">
        <v>44176</v>
      </c>
      <c r="H986" s="328" t="s">
        <v>39</v>
      </c>
      <c r="I986" s="328" t="s">
        <v>4856</v>
      </c>
      <c r="J986" s="328" t="s">
        <v>4857</v>
      </c>
      <c r="K986" s="328" t="s">
        <v>67</v>
      </c>
      <c r="M986" s="328" t="str">
        <f t="shared" si="31"/>
        <v>335810 KS EQUITY</v>
      </c>
      <c r="O986" s="328" t="str">
        <f t="shared" si="32"/>
        <v>KOSDAQ:A335810</v>
      </c>
    </row>
    <row r="987" spans="2:15">
      <c r="B987" s="328" t="s">
        <v>4858</v>
      </c>
      <c r="C987" s="328" t="s">
        <v>4165</v>
      </c>
      <c r="D987" s="331" t="s">
        <v>4859</v>
      </c>
      <c r="E987" s="328" t="s">
        <v>131</v>
      </c>
      <c r="F987" s="328" t="s">
        <v>4860</v>
      </c>
      <c r="G987" s="330">
        <v>44175</v>
      </c>
      <c r="H987" s="328" t="s">
        <v>39</v>
      </c>
      <c r="I987" s="328" t="s">
        <v>4861</v>
      </c>
      <c r="J987" s="328" t="s">
        <v>4862</v>
      </c>
      <c r="K987" s="328" t="s">
        <v>33</v>
      </c>
      <c r="M987" s="328" t="str">
        <f t="shared" si="31"/>
        <v>347860 KS EQUITY</v>
      </c>
      <c r="O987" s="328" t="str">
        <f t="shared" si="32"/>
        <v>KOSDAQ:A347860</v>
      </c>
    </row>
    <row r="988" spans="2:15">
      <c r="B988" s="328" t="s">
        <v>4863</v>
      </c>
      <c r="C988" s="328" t="s">
        <v>4165</v>
      </c>
      <c r="D988" s="331" t="s">
        <v>4864</v>
      </c>
      <c r="E988" s="328" t="s">
        <v>290</v>
      </c>
      <c r="F988" s="328" t="s">
        <v>4167</v>
      </c>
      <c r="G988" s="330">
        <v>44174</v>
      </c>
      <c r="H988" s="328" t="s">
        <v>39</v>
      </c>
      <c r="I988" s="328" t="s">
        <v>4865</v>
      </c>
      <c r="J988" s="328"/>
      <c r="K988" s="328" t="s">
        <v>33</v>
      </c>
      <c r="M988" s="328" t="str">
        <f t="shared" si="31"/>
        <v>365590 KS EQUITY</v>
      </c>
      <c r="O988" s="328" t="str">
        <f t="shared" si="32"/>
        <v>KOSDAQ:A365590</v>
      </c>
    </row>
    <row r="989" spans="2:15">
      <c r="B989" s="328" t="s">
        <v>4866</v>
      </c>
      <c r="C989" s="328" t="s">
        <v>4165</v>
      </c>
      <c r="D989" s="331" t="s">
        <v>4867</v>
      </c>
      <c r="E989" s="328" t="s">
        <v>1050</v>
      </c>
      <c r="F989" s="328" t="s">
        <v>4868</v>
      </c>
      <c r="G989" s="330">
        <v>44174</v>
      </c>
      <c r="H989" s="328" t="s">
        <v>39</v>
      </c>
      <c r="I989" s="328" t="s">
        <v>4869</v>
      </c>
      <c r="J989" s="328" t="s">
        <v>4870</v>
      </c>
      <c r="K989" s="328" t="s">
        <v>33</v>
      </c>
      <c r="M989" s="328" t="str">
        <f t="shared" si="31"/>
        <v>064850 KS EQUITY</v>
      </c>
      <c r="O989" s="328" t="str">
        <f t="shared" si="32"/>
        <v>KOSDAQ:A064850</v>
      </c>
    </row>
    <row r="990" spans="2:15">
      <c r="B990" s="328" t="s">
        <v>4871</v>
      </c>
      <c r="C990" s="328" t="s">
        <v>4165</v>
      </c>
      <c r="D990" s="331" t="s">
        <v>4872</v>
      </c>
      <c r="E990" s="328" t="s">
        <v>75</v>
      </c>
      <c r="F990" s="328" t="s">
        <v>4873</v>
      </c>
      <c r="G990" s="330">
        <v>44169</v>
      </c>
      <c r="H990" s="328" t="s">
        <v>39</v>
      </c>
      <c r="I990" s="328" t="s">
        <v>4874</v>
      </c>
      <c r="J990" s="328" t="s">
        <v>4875</v>
      </c>
      <c r="K990" s="328" t="s">
        <v>79</v>
      </c>
      <c r="M990" s="328" t="str">
        <f t="shared" si="31"/>
        <v>353060 KS EQUITY</v>
      </c>
      <c r="O990" s="328" t="str">
        <f t="shared" si="32"/>
        <v>KOSDAQ:A353060</v>
      </c>
    </row>
    <row r="991" spans="2:15">
      <c r="B991" s="328" t="s">
        <v>4876</v>
      </c>
      <c r="C991" s="328" t="s">
        <v>4165</v>
      </c>
      <c r="D991" s="331" t="s">
        <v>4877</v>
      </c>
      <c r="E991" s="328" t="s">
        <v>198</v>
      </c>
      <c r="F991" s="328" t="s">
        <v>4878</v>
      </c>
      <c r="G991" s="330">
        <v>44168</v>
      </c>
      <c r="H991" s="328" t="s">
        <v>39</v>
      </c>
      <c r="I991" s="328" t="s">
        <v>4879</v>
      </c>
      <c r="J991" s="328" t="s">
        <v>4880</v>
      </c>
      <c r="K991" s="328" t="s">
        <v>33</v>
      </c>
      <c r="M991" s="328" t="str">
        <f t="shared" si="31"/>
        <v>356860 KS EQUITY</v>
      </c>
      <c r="O991" s="328" t="str">
        <f t="shared" si="32"/>
        <v>KOSDAQ:A356860</v>
      </c>
    </row>
    <row r="992" spans="2:15">
      <c r="B992" s="328" t="s">
        <v>4881</v>
      </c>
      <c r="C992" s="328" t="s">
        <v>4165</v>
      </c>
      <c r="D992" s="331" t="s">
        <v>4882</v>
      </c>
      <c r="E992" s="328" t="s">
        <v>2272</v>
      </c>
      <c r="F992" s="328" t="s">
        <v>4883</v>
      </c>
      <c r="G992" s="330">
        <v>44167</v>
      </c>
      <c r="H992" s="328" t="s">
        <v>39</v>
      </c>
      <c r="I992" s="328" t="s">
        <v>4884</v>
      </c>
      <c r="J992" s="328" t="s">
        <v>4885</v>
      </c>
      <c r="K992" s="328" t="s">
        <v>33</v>
      </c>
      <c r="M992" s="328" t="str">
        <f t="shared" si="31"/>
        <v>352940 KS EQUITY</v>
      </c>
      <c r="O992" s="328" t="str">
        <f t="shared" si="32"/>
        <v>KOSDAQ:A352940</v>
      </c>
    </row>
    <row r="993" spans="2:15">
      <c r="B993" s="328" t="s">
        <v>4886</v>
      </c>
      <c r="C993" s="328" t="s">
        <v>4165</v>
      </c>
      <c r="D993" s="331" t="s">
        <v>4887</v>
      </c>
      <c r="E993" s="328" t="s">
        <v>4888</v>
      </c>
      <c r="F993" s="328" t="s">
        <v>4889</v>
      </c>
      <c r="G993" s="330">
        <v>44167</v>
      </c>
      <c r="H993" s="328" t="s">
        <v>39</v>
      </c>
      <c r="I993" s="328" t="s">
        <v>4890</v>
      </c>
      <c r="J993" s="328" t="s">
        <v>4891</v>
      </c>
      <c r="K993" s="328" t="s">
        <v>436</v>
      </c>
      <c r="M993" s="328" t="str">
        <f t="shared" si="31"/>
        <v>354200 KS EQUITY</v>
      </c>
      <c r="O993" s="328" t="str">
        <f t="shared" si="32"/>
        <v>KOSDAQ:A354200</v>
      </c>
    </row>
    <row r="994" spans="2:15">
      <c r="B994" s="328" t="s">
        <v>4892</v>
      </c>
      <c r="C994" s="328" t="s">
        <v>4165</v>
      </c>
      <c r="D994" s="331" t="s">
        <v>4893</v>
      </c>
      <c r="E994" s="328" t="s">
        <v>63</v>
      </c>
      <c r="F994" s="328" t="s">
        <v>4894</v>
      </c>
      <c r="G994" s="330">
        <v>44161</v>
      </c>
      <c r="H994" s="328" t="s">
        <v>39</v>
      </c>
      <c r="I994" s="328" t="s">
        <v>4895</v>
      </c>
      <c r="J994" s="328" t="s">
        <v>4896</v>
      </c>
      <c r="K994" s="328" t="s">
        <v>351</v>
      </c>
      <c r="M994" s="328" t="str">
        <f t="shared" si="31"/>
        <v>367340 KS EQUITY</v>
      </c>
      <c r="O994" s="328" t="str">
        <f t="shared" si="32"/>
        <v>KOSDAQ:A367340</v>
      </c>
    </row>
    <row r="995" spans="2:15">
      <c r="B995" s="328" t="s">
        <v>4897</v>
      </c>
      <c r="C995" s="328" t="s">
        <v>4165</v>
      </c>
      <c r="D995" s="331" t="s">
        <v>4898</v>
      </c>
      <c r="E995" s="328" t="s">
        <v>124</v>
      </c>
      <c r="F995" s="328" t="s">
        <v>4899</v>
      </c>
      <c r="G995" s="330">
        <v>44160</v>
      </c>
      <c r="H995" s="328" t="s">
        <v>39</v>
      </c>
      <c r="I995" s="328" t="s">
        <v>4900</v>
      </c>
      <c r="J995" s="328" t="s">
        <v>4901</v>
      </c>
      <c r="K995" s="328" t="s">
        <v>67</v>
      </c>
      <c r="M995" s="328" t="str">
        <f t="shared" si="31"/>
        <v>317690 KS EQUITY</v>
      </c>
      <c r="O995" s="328" t="str">
        <f t="shared" si="32"/>
        <v>KOSDAQ:A317690</v>
      </c>
    </row>
    <row r="996" spans="2:15">
      <c r="B996" s="328" t="s">
        <v>4902</v>
      </c>
      <c r="C996" s="328" t="s">
        <v>4165</v>
      </c>
      <c r="D996" s="331" t="s">
        <v>4903</v>
      </c>
      <c r="E996" s="328" t="s">
        <v>4904</v>
      </c>
      <c r="F996" s="328" t="s">
        <v>4905</v>
      </c>
      <c r="G996" s="330">
        <v>44155</v>
      </c>
      <c r="H996" s="328" t="s">
        <v>39</v>
      </c>
      <c r="I996" s="328" t="s">
        <v>4906</v>
      </c>
      <c r="J996" s="328" t="s">
        <v>4907</v>
      </c>
      <c r="K996" s="328" t="s">
        <v>67</v>
      </c>
      <c r="M996" s="328" t="str">
        <f t="shared" si="31"/>
        <v>352770 KS EQUITY</v>
      </c>
      <c r="O996" s="328" t="str">
        <f t="shared" si="32"/>
        <v>KOSDAQ:A352770</v>
      </c>
    </row>
    <row r="997" spans="2:15">
      <c r="B997" s="328" t="s">
        <v>4908</v>
      </c>
      <c r="C997" s="328" t="s">
        <v>4165</v>
      </c>
      <c r="D997" s="331" t="s">
        <v>4909</v>
      </c>
      <c r="E997" s="328" t="s">
        <v>1453</v>
      </c>
      <c r="F997" s="328" t="s">
        <v>4910</v>
      </c>
      <c r="G997" s="330">
        <v>44153</v>
      </c>
      <c r="H997" s="328" t="s">
        <v>39</v>
      </c>
      <c r="I997" s="328" t="s">
        <v>4911</v>
      </c>
      <c r="J997" s="328" t="s">
        <v>4912</v>
      </c>
      <c r="K997" s="328" t="s">
        <v>33</v>
      </c>
      <c r="M997" s="328" t="str">
        <f t="shared" si="31"/>
        <v>318020 KS EQUITY</v>
      </c>
      <c r="O997" s="328" t="str">
        <f t="shared" si="32"/>
        <v>KOSDAQ:A318020</v>
      </c>
    </row>
    <row r="998" spans="2:15">
      <c r="B998" s="328" t="s">
        <v>4913</v>
      </c>
      <c r="C998" s="328" t="s">
        <v>4165</v>
      </c>
      <c r="D998" s="331" t="s">
        <v>4914</v>
      </c>
      <c r="E998" s="328" t="s">
        <v>1453</v>
      </c>
      <c r="F998" s="328" t="s">
        <v>4915</v>
      </c>
      <c r="G998" s="330">
        <v>44152</v>
      </c>
      <c r="H998" s="328" t="s">
        <v>39</v>
      </c>
      <c r="I998" s="328" t="s">
        <v>4916</v>
      </c>
      <c r="J998" s="328" t="s">
        <v>4917</v>
      </c>
      <c r="K998" s="328" t="s">
        <v>128</v>
      </c>
      <c r="M998" s="328" t="str">
        <f t="shared" si="31"/>
        <v>129890 KS EQUITY</v>
      </c>
      <c r="O998" s="328" t="str">
        <f t="shared" si="32"/>
        <v>KOSDAQ:A129890</v>
      </c>
    </row>
    <row r="999" spans="2:15">
      <c r="B999" s="328" t="s">
        <v>4918</v>
      </c>
      <c r="C999" s="328" t="s">
        <v>4165</v>
      </c>
      <c r="D999" s="331" t="s">
        <v>4919</v>
      </c>
      <c r="E999" s="328" t="s">
        <v>439</v>
      </c>
      <c r="F999" s="328" t="s">
        <v>4920</v>
      </c>
      <c r="G999" s="330">
        <v>44141</v>
      </c>
      <c r="H999" s="328" t="s">
        <v>39</v>
      </c>
      <c r="I999" s="328" t="s">
        <v>4921</v>
      </c>
      <c r="J999" s="328" t="s">
        <v>4922</v>
      </c>
      <c r="K999" s="328" t="s">
        <v>579</v>
      </c>
      <c r="M999" s="328" t="str">
        <f t="shared" si="31"/>
        <v>265740 KS EQUITY</v>
      </c>
      <c r="O999" s="328" t="str">
        <f t="shared" si="32"/>
        <v>KOSDAQ:A265740</v>
      </c>
    </row>
    <row r="1000" spans="2:15">
      <c r="B1000" s="328" t="s">
        <v>4923</v>
      </c>
      <c r="C1000" s="328" t="s">
        <v>4165</v>
      </c>
      <c r="D1000" s="331" t="s">
        <v>4924</v>
      </c>
      <c r="E1000" s="328" t="s">
        <v>316</v>
      </c>
      <c r="F1000" s="328" t="s">
        <v>4925</v>
      </c>
      <c r="G1000" s="330">
        <v>44134</v>
      </c>
      <c r="H1000" s="328" t="s">
        <v>39</v>
      </c>
      <c r="I1000" s="328" t="s">
        <v>4926</v>
      </c>
      <c r="J1000" s="328" t="s">
        <v>4927</v>
      </c>
      <c r="K1000" s="328" t="s">
        <v>1069</v>
      </c>
      <c r="M1000" s="328" t="str">
        <f t="shared" si="31"/>
        <v>199820 KS EQUITY</v>
      </c>
      <c r="O1000" s="328" t="str">
        <f t="shared" si="32"/>
        <v>KOSDAQ:A199820</v>
      </c>
    </row>
    <row r="1001" spans="2:15">
      <c r="B1001" s="328" t="s">
        <v>4928</v>
      </c>
      <c r="C1001" s="328" t="s">
        <v>4165</v>
      </c>
      <c r="D1001" s="331" t="s">
        <v>4929</v>
      </c>
      <c r="E1001" s="328" t="s">
        <v>575</v>
      </c>
      <c r="F1001" s="328" t="s">
        <v>4930</v>
      </c>
      <c r="G1001" s="330">
        <v>44133</v>
      </c>
      <c r="H1001" s="328" t="s">
        <v>39</v>
      </c>
      <c r="I1001" s="328" t="s">
        <v>4931</v>
      </c>
      <c r="J1001" s="328" t="s">
        <v>4932</v>
      </c>
      <c r="K1001" s="328" t="s">
        <v>67</v>
      </c>
      <c r="M1001" s="328" t="str">
        <f t="shared" si="31"/>
        <v>299030 KS EQUITY</v>
      </c>
      <c r="O1001" s="328" t="str">
        <f t="shared" si="32"/>
        <v>KOSDAQ:A299030</v>
      </c>
    </row>
    <row r="1002" spans="2:15">
      <c r="B1002" s="328" t="s">
        <v>4933</v>
      </c>
      <c r="C1002" s="328" t="s">
        <v>4165</v>
      </c>
      <c r="D1002" s="331" t="s">
        <v>4934</v>
      </c>
      <c r="E1002" s="328" t="s">
        <v>4904</v>
      </c>
      <c r="F1002" s="328" t="s">
        <v>4935</v>
      </c>
      <c r="G1002" s="330">
        <v>44132</v>
      </c>
      <c r="H1002" s="328" t="s">
        <v>39</v>
      </c>
      <c r="I1002" s="328" t="s">
        <v>4936</v>
      </c>
      <c r="J1002" s="328" t="s">
        <v>4937</v>
      </c>
      <c r="K1002" s="328" t="s">
        <v>33</v>
      </c>
      <c r="M1002" s="328" t="str">
        <f t="shared" si="31"/>
        <v>340570 KS EQUITY</v>
      </c>
      <c r="O1002" s="328" t="str">
        <f t="shared" si="32"/>
        <v>KOSDAQ:A340570</v>
      </c>
    </row>
    <row r="1003" spans="2:15">
      <c r="B1003" s="328" t="s">
        <v>4938</v>
      </c>
      <c r="C1003" s="328" t="s">
        <v>4165</v>
      </c>
      <c r="D1003" s="331" t="s">
        <v>4939</v>
      </c>
      <c r="E1003" s="328" t="s">
        <v>193</v>
      </c>
      <c r="F1003" s="328" t="s">
        <v>4940</v>
      </c>
      <c r="G1003" s="330">
        <v>44126</v>
      </c>
      <c r="H1003" s="328" t="s">
        <v>39</v>
      </c>
      <c r="I1003" s="328" t="s">
        <v>4941</v>
      </c>
      <c r="J1003" s="328" t="s">
        <v>4942</v>
      </c>
      <c r="K1003" s="328" t="s">
        <v>67</v>
      </c>
      <c r="M1003" s="328" t="str">
        <f t="shared" si="31"/>
        <v>348150 KS EQUITY</v>
      </c>
      <c r="O1003" s="328" t="str">
        <f t="shared" si="32"/>
        <v>KOSDAQ:A348150</v>
      </c>
    </row>
    <row r="1004" spans="2:15">
      <c r="B1004" s="328" t="s">
        <v>4943</v>
      </c>
      <c r="C1004" s="328" t="s">
        <v>4165</v>
      </c>
      <c r="D1004" s="331" t="s">
        <v>4944</v>
      </c>
      <c r="E1004" s="328" t="s">
        <v>4888</v>
      </c>
      <c r="F1004" s="328" t="s">
        <v>4945</v>
      </c>
      <c r="G1004" s="330">
        <v>44123</v>
      </c>
      <c r="H1004" s="328" t="s">
        <v>39</v>
      </c>
      <c r="I1004" s="328" t="s">
        <v>4946</v>
      </c>
      <c r="J1004" s="328" t="s">
        <v>4947</v>
      </c>
      <c r="K1004" s="328" t="s">
        <v>67</v>
      </c>
      <c r="M1004" s="328" t="str">
        <f t="shared" si="31"/>
        <v>330860 KS EQUITY</v>
      </c>
      <c r="O1004" s="328" t="str">
        <f t="shared" si="32"/>
        <v>KOSDAQ:A330860</v>
      </c>
    </row>
    <row r="1005" spans="2:15">
      <c r="B1005" s="328" t="s">
        <v>4948</v>
      </c>
      <c r="C1005" s="328" t="s">
        <v>4165</v>
      </c>
      <c r="D1005" s="331" t="s">
        <v>4949</v>
      </c>
      <c r="E1005" s="328" t="s">
        <v>3956</v>
      </c>
      <c r="F1005" s="328" t="s">
        <v>4950</v>
      </c>
      <c r="G1005" s="330">
        <v>44112</v>
      </c>
      <c r="H1005" s="328" t="s">
        <v>39</v>
      </c>
      <c r="I1005" s="328" t="s">
        <v>4951</v>
      </c>
      <c r="J1005" s="328" t="s">
        <v>4952</v>
      </c>
      <c r="K1005" s="328" t="s">
        <v>67</v>
      </c>
      <c r="M1005" s="328" t="str">
        <f t="shared" si="31"/>
        <v>290690 KS EQUITY</v>
      </c>
      <c r="O1005" s="328" t="str">
        <f t="shared" si="32"/>
        <v>KOSDAQ:A290690</v>
      </c>
    </row>
    <row r="1006" spans="2:15">
      <c r="B1006" s="328" t="s">
        <v>4953</v>
      </c>
      <c r="C1006" s="328" t="s">
        <v>4165</v>
      </c>
      <c r="D1006" s="331" t="s">
        <v>4954</v>
      </c>
      <c r="E1006" s="328" t="s">
        <v>478</v>
      </c>
      <c r="F1006" s="328" t="s">
        <v>4955</v>
      </c>
      <c r="G1006" s="330">
        <v>44098</v>
      </c>
      <c r="H1006" s="328" t="s">
        <v>39</v>
      </c>
      <c r="I1006" s="328" t="s">
        <v>4956</v>
      </c>
      <c r="J1006" s="328" t="s">
        <v>4957</v>
      </c>
      <c r="K1006" s="328" t="s">
        <v>128</v>
      </c>
      <c r="M1006" s="328" t="str">
        <f t="shared" si="31"/>
        <v>348350 KS EQUITY</v>
      </c>
      <c r="O1006" s="328" t="str">
        <f t="shared" si="32"/>
        <v>KOSDAQ:A348350</v>
      </c>
    </row>
    <row r="1007" spans="2:15">
      <c r="B1007" s="328" t="s">
        <v>4958</v>
      </c>
      <c r="C1007" s="328" t="s">
        <v>4165</v>
      </c>
      <c r="D1007" s="331" t="s">
        <v>4959</v>
      </c>
      <c r="E1007" s="328" t="s">
        <v>478</v>
      </c>
      <c r="F1007" s="328" t="s">
        <v>4960</v>
      </c>
      <c r="G1007" s="330">
        <v>44097</v>
      </c>
      <c r="H1007" s="328" t="s">
        <v>39</v>
      </c>
      <c r="I1007" s="328" t="s">
        <v>4961</v>
      </c>
      <c r="J1007" s="328" t="s">
        <v>4962</v>
      </c>
      <c r="K1007" s="328" t="s">
        <v>92</v>
      </c>
      <c r="M1007" s="328" t="str">
        <f t="shared" si="31"/>
        <v>347000 KS EQUITY</v>
      </c>
      <c r="O1007" s="328" t="str">
        <f t="shared" si="32"/>
        <v>KOSDAQ:A347000</v>
      </c>
    </row>
    <row r="1008" spans="2:15">
      <c r="B1008" s="328" t="s">
        <v>4963</v>
      </c>
      <c r="C1008" s="328" t="s">
        <v>4165</v>
      </c>
      <c r="D1008" s="331" t="s">
        <v>4964</v>
      </c>
      <c r="E1008" s="328" t="s">
        <v>131</v>
      </c>
      <c r="F1008" s="328" t="s">
        <v>4300</v>
      </c>
      <c r="G1008" s="330">
        <v>44097</v>
      </c>
      <c r="H1008" s="328" t="s">
        <v>39</v>
      </c>
      <c r="I1008" s="328" t="s">
        <v>4965</v>
      </c>
      <c r="J1008" s="328"/>
      <c r="K1008" s="328" t="s">
        <v>33</v>
      </c>
      <c r="M1008" s="328" t="str">
        <f t="shared" si="31"/>
        <v>301300 KS EQUITY</v>
      </c>
      <c r="O1008" s="328" t="str">
        <f t="shared" si="32"/>
        <v>KOSDAQ:A301300</v>
      </c>
    </row>
    <row r="1009" spans="2:15">
      <c r="B1009" s="328" t="s">
        <v>4966</v>
      </c>
      <c r="C1009" s="328" t="s">
        <v>4165</v>
      </c>
      <c r="D1009" s="331" t="s">
        <v>4967</v>
      </c>
      <c r="E1009" s="328" t="s">
        <v>124</v>
      </c>
      <c r="F1009" s="328" t="s">
        <v>4968</v>
      </c>
      <c r="G1009" s="330">
        <v>44096</v>
      </c>
      <c r="H1009" s="328" t="s">
        <v>39</v>
      </c>
      <c r="I1009" s="328" t="s">
        <v>4969</v>
      </c>
      <c r="J1009" s="328" t="s">
        <v>4970</v>
      </c>
      <c r="K1009" s="328" t="s">
        <v>1347</v>
      </c>
      <c r="M1009" s="328" t="str">
        <f t="shared" si="31"/>
        <v>214610 KS EQUITY</v>
      </c>
      <c r="O1009" s="328" t="str">
        <f t="shared" si="32"/>
        <v>KOSDAQ:A214610</v>
      </c>
    </row>
    <row r="1010" spans="2:15">
      <c r="B1010" s="328" t="s">
        <v>4971</v>
      </c>
      <c r="C1010" s="328" t="s">
        <v>4165</v>
      </c>
      <c r="D1010" s="331" t="s">
        <v>4972</v>
      </c>
      <c r="E1010" s="328" t="s">
        <v>4904</v>
      </c>
      <c r="F1010" s="328" t="s">
        <v>4973</v>
      </c>
      <c r="G1010" s="330">
        <v>44095</v>
      </c>
      <c r="H1010" s="328" t="s">
        <v>39</v>
      </c>
      <c r="I1010" s="328" t="s">
        <v>4974</v>
      </c>
      <c r="J1010" s="328" t="s">
        <v>4975</v>
      </c>
      <c r="K1010" s="328" t="s">
        <v>1069</v>
      </c>
      <c r="M1010" s="328" t="str">
        <f t="shared" si="31"/>
        <v>304840 KS EQUITY</v>
      </c>
      <c r="O1010" s="328" t="str">
        <f t="shared" si="32"/>
        <v>KOSDAQ:A304840</v>
      </c>
    </row>
    <row r="1011" spans="2:15">
      <c r="B1011" s="328" t="s">
        <v>4976</v>
      </c>
      <c r="C1011" s="328" t="s">
        <v>4165</v>
      </c>
      <c r="D1011" s="331" t="s">
        <v>4977</v>
      </c>
      <c r="E1011" s="328" t="s">
        <v>575</v>
      </c>
      <c r="F1011" s="328" t="s">
        <v>4812</v>
      </c>
      <c r="G1011" s="330">
        <v>44092</v>
      </c>
      <c r="H1011" s="328" t="s">
        <v>39</v>
      </c>
      <c r="I1011" s="328" t="s">
        <v>4978</v>
      </c>
      <c r="J1011" s="328"/>
      <c r="K1011" s="328" t="s">
        <v>33</v>
      </c>
      <c r="M1011" s="328" t="str">
        <f t="shared" si="31"/>
        <v>348210 KS EQUITY</v>
      </c>
      <c r="O1011" s="328" t="str">
        <f t="shared" si="32"/>
        <v>KOSDAQ:A348210</v>
      </c>
    </row>
    <row r="1012" spans="2:15">
      <c r="B1012" s="328" t="s">
        <v>4979</v>
      </c>
      <c r="C1012" s="328" t="s">
        <v>4165</v>
      </c>
      <c r="D1012" s="331" t="s">
        <v>4980</v>
      </c>
      <c r="E1012" s="328" t="s">
        <v>544</v>
      </c>
      <c r="F1012" s="328" t="s">
        <v>4981</v>
      </c>
      <c r="G1012" s="330">
        <v>44092</v>
      </c>
      <c r="H1012" s="328" t="s">
        <v>39</v>
      </c>
      <c r="I1012" s="328" t="s">
        <v>4982</v>
      </c>
      <c r="J1012" s="328" t="s">
        <v>4983</v>
      </c>
      <c r="K1012" s="328" t="s">
        <v>436</v>
      </c>
      <c r="M1012" s="328" t="str">
        <f t="shared" si="31"/>
        <v>053080 KS EQUITY</v>
      </c>
      <c r="O1012" s="328" t="str">
        <f t="shared" si="32"/>
        <v>KOSDAQ:A053080</v>
      </c>
    </row>
    <row r="1013" spans="2:15">
      <c r="B1013" s="328" t="s">
        <v>4984</v>
      </c>
      <c r="C1013" s="328" t="s">
        <v>4165</v>
      </c>
      <c r="D1013" s="331" t="s">
        <v>4985</v>
      </c>
      <c r="E1013" s="328" t="s">
        <v>48</v>
      </c>
      <c r="F1013" s="328" t="s">
        <v>4986</v>
      </c>
      <c r="G1013" s="330">
        <v>44090</v>
      </c>
      <c r="H1013" s="328" t="s">
        <v>39</v>
      </c>
      <c r="I1013" s="328" t="s">
        <v>4987</v>
      </c>
      <c r="J1013" s="328" t="s">
        <v>4988</v>
      </c>
      <c r="K1013" s="328" t="s">
        <v>67</v>
      </c>
      <c r="M1013" s="328" t="str">
        <f t="shared" si="31"/>
        <v>126340 KS EQUITY</v>
      </c>
      <c r="O1013" s="328" t="str">
        <f t="shared" si="32"/>
        <v>KOSDAQ:A126340</v>
      </c>
    </row>
    <row r="1014" spans="2:15">
      <c r="B1014" s="328" t="s">
        <v>4989</v>
      </c>
      <c r="C1014" s="328" t="s">
        <v>4165</v>
      </c>
      <c r="D1014" s="331" t="s">
        <v>4990</v>
      </c>
      <c r="E1014" s="328" t="s">
        <v>4888</v>
      </c>
      <c r="F1014" s="328" t="s">
        <v>4991</v>
      </c>
      <c r="G1014" s="330">
        <v>44088</v>
      </c>
      <c r="H1014" s="328" t="s">
        <v>39</v>
      </c>
      <c r="I1014" s="328" t="s">
        <v>4992</v>
      </c>
      <c r="J1014" s="328" t="s">
        <v>4993</v>
      </c>
      <c r="K1014" s="328" t="s">
        <v>67</v>
      </c>
      <c r="M1014" s="328" t="str">
        <f t="shared" si="31"/>
        <v>359090 KS EQUITY</v>
      </c>
      <c r="O1014" s="328" t="str">
        <f t="shared" si="32"/>
        <v>KOSDAQ:A359090</v>
      </c>
    </row>
    <row r="1015" spans="2:15">
      <c r="B1015" s="328" t="s">
        <v>4994</v>
      </c>
      <c r="C1015" s="328" t="s">
        <v>4165</v>
      </c>
      <c r="D1015" s="331" t="s">
        <v>4995</v>
      </c>
      <c r="E1015" s="328" t="s">
        <v>193</v>
      </c>
      <c r="F1015" s="328" t="s">
        <v>4996</v>
      </c>
      <c r="G1015" s="330">
        <v>44084</v>
      </c>
      <c r="H1015" s="328" t="s">
        <v>39</v>
      </c>
      <c r="I1015" s="328" t="s">
        <v>4997</v>
      </c>
      <c r="J1015" s="328" t="s">
        <v>4998</v>
      </c>
      <c r="K1015" s="328" t="s">
        <v>67</v>
      </c>
      <c r="M1015" s="328" t="str">
        <f t="shared" si="31"/>
        <v>323990 KS EQUITY</v>
      </c>
      <c r="O1015" s="328" t="str">
        <f t="shared" si="32"/>
        <v>KOSDAQ:A323990</v>
      </c>
    </row>
    <row r="1016" spans="2:15">
      <c r="B1016" s="328" t="s">
        <v>4999</v>
      </c>
      <c r="C1016" s="328" t="s">
        <v>4165</v>
      </c>
      <c r="D1016" s="331" t="s">
        <v>5000</v>
      </c>
      <c r="E1016" s="328" t="s">
        <v>2659</v>
      </c>
      <c r="F1016" s="328" t="s">
        <v>5001</v>
      </c>
      <c r="G1016" s="330">
        <v>44083</v>
      </c>
      <c r="H1016" s="328" t="s">
        <v>39</v>
      </c>
      <c r="I1016" s="328" t="s">
        <v>5002</v>
      </c>
      <c r="J1016" s="328" t="s">
        <v>5003</v>
      </c>
      <c r="K1016" s="328" t="s">
        <v>33</v>
      </c>
      <c r="M1016" s="328" t="str">
        <f t="shared" si="31"/>
        <v>318410 KS EQUITY</v>
      </c>
      <c r="O1016" s="328" t="str">
        <f t="shared" si="32"/>
        <v>KOSDAQ:A318410</v>
      </c>
    </row>
    <row r="1017" spans="2:15">
      <c r="B1017" s="328" t="s">
        <v>5004</v>
      </c>
      <c r="C1017" s="328" t="s">
        <v>4165</v>
      </c>
      <c r="D1017" s="331" t="s">
        <v>5005</v>
      </c>
      <c r="E1017" s="328" t="s">
        <v>63</v>
      </c>
      <c r="F1017" s="328" t="s">
        <v>75</v>
      </c>
      <c r="G1017" s="330">
        <v>44071</v>
      </c>
      <c r="H1017" s="328" t="s">
        <v>39</v>
      </c>
      <c r="I1017" s="328" t="s">
        <v>4630</v>
      </c>
      <c r="J1017" s="328"/>
      <c r="K1017" s="328" t="s">
        <v>33</v>
      </c>
      <c r="M1017" s="328" t="str">
        <f t="shared" si="31"/>
        <v>355150 KS EQUITY</v>
      </c>
      <c r="O1017" s="328" t="str">
        <f t="shared" si="32"/>
        <v>KOSDAQ:A355150</v>
      </c>
    </row>
    <row r="1018" spans="2:15">
      <c r="B1018" s="328" t="s">
        <v>5006</v>
      </c>
      <c r="C1018" s="328" t="s">
        <v>4165</v>
      </c>
      <c r="D1018" s="331" t="s">
        <v>5007</v>
      </c>
      <c r="E1018" s="328" t="s">
        <v>198</v>
      </c>
      <c r="F1018" s="328" t="s">
        <v>5008</v>
      </c>
      <c r="G1018" s="330">
        <v>44067</v>
      </c>
      <c r="H1018" s="328" t="s">
        <v>39</v>
      </c>
      <c r="I1018" s="328" t="s">
        <v>5009</v>
      </c>
      <c r="J1018" s="328" t="s">
        <v>5010</v>
      </c>
      <c r="K1018" s="328" t="s">
        <v>33</v>
      </c>
      <c r="M1018" s="328" t="str">
        <f t="shared" si="31"/>
        <v>347770 KS EQUITY</v>
      </c>
      <c r="O1018" s="328" t="str">
        <f t="shared" si="32"/>
        <v>KOSDAQ:A347770</v>
      </c>
    </row>
    <row r="1019" spans="2:15">
      <c r="B1019" s="328" t="s">
        <v>5011</v>
      </c>
      <c r="C1019" s="328" t="s">
        <v>4165</v>
      </c>
      <c r="D1019" s="331" t="s">
        <v>5012</v>
      </c>
      <c r="E1019" s="328" t="s">
        <v>193</v>
      </c>
      <c r="F1019" s="328" t="s">
        <v>5013</v>
      </c>
      <c r="G1019" s="330">
        <v>44064</v>
      </c>
      <c r="H1019" s="328" t="s">
        <v>39</v>
      </c>
      <c r="I1019" s="328" t="s">
        <v>5014</v>
      </c>
      <c r="J1019" s="328" t="s">
        <v>5015</v>
      </c>
      <c r="K1019" s="328" t="s">
        <v>33</v>
      </c>
      <c r="M1019" s="328" t="str">
        <f t="shared" si="31"/>
        <v>291650 KS EQUITY</v>
      </c>
      <c r="O1019" s="328" t="str">
        <f t="shared" si="32"/>
        <v>KOSDAQ:A291650</v>
      </c>
    </row>
    <row r="1020" spans="2:15">
      <c r="B1020" s="328" t="s">
        <v>5016</v>
      </c>
      <c r="C1020" s="328" t="s">
        <v>4165</v>
      </c>
      <c r="D1020" s="331" t="s">
        <v>5017</v>
      </c>
      <c r="E1020" s="328" t="s">
        <v>124</v>
      </c>
      <c r="F1020" s="328" t="s">
        <v>5018</v>
      </c>
      <c r="G1020" s="330">
        <v>44061</v>
      </c>
      <c r="H1020" s="328" t="s">
        <v>39</v>
      </c>
      <c r="I1020" s="328" t="s">
        <v>5019</v>
      </c>
      <c r="J1020" s="328" t="s">
        <v>5020</v>
      </c>
      <c r="K1020" s="328" t="s">
        <v>5021</v>
      </c>
      <c r="M1020" s="328" t="str">
        <f t="shared" si="31"/>
        <v>294090 KS EQUITY</v>
      </c>
      <c r="O1020" s="328" t="str">
        <f t="shared" si="32"/>
        <v>KOSDAQ:A294090</v>
      </c>
    </row>
    <row r="1021" spans="2:15">
      <c r="B1021" s="328" t="s">
        <v>5022</v>
      </c>
      <c r="C1021" s="328" t="s">
        <v>4165</v>
      </c>
      <c r="D1021" s="331" t="s">
        <v>5023</v>
      </c>
      <c r="E1021" s="328" t="s">
        <v>131</v>
      </c>
      <c r="F1021" s="328" t="s">
        <v>5024</v>
      </c>
      <c r="G1021" s="330">
        <v>44056</v>
      </c>
      <c r="H1021" s="328" t="s">
        <v>39</v>
      </c>
      <c r="I1021" s="328" t="s">
        <v>5025</v>
      </c>
      <c r="J1021" s="328" t="s">
        <v>5026</v>
      </c>
      <c r="K1021" s="328" t="s">
        <v>33</v>
      </c>
      <c r="M1021" s="328" t="str">
        <f t="shared" si="31"/>
        <v>293490 KS EQUITY</v>
      </c>
      <c r="O1021" s="328" t="str">
        <f t="shared" si="32"/>
        <v>KOSDAQ:A293490</v>
      </c>
    </row>
    <row r="1022" spans="2:15">
      <c r="B1022" s="328" t="s">
        <v>5027</v>
      </c>
      <c r="C1022" s="328" t="s">
        <v>4165</v>
      </c>
      <c r="D1022" s="331" t="s">
        <v>5028</v>
      </c>
      <c r="E1022" s="328" t="s">
        <v>4888</v>
      </c>
      <c r="F1022" s="328" t="s">
        <v>5029</v>
      </c>
      <c r="G1022" s="330">
        <v>44055</v>
      </c>
      <c r="H1022" s="328" t="s">
        <v>39</v>
      </c>
      <c r="I1022" s="328" t="s">
        <v>5030</v>
      </c>
      <c r="J1022" s="328" t="s">
        <v>5031</v>
      </c>
      <c r="K1022" s="328" t="s">
        <v>33</v>
      </c>
      <c r="M1022" s="328" t="str">
        <f t="shared" si="31"/>
        <v>347740 KS EQUITY</v>
      </c>
      <c r="O1022" s="328" t="str">
        <f t="shared" si="32"/>
        <v>KOSDAQ:A347740</v>
      </c>
    </row>
    <row r="1023" spans="2:15">
      <c r="B1023" s="328" t="s">
        <v>5032</v>
      </c>
      <c r="C1023" s="328" t="s">
        <v>4165</v>
      </c>
      <c r="D1023" s="331" t="s">
        <v>5033</v>
      </c>
      <c r="E1023" s="328" t="s">
        <v>75</v>
      </c>
      <c r="F1023" s="328" t="s">
        <v>5034</v>
      </c>
      <c r="G1023" s="330">
        <v>44053</v>
      </c>
      <c r="H1023" s="328" t="s">
        <v>39</v>
      </c>
      <c r="I1023" s="328" t="s">
        <v>5035</v>
      </c>
      <c r="J1023" s="328" t="s">
        <v>5036</v>
      </c>
      <c r="K1023" s="328" t="s">
        <v>67</v>
      </c>
      <c r="M1023" s="328" t="str">
        <f t="shared" si="31"/>
        <v>353490 KS EQUITY</v>
      </c>
      <c r="O1023" s="328" t="str">
        <f t="shared" si="32"/>
        <v>KOSDAQ:A353490</v>
      </c>
    </row>
    <row r="1024" spans="2:15">
      <c r="B1024" s="328" t="s">
        <v>5037</v>
      </c>
      <c r="C1024" s="328" t="s">
        <v>4165</v>
      </c>
      <c r="D1024" s="331" t="s">
        <v>5038</v>
      </c>
      <c r="E1024" s="328" t="s">
        <v>1453</v>
      </c>
      <c r="F1024" s="328" t="s">
        <v>5039</v>
      </c>
      <c r="G1024" s="330">
        <v>44049</v>
      </c>
      <c r="H1024" s="328" t="s">
        <v>39</v>
      </c>
      <c r="I1024" s="328" t="s">
        <v>5040</v>
      </c>
      <c r="J1024" s="328" t="s">
        <v>5041</v>
      </c>
      <c r="K1024" s="328" t="s">
        <v>67</v>
      </c>
      <c r="M1024" s="328" t="str">
        <f t="shared" si="31"/>
        <v>332370 KS EQUITY</v>
      </c>
      <c r="O1024" s="328" t="str">
        <f t="shared" si="32"/>
        <v>KOSDAQ:A332370</v>
      </c>
    </row>
    <row r="1025" spans="2:15">
      <c r="B1025" s="328" t="s">
        <v>5042</v>
      </c>
      <c r="C1025" s="328" t="s">
        <v>4165</v>
      </c>
      <c r="D1025" s="331" t="s">
        <v>5043</v>
      </c>
      <c r="E1025" s="328" t="s">
        <v>179</v>
      </c>
      <c r="F1025" s="328" t="s">
        <v>5044</v>
      </c>
      <c r="G1025" s="330">
        <v>44049</v>
      </c>
      <c r="H1025" s="328" t="s">
        <v>39</v>
      </c>
      <c r="I1025" s="328" t="s">
        <v>5045</v>
      </c>
      <c r="J1025" s="328" t="s">
        <v>5046</v>
      </c>
      <c r="K1025" s="328" t="s">
        <v>67</v>
      </c>
      <c r="M1025" s="328" t="str">
        <f t="shared" si="31"/>
        <v>331920 KS EQUITY</v>
      </c>
      <c r="O1025" s="328" t="str">
        <f t="shared" si="32"/>
        <v>KOSDAQ:A331920</v>
      </c>
    </row>
    <row r="1026" spans="2:15">
      <c r="B1026" s="328" t="s">
        <v>5047</v>
      </c>
      <c r="C1026" s="328" t="s">
        <v>4165</v>
      </c>
      <c r="D1026" s="331" t="s">
        <v>5048</v>
      </c>
      <c r="E1026" s="328" t="s">
        <v>131</v>
      </c>
      <c r="F1026" s="328" t="s">
        <v>5049</v>
      </c>
      <c r="G1026" s="330">
        <v>44043</v>
      </c>
      <c r="H1026" s="328" t="s">
        <v>39</v>
      </c>
      <c r="I1026" s="328" t="s">
        <v>5050</v>
      </c>
      <c r="J1026" s="328" t="s">
        <v>5051</v>
      </c>
      <c r="K1026" s="328" t="s">
        <v>67</v>
      </c>
      <c r="M1026" s="328" t="str">
        <f t="shared" si="31"/>
        <v>950190 KS EQUITY</v>
      </c>
      <c r="O1026" s="328" t="str">
        <f t="shared" si="32"/>
        <v>KOSDAQ:A950190</v>
      </c>
    </row>
    <row r="1027" spans="2:15">
      <c r="B1027" s="328" t="s">
        <v>5052</v>
      </c>
      <c r="C1027" s="328" t="s">
        <v>4165</v>
      </c>
      <c r="D1027" s="331" t="s">
        <v>5053</v>
      </c>
      <c r="E1027" s="328" t="s">
        <v>1050</v>
      </c>
      <c r="F1027" s="328" t="s">
        <v>5054</v>
      </c>
      <c r="G1027" s="330">
        <v>44042</v>
      </c>
      <c r="H1027" s="328" t="s">
        <v>39</v>
      </c>
      <c r="I1027" s="328" t="s">
        <v>4982</v>
      </c>
      <c r="J1027" s="328" t="s">
        <v>5055</v>
      </c>
      <c r="K1027" s="328" t="s">
        <v>128</v>
      </c>
      <c r="M1027" s="328" t="str">
        <f t="shared" si="31"/>
        <v>337930 KS EQUITY</v>
      </c>
      <c r="O1027" s="328" t="str">
        <f t="shared" si="32"/>
        <v>KOSDAQ:A337930</v>
      </c>
    </row>
    <row r="1028" spans="2:15">
      <c r="B1028" s="328" t="s">
        <v>5056</v>
      </c>
      <c r="C1028" s="328" t="s">
        <v>4165</v>
      </c>
      <c r="D1028" s="331" t="s">
        <v>5057</v>
      </c>
      <c r="E1028" s="328" t="s">
        <v>131</v>
      </c>
      <c r="F1028" s="328" t="s">
        <v>4220</v>
      </c>
      <c r="G1028" s="330">
        <v>44041</v>
      </c>
      <c r="H1028" s="328" t="s">
        <v>39</v>
      </c>
      <c r="I1028" s="328" t="s">
        <v>5058</v>
      </c>
      <c r="J1028" s="328"/>
      <c r="K1028" s="328" t="s">
        <v>33</v>
      </c>
      <c r="M1028" s="328" t="str">
        <f t="shared" si="31"/>
        <v>060850 KS EQUITY</v>
      </c>
      <c r="O1028" s="328" t="str">
        <f t="shared" si="32"/>
        <v>KOSDAQ:A060850</v>
      </c>
    </row>
    <row r="1029" spans="2:15">
      <c r="B1029" s="328" t="s">
        <v>5059</v>
      </c>
      <c r="C1029" s="328" t="s">
        <v>4165</v>
      </c>
      <c r="D1029" s="331" t="s">
        <v>5060</v>
      </c>
      <c r="E1029" s="328" t="s">
        <v>376</v>
      </c>
      <c r="F1029" s="328" t="s">
        <v>5061</v>
      </c>
      <c r="G1029" s="330">
        <v>44041</v>
      </c>
      <c r="H1029" s="328" t="s">
        <v>39</v>
      </c>
      <c r="I1029" s="328" t="s">
        <v>5062</v>
      </c>
      <c r="J1029" s="328" t="s">
        <v>5063</v>
      </c>
      <c r="K1029" s="328" t="s">
        <v>67</v>
      </c>
      <c r="M1029" s="328" t="str">
        <f t="shared" si="31"/>
        <v>032300 KS EQUITY</v>
      </c>
      <c r="O1029" s="328" t="str">
        <f t="shared" si="32"/>
        <v>KOSDAQ:A032300</v>
      </c>
    </row>
    <row r="1030" spans="2:15">
      <c r="B1030" s="328" t="s">
        <v>5064</v>
      </c>
      <c r="C1030" s="328" t="s">
        <v>4165</v>
      </c>
      <c r="D1030" s="331" t="s">
        <v>5065</v>
      </c>
      <c r="E1030" s="328" t="s">
        <v>439</v>
      </c>
      <c r="F1030" s="328" t="s">
        <v>5066</v>
      </c>
      <c r="G1030" s="330">
        <v>44039</v>
      </c>
      <c r="H1030" s="328" t="s">
        <v>39</v>
      </c>
      <c r="I1030" s="328" t="s">
        <v>5067</v>
      </c>
      <c r="J1030" s="328" t="s">
        <v>5068</v>
      </c>
      <c r="K1030" s="328" t="s">
        <v>33</v>
      </c>
      <c r="M1030" s="328" t="str">
        <f t="shared" si="31"/>
        <v>357780 KS EQUITY</v>
      </c>
      <c r="O1030" s="328" t="str">
        <f t="shared" si="32"/>
        <v>KOSDAQ:A357780</v>
      </c>
    </row>
    <row r="1031" spans="2:15">
      <c r="B1031" s="328" t="s">
        <v>5069</v>
      </c>
      <c r="C1031" s="328" t="s">
        <v>4165</v>
      </c>
      <c r="D1031" s="331" t="s">
        <v>5070</v>
      </c>
      <c r="E1031" s="328" t="s">
        <v>124</v>
      </c>
      <c r="F1031" s="328" t="s">
        <v>5071</v>
      </c>
      <c r="G1031" s="330">
        <v>44036</v>
      </c>
      <c r="H1031" s="328" t="s">
        <v>39</v>
      </c>
      <c r="I1031" s="328" t="s">
        <v>5072</v>
      </c>
      <c r="J1031" s="328" t="s">
        <v>5073</v>
      </c>
      <c r="K1031" s="328" t="s">
        <v>33</v>
      </c>
      <c r="M1031" s="328" t="str">
        <f t="shared" si="31"/>
        <v>164060 KS EQUITY</v>
      </c>
      <c r="O1031" s="328" t="str">
        <f t="shared" si="32"/>
        <v>KOSDAQ:A164060</v>
      </c>
    </row>
    <row r="1032" spans="2:15">
      <c r="B1032" s="328" t="s">
        <v>5074</v>
      </c>
      <c r="C1032" s="328" t="s">
        <v>4165</v>
      </c>
      <c r="D1032" s="331" t="s">
        <v>5075</v>
      </c>
      <c r="E1032" s="328" t="s">
        <v>198</v>
      </c>
      <c r="F1032" s="328" t="s">
        <v>5076</v>
      </c>
      <c r="G1032" s="330">
        <v>44035</v>
      </c>
      <c r="H1032" s="328" t="s">
        <v>39</v>
      </c>
      <c r="I1032" s="328" t="s">
        <v>5077</v>
      </c>
      <c r="J1032" s="328" t="s">
        <v>5078</v>
      </c>
      <c r="K1032" s="328" t="s">
        <v>33</v>
      </c>
      <c r="M1032" s="328" t="str">
        <f t="shared" si="31"/>
        <v>332570 KS EQUITY</v>
      </c>
      <c r="O1032" s="328" t="str">
        <f t="shared" si="32"/>
        <v>KOSDAQ:A332570</v>
      </c>
    </row>
    <row r="1033" spans="2:15">
      <c r="B1033" s="328" t="s">
        <v>5079</v>
      </c>
      <c r="C1033" s="328" t="s">
        <v>4165</v>
      </c>
      <c r="D1033" s="331" t="s">
        <v>5080</v>
      </c>
      <c r="E1033" s="328" t="s">
        <v>439</v>
      </c>
      <c r="F1033" s="328" t="s">
        <v>4220</v>
      </c>
      <c r="G1033" s="330">
        <v>44035</v>
      </c>
      <c r="H1033" s="328" t="s">
        <v>39</v>
      </c>
      <c r="I1033" s="328" t="s">
        <v>5081</v>
      </c>
      <c r="J1033" s="328"/>
      <c r="K1033" s="328" t="s">
        <v>33</v>
      </c>
      <c r="M1033" s="328" t="str">
        <f t="shared" si="31"/>
        <v>101360 KS EQUITY</v>
      </c>
      <c r="O1033" s="328" t="str">
        <f t="shared" si="32"/>
        <v>KOSDAQ:A101360</v>
      </c>
    </row>
    <row r="1034" spans="2:15">
      <c r="B1034" s="328" t="s">
        <v>5082</v>
      </c>
      <c r="C1034" s="328" t="s">
        <v>4165</v>
      </c>
      <c r="D1034" s="331" t="s">
        <v>5083</v>
      </c>
      <c r="E1034" s="328" t="s">
        <v>75</v>
      </c>
      <c r="F1034" s="328" t="s">
        <v>5084</v>
      </c>
      <c r="G1034" s="330">
        <v>44034</v>
      </c>
      <c r="H1034" s="328" t="s">
        <v>39</v>
      </c>
      <c r="I1034" s="328" t="s">
        <v>5085</v>
      </c>
      <c r="J1034" s="328" t="s">
        <v>5086</v>
      </c>
      <c r="K1034" s="328" t="s">
        <v>67</v>
      </c>
      <c r="M1034" s="328" t="str">
        <f t="shared" si="31"/>
        <v>353070 KS EQUITY</v>
      </c>
      <c r="O1034" s="328" t="str">
        <f t="shared" si="32"/>
        <v>KOSDAQ:A353070</v>
      </c>
    </row>
    <row r="1035" spans="2:15">
      <c r="B1035" s="328" t="s">
        <v>5087</v>
      </c>
      <c r="C1035" s="328" t="s">
        <v>4165</v>
      </c>
      <c r="D1035" s="331" t="s">
        <v>5088</v>
      </c>
      <c r="E1035" s="328" t="s">
        <v>478</v>
      </c>
      <c r="F1035" s="328" t="s">
        <v>5089</v>
      </c>
      <c r="G1035" s="330">
        <v>44028</v>
      </c>
      <c r="H1035" s="328" t="s">
        <v>39</v>
      </c>
      <c r="I1035" s="328" t="s">
        <v>5090</v>
      </c>
      <c r="J1035" s="328" t="s">
        <v>5091</v>
      </c>
      <c r="K1035" s="328" t="s">
        <v>67</v>
      </c>
      <c r="M1035" s="328" t="str">
        <f t="shared" si="31"/>
        <v>347890 KS EQUITY</v>
      </c>
      <c r="O1035" s="328" t="str">
        <f t="shared" si="32"/>
        <v>KOSDAQ:A347890</v>
      </c>
    </row>
    <row r="1036" spans="2:15">
      <c r="B1036" s="328" t="s">
        <v>5092</v>
      </c>
      <c r="C1036" s="328" t="s">
        <v>4165</v>
      </c>
      <c r="D1036" s="331" t="s">
        <v>5093</v>
      </c>
      <c r="E1036" s="328" t="s">
        <v>5094</v>
      </c>
      <c r="F1036" s="328" t="s">
        <v>4167</v>
      </c>
      <c r="G1036" s="330">
        <v>44027</v>
      </c>
      <c r="H1036" s="328" t="s">
        <v>39</v>
      </c>
      <c r="I1036" s="328" t="s">
        <v>5095</v>
      </c>
      <c r="J1036" s="328"/>
      <c r="K1036" s="328" t="s">
        <v>33</v>
      </c>
      <c r="M1036" s="328" t="str">
        <f t="shared" si="31"/>
        <v>298540 KS EQUITY</v>
      </c>
      <c r="O1036" s="328" t="str">
        <f t="shared" si="32"/>
        <v>KOSDAQ:A298540</v>
      </c>
    </row>
    <row r="1037" spans="2:15">
      <c r="B1037" s="328" t="s">
        <v>5096</v>
      </c>
      <c r="C1037" s="328" t="s">
        <v>4165</v>
      </c>
      <c r="D1037" s="331" t="s">
        <v>5097</v>
      </c>
      <c r="E1037" s="328" t="s">
        <v>179</v>
      </c>
      <c r="F1037" s="328" t="s">
        <v>5098</v>
      </c>
      <c r="G1037" s="330">
        <v>44025</v>
      </c>
      <c r="H1037" s="328" t="s">
        <v>39</v>
      </c>
      <c r="I1037" s="328" t="s">
        <v>5099</v>
      </c>
      <c r="J1037" s="328" t="s">
        <v>5100</v>
      </c>
      <c r="K1037" s="328" t="s">
        <v>4708</v>
      </c>
      <c r="M1037" s="328" t="str">
        <f t="shared" si="31"/>
        <v>225220 KS EQUITY</v>
      </c>
      <c r="O1037" s="328" t="str">
        <f t="shared" si="32"/>
        <v>KOSDAQ:A225220</v>
      </c>
    </row>
    <row r="1038" spans="2:15">
      <c r="B1038" s="328" t="s">
        <v>5101</v>
      </c>
      <c r="C1038" s="328" t="s">
        <v>4165</v>
      </c>
      <c r="D1038" s="331" t="s">
        <v>5102</v>
      </c>
      <c r="E1038" s="328" t="s">
        <v>131</v>
      </c>
      <c r="F1038" s="328" t="s">
        <v>5103</v>
      </c>
      <c r="G1038" s="330">
        <v>44018</v>
      </c>
      <c r="H1038" s="328" t="s">
        <v>39</v>
      </c>
      <c r="I1038" s="328" t="s">
        <v>5104</v>
      </c>
      <c r="J1038" s="328" t="s">
        <v>5105</v>
      </c>
      <c r="K1038" s="328" t="s">
        <v>67</v>
      </c>
      <c r="M1038" s="328" t="str">
        <f t="shared" si="31"/>
        <v>304100 KS EQUITY</v>
      </c>
      <c r="O1038" s="328" t="str">
        <f t="shared" si="32"/>
        <v>KOSDAQ:A304100</v>
      </c>
    </row>
    <row r="1039" spans="2:15">
      <c r="B1039" s="328" t="s">
        <v>5106</v>
      </c>
      <c r="C1039" s="328" t="s">
        <v>4165</v>
      </c>
      <c r="D1039" s="331" t="s">
        <v>5107</v>
      </c>
      <c r="E1039" s="328" t="s">
        <v>75</v>
      </c>
      <c r="F1039" s="328" t="s">
        <v>5108</v>
      </c>
      <c r="G1039" s="330">
        <v>44015</v>
      </c>
      <c r="H1039" s="328" t="s">
        <v>39</v>
      </c>
      <c r="I1039" s="328" t="s">
        <v>5109</v>
      </c>
      <c r="J1039" s="328" t="s">
        <v>5110</v>
      </c>
      <c r="K1039" s="328" t="s">
        <v>33</v>
      </c>
      <c r="M1039" s="328" t="str">
        <f t="shared" si="31"/>
        <v>343510 KS EQUITY</v>
      </c>
      <c r="O1039" s="328" t="str">
        <f t="shared" si="32"/>
        <v>KOSDAQ:A343510</v>
      </c>
    </row>
    <row r="1040" spans="2:15">
      <c r="B1040" s="328" t="s">
        <v>5111</v>
      </c>
      <c r="C1040" s="328" t="s">
        <v>4165</v>
      </c>
      <c r="D1040" s="331" t="s">
        <v>5112</v>
      </c>
      <c r="E1040" s="328" t="s">
        <v>575</v>
      </c>
      <c r="F1040" s="328" t="s">
        <v>5113</v>
      </c>
      <c r="G1040" s="330">
        <v>44013</v>
      </c>
      <c r="H1040" s="328" t="s">
        <v>181</v>
      </c>
      <c r="I1040" s="328" t="s">
        <v>5114</v>
      </c>
      <c r="J1040" s="328" t="s">
        <v>5115</v>
      </c>
      <c r="K1040" s="328" t="s">
        <v>33</v>
      </c>
      <c r="M1040" s="328" t="str">
        <f t="shared" si="31"/>
        <v>277880 KS EQUITY</v>
      </c>
      <c r="O1040" s="328" t="str">
        <f t="shared" si="32"/>
        <v>KOSDAQ:A277880</v>
      </c>
    </row>
    <row r="1041" spans="2:15">
      <c r="B1041" s="328" t="s">
        <v>5116</v>
      </c>
      <c r="C1041" s="328" t="s">
        <v>4165</v>
      </c>
      <c r="D1041" s="331" t="s">
        <v>5117</v>
      </c>
      <c r="E1041" s="328" t="s">
        <v>2188</v>
      </c>
      <c r="F1041" s="328" t="s">
        <v>5118</v>
      </c>
      <c r="G1041" s="330">
        <v>44007</v>
      </c>
      <c r="H1041" s="328" t="s">
        <v>39</v>
      </c>
      <c r="I1041" s="328" t="s">
        <v>5119</v>
      </c>
      <c r="J1041" s="328" t="s">
        <v>5120</v>
      </c>
      <c r="K1041" s="328" t="s">
        <v>33</v>
      </c>
      <c r="M1041" s="328" t="str">
        <f t="shared" si="31"/>
        <v>262260 KS EQUITY</v>
      </c>
      <c r="O1041" s="328" t="str">
        <f t="shared" si="32"/>
        <v>KOSDAQ:A262260</v>
      </c>
    </row>
    <row r="1042" spans="2:15">
      <c r="B1042" s="328" t="s">
        <v>5121</v>
      </c>
      <c r="C1042" s="328" t="s">
        <v>4165</v>
      </c>
      <c r="D1042" s="331" t="s">
        <v>5122</v>
      </c>
      <c r="E1042" s="328" t="s">
        <v>75</v>
      </c>
      <c r="F1042" s="328" t="s">
        <v>5123</v>
      </c>
      <c r="G1042" s="330">
        <v>44004</v>
      </c>
      <c r="H1042" s="328" t="s">
        <v>39</v>
      </c>
      <c r="I1042" s="328" t="s">
        <v>5124</v>
      </c>
      <c r="J1042" s="328" t="s">
        <v>5125</v>
      </c>
      <c r="K1042" s="328" t="s">
        <v>579</v>
      </c>
      <c r="M1042" s="328" t="str">
        <f t="shared" si="31"/>
        <v>351340 KS EQUITY</v>
      </c>
      <c r="O1042" s="328" t="str">
        <f t="shared" si="32"/>
        <v>KOSDAQ:A351340</v>
      </c>
    </row>
    <row r="1043" spans="2:15">
      <c r="B1043" s="328" t="s">
        <v>5126</v>
      </c>
      <c r="C1043" s="328" t="s">
        <v>4165</v>
      </c>
      <c r="D1043" s="331" t="s">
        <v>5127</v>
      </c>
      <c r="E1043" s="328" t="s">
        <v>4888</v>
      </c>
      <c r="F1043" s="328" t="s">
        <v>5128</v>
      </c>
      <c r="G1043" s="330">
        <v>44004</v>
      </c>
      <c r="H1043" s="328" t="s">
        <v>39</v>
      </c>
      <c r="I1043" s="328" t="s">
        <v>5129</v>
      </c>
      <c r="J1043" s="328" t="s">
        <v>5130</v>
      </c>
      <c r="K1043" s="328" t="s">
        <v>67</v>
      </c>
      <c r="M1043" s="328" t="str">
        <f t="shared" si="31"/>
        <v>950200 KS EQUITY</v>
      </c>
      <c r="O1043" s="328" t="str">
        <f t="shared" si="32"/>
        <v>KOSDAQ:A950200</v>
      </c>
    </row>
    <row r="1044" spans="2:15">
      <c r="B1044" s="328" t="s">
        <v>5131</v>
      </c>
      <c r="C1044" s="328" t="s">
        <v>4165</v>
      </c>
      <c r="D1044" s="331" t="s">
        <v>5132</v>
      </c>
      <c r="E1044" s="328" t="s">
        <v>575</v>
      </c>
      <c r="F1044" s="328" t="s">
        <v>5133</v>
      </c>
      <c r="G1044" s="330">
        <v>43999</v>
      </c>
      <c r="H1044" s="328" t="s">
        <v>39</v>
      </c>
      <c r="I1044" s="328" t="s">
        <v>398</v>
      </c>
      <c r="J1044" s="328" t="s">
        <v>5134</v>
      </c>
      <c r="K1044" s="328" t="s">
        <v>436</v>
      </c>
      <c r="M1044" s="328" t="str">
        <f t="shared" si="31"/>
        <v>290520 KS EQUITY</v>
      </c>
      <c r="O1044" s="328" t="str">
        <f t="shared" si="32"/>
        <v>KOSDAQ:A290520</v>
      </c>
    </row>
    <row r="1045" spans="2:15">
      <c r="B1045" s="328" t="s">
        <v>5135</v>
      </c>
      <c r="C1045" s="328" t="s">
        <v>4165</v>
      </c>
      <c r="D1045" s="331" t="s">
        <v>5136</v>
      </c>
      <c r="E1045" s="328" t="s">
        <v>376</v>
      </c>
      <c r="F1045" s="328" t="s">
        <v>4673</v>
      </c>
      <c r="G1045" s="330">
        <v>43999</v>
      </c>
      <c r="H1045" s="328" t="s">
        <v>39</v>
      </c>
      <c r="I1045" s="328" t="s">
        <v>5137</v>
      </c>
      <c r="J1045" s="328"/>
      <c r="K1045" s="328" t="s">
        <v>33</v>
      </c>
      <c r="M1045" s="328" t="str">
        <f t="shared" si="31"/>
        <v>330350 KS EQUITY</v>
      </c>
      <c r="O1045" s="328" t="str">
        <f t="shared" si="32"/>
        <v>KOSDAQ:A330350</v>
      </c>
    </row>
    <row r="1046" spans="2:15">
      <c r="B1046" s="328" t="s">
        <v>5138</v>
      </c>
      <c r="C1046" s="328" t="s">
        <v>4165</v>
      </c>
      <c r="D1046" s="331" t="s">
        <v>5139</v>
      </c>
      <c r="E1046" s="328" t="s">
        <v>5140</v>
      </c>
      <c r="F1046" s="328" t="s">
        <v>5141</v>
      </c>
      <c r="G1046" s="330">
        <v>43987</v>
      </c>
      <c r="H1046" s="328" t="s">
        <v>39</v>
      </c>
      <c r="I1046" s="328" t="s">
        <v>5142</v>
      </c>
      <c r="J1046" s="328" t="s">
        <v>5143</v>
      </c>
      <c r="K1046" s="328" t="s">
        <v>33</v>
      </c>
      <c r="M1046" s="328" t="str">
        <f t="shared" si="31"/>
        <v>169330 KS EQUITY</v>
      </c>
      <c r="O1046" s="328" t="str">
        <f t="shared" si="32"/>
        <v>KOSDAQ:A169330</v>
      </c>
    </row>
    <row r="1047" spans="2:15">
      <c r="B1047" s="328" t="s">
        <v>5144</v>
      </c>
      <c r="C1047" s="328" t="s">
        <v>4165</v>
      </c>
      <c r="D1047" s="331" t="s">
        <v>5145</v>
      </c>
      <c r="E1047" s="328" t="s">
        <v>4904</v>
      </c>
      <c r="F1047" s="328" t="s">
        <v>5146</v>
      </c>
      <c r="G1047" s="330">
        <v>43973</v>
      </c>
      <c r="H1047" s="328" t="s">
        <v>39</v>
      </c>
      <c r="I1047" s="328" t="s">
        <v>5147</v>
      </c>
      <c r="J1047" s="328" t="s">
        <v>5148</v>
      </c>
      <c r="K1047" s="328" t="s">
        <v>33</v>
      </c>
      <c r="M1047" s="328" t="str">
        <f t="shared" si="31"/>
        <v>229000 KS EQUITY</v>
      </c>
      <c r="O1047" s="328" t="str">
        <f t="shared" si="32"/>
        <v>KOSDAQ:A229000</v>
      </c>
    </row>
    <row r="1048" spans="2:15">
      <c r="B1048" s="328" t="s">
        <v>5149</v>
      </c>
      <c r="C1048" s="328" t="s">
        <v>4165</v>
      </c>
      <c r="D1048" s="331" t="s">
        <v>5150</v>
      </c>
      <c r="E1048" s="328" t="s">
        <v>575</v>
      </c>
      <c r="F1048" s="328" t="s">
        <v>5130</v>
      </c>
      <c r="G1048" s="330">
        <v>43971</v>
      </c>
      <c r="H1048" s="328" t="s">
        <v>39</v>
      </c>
      <c r="I1048" s="328" t="s">
        <v>5151</v>
      </c>
      <c r="J1048" s="328"/>
      <c r="K1048" s="328" t="s">
        <v>33</v>
      </c>
      <c r="M1048" s="328" t="str">
        <f t="shared" si="31"/>
        <v>297890 KS EQUITY</v>
      </c>
      <c r="O1048" s="328" t="str">
        <f t="shared" si="32"/>
        <v>KOSDAQ:A297890</v>
      </c>
    </row>
    <row r="1049" spans="2:15">
      <c r="B1049" s="328" t="s">
        <v>5152</v>
      </c>
      <c r="C1049" s="328" t="s">
        <v>4165</v>
      </c>
      <c r="D1049" s="331" t="s">
        <v>5153</v>
      </c>
      <c r="E1049" s="328" t="s">
        <v>575</v>
      </c>
      <c r="F1049" s="328" t="s">
        <v>5154</v>
      </c>
      <c r="G1049" s="330">
        <v>43914</v>
      </c>
      <c r="H1049" s="328" t="s">
        <v>39</v>
      </c>
      <c r="I1049" s="328" t="s">
        <v>5155</v>
      </c>
      <c r="J1049" s="328"/>
      <c r="K1049" s="328" t="s">
        <v>33</v>
      </c>
      <c r="M1049" s="328" t="str">
        <f t="shared" ref="M1049:M1112" si="33">D1049&amp;" KS EQUITY"</f>
        <v>351320 KS EQUITY</v>
      </c>
      <c r="O1049" s="328" t="str">
        <f t="shared" ref="O1049:O1112" si="34">IF($C1049="코스닥","KOSDAQ:A"&amp;$D1049,"KOSE:A"&amp;$D1049)</f>
        <v>KOSDAQ:A351320</v>
      </c>
    </row>
    <row r="1050" spans="2:15">
      <c r="B1050" s="328" t="s">
        <v>5156</v>
      </c>
      <c r="C1050" s="328" t="s">
        <v>4165</v>
      </c>
      <c r="D1050" s="331" t="s">
        <v>5157</v>
      </c>
      <c r="E1050" s="328" t="s">
        <v>376</v>
      </c>
      <c r="F1050" s="328" t="s">
        <v>5158</v>
      </c>
      <c r="G1050" s="330">
        <v>43906</v>
      </c>
      <c r="H1050" s="328" t="s">
        <v>39</v>
      </c>
      <c r="I1050" s="328" t="s">
        <v>5159</v>
      </c>
      <c r="J1050" s="328" t="s">
        <v>5160</v>
      </c>
      <c r="K1050" s="328" t="s">
        <v>67</v>
      </c>
      <c r="M1050" s="328" t="str">
        <f t="shared" si="33"/>
        <v>298060 KS EQUITY</v>
      </c>
      <c r="O1050" s="328" t="str">
        <f t="shared" si="34"/>
        <v>KOSDAQ:A298060</v>
      </c>
    </row>
    <row r="1051" spans="2:15">
      <c r="B1051" s="328" t="s">
        <v>5161</v>
      </c>
      <c r="C1051" s="328" t="s">
        <v>4165</v>
      </c>
      <c r="D1051" s="331" t="s">
        <v>5162</v>
      </c>
      <c r="E1051" s="328" t="s">
        <v>500</v>
      </c>
      <c r="F1051" s="328" t="s">
        <v>5163</v>
      </c>
      <c r="G1051" s="330">
        <v>43902</v>
      </c>
      <c r="H1051" s="328" t="s">
        <v>39</v>
      </c>
      <c r="I1051" s="328" t="s">
        <v>5164</v>
      </c>
      <c r="J1051" s="328" t="s">
        <v>5165</v>
      </c>
      <c r="K1051" s="328" t="s">
        <v>67</v>
      </c>
      <c r="M1051" s="328" t="str">
        <f t="shared" si="33"/>
        <v>353190 KS EQUITY</v>
      </c>
      <c r="O1051" s="328" t="str">
        <f t="shared" si="34"/>
        <v>KOSDAQ:A353190</v>
      </c>
    </row>
    <row r="1052" spans="2:15">
      <c r="B1052" s="328" t="s">
        <v>5166</v>
      </c>
      <c r="C1052" s="328" t="s">
        <v>4165</v>
      </c>
      <c r="D1052" s="331" t="s">
        <v>5167</v>
      </c>
      <c r="E1052" s="328" t="s">
        <v>1019</v>
      </c>
      <c r="F1052" s="328"/>
      <c r="G1052" s="330">
        <v>43901</v>
      </c>
      <c r="H1052" s="328" t="s">
        <v>39</v>
      </c>
      <c r="I1052" s="328" t="s">
        <v>5168</v>
      </c>
      <c r="J1052" s="328"/>
      <c r="K1052" s="328" t="s">
        <v>33</v>
      </c>
      <c r="M1052" s="328" t="str">
        <f t="shared" si="33"/>
        <v>353810 KS EQUITY</v>
      </c>
      <c r="O1052" s="328" t="str">
        <f t="shared" si="34"/>
        <v>KOSDAQ:A353810</v>
      </c>
    </row>
    <row r="1053" spans="2:15">
      <c r="B1053" s="328" t="s">
        <v>5169</v>
      </c>
      <c r="C1053" s="328" t="s">
        <v>4165</v>
      </c>
      <c r="D1053" s="331" t="s">
        <v>5170</v>
      </c>
      <c r="E1053" s="328" t="s">
        <v>193</v>
      </c>
      <c r="F1053" s="328" t="s">
        <v>5171</v>
      </c>
      <c r="G1053" s="330">
        <v>43896</v>
      </c>
      <c r="H1053" s="328" t="s">
        <v>39</v>
      </c>
      <c r="I1053" s="328" t="s">
        <v>5172</v>
      </c>
      <c r="J1053" s="328" t="s">
        <v>5173</v>
      </c>
      <c r="K1053" s="328" t="s">
        <v>67</v>
      </c>
      <c r="M1053" s="328" t="str">
        <f t="shared" si="33"/>
        <v>223250 KS EQUITY</v>
      </c>
      <c r="O1053" s="328" t="str">
        <f t="shared" si="34"/>
        <v>KOSDAQ:A223250</v>
      </c>
    </row>
    <row r="1054" spans="2:15">
      <c r="B1054" s="328" t="s">
        <v>5174</v>
      </c>
      <c r="C1054" s="328" t="s">
        <v>4165</v>
      </c>
      <c r="D1054" s="331" t="s">
        <v>5175</v>
      </c>
      <c r="E1054" s="328" t="s">
        <v>75</v>
      </c>
      <c r="F1054" s="328" t="s">
        <v>5176</v>
      </c>
      <c r="G1054" s="330">
        <v>43894</v>
      </c>
      <c r="H1054" s="328" t="s">
        <v>39</v>
      </c>
      <c r="I1054" s="328" t="s">
        <v>5177</v>
      </c>
      <c r="J1054" s="328"/>
      <c r="K1054" s="328" t="s">
        <v>67</v>
      </c>
      <c r="M1054" s="328" t="str">
        <f t="shared" si="33"/>
        <v>349720 KS EQUITY</v>
      </c>
      <c r="O1054" s="328" t="str">
        <f t="shared" si="34"/>
        <v>KOSDAQ:A349720</v>
      </c>
    </row>
    <row r="1055" spans="2:15">
      <c r="B1055" s="328" t="s">
        <v>5178</v>
      </c>
      <c r="C1055" s="328" t="s">
        <v>4165</v>
      </c>
      <c r="D1055" s="331" t="s">
        <v>5179</v>
      </c>
      <c r="E1055" s="328" t="s">
        <v>63</v>
      </c>
      <c r="F1055" s="328" t="s">
        <v>5180</v>
      </c>
      <c r="G1055" s="330">
        <v>43893</v>
      </c>
      <c r="H1055" s="328" t="s">
        <v>39</v>
      </c>
      <c r="I1055" s="328" t="s">
        <v>5181</v>
      </c>
      <c r="J1055" s="328" t="s">
        <v>5182</v>
      </c>
      <c r="K1055" s="328" t="s">
        <v>176</v>
      </c>
      <c r="M1055" s="328" t="str">
        <f t="shared" si="33"/>
        <v>347140 KS EQUITY</v>
      </c>
      <c r="O1055" s="328" t="str">
        <f t="shared" si="34"/>
        <v>KOSDAQ:A347140</v>
      </c>
    </row>
    <row r="1056" spans="2:15">
      <c r="B1056" s="328" t="s">
        <v>5183</v>
      </c>
      <c r="C1056" s="328" t="s">
        <v>4165</v>
      </c>
      <c r="D1056" s="331" t="s">
        <v>5184</v>
      </c>
      <c r="E1056" s="328" t="s">
        <v>198</v>
      </c>
      <c r="F1056" s="328" t="s">
        <v>5185</v>
      </c>
      <c r="G1056" s="330">
        <v>43889</v>
      </c>
      <c r="H1056" s="328" t="s">
        <v>39</v>
      </c>
      <c r="I1056" s="328" t="s">
        <v>5186</v>
      </c>
      <c r="J1056" s="328" t="s">
        <v>5187</v>
      </c>
      <c r="K1056" s="328" t="s">
        <v>104</v>
      </c>
      <c r="M1056" s="328" t="str">
        <f t="shared" si="33"/>
        <v>198080 KS EQUITY</v>
      </c>
      <c r="O1056" s="328" t="str">
        <f t="shared" si="34"/>
        <v>KOSDAQ:A198080</v>
      </c>
    </row>
    <row r="1057" spans="2:15">
      <c r="B1057" s="328" t="s">
        <v>5188</v>
      </c>
      <c r="C1057" s="328" t="s">
        <v>4165</v>
      </c>
      <c r="D1057" s="331" t="s">
        <v>5189</v>
      </c>
      <c r="E1057" s="328" t="s">
        <v>713</v>
      </c>
      <c r="F1057" s="328" t="s">
        <v>5190</v>
      </c>
      <c r="G1057" s="330">
        <v>43881</v>
      </c>
      <c r="H1057" s="328" t="s">
        <v>39</v>
      </c>
      <c r="I1057" s="328" t="s">
        <v>5191</v>
      </c>
      <c r="J1057" s="328" t="s">
        <v>5192</v>
      </c>
      <c r="K1057" s="328" t="s">
        <v>67</v>
      </c>
      <c r="M1057" s="328" t="str">
        <f t="shared" si="33"/>
        <v>237820 KS EQUITY</v>
      </c>
      <c r="O1057" s="328" t="str">
        <f t="shared" si="34"/>
        <v>KOSDAQ:A237820</v>
      </c>
    </row>
    <row r="1058" spans="2:15">
      <c r="B1058" s="328" t="s">
        <v>5193</v>
      </c>
      <c r="C1058" s="328" t="s">
        <v>4165</v>
      </c>
      <c r="D1058" s="331" t="s">
        <v>5194</v>
      </c>
      <c r="E1058" s="328" t="s">
        <v>75</v>
      </c>
      <c r="F1058" s="328" t="s">
        <v>4171</v>
      </c>
      <c r="G1058" s="330">
        <v>43873</v>
      </c>
      <c r="H1058" s="328" t="s">
        <v>39</v>
      </c>
      <c r="I1058" s="328" t="s">
        <v>5195</v>
      </c>
      <c r="J1058" s="328"/>
      <c r="K1058" s="328" t="s">
        <v>33</v>
      </c>
      <c r="M1058" s="328" t="str">
        <f t="shared" si="33"/>
        <v>340350 KS EQUITY</v>
      </c>
      <c r="O1058" s="328" t="str">
        <f t="shared" si="34"/>
        <v>KOSDAQ:A340350</v>
      </c>
    </row>
    <row r="1059" spans="2:15">
      <c r="B1059" s="328" t="s">
        <v>5196</v>
      </c>
      <c r="C1059" s="328" t="s">
        <v>4165</v>
      </c>
      <c r="D1059" s="331" t="s">
        <v>5197</v>
      </c>
      <c r="E1059" s="328" t="s">
        <v>290</v>
      </c>
      <c r="F1059" s="328" t="s">
        <v>5198</v>
      </c>
      <c r="G1059" s="330">
        <v>43871</v>
      </c>
      <c r="H1059" s="328" t="s">
        <v>39</v>
      </c>
      <c r="I1059" s="328" t="s">
        <v>1195</v>
      </c>
      <c r="J1059" s="328" t="s">
        <v>5199</v>
      </c>
      <c r="K1059" s="328" t="s">
        <v>67</v>
      </c>
      <c r="M1059" s="328" t="str">
        <f t="shared" si="33"/>
        <v>092190 KS EQUITY</v>
      </c>
      <c r="O1059" s="328" t="str">
        <f t="shared" si="34"/>
        <v>KOSDAQ:A092190</v>
      </c>
    </row>
    <row r="1060" spans="2:15">
      <c r="B1060" s="328" t="s">
        <v>5200</v>
      </c>
      <c r="C1060" s="328" t="s">
        <v>4165</v>
      </c>
      <c r="D1060" s="331" t="s">
        <v>5201</v>
      </c>
      <c r="E1060" s="328" t="s">
        <v>198</v>
      </c>
      <c r="F1060" s="328" t="s">
        <v>5202</v>
      </c>
      <c r="G1060" s="330">
        <v>43860</v>
      </c>
      <c r="H1060" s="328" t="s">
        <v>39</v>
      </c>
      <c r="I1060" s="328" t="s">
        <v>3421</v>
      </c>
      <c r="J1060" s="328"/>
      <c r="K1060" s="328" t="s">
        <v>33</v>
      </c>
      <c r="M1060" s="328" t="str">
        <f t="shared" si="33"/>
        <v>204270 KS EQUITY</v>
      </c>
      <c r="O1060" s="328" t="str">
        <f t="shared" si="34"/>
        <v>KOSDAQ:A204270</v>
      </c>
    </row>
    <row r="1061" spans="2:15">
      <c r="B1061" s="328" t="s">
        <v>5203</v>
      </c>
      <c r="C1061" s="328" t="s">
        <v>4165</v>
      </c>
      <c r="D1061" s="331" t="s">
        <v>5204</v>
      </c>
      <c r="E1061" s="328" t="s">
        <v>952</v>
      </c>
      <c r="F1061" s="328" t="s">
        <v>4220</v>
      </c>
      <c r="G1061" s="330">
        <v>43860</v>
      </c>
      <c r="H1061" s="328" t="s">
        <v>39</v>
      </c>
      <c r="I1061" s="328" t="s">
        <v>5205</v>
      </c>
      <c r="J1061" s="328"/>
      <c r="K1061" s="328" t="s">
        <v>33</v>
      </c>
      <c r="M1061" s="328" t="str">
        <f t="shared" si="33"/>
        <v>274090 KS EQUITY</v>
      </c>
      <c r="O1061" s="328" t="str">
        <f t="shared" si="34"/>
        <v>KOSDAQ:A274090</v>
      </c>
    </row>
    <row r="1062" spans="2:15">
      <c r="B1062" s="328" t="s">
        <v>5206</v>
      </c>
      <c r="C1062" s="328" t="s">
        <v>4165</v>
      </c>
      <c r="D1062" s="331" t="s">
        <v>5207</v>
      </c>
      <c r="E1062" s="328" t="s">
        <v>413</v>
      </c>
      <c r="F1062" s="328" t="s">
        <v>4171</v>
      </c>
      <c r="G1062" s="330">
        <v>43826</v>
      </c>
      <c r="H1062" s="328" t="s">
        <v>39</v>
      </c>
      <c r="I1062" s="328" t="s">
        <v>5208</v>
      </c>
      <c r="J1062" s="328"/>
      <c r="K1062" s="328" t="s">
        <v>67</v>
      </c>
      <c r="M1062" s="328" t="str">
        <f t="shared" si="33"/>
        <v>294140 KS EQUITY</v>
      </c>
      <c r="O1062" s="328" t="str">
        <f t="shared" si="34"/>
        <v>KOSDAQ:A294140</v>
      </c>
    </row>
    <row r="1063" spans="2:15">
      <c r="B1063" s="328" t="s">
        <v>5209</v>
      </c>
      <c r="C1063" s="328" t="s">
        <v>4165</v>
      </c>
      <c r="D1063" s="331" t="s">
        <v>5210</v>
      </c>
      <c r="E1063" s="328" t="s">
        <v>2188</v>
      </c>
      <c r="F1063" s="328" t="s">
        <v>5211</v>
      </c>
      <c r="G1063" s="330">
        <v>43825</v>
      </c>
      <c r="H1063" s="328" t="s">
        <v>39</v>
      </c>
      <c r="I1063" s="328" t="s">
        <v>5212</v>
      </c>
      <c r="J1063" s="328" t="s">
        <v>5213</v>
      </c>
      <c r="K1063" s="328" t="s">
        <v>33</v>
      </c>
      <c r="M1063" s="328" t="str">
        <f t="shared" si="33"/>
        <v>294630 KS EQUITY</v>
      </c>
      <c r="O1063" s="328" t="str">
        <f t="shared" si="34"/>
        <v>KOSDAQ:A294630</v>
      </c>
    </row>
    <row r="1064" spans="2:15">
      <c r="B1064" s="328" t="s">
        <v>5214</v>
      </c>
      <c r="C1064" s="328" t="s">
        <v>4165</v>
      </c>
      <c r="D1064" s="331" t="s">
        <v>5215</v>
      </c>
      <c r="E1064" s="328" t="s">
        <v>75</v>
      </c>
      <c r="F1064" s="328" t="s">
        <v>5216</v>
      </c>
      <c r="G1064" s="330">
        <v>43825</v>
      </c>
      <c r="H1064" s="328" t="s">
        <v>39</v>
      </c>
      <c r="I1064" s="328" t="s">
        <v>5217</v>
      </c>
      <c r="J1064" s="328" t="s">
        <v>5218</v>
      </c>
      <c r="K1064" s="328" t="s">
        <v>668</v>
      </c>
      <c r="M1064" s="328" t="str">
        <f t="shared" si="33"/>
        <v>344050 KS EQUITY</v>
      </c>
      <c r="O1064" s="328" t="str">
        <f t="shared" si="34"/>
        <v>KOSDAQ:A344050</v>
      </c>
    </row>
    <row r="1065" spans="2:15">
      <c r="B1065" s="328" t="s">
        <v>5219</v>
      </c>
      <c r="C1065" s="328" t="s">
        <v>4165</v>
      </c>
      <c r="D1065" s="331" t="s">
        <v>5220</v>
      </c>
      <c r="E1065" s="328" t="s">
        <v>131</v>
      </c>
      <c r="F1065" s="328" t="s">
        <v>5221</v>
      </c>
      <c r="G1065" s="330">
        <v>43823</v>
      </c>
      <c r="H1065" s="328" t="s">
        <v>39</v>
      </c>
      <c r="I1065" s="328" t="s">
        <v>5222</v>
      </c>
      <c r="J1065" s="328" t="s">
        <v>5223</v>
      </c>
      <c r="K1065" s="328" t="s">
        <v>67</v>
      </c>
      <c r="M1065" s="328" t="str">
        <f t="shared" si="33"/>
        <v>065370 KS EQUITY</v>
      </c>
      <c r="O1065" s="328" t="str">
        <f t="shared" si="34"/>
        <v>KOSDAQ:A065370</v>
      </c>
    </row>
    <row r="1066" spans="2:15">
      <c r="B1066" s="328" t="s">
        <v>5224</v>
      </c>
      <c r="C1066" s="328" t="s">
        <v>4165</v>
      </c>
      <c r="D1066" s="331" t="s">
        <v>5225</v>
      </c>
      <c r="E1066" s="328" t="s">
        <v>75</v>
      </c>
      <c r="F1066" s="328" t="s">
        <v>5226</v>
      </c>
      <c r="G1066" s="330">
        <v>43823</v>
      </c>
      <c r="H1066" s="328" t="s">
        <v>39</v>
      </c>
      <c r="I1066" s="328" t="s">
        <v>5227</v>
      </c>
      <c r="J1066" s="328" t="s">
        <v>5228</v>
      </c>
      <c r="K1066" s="328" t="s">
        <v>33</v>
      </c>
      <c r="M1066" s="328" t="str">
        <f t="shared" si="33"/>
        <v>342550 KS EQUITY</v>
      </c>
      <c r="O1066" s="328" t="str">
        <f t="shared" si="34"/>
        <v>KOSDAQ:A342550</v>
      </c>
    </row>
    <row r="1067" spans="2:15">
      <c r="B1067" s="328" t="s">
        <v>5229</v>
      </c>
      <c r="C1067" s="328" t="s">
        <v>4165</v>
      </c>
      <c r="D1067" s="331" t="s">
        <v>5230</v>
      </c>
      <c r="E1067" s="328" t="s">
        <v>75</v>
      </c>
      <c r="F1067" s="328" t="s">
        <v>4220</v>
      </c>
      <c r="G1067" s="330">
        <v>43822</v>
      </c>
      <c r="H1067" s="328" t="s">
        <v>39</v>
      </c>
      <c r="I1067" s="328" t="s">
        <v>5231</v>
      </c>
      <c r="J1067" s="328"/>
      <c r="K1067" s="328" t="s">
        <v>33</v>
      </c>
      <c r="M1067" s="328" t="str">
        <f t="shared" si="33"/>
        <v>341160 KS EQUITY</v>
      </c>
      <c r="O1067" s="328" t="str">
        <f t="shared" si="34"/>
        <v>KOSDAQ:A341160</v>
      </c>
    </row>
    <row r="1068" spans="2:15">
      <c r="B1068" s="328" t="s">
        <v>5232</v>
      </c>
      <c r="C1068" s="328" t="s">
        <v>4165</v>
      </c>
      <c r="D1068" s="331" t="s">
        <v>5233</v>
      </c>
      <c r="E1068" s="328" t="s">
        <v>136</v>
      </c>
      <c r="F1068" s="328" t="s">
        <v>5234</v>
      </c>
      <c r="G1068" s="330">
        <v>43819</v>
      </c>
      <c r="H1068" s="328" t="s">
        <v>39</v>
      </c>
      <c r="I1068" s="328" t="s">
        <v>5235</v>
      </c>
      <c r="J1068" s="328" t="s">
        <v>5236</v>
      </c>
      <c r="K1068" s="328" t="s">
        <v>67</v>
      </c>
      <c r="M1068" s="328" t="str">
        <f t="shared" si="33"/>
        <v>340440 KS EQUITY</v>
      </c>
      <c r="O1068" s="328" t="str">
        <f t="shared" si="34"/>
        <v>KOSDAQ:A340440</v>
      </c>
    </row>
    <row r="1069" spans="2:15">
      <c r="B1069" s="328" t="s">
        <v>5237</v>
      </c>
      <c r="C1069" s="328" t="s">
        <v>4165</v>
      </c>
      <c r="D1069" s="331" t="s">
        <v>5238</v>
      </c>
      <c r="E1069" s="328" t="s">
        <v>193</v>
      </c>
      <c r="F1069" s="328" t="s">
        <v>5239</v>
      </c>
      <c r="G1069" s="330">
        <v>43818</v>
      </c>
      <c r="H1069" s="328" t="s">
        <v>39</v>
      </c>
      <c r="I1069" s="328" t="s">
        <v>5240</v>
      </c>
      <c r="J1069" s="328" t="s">
        <v>5241</v>
      </c>
      <c r="K1069" s="328" t="s">
        <v>67</v>
      </c>
      <c r="M1069" s="328" t="str">
        <f t="shared" si="33"/>
        <v>311690 KS EQUITY</v>
      </c>
      <c r="O1069" s="328" t="str">
        <f t="shared" si="34"/>
        <v>KOSDAQ:A311690</v>
      </c>
    </row>
    <row r="1070" spans="2:15">
      <c r="B1070" s="328" t="s">
        <v>5242</v>
      </c>
      <c r="C1070" s="328" t="s">
        <v>4165</v>
      </c>
      <c r="D1070" s="331" t="s">
        <v>5243</v>
      </c>
      <c r="E1070" s="328" t="s">
        <v>1261</v>
      </c>
      <c r="F1070" s="328" t="s">
        <v>4812</v>
      </c>
      <c r="G1070" s="330">
        <v>43818</v>
      </c>
      <c r="H1070" s="328" t="s">
        <v>39</v>
      </c>
      <c r="I1070" s="328" t="s">
        <v>5244</v>
      </c>
      <c r="J1070" s="328"/>
      <c r="K1070" s="328" t="s">
        <v>33</v>
      </c>
      <c r="M1070" s="328" t="str">
        <f t="shared" si="33"/>
        <v>062970 KS EQUITY</v>
      </c>
      <c r="O1070" s="328" t="str">
        <f t="shared" si="34"/>
        <v>KOSDAQ:A062970</v>
      </c>
    </row>
    <row r="1071" spans="2:15">
      <c r="B1071" s="328" t="s">
        <v>5245</v>
      </c>
      <c r="C1071" s="328" t="s">
        <v>4165</v>
      </c>
      <c r="D1071" s="331" t="s">
        <v>5246</v>
      </c>
      <c r="E1071" s="328" t="s">
        <v>198</v>
      </c>
      <c r="F1071" s="328" t="s">
        <v>5247</v>
      </c>
      <c r="G1071" s="330">
        <v>43818</v>
      </c>
      <c r="H1071" s="328" t="s">
        <v>39</v>
      </c>
      <c r="I1071" s="328" t="s">
        <v>5248</v>
      </c>
      <c r="J1071" s="328" t="s">
        <v>5249</v>
      </c>
      <c r="K1071" s="328" t="s">
        <v>33</v>
      </c>
      <c r="M1071" s="328" t="str">
        <f t="shared" si="33"/>
        <v>327260 KS EQUITY</v>
      </c>
      <c r="O1071" s="328" t="str">
        <f t="shared" si="34"/>
        <v>KOSDAQ:A327260</v>
      </c>
    </row>
    <row r="1072" spans="2:15">
      <c r="B1072" s="328" t="s">
        <v>5250</v>
      </c>
      <c r="C1072" s="328" t="s">
        <v>4165</v>
      </c>
      <c r="D1072" s="331" t="s">
        <v>5251</v>
      </c>
      <c r="E1072" s="328" t="s">
        <v>5252</v>
      </c>
      <c r="F1072" s="328" t="s">
        <v>5253</v>
      </c>
      <c r="G1072" s="330">
        <v>43816</v>
      </c>
      <c r="H1072" s="328" t="s">
        <v>39</v>
      </c>
      <c r="I1072" s="328" t="s">
        <v>5254</v>
      </c>
      <c r="J1072" s="328" t="s">
        <v>5255</v>
      </c>
      <c r="K1072" s="328" t="s">
        <v>1069</v>
      </c>
      <c r="M1072" s="328" t="str">
        <f t="shared" si="33"/>
        <v>339950 KS EQUITY</v>
      </c>
      <c r="O1072" s="328" t="str">
        <f t="shared" si="34"/>
        <v>KOSDAQ:A339950</v>
      </c>
    </row>
    <row r="1073" spans="2:15">
      <c r="B1073" s="328" t="s">
        <v>5256</v>
      </c>
      <c r="C1073" s="328" t="s">
        <v>4165</v>
      </c>
      <c r="D1073" s="331" t="s">
        <v>5257</v>
      </c>
      <c r="E1073" s="328" t="s">
        <v>179</v>
      </c>
      <c r="F1073" s="328" t="s">
        <v>5258</v>
      </c>
      <c r="G1073" s="330">
        <v>43810</v>
      </c>
      <c r="H1073" s="328" t="s">
        <v>39</v>
      </c>
      <c r="I1073" s="328" t="s">
        <v>5259</v>
      </c>
      <c r="J1073" s="328" t="s">
        <v>5260</v>
      </c>
      <c r="K1073" s="328" t="s">
        <v>128</v>
      </c>
      <c r="M1073" s="328" t="str">
        <f t="shared" si="33"/>
        <v>288330 KS EQUITY</v>
      </c>
      <c r="O1073" s="328" t="str">
        <f t="shared" si="34"/>
        <v>KOSDAQ:A288330</v>
      </c>
    </row>
    <row r="1074" spans="2:15">
      <c r="B1074" s="328" t="s">
        <v>5261</v>
      </c>
      <c r="C1074" s="328" t="s">
        <v>4165</v>
      </c>
      <c r="D1074" s="331" t="s">
        <v>5262</v>
      </c>
      <c r="E1074" s="328" t="s">
        <v>1261</v>
      </c>
      <c r="F1074" s="328" t="s">
        <v>5263</v>
      </c>
      <c r="G1074" s="330">
        <v>43809</v>
      </c>
      <c r="H1074" s="328" t="s">
        <v>39</v>
      </c>
      <c r="I1074" s="328" t="s">
        <v>5264</v>
      </c>
      <c r="J1074" s="328" t="s">
        <v>5265</v>
      </c>
      <c r="K1074" s="328" t="s">
        <v>33</v>
      </c>
      <c r="M1074" s="328" t="str">
        <f t="shared" si="33"/>
        <v>340360 KS EQUITY</v>
      </c>
      <c r="O1074" s="328" t="str">
        <f t="shared" si="34"/>
        <v>KOSDAQ:A340360</v>
      </c>
    </row>
    <row r="1075" spans="2:15">
      <c r="B1075" s="328" t="s">
        <v>5266</v>
      </c>
      <c r="C1075" s="328" t="s">
        <v>4165</v>
      </c>
      <c r="D1075" s="331" t="s">
        <v>5267</v>
      </c>
      <c r="E1075" s="328" t="s">
        <v>193</v>
      </c>
      <c r="F1075" s="328" t="s">
        <v>63</v>
      </c>
      <c r="G1075" s="330">
        <v>43808</v>
      </c>
      <c r="H1075" s="328" t="s">
        <v>39</v>
      </c>
      <c r="I1075" s="328" t="s">
        <v>5268</v>
      </c>
      <c r="J1075" s="328" t="s">
        <v>4526</v>
      </c>
      <c r="K1075" s="328" t="s">
        <v>33</v>
      </c>
      <c r="M1075" s="328" t="str">
        <f t="shared" si="33"/>
        <v>235980 KS EQUITY</v>
      </c>
      <c r="O1075" s="328" t="str">
        <f t="shared" si="34"/>
        <v>KOSDAQ:A235980</v>
      </c>
    </row>
    <row r="1076" spans="2:15">
      <c r="B1076" s="328" t="s">
        <v>5269</v>
      </c>
      <c r="C1076" s="328" t="s">
        <v>4165</v>
      </c>
      <c r="D1076" s="331" t="s">
        <v>5270</v>
      </c>
      <c r="E1076" s="328" t="s">
        <v>124</v>
      </c>
      <c r="F1076" s="328" t="s">
        <v>5271</v>
      </c>
      <c r="G1076" s="330">
        <v>43805</v>
      </c>
      <c r="H1076" s="328" t="s">
        <v>39</v>
      </c>
      <c r="I1076" s="328" t="s">
        <v>398</v>
      </c>
      <c r="J1076" s="328" t="s">
        <v>5272</v>
      </c>
      <c r="K1076" s="328" t="s">
        <v>1069</v>
      </c>
      <c r="M1076" s="328" t="str">
        <f t="shared" si="33"/>
        <v>336570 KS EQUITY</v>
      </c>
      <c r="O1076" s="328" t="str">
        <f t="shared" si="34"/>
        <v>KOSDAQ:A336570</v>
      </c>
    </row>
    <row r="1077" spans="2:15">
      <c r="B1077" s="328" t="s">
        <v>5273</v>
      </c>
      <c r="C1077" s="328" t="s">
        <v>4165</v>
      </c>
      <c r="D1077" s="331" t="s">
        <v>5274</v>
      </c>
      <c r="E1077" s="328" t="s">
        <v>131</v>
      </c>
      <c r="F1077" s="328" t="s">
        <v>4220</v>
      </c>
      <c r="G1077" s="330">
        <v>43803</v>
      </c>
      <c r="H1077" s="328" t="s">
        <v>39</v>
      </c>
      <c r="I1077" s="328" t="s">
        <v>5275</v>
      </c>
      <c r="J1077" s="328"/>
      <c r="K1077" s="328" t="s">
        <v>33</v>
      </c>
      <c r="M1077" s="328" t="str">
        <f t="shared" si="33"/>
        <v>226330 KS EQUITY</v>
      </c>
      <c r="O1077" s="328" t="str">
        <f t="shared" si="34"/>
        <v>KOSDAQ:A226330</v>
      </c>
    </row>
    <row r="1078" spans="2:15">
      <c r="B1078" s="328" t="s">
        <v>5276</v>
      </c>
      <c r="C1078" s="328" t="s">
        <v>4165</v>
      </c>
      <c r="D1078" s="331" t="s">
        <v>5277</v>
      </c>
      <c r="E1078" s="328" t="s">
        <v>131</v>
      </c>
      <c r="F1078" s="328" t="s">
        <v>5278</v>
      </c>
      <c r="G1078" s="330">
        <v>43802</v>
      </c>
      <c r="H1078" s="328" t="s">
        <v>39</v>
      </c>
      <c r="I1078" s="328" t="s">
        <v>5279</v>
      </c>
      <c r="J1078" s="328" t="s">
        <v>5280</v>
      </c>
      <c r="K1078" s="328" t="s">
        <v>67</v>
      </c>
      <c r="M1078" s="328" t="str">
        <f t="shared" si="33"/>
        <v>322510 KS EQUITY</v>
      </c>
      <c r="O1078" s="328" t="str">
        <f t="shared" si="34"/>
        <v>KOSDAQ:A322510</v>
      </c>
    </row>
    <row r="1079" spans="2:15">
      <c r="B1079" s="328" t="s">
        <v>5281</v>
      </c>
      <c r="C1079" s="328" t="s">
        <v>4165</v>
      </c>
      <c r="D1079" s="331" t="s">
        <v>5282</v>
      </c>
      <c r="E1079" s="328" t="s">
        <v>1536</v>
      </c>
      <c r="F1079" s="328" t="s">
        <v>5283</v>
      </c>
      <c r="G1079" s="330">
        <v>43798</v>
      </c>
      <c r="H1079" s="328" t="s">
        <v>39</v>
      </c>
      <c r="I1079" s="328" t="s">
        <v>5284</v>
      </c>
      <c r="J1079" s="328" t="s">
        <v>5285</v>
      </c>
      <c r="K1079" s="328" t="s">
        <v>33</v>
      </c>
      <c r="M1079" s="328" t="str">
        <f t="shared" si="33"/>
        <v>124560 KS EQUITY</v>
      </c>
      <c r="O1079" s="328" t="str">
        <f t="shared" si="34"/>
        <v>KOSDAQ:A124560</v>
      </c>
    </row>
    <row r="1080" spans="2:15">
      <c r="B1080" s="328" t="s">
        <v>5286</v>
      </c>
      <c r="C1080" s="328" t="s">
        <v>4165</v>
      </c>
      <c r="D1080" s="331" t="s">
        <v>5287</v>
      </c>
      <c r="E1080" s="328" t="s">
        <v>75</v>
      </c>
      <c r="F1080" s="328" t="s">
        <v>4300</v>
      </c>
      <c r="G1080" s="330">
        <v>43797</v>
      </c>
      <c r="H1080" s="328" t="s">
        <v>39</v>
      </c>
      <c r="I1080" s="328" t="s">
        <v>5288</v>
      </c>
      <c r="J1080" s="328"/>
      <c r="K1080" s="328" t="s">
        <v>33</v>
      </c>
      <c r="M1080" s="328" t="str">
        <f t="shared" si="33"/>
        <v>335870 KS EQUITY</v>
      </c>
      <c r="O1080" s="328" t="str">
        <f t="shared" si="34"/>
        <v>KOSDAQ:A335870</v>
      </c>
    </row>
    <row r="1081" spans="2:15">
      <c r="B1081" s="328" t="s">
        <v>5289</v>
      </c>
      <c r="C1081" s="328" t="s">
        <v>4165</v>
      </c>
      <c r="D1081" s="331" t="s">
        <v>5290</v>
      </c>
      <c r="E1081" s="328" t="s">
        <v>124</v>
      </c>
      <c r="F1081" s="328" t="s">
        <v>5291</v>
      </c>
      <c r="G1081" s="330">
        <v>43796</v>
      </c>
      <c r="H1081" s="328" t="s">
        <v>39</v>
      </c>
      <c r="I1081" s="328" t="s">
        <v>5292</v>
      </c>
      <c r="J1081" s="328" t="s">
        <v>5293</v>
      </c>
      <c r="K1081" s="328" t="s">
        <v>436</v>
      </c>
      <c r="M1081" s="328" t="str">
        <f t="shared" si="33"/>
        <v>302550 KS EQUITY</v>
      </c>
      <c r="O1081" s="328" t="str">
        <f t="shared" si="34"/>
        <v>KOSDAQ:A302550</v>
      </c>
    </row>
    <row r="1082" spans="2:15">
      <c r="B1082" s="328" t="s">
        <v>5294</v>
      </c>
      <c r="C1082" s="328" t="s">
        <v>4165</v>
      </c>
      <c r="D1082" s="331" t="s">
        <v>5295</v>
      </c>
      <c r="E1082" s="328" t="s">
        <v>75</v>
      </c>
      <c r="F1082" s="328" t="s">
        <v>5296</v>
      </c>
      <c r="G1082" s="330">
        <v>43791</v>
      </c>
      <c r="H1082" s="328" t="s">
        <v>39</v>
      </c>
      <c r="I1082" s="328" t="s">
        <v>5297</v>
      </c>
      <c r="J1082" s="328" t="s">
        <v>5298</v>
      </c>
      <c r="K1082" s="328" t="s">
        <v>67</v>
      </c>
      <c r="M1082" s="328" t="str">
        <f t="shared" si="33"/>
        <v>337450 KS EQUITY</v>
      </c>
      <c r="O1082" s="328" t="str">
        <f t="shared" si="34"/>
        <v>KOSDAQ:A337450</v>
      </c>
    </row>
    <row r="1083" spans="2:15">
      <c r="B1083" s="328" t="s">
        <v>5299</v>
      </c>
      <c r="C1083" s="328" t="s">
        <v>4165</v>
      </c>
      <c r="D1083" s="331" t="s">
        <v>5300</v>
      </c>
      <c r="E1083" s="328" t="s">
        <v>124</v>
      </c>
      <c r="F1083" s="328" t="s">
        <v>5301</v>
      </c>
      <c r="G1083" s="330">
        <v>43790</v>
      </c>
      <c r="H1083" s="328" t="s">
        <v>39</v>
      </c>
      <c r="I1083" s="328" t="s">
        <v>5302</v>
      </c>
      <c r="J1083" s="328" t="s">
        <v>5303</v>
      </c>
      <c r="K1083" s="328" t="s">
        <v>176</v>
      </c>
      <c r="M1083" s="328" t="str">
        <f t="shared" si="33"/>
        <v>335890 KS EQUITY</v>
      </c>
      <c r="O1083" s="328" t="str">
        <f t="shared" si="34"/>
        <v>KOSDAQ:A335890</v>
      </c>
    </row>
    <row r="1084" spans="2:15">
      <c r="B1084" s="328" t="s">
        <v>5304</v>
      </c>
      <c r="C1084" s="328" t="s">
        <v>4165</v>
      </c>
      <c r="D1084" s="331" t="s">
        <v>5305</v>
      </c>
      <c r="E1084" s="328" t="s">
        <v>131</v>
      </c>
      <c r="F1084" s="328" t="s">
        <v>5306</v>
      </c>
      <c r="G1084" s="330">
        <v>43789</v>
      </c>
      <c r="H1084" s="328" t="s">
        <v>39</v>
      </c>
      <c r="I1084" s="328" t="s">
        <v>5307</v>
      </c>
      <c r="J1084" s="328" t="s">
        <v>5308</v>
      </c>
      <c r="K1084" s="328" t="s">
        <v>579</v>
      </c>
      <c r="M1084" s="328" t="str">
        <f t="shared" si="33"/>
        <v>290510 KS EQUITY</v>
      </c>
      <c r="O1084" s="328" t="str">
        <f t="shared" si="34"/>
        <v>KOSDAQ:A290510</v>
      </c>
    </row>
    <row r="1085" spans="2:15">
      <c r="B1085" s="328" t="s">
        <v>5309</v>
      </c>
      <c r="C1085" s="328" t="s">
        <v>4165</v>
      </c>
      <c r="D1085" s="331" t="s">
        <v>5310</v>
      </c>
      <c r="E1085" s="328" t="s">
        <v>131</v>
      </c>
      <c r="F1085" s="328" t="s">
        <v>5311</v>
      </c>
      <c r="G1085" s="330">
        <v>43789</v>
      </c>
      <c r="H1085" s="328" t="s">
        <v>50</v>
      </c>
      <c r="I1085" s="328" t="s">
        <v>5312</v>
      </c>
      <c r="J1085" s="328" t="s">
        <v>5313</v>
      </c>
      <c r="K1085" s="328" t="s">
        <v>33</v>
      </c>
      <c r="M1085" s="328" t="str">
        <f t="shared" si="33"/>
        <v>336060 KS EQUITY</v>
      </c>
      <c r="O1085" s="328" t="str">
        <f t="shared" si="34"/>
        <v>KOSDAQ:A336060</v>
      </c>
    </row>
    <row r="1086" spans="2:15">
      <c r="B1086" s="328" t="s">
        <v>5314</v>
      </c>
      <c r="C1086" s="328" t="s">
        <v>4165</v>
      </c>
      <c r="D1086" s="331" t="s">
        <v>5315</v>
      </c>
      <c r="E1086" s="328" t="s">
        <v>193</v>
      </c>
      <c r="F1086" s="328" t="s">
        <v>5316</v>
      </c>
      <c r="G1086" s="330">
        <v>43787</v>
      </c>
      <c r="H1086" s="328" t="s">
        <v>39</v>
      </c>
      <c r="I1086" s="328" t="s">
        <v>5317</v>
      </c>
      <c r="J1086" s="328" t="s">
        <v>5318</v>
      </c>
      <c r="K1086" s="328" t="s">
        <v>33</v>
      </c>
      <c r="M1086" s="328" t="str">
        <f t="shared" si="33"/>
        <v>278650 KS EQUITY</v>
      </c>
      <c r="O1086" s="328" t="str">
        <f t="shared" si="34"/>
        <v>KOSDAQ:A278650</v>
      </c>
    </row>
    <row r="1087" spans="2:15">
      <c r="B1087" s="328" t="s">
        <v>5319</v>
      </c>
      <c r="C1087" s="328" t="s">
        <v>4165</v>
      </c>
      <c r="D1087" s="331" t="s">
        <v>5320</v>
      </c>
      <c r="E1087" s="328" t="s">
        <v>193</v>
      </c>
      <c r="F1087" s="328" t="s">
        <v>5321</v>
      </c>
      <c r="G1087" s="330">
        <v>43783</v>
      </c>
      <c r="H1087" s="328" t="s">
        <v>39</v>
      </c>
      <c r="I1087" s="328" t="s">
        <v>5322</v>
      </c>
      <c r="J1087" s="328" t="s">
        <v>5323</v>
      </c>
      <c r="K1087" s="328" t="s">
        <v>635</v>
      </c>
      <c r="M1087" s="328" t="str">
        <f t="shared" si="33"/>
        <v>321550 KS EQUITY</v>
      </c>
      <c r="O1087" s="328" t="str">
        <f t="shared" si="34"/>
        <v>KOSDAQ:A321550</v>
      </c>
    </row>
    <row r="1088" spans="2:15">
      <c r="B1088" s="328" t="s">
        <v>5324</v>
      </c>
      <c r="C1088" s="328" t="s">
        <v>4165</v>
      </c>
      <c r="D1088" s="331" t="s">
        <v>5325</v>
      </c>
      <c r="E1088" s="328" t="s">
        <v>544</v>
      </c>
      <c r="F1088" s="328" t="s">
        <v>5326</v>
      </c>
      <c r="G1088" s="330">
        <v>43780</v>
      </c>
      <c r="H1088" s="328" t="s">
        <v>39</v>
      </c>
      <c r="I1088" s="328" t="s">
        <v>5327</v>
      </c>
      <c r="J1088" s="328" t="s">
        <v>5328</v>
      </c>
      <c r="K1088" s="328" t="s">
        <v>33</v>
      </c>
      <c r="M1088" s="328" t="str">
        <f t="shared" si="33"/>
        <v>297090 KS EQUITY</v>
      </c>
      <c r="O1088" s="328" t="str">
        <f t="shared" si="34"/>
        <v>KOSDAQ:A297090</v>
      </c>
    </row>
    <row r="1089" spans="2:15">
      <c r="B1089" s="328" t="s">
        <v>5329</v>
      </c>
      <c r="C1089" s="328" t="s">
        <v>4165</v>
      </c>
      <c r="D1089" s="331" t="s">
        <v>5330</v>
      </c>
      <c r="E1089" s="328" t="s">
        <v>5331</v>
      </c>
      <c r="F1089" s="328" t="s">
        <v>5332</v>
      </c>
      <c r="G1089" s="330">
        <v>43776</v>
      </c>
      <c r="H1089" s="328" t="s">
        <v>39</v>
      </c>
      <c r="I1089" s="328" t="s">
        <v>5333</v>
      </c>
      <c r="J1089" s="328" t="s">
        <v>5334</v>
      </c>
      <c r="K1089" s="328" t="s">
        <v>128</v>
      </c>
      <c r="M1089" s="328" t="str">
        <f t="shared" si="33"/>
        <v>103840 KS EQUITY</v>
      </c>
      <c r="O1089" s="328" t="str">
        <f t="shared" si="34"/>
        <v>KOSDAQ:A103840</v>
      </c>
    </row>
    <row r="1090" spans="2:15">
      <c r="B1090" s="328" t="s">
        <v>5335</v>
      </c>
      <c r="C1090" s="328" t="s">
        <v>4165</v>
      </c>
      <c r="D1090" s="331" t="s">
        <v>5336</v>
      </c>
      <c r="E1090" s="328" t="s">
        <v>75</v>
      </c>
      <c r="F1090" s="328" t="s">
        <v>5337</v>
      </c>
      <c r="G1090" s="330">
        <v>43775</v>
      </c>
      <c r="H1090" s="328" t="s">
        <v>39</v>
      </c>
      <c r="I1090" s="328" t="s">
        <v>5338</v>
      </c>
      <c r="J1090" s="328" t="s">
        <v>5339</v>
      </c>
      <c r="K1090" s="328" t="s">
        <v>351</v>
      </c>
      <c r="M1090" s="328" t="str">
        <f t="shared" si="33"/>
        <v>190650 KS EQUITY</v>
      </c>
      <c r="O1090" s="328" t="str">
        <f t="shared" si="34"/>
        <v>KOSDAQ:A190650</v>
      </c>
    </row>
    <row r="1091" spans="2:15">
      <c r="B1091" s="328" t="s">
        <v>5340</v>
      </c>
      <c r="C1091" s="328" t="s">
        <v>4165</v>
      </c>
      <c r="D1091" s="331" t="s">
        <v>5341</v>
      </c>
      <c r="E1091" s="328" t="s">
        <v>659</v>
      </c>
      <c r="F1091" s="328" t="s">
        <v>5342</v>
      </c>
      <c r="G1091" s="330">
        <v>43774</v>
      </c>
      <c r="H1091" s="328" t="s">
        <v>39</v>
      </c>
      <c r="I1091" s="328" t="s">
        <v>5343</v>
      </c>
      <c r="J1091" s="328" t="s">
        <v>5344</v>
      </c>
      <c r="K1091" s="328" t="s">
        <v>67</v>
      </c>
      <c r="M1091" s="328" t="str">
        <f t="shared" si="33"/>
        <v>306040 KS EQUITY</v>
      </c>
      <c r="O1091" s="328" t="str">
        <f t="shared" si="34"/>
        <v>KOSDAQ:A306040</v>
      </c>
    </row>
    <row r="1092" spans="2:15">
      <c r="B1092" s="328" t="s">
        <v>5345</v>
      </c>
      <c r="C1092" s="328" t="s">
        <v>4165</v>
      </c>
      <c r="D1092" s="331" t="s">
        <v>5346</v>
      </c>
      <c r="E1092" s="328" t="s">
        <v>4904</v>
      </c>
      <c r="F1092" s="328" t="s">
        <v>4220</v>
      </c>
      <c r="G1092" s="330">
        <v>43770</v>
      </c>
      <c r="H1092" s="328" t="s">
        <v>39</v>
      </c>
      <c r="I1092" s="328" t="s">
        <v>4478</v>
      </c>
      <c r="J1092" s="328"/>
      <c r="K1092" s="328" t="s">
        <v>33</v>
      </c>
      <c r="M1092" s="328" t="str">
        <f t="shared" si="33"/>
        <v>216080 KS EQUITY</v>
      </c>
      <c r="O1092" s="328" t="str">
        <f t="shared" si="34"/>
        <v>KOSDAQ:A216080</v>
      </c>
    </row>
    <row r="1093" spans="2:15">
      <c r="B1093" s="328" t="s">
        <v>5347</v>
      </c>
      <c r="C1093" s="328" t="s">
        <v>4165</v>
      </c>
      <c r="D1093" s="331" t="s">
        <v>5348</v>
      </c>
      <c r="E1093" s="328" t="s">
        <v>439</v>
      </c>
      <c r="F1093" s="328" t="s">
        <v>4167</v>
      </c>
      <c r="G1093" s="330">
        <v>43769</v>
      </c>
      <c r="H1093" s="328" t="s">
        <v>39</v>
      </c>
      <c r="I1093" s="328" t="s">
        <v>5349</v>
      </c>
      <c r="J1093" s="328"/>
      <c r="K1093" s="328" t="s">
        <v>33</v>
      </c>
      <c r="M1093" s="328" t="str">
        <f t="shared" si="33"/>
        <v>214260 KS EQUITY</v>
      </c>
      <c r="O1093" s="328" t="str">
        <f t="shared" si="34"/>
        <v>KOSDAQ:A214260</v>
      </c>
    </row>
    <row r="1094" spans="2:15">
      <c r="B1094" s="328" t="s">
        <v>5350</v>
      </c>
      <c r="C1094" s="328" t="s">
        <v>4165</v>
      </c>
      <c r="D1094" s="331" t="s">
        <v>5351</v>
      </c>
      <c r="E1094" s="328" t="s">
        <v>198</v>
      </c>
      <c r="F1094" s="328" t="s">
        <v>5352</v>
      </c>
      <c r="G1094" s="330">
        <v>43769</v>
      </c>
      <c r="H1094" s="328" t="s">
        <v>39</v>
      </c>
      <c r="I1094" s="328" t="s">
        <v>5353</v>
      </c>
      <c r="J1094" s="328" t="s">
        <v>5354</v>
      </c>
      <c r="K1094" s="328" t="s">
        <v>33</v>
      </c>
      <c r="M1094" s="328" t="str">
        <f t="shared" si="33"/>
        <v>084850 KS EQUITY</v>
      </c>
      <c r="O1094" s="328" t="str">
        <f t="shared" si="34"/>
        <v>KOSDAQ:A084850</v>
      </c>
    </row>
    <row r="1095" spans="2:15">
      <c r="B1095" s="328" t="s">
        <v>5355</v>
      </c>
      <c r="C1095" s="328" t="s">
        <v>4165</v>
      </c>
      <c r="D1095" s="331" t="s">
        <v>5356</v>
      </c>
      <c r="E1095" s="328" t="s">
        <v>88</v>
      </c>
      <c r="F1095" s="328" t="s">
        <v>4220</v>
      </c>
      <c r="G1095" s="330">
        <v>43767</v>
      </c>
      <c r="H1095" s="328" t="s">
        <v>39</v>
      </c>
      <c r="I1095" s="328" t="s">
        <v>5357</v>
      </c>
      <c r="J1095" s="328"/>
      <c r="K1095" s="328" t="s">
        <v>33</v>
      </c>
      <c r="M1095" s="328" t="str">
        <f t="shared" si="33"/>
        <v>333430 KS EQUITY</v>
      </c>
      <c r="O1095" s="328" t="str">
        <f t="shared" si="34"/>
        <v>KOSDAQ:A333430</v>
      </c>
    </row>
    <row r="1096" spans="2:15">
      <c r="B1096" s="328" t="s">
        <v>5358</v>
      </c>
      <c r="C1096" s="328" t="s">
        <v>4165</v>
      </c>
      <c r="D1096" s="331" t="s">
        <v>5359</v>
      </c>
      <c r="E1096" s="328" t="s">
        <v>131</v>
      </c>
      <c r="F1096" s="328" t="s">
        <v>5360</v>
      </c>
      <c r="G1096" s="330">
        <v>43767</v>
      </c>
      <c r="H1096" s="328" t="s">
        <v>39</v>
      </c>
      <c r="I1096" s="328" t="s">
        <v>5361</v>
      </c>
      <c r="J1096" s="328" t="s">
        <v>5362</v>
      </c>
      <c r="K1096" s="328" t="s">
        <v>33</v>
      </c>
      <c r="M1096" s="328" t="str">
        <f t="shared" si="33"/>
        <v>279600 KS EQUITY</v>
      </c>
      <c r="O1096" s="328" t="str">
        <f t="shared" si="34"/>
        <v>KOSDAQ:A279600</v>
      </c>
    </row>
    <row r="1097" spans="2:15">
      <c r="B1097" s="328" t="s">
        <v>5363</v>
      </c>
      <c r="C1097" s="328" t="s">
        <v>4165</v>
      </c>
      <c r="D1097" s="331" t="s">
        <v>5364</v>
      </c>
      <c r="E1097" s="328" t="s">
        <v>75</v>
      </c>
      <c r="F1097" s="328" t="s">
        <v>5365</v>
      </c>
      <c r="G1097" s="330">
        <v>43763</v>
      </c>
      <c r="H1097" s="328" t="s">
        <v>39</v>
      </c>
      <c r="I1097" s="328" t="s">
        <v>5366</v>
      </c>
      <c r="J1097" s="328" t="s">
        <v>5367</v>
      </c>
      <c r="K1097" s="328" t="s">
        <v>579</v>
      </c>
      <c r="M1097" s="328" t="str">
        <f t="shared" si="33"/>
        <v>332710 KS EQUITY</v>
      </c>
      <c r="O1097" s="328" t="str">
        <f t="shared" si="34"/>
        <v>KOSDAQ:A332710</v>
      </c>
    </row>
    <row r="1098" spans="2:15">
      <c r="B1098" s="328" t="s">
        <v>5368</v>
      </c>
      <c r="C1098" s="328" t="s">
        <v>4165</v>
      </c>
      <c r="D1098" s="331" t="s">
        <v>5369</v>
      </c>
      <c r="E1098" s="328" t="s">
        <v>75</v>
      </c>
      <c r="F1098" s="328" t="s">
        <v>5370</v>
      </c>
      <c r="G1098" s="330">
        <v>43762</v>
      </c>
      <c r="H1098" s="328" t="s">
        <v>39</v>
      </c>
      <c r="I1098" s="328" t="s">
        <v>5371</v>
      </c>
      <c r="J1098" s="328" t="s">
        <v>5372</v>
      </c>
      <c r="K1098" s="328" t="s">
        <v>128</v>
      </c>
      <c r="M1098" s="328" t="str">
        <f t="shared" si="33"/>
        <v>333050 KS EQUITY</v>
      </c>
      <c r="O1098" s="328" t="str">
        <f t="shared" si="34"/>
        <v>KOSDAQ:A333050</v>
      </c>
    </row>
    <row r="1099" spans="2:15">
      <c r="B1099" s="328" t="s">
        <v>5373</v>
      </c>
      <c r="C1099" s="328" t="s">
        <v>4165</v>
      </c>
      <c r="D1099" s="331" t="s">
        <v>5374</v>
      </c>
      <c r="E1099" s="328" t="s">
        <v>131</v>
      </c>
      <c r="F1099" s="328" t="s">
        <v>5375</v>
      </c>
      <c r="G1099" s="330">
        <v>43760</v>
      </c>
      <c r="H1099" s="328" t="s">
        <v>39</v>
      </c>
      <c r="I1099" s="328" t="s">
        <v>5376</v>
      </c>
      <c r="J1099" s="328" t="s">
        <v>5377</v>
      </c>
      <c r="K1099" s="328" t="s">
        <v>33</v>
      </c>
      <c r="M1099" s="328" t="str">
        <f t="shared" si="33"/>
        <v>322180 KS EQUITY</v>
      </c>
      <c r="O1099" s="328" t="str">
        <f t="shared" si="34"/>
        <v>KOSDAQ:A322180</v>
      </c>
    </row>
    <row r="1100" spans="2:15">
      <c r="B1100" s="328" t="s">
        <v>5378</v>
      </c>
      <c r="C1100" s="328" t="s">
        <v>4165</v>
      </c>
      <c r="D1100" s="331" t="s">
        <v>5379</v>
      </c>
      <c r="E1100" s="328" t="s">
        <v>75</v>
      </c>
      <c r="F1100" s="328" t="s">
        <v>5380</v>
      </c>
      <c r="G1100" s="330">
        <v>43756</v>
      </c>
      <c r="H1100" s="328" t="s">
        <v>39</v>
      </c>
      <c r="I1100" s="328" t="s">
        <v>5381</v>
      </c>
      <c r="J1100" s="328" t="s">
        <v>5382</v>
      </c>
      <c r="K1100" s="328" t="s">
        <v>67</v>
      </c>
      <c r="M1100" s="328" t="str">
        <f t="shared" si="33"/>
        <v>331520 KS EQUITY</v>
      </c>
      <c r="O1100" s="328" t="str">
        <f t="shared" si="34"/>
        <v>KOSDAQ:A331520</v>
      </c>
    </row>
    <row r="1101" spans="2:15">
      <c r="B1101" s="328" t="s">
        <v>5383</v>
      </c>
      <c r="C1101" s="328" t="s">
        <v>4165</v>
      </c>
      <c r="D1101" s="331" t="s">
        <v>5384</v>
      </c>
      <c r="E1101" s="328" t="s">
        <v>327</v>
      </c>
      <c r="F1101" s="328" t="s">
        <v>5385</v>
      </c>
      <c r="G1101" s="330">
        <v>43755</v>
      </c>
      <c r="H1101" s="328" t="s">
        <v>39</v>
      </c>
      <c r="I1101" s="328" t="s">
        <v>5386</v>
      </c>
      <c r="J1101" s="328" t="s">
        <v>5387</v>
      </c>
      <c r="K1101" s="328" t="s">
        <v>33</v>
      </c>
      <c r="M1101" s="328" t="str">
        <f t="shared" si="33"/>
        <v>317530 KS EQUITY</v>
      </c>
      <c r="O1101" s="328" t="str">
        <f t="shared" si="34"/>
        <v>KOSDAQ:A317530</v>
      </c>
    </row>
    <row r="1102" spans="2:15">
      <c r="B1102" s="328" t="s">
        <v>5388</v>
      </c>
      <c r="C1102" s="328" t="s">
        <v>4165</v>
      </c>
      <c r="D1102" s="331" t="s">
        <v>5389</v>
      </c>
      <c r="E1102" s="328" t="s">
        <v>575</v>
      </c>
      <c r="F1102" s="328" t="s">
        <v>5390</v>
      </c>
      <c r="G1102" s="330">
        <v>43752</v>
      </c>
      <c r="H1102" s="328" t="s">
        <v>39</v>
      </c>
      <c r="I1102" s="328" t="s">
        <v>5391</v>
      </c>
      <c r="J1102" s="328" t="s">
        <v>5392</v>
      </c>
      <c r="K1102" s="328" t="s">
        <v>33</v>
      </c>
      <c r="M1102" s="328" t="str">
        <f t="shared" si="33"/>
        <v>272110 KS EQUITY</v>
      </c>
      <c r="O1102" s="328" t="str">
        <f t="shared" si="34"/>
        <v>KOSDAQ:A272110</v>
      </c>
    </row>
    <row r="1103" spans="2:15">
      <c r="B1103" s="328" t="s">
        <v>5393</v>
      </c>
      <c r="C1103" s="328" t="s">
        <v>4165</v>
      </c>
      <c r="D1103" s="331" t="s">
        <v>5394</v>
      </c>
      <c r="E1103" s="328" t="s">
        <v>2659</v>
      </c>
      <c r="F1103" s="328" t="s">
        <v>4812</v>
      </c>
      <c r="G1103" s="330">
        <v>43749</v>
      </c>
      <c r="H1103" s="328" t="s">
        <v>39</v>
      </c>
      <c r="I1103" s="328" t="s">
        <v>5395</v>
      </c>
      <c r="J1103" s="328" t="s">
        <v>5396</v>
      </c>
      <c r="K1103" s="328" t="s">
        <v>67</v>
      </c>
      <c r="M1103" s="328" t="str">
        <f t="shared" si="33"/>
        <v>317870 KS EQUITY</v>
      </c>
      <c r="O1103" s="328" t="str">
        <f t="shared" si="34"/>
        <v>KOSDAQ:A317870</v>
      </c>
    </row>
    <row r="1104" spans="2:15">
      <c r="B1104" s="328" t="s">
        <v>5397</v>
      </c>
      <c r="C1104" s="328" t="s">
        <v>4165</v>
      </c>
      <c r="D1104" s="331" t="s">
        <v>5398</v>
      </c>
      <c r="E1104" s="328" t="s">
        <v>500</v>
      </c>
      <c r="F1104" s="328" t="s">
        <v>4511</v>
      </c>
      <c r="G1104" s="330">
        <v>43740</v>
      </c>
      <c r="H1104" s="328" t="s">
        <v>39</v>
      </c>
      <c r="I1104" s="328" t="s">
        <v>5399</v>
      </c>
      <c r="J1104" s="328"/>
      <c r="K1104" s="328" t="s">
        <v>67</v>
      </c>
      <c r="M1104" s="328" t="str">
        <f t="shared" si="33"/>
        <v>318010 KS EQUITY</v>
      </c>
      <c r="O1104" s="328" t="str">
        <f t="shared" si="34"/>
        <v>KOSDAQ:A318010</v>
      </c>
    </row>
    <row r="1105" spans="2:15">
      <c r="B1105" s="328" t="s">
        <v>5400</v>
      </c>
      <c r="C1105" s="328" t="s">
        <v>4165</v>
      </c>
      <c r="D1105" s="331" t="s">
        <v>5401</v>
      </c>
      <c r="E1105" s="328" t="s">
        <v>131</v>
      </c>
      <c r="F1105" s="328" t="s">
        <v>5402</v>
      </c>
      <c r="G1105" s="330">
        <v>43728</v>
      </c>
      <c r="H1105" s="328" t="s">
        <v>39</v>
      </c>
      <c r="I1105" s="328" t="s">
        <v>5403</v>
      </c>
      <c r="J1105" s="328" t="s">
        <v>5404</v>
      </c>
      <c r="K1105" s="328" t="s">
        <v>67</v>
      </c>
      <c r="M1105" s="328" t="str">
        <f t="shared" si="33"/>
        <v>300120 KS EQUITY</v>
      </c>
      <c r="O1105" s="328" t="str">
        <f t="shared" si="34"/>
        <v>KOSDAQ:A300120</v>
      </c>
    </row>
    <row r="1106" spans="2:15">
      <c r="B1106" s="328" t="s">
        <v>5405</v>
      </c>
      <c r="C1106" s="328" t="s">
        <v>4165</v>
      </c>
      <c r="D1106" s="331" t="s">
        <v>5406</v>
      </c>
      <c r="E1106" s="328" t="s">
        <v>131</v>
      </c>
      <c r="F1106" s="328" t="s">
        <v>5407</v>
      </c>
      <c r="G1106" s="330">
        <v>43726</v>
      </c>
      <c r="H1106" s="328" t="s">
        <v>39</v>
      </c>
      <c r="I1106" s="328" t="s">
        <v>5408</v>
      </c>
      <c r="J1106" s="328" t="s">
        <v>5409</v>
      </c>
      <c r="K1106" s="328" t="s">
        <v>33</v>
      </c>
      <c r="M1106" s="328" t="str">
        <f t="shared" si="33"/>
        <v>158430 KS EQUITY</v>
      </c>
      <c r="O1106" s="328" t="str">
        <f t="shared" si="34"/>
        <v>KOSDAQ:A158430</v>
      </c>
    </row>
    <row r="1107" spans="2:15">
      <c r="B1107" s="328" t="s">
        <v>5410</v>
      </c>
      <c r="C1107" s="328" t="s">
        <v>4165</v>
      </c>
      <c r="D1107" s="331" t="s">
        <v>5411</v>
      </c>
      <c r="E1107" s="328" t="s">
        <v>376</v>
      </c>
      <c r="F1107" s="328" t="s">
        <v>5412</v>
      </c>
      <c r="G1107" s="330">
        <v>43726</v>
      </c>
      <c r="H1107" s="328" t="s">
        <v>39</v>
      </c>
      <c r="I1107" s="328" t="s">
        <v>5413</v>
      </c>
      <c r="J1107" s="328" t="s">
        <v>5414</v>
      </c>
      <c r="K1107" s="328" t="s">
        <v>67</v>
      </c>
      <c r="M1107" s="328" t="str">
        <f t="shared" si="33"/>
        <v>234690 KS EQUITY</v>
      </c>
      <c r="O1107" s="328" t="str">
        <f t="shared" si="34"/>
        <v>KOSDAQ:A234690</v>
      </c>
    </row>
    <row r="1108" spans="2:15">
      <c r="B1108" s="328" t="s">
        <v>5415</v>
      </c>
      <c r="C1108" s="328" t="s">
        <v>4165</v>
      </c>
      <c r="D1108" s="331" t="s">
        <v>5416</v>
      </c>
      <c r="E1108" s="328" t="s">
        <v>2272</v>
      </c>
      <c r="F1108" s="328" t="s">
        <v>5417</v>
      </c>
      <c r="G1108" s="330">
        <v>43713</v>
      </c>
      <c r="H1108" s="328" t="s">
        <v>39</v>
      </c>
      <c r="I1108" s="328" t="s">
        <v>5418</v>
      </c>
      <c r="J1108" s="328" t="s">
        <v>5419</v>
      </c>
      <c r="K1108" s="328" t="s">
        <v>1069</v>
      </c>
      <c r="M1108" s="328" t="str">
        <f t="shared" si="33"/>
        <v>332290 KS EQUITY</v>
      </c>
      <c r="O1108" s="328" t="str">
        <f t="shared" si="34"/>
        <v>KOSDAQ:A332290</v>
      </c>
    </row>
    <row r="1109" spans="2:15">
      <c r="B1109" s="328" t="s">
        <v>5420</v>
      </c>
      <c r="C1109" s="328" t="s">
        <v>4165</v>
      </c>
      <c r="D1109" s="331" t="s">
        <v>5421</v>
      </c>
      <c r="E1109" s="328" t="s">
        <v>152</v>
      </c>
      <c r="F1109" s="328" t="s">
        <v>5422</v>
      </c>
      <c r="G1109" s="330">
        <v>43699</v>
      </c>
      <c r="H1109" s="328" t="s">
        <v>39</v>
      </c>
      <c r="I1109" s="328" t="s">
        <v>5423</v>
      </c>
      <c r="J1109" s="328" t="s">
        <v>5424</v>
      </c>
      <c r="K1109" s="328" t="s">
        <v>33</v>
      </c>
      <c r="M1109" s="328" t="str">
        <f t="shared" si="33"/>
        <v>331380 KS EQUITY</v>
      </c>
      <c r="O1109" s="328" t="str">
        <f t="shared" si="34"/>
        <v>KOSDAQ:A331380</v>
      </c>
    </row>
    <row r="1110" spans="2:15">
      <c r="B1110" s="328" t="s">
        <v>5425</v>
      </c>
      <c r="C1110" s="328" t="s">
        <v>4165</v>
      </c>
      <c r="D1110" s="331" t="s">
        <v>5426</v>
      </c>
      <c r="E1110" s="328" t="s">
        <v>179</v>
      </c>
      <c r="F1110" s="328" t="s">
        <v>5427</v>
      </c>
      <c r="G1110" s="330">
        <v>43697</v>
      </c>
      <c r="H1110" s="328" t="s">
        <v>39</v>
      </c>
      <c r="I1110" s="328" t="s">
        <v>5428</v>
      </c>
      <c r="J1110" s="328" t="s">
        <v>5429</v>
      </c>
      <c r="K1110" s="328" t="s">
        <v>67</v>
      </c>
      <c r="M1110" s="328" t="str">
        <f t="shared" si="33"/>
        <v>244460 KS EQUITY</v>
      </c>
      <c r="O1110" s="328" t="str">
        <f t="shared" si="34"/>
        <v>KOSDAQ:A244460</v>
      </c>
    </row>
    <row r="1111" spans="2:15">
      <c r="B1111" s="328" t="s">
        <v>5430</v>
      </c>
      <c r="C1111" s="328" t="s">
        <v>4165</v>
      </c>
      <c r="D1111" s="331" t="s">
        <v>5431</v>
      </c>
      <c r="E1111" s="328" t="s">
        <v>290</v>
      </c>
      <c r="F1111" s="328" t="s">
        <v>4220</v>
      </c>
      <c r="G1111" s="330">
        <v>43697</v>
      </c>
      <c r="H1111" s="328" t="s">
        <v>39</v>
      </c>
      <c r="I1111" s="328" t="s">
        <v>5432</v>
      </c>
      <c r="J1111" s="328"/>
      <c r="K1111" s="328" t="s">
        <v>33</v>
      </c>
      <c r="M1111" s="328" t="str">
        <f t="shared" si="33"/>
        <v>317120 KS EQUITY</v>
      </c>
      <c r="O1111" s="328" t="str">
        <f t="shared" si="34"/>
        <v>KOSDAQ:A317120</v>
      </c>
    </row>
    <row r="1112" spans="2:15">
      <c r="B1112" s="328" t="s">
        <v>5433</v>
      </c>
      <c r="C1112" s="328" t="s">
        <v>4165</v>
      </c>
      <c r="D1112" s="331" t="s">
        <v>5434</v>
      </c>
      <c r="E1112" s="328" t="s">
        <v>575</v>
      </c>
      <c r="F1112" s="328" t="s">
        <v>5435</v>
      </c>
      <c r="G1112" s="330">
        <v>43696</v>
      </c>
      <c r="H1112" s="328" t="s">
        <v>39</v>
      </c>
      <c r="I1112" s="328" t="s">
        <v>5436</v>
      </c>
      <c r="J1112" s="328" t="s">
        <v>5437</v>
      </c>
      <c r="K1112" s="328" t="s">
        <v>67</v>
      </c>
      <c r="M1112" s="328" t="str">
        <f t="shared" si="33"/>
        <v>320000 KS EQUITY</v>
      </c>
      <c r="O1112" s="328" t="str">
        <f t="shared" si="34"/>
        <v>KOSDAQ:A320000</v>
      </c>
    </row>
    <row r="1113" spans="2:15">
      <c r="B1113" s="328" t="s">
        <v>5438</v>
      </c>
      <c r="C1113" s="328" t="s">
        <v>4165</v>
      </c>
      <c r="D1113" s="331" t="s">
        <v>5439</v>
      </c>
      <c r="E1113" s="328" t="s">
        <v>544</v>
      </c>
      <c r="F1113" s="328" t="s">
        <v>5440</v>
      </c>
      <c r="G1113" s="330">
        <v>43691</v>
      </c>
      <c r="H1113" s="328" t="s">
        <v>39</v>
      </c>
      <c r="I1113" s="328" t="s">
        <v>5441</v>
      </c>
      <c r="J1113" s="328" t="s">
        <v>5442</v>
      </c>
      <c r="K1113" s="328" t="s">
        <v>176</v>
      </c>
      <c r="M1113" s="328" t="str">
        <f t="shared" ref="M1113:M1176" si="35">D1113&amp;" KS EQUITY"</f>
        <v>256150 KS EQUITY</v>
      </c>
      <c r="O1113" s="328" t="str">
        <f t="shared" ref="O1113:O1176" si="36">IF($C1113="코스닥","KOSDAQ:A"&amp;$D1113,"KOSE:A"&amp;$D1113)</f>
        <v>KOSDAQ:A256150</v>
      </c>
    </row>
    <row r="1114" spans="2:15">
      <c r="B1114" s="328" t="s">
        <v>5443</v>
      </c>
      <c r="C1114" s="328" t="s">
        <v>4165</v>
      </c>
      <c r="D1114" s="331" t="s">
        <v>5444</v>
      </c>
      <c r="E1114" s="328" t="s">
        <v>500</v>
      </c>
      <c r="F1114" s="328" t="s">
        <v>5445</v>
      </c>
      <c r="G1114" s="330">
        <v>43685</v>
      </c>
      <c r="H1114" s="328" t="s">
        <v>39</v>
      </c>
      <c r="I1114" s="328" t="s">
        <v>5446</v>
      </c>
      <c r="J1114" s="328" t="s">
        <v>5447</v>
      </c>
      <c r="K1114" s="328" t="s">
        <v>67</v>
      </c>
      <c r="M1114" s="328" t="str">
        <f t="shared" si="35"/>
        <v>311390 KS EQUITY</v>
      </c>
      <c r="O1114" s="328" t="str">
        <f t="shared" si="36"/>
        <v>KOSDAQ:A311390</v>
      </c>
    </row>
    <row r="1115" spans="2:15">
      <c r="B1115" s="328" t="s">
        <v>5448</v>
      </c>
      <c r="C1115" s="328" t="s">
        <v>4165</v>
      </c>
      <c r="D1115" s="331" t="s">
        <v>5449</v>
      </c>
      <c r="E1115" s="328" t="s">
        <v>1772</v>
      </c>
      <c r="F1115" s="328" t="s">
        <v>5450</v>
      </c>
      <c r="G1115" s="330">
        <v>43684</v>
      </c>
      <c r="H1115" s="328" t="s">
        <v>39</v>
      </c>
      <c r="I1115" s="328" t="s">
        <v>5451</v>
      </c>
      <c r="J1115" s="328" t="s">
        <v>5452</v>
      </c>
      <c r="K1115" s="328" t="s">
        <v>579</v>
      </c>
      <c r="M1115" s="328" t="str">
        <f t="shared" si="35"/>
        <v>195500 KS EQUITY</v>
      </c>
      <c r="O1115" s="328" t="str">
        <f t="shared" si="36"/>
        <v>KOSDAQ:A195500</v>
      </c>
    </row>
    <row r="1116" spans="2:15">
      <c r="B1116" s="328" t="s">
        <v>5453</v>
      </c>
      <c r="C1116" s="328" t="s">
        <v>4165</v>
      </c>
      <c r="D1116" s="331" t="s">
        <v>5454</v>
      </c>
      <c r="E1116" s="328" t="s">
        <v>75</v>
      </c>
      <c r="F1116" s="328" t="s">
        <v>5455</v>
      </c>
      <c r="G1116" s="330">
        <v>43682</v>
      </c>
      <c r="H1116" s="328" t="s">
        <v>39</v>
      </c>
      <c r="I1116" s="328" t="s">
        <v>5456</v>
      </c>
      <c r="J1116" s="328" t="s">
        <v>5457</v>
      </c>
      <c r="K1116" s="328" t="s">
        <v>579</v>
      </c>
      <c r="M1116" s="328" t="str">
        <f t="shared" si="35"/>
        <v>328380 KS EQUITY</v>
      </c>
      <c r="O1116" s="328" t="str">
        <f t="shared" si="36"/>
        <v>KOSDAQ:A328380</v>
      </c>
    </row>
    <row r="1117" spans="2:15">
      <c r="B1117" s="328" t="s">
        <v>5458</v>
      </c>
      <c r="C1117" s="328" t="s">
        <v>4165</v>
      </c>
      <c r="D1117" s="331" t="s">
        <v>5459</v>
      </c>
      <c r="E1117" s="328" t="s">
        <v>421</v>
      </c>
      <c r="F1117" s="328" t="s">
        <v>5460</v>
      </c>
      <c r="G1117" s="330">
        <v>43679</v>
      </c>
      <c r="H1117" s="328" t="s">
        <v>39</v>
      </c>
      <c r="I1117" s="328" t="s">
        <v>5461</v>
      </c>
      <c r="J1117" s="328" t="s">
        <v>5462</v>
      </c>
      <c r="K1117" s="328" t="s">
        <v>579</v>
      </c>
      <c r="M1117" s="328" t="str">
        <f t="shared" si="35"/>
        <v>286750 KS EQUITY</v>
      </c>
      <c r="O1117" s="328" t="str">
        <f t="shared" si="36"/>
        <v>KOSDAQ:A286750</v>
      </c>
    </row>
    <row r="1118" spans="2:15">
      <c r="B1118" s="328" t="s">
        <v>5463</v>
      </c>
      <c r="C1118" s="328" t="s">
        <v>4165</v>
      </c>
      <c r="D1118" s="331" t="s">
        <v>5464</v>
      </c>
      <c r="E1118" s="328" t="s">
        <v>575</v>
      </c>
      <c r="F1118" s="328" t="s">
        <v>5465</v>
      </c>
      <c r="G1118" s="330">
        <v>43678</v>
      </c>
      <c r="H1118" s="328" t="s">
        <v>39</v>
      </c>
      <c r="I1118" s="328" t="s">
        <v>5466</v>
      </c>
      <c r="J1118" s="328" t="s">
        <v>5467</v>
      </c>
      <c r="K1118" s="328" t="s">
        <v>579</v>
      </c>
      <c r="M1118" s="328" t="str">
        <f t="shared" si="35"/>
        <v>317830 KS EQUITY</v>
      </c>
      <c r="O1118" s="328" t="str">
        <f t="shared" si="36"/>
        <v>KOSDAQ:A317830</v>
      </c>
    </row>
    <row r="1119" spans="2:15">
      <c r="B1119" s="328" t="s">
        <v>5468</v>
      </c>
      <c r="C1119" s="328" t="s">
        <v>4165</v>
      </c>
      <c r="D1119" s="331" t="s">
        <v>5469</v>
      </c>
      <c r="E1119" s="328" t="s">
        <v>124</v>
      </c>
      <c r="F1119" s="328" t="s">
        <v>5470</v>
      </c>
      <c r="G1119" s="330">
        <v>43678</v>
      </c>
      <c r="H1119" s="328" t="s">
        <v>39</v>
      </c>
      <c r="I1119" s="328" t="s">
        <v>5471</v>
      </c>
      <c r="J1119" s="328" t="s">
        <v>5472</v>
      </c>
      <c r="K1119" s="328" t="s">
        <v>67</v>
      </c>
      <c r="M1119" s="328" t="str">
        <f t="shared" si="35"/>
        <v>228670 KS EQUITY</v>
      </c>
      <c r="O1119" s="328" t="str">
        <f t="shared" si="36"/>
        <v>KOSDAQ:A228670</v>
      </c>
    </row>
    <row r="1120" spans="2:15">
      <c r="B1120" s="328" t="s">
        <v>5473</v>
      </c>
      <c r="C1120" s="328" t="s">
        <v>4165</v>
      </c>
      <c r="D1120" s="331" t="s">
        <v>5474</v>
      </c>
      <c r="E1120" s="328" t="s">
        <v>836</v>
      </c>
      <c r="F1120" s="328" t="s">
        <v>5475</v>
      </c>
      <c r="G1120" s="330">
        <v>43676</v>
      </c>
      <c r="H1120" s="328" t="s">
        <v>39</v>
      </c>
      <c r="I1120" s="328" t="s">
        <v>5476</v>
      </c>
      <c r="J1120" s="328" t="s">
        <v>5477</v>
      </c>
      <c r="K1120" s="328" t="s">
        <v>67</v>
      </c>
      <c r="M1120" s="328" t="str">
        <f t="shared" si="35"/>
        <v>186230 KS EQUITY</v>
      </c>
      <c r="O1120" s="328" t="str">
        <f t="shared" si="36"/>
        <v>KOSDAQ:A186230</v>
      </c>
    </row>
    <row r="1121" spans="2:15">
      <c r="B1121" s="328" t="s">
        <v>5478</v>
      </c>
      <c r="C1121" s="328" t="s">
        <v>4165</v>
      </c>
      <c r="D1121" s="331" t="s">
        <v>5479</v>
      </c>
      <c r="E1121" s="328" t="s">
        <v>575</v>
      </c>
      <c r="F1121" s="328" t="s">
        <v>5480</v>
      </c>
      <c r="G1121" s="330">
        <v>43671</v>
      </c>
      <c r="H1121" s="328" t="s">
        <v>39</v>
      </c>
      <c r="I1121" s="328" t="s">
        <v>5481</v>
      </c>
      <c r="J1121" s="328" t="s">
        <v>5482</v>
      </c>
      <c r="K1121" s="328" t="s">
        <v>67</v>
      </c>
      <c r="M1121" s="328" t="str">
        <f t="shared" si="35"/>
        <v>282880 KS EQUITY</v>
      </c>
      <c r="O1121" s="328" t="str">
        <f t="shared" si="36"/>
        <v>KOSDAQ:A282880</v>
      </c>
    </row>
    <row r="1122" spans="2:15">
      <c r="B1122" s="328" t="s">
        <v>5483</v>
      </c>
      <c r="C1122" s="328" t="s">
        <v>4165</v>
      </c>
      <c r="D1122" s="331" t="s">
        <v>5484</v>
      </c>
      <c r="E1122" s="328" t="s">
        <v>439</v>
      </c>
      <c r="F1122" s="328" t="s">
        <v>5485</v>
      </c>
      <c r="G1122" s="330">
        <v>43670</v>
      </c>
      <c r="H1122" s="328" t="s">
        <v>39</v>
      </c>
      <c r="I1122" s="328" t="s">
        <v>5486</v>
      </c>
      <c r="J1122" s="328"/>
      <c r="K1122" s="328" t="s">
        <v>67</v>
      </c>
      <c r="M1122" s="328" t="str">
        <f t="shared" si="35"/>
        <v>317330 KS EQUITY</v>
      </c>
      <c r="O1122" s="328" t="str">
        <f t="shared" si="36"/>
        <v>KOSDAQ:A317330</v>
      </c>
    </row>
    <row r="1123" spans="2:15">
      <c r="B1123" s="328" t="s">
        <v>5487</v>
      </c>
      <c r="C1123" s="328" t="s">
        <v>4165</v>
      </c>
      <c r="D1123" s="331" t="s">
        <v>5488</v>
      </c>
      <c r="E1123" s="328" t="s">
        <v>456</v>
      </c>
      <c r="F1123" s="328" t="s">
        <v>5489</v>
      </c>
      <c r="G1123" s="330">
        <v>43665</v>
      </c>
      <c r="H1123" s="328" t="s">
        <v>39</v>
      </c>
      <c r="I1123" s="328" t="s">
        <v>5490</v>
      </c>
      <c r="J1123" s="328" t="s">
        <v>5491</v>
      </c>
      <c r="K1123" s="328" t="s">
        <v>33</v>
      </c>
      <c r="M1123" s="328" t="str">
        <f t="shared" si="35"/>
        <v>318000 KS EQUITY</v>
      </c>
      <c r="O1123" s="328" t="str">
        <f t="shared" si="36"/>
        <v>KOSDAQ:A318000</v>
      </c>
    </row>
    <row r="1124" spans="2:15">
      <c r="B1124" s="328" t="s">
        <v>5492</v>
      </c>
      <c r="C1124" s="328" t="s">
        <v>4165</v>
      </c>
      <c r="D1124" s="331" t="s">
        <v>5493</v>
      </c>
      <c r="E1124" s="328" t="s">
        <v>198</v>
      </c>
      <c r="F1124" s="328" t="s">
        <v>5494</v>
      </c>
      <c r="G1124" s="330">
        <v>43663</v>
      </c>
      <c r="H1124" s="328" t="s">
        <v>39</v>
      </c>
      <c r="I1124" s="328" t="s">
        <v>5495</v>
      </c>
      <c r="J1124" s="328" t="s">
        <v>5496</v>
      </c>
      <c r="K1124" s="328" t="s">
        <v>33</v>
      </c>
      <c r="M1124" s="328" t="str">
        <f t="shared" si="35"/>
        <v>317770 KS EQUITY</v>
      </c>
      <c r="O1124" s="328" t="str">
        <f t="shared" si="36"/>
        <v>KOSDAQ:A317770</v>
      </c>
    </row>
    <row r="1125" spans="2:15">
      <c r="B1125" s="328" t="s">
        <v>5497</v>
      </c>
      <c r="C1125" s="328" t="s">
        <v>4165</v>
      </c>
      <c r="D1125" s="331" t="s">
        <v>5498</v>
      </c>
      <c r="E1125" s="328" t="s">
        <v>198</v>
      </c>
      <c r="F1125" s="328" t="s">
        <v>5499</v>
      </c>
      <c r="G1125" s="330">
        <v>43658</v>
      </c>
      <c r="H1125" s="328" t="s">
        <v>39</v>
      </c>
      <c r="I1125" s="328" t="s">
        <v>5500</v>
      </c>
      <c r="J1125" s="328" t="s">
        <v>5501</v>
      </c>
      <c r="K1125" s="328" t="s">
        <v>33</v>
      </c>
      <c r="M1125" s="328" t="str">
        <f t="shared" si="35"/>
        <v>148150 KS EQUITY</v>
      </c>
      <c r="O1125" s="328" t="str">
        <f t="shared" si="36"/>
        <v>KOSDAQ:A148150</v>
      </c>
    </row>
    <row r="1126" spans="2:15">
      <c r="B1126" s="328" t="s">
        <v>5502</v>
      </c>
      <c r="C1126" s="328" t="s">
        <v>4165</v>
      </c>
      <c r="D1126" s="331" t="s">
        <v>5503</v>
      </c>
      <c r="E1126" s="328" t="s">
        <v>316</v>
      </c>
      <c r="F1126" s="328" t="s">
        <v>5504</v>
      </c>
      <c r="G1126" s="330">
        <v>43657</v>
      </c>
      <c r="H1126" s="328" t="s">
        <v>39</v>
      </c>
      <c r="I1126" s="328" t="s">
        <v>5505</v>
      </c>
      <c r="J1126" s="328" t="s">
        <v>5506</v>
      </c>
      <c r="K1126" s="328" t="s">
        <v>33</v>
      </c>
      <c r="M1126" s="328" t="str">
        <f t="shared" si="35"/>
        <v>313760 KS EQUITY</v>
      </c>
      <c r="O1126" s="328" t="str">
        <f t="shared" si="36"/>
        <v>KOSDAQ:A313760</v>
      </c>
    </row>
    <row r="1127" spans="2:15">
      <c r="B1127" s="328" t="s">
        <v>5507</v>
      </c>
      <c r="C1127" s="328" t="s">
        <v>4165</v>
      </c>
      <c r="D1127" s="331" t="s">
        <v>5508</v>
      </c>
      <c r="E1127" s="328" t="s">
        <v>575</v>
      </c>
      <c r="F1127" s="328" t="s">
        <v>5509</v>
      </c>
      <c r="G1127" s="330">
        <v>43650</v>
      </c>
      <c r="H1127" s="328" t="s">
        <v>39</v>
      </c>
      <c r="I1127" s="328" t="s">
        <v>5510</v>
      </c>
      <c r="J1127" s="328" t="s">
        <v>5511</v>
      </c>
      <c r="K1127" s="328" t="s">
        <v>436</v>
      </c>
      <c r="M1127" s="328" t="str">
        <f t="shared" si="35"/>
        <v>317850 KS EQUITY</v>
      </c>
      <c r="O1127" s="328" t="str">
        <f t="shared" si="36"/>
        <v>KOSDAQ:A317850</v>
      </c>
    </row>
    <row r="1128" spans="2:15">
      <c r="B1128" s="328" t="s">
        <v>5512</v>
      </c>
      <c r="C1128" s="328" t="s">
        <v>4165</v>
      </c>
      <c r="D1128" s="331" t="s">
        <v>5513</v>
      </c>
      <c r="E1128" s="328" t="s">
        <v>327</v>
      </c>
      <c r="F1128" s="328" t="s">
        <v>5514</v>
      </c>
      <c r="G1128" s="330">
        <v>43647</v>
      </c>
      <c r="H1128" s="328" t="s">
        <v>39</v>
      </c>
      <c r="I1128" s="328" t="s">
        <v>5515</v>
      </c>
      <c r="J1128" s="328" t="s">
        <v>5516</v>
      </c>
      <c r="K1128" s="328" t="s">
        <v>104</v>
      </c>
      <c r="M1128" s="328" t="str">
        <f t="shared" si="35"/>
        <v>241840 KS EQUITY</v>
      </c>
      <c r="O1128" s="328" t="str">
        <f t="shared" si="36"/>
        <v>KOSDAQ:A241840</v>
      </c>
    </row>
    <row r="1129" spans="2:15">
      <c r="B1129" s="328" t="s">
        <v>5517</v>
      </c>
      <c r="C1129" s="328" t="s">
        <v>4165</v>
      </c>
      <c r="D1129" s="331" t="s">
        <v>5518</v>
      </c>
      <c r="E1129" s="328" t="s">
        <v>512</v>
      </c>
      <c r="F1129" s="328" t="s">
        <v>4167</v>
      </c>
      <c r="G1129" s="330">
        <v>43640</v>
      </c>
      <c r="H1129" s="328" t="s">
        <v>39</v>
      </c>
      <c r="I1129" s="328" t="s">
        <v>5519</v>
      </c>
      <c r="J1129" s="328"/>
      <c r="K1129" s="328" t="s">
        <v>33</v>
      </c>
      <c r="M1129" s="328" t="str">
        <f t="shared" si="35"/>
        <v>300080 KS EQUITY</v>
      </c>
      <c r="O1129" s="328" t="str">
        <f t="shared" si="36"/>
        <v>KOSDAQ:A300080</v>
      </c>
    </row>
    <row r="1130" spans="2:15">
      <c r="B1130" s="328" t="s">
        <v>5520</v>
      </c>
      <c r="C1130" s="328" t="s">
        <v>4165</v>
      </c>
      <c r="D1130" s="331" t="s">
        <v>5521</v>
      </c>
      <c r="E1130" s="328" t="s">
        <v>1050</v>
      </c>
      <c r="F1130" s="328" t="s">
        <v>5522</v>
      </c>
      <c r="G1130" s="330">
        <v>43635</v>
      </c>
      <c r="H1130" s="328" t="s">
        <v>39</v>
      </c>
      <c r="I1130" s="328" t="s">
        <v>5523</v>
      </c>
      <c r="J1130" s="328" t="s">
        <v>5524</v>
      </c>
      <c r="K1130" s="328" t="s">
        <v>33</v>
      </c>
      <c r="M1130" s="328" t="str">
        <f t="shared" si="35"/>
        <v>234340 KS EQUITY</v>
      </c>
      <c r="O1130" s="328" t="str">
        <f t="shared" si="36"/>
        <v>KOSDAQ:A234340</v>
      </c>
    </row>
    <row r="1131" spans="2:15">
      <c r="B1131" s="328" t="s">
        <v>5525</v>
      </c>
      <c r="C1131" s="328" t="s">
        <v>4165</v>
      </c>
      <c r="D1131" s="331" t="s">
        <v>5526</v>
      </c>
      <c r="E1131" s="328" t="s">
        <v>1308</v>
      </c>
      <c r="F1131" s="328" t="s">
        <v>5527</v>
      </c>
      <c r="G1131" s="330">
        <v>43628</v>
      </c>
      <c r="H1131" s="328" t="s">
        <v>39</v>
      </c>
      <c r="I1131" s="328" t="s">
        <v>5528</v>
      </c>
      <c r="J1131" s="328" t="s">
        <v>5529</v>
      </c>
      <c r="K1131" s="328" t="s">
        <v>67</v>
      </c>
      <c r="M1131" s="328" t="str">
        <f t="shared" si="35"/>
        <v>289010 KS EQUITY</v>
      </c>
      <c r="O1131" s="328" t="str">
        <f t="shared" si="36"/>
        <v>KOSDAQ:A289010</v>
      </c>
    </row>
    <row r="1132" spans="2:15">
      <c r="B1132" s="328" t="s">
        <v>5530</v>
      </c>
      <c r="C1132" s="328" t="s">
        <v>4165</v>
      </c>
      <c r="D1132" s="331" t="s">
        <v>5531</v>
      </c>
      <c r="E1132" s="328" t="s">
        <v>136</v>
      </c>
      <c r="F1132" s="328" t="s">
        <v>5532</v>
      </c>
      <c r="G1132" s="330">
        <v>43626</v>
      </c>
      <c r="H1132" s="328" t="s">
        <v>39</v>
      </c>
      <c r="I1132" s="328" t="s">
        <v>5533</v>
      </c>
      <c r="J1132" s="328" t="s">
        <v>5534</v>
      </c>
      <c r="K1132" s="328" t="s">
        <v>33</v>
      </c>
      <c r="M1132" s="328" t="str">
        <f t="shared" si="35"/>
        <v>251970 KS EQUITY</v>
      </c>
      <c r="O1132" s="328" t="str">
        <f t="shared" si="36"/>
        <v>KOSDAQ:A251970</v>
      </c>
    </row>
    <row r="1133" spans="2:15">
      <c r="B1133" s="328" t="s">
        <v>5535</v>
      </c>
      <c r="C1133" s="328" t="s">
        <v>4165</v>
      </c>
      <c r="D1133" s="331" t="s">
        <v>5536</v>
      </c>
      <c r="E1133" s="328" t="s">
        <v>48</v>
      </c>
      <c r="F1133" s="328" t="s">
        <v>5537</v>
      </c>
      <c r="G1133" s="330">
        <v>43621</v>
      </c>
      <c r="H1133" s="328" t="s">
        <v>39</v>
      </c>
      <c r="I1133" s="328" t="s">
        <v>5538</v>
      </c>
      <c r="J1133" s="328" t="s">
        <v>5539</v>
      </c>
      <c r="K1133" s="328" t="s">
        <v>67</v>
      </c>
      <c r="M1133" s="328" t="str">
        <f t="shared" si="35"/>
        <v>312610 KS EQUITY</v>
      </c>
      <c r="O1133" s="328" t="str">
        <f t="shared" si="36"/>
        <v>KOSDAQ:A312610</v>
      </c>
    </row>
    <row r="1134" spans="2:15">
      <c r="B1134" s="328" t="s">
        <v>5540</v>
      </c>
      <c r="C1134" s="328" t="s">
        <v>4165</v>
      </c>
      <c r="D1134" s="331" t="s">
        <v>5541</v>
      </c>
      <c r="E1134" s="328" t="s">
        <v>575</v>
      </c>
      <c r="F1134" s="328" t="s">
        <v>5542</v>
      </c>
      <c r="G1134" s="330">
        <v>43616</v>
      </c>
      <c r="H1134" s="328" t="s">
        <v>39</v>
      </c>
      <c r="I1134" s="328" t="s">
        <v>5543</v>
      </c>
      <c r="J1134" s="328"/>
      <c r="K1134" s="328" t="s">
        <v>33</v>
      </c>
      <c r="M1134" s="328" t="str">
        <f t="shared" si="35"/>
        <v>323280 KS EQUITY</v>
      </c>
      <c r="O1134" s="328" t="str">
        <f t="shared" si="36"/>
        <v>KOSDAQ:A323280</v>
      </c>
    </row>
    <row r="1135" spans="2:15">
      <c r="B1135" s="328" t="s">
        <v>5544</v>
      </c>
      <c r="C1135" s="328" t="s">
        <v>4165</v>
      </c>
      <c r="D1135" s="331" t="s">
        <v>5545</v>
      </c>
      <c r="E1135" s="328" t="s">
        <v>5546</v>
      </c>
      <c r="F1135" s="328" t="s">
        <v>4511</v>
      </c>
      <c r="G1135" s="330">
        <v>43616</v>
      </c>
      <c r="H1135" s="328" t="s">
        <v>39</v>
      </c>
      <c r="I1135" s="328" t="s">
        <v>5547</v>
      </c>
      <c r="J1135" s="328"/>
      <c r="K1135" s="328" t="s">
        <v>67</v>
      </c>
      <c r="M1135" s="328" t="str">
        <f t="shared" si="35"/>
        <v>323230 KS EQUITY</v>
      </c>
      <c r="O1135" s="328" t="str">
        <f t="shared" si="36"/>
        <v>KOSDAQ:A323230</v>
      </c>
    </row>
    <row r="1136" spans="2:15">
      <c r="B1136" s="328" t="s">
        <v>5548</v>
      </c>
      <c r="C1136" s="328" t="s">
        <v>4165</v>
      </c>
      <c r="D1136" s="331" t="s">
        <v>5549</v>
      </c>
      <c r="E1136" s="328" t="s">
        <v>193</v>
      </c>
      <c r="F1136" s="328" t="s">
        <v>4827</v>
      </c>
      <c r="G1136" s="330">
        <v>43613</v>
      </c>
      <c r="H1136" s="328" t="s">
        <v>39</v>
      </c>
      <c r="I1136" s="328" t="s">
        <v>5550</v>
      </c>
      <c r="J1136" s="328" t="s">
        <v>5551</v>
      </c>
      <c r="K1136" s="328" t="s">
        <v>1069</v>
      </c>
      <c r="M1136" s="328" t="str">
        <f t="shared" si="35"/>
        <v>293780 KS EQUITY</v>
      </c>
      <c r="O1136" s="328" t="str">
        <f t="shared" si="36"/>
        <v>KOSDAQ:A293780</v>
      </c>
    </row>
    <row r="1137" spans="2:15">
      <c r="B1137" s="328" t="s">
        <v>5552</v>
      </c>
      <c r="C1137" s="328" t="s">
        <v>4165</v>
      </c>
      <c r="D1137" s="331" t="s">
        <v>5553</v>
      </c>
      <c r="E1137" s="328" t="s">
        <v>941</v>
      </c>
      <c r="F1137" s="328" t="s">
        <v>5554</v>
      </c>
      <c r="G1137" s="330">
        <v>43608</v>
      </c>
      <c r="H1137" s="328" t="s">
        <v>39</v>
      </c>
      <c r="I1137" s="328" t="s">
        <v>5555</v>
      </c>
      <c r="J1137" s="328" t="s">
        <v>5556</v>
      </c>
      <c r="K1137" s="328" t="s">
        <v>33</v>
      </c>
      <c r="M1137" s="328" t="str">
        <f t="shared" si="35"/>
        <v>308100 KS EQUITY</v>
      </c>
      <c r="O1137" s="328" t="str">
        <f t="shared" si="36"/>
        <v>KOSDAQ:A308100</v>
      </c>
    </row>
    <row r="1138" spans="2:15">
      <c r="B1138" s="328" t="s">
        <v>5557</v>
      </c>
      <c r="C1138" s="328" t="s">
        <v>4165</v>
      </c>
      <c r="D1138" s="331" t="s">
        <v>5558</v>
      </c>
      <c r="E1138" s="328" t="s">
        <v>124</v>
      </c>
      <c r="F1138" s="328" t="s">
        <v>5559</v>
      </c>
      <c r="G1138" s="330">
        <v>43595</v>
      </c>
      <c r="H1138" s="328" t="s">
        <v>39</v>
      </c>
      <c r="I1138" s="328" t="s">
        <v>5077</v>
      </c>
      <c r="J1138" s="328" t="s">
        <v>5560</v>
      </c>
      <c r="K1138" s="328" t="s">
        <v>67</v>
      </c>
      <c r="M1138" s="328" t="str">
        <f t="shared" si="35"/>
        <v>305090 KS EQUITY</v>
      </c>
      <c r="O1138" s="328" t="str">
        <f t="shared" si="36"/>
        <v>KOSDAQ:A305090</v>
      </c>
    </row>
    <row r="1139" spans="2:15">
      <c r="B1139" s="328" t="s">
        <v>5561</v>
      </c>
      <c r="C1139" s="328" t="s">
        <v>4165</v>
      </c>
      <c r="D1139" s="331" t="s">
        <v>5562</v>
      </c>
      <c r="E1139" s="328" t="s">
        <v>327</v>
      </c>
      <c r="F1139" s="328" t="s">
        <v>5563</v>
      </c>
      <c r="G1139" s="330">
        <v>43593</v>
      </c>
      <c r="H1139" s="328" t="s">
        <v>39</v>
      </c>
      <c r="I1139" s="328" t="s">
        <v>5564</v>
      </c>
      <c r="J1139" s="328" t="s">
        <v>5565</v>
      </c>
      <c r="K1139" s="328" t="s">
        <v>33</v>
      </c>
      <c r="M1139" s="328" t="str">
        <f t="shared" si="35"/>
        <v>322780 KS EQUITY</v>
      </c>
      <c r="O1139" s="328" t="str">
        <f t="shared" si="36"/>
        <v>KOSDAQ:A322780</v>
      </c>
    </row>
    <row r="1140" spans="2:15">
      <c r="B1140" s="328" t="s">
        <v>5566</v>
      </c>
      <c r="C1140" s="328" t="s">
        <v>4165</v>
      </c>
      <c r="D1140" s="331" t="s">
        <v>5567</v>
      </c>
      <c r="E1140" s="328" t="s">
        <v>290</v>
      </c>
      <c r="F1140" s="328" t="s">
        <v>5568</v>
      </c>
      <c r="G1140" s="330">
        <v>43592</v>
      </c>
      <c r="H1140" s="328" t="s">
        <v>5569</v>
      </c>
      <c r="I1140" s="328" t="s">
        <v>5570</v>
      </c>
      <c r="J1140" s="328" t="s">
        <v>5571</v>
      </c>
      <c r="K1140" s="328" t="s">
        <v>5572</v>
      </c>
      <c r="M1140" s="328" t="str">
        <f t="shared" si="35"/>
        <v>321260 KS EQUITY</v>
      </c>
      <c r="O1140" s="328" t="str">
        <f t="shared" si="36"/>
        <v>KOSDAQ:A321260</v>
      </c>
    </row>
    <row r="1141" spans="2:15">
      <c r="B1141" s="328" t="s">
        <v>5573</v>
      </c>
      <c r="C1141" s="328" t="s">
        <v>4165</v>
      </c>
      <c r="D1141" s="331" t="s">
        <v>5574</v>
      </c>
      <c r="E1141" s="328" t="s">
        <v>4904</v>
      </c>
      <c r="F1141" s="328" t="s">
        <v>4220</v>
      </c>
      <c r="G1141" s="330">
        <v>43584</v>
      </c>
      <c r="H1141" s="328" t="s">
        <v>39</v>
      </c>
      <c r="I1141" s="328" t="s">
        <v>5575</v>
      </c>
      <c r="J1141" s="328"/>
      <c r="K1141" s="328" t="s">
        <v>33</v>
      </c>
      <c r="M1141" s="328" t="str">
        <f t="shared" si="35"/>
        <v>253840 KS EQUITY</v>
      </c>
      <c r="O1141" s="328" t="str">
        <f t="shared" si="36"/>
        <v>KOSDAQ:A253840</v>
      </c>
    </row>
    <row r="1142" spans="2:15">
      <c r="B1142" s="328" t="s">
        <v>5576</v>
      </c>
      <c r="C1142" s="328" t="s">
        <v>4165</v>
      </c>
      <c r="D1142" s="331" t="s">
        <v>5577</v>
      </c>
      <c r="E1142" s="328" t="s">
        <v>63</v>
      </c>
      <c r="F1142" s="328" t="s">
        <v>5578</v>
      </c>
      <c r="G1142" s="330">
        <v>43553</v>
      </c>
      <c r="H1142" s="328" t="s">
        <v>39</v>
      </c>
      <c r="I1142" s="328" t="s">
        <v>5579</v>
      </c>
      <c r="J1142" s="328" t="s">
        <v>5580</v>
      </c>
      <c r="K1142" s="328" t="s">
        <v>67</v>
      </c>
      <c r="M1142" s="328" t="str">
        <f t="shared" si="35"/>
        <v>307930 KS EQUITY</v>
      </c>
      <c r="O1142" s="328" t="str">
        <f t="shared" si="36"/>
        <v>KOSDAQ:A307930</v>
      </c>
    </row>
    <row r="1143" spans="2:15">
      <c r="B1143" s="328" t="s">
        <v>5581</v>
      </c>
      <c r="C1143" s="328" t="s">
        <v>4165</v>
      </c>
      <c r="D1143" s="331" t="s">
        <v>5582</v>
      </c>
      <c r="E1143" s="328" t="s">
        <v>575</v>
      </c>
      <c r="F1143" s="328" t="s">
        <v>5583</v>
      </c>
      <c r="G1143" s="330">
        <v>43551</v>
      </c>
      <c r="H1143" s="328" t="s">
        <v>39</v>
      </c>
      <c r="I1143" s="328" t="s">
        <v>5584</v>
      </c>
      <c r="J1143" s="328" t="s">
        <v>5585</v>
      </c>
      <c r="K1143" s="328" t="s">
        <v>1069</v>
      </c>
      <c r="M1143" s="328" t="str">
        <f t="shared" si="35"/>
        <v>319660 KS EQUITY</v>
      </c>
      <c r="O1143" s="328" t="str">
        <f t="shared" si="36"/>
        <v>KOSDAQ:A319660</v>
      </c>
    </row>
    <row r="1144" spans="2:15">
      <c r="B1144" s="328" t="s">
        <v>5586</v>
      </c>
      <c r="C1144" s="328" t="s">
        <v>4165</v>
      </c>
      <c r="D1144" s="331" t="s">
        <v>5587</v>
      </c>
      <c r="E1144" s="328" t="s">
        <v>544</v>
      </c>
      <c r="F1144" s="328" t="s">
        <v>5588</v>
      </c>
      <c r="G1144" s="330">
        <v>43546</v>
      </c>
      <c r="H1144" s="328" t="s">
        <v>50</v>
      </c>
      <c r="I1144" s="328" t="s">
        <v>5589</v>
      </c>
      <c r="J1144" s="328" t="s">
        <v>5590</v>
      </c>
      <c r="K1144" s="328" t="s">
        <v>33</v>
      </c>
      <c r="M1144" s="328" t="str">
        <f t="shared" si="35"/>
        <v>319400 KS EQUITY</v>
      </c>
      <c r="O1144" s="328" t="str">
        <f t="shared" si="36"/>
        <v>KOSDAQ:A319400</v>
      </c>
    </row>
    <row r="1145" spans="2:15">
      <c r="B1145" s="328" t="s">
        <v>5591</v>
      </c>
      <c r="C1145" s="328" t="s">
        <v>4165</v>
      </c>
      <c r="D1145" s="331" t="s">
        <v>5592</v>
      </c>
      <c r="E1145" s="328" t="s">
        <v>439</v>
      </c>
      <c r="F1145" s="328" t="s">
        <v>5593</v>
      </c>
      <c r="G1145" s="330">
        <v>43539</v>
      </c>
      <c r="H1145" s="328" t="s">
        <v>39</v>
      </c>
      <c r="I1145" s="328" t="s">
        <v>5594</v>
      </c>
      <c r="J1145" s="328" t="s">
        <v>5595</v>
      </c>
      <c r="K1145" s="328" t="s">
        <v>67</v>
      </c>
      <c r="M1145" s="328" t="str">
        <f t="shared" si="35"/>
        <v>317240 KS EQUITY</v>
      </c>
      <c r="O1145" s="328" t="str">
        <f t="shared" si="36"/>
        <v>KOSDAQ:A317240</v>
      </c>
    </row>
    <row r="1146" spans="2:15">
      <c r="B1146" s="328" t="s">
        <v>5596</v>
      </c>
      <c r="C1146" s="328" t="s">
        <v>4165</v>
      </c>
      <c r="D1146" s="331" t="s">
        <v>5597</v>
      </c>
      <c r="E1146" s="328" t="s">
        <v>198</v>
      </c>
      <c r="F1146" s="328" t="s">
        <v>5598</v>
      </c>
      <c r="G1146" s="330">
        <v>43529</v>
      </c>
      <c r="H1146" s="328" t="s">
        <v>39</v>
      </c>
      <c r="I1146" s="328" t="s">
        <v>5599</v>
      </c>
      <c r="J1146" s="328" t="s">
        <v>5600</v>
      </c>
      <c r="K1146" s="328" t="s">
        <v>128</v>
      </c>
      <c r="M1146" s="328" t="str">
        <f t="shared" si="35"/>
        <v>125210 KS EQUITY</v>
      </c>
      <c r="O1146" s="328" t="str">
        <f t="shared" si="36"/>
        <v>KOSDAQ:A125210</v>
      </c>
    </row>
    <row r="1147" spans="2:15">
      <c r="B1147" s="328" t="s">
        <v>5601</v>
      </c>
      <c r="C1147" s="328" t="s">
        <v>4165</v>
      </c>
      <c r="D1147" s="331" t="s">
        <v>5602</v>
      </c>
      <c r="E1147" s="328" t="s">
        <v>4904</v>
      </c>
      <c r="F1147" s="328" t="s">
        <v>5603</v>
      </c>
      <c r="G1147" s="330">
        <v>43516</v>
      </c>
      <c r="H1147" s="328" t="s">
        <v>39</v>
      </c>
      <c r="I1147" s="328" t="s">
        <v>5604</v>
      </c>
      <c r="J1147" s="328" t="s">
        <v>5605</v>
      </c>
      <c r="K1147" s="328" t="s">
        <v>33</v>
      </c>
      <c r="M1147" s="328" t="str">
        <f t="shared" si="35"/>
        <v>228760 KS EQUITY</v>
      </c>
      <c r="O1147" s="328" t="str">
        <f t="shared" si="36"/>
        <v>KOSDAQ:A228760</v>
      </c>
    </row>
    <row r="1148" spans="2:15">
      <c r="B1148" s="328" t="s">
        <v>5606</v>
      </c>
      <c r="C1148" s="328" t="s">
        <v>4165</v>
      </c>
      <c r="D1148" s="331" t="s">
        <v>5607</v>
      </c>
      <c r="E1148" s="328" t="s">
        <v>131</v>
      </c>
      <c r="F1148" s="328" t="s">
        <v>5608</v>
      </c>
      <c r="G1148" s="330">
        <v>43507</v>
      </c>
      <c r="H1148" s="328" t="s">
        <v>39</v>
      </c>
      <c r="I1148" s="328" t="s">
        <v>5609</v>
      </c>
      <c r="J1148" s="328" t="s">
        <v>5610</v>
      </c>
      <c r="K1148" s="328" t="s">
        <v>128</v>
      </c>
      <c r="M1148" s="328" t="str">
        <f t="shared" si="35"/>
        <v>099750 KS EQUITY</v>
      </c>
      <c r="O1148" s="328" t="str">
        <f t="shared" si="36"/>
        <v>KOSDAQ:A099750</v>
      </c>
    </row>
    <row r="1149" spans="2:15">
      <c r="B1149" s="328" t="s">
        <v>5611</v>
      </c>
      <c r="C1149" s="328" t="s">
        <v>4165</v>
      </c>
      <c r="D1149" s="331" t="s">
        <v>5612</v>
      </c>
      <c r="E1149" s="328" t="s">
        <v>63</v>
      </c>
      <c r="F1149" s="328" t="s">
        <v>5613</v>
      </c>
      <c r="G1149" s="330">
        <v>43497</v>
      </c>
      <c r="H1149" s="328" t="s">
        <v>39</v>
      </c>
      <c r="I1149" s="328" t="s">
        <v>5614</v>
      </c>
      <c r="J1149" s="328" t="s">
        <v>5615</v>
      </c>
      <c r="K1149" s="328" t="s">
        <v>33</v>
      </c>
      <c r="M1149" s="328" t="str">
        <f t="shared" si="35"/>
        <v>100790 KS EQUITY</v>
      </c>
      <c r="O1149" s="328" t="str">
        <f t="shared" si="36"/>
        <v>KOSDAQ:A100790</v>
      </c>
    </row>
    <row r="1150" spans="2:15">
      <c r="B1150" s="328" t="s">
        <v>5616</v>
      </c>
      <c r="C1150" s="328" t="s">
        <v>4165</v>
      </c>
      <c r="D1150" s="331" t="s">
        <v>5617</v>
      </c>
      <c r="E1150" s="328" t="s">
        <v>48</v>
      </c>
      <c r="F1150" s="328" t="s">
        <v>5618</v>
      </c>
      <c r="G1150" s="330">
        <v>43495</v>
      </c>
      <c r="H1150" s="328" t="s">
        <v>39</v>
      </c>
      <c r="I1150" s="328" t="s">
        <v>5619</v>
      </c>
      <c r="J1150" s="328" t="s">
        <v>5620</v>
      </c>
      <c r="K1150" s="328" t="s">
        <v>33</v>
      </c>
      <c r="M1150" s="328" t="str">
        <f t="shared" si="35"/>
        <v>247540 KS EQUITY</v>
      </c>
      <c r="O1150" s="328" t="str">
        <f t="shared" si="36"/>
        <v>KOSDAQ:A247540</v>
      </c>
    </row>
    <row r="1151" spans="2:15">
      <c r="B1151" s="328" t="s">
        <v>5621</v>
      </c>
      <c r="C1151" s="328" t="s">
        <v>4165</v>
      </c>
      <c r="D1151" s="331" t="s">
        <v>5622</v>
      </c>
      <c r="E1151" s="328" t="s">
        <v>193</v>
      </c>
      <c r="F1151" s="328" t="s">
        <v>5623</v>
      </c>
      <c r="G1151" s="330">
        <v>43490</v>
      </c>
      <c r="H1151" s="328" t="s">
        <v>39</v>
      </c>
      <c r="I1151" s="328" t="s">
        <v>5624</v>
      </c>
      <c r="J1151" s="328" t="s">
        <v>5625</v>
      </c>
      <c r="K1151" s="328" t="s">
        <v>33</v>
      </c>
      <c r="M1151" s="328" t="str">
        <f t="shared" si="35"/>
        <v>299660 KS EQUITY</v>
      </c>
      <c r="O1151" s="328" t="str">
        <f t="shared" si="36"/>
        <v>KOSDAQ:A299660</v>
      </c>
    </row>
    <row r="1152" spans="2:15">
      <c r="B1152" s="328" t="s">
        <v>5626</v>
      </c>
      <c r="C1152" s="328" t="s">
        <v>4165</v>
      </c>
      <c r="D1152" s="331" t="s">
        <v>5627</v>
      </c>
      <c r="E1152" s="328" t="s">
        <v>421</v>
      </c>
      <c r="F1152" s="328" t="s">
        <v>5628</v>
      </c>
      <c r="G1152" s="330">
        <v>43460</v>
      </c>
      <c r="H1152" s="328" t="s">
        <v>39</v>
      </c>
      <c r="I1152" s="328" t="s">
        <v>5629</v>
      </c>
      <c r="J1152" s="328" t="s">
        <v>5630</v>
      </c>
      <c r="K1152" s="328" t="s">
        <v>635</v>
      </c>
      <c r="M1152" s="328" t="str">
        <f t="shared" si="35"/>
        <v>278280 KS EQUITY</v>
      </c>
      <c r="O1152" s="328" t="str">
        <f t="shared" si="36"/>
        <v>KOSDAQ:A278280</v>
      </c>
    </row>
    <row r="1153" spans="2:15">
      <c r="B1153" s="328" t="s">
        <v>5631</v>
      </c>
      <c r="C1153" s="328" t="s">
        <v>4165</v>
      </c>
      <c r="D1153" s="331" t="s">
        <v>5632</v>
      </c>
      <c r="E1153" s="328" t="s">
        <v>4904</v>
      </c>
      <c r="F1153" s="328" t="s">
        <v>5633</v>
      </c>
      <c r="G1153" s="330">
        <v>43458</v>
      </c>
      <c r="H1153" s="328" t="s">
        <v>39</v>
      </c>
      <c r="I1153" s="328" t="s">
        <v>5634</v>
      </c>
      <c r="J1153" s="328" t="s">
        <v>5635</v>
      </c>
      <c r="K1153" s="328" t="s">
        <v>33</v>
      </c>
      <c r="M1153" s="328" t="str">
        <f t="shared" si="35"/>
        <v>246960 KS EQUITY</v>
      </c>
      <c r="O1153" s="328" t="str">
        <f t="shared" si="36"/>
        <v>KOSDAQ:A246960</v>
      </c>
    </row>
    <row r="1154" spans="2:15">
      <c r="B1154" s="328" t="s">
        <v>5636</v>
      </c>
      <c r="C1154" s="328" t="s">
        <v>4165</v>
      </c>
      <c r="D1154" s="331" t="s">
        <v>5637</v>
      </c>
      <c r="E1154" s="328" t="s">
        <v>926</v>
      </c>
      <c r="F1154" s="328" t="s">
        <v>5638</v>
      </c>
      <c r="G1154" s="330">
        <v>43455</v>
      </c>
      <c r="H1154" s="328" t="s">
        <v>39</v>
      </c>
      <c r="I1154" s="328" t="s">
        <v>5639</v>
      </c>
      <c r="J1154" s="328" t="s">
        <v>5640</v>
      </c>
      <c r="K1154" s="328" t="s">
        <v>436</v>
      </c>
      <c r="M1154" s="328" t="str">
        <f t="shared" si="35"/>
        <v>104620 KS EQUITY</v>
      </c>
      <c r="O1154" s="328" t="str">
        <f t="shared" si="36"/>
        <v>KOSDAQ:A104620</v>
      </c>
    </row>
    <row r="1155" spans="2:15">
      <c r="B1155" s="328" t="s">
        <v>5641</v>
      </c>
      <c r="C1155" s="328" t="s">
        <v>4165</v>
      </c>
      <c r="D1155" s="331" t="s">
        <v>5642</v>
      </c>
      <c r="E1155" s="328" t="s">
        <v>131</v>
      </c>
      <c r="F1155" s="328" t="s">
        <v>5643</v>
      </c>
      <c r="G1155" s="330">
        <v>43455</v>
      </c>
      <c r="H1155" s="328" t="s">
        <v>39</v>
      </c>
      <c r="I1155" s="328" t="s">
        <v>5644</v>
      </c>
      <c r="J1155" s="328" t="s">
        <v>5645</v>
      </c>
      <c r="K1155" s="328" t="s">
        <v>67</v>
      </c>
      <c r="M1155" s="328" t="str">
        <f t="shared" si="35"/>
        <v>053580 KS EQUITY</v>
      </c>
      <c r="O1155" s="328" t="str">
        <f t="shared" si="36"/>
        <v>KOSDAQ:A053580</v>
      </c>
    </row>
    <row r="1156" spans="2:15">
      <c r="B1156" s="328" t="s">
        <v>5646</v>
      </c>
      <c r="C1156" s="328" t="s">
        <v>4165</v>
      </c>
      <c r="D1156" s="331" t="s">
        <v>5647</v>
      </c>
      <c r="E1156" s="328" t="s">
        <v>500</v>
      </c>
      <c r="F1156" s="328" t="s">
        <v>5648</v>
      </c>
      <c r="G1156" s="330">
        <v>43455</v>
      </c>
      <c r="H1156" s="328" t="s">
        <v>39</v>
      </c>
      <c r="I1156" s="328" t="s">
        <v>5649</v>
      </c>
      <c r="J1156" s="328" t="s">
        <v>5650</v>
      </c>
      <c r="K1156" s="328" t="s">
        <v>33</v>
      </c>
      <c r="M1156" s="328" t="str">
        <f t="shared" si="35"/>
        <v>238200 KS EQUITY</v>
      </c>
      <c r="O1156" s="328" t="str">
        <f t="shared" si="36"/>
        <v>KOSDAQ:A238200</v>
      </c>
    </row>
    <row r="1157" spans="2:15">
      <c r="B1157" s="328" t="s">
        <v>5651</v>
      </c>
      <c r="C1157" s="328" t="s">
        <v>4165</v>
      </c>
      <c r="D1157" s="331" t="s">
        <v>5652</v>
      </c>
      <c r="E1157" s="328" t="s">
        <v>179</v>
      </c>
      <c r="F1157" s="328" t="s">
        <v>5653</v>
      </c>
      <c r="G1157" s="330">
        <v>43454</v>
      </c>
      <c r="H1157" s="328" t="s">
        <v>39</v>
      </c>
      <c r="I1157" s="328" t="s">
        <v>5654</v>
      </c>
      <c r="J1157" s="328" t="s">
        <v>5655</v>
      </c>
      <c r="K1157" s="328" t="s">
        <v>104</v>
      </c>
      <c r="M1157" s="328" t="str">
        <f t="shared" si="35"/>
        <v>263050 KS EQUITY</v>
      </c>
      <c r="O1157" s="328" t="str">
        <f t="shared" si="36"/>
        <v>KOSDAQ:A263050</v>
      </c>
    </row>
    <row r="1158" spans="2:15">
      <c r="B1158" s="328" t="s">
        <v>5656</v>
      </c>
      <c r="C1158" s="328" t="s">
        <v>4165</v>
      </c>
      <c r="D1158" s="331" t="s">
        <v>5657</v>
      </c>
      <c r="E1158" s="328" t="s">
        <v>198</v>
      </c>
      <c r="F1158" s="328" t="s">
        <v>4220</v>
      </c>
      <c r="G1158" s="330">
        <v>43454</v>
      </c>
      <c r="H1158" s="328" t="s">
        <v>39</v>
      </c>
      <c r="I1158" s="328" t="s">
        <v>5658</v>
      </c>
      <c r="J1158" s="328"/>
      <c r="K1158" s="328" t="s">
        <v>33</v>
      </c>
      <c r="M1158" s="328" t="str">
        <f t="shared" si="35"/>
        <v>290550 KS EQUITY</v>
      </c>
      <c r="O1158" s="328" t="str">
        <f t="shared" si="36"/>
        <v>KOSDAQ:A290550</v>
      </c>
    </row>
    <row r="1159" spans="2:15">
      <c r="B1159" s="328" t="s">
        <v>5659</v>
      </c>
      <c r="C1159" s="328" t="s">
        <v>4165</v>
      </c>
      <c r="D1159" s="331" t="s">
        <v>5660</v>
      </c>
      <c r="E1159" s="328" t="s">
        <v>3956</v>
      </c>
      <c r="F1159" s="328" t="s">
        <v>5661</v>
      </c>
      <c r="G1159" s="330">
        <v>43454</v>
      </c>
      <c r="H1159" s="328" t="s">
        <v>39</v>
      </c>
      <c r="I1159" s="328" t="s">
        <v>5662</v>
      </c>
      <c r="J1159" s="328" t="s">
        <v>5663</v>
      </c>
      <c r="K1159" s="328" t="s">
        <v>33</v>
      </c>
      <c r="M1159" s="328" t="str">
        <f t="shared" si="35"/>
        <v>307180 KS EQUITY</v>
      </c>
      <c r="O1159" s="328" t="str">
        <f t="shared" si="36"/>
        <v>KOSDAQ:A307180</v>
      </c>
    </row>
    <row r="1160" spans="2:15">
      <c r="B1160" s="328" t="s">
        <v>5664</v>
      </c>
      <c r="C1160" s="328" t="s">
        <v>4165</v>
      </c>
      <c r="D1160" s="331" t="s">
        <v>5665</v>
      </c>
      <c r="E1160" s="328" t="s">
        <v>327</v>
      </c>
      <c r="F1160" s="328" t="s">
        <v>4812</v>
      </c>
      <c r="G1160" s="330">
        <v>43453</v>
      </c>
      <c r="H1160" s="328" t="s">
        <v>39</v>
      </c>
      <c r="I1160" s="328" t="s">
        <v>5666</v>
      </c>
      <c r="J1160" s="328"/>
      <c r="K1160" s="328" t="s">
        <v>67</v>
      </c>
      <c r="M1160" s="328" t="str">
        <f t="shared" si="35"/>
        <v>310200 KS EQUITY</v>
      </c>
      <c r="O1160" s="328" t="str">
        <f t="shared" si="36"/>
        <v>KOSDAQ:A310200</v>
      </c>
    </row>
    <row r="1161" spans="2:15">
      <c r="B1161" s="328" t="s">
        <v>5667</v>
      </c>
      <c r="C1161" s="328" t="s">
        <v>4165</v>
      </c>
      <c r="D1161" s="331" t="s">
        <v>5668</v>
      </c>
      <c r="E1161" s="328" t="s">
        <v>187</v>
      </c>
      <c r="F1161" s="328" t="s">
        <v>5669</v>
      </c>
      <c r="G1161" s="330">
        <v>43453</v>
      </c>
      <c r="H1161" s="328" t="s">
        <v>39</v>
      </c>
      <c r="I1161" s="328" t="s">
        <v>4550</v>
      </c>
      <c r="J1161" s="328" t="s">
        <v>5670</v>
      </c>
      <c r="K1161" s="328" t="s">
        <v>67</v>
      </c>
      <c r="M1161" s="328" t="str">
        <f t="shared" si="35"/>
        <v>310870 KS EQUITY</v>
      </c>
      <c r="O1161" s="328" t="str">
        <f t="shared" si="36"/>
        <v>KOSDAQ:A310870</v>
      </c>
    </row>
    <row r="1162" spans="2:15">
      <c r="B1162" s="328" t="s">
        <v>5671</v>
      </c>
      <c r="C1162" s="328" t="s">
        <v>4165</v>
      </c>
      <c r="D1162" s="331" t="s">
        <v>5672</v>
      </c>
      <c r="E1162" s="328" t="s">
        <v>5673</v>
      </c>
      <c r="F1162" s="328" t="s">
        <v>5674</v>
      </c>
      <c r="G1162" s="330">
        <v>43448</v>
      </c>
      <c r="H1162" s="328" t="s">
        <v>39</v>
      </c>
      <c r="I1162" s="328" t="s">
        <v>5675</v>
      </c>
      <c r="J1162" s="328"/>
      <c r="K1162" s="328" t="s">
        <v>436</v>
      </c>
      <c r="M1162" s="328" t="str">
        <f t="shared" si="35"/>
        <v>309930 KS EQUITY</v>
      </c>
      <c r="O1162" s="328" t="str">
        <f t="shared" si="36"/>
        <v>KOSDAQ:A309930</v>
      </c>
    </row>
    <row r="1163" spans="2:15">
      <c r="B1163" s="328" t="s">
        <v>5676</v>
      </c>
      <c r="C1163" s="328" t="s">
        <v>4165</v>
      </c>
      <c r="D1163" s="331" t="s">
        <v>5677</v>
      </c>
      <c r="E1163" s="328" t="s">
        <v>327</v>
      </c>
      <c r="F1163" s="328" t="s">
        <v>5678</v>
      </c>
      <c r="G1163" s="330">
        <v>43448</v>
      </c>
      <c r="H1163" s="328" t="s">
        <v>39</v>
      </c>
      <c r="I1163" s="328" t="s">
        <v>5679</v>
      </c>
      <c r="J1163" s="328" t="s">
        <v>5680</v>
      </c>
      <c r="K1163" s="328" t="s">
        <v>971</v>
      </c>
      <c r="M1163" s="328" t="str">
        <f t="shared" si="35"/>
        <v>299900 KS EQUITY</v>
      </c>
      <c r="O1163" s="328" t="str">
        <f t="shared" si="36"/>
        <v>KOSDAQ:A299900</v>
      </c>
    </row>
    <row r="1164" spans="2:15">
      <c r="B1164" s="328" t="s">
        <v>5681</v>
      </c>
      <c r="C1164" s="328" t="s">
        <v>4165</v>
      </c>
      <c r="D1164" s="331" t="s">
        <v>5682</v>
      </c>
      <c r="E1164" s="328" t="s">
        <v>376</v>
      </c>
      <c r="F1164" s="328" t="s">
        <v>5683</v>
      </c>
      <c r="G1164" s="330">
        <v>43447</v>
      </c>
      <c r="H1164" s="328" t="s">
        <v>39</v>
      </c>
      <c r="I1164" s="328" t="s">
        <v>5684</v>
      </c>
      <c r="J1164" s="328" t="s">
        <v>5685</v>
      </c>
      <c r="K1164" s="328" t="s">
        <v>33</v>
      </c>
      <c r="M1164" s="328" t="str">
        <f t="shared" si="35"/>
        <v>307750 KS EQUITY</v>
      </c>
      <c r="O1164" s="328" t="str">
        <f t="shared" si="36"/>
        <v>KOSDAQ:A307750</v>
      </c>
    </row>
    <row r="1165" spans="2:15">
      <c r="B1165" s="328" t="s">
        <v>5686</v>
      </c>
      <c r="C1165" s="328" t="s">
        <v>4165</v>
      </c>
      <c r="D1165" s="331" t="s">
        <v>5687</v>
      </c>
      <c r="E1165" s="328" t="s">
        <v>179</v>
      </c>
      <c r="F1165" s="328" t="s">
        <v>5688</v>
      </c>
      <c r="G1165" s="330">
        <v>43446</v>
      </c>
      <c r="H1165" s="328" t="s">
        <v>39</v>
      </c>
      <c r="I1165" s="328" t="s">
        <v>5689</v>
      </c>
      <c r="J1165" s="328" t="s">
        <v>5690</v>
      </c>
      <c r="K1165" s="328" t="s">
        <v>33</v>
      </c>
      <c r="M1165" s="328" t="str">
        <f t="shared" si="35"/>
        <v>298380 KS EQUITY</v>
      </c>
      <c r="O1165" s="328" t="str">
        <f t="shared" si="36"/>
        <v>KOSDAQ:A298380</v>
      </c>
    </row>
    <row r="1166" spans="2:15">
      <c r="B1166" s="328" t="s">
        <v>5691</v>
      </c>
      <c r="C1166" s="328" t="s">
        <v>4165</v>
      </c>
      <c r="D1166" s="331" t="s">
        <v>5692</v>
      </c>
      <c r="E1166" s="328" t="s">
        <v>1261</v>
      </c>
      <c r="F1166" s="328" t="s">
        <v>5693</v>
      </c>
      <c r="G1166" s="330">
        <v>43446</v>
      </c>
      <c r="H1166" s="328" t="s">
        <v>39</v>
      </c>
      <c r="I1166" s="328" t="s">
        <v>5694</v>
      </c>
      <c r="J1166" s="328" t="s">
        <v>5695</v>
      </c>
      <c r="K1166" s="328" t="s">
        <v>67</v>
      </c>
      <c r="M1166" s="328" t="str">
        <f t="shared" si="35"/>
        <v>100590 KS EQUITY</v>
      </c>
      <c r="O1166" s="328" t="str">
        <f t="shared" si="36"/>
        <v>KOSDAQ:A100590</v>
      </c>
    </row>
    <row r="1167" spans="2:15">
      <c r="B1167" s="328" t="s">
        <v>5696</v>
      </c>
      <c r="C1167" s="328" t="s">
        <v>4165</v>
      </c>
      <c r="D1167" s="331" t="s">
        <v>5697</v>
      </c>
      <c r="E1167" s="328" t="s">
        <v>439</v>
      </c>
      <c r="F1167" s="328" t="s">
        <v>5698</v>
      </c>
      <c r="G1167" s="330">
        <v>43441</v>
      </c>
      <c r="H1167" s="328" t="s">
        <v>39</v>
      </c>
      <c r="I1167" s="328" t="s">
        <v>5699</v>
      </c>
      <c r="J1167" s="328" t="s">
        <v>5700</v>
      </c>
      <c r="K1167" s="328" t="s">
        <v>92</v>
      </c>
      <c r="M1167" s="328" t="str">
        <f t="shared" si="35"/>
        <v>110020 KS EQUITY</v>
      </c>
      <c r="O1167" s="328" t="str">
        <f t="shared" si="36"/>
        <v>KOSDAQ:A110020</v>
      </c>
    </row>
    <row r="1168" spans="2:15">
      <c r="B1168" s="328" t="s">
        <v>5701</v>
      </c>
      <c r="C1168" s="328" t="s">
        <v>4165</v>
      </c>
      <c r="D1168" s="331" t="s">
        <v>5702</v>
      </c>
      <c r="E1168" s="328" t="s">
        <v>500</v>
      </c>
      <c r="F1168" s="328" t="s">
        <v>5703</v>
      </c>
      <c r="G1168" s="330">
        <v>43439</v>
      </c>
      <c r="H1168" s="328" t="s">
        <v>39</v>
      </c>
      <c r="I1168" s="328" t="s">
        <v>5704</v>
      </c>
      <c r="J1168" s="328" t="s">
        <v>5705</v>
      </c>
      <c r="K1168" s="328" t="s">
        <v>79</v>
      </c>
      <c r="M1168" s="328" t="str">
        <f t="shared" si="35"/>
        <v>270870 KS EQUITY</v>
      </c>
      <c r="O1168" s="328" t="str">
        <f t="shared" si="36"/>
        <v>KOSDAQ:A270870</v>
      </c>
    </row>
    <row r="1169" spans="2:15">
      <c r="B1169" s="328" t="s">
        <v>5706</v>
      </c>
      <c r="C1169" s="328" t="s">
        <v>4165</v>
      </c>
      <c r="D1169" s="331" t="s">
        <v>5707</v>
      </c>
      <c r="E1169" s="328" t="s">
        <v>365</v>
      </c>
      <c r="F1169" s="328" t="s">
        <v>5708</v>
      </c>
      <c r="G1169" s="330">
        <v>43439</v>
      </c>
      <c r="H1169" s="328" t="s">
        <v>39</v>
      </c>
      <c r="I1169" s="328" t="s">
        <v>5709</v>
      </c>
      <c r="J1169" s="328" t="s">
        <v>5710</v>
      </c>
      <c r="K1169" s="328" t="s">
        <v>104</v>
      </c>
      <c r="M1169" s="328" t="str">
        <f t="shared" si="35"/>
        <v>307870 KS EQUITY</v>
      </c>
      <c r="O1169" s="328" t="str">
        <f t="shared" si="36"/>
        <v>KOSDAQ:A307870</v>
      </c>
    </row>
    <row r="1170" spans="2:15">
      <c r="B1170" s="328" t="s">
        <v>5711</v>
      </c>
      <c r="C1170" s="328" t="s">
        <v>4165</v>
      </c>
      <c r="D1170" s="331" t="s">
        <v>5712</v>
      </c>
      <c r="E1170" s="328" t="s">
        <v>575</v>
      </c>
      <c r="F1170" s="328" t="s">
        <v>5713</v>
      </c>
      <c r="G1170" s="330">
        <v>43437</v>
      </c>
      <c r="H1170" s="328" t="s">
        <v>39</v>
      </c>
      <c r="I1170" s="328" t="s">
        <v>5714</v>
      </c>
      <c r="J1170" s="328" t="s">
        <v>5715</v>
      </c>
      <c r="K1170" s="328" t="s">
        <v>33</v>
      </c>
      <c r="M1170" s="328" t="str">
        <f t="shared" si="35"/>
        <v>302430 KS EQUITY</v>
      </c>
      <c r="O1170" s="328" t="str">
        <f t="shared" si="36"/>
        <v>KOSDAQ:A302430</v>
      </c>
    </row>
    <row r="1171" spans="2:15">
      <c r="B1171" s="328" t="s">
        <v>5716</v>
      </c>
      <c r="C1171" s="328" t="s">
        <v>4165</v>
      </c>
      <c r="D1171" s="331" t="s">
        <v>5717</v>
      </c>
      <c r="E1171" s="328" t="s">
        <v>187</v>
      </c>
      <c r="F1171" s="328" t="s">
        <v>5718</v>
      </c>
      <c r="G1171" s="330">
        <v>43434</v>
      </c>
      <c r="H1171" s="328" t="s">
        <v>39</v>
      </c>
      <c r="I1171" s="328" t="s">
        <v>5719</v>
      </c>
      <c r="J1171" s="328" t="s">
        <v>5720</v>
      </c>
      <c r="K1171" s="328" t="s">
        <v>5021</v>
      </c>
      <c r="M1171" s="328" t="str">
        <f t="shared" si="35"/>
        <v>290120 KS EQUITY</v>
      </c>
      <c r="O1171" s="328" t="str">
        <f t="shared" si="36"/>
        <v>KOSDAQ:A290120</v>
      </c>
    </row>
    <row r="1172" spans="2:15">
      <c r="B1172" s="328" t="s">
        <v>5721</v>
      </c>
      <c r="C1172" s="328" t="s">
        <v>4165</v>
      </c>
      <c r="D1172" s="331" t="s">
        <v>5722</v>
      </c>
      <c r="E1172" s="328" t="s">
        <v>187</v>
      </c>
      <c r="F1172" s="328" t="s">
        <v>5723</v>
      </c>
      <c r="G1172" s="330">
        <v>43433</v>
      </c>
      <c r="H1172" s="328" t="s">
        <v>39</v>
      </c>
      <c r="I1172" s="328" t="s">
        <v>5724</v>
      </c>
      <c r="J1172" s="328" t="s">
        <v>5725</v>
      </c>
      <c r="K1172" s="328" t="s">
        <v>1347</v>
      </c>
      <c r="M1172" s="328" t="str">
        <f t="shared" si="35"/>
        <v>128540 KS EQUITY</v>
      </c>
      <c r="O1172" s="328" t="str">
        <f t="shared" si="36"/>
        <v>KOSDAQ:A128540</v>
      </c>
    </row>
    <row r="1173" spans="2:15">
      <c r="B1173" s="328" t="s">
        <v>5726</v>
      </c>
      <c r="C1173" s="328" t="s">
        <v>4165</v>
      </c>
      <c r="D1173" s="331" t="s">
        <v>5727</v>
      </c>
      <c r="E1173" s="328" t="s">
        <v>4904</v>
      </c>
      <c r="F1173" s="328" t="s">
        <v>5728</v>
      </c>
      <c r="G1173" s="330">
        <v>43433</v>
      </c>
      <c r="H1173" s="328" t="s">
        <v>39</v>
      </c>
      <c r="I1173" s="328" t="s">
        <v>5729</v>
      </c>
      <c r="J1173" s="328" t="s">
        <v>5730</v>
      </c>
      <c r="K1173" s="328" t="s">
        <v>67</v>
      </c>
      <c r="M1173" s="328" t="str">
        <f t="shared" si="35"/>
        <v>307280 KS EQUITY</v>
      </c>
      <c r="O1173" s="328" t="str">
        <f t="shared" si="36"/>
        <v>KOSDAQ:A307280</v>
      </c>
    </row>
    <row r="1174" spans="2:15">
      <c r="B1174" s="328" t="s">
        <v>5731</v>
      </c>
      <c r="C1174" s="328" t="s">
        <v>4165</v>
      </c>
      <c r="D1174" s="331" t="s">
        <v>5732</v>
      </c>
      <c r="E1174" s="328" t="s">
        <v>131</v>
      </c>
      <c r="F1174" s="328" t="s">
        <v>5733</v>
      </c>
      <c r="G1174" s="330">
        <v>43433</v>
      </c>
      <c r="H1174" s="328" t="s">
        <v>39</v>
      </c>
      <c r="I1174" s="328" t="s">
        <v>5734</v>
      </c>
      <c r="J1174" s="328" t="s">
        <v>5735</v>
      </c>
      <c r="K1174" s="328" t="s">
        <v>67</v>
      </c>
      <c r="M1174" s="328" t="str">
        <f t="shared" si="35"/>
        <v>299910 KS EQUITY</v>
      </c>
      <c r="O1174" s="328" t="str">
        <f t="shared" si="36"/>
        <v>KOSDAQ:A299910</v>
      </c>
    </row>
    <row r="1175" spans="2:15">
      <c r="B1175" s="328" t="s">
        <v>5736</v>
      </c>
      <c r="C1175" s="328" t="s">
        <v>4165</v>
      </c>
      <c r="D1175" s="331" t="s">
        <v>5737</v>
      </c>
      <c r="E1175" s="328" t="s">
        <v>63</v>
      </c>
      <c r="F1175" s="328" t="s">
        <v>5738</v>
      </c>
      <c r="G1175" s="330">
        <v>43432</v>
      </c>
      <c r="H1175" s="328" t="s">
        <v>39</v>
      </c>
      <c r="I1175" s="328" t="s">
        <v>5739</v>
      </c>
      <c r="J1175" s="328" t="s">
        <v>5740</v>
      </c>
      <c r="K1175" s="328" t="s">
        <v>67</v>
      </c>
      <c r="M1175" s="328" t="str">
        <f t="shared" si="35"/>
        <v>900340 KS EQUITY</v>
      </c>
      <c r="O1175" s="328" t="str">
        <f t="shared" si="36"/>
        <v>KOSDAQ:A900340</v>
      </c>
    </row>
    <row r="1176" spans="2:15">
      <c r="B1176" s="328" t="s">
        <v>5741</v>
      </c>
      <c r="C1176" s="328" t="s">
        <v>4165</v>
      </c>
      <c r="D1176" s="331" t="s">
        <v>5742</v>
      </c>
      <c r="E1176" s="328" t="s">
        <v>2670</v>
      </c>
      <c r="F1176" s="328" t="s">
        <v>5743</v>
      </c>
      <c r="G1176" s="330">
        <v>43432</v>
      </c>
      <c r="H1176" s="328" t="s">
        <v>39</v>
      </c>
      <c r="I1176" s="328" t="s">
        <v>5744</v>
      </c>
      <c r="J1176" s="328" t="s">
        <v>5745</v>
      </c>
      <c r="K1176" s="328" t="s">
        <v>67</v>
      </c>
      <c r="M1176" s="328" t="str">
        <f t="shared" si="35"/>
        <v>111710 KS EQUITY</v>
      </c>
      <c r="O1176" s="328" t="str">
        <f t="shared" si="36"/>
        <v>KOSDAQ:A111710</v>
      </c>
    </row>
    <row r="1177" spans="2:15">
      <c r="B1177" s="328" t="s">
        <v>5746</v>
      </c>
      <c r="C1177" s="328" t="s">
        <v>4165</v>
      </c>
      <c r="D1177" s="331" t="s">
        <v>5747</v>
      </c>
      <c r="E1177" s="328" t="s">
        <v>124</v>
      </c>
      <c r="F1177" s="328" t="s">
        <v>5748</v>
      </c>
      <c r="G1177" s="330">
        <v>43426</v>
      </c>
      <c r="H1177" s="328" t="s">
        <v>39</v>
      </c>
      <c r="I1177" s="328" t="s">
        <v>5749</v>
      </c>
      <c r="J1177" s="328" t="s">
        <v>5750</v>
      </c>
      <c r="K1177" s="328" t="s">
        <v>67</v>
      </c>
      <c r="M1177" s="328" t="str">
        <f t="shared" ref="M1177:M1240" si="37">D1177&amp;" KS EQUITY"</f>
        <v>179290 KS EQUITY</v>
      </c>
      <c r="O1177" s="328" t="str">
        <f t="shared" ref="O1177:O1240" si="38">IF($C1177="코스닥","KOSDAQ:A"&amp;$D1177,"KOSE:A"&amp;$D1177)</f>
        <v>KOSDAQ:A179290</v>
      </c>
    </row>
    <row r="1178" spans="2:15">
      <c r="B1178" s="328" t="s">
        <v>5751</v>
      </c>
      <c r="C1178" s="328" t="s">
        <v>4165</v>
      </c>
      <c r="D1178" s="331" t="s">
        <v>5752</v>
      </c>
      <c r="E1178" s="328" t="s">
        <v>575</v>
      </c>
      <c r="F1178" s="328" t="s">
        <v>5753</v>
      </c>
      <c r="G1178" s="330">
        <v>43426</v>
      </c>
      <c r="H1178" s="328" t="s">
        <v>39</v>
      </c>
      <c r="I1178" s="328" t="s">
        <v>5754</v>
      </c>
      <c r="J1178" s="328" t="s">
        <v>5755</v>
      </c>
      <c r="K1178" s="328" t="s">
        <v>33</v>
      </c>
      <c r="M1178" s="328" t="str">
        <f t="shared" si="37"/>
        <v>117730 KS EQUITY</v>
      </c>
      <c r="O1178" s="328" t="str">
        <f t="shared" si="38"/>
        <v>KOSDAQ:A117730</v>
      </c>
    </row>
    <row r="1179" spans="2:15">
      <c r="B1179" s="328" t="s">
        <v>5756</v>
      </c>
      <c r="C1179" s="328" t="s">
        <v>4165</v>
      </c>
      <c r="D1179" s="331" t="s">
        <v>5757</v>
      </c>
      <c r="E1179" s="328" t="s">
        <v>124</v>
      </c>
      <c r="F1179" s="328"/>
      <c r="G1179" s="330">
        <v>43425</v>
      </c>
      <c r="H1179" s="328" t="s">
        <v>39</v>
      </c>
      <c r="I1179" s="328" t="s">
        <v>5758</v>
      </c>
      <c r="J1179" s="328" t="s">
        <v>5759</v>
      </c>
      <c r="K1179" s="328" t="s">
        <v>33</v>
      </c>
      <c r="M1179" s="328" t="str">
        <f t="shared" si="37"/>
        <v>290660 KS EQUITY</v>
      </c>
      <c r="O1179" s="328" t="str">
        <f t="shared" si="38"/>
        <v>KOSDAQ:A290660</v>
      </c>
    </row>
    <row r="1180" spans="2:15">
      <c r="B1180" s="328" t="s">
        <v>5760</v>
      </c>
      <c r="C1180" s="328" t="s">
        <v>4165</v>
      </c>
      <c r="D1180" s="331" t="s">
        <v>5761</v>
      </c>
      <c r="E1180" s="328" t="s">
        <v>179</v>
      </c>
      <c r="F1180" s="328" t="s">
        <v>5762</v>
      </c>
      <c r="G1180" s="330">
        <v>43425</v>
      </c>
      <c r="H1180" s="328" t="s">
        <v>39</v>
      </c>
      <c r="I1180" s="328" t="s">
        <v>5763</v>
      </c>
      <c r="J1180" s="328" t="s">
        <v>5764</v>
      </c>
      <c r="K1180" s="328" t="s">
        <v>1069</v>
      </c>
      <c r="M1180" s="328" t="str">
        <f t="shared" si="37"/>
        <v>246710 KS EQUITY</v>
      </c>
      <c r="O1180" s="328" t="str">
        <f t="shared" si="38"/>
        <v>KOSDAQ:A246710</v>
      </c>
    </row>
    <row r="1181" spans="2:15">
      <c r="B1181" s="328" t="s">
        <v>5765</v>
      </c>
      <c r="C1181" s="328" t="s">
        <v>4165</v>
      </c>
      <c r="D1181" s="331" t="s">
        <v>5766</v>
      </c>
      <c r="E1181" s="328" t="s">
        <v>124</v>
      </c>
      <c r="F1181" s="328" t="s">
        <v>5767</v>
      </c>
      <c r="G1181" s="330">
        <v>43424</v>
      </c>
      <c r="H1181" s="328" t="s">
        <v>39</v>
      </c>
      <c r="I1181" s="328" t="s">
        <v>5768</v>
      </c>
      <c r="J1181" s="328" t="s">
        <v>5769</v>
      </c>
      <c r="K1181" s="328" t="s">
        <v>67</v>
      </c>
      <c r="M1181" s="328" t="str">
        <f t="shared" si="37"/>
        <v>263690 KS EQUITY</v>
      </c>
      <c r="O1181" s="328" t="str">
        <f t="shared" si="38"/>
        <v>KOSDAQ:A263690</v>
      </c>
    </row>
    <row r="1182" spans="2:15">
      <c r="B1182" s="328" t="s">
        <v>5770</v>
      </c>
      <c r="C1182" s="328" t="s">
        <v>4165</v>
      </c>
      <c r="D1182" s="331" t="s">
        <v>5771</v>
      </c>
      <c r="E1182" s="328" t="s">
        <v>193</v>
      </c>
      <c r="F1182" s="328" t="s">
        <v>5772</v>
      </c>
      <c r="G1182" s="330">
        <v>43419</v>
      </c>
      <c r="H1182" s="328" t="s">
        <v>39</v>
      </c>
      <c r="I1182" s="328" t="s">
        <v>5773</v>
      </c>
      <c r="J1182" s="328" t="s">
        <v>5774</v>
      </c>
      <c r="K1182" s="328" t="s">
        <v>33</v>
      </c>
      <c r="M1182" s="328" t="str">
        <f t="shared" si="37"/>
        <v>217330 KS EQUITY</v>
      </c>
      <c r="O1182" s="328" t="str">
        <f t="shared" si="38"/>
        <v>KOSDAQ:A217330</v>
      </c>
    </row>
    <row r="1183" spans="2:15">
      <c r="B1183" s="328" t="s">
        <v>5775</v>
      </c>
      <c r="C1183" s="328" t="s">
        <v>4165</v>
      </c>
      <c r="D1183" s="331" t="s">
        <v>5776</v>
      </c>
      <c r="E1183" s="328" t="s">
        <v>63</v>
      </c>
      <c r="F1183" s="328" t="s">
        <v>5777</v>
      </c>
      <c r="G1183" s="330">
        <v>43418</v>
      </c>
      <c r="H1183" s="328" t="s">
        <v>39</v>
      </c>
      <c r="I1183" s="328" t="s">
        <v>5778</v>
      </c>
      <c r="J1183" s="328" t="s">
        <v>5779</v>
      </c>
      <c r="K1183" s="328" t="s">
        <v>128</v>
      </c>
      <c r="M1183" s="328" t="str">
        <f t="shared" si="37"/>
        <v>027360 KS EQUITY</v>
      </c>
      <c r="O1183" s="328" t="str">
        <f t="shared" si="38"/>
        <v>KOSDAQ:A027360</v>
      </c>
    </row>
    <row r="1184" spans="2:15">
      <c r="B1184" s="328" t="s">
        <v>5780</v>
      </c>
      <c r="C1184" s="328" t="s">
        <v>4165</v>
      </c>
      <c r="D1184" s="331" t="s">
        <v>5781</v>
      </c>
      <c r="E1184" s="328" t="s">
        <v>376</v>
      </c>
      <c r="F1184" s="328" t="s">
        <v>5782</v>
      </c>
      <c r="G1184" s="330">
        <v>43413</v>
      </c>
      <c r="H1184" s="328" t="s">
        <v>39</v>
      </c>
      <c r="I1184" s="328" t="s">
        <v>5783</v>
      </c>
      <c r="J1184" s="328" t="s">
        <v>5784</v>
      </c>
      <c r="K1184" s="328" t="s">
        <v>33</v>
      </c>
      <c r="M1184" s="328" t="str">
        <f t="shared" si="37"/>
        <v>208340 KS EQUITY</v>
      </c>
      <c r="O1184" s="328" t="str">
        <f t="shared" si="38"/>
        <v>KOSDAQ:A208340</v>
      </c>
    </row>
    <row r="1185" spans="2:15">
      <c r="B1185" s="328" t="s">
        <v>5785</v>
      </c>
      <c r="C1185" s="328" t="s">
        <v>4165</v>
      </c>
      <c r="D1185" s="331" t="s">
        <v>5786</v>
      </c>
      <c r="E1185" s="328" t="s">
        <v>136</v>
      </c>
      <c r="F1185" s="328" t="s">
        <v>5787</v>
      </c>
      <c r="G1185" s="330">
        <v>43410</v>
      </c>
      <c r="H1185" s="328" t="s">
        <v>39</v>
      </c>
      <c r="I1185" s="328" t="s">
        <v>5788</v>
      </c>
      <c r="J1185" s="328" t="s">
        <v>5789</v>
      </c>
      <c r="K1185" s="328" t="s">
        <v>67</v>
      </c>
      <c r="M1185" s="328" t="str">
        <f t="shared" si="37"/>
        <v>263020 KS EQUITY</v>
      </c>
      <c r="O1185" s="328" t="str">
        <f t="shared" si="38"/>
        <v>KOSDAQ:A263020</v>
      </c>
    </row>
    <row r="1186" spans="2:15">
      <c r="B1186" s="328" t="s">
        <v>5790</v>
      </c>
      <c r="C1186" s="328" t="s">
        <v>4165</v>
      </c>
      <c r="D1186" s="331" t="s">
        <v>5791</v>
      </c>
      <c r="E1186" s="328" t="s">
        <v>316</v>
      </c>
      <c r="F1186" s="328" t="s">
        <v>5792</v>
      </c>
      <c r="G1186" s="330">
        <v>43406</v>
      </c>
      <c r="H1186" s="328" t="s">
        <v>39</v>
      </c>
      <c r="I1186" s="328" t="s">
        <v>5793</v>
      </c>
      <c r="J1186" s="328" t="s">
        <v>5794</v>
      </c>
      <c r="K1186" s="328" t="s">
        <v>67</v>
      </c>
      <c r="M1186" s="328" t="str">
        <f t="shared" si="37"/>
        <v>227100 KS EQUITY</v>
      </c>
      <c r="O1186" s="328" t="str">
        <f t="shared" si="38"/>
        <v>KOSDAQ:A227100</v>
      </c>
    </row>
    <row r="1187" spans="2:15">
      <c r="B1187" s="328" t="s">
        <v>5795</v>
      </c>
      <c r="C1187" s="328" t="s">
        <v>4165</v>
      </c>
      <c r="D1187" s="331" t="s">
        <v>5796</v>
      </c>
      <c r="E1187" s="328" t="s">
        <v>500</v>
      </c>
      <c r="F1187" s="328" t="s">
        <v>5797</v>
      </c>
      <c r="G1187" s="330">
        <v>43405</v>
      </c>
      <c r="H1187" s="328" t="s">
        <v>39</v>
      </c>
      <c r="I1187" s="328" t="s">
        <v>5798</v>
      </c>
      <c r="J1187" s="328" t="s">
        <v>5799</v>
      </c>
      <c r="K1187" s="328" t="s">
        <v>67</v>
      </c>
      <c r="M1187" s="328" t="str">
        <f t="shared" si="37"/>
        <v>194700 KS EQUITY</v>
      </c>
      <c r="O1187" s="328" t="str">
        <f t="shared" si="38"/>
        <v>KOSDAQ:A194700</v>
      </c>
    </row>
    <row r="1188" spans="2:15">
      <c r="B1188" s="328" t="s">
        <v>5800</v>
      </c>
      <c r="C1188" s="328" t="s">
        <v>4165</v>
      </c>
      <c r="D1188" s="331" t="s">
        <v>5801</v>
      </c>
      <c r="E1188" s="328" t="s">
        <v>193</v>
      </c>
      <c r="F1188" s="328" t="s">
        <v>4220</v>
      </c>
      <c r="G1188" s="330">
        <v>43404</v>
      </c>
      <c r="H1188" s="328" t="s">
        <v>39</v>
      </c>
      <c r="I1188" s="328" t="s">
        <v>5802</v>
      </c>
      <c r="J1188" s="328"/>
      <c r="K1188" s="328" t="s">
        <v>67</v>
      </c>
      <c r="M1188" s="328" t="str">
        <f t="shared" si="37"/>
        <v>268600 KS EQUITY</v>
      </c>
      <c r="O1188" s="328" t="str">
        <f t="shared" si="38"/>
        <v>KOSDAQ:A268600</v>
      </c>
    </row>
    <row r="1189" spans="2:15">
      <c r="B1189" s="328" t="s">
        <v>5803</v>
      </c>
      <c r="C1189" s="328" t="s">
        <v>4165</v>
      </c>
      <c r="D1189" s="331" t="s">
        <v>5804</v>
      </c>
      <c r="E1189" s="328" t="s">
        <v>2188</v>
      </c>
      <c r="F1189" s="328" t="s">
        <v>5805</v>
      </c>
      <c r="G1189" s="330">
        <v>43399</v>
      </c>
      <c r="H1189" s="328" t="s">
        <v>39</v>
      </c>
      <c r="I1189" s="328" t="s">
        <v>5806</v>
      </c>
      <c r="J1189" s="328"/>
      <c r="K1189" s="328" t="s">
        <v>33</v>
      </c>
      <c r="M1189" s="328" t="str">
        <f t="shared" si="37"/>
        <v>290670 KS EQUITY</v>
      </c>
      <c r="O1189" s="328" t="str">
        <f t="shared" si="38"/>
        <v>KOSDAQ:A290670</v>
      </c>
    </row>
    <row r="1190" spans="2:15">
      <c r="B1190" s="328" t="s">
        <v>5807</v>
      </c>
      <c r="C1190" s="328" t="s">
        <v>4165</v>
      </c>
      <c r="D1190" s="331" t="s">
        <v>5808</v>
      </c>
      <c r="E1190" s="328" t="s">
        <v>2659</v>
      </c>
      <c r="F1190" s="328" t="s">
        <v>5809</v>
      </c>
      <c r="G1190" s="330">
        <v>43399</v>
      </c>
      <c r="H1190" s="328" t="s">
        <v>39</v>
      </c>
      <c r="I1190" s="328" t="s">
        <v>5810</v>
      </c>
      <c r="J1190" s="328" t="s">
        <v>5811</v>
      </c>
      <c r="K1190" s="328" t="s">
        <v>128</v>
      </c>
      <c r="M1190" s="328" t="str">
        <f t="shared" si="37"/>
        <v>285490 KS EQUITY</v>
      </c>
      <c r="O1190" s="328" t="str">
        <f t="shared" si="38"/>
        <v>KOSDAQ:A285490</v>
      </c>
    </row>
    <row r="1191" spans="2:15">
      <c r="B1191" s="328" t="s">
        <v>5812</v>
      </c>
      <c r="C1191" s="328" t="s">
        <v>4165</v>
      </c>
      <c r="D1191" s="331" t="s">
        <v>5813</v>
      </c>
      <c r="E1191" s="328" t="s">
        <v>376</v>
      </c>
      <c r="F1191" s="328" t="s">
        <v>5814</v>
      </c>
      <c r="G1191" s="330">
        <v>43388</v>
      </c>
      <c r="H1191" s="328" t="s">
        <v>39</v>
      </c>
      <c r="I1191" s="328" t="s">
        <v>5815</v>
      </c>
      <c r="J1191" s="328" t="s">
        <v>5816</v>
      </c>
      <c r="K1191" s="328" t="s">
        <v>67</v>
      </c>
      <c r="M1191" s="328" t="str">
        <f t="shared" si="37"/>
        <v>290650 KS EQUITY</v>
      </c>
      <c r="O1191" s="328" t="str">
        <f t="shared" si="38"/>
        <v>KOSDAQ:A290650</v>
      </c>
    </row>
    <row r="1192" spans="2:15">
      <c r="B1192" s="328" t="s">
        <v>5817</v>
      </c>
      <c r="C1192" s="328" t="s">
        <v>4165</v>
      </c>
      <c r="D1192" s="331" t="s">
        <v>5818</v>
      </c>
      <c r="E1192" s="328" t="s">
        <v>575</v>
      </c>
      <c r="F1192" s="328" t="s">
        <v>5819</v>
      </c>
      <c r="G1192" s="330">
        <v>43377</v>
      </c>
      <c r="H1192" s="328" t="s">
        <v>39</v>
      </c>
      <c r="I1192" s="328" t="s">
        <v>5820</v>
      </c>
      <c r="J1192" s="328" t="s">
        <v>5821</v>
      </c>
      <c r="K1192" s="328" t="s">
        <v>33</v>
      </c>
      <c r="M1192" s="328" t="str">
        <f t="shared" si="37"/>
        <v>306620 KS EQUITY</v>
      </c>
      <c r="O1192" s="328" t="str">
        <f t="shared" si="38"/>
        <v>KOSDAQ:A306620</v>
      </c>
    </row>
    <row r="1193" spans="2:15">
      <c r="B1193" s="328" t="s">
        <v>5822</v>
      </c>
      <c r="C1193" s="328" t="s">
        <v>4165</v>
      </c>
      <c r="D1193" s="331" t="s">
        <v>5823</v>
      </c>
      <c r="E1193" s="328" t="s">
        <v>575</v>
      </c>
      <c r="F1193" s="328"/>
      <c r="G1193" s="330">
        <v>43377</v>
      </c>
      <c r="H1193" s="328" t="s">
        <v>39</v>
      </c>
      <c r="I1193" s="328" t="s">
        <v>5824</v>
      </c>
      <c r="J1193" s="328" t="s">
        <v>5825</v>
      </c>
      <c r="K1193" s="328" t="s">
        <v>33</v>
      </c>
      <c r="M1193" s="328" t="str">
        <f t="shared" si="37"/>
        <v>108490 KS EQUITY</v>
      </c>
      <c r="O1193" s="328" t="str">
        <f t="shared" si="38"/>
        <v>KOSDAQ:A108490</v>
      </c>
    </row>
    <row r="1194" spans="2:15">
      <c r="B1194" s="328" t="s">
        <v>5826</v>
      </c>
      <c r="C1194" s="328" t="s">
        <v>4165</v>
      </c>
      <c r="D1194" s="331" t="s">
        <v>5827</v>
      </c>
      <c r="E1194" s="328" t="s">
        <v>4904</v>
      </c>
      <c r="F1194" s="328" t="s">
        <v>5828</v>
      </c>
      <c r="G1194" s="330">
        <v>43374</v>
      </c>
      <c r="H1194" s="328" t="s">
        <v>39</v>
      </c>
      <c r="I1194" s="328" t="s">
        <v>5829</v>
      </c>
      <c r="J1194" s="328" t="s">
        <v>5830</v>
      </c>
      <c r="K1194" s="328" t="s">
        <v>33</v>
      </c>
      <c r="M1194" s="328" t="str">
        <f t="shared" si="37"/>
        <v>153710 KS EQUITY</v>
      </c>
      <c r="O1194" s="328" t="str">
        <f t="shared" si="38"/>
        <v>KOSDAQ:A153710</v>
      </c>
    </row>
    <row r="1195" spans="2:15">
      <c r="B1195" s="328" t="s">
        <v>5831</v>
      </c>
      <c r="C1195" s="328" t="s">
        <v>4165</v>
      </c>
      <c r="D1195" s="331" t="s">
        <v>5832</v>
      </c>
      <c r="E1195" s="328" t="s">
        <v>316</v>
      </c>
      <c r="F1195" s="328" t="s">
        <v>4220</v>
      </c>
      <c r="G1195" s="330">
        <v>43364</v>
      </c>
      <c r="H1195" s="328" t="s">
        <v>39</v>
      </c>
      <c r="I1195" s="328" t="s">
        <v>5833</v>
      </c>
      <c r="J1195" s="328"/>
      <c r="K1195" s="328" t="s">
        <v>33</v>
      </c>
      <c r="M1195" s="328" t="str">
        <f t="shared" si="37"/>
        <v>288620 KS EQUITY</v>
      </c>
      <c r="O1195" s="328" t="str">
        <f t="shared" si="38"/>
        <v>KOSDAQ:A288620</v>
      </c>
    </row>
    <row r="1196" spans="2:15">
      <c r="B1196" s="328" t="s">
        <v>5834</v>
      </c>
      <c r="C1196" s="328" t="s">
        <v>4165</v>
      </c>
      <c r="D1196" s="331" t="s">
        <v>5835</v>
      </c>
      <c r="E1196" s="328" t="s">
        <v>63</v>
      </c>
      <c r="F1196" s="328" t="s">
        <v>5836</v>
      </c>
      <c r="G1196" s="330">
        <v>43364</v>
      </c>
      <c r="H1196" s="328" t="s">
        <v>39</v>
      </c>
      <c r="I1196" s="328" t="s">
        <v>5837</v>
      </c>
      <c r="J1196" s="328" t="s">
        <v>5838</v>
      </c>
      <c r="K1196" s="328" t="s">
        <v>67</v>
      </c>
      <c r="M1196" s="328" t="str">
        <f t="shared" si="37"/>
        <v>293580 KS EQUITY</v>
      </c>
      <c r="O1196" s="328" t="str">
        <f t="shared" si="38"/>
        <v>KOSDAQ:A293580</v>
      </c>
    </row>
    <row r="1197" spans="2:15">
      <c r="B1197" s="328" t="s">
        <v>5839</v>
      </c>
      <c r="C1197" s="328" t="s">
        <v>4165</v>
      </c>
      <c r="D1197" s="331" t="s">
        <v>5840</v>
      </c>
      <c r="E1197" s="328" t="s">
        <v>1083</v>
      </c>
      <c r="F1197" s="328" t="s">
        <v>5841</v>
      </c>
      <c r="G1197" s="330">
        <v>43356</v>
      </c>
      <c r="H1197" s="328" t="s">
        <v>39</v>
      </c>
      <c r="I1197" s="328" t="s">
        <v>5842</v>
      </c>
      <c r="J1197" s="328" t="s">
        <v>5843</v>
      </c>
      <c r="K1197" s="328" t="s">
        <v>971</v>
      </c>
      <c r="M1197" s="328" t="str">
        <f t="shared" si="37"/>
        <v>290720 KS EQUITY</v>
      </c>
      <c r="O1197" s="328" t="str">
        <f t="shared" si="38"/>
        <v>KOSDAQ:A290720</v>
      </c>
    </row>
    <row r="1198" spans="2:15">
      <c r="B1198" s="328" t="s">
        <v>5844</v>
      </c>
      <c r="C1198" s="328" t="s">
        <v>4165</v>
      </c>
      <c r="D1198" s="331" t="s">
        <v>5845</v>
      </c>
      <c r="E1198" s="328" t="s">
        <v>162</v>
      </c>
      <c r="F1198" s="328" t="s">
        <v>5846</v>
      </c>
      <c r="G1198" s="330">
        <v>43356</v>
      </c>
      <c r="H1198" s="328" t="s">
        <v>39</v>
      </c>
      <c r="I1198" s="328" t="s">
        <v>5847</v>
      </c>
      <c r="J1198" s="328" t="s">
        <v>5848</v>
      </c>
      <c r="K1198" s="328" t="s">
        <v>33</v>
      </c>
      <c r="M1198" s="328" t="str">
        <f t="shared" si="37"/>
        <v>110790 KS EQUITY</v>
      </c>
      <c r="O1198" s="328" t="str">
        <f t="shared" si="38"/>
        <v>KOSDAQ:A110790</v>
      </c>
    </row>
    <row r="1199" spans="2:15">
      <c r="B1199" s="328" t="s">
        <v>5849</v>
      </c>
      <c r="C1199" s="328" t="s">
        <v>4165</v>
      </c>
      <c r="D1199" s="331" t="s">
        <v>5850</v>
      </c>
      <c r="E1199" s="328" t="s">
        <v>1072</v>
      </c>
      <c r="F1199" s="328" t="s">
        <v>5851</v>
      </c>
      <c r="G1199" s="330">
        <v>43350</v>
      </c>
      <c r="H1199" s="328" t="s">
        <v>39</v>
      </c>
      <c r="I1199" s="328" t="s">
        <v>5852</v>
      </c>
      <c r="J1199" s="328" t="s">
        <v>5853</v>
      </c>
      <c r="K1199" s="328" t="s">
        <v>33</v>
      </c>
      <c r="M1199" s="328" t="str">
        <f t="shared" si="37"/>
        <v>299170 KS EQUITY</v>
      </c>
      <c r="O1199" s="328" t="str">
        <f t="shared" si="38"/>
        <v>KOSDAQ:A299170</v>
      </c>
    </row>
    <row r="1200" spans="2:15">
      <c r="B1200" s="328" t="s">
        <v>5854</v>
      </c>
      <c r="C1200" s="328" t="s">
        <v>4165</v>
      </c>
      <c r="D1200" s="331" t="s">
        <v>5855</v>
      </c>
      <c r="E1200" s="328" t="s">
        <v>124</v>
      </c>
      <c r="F1200" s="328" t="s">
        <v>5856</v>
      </c>
      <c r="G1200" s="330">
        <v>43342</v>
      </c>
      <c r="H1200" s="328" t="s">
        <v>39</v>
      </c>
      <c r="I1200" s="328" t="s">
        <v>5857</v>
      </c>
      <c r="J1200" s="328" t="s">
        <v>5858</v>
      </c>
      <c r="K1200" s="328" t="s">
        <v>67</v>
      </c>
      <c r="M1200" s="328" t="str">
        <f t="shared" si="37"/>
        <v>219750 KS EQUITY</v>
      </c>
      <c r="O1200" s="328" t="str">
        <f t="shared" si="38"/>
        <v>KOSDAQ:A219750</v>
      </c>
    </row>
    <row r="1201" spans="2:15">
      <c r="B1201" s="328" t="s">
        <v>5859</v>
      </c>
      <c r="C1201" s="328" t="s">
        <v>4165</v>
      </c>
      <c r="D1201" s="331" t="s">
        <v>5860</v>
      </c>
      <c r="E1201" s="328" t="s">
        <v>575</v>
      </c>
      <c r="F1201" s="328" t="s">
        <v>5861</v>
      </c>
      <c r="G1201" s="330">
        <v>43340</v>
      </c>
      <c r="H1201" s="328" t="s">
        <v>39</v>
      </c>
      <c r="I1201" s="328" t="s">
        <v>5862</v>
      </c>
      <c r="J1201" s="328" t="s">
        <v>5863</v>
      </c>
      <c r="K1201" s="328" t="s">
        <v>67</v>
      </c>
      <c r="M1201" s="328" t="str">
        <f t="shared" si="37"/>
        <v>257370 KS EQUITY</v>
      </c>
      <c r="O1201" s="328" t="str">
        <f t="shared" si="38"/>
        <v>KOSDAQ:A257370</v>
      </c>
    </row>
    <row r="1202" spans="2:15">
      <c r="B1202" s="328" t="s">
        <v>5864</v>
      </c>
      <c r="C1202" s="328" t="s">
        <v>4165</v>
      </c>
      <c r="D1202" s="331" t="s">
        <v>5865</v>
      </c>
      <c r="E1202" s="328" t="s">
        <v>1375</v>
      </c>
      <c r="F1202" s="328" t="s">
        <v>5866</v>
      </c>
      <c r="G1202" s="330">
        <v>43336</v>
      </c>
      <c r="H1202" s="328" t="s">
        <v>39</v>
      </c>
      <c r="I1202" s="328" t="s">
        <v>5867</v>
      </c>
      <c r="J1202" s="328" t="s">
        <v>5868</v>
      </c>
      <c r="K1202" s="328" t="s">
        <v>33</v>
      </c>
      <c r="M1202" s="328" t="str">
        <f t="shared" si="37"/>
        <v>291230 KS EQUITY</v>
      </c>
      <c r="O1202" s="328" t="str">
        <f t="shared" si="38"/>
        <v>KOSDAQ:A291230</v>
      </c>
    </row>
    <row r="1203" spans="2:15">
      <c r="B1203" s="328" t="s">
        <v>5869</v>
      </c>
      <c r="C1203" s="328" t="s">
        <v>4165</v>
      </c>
      <c r="D1203" s="331" t="s">
        <v>5870</v>
      </c>
      <c r="E1203" s="328" t="s">
        <v>131</v>
      </c>
      <c r="F1203" s="328" t="s">
        <v>5871</v>
      </c>
      <c r="G1203" s="330">
        <v>43335</v>
      </c>
      <c r="H1203" s="328" t="s">
        <v>39</v>
      </c>
      <c r="I1203" s="328" t="s">
        <v>5872</v>
      </c>
      <c r="J1203" s="328" t="s">
        <v>5873</v>
      </c>
      <c r="K1203" s="328" t="s">
        <v>67</v>
      </c>
      <c r="M1203" s="328" t="str">
        <f t="shared" si="37"/>
        <v>197140 KS EQUITY</v>
      </c>
      <c r="O1203" s="328" t="str">
        <f t="shared" si="38"/>
        <v>KOSDAQ:A197140</v>
      </c>
    </row>
    <row r="1204" spans="2:15">
      <c r="B1204" s="328" t="s">
        <v>5874</v>
      </c>
      <c r="C1204" s="328" t="s">
        <v>4165</v>
      </c>
      <c r="D1204" s="331" t="s">
        <v>5875</v>
      </c>
      <c r="E1204" s="328" t="s">
        <v>290</v>
      </c>
      <c r="F1204" s="328" t="s">
        <v>5876</v>
      </c>
      <c r="G1204" s="330">
        <v>43332</v>
      </c>
      <c r="H1204" s="328" t="s">
        <v>39</v>
      </c>
      <c r="I1204" s="328" t="s">
        <v>5877</v>
      </c>
      <c r="J1204" s="328" t="s">
        <v>5878</v>
      </c>
      <c r="K1204" s="328" t="s">
        <v>33</v>
      </c>
      <c r="M1204" s="328" t="str">
        <f t="shared" si="37"/>
        <v>303030 KS EQUITY</v>
      </c>
      <c r="O1204" s="328" t="str">
        <f t="shared" si="38"/>
        <v>KOSDAQ:A303030</v>
      </c>
    </row>
    <row r="1205" spans="2:15">
      <c r="B1205" s="328" t="s">
        <v>5879</v>
      </c>
      <c r="C1205" s="328" t="s">
        <v>4165</v>
      </c>
      <c r="D1205" s="331" t="s">
        <v>5880</v>
      </c>
      <c r="E1205" s="328" t="s">
        <v>198</v>
      </c>
      <c r="F1205" s="328" t="s">
        <v>5881</v>
      </c>
      <c r="G1205" s="330">
        <v>43322</v>
      </c>
      <c r="H1205" s="328" t="s">
        <v>39</v>
      </c>
      <c r="I1205" s="328" t="s">
        <v>5882</v>
      </c>
      <c r="J1205" s="328" t="s">
        <v>5883</v>
      </c>
      <c r="K1205" s="328" t="s">
        <v>33</v>
      </c>
      <c r="M1205" s="328" t="str">
        <f t="shared" si="37"/>
        <v>290740 KS EQUITY</v>
      </c>
      <c r="O1205" s="328" t="str">
        <f t="shared" si="38"/>
        <v>KOSDAQ:A290740</v>
      </c>
    </row>
    <row r="1206" spans="2:15">
      <c r="B1206" s="328" t="s">
        <v>5884</v>
      </c>
      <c r="C1206" s="328" t="s">
        <v>4165</v>
      </c>
      <c r="D1206" s="331" t="s">
        <v>5885</v>
      </c>
      <c r="E1206" s="328" t="s">
        <v>365</v>
      </c>
      <c r="F1206" s="328" t="s">
        <v>5886</v>
      </c>
      <c r="G1206" s="330">
        <v>43319</v>
      </c>
      <c r="H1206" s="328" t="s">
        <v>39</v>
      </c>
      <c r="I1206" s="328" t="s">
        <v>5887</v>
      </c>
      <c r="J1206" s="328" t="s">
        <v>5888</v>
      </c>
      <c r="K1206" s="328" t="s">
        <v>67</v>
      </c>
      <c r="M1206" s="328" t="str">
        <f t="shared" si="37"/>
        <v>173130 KS EQUITY</v>
      </c>
      <c r="O1206" s="328" t="str">
        <f t="shared" si="38"/>
        <v>KOSDAQ:A173130</v>
      </c>
    </row>
    <row r="1207" spans="2:15">
      <c r="B1207" s="328" t="s">
        <v>5889</v>
      </c>
      <c r="C1207" s="328" t="s">
        <v>4165</v>
      </c>
      <c r="D1207" s="331" t="s">
        <v>5890</v>
      </c>
      <c r="E1207" s="328" t="s">
        <v>575</v>
      </c>
      <c r="F1207" s="328" t="s">
        <v>5891</v>
      </c>
      <c r="G1207" s="330">
        <v>43318</v>
      </c>
      <c r="H1207" s="328" t="s">
        <v>39</v>
      </c>
      <c r="I1207" s="328" t="s">
        <v>5892</v>
      </c>
      <c r="J1207" s="328" t="s">
        <v>5893</v>
      </c>
      <c r="K1207" s="328" t="s">
        <v>33</v>
      </c>
      <c r="M1207" s="328" t="str">
        <f t="shared" si="37"/>
        <v>089970 KS EQUITY</v>
      </c>
      <c r="O1207" s="328" t="str">
        <f t="shared" si="38"/>
        <v>KOSDAQ:A089970</v>
      </c>
    </row>
    <row r="1208" spans="2:15">
      <c r="B1208" s="328" t="s">
        <v>5894</v>
      </c>
      <c r="C1208" s="328" t="s">
        <v>4165</v>
      </c>
      <c r="D1208" s="331" t="s">
        <v>5895</v>
      </c>
      <c r="E1208" s="328" t="s">
        <v>179</v>
      </c>
      <c r="F1208" s="328" t="s">
        <v>5896</v>
      </c>
      <c r="G1208" s="330">
        <v>43314</v>
      </c>
      <c r="H1208" s="328" t="s">
        <v>39</v>
      </c>
      <c r="I1208" s="328" t="s">
        <v>5897</v>
      </c>
      <c r="J1208" s="328" t="s">
        <v>5898</v>
      </c>
      <c r="K1208" s="328" t="s">
        <v>33</v>
      </c>
      <c r="M1208" s="328" t="str">
        <f t="shared" si="37"/>
        <v>086820 KS EQUITY</v>
      </c>
      <c r="O1208" s="328" t="str">
        <f t="shared" si="38"/>
        <v>KOSDAQ:A086820</v>
      </c>
    </row>
    <row r="1209" spans="2:15">
      <c r="B1209" s="328" t="s">
        <v>5899</v>
      </c>
      <c r="C1209" s="328" t="s">
        <v>4165</v>
      </c>
      <c r="D1209" s="331" t="s">
        <v>5900</v>
      </c>
      <c r="E1209" s="328" t="s">
        <v>2272</v>
      </c>
      <c r="F1209" s="328" t="s">
        <v>5901</v>
      </c>
      <c r="G1209" s="330">
        <v>43307</v>
      </c>
      <c r="H1209" s="328" t="s">
        <v>39</v>
      </c>
      <c r="I1209" s="328" t="s">
        <v>5902</v>
      </c>
      <c r="J1209" s="328" t="s">
        <v>5903</v>
      </c>
      <c r="K1209" s="328" t="s">
        <v>635</v>
      </c>
      <c r="M1209" s="328" t="str">
        <f t="shared" si="37"/>
        <v>290380 KS EQUITY</v>
      </c>
      <c r="O1209" s="328" t="str">
        <f t="shared" si="38"/>
        <v>KOSDAQ:A290380</v>
      </c>
    </row>
    <row r="1210" spans="2:15">
      <c r="B1210" s="328" t="s">
        <v>5904</v>
      </c>
      <c r="C1210" s="328" t="s">
        <v>4165</v>
      </c>
      <c r="D1210" s="331" t="s">
        <v>5905</v>
      </c>
      <c r="E1210" s="328" t="s">
        <v>575</v>
      </c>
      <c r="F1210" s="328" t="s">
        <v>5906</v>
      </c>
      <c r="G1210" s="330">
        <v>43304</v>
      </c>
      <c r="H1210" s="328" t="s">
        <v>39</v>
      </c>
      <c r="I1210" s="328" t="s">
        <v>5907</v>
      </c>
      <c r="J1210" s="328" t="s">
        <v>5908</v>
      </c>
      <c r="K1210" s="328" t="s">
        <v>33</v>
      </c>
      <c r="M1210" s="328" t="str">
        <f t="shared" si="37"/>
        <v>110990 KS EQUITY</v>
      </c>
      <c r="O1210" s="328" t="str">
        <f t="shared" si="38"/>
        <v>KOSDAQ:A110990</v>
      </c>
    </row>
    <row r="1211" spans="2:15">
      <c r="B1211" s="328" t="s">
        <v>5909</v>
      </c>
      <c r="C1211" s="328" t="s">
        <v>4165</v>
      </c>
      <c r="D1211" s="331" t="s">
        <v>5910</v>
      </c>
      <c r="E1211" s="328" t="s">
        <v>131</v>
      </c>
      <c r="F1211" s="328" t="s">
        <v>5911</v>
      </c>
      <c r="G1211" s="330">
        <v>43301</v>
      </c>
      <c r="H1211" s="328" t="s">
        <v>39</v>
      </c>
      <c r="I1211" s="328" t="s">
        <v>5912</v>
      </c>
      <c r="J1211" s="328" t="s">
        <v>5913</v>
      </c>
      <c r="K1211" s="328" t="s">
        <v>67</v>
      </c>
      <c r="M1211" s="328" t="str">
        <f t="shared" si="37"/>
        <v>275630 KS EQUITY</v>
      </c>
      <c r="O1211" s="328" t="str">
        <f t="shared" si="38"/>
        <v>KOSDAQ:A275630</v>
      </c>
    </row>
    <row r="1212" spans="2:15">
      <c r="B1212" s="328" t="s">
        <v>5914</v>
      </c>
      <c r="C1212" s="328" t="s">
        <v>4165</v>
      </c>
      <c r="D1212" s="331" t="s">
        <v>5915</v>
      </c>
      <c r="E1212" s="328" t="s">
        <v>131</v>
      </c>
      <c r="F1212" s="328" t="s">
        <v>5916</v>
      </c>
      <c r="G1212" s="330">
        <v>43299</v>
      </c>
      <c r="H1212" s="328" t="s">
        <v>39</v>
      </c>
      <c r="I1212" s="328" t="s">
        <v>5917</v>
      </c>
      <c r="J1212" s="328" t="s">
        <v>5918</v>
      </c>
      <c r="K1212" s="328" t="s">
        <v>67</v>
      </c>
      <c r="M1212" s="328" t="str">
        <f t="shared" si="37"/>
        <v>290270 KS EQUITY</v>
      </c>
      <c r="O1212" s="328" t="str">
        <f t="shared" si="38"/>
        <v>KOSDAQ:A290270</v>
      </c>
    </row>
    <row r="1213" spans="2:15">
      <c r="B1213" s="328" t="s">
        <v>5919</v>
      </c>
      <c r="C1213" s="328" t="s">
        <v>4165</v>
      </c>
      <c r="D1213" s="331" t="s">
        <v>5920</v>
      </c>
      <c r="E1213" s="328" t="s">
        <v>376</v>
      </c>
      <c r="F1213" s="328" t="s">
        <v>5921</v>
      </c>
      <c r="G1213" s="330">
        <v>43293</v>
      </c>
      <c r="H1213" s="328" t="s">
        <v>39</v>
      </c>
      <c r="I1213" s="328" t="s">
        <v>5922</v>
      </c>
      <c r="J1213" s="328" t="s">
        <v>5923</v>
      </c>
      <c r="K1213" s="328" t="s">
        <v>33</v>
      </c>
      <c r="M1213" s="328" t="str">
        <f t="shared" si="37"/>
        <v>080720 KS EQUITY</v>
      </c>
      <c r="O1213" s="328" t="str">
        <f t="shared" si="38"/>
        <v>KOSDAQ:A080720</v>
      </c>
    </row>
    <row r="1214" spans="2:15">
      <c r="B1214" s="328" t="s">
        <v>5924</v>
      </c>
      <c r="C1214" s="328" t="s">
        <v>4165</v>
      </c>
      <c r="D1214" s="331" t="s">
        <v>5925</v>
      </c>
      <c r="E1214" s="328" t="s">
        <v>162</v>
      </c>
      <c r="F1214" s="328" t="s">
        <v>5926</v>
      </c>
      <c r="G1214" s="330">
        <v>43287</v>
      </c>
      <c r="H1214" s="328" t="s">
        <v>50</v>
      </c>
      <c r="I1214" s="328" t="s">
        <v>5927</v>
      </c>
      <c r="J1214" s="328" t="s">
        <v>5928</v>
      </c>
      <c r="K1214" s="328" t="s">
        <v>33</v>
      </c>
      <c r="M1214" s="328" t="str">
        <f t="shared" si="37"/>
        <v>204020 KS EQUITY</v>
      </c>
      <c r="O1214" s="328" t="str">
        <f t="shared" si="38"/>
        <v>KOSDAQ:A204020</v>
      </c>
    </row>
    <row r="1215" spans="2:15">
      <c r="B1215" s="328" t="s">
        <v>5929</v>
      </c>
      <c r="C1215" s="328" t="s">
        <v>4165</v>
      </c>
      <c r="D1215" s="331" t="s">
        <v>5930</v>
      </c>
      <c r="E1215" s="328" t="s">
        <v>1261</v>
      </c>
      <c r="F1215" s="328" t="s">
        <v>5931</v>
      </c>
      <c r="G1215" s="330">
        <v>43277</v>
      </c>
      <c r="H1215" s="328" t="s">
        <v>39</v>
      </c>
      <c r="I1215" s="328" t="s">
        <v>5932</v>
      </c>
      <c r="J1215" s="328" t="s">
        <v>5933</v>
      </c>
      <c r="K1215" s="328" t="s">
        <v>436</v>
      </c>
      <c r="M1215" s="328" t="str">
        <f t="shared" si="37"/>
        <v>297570 KS EQUITY</v>
      </c>
      <c r="O1215" s="328" t="str">
        <f t="shared" si="38"/>
        <v>KOSDAQ:A297570</v>
      </c>
    </row>
    <row r="1216" spans="2:15">
      <c r="B1216" s="328" t="s">
        <v>5934</v>
      </c>
      <c r="C1216" s="328" t="s">
        <v>4165</v>
      </c>
      <c r="D1216" s="331" t="s">
        <v>5935</v>
      </c>
      <c r="E1216" s="328" t="s">
        <v>193</v>
      </c>
      <c r="F1216" s="328" t="s">
        <v>4220</v>
      </c>
      <c r="G1216" s="330">
        <v>43259</v>
      </c>
      <c r="H1216" s="328" t="s">
        <v>39</v>
      </c>
      <c r="I1216" s="328" t="s">
        <v>5936</v>
      </c>
      <c r="J1216" s="328" t="s">
        <v>5937</v>
      </c>
      <c r="K1216" s="328" t="s">
        <v>67</v>
      </c>
      <c r="M1216" s="328" t="str">
        <f t="shared" si="37"/>
        <v>226950 KS EQUITY</v>
      </c>
      <c r="O1216" s="328" t="str">
        <f t="shared" si="38"/>
        <v>KOSDAQ:A226950</v>
      </c>
    </row>
    <row r="1217" spans="2:15">
      <c r="B1217" s="328" t="s">
        <v>5938</v>
      </c>
      <c r="C1217" s="328" t="s">
        <v>4165</v>
      </c>
      <c r="D1217" s="331" t="s">
        <v>5939</v>
      </c>
      <c r="E1217" s="328" t="s">
        <v>376</v>
      </c>
      <c r="F1217" s="328" t="s">
        <v>4325</v>
      </c>
      <c r="G1217" s="330">
        <v>43258</v>
      </c>
      <c r="H1217" s="328" t="s">
        <v>39</v>
      </c>
      <c r="I1217" s="328" t="s">
        <v>5940</v>
      </c>
      <c r="J1217" s="328" t="s">
        <v>5941</v>
      </c>
      <c r="K1217" s="328" t="s">
        <v>33</v>
      </c>
      <c r="M1217" s="328" t="str">
        <f t="shared" si="37"/>
        <v>175250 KS EQUITY</v>
      </c>
      <c r="O1217" s="328" t="str">
        <f t="shared" si="38"/>
        <v>KOSDAQ:A175250</v>
      </c>
    </row>
    <row r="1218" spans="2:15">
      <c r="B1218" s="328" t="s">
        <v>5942</v>
      </c>
      <c r="C1218" s="328" t="s">
        <v>4165</v>
      </c>
      <c r="D1218" s="331" t="s">
        <v>5943</v>
      </c>
      <c r="E1218" s="328" t="s">
        <v>63</v>
      </c>
      <c r="F1218" s="328" t="s">
        <v>5944</v>
      </c>
      <c r="G1218" s="330">
        <v>43252</v>
      </c>
      <c r="H1218" s="328" t="s">
        <v>39</v>
      </c>
      <c r="I1218" s="328" t="s">
        <v>5945</v>
      </c>
      <c r="J1218" s="328" t="s">
        <v>5946</v>
      </c>
      <c r="K1218" s="328" t="s">
        <v>579</v>
      </c>
      <c r="M1218" s="328" t="str">
        <f t="shared" si="37"/>
        <v>289080 KS EQUITY</v>
      </c>
      <c r="O1218" s="328" t="str">
        <f t="shared" si="38"/>
        <v>KOSDAQ:A289080</v>
      </c>
    </row>
    <row r="1219" spans="2:15">
      <c r="B1219" s="328" t="s">
        <v>5947</v>
      </c>
      <c r="C1219" s="328" t="s">
        <v>4165</v>
      </c>
      <c r="D1219" s="331" t="s">
        <v>5948</v>
      </c>
      <c r="E1219" s="328" t="s">
        <v>193</v>
      </c>
      <c r="F1219" s="328" t="s">
        <v>5949</v>
      </c>
      <c r="G1219" s="330">
        <v>43249</v>
      </c>
      <c r="H1219" s="328" t="s">
        <v>39</v>
      </c>
      <c r="I1219" s="328" t="s">
        <v>5950</v>
      </c>
      <c r="J1219" s="328" t="s">
        <v>5951</v>
      </c>
      <c r="K1219" s="328" t="s">
        <v>67</v>
      </c>
      <c r="M1219" s="328" t="str">
        <f t="shared" si="37"/>
        <v>245620 KS EQUITY</v>
      </c>
      <c r="O1219" s="328" t="str">
        <f t="shared" si="38"/>
        <v>KOSDAQ:A245620</v>
      </c>
    </row>
    <row r="1220" spans="2:15">
      <c r="B1220" s="328" t="s">
        <v>5952</v>
      </c>
      <c r="C1220" s="328" t="s">
        <v>4165</v>
      </c>
      <c r="D1220" s="331" t="s">
        <v>5953</v>
      </c>
      <c r="E1220" s="328" t="s">
        <v>193</v>
      </c>
      <c r="F1220" s="328" t="s">
        <v>5954</v>
      </c>
      <c r="G1220" s="330">
        <v>43248</v>
      </c>
      <c r="H1220" s="328" t="s">
        <v>39</v>
      </c>
      <c r="I1220" s="328" t="s">
        <v>5955</v>
      </c>
      <c r="J1220" s="328" t="s">
        <v>5956</v>
      </c>
      <c r="K1220" s="328" t="s">
        <v>67</v>
      </c>
      <c r="M1220" s="328" t="str">
        <f t="shared" si="37"/>
        <v>284620 KS EQUITY</v>
      </c>
      <c r="O1220" s="328" t="str">
        <f t="shared" si="38"/>
        <v>KOSDAQ:A284620</v>
      </c>
    </row>
    <row r="1221" spans="2:15">
      <c r="B1221" s="328" t="s">
        <v>5957</v>
      </c>
      <c r="C1221" s="328" t="s">
        <v>4165</v>
      </c>
      <c r="D1221" s="331" t="s">
        <v>5958</v>
      </c>
      <c r="E1221" s="328" t="s">
        <v>316</v>
      </c>
      <c r="F1221" s="328" t="s">
        <v>5959</v>
      </c>
      <c r="G1221" s="330">
        <v>43228</v>
      </c>
      <c r="H1221" s="328" t="s">
        <v>39</v>
      </c>
      <c r="I1221" s="328" t="s">
        <v>5960</v>
      </c>
      <c r="J1221" s="328" t="s">
        <v>5961</v>
      </c>
      <c r="K1221" s="328" t="s">
        <v>33</v>
      </c>
      <c r="M1221" s="328" t="str">
        <f t="shared" si="37"/>
        <v>037030 KS EQUITY</v>
      </c>
      <c r="O1221" s="328" t="str">
        <f t="shared" si="38"/>
        <v>KOSDAQ:A037030</v>
      </c>
    </row>
    <row r="1222" spans="2:15">
      <c r="B1222" s="328" t="s">
        <v>5962</v>
      </c>
      <c r="C1222" s="328" t="s">
        <v>4165</v>
      </c>
      <c r="D1222" s="331" t="s">
        <v>5963</v>
      </c>
      <c r="E1222" s="328" t="s">
        <v>1019</v>
      </c>
      <c r="F1222" s="328" t="s">
        <v>5964</v>
      </c>
      <c r="G1222" s="330">
        <v>43196</v>
      </c>
      <c r="H1222" s="328" t="s">
        <v>30</v>
      </c>
      <c r="I1222" s="328" t="s">
        <v>5965</v>
      </c>
      <c r="J1222" s="328" t="s">
        <v>5966</v>
      </c>
      <c r="K1222" s="328" t="s">
        <v>5572</v>
      </c>
      <c r="M1222" s="328" t="str">
        <f t="shared" si="37"/>
        <v>016790 KS EQUITY</v>
      </c>
      <c r="O1222" s="328" t="str">
        <f t="shared" si="38"/>
        <v>KOSDAQ:A016790</v>
      </c>
    </row>
    <row r="1223" spans="2:15">
      <c r="B1223" s="328" t="s">
        <v>5967</v>
      </c>
      <c r="C1223" s="328" t="s">
        <v>4165</v>
      </c>
      <c r="D1223" s="331" t="s">
        <v>5968</v>
      </c>
      <c r="E1223" s="328" t="s">
        <v>124</v>
      </c>
      <c r="F1223" s="328" t="s">
        <v>5969</v>
      </c>
      <c r="G1223" s="330">
        <v>43194</v>
      </c>
      <c r="H1223" s="328" t="s">
        <v>39</v>
      </c>
      <c r="I1223" s="328" t="s">
        <v>5970</v>
      </c>
      <c r="J1223" s="328" t="s">
        <v>5971</v>
      </c>
      <c r="K1223" s="328" t="s">
        <v>67</v>
      </c>
      <c r="M1223" s="328" t="str">
        <f t="shared" si="37"/>
        <v>258830 KS EQUITY</v>
      </c>
      <c r="O1223" s="328" t="str">
        <f t="shared" si="38"/>
        <v>KOSDAQ:A258830</v>
      </c>
    </row>
    <row r="1224" spans="2:15">
      <c r="B1224" s="328" t="s">
        <v>5972</v>
      </c>
      <c r="C1224" s="328" t="s">
        <v>4165</v>
      </c>
      <c r="D1224" s="331" t="s">
        <v>5973</v>
      </c>
      <c r="E1224" s="328" t="s">
        <v>124</v>
      </c>
      <c r="F1224" s="328" t="s">
        <v>5974</v>
      </c>
      <c r="G1224" s="330">
        <v>43187</v>
      </c>
      <c r="H1224" s="328" t="s">
        <v>39</v>
      </c>
      <c r="I1224" s="328" t="s">
        <v>5975</v>
      </c>
      <c r="J1224" s="328" t="s">
        <v>5976</v>
      </c>
      <c r="K1224" s="328" t="s">
        <v>33</v>
      </c>
      <c r="M1224" s="328" t="str">
        <f t="shared" si="37"/>
        <v>122310 KS EQUITY</v>
      </c>
      <c r="O1224" s="328" t="str">
        <f t="shared" si="38"/>
        <v>KOSDAQ:A122310</v>
      </c>
    </row>
    <row r="1225" spans="2:15">
      <c r="B1225" s="328" t="s">
        <v>5977</v>
      </c>
      <c r="C1225" s="328" t="s">
        <v>4165</v>
      </c>
      <c r="D1225" s="331" t="s">
        <v>5978</v>
      </c>
      <c r="E1225" s="328" t="s">
        <v>124</v>
      </c>
      <c r="F1225" s="328" t="s">
        <v>5979</v>
      </c>
      <c r="G1225" s="330">
        <v>43174</v>
      </c>
      <c r="H1225" s="328" t="s">
        <v>39</v>
      </c>
      <c r="I1225" s="328" t="s">
        <v>5980</v>
      </c>
      <c r="J1225" s="328" t="s">
        <v>5981</v>
      </c>
      <c r="K1225" s="328" t="s">
        <v>436</v>
      </c>
      <c r="M1225" s="328" t="str">
        <f t="shared" si="37"/>
        <v>287410 KS EQUITY</v>
      </c>
      <c r="O1225" s="328" t="str">
        <f t="shared" si="38"/>
        <v>KOSDAQ:A287410</v>
      </c>
    </row>
    <row r="1226" spans="2:15">
      <c r="B1226" s="328" t="s">
        <v>5982</v>
      </c>
      <c r="C1226" s="328" t="s">
        <v>4165</v>
      </c>
      <c r="D1226" s="331" t="s">
        <v>5983</v>
      </c>
      <c r="E1226" s="328" t="s">
        <v>461</v>
      </c>
      <c r="F1226" s="328" t="s">
        <v>5819</v>
      </c>
      <c r="G1226" s="330">
        <v>43173</v>
      </c>
      <c r="H1226" s="328" t="s">
        <v>39</v>
      </c>
      <c r="I1226" s="328" t="s">
        <v>5984</v>
      </c>
      <c r="J1226" s="328" t="s">
        <v>5985</v>
      </c>
      <c r="K1226" s="328" t="s">
        <v>33</v>
      </c>
      <c r="M1226" s="328" t="str">
        <f t="shared" si="37"/>
        <v>950170 KS EQUITY</v>
      </c>
      <c r="O1226" s="328" t="str">
        <f t="shared" si="38"/>
        <v>KOSDAQ:A950170</v>
      </c>
    </row>
    <row r="1227" spans="2:15">
      <c r="B1227" s="328" t="s">
        <v>5986</v>
      </c>
      <c r="C1227" s="328" t="s">
        <v>4165</v>
      </c>
      <c r="D1227" s="331" t="s">
        <v>5987</v>
      </c>
      <c r="E1227" s="328" t="s">
        <v>575</v>
      </c>
      <c r="F1227" s="328" t="s">
        <v>5988</v>
      </c>
      <c r="G1227" s="330">
        <v>43153</v>
      </c>
      <c r="H1227" s="328" t="s">
        <v>39</v>
      </c>
      <c r="I1227" s="328" t="s">
        <v>5989</v>
      </c>
      <c r="J1227" s="328" t="s">
        <v>5990</v>
      </c>
      <c r="K1227" s="328" t="s">
        <v>33</v>
      </c>
      <c r="M1227" s="328" t="str">
        <f t="shared" si="37"/>
        <v>253590 KS EQUITY</v>
      </c>
      <c r="O1227" s="328" t="str">
        <f t="shared" si="38"/>
        <v>KOSDAQ:A253590</v>
      </c>
    </row>
    <row r="1228" spans="2:15">
      <c r="B1228" s="328" t="s">
        <v>5991</v>
      </c>
      <c r="C1228" s="328" t="s">
        <v>4165</v>
      </c>
      <c r="D1228" s="331" t="s">
        <v>5992</v>
      </c>
      <c r="E1228" s="328" t="s">
        <v>713</v>
      </c>
      <c r="F1228" s="328" t="s">
        <v>5993</v>
      </c>
      <c r="G1228" s="330">
        <v>43152</v>
      </c>
      <c r="H1228" s="328" t="s">
        <v>39</v>
      </c>
      <c r="I1228" s="328" t="s">
        <v>5994</v>
      </c>
      <c r="J1228" s="328" t="s">
        <v>5995</v>
      </c>
      <c r="K1228" s="328" t="s">
        <v>128</v>
      </c>
      <c r="M1228" s="328" t="str">
        <f t="shared" si="37"/>
        <v>263700 KS EQUITY</v>
      </c>
      <c r="O1228" s="328" t="str">
        <f t="shared" si="38"/>
        <v>KOSDAQ:A263700</v>
      </c>
    </row>
    <row r="1229" spans="2:15">
      <c r="B1229" s="328" t="s">
        <v>5996</v>
      </c>
      <c r="C1229" s="328" t="s">
        <v>4165</v>
      </c>
      <c r="D1229" s="331" t="s">
        <v>5997</v>
      </c>
      <c r="E1229" s="328" t="s">
        <v>575</v>
      </c>
      <c r="F1229" s="328" t="s">
        <v>5998</v>
      </c>
      <c r="G1229" s="330">
        <v>43144</v>
      </c>
      <c r="H1229" s="328" t="s">
        <v>39</v>
      </c>
      <c r="I1229" s="328" t="s">
        <v>5999</v>
      </c>
      <c r="J1229" s="328" t="s">
        <v>6000</v>
      </c>
      <c r="K1229" s="328" t="s">
        <v>33</v>
      </c>
      <c r="M1229" s="328" t="str">
        <f t="shared" si="37"/>
        <v>064510 KS EQUITY</v>
      </c>
      <c r="O1229" s="328" t="str">
        <f t="shared" si="38"/>
        <v>KOSDAQ:A064510</v>
      </c>
    </row>
    <row r="1230" spans="2:15">
      <c r="B1230" s="328" t="s">
        <v>6001</v>
      </c>
      <c r="C1230" s="328" t="s">
        <v>4165</v>
      </c>
      <c r="D1230" s="331" t="s">
        <v>6002</v>
      </c>
      <c r="E1230" s="328" t="s">
        <v>626</v>
      </c>
      <c r="F1230" s="328" t="s">
        <v>6003</v>
      </c>
      <c r="G1230" s="330">
        <v>43143</v>
      </c>
      <c r="H1230" s="328" t="s">
        <v>2549</v>
      </c>
      <c r="I1230" s="328" t="s">
        <v>6004</v>
      </c>
      <c r="J1230" s="328" t="s">
        <v>6005</v>
      </c>
      <c r="K1230" s="328" t="s">
        <v>33</v>
      </c>
      <c r="M1230" s="328" t="str">
        <f t="shared" si="37"/>
        <v>277070 KS EQUITY</v>
      </c>
      <c r="O1230" s="328" t="str">
        <f t="shared" si="38"/>
        <v>KOSDAQ:A277070</v>
      </c>
    </row>
    <row r="1231" spans="2:15">
      <c r="B1231" s="328" t="s">
        <v>6006</v>
      </c>
      <c r="C1231" s="328" t="s">
        <v>4165</v>
      </c>
      <c r="D1231" s="331" t="s">
        <v>6007</v>
      </c>
      <c r="E1231" s="328" t="s">
        <v>124</v>
      </c>
      <c r="F1231" s="328" t="s">
        <v>6008</v>
      </c>
      <c r="G1231" s="330">
        <v>43143</v>
      </c>
      <c r="H1231" s="328" t="s">
        <v>39</v>
      </c>
      <c r="I1231" s="328" t="s">
        <v>6009</v>
      </c>
      <c r="J1231" s="328" t="s">
        <v>6010</v>
      </c>
      <c r="K1231" s="328" t="s">
        <v>33</v>
      </c>
      <c r="M1231" s="328" t="str">
        <f t="shared" si="37"/>
        <v>226400 KS EQUITY</v>
      </c>
      <c r="O1231" s="328" t="str">
        <f t="shared" si="38"/>
        <v>KOSDAQ:A226400</v>
      </c>
    </row>
    <row r="1232" spans="2:15">
      <c r="B1232" s="328" t="s">
        <v>6011</v>
      </c>
      <c r="C1232" s="328" t="s">
        <v>4165</v>
      </c>
      <c r="D1232" s="331" t="s">
        <v>6012</v>
      </c>
      <c r="E1232" s="328" t="s">
        <v>179</v>
      </c>
      <c r="F1232" s="328" t="s">
        <v>6013</v>
      </c>
      <c r="G1232" s="330">
        <v>43139</v>
      </c>
      <c r="H1232" s="328" t="s">
        <v>39</v>
      </c>
      <c r="I1232" s="328" t="s">
        <v>6014</v>
      </c>
      <c r="J1232" s="328" t="s">
        <v>6015</v>
      </c>
      <c r="K1232" s="328" t="s">
        <v>33</v>
      </c>
      <c r="M1232" s="328" t="str">
        <f t="shared" si="37"/>
        <v>183490 KS EQUITY</v>
      </c>
      <c r="O1232" s="328" t="str">
        <f t="shared" si="38"/>
        <v>KOSDAQ:A183490</v>
      </c>
    </row>
    <row r="1233" spans="2:15">
      <c r="B1233" s="328" t="s">
        <v>6016</v>
      </c>
      <c r="C1233" s="328" t="s">
        <v>4165</v>
      </c>
      <c r="D1233" s="331" t="s">
        <v>6017</v>
      </c>
      <c r="E1233" s="328" t="s">
        <v>376</v>
      </c>
      <c r="F1233" s="328" t="s">
        <v>6018</v>
      </c>
      <c r="G1233" s="330">
        <v>43136</v>
      </c>
      <c r="H1233" s="328" t="s">
        <v>39</v>
      </c>
      <c r="I1233" s="328" t="s">
        <v>6019</v>
      </c>
      <c r="J1233" s="328" t="s">
        <v>6020</v>
      </c>
      <c r="K1233" s="328" t="s">
        <v>67</v>
      </c>
      <c r="M1233" s="328" t="str">
        <f t="shared" si="37"/>
        <v>006620 KS EQUITY</v>
      </c>
      <c r="O1233" s="328" t="str">
        <f t="shared" si="38"/>
        <v>KOSDAQ:A006620</v>
      </c>
    </row>
    <row r="1234" spans="2:15">
      <c r="B1234" s="328" t="s">
        <v>6021</v>
      </c>
      <c r="C1234" s="328" t="s">
        <v>4165</v>
      </c>
      <c r="D1234" s="331" t="s">
        <v>6022</v>
      </c>
      <c r="E1234" s="328" t="s">
        <v>6023</v>
      </c>
      <c r="F1234" s="328" t="s">
        <v>6024</v>
      </c>
      <c r="G1234" s="330">
        <v>43132</v>
      </c>
      <c r="H1234" s="328" t="s">
        <v>39</v>
      </c>
      <c r="I1234" s="328" t="s">
        <v>4550</v>
      </c>
      <c r="J1234" s="328" t="s">
        <v>6025</v>
      </c>
      <c r="K1234" s="328" t="s">
        <v>33</v>
      </c>
      <c r="M1234" s="328" t="str">
        <f t="shared" si="37"/>
        <v>154030 KS EQUITY</v>
      </c>
      <c r="O1234" s="328" t="str">
        <f t="shared" si="38"/>
        <v>KOSDAQ:A154030</v>
      </c>
    </row>
    <row r="1235" spans="2:15">
      <c r="B1235" s="328" t="s">
        <v>6026</v>
      </c>
      <c r="C1235" s="328" t="s">
        <v>4165</v>
      </c>
      <c r="D1235" s="331" t="s">
        <v>6027</v>
      </c>
      <c r="E1235" s="328" t="s">
        <v>4904</v>
      </c>
      <c r="F1235" s="328" t="s">
        <v>6028</v>
      </c>
      <c r="G1235" s="330">
        <v>43126</v>
      </c>
      <c r="H1235" s="328" t="s">
        <v>39</v>
      </c>
      <c r="I1235" s="328" t="s">
        <v>6029</v>
      </c>
      <c r="J1235" s="328" t="s">
        <v>6030</v>
      </c>
      <c r="K1235" s="328" t="s">
        <v>436</v>
      </c>
      <c r="M1235" s="328" t="str">
        <f t="shared" si="37"/>
        <v>260660 KS EQUITY</v>
      </c>
      <c r="O1235" s="328" t="str">
        <f t="shared" si="38"/>
        <v>KOSDAQ:A260660</v>
      </c>
    </row>
    <row r="1236" spans="2:15">
      <c r="B1236" s="328" t="s">
        <v>6031</v>
      </c>
      <c r="C1236" s="328" t="s">
        <v>4165</v>
      </c>
      <c r="D1236" s="331" t="s">
        <v>6032</v>
      </c>
      <c r="E1236" s="328" t="s">
        <v>512</v>
      </c>
      <c r="F1236" s="328" t="s">
        <v>6033</v>
      </c>
      <c r="G1236" s="330">
        <v>43125</v>
      </c>
      <c r="H1236" s="328" t="s">
        <v>39</v>
      </c>
      <c r="I1236" s="328" t="s">
        <v>6034</v>
      </c>
      <c r="J1236" s="328" t="s">
        <v>6035</v>
      </c>
      <c r="K1236" s="328" t="s">
        <v>67</v>
      </c>
      <c r="M1236" s="328" t="str">
        <f t="shared" si="37"/>
        <v>042000 KS EQUITY</v>
      </c>
      <c r="O1236" s="328" t="str">
        <f t="shared" si="38"/>
        <v>KOSDAQ:A042000</v>
      </c>
    </row>
    <row r="1237" spans="2:15">
      <c r="B1237" s="328" t="s">
        <v>6036</v>
      </c>
      <c r="C1237" s="328" t="s">
        <v>4165</v>
      </c>
      <c r="D1237" s="331" t="s">
        <v>6037</v>
      </c>
      <c r="E1237" s="328" t="s">
        <v>131</v>
      </c>
      <c r="F1237" s="328" t="s">
        <v>6038</v>
      </c>
      <c r="G1237" s="330">
        <v>43095</v>
      </c>
      <c r="H1237" s="328" t="s">
        <v>39</v>
      </c>
      <c r="I1237" s="328" t="s">
        <v>6039</v>
      </c>
      <c r="J1237" s="328" t="s">
        <v>6040</v>
      </c>
      <c r="K1237" s="328" t="s">
        <v>1069</v>
      </c>
      <c r="M1237" s="328" t="str">
        <f t="shared" si="37"/>
        <v>219420 KS EQUITY</v>
      </c>
      <c r="O1237" s="328" t="str">
        <f t="shared" si="38"/>
        <v>KOSDAQ:A219420</v>
      </c>
    </row>
    <row r="1238" spans="2:15">
      <c r="B1238" s="328" t="s">
        <v>6041</v>
      </c>
      <c r="C1238" s="328" t="s">
        <v>4165</v>
      </c>
      <c r="D1238" s="331" t="s">
        <v>6042</v>
      </c>
      <c r="E1238" s="328" t="s">
        <v>162</v>
      </c>
      <c r="F1238" s="328" t="s">
        <v>6043</v>
      </c>
      <c r="G1238" s="330">
        <v>43089</v>
      </c>
      <c r="H1238" s="328" t="s">
        <v>39</v>
      </c>
      <c r="I1238" s="328" t="s">
        <v>6044</v>
      </c>
      <c r="J1238" s="328" t="s">
        <v>6045</v>
      </c>
      <c r="K1238" s="328" t="s">
        <v>579</v>
      </c>
      <c r="M1238" s="328" t="str">
        <f t="shared" si="37"/>
        <v>267790 KS EQUITY</v>
      </c>
      <c r="O1238" s="328" t="str">
        <f t="shared" si="38"/>
        <v>KOSDAQ:A267790</v>
      </c>
    </row>
    <row r="1239" spans="2:15">
      <c r="B1239" s="328" t="s">
        <v>6046</v>
      </c>
      <c r="C1239" s="328" t="s">
        <v>4165</v>
      </c>
      <c r="D1239" s="331" t="s">
        <v>6047</v>
      </c>
      <c r="E1239" s="328" t="s">
        <v>1552</v>
      </c>
      <c r="F1239" s="328" t="s">
        <v>6048</v>
      </c>
      <c r="G1239" s="330">
        <v>43081</v>
      </c>
      <c r="H1239" s="328" t="s">
        <v>39</v>
      </c>
      <c r="I1239" s="328" t="s">
        <v>6049</v>
      </c>
      <c r="J1239" s="328" t="s">
        <v>6050</v>
      </c>
      <c r="K1239" s="328" t="s">
        <v>860</v>
      </c>
      <c r="M1239" s="328" t="str">
        <f t="shared" si="37"/>
        <v>255220 KS EQUITY</v>
      </c>
      <c r="O1239" s="328" t="str">
        <f t="shared" si="38"/>
        <v>KOSDAQ:A255220</v>
      </c>
    </row>
    <row r="1240" spans="2:15">
      <c r="B1240" s="328" t="s">
        <v>6051</v>
      </c>
      <c r="C1240" s="328" t="s">
        <v>4165</v>
      </c>
      <c r="D1240" s="331" t="s">
        <v>6052</v>
      </c>
      <c r="E1240" s="328" t="s">
        <v>575</v>
      </c>
      <c r="F1240" s="328" t="s">
        <v>6053</v>
      </c>
      <c r="G1240" s="330">
        <v>43076</v>
      </c>
      <c r="H1240" s="328" t="s">
        <v>39</v>
      </c>
      <c r="I1240" s="328" t="s">
        <v>6054</v>
      </c>
      <c r="J1240" s="328" t="s">
        <v>6055</v>
      </c>
      <c r="K1240" s="328" t="s">
        <v>33</v>
      </c>
      <c r="M1240" s="328" t="str">
        <f t="shared" si="37"/>
        <v>264660 KS EQUITY</v>
      </c>
      <c r="O1240" s="328" t="str">
        <f t="shared" si="38"/>
        <v>KOSDAQ:A264660</v>
      </c>
    </row>
    <row r="1241" spans="2:15">
      <c r="B1241" s="328" t="s">
        <v>6056</v>
      </c>
      <c r="C1241" s="328" t="s">
        <v>4165</v>
      </c>
      <c r="D1241" s="331" t="s">
        <v>6057</v>
      </c>
      <c r="E1241" s="328" t="s">
        <v>478</v>
      </c>
      <c r="F1241" s="328" t="s">
        <v>6058</v>
      </c>
      <c r="G1241" s="330">
        <v>43075</v>
      </c>
      <c r="H1241" s="328" t="s">
        <v>39</v>
      </c>
      <c r="I1241" s="328" t="s">
        <v>6059</v>
      </c>
      <c r="J1241" s="328" t="s">
        <v>6060</v>
      </c>
      <c r="K1241" s="328" t="s">
        <v>67</v>
      </c>
      <c r="M1241" s="328" t="str">
        <f t="shared" ref="M1241:M1304" si="39">D1241&amp;" KS EQUITY"</f>
        <v>269620 KS EQUITY</v>
      </c>
      <c r="O1241" s="328" t="str">
        <f t="shared" ref="O1241:O1304" si="40">IF($C1241="코스닥","KOSDAQ:A"&amp;$D1241,"KOSE:A"&amp;$D1241)</f>
        <v>KOSDAQ:A269620</v>
      </c>
    </row>
    <row r="1242" spans="2:15">
      <c r="B1242" s="328" t="s">
        <v>6061</v>
      </c>
      <c r="C1242" s="328" t="s">
        <v>4165</v>
      </c>
      <c r="D1242" s="331" t="s">
        <v>6062</v>
      </c>
      <c r="E1242" s="328" t="s">
        <v>575</v>
      </c>
      <c r="F1242" s="328" t="s">
        <v>6063</v>
      </c>
      <c r="G1242" s="330">
        <v>43074</v>
      </c>
      <c r="H1242" s="328" t="s">
        <v>39</v>
      </c>
      <c r="I1242" s="328" t="s">
        <v>6064</v>
      </c>
      <c r="J1242" s="328" t="s">
        <v>6065</v>
      </c>
      <c r="K1242" s="328" t="s">
        <v>67</v>
      </c>
      <c r="M1242" s="328" t="str">
        <f t="shared" si="39"/>
        <v>187870 KS EQUITY</v>
      </c>
      <c r="O1242" s="328" t="str">
        <f t="shared" si="40"/>
        <v>KOSDAQ:A187870</v>
      </c>
    </row>
    <row r="1243" spans="2:15">
      <c r="B1243" s="328" t="s">
        <v>6066</v>
      </c>
      <c r="C1243" s="328" t="s">
        <v>4165</v>
      </c>
      <c r="D1243" s="331" t="s">
        <v>6067</v>
      </c>
      <c r="E1243" s="328" t="s">
        <v>439</v>
      </c>
      <c r="F1243" s="328" t="s">
        <v>6068</v>
      </c>
      <c r="G1243" s="330">
        <v>43073</v>
      </c>
      <c r="H1243" s="328" t="s">
        <v>39</v>
      </c>
      <c r="I1243" s="328" t="s">
        <v>6069</v>
      </c>
      <c r="J1243" s="328" t="s">
        <v>6070</v>
      </c>
      <c r="K1243" s="328" t="s">
        <v>128</v>
      </c>
      <c r="M1243" s="328" t="str">
        <f t="shared" si="39"/>
        <v>281740 KS EQUITY</v>
      </c>
      <c r="O1243" s="328" t="str">
        <f t="shared" si="40"/>
        <v>KOSDAQ:A281740</v>
      </c>
    </row>
    <row r="1244" spans="2:15">
      <c r="B1244" s="328" t="s">
        <v>6071</v>
      </c>
      <c r="C1244" s="328" t="s">
        <v>4165</v>
      </c>
      <c r="D1244" s="331" t="s">
        <v>6072</v>
      </c>
      <c r="E1244" s="328" t="s">
        <v>439</v>
      </c>
      <c r="F1244" s="328" t="s">
        <v>6073</v>
      </c>
      <c r="G1244" s="330">
        <v>43070</v>
      </c>
      <c r="H1244" s="328" t="s">
        <v>39</v>
      </c>
      <c r="I1244" s="328" t="s">
        <v>6074</v>
      </c>
      <c r="J1244" s="328" t="s">
        <v>6075</v>
      </c>
      <c r="K1244" s="328" t="s">
        <v>128</v>
      </c>
      <c r="M1244" s="328" t="str">
        <f t="shared" si="39"/>
        <v>260930 KS EQUITY</v>
      </c>
      <c r="O1244" s="328" t="str">
        <f t="shared" si="40"/>
        <v>KOSDAQ:A260930</v>
      </c>
    </row>
    <row r="1245" spans="2:15">
      <c r="B1245" s="328" t="s">
        <v>6076</v>
      </c>
      <c r="C1245" s="328" t="s">
        <v>4165</v>
      </c>
      <c r="D1245" s="331" t="s">
        <v>6077</v>
      </c>
      <c r="E1245" s="328" t="s">
        <v>439</v>
      </c>
      <c r="F1245" s="328" t="s">
        <v>6078</v>
      </c>
      <c r="G1245" s="330">
        <v>43069</v>
      </c>
      <c r="H1245" s="328" t="s">
        <v>39</v>
      </c>
      <c r="I1245" s="328" t="s">
        <v>6079</v>
      </c>
      <c r="J1245" s="328" t="s">
        <v>6080</v>
      </c>
      <c r="K1245" s="328" t="s">
        <v>33</v>
      </c>
      <c r="M1245" s="328" t="str">
        <f t="shared" si="39"/>
        <v>241770 KS EQUITY</v>
      </c>
      <c r="O1245" s="328" t="str">
        <f t="shared" si="40"/>
        <v>KOSDAQ:A241770</v>
      </c>
    </row>
    <row r="1246" spans="2:15">
      <c r="B1246" s="328" t="s">
        <v>6081</v>
      </c>
      <c r="C1246" s="328" t="s">
        <v>4165</v>
      </c>
      <c r="D1246" s="331" t="s">
        <v>6082</v>
      </c>
      <c r="E1246" s="328" t="s">
        <v>365</v>
      </c>
      <c r="F1246" s="328" t="s">
        <v>6083</v>
      </c>
      <c r="G1246" s="330">
        <v>43063</v>
      </c>
      <c r="H1246" s="328" t="s">
        <v>39</v>
      </c>
      <c r="I1246" s="328" t="s">
        <v>6084</v>
      </c>
      <c r="J1246" s="328" t="s">
        <v>6085</v>
      </c>
      <c r="K1246" s="328" t="s">
        <v>33</v>
      </c>
      <c r="M1246" s="328" t="str">
        <f t="shared" si="39"/>
        <v>234300 KS EQUITY</v>
      </c>
      <c r="O1246" s="328" t="str">
        <f t="shared" si="40"/>
        <v>KOSDAQ:A234300</v>
      </c>
    </row>
    <row r="1247" spans="2:15">
      <c r="B1247" s="328" t="s">
        <v>6086</v>
      </c>
      <c r="C1247" s="328" t="s">
        <v>4165</v>
      </c>
      <c r="D1247" s="331" t="s">
        <v>6087</v>
      </c>
      <c r="E1247" s="328" t="s">
        <v>1772</v>
      </c>
      <c r="F1247" s="328" t="s">
        <v>6088</v>
      </c>
      <c r="G1247" s="330">
        <v>43048</v>
      </c>
      <c r="H1247" s="328" t="s">
        <v>39</v>
      </c>
      <c r="I1247" s="328" t="s">
        <v>6089</v>
      </c>
      <c r="J1247" s="328" t="s">
        <v>6090</v>
      </c>
      <c r="K1247" s="328" t="s">
        <v>67</v>
      </c>
      <c r="M1247" s="328" t="str">
        <f t="shared" si="39"/>
        <v>066360 KS EQUITY</v>
      </c>
      <c r="O1247" s="328" t="str">
        <f t="shared" si="40"/>
        <v>KOSDAQ:A066360</v>
      </c>
    </row>
    <row r="1248" spans="2:15">
      <c r="B1248" s="328" t="s">
        <v>6091</v>
      </c>
      <c r="C1248" s="328" t="s">
        <v>4165</v>
      </c>
      <c r="D1248" s="331" t="s">
        <v>6092</v>
      </c>
      <c r="E1248" s="328" t="s">
        <v>432</v>
      </c>
      <c r="F1248" s="328" t="s">
        <v>6093</v>
      </c>
      <c r="G1248" s="330">
        <v>43045</v>
      </c>
      <c r="H1248" s="328" t="s">
        <v>39</v>
      </c>
      <c r="I1248" s="328" t="s">
        <v>6094</v>
      </c>
      <c r="J1248" s="328" t="s">
        <v>6095</v>
      </c>
      <c r="K1248" s="328" t="s">
        <v>4708</v>
      </c>
      <c r="M1248" s="328" t="str">
        <f t="shared" si="39"/>
        <v>007680 KS EQUITY</v>
      </c>
      <c r="O1248" s="328" t="str">
        <f t="shared" si="40"/>
        <v>KOSDAQ:A007680</v>
      </c>
    </row>
    <row r="1249" spans="2:15">
      <c r="B1249" s="328" t="s">
        <v>6096</v>
      </c>
      <c r="C1249" s="328" t="s">
        <v>4165</v>
      </c>
      <c r="D1249" s="331" t="s">
        <v>6097</v>
      </c>
      <c r="E1249" s="328" t="s">
        <v>131</v>
      </c>
      <c r="F1249" s="328" t="s">
        <v>6098</v>
      </c>
      <c r="G1249" s="330">
        <v>43034</v>
      </c>
      <c r="H1249" s="328" t="s">
        <v>39</v>
      </c>
      <c r="I1249" s="328" t="s">
        <v>6099</v>
      </c>
      <c r="J1249" s="328" t="s">
        <v>6100</v>
      </c>
      <c r="K1249" s="328" t="s">
        <v>579</v>
      </c>
      <c r="M1249" s="328" t="str">
        <f t="shared" si="39"/>
        <v>138580 KS EQUITY</v>
      </c>
      <c r="O1249" s="328" t="str">
        <f t="shared" si="40"/>
        <v>KOSDAQ:A138580</v>
      </c>
    </row>
    <row r="1250" spans="2:15">
      <c r="B1250" s="328" t="s">
        <v>6101</v>
      </c>
      <c r="C1250" s="328" t="s">
        <v>4165</v>
      </c>
      <c r="D1250" s="331" t="s">
        <v>6102</v>
      </c>
      <c r="E1250" s="328" t="s">
        <v>327</v>
      </c>
      <c r="F1250" s="328" t="s">
        <v>6103</v>
      </c>
      <c r="G1250" s="330">
        <v>43028</v>
      </c>
      <c r="H1250" s="328" t="s">
        <v>39</v>
      </c>
      <c r="I1250" s="328" t="s">
        <v>6104</v>
      </c>
      <c r="J1250" s="328" t="s">
        <v>6105</v>
      </c>
      <c r="K1250" s="328" t="s">
        <v>67</v>
      </c>
      <c r="M1250" s="328" t="str">
        <f t="shared" si="39"/>
        <v>253450 KS EQUITY</v>
      </c>
      <c r="O1250" s="328" t="str">
        <f t="shared" si="40"/>
        <v>KOSDAQ:A253450</v>
      </c>
    </row>
    <row r="1251" spans="2:15">
      <c r="B1251" s="328" t="s">
        <v>6106</v>
      </c>
      <c r="C1251" s="328" t="s">
        <v>4165</v>
      </c>
      <c r="D1251" s="331" t="s">
        <v>6107</v>
      </c>
      <c r="E1251" s="328" t="s">
        <v>544</v>
      </c>
      <c r="F1251" s="328" t="s">
        <v>6108</v>
      </c>
      <c r="G1251" s="330">
        <v>43024</v>
      </c>
      <c r="H1251" s="328" t="s">
        <v>39</v>
      </c>
      <c r="I1251" s="328" t="s">
        <v>6109</v>
      </c>
      <c r="J1251" s="328" t="s">
        <v>6110</v>
      </c>
      <c r="K1251" s="328" t="s">
        <v>176</v>
      </c>
      <c r="M1251" s="328" t="str">
        <f t="shared" si="39"/>
        <v>148140 KS EQUITY</v>
      </c>
      <c r="O1251" s="328" t="str">
        <f t="shared" si="40"/>
        <v>KOSDAQ:A148140</v>
      </c>
    </row>
    <row r="1252" spans="2:15">
      <c r="B1252" s="328" t="s">
        <v>6111</v>
      </c>
      <c r="C1252" s="328" t="s">
        <v>4165</v>
      </c>
      <c r="D1252" s="331" t="s">
        <v>6112</v>
      </c>
      <c r="E1252" s="328" t="s">
        <v>179</v>
      </c>
      <c r="F1252" s="328" t="s">
        <v>6113</v>
      </c>
      <c r="G1252" s="330">
        <v>43007</v>
      </c>
      <c r="H1252" s="328" t="s">
        <v>39</v>
      </c>
      <c r="I1252" s="328" t="s">
        <v>6114</v>
      </c>
      <c r="J1252" s="328" t="s">
        <v>6115</v>
      </c>
      <c r="K1252" s="328" t="s">
        <v>67</v>
      </c>
      <c r="M1252" s="328" t="str">
        <f t="shared" si="39"/>
        <v>950160 KS EQUITY</v>
      </c>
      <c r="O1252" s="328" t="str">
        <f t="shared" si="40"/>
        <v>KOSDAQ:A950160</v>
      </c>
    </row>
    <row r="1253" spans="2:15">
      <c r="B1253" s="328" t="s">
        <v>6116</v>
      </c>
      <c r="C1253" s="328" t="s">
        <v>4165</v>
      </c>
      <c r="D1253" s="331" t="s">
        <v>6117</v>
      </c>
      <c r="E1253" s="328" t="s">
        <v>187</v>
      </c>
      <c r="F1253" s="328" t="s">
        <v>6118</v>
      </c>
      <c r="G1253" s="330">
        <v>43007</v>
      </c>
      <c r="H1253" s="328" t="s">
        <v>39</v>
      </c>
      <c r="I1253" s="328" t="s">
        <v>6119</v>
      </c>
      <c r="J1253" s="328" t="s">
        <v>6120</v>
      </c>
      <c r="K1253" s="328" t="s">
        <v>176</v>
      </c>
      <c r="M1253" s="328" t="str">
        <f t="shared" si="39"/>
        <v>265560 KS EQUITY</v>
      </c>
      <c r="O1253" s="328" t="str">
        <f t="shared" si="40"/>
        <v>KOSDAQ:A265560</v>
      </c>
    </row>
    <row r="1254" spans="2:15">
      <c r="B1254" s="328" t="s">
        <v>6121</v>
      </c>
      <c r="C1254" s="328" t="s">
        <v>4165</v>
      </c>
      <c r="D1254" s="331" t="s">
        <v>6122</v>
      </c>
      <c r="E1254" s="328" t="s">
        <v>187</v>
      </c>
      <c r="F1254" s="328" t="s">
        <v>6123</v>
      </c>
      <c r="G1254" s="330">
        <v>43006</v>
      </c>
      <c r="H1254" s="328" t="s">
        <v>39</v>
      </c>
      <c r="I1254" s="328" t="s">
        <v>6124</v>
      </c>
      <c r="J1254" s="328" t="s">
        <v>6125</v>
      </c>
      <c r="K1254" s="328" t="s">
        <v>436</v>
      </c>
      <c r="M1254" s="328" t="str">
        <f t="shared" si="39"/>
        <v>234100 KS EQUITY</v>
      </c>
      <c r="O1254" s="328" t="str">
        <f t="shared" si="40"/>
        <v>KOSDAQ:A234100</v>
      </c>
    </row>
    <row r="1255" spans="2:15">
      <c r="B1255" s="328" t="s">
        <v>6126</v>
      </c>
      <c r="C1255" s="328" t="s">
        <v>4165</v>
      </c>
      <c r="D1255" s="331" t="s">
        <v>6127</v>
      </c>
      <c r="E1255" s="328" t="s">
        <v>198</v>
      </c>
      <c r="F1255" s="328" t="s">
        <v>6128</v>
      </c>
      <c r="G1255" s="330">
        <v>43005</v>
      </c>
      <c r="H1255" s="328" t="s">
        <v>39</v>
      </c>
      <c r="I1255" s="328" t="s">
        <v>6129</v>
      </c>
      <c r="J1255" s="328" t="s">
        <v>6130</v>
      </c>
      <c r="K1255" s="328" t="s">
        <v>67</v>
      </c>
      <c r="M1255" s="328" t="str">
        <f t="shared" si="39"/>
        <v>263810 KS EQUITY</v>
      </c>
      <c r="O1255" s="328" t="str">
        <f t="shared" si="40"/>
        <v>KOSDAQ:A263810</v>
      </c>
    </row>
    <row r="1256" spans="2:15">
      <c r="B1256" s="328" t="s">
        <v>6131</v>
      </c>
      <c r="C1256" s="328" t="s">
        <v>4165</v>
      </c>
      <c r="D1256" s="331" t="s">
        <v>6132</v>
      </c>
      <c r="E1256" s="328" t="s">
        <v>575</v>
      </c>
      <c r="F1256" s="328" t="s">
        <v>6133</v>
      </c>
      <c r="G1256" s="330">
        <v>43005</v>
      </c>
      <c r="H1256" s="328" t="s">
        <v>39</v>
      </c>
      <c r="I1256" s="328" t="s">
        <v>6134</v>
      </c>
      <c r="J1256" s="328" t="s">
        <v>6135</v>
      </c>
      <c r="K1256" s="328" t="s">
        <v>579</v>
      </c>
      <c r="M1256" s="328" t="str">
        <f t="shared" si="39"/>
        <v>255440 KS EQUITY</v>
      </c>
      <c r="O1256" s="328" t="str">
        <f t="shared" si="40"/>
        <v>KOSDAQ:A255440</v>
      </c>
    </row>
    <row r="1257" spans="2:15">
      <c r="B1257" s="328" t="s">
        <v>6136</v>
      </c>
      <c r="C1257" s="328" t="s">
        <v>4165</v>
      </c>
      <c r="D1257" s="331" t="s">
        <v>6137</v>
      </c>
      <c r="E1257" s="328" t="s">
        <v>500</v>
      </c>
      <c r="F1257" s="328" t="s">
        <v>6138</v>
      </c>
      <c r="G1257" s="330">
        <v>42998</v>
      </c>
      <c r="H1257" s="328" t="s">
        <v>39</v>
      </c>
      <c r="I1257" s="328" t="s">
        <v>6139</v>
      </c>
      <c r="J1257" s="328" t="s">
        <v>6140</v>
      </c>
      <c r="K1257" s="328" t="s">
        <v>67</v>
      </c>
      <c r="M1257" s="328" t="str">
        <f t="shared" si="39"/>
        <v>277410 KS EQUITY</v>
      </c>
      <c r="O1257" s="328" t="str">
        <f t="shared" si="40"/>
        <v>KOSDAQ:A277410</v>
      </c>
    </row>
    <row r="1258" spans="2:15">
      <c r="B1258" s="328" t="s">
        <v>6141</v>
      </c>
      <c r="C1258" s="328" t="s">
        <v>4165</v>
      </c>
      <c r="D1258" s="331" t="s">
        <v>6142</v>
      </c>
      <c r="E1258" s="328" t="s">
        <v>2659</v>
      </c>
      <c r="F1258" s="328" t="s">
        <v>6143</v>
      </c>
      <c r="G1258" s="330">
        <v>42998</v>
      </c>
      <c r="H1258" s="328" t="s">
        <v>39</v>
      </c>
      <c r="I1258" s="328" t="s">
        <v>6144</v>
      </c>
      <c r="J1258" s="328" t="s">
        <v>6145</v>
      </c>
      <c r="K1258" s="328" t="s">
        <v>128</v>
      </c>
      <c r="M1258" s="328" t="str">
        <f t="shared" si="39"/>
        <v>263920 KS EQUITY</v>
      </c>
      <c r="O1258" s="328" t="str">
        <f t="shared" si="40"/>
        <v>KOSDAQ:A263920</v>
      </c>
    </row>
    <row r="1259" spans="2:15">
      <c r="B1259" s="328" t="s">
        <v>6146</v>
      </c>
      <c r="C1259" s="328" t="s">
        <v>4165</v>
      </c>
      <c r="D1259" s="331" t="s">
        <v>6147</v>
      </c>
      <c r="E1259" s="328" t="s">
        <v>48</v>
      </c>
      <c r="F1259" s="328" t="s">
        <v>6148</v>
      </c>
      <c r="G1259" s="330">
        <v>42996</v>
      </c>
      <c r="H1259" s="328" t="s">
        <v>39</v>
      </c>
      <c r="I1259" s="328" t="s">
        <v>6149</v>
      </c>
      <c r="J1259" s="328" t="s">
        <v>6150</v>
      </c>
      <c r="K1259" s="328" t="s">
        <v>33</v>
      </c>
      <c r="M1259" s="328" t="str">
        <f t="shared" si="39"/>
        <v>243840 KS EQUITY</v>
      </c>
      <c r="O1259" s="328" t="str">
        <f t="shared" si="40"/>
        <v>KOSDAQ:A243840</v>
      </c>
    </row>
    <row r="1260" spans="2:15">
      <c r="B1260" s="328" t="s">
        <v>6151</v>
      </c>
      <c r="C1260" s="328" t="s">
        <v>4165</v>
      </c>
      <c r="D1260" s="331" t="s">
        <v>6152</v>
      </c>
      <c r="E1260" s="328" t="s">
        <v>198</v>
      </c>
      <c r="F1260" s="328" t="s">
        <v>6153</v>
      </c>
      <c r="G1260" s="330">
        <v>42993</v>
      </c>
      <c r="H1260" s="328" t="s">
        <v>39</v>
      </c>
      <c r="I1260" s="328" t="s">
        <v>6154</v>
      </c>
      <c r="J1260" s="328" t="s">
        <v>6155</v>
      </c>
      <c r="K1260" s="328" t="s">
        <v>176</v>
      </c>
      <c r="M1260" s="328" t="str">
        <f t="shared" si="39"/>
        <v>179900 KS EQUITY</v>
      </c>
      <c r="O1260" s="328" t="str">
        <f t="shared" si="40"/>
        <v>KOSDAQ:A179900</v>
      </c>
    </row>
    <row r="1261" spans="2:15">
      <c r="B1261" s="328" t="s">
        <v>6156</v>
      </c>
      <c r="C1261" s="328" t="s">
        <v>4165</v>
      </c>
      <c r="D1261" s="331" t="s">
        <v>6157</v>
      </c>
      <c r="E1261" s="328" t="s">
        <v>575</v>
      </c>
      <c r="F1261" s="328" t="s">
        <v>6158</v>
      </c>
      <c r="G1261" s="330">
        <v>42992</v>
      </c>
      <c r="H1261" s="328" t="s">
        <v>39</v>
      </c>
      <c r="I1261" s="328" t="s">
        <v>6159</v>
      </c>
      <c r="J1261" s="328" t="s">
        <v>6160</v>
      </c>
      <c r="K1261" s="328" t="s">
        <v>67</v>
      </c>
      <c r="M1261" s="328" t="str">
        <f t="shared" si="39"/>
        <v>171090 KS EQUITY</v>
      </c>
      <c r="O1261" s="328" t="str">
        <f t="shared" si="40"/>
        <v>KOSDAQ:A171090</v>
      </c>
    </row>
    <row r="1262" spans="2:15">
      <c r="B1262" s="328" t="s">
        <v>6161</v>
      </c>
      <c r="C1262" s="328" t="s">
        <v>4165</v>
      </c>
      <c r="D1262" s="331" t="s">
        <v>6162</v>
      </c>
      <c r="E1262" s="328" t="s">
        <v>575</v>
      </c>
      <c r="F1262" s="328" t="s">
        <v>6163</v>
      </c>
      <c r="G1262" s="330">
        <v>42984</v>
      </c>
      <c r="H1262" s="328" t="s">
        <v>39</v>
      </c>
      <c r="I1262" s="328" t="s">
        <v>6164</v>
      </c>
      <c r="J1262" s="328" t="s">
        <v>6165</v>
      </c>
      <c r="K1262" s="328" t="s">
        <v>67</v>
      </c>
      <c r="M1262" s="328" t="str">
        <f t="shared" si="39"/>
        <v>259630 KS EQUITY</v>
      </c>
      <c r="O1262" s="328" t="str">
        <f t="shared" si="40"/>
        <v>KOSDAQ:A259630</v>
      </c>
    </row>
    <row r="1263" spans="2:15">
      <c r="B1263" s="328" t="s">
        <v>6166</v>
      </c>
      <c r="C1263" s="328" t="s">
        <v>4165</v>
      </c>
      <c r="D1263" s="331" t="s">
        <v>6167</v>
      </c>
      <c r="E1263" s="328" t="s">
        <v>4904</v>
      </c>
      <c r="F1263" s="328" t="s">
        <v>6168</v>
      </c>
      <c r="G1263" s="330">
        <v>42975</v>
      </c>
      <c r="H1263" s="328" t="s">
        <v>39</v>
      </c>
      <c r="I1263" s="328" t="s">
        <v>5164</v>
      </c>
      <c r="J1263" s="328" t="s">
        <v>6169</v>
      </c>
      <c r="K1263" s="328" t="s">
        <v>104</v>
      </c>
      <c r="M1263" s="328" t="str">
        <f t="shared" si="39"/>
        <v>174900 KS EQUITY</v>
      </c>
      <c r="O1263" s="328" t="str">
        <f t="shared" si="40"/>
        <v>KOSDAQ:A174900</v>
      </c>
    </row>
    <row r="1264" spans="2:15">
      <c r="B1264" s="328" t="s">
        <v>6170</v>
      </c>
      <c r="C1264" s="328" t="s">
        <v>4165</v>
      </c>
      <c r="D1264" s="331" t="s">
        <v>6171</v>
      </c>
      <c r="E1264" s="328" t="s">
        <v>952</v>
      </c>
      <c r="F1264" s="328" t="s">
        <v>6172</v>
      </c>
      <c r="G1264" s="330">
        <v>42969</v>
      </c>
      <c r="H1264" s="328" t="s">
        <v>39</v>
      </c>
      <c r="I1264" s="328" t="s">
        <v>6173</v>
      </c>
      <c r="J1264" s="328" t="s">
        <v>6174</v>
      </c>
      <c r="K1264" s="328" t="s">
        <v>67</v>
      </c>
      <c r="M1264" s="328" t="str">
        <f t="shared" si="39"/>
        <v>263540 KS EQUITY</v>
      </c>
      <c r="O1264" s="328" t="str">
        <f t="shared" si="40"/>
        <v>KOSDAQ:A263540</v>
      </c>
    </row>
    <row r="1265" spans="2:15">
      <c r="B1265" s="328" t="s">
        <v>6175</v>
      </c>
      <c r="C1265" s="328" t="s">
        <v>4165</v>
      </c>
      <c r="D1265" s="331" t="s">
        <v>6176</v>
      </c>
      <c r="E1265" s="328" t="s">
        <v>131</v>
      </c>
      <c r="F1265" s="328" t="s">
        <v>6177</v>
      </c>
      <c r="G1265" s="330">
        <v>42969</v>
      </c>
      <c r="H1265" s="328" t="s">
        <v>39</v>
      </c>
      <c r="I1265" s="328" t="s">
        <v>6178</v>
      </c>
      <c r="J1265" s="328" t="s">
        <v>6179</v>
      </c>
      <c r="K1265" s="328" t="s">
        <v>351</v>
      </c>
      <c r="M1265" s="328" t="str">
        <f t="shared" si="39"/>
        <v>263750 KS EQUITY</v>
      </c>
      <c r="O1265" s="328" t="str">
        <f t="shared" si="40"/>
        <v>KOSDAQ:A263750</v>
      </c>
    </row>
    <row r="1266" spans="2:15">
      <c r="B1266" s="328" t="s">
        <v>6180</v>
      </c>
      <c r="C1266" s="328" t="s">
        <v>4165</v>
      </c>
      <c r="D1266" s="331" t="s">
        <v>6181</v>
      </c>
      <c r="E1266" s="328" t="s">
        <v>575</v>
      </c>
      <c r="F1266" s="328" t="s">
        <v>6182</v>
      </c>
      <c r="G1266" s="330">
        <v>42958</v>
      </c>
      <c r="H1266" s="328" t="s">
        <v>39</v>
      </c>
      <c r="I1266" s="328" t="s">
        <v>6183</v>
      </c>
      <c r="J1266" s="328" t="s">
        <v>6184</v>
      </c>
      <c r="K1266" s="328" t="s">
        <v>67</v>
      </c>
      <c r="M1266" s="328" t="str">
        <f t="shared" si="39"/>
        <v>256940 KS EQUITY</v>
      </c>
      <c r="O1266" s="328" t="str">
        <f t="shared" si="40"/>
        <v>KOSDAQ:A256940</v>
      </c>
    </row>
    <row r="1267" spans="2:15">
      <c r="B1267" s="328" t="s">
        <v>6185</v>
      </c>
      <c r="C1267" s="328" t="s">
        <v>4165</v>
      </c>
      <c r="D1267" s="331" t="s">
        <v>6186</v>
      </c>
      <c r="E1267" s="328" t="s">
        <v>198</v>
      </c>
      <c r="F1267" s="328" t="s">
        <v>6187</v>
      </c>
      <c r="G1267" s="330">
        <v>42957</v>
      </c>
      <c r="H1267" s="328" t="s">
        <v>39</v>
      </c>
      <c r="I1267" s="328" t="s">
        <v>6188</v>
      </c>
      <c r="J1267" s="328" t="s">
        <v>6189</v>
      </c>
      <c r="K1267" s="328" t="s">
        <v>5021</v>
      </c>
      <c r="M1267" s="328" t="str">
        <f t="shared" si="39"/>
        <v>263600 KS EQUITY</v>
      </c>
      <c r="O1267" s="328" t="str">
        <f t="shared" si="40"/>
        <v>KOSDAQ:A263600</v>
      </c>
    </row>
    <row r="1268" spans="2:15">
      <c r="B1268" s="328" t="s">
        <v>6190</v>
      </c>
      <c r="C1268" s="328" t="s">
        <v>4165</v>
      </c>
      <c r="D1268" s="331" t="s">
        <v>6191</v>
      </c>
      <c r="E1268" s="328" t="s">
        <v>999</v>
      </c>
      <c r="F1268" s="328" t="s">
        <v>6192</v>
      </c>
      <c r="G1268" s="330">
        <v>42954</v>
      </c>
      <c r="H1268" s="328" t="s">
        <v>39</v>
      </c>
      <c r="I1268" s="328" t="s">
        <v>612</v>
      </c>
      <c r="J1268" s="328" t="s">
        <v>6193</v>
      </c>
      <c r="K1268" s="328" t="s">
        <v>33</v>
      </c>
      <c r="M1268" s="328" t="str">
        <f t="shared" si="39"/>
        <v>270520 KS EQUITY</v>
      </c>
      <c r="O1268" s="328" t="str">
        <f t="shared" si="40"/>
        <v>KOSDAQ:A270520</v>
      </c>
    </row>
    <row r="1269" spans="2:15">
      <c r="B1269" s="328" t="s">
        <v>6194</v>
      </c>
      <c r="C1269" s="328" t="s">
        <v>4165</v>
      </c>
      <c r="D1269" s="331" t="s">
        <v>6195</v>
      </c>
      <c r="E1269" s="328" t="s">
        <v>762</v>
      </c>
      <c r="F1269" s="328" t="s">
        <v>6196</v>
      </c>
      <c r="G1269" s="330">
        <v>42951</v>
      </c>
      <c r="H1269" s="328" t="s">
        <v>39</v>
      </c>
      <c r="I1269" s="328" t="s">
        <v>6197</v>
      </c>
      <c r="J1269" s="328" t="s">
        <v>6198</v>
      </c>
      <c r="K1269" s="328" t="s">
        <v>67</v>
      </c>
      <c r="M1269" s="328" t="str">
        <f t="shared" si="39"/>
        <v>258610 KS EQUITY</v>
      </c>
      <c r="O1269" s="328" t="str">
        <f t="shared" si="40"/>
        <v>KOSDAQ:A258610</v>
      </c>
    </row>
    <row r="1270" spans="2:15">
      <c r="B1270" s="328" t="s">
        <v>6199</v>
      </c>
      <c r="C1270" s="328" t="s">
        <v>4165</v>
      </c>
      <c r="D1270" s="331" t="s">
        <v>6200</v>
      </c>
      <c r="E1270" s="328" t="s">
        <v>198</v>
      </c>
      <c r="F1270" s="328" t="s">
        <v>6201</v>
      </c>
      <c r="G1270" s="330">
        <v>42950</v>
      </c>
      <c r="H1270" s="328" t="s">
        <v>39</v>
      </c>
      <c r="I1270" s="328" t="s">
        <v>6202</v>
      </c>
      <c r="J1270" s="328" t="s">
        <v>6203</v>
      </c>
      <c r="K1270" s="328" t="s">
        <v>33</v>
      </c>
      <c r="M1270" s="328" t="str">
        <f t="shared" si="39"/>
        <v>140670 KS EQUITY</v>
      </c>
      <c r="O1270" s="328" t="str">
        <f t="shared" si="40"/>
        <v>KOSDAQ:A140670</v>
      </c>
    </row>
    <row r="1271" spans="2:15">
      <c r="B1271" s="328" t="s">
        <v>6204</v>
      </c>
      <c r="C1271" s="328" t="s">
        <v>4165</v>
      </c>
      <c r="D1271" s="331" t="s">
        <v>6205</v>
      </c>
      <c r="E1271" s="328" t="s">
        <v>63</v>
      </c>
      <c r="F1271" s="328" t="s">
        <v>6206</v>
      </c>
      <c r="G1271" s="330">
        <v>42949</v>
      </c>
      <c r="H1271" s="328" t="s">
        <v>39</v>
      </c>
      <c r="I1271" s="328" t="s">
        <v>6207</v>
      </c>
      <c r="J1271" s="328" t="s">
        <v>6208</v>
      </c>
      <c r="K1271" s="328" t="s">
        <v>67</v>
      </c>
      <c r="M1271" s="328" t="str">
        <f t="shared" si="39"/>
        <v>900310 KS EQUITY</v>
      </c>
      <c r="O1271" s="328" t="str">
        <f t="shared" si="40"/>
        <v>KOSDAQ:A900310</v>
      </c>
    </row>
    <row r="1272" spans="2:15">
      <c r="B1272" s="328" t="s">
        <v>6209</v>
      </c>
      <c r="C1272" s="328" t="s">
        <v>4165</v>
      </c>
      <c r="D1272" s="331" t="s">
        <v>6210</v>
      </c>
      <c r="E1272" s="328" t="s">
        <v>713</v>
      </c>
      <c r="F1272" s="328" t="s">
        <v>6211</v>
      </c>
      <c r="G1272" s="330">
        <v>42948</v>
      </c>
      <c r="H1272" s="328" t="s">
        <v>39</v>
      </c>
      <c r="I1272" s="328" t="s">
        <v>6212</v>
      </c>
      <c r="J1272" s="328" t="s">
        <v>6213</v>
      </c>
      <c r="K1272" s="328" t="s">
        <v>33</v>
      </c>
      <c r="M1272" s="328" t="str">
        <f t="shared" si="39"/>
        <v>273060 KS EQUITY</v>
      </c>
      <c r="O1272" s="328" t="str">
        <f t="shared" si="40"/>
        <v>KOSDAQ:A273060</v>
      </c>
    </row>
    <row r="1273" spans="2:15">
      <c r="B1273" s="328" t="s">
        <v>6214</v>
      </c>
      <c r="C1273" s="328" t="s">
        <v>4165</v>
      </c>
      <c r="D1273" s="331" t="s">
        <v>6215</v>
      </c>
      <c r="E1273" s="328" t="s">
        <v>187</v>
      </c>
      <c r="F1273" s="328" t="s">
        <v>6216</v>
      </c>
      <c r="G1273" s="330">
        <v>42944</v>
      </c>
      <c r="H1273" s="328" t="s">
        <v>39</v>
      </c>
      <c r="I1273" s="328" t="s">
        <v>6217</v>
      </c>
      <c r="J1273" s="328" t="s">
        <v>6218</v>
      </c>
      <c r="K1273" s="328" t="s">
        <v>436</v>
      </c>
      <c r="M1273" s="328" t="str">
        <f t="shared" si="39"/>
        <v>118990 KS EQUITY</v>
      </c>
      <c r="O1273" s="328" t="str">
        <f t="shared" si="40"/>
        <v>KOSDAQ:A118990</v>
      </c>
    </row>
    <row r="1274" spans="2:15">
      <c r="B1274" s="328" t="s">
        <v>6219</v>
      </c>
      <c r="C1274" s="328" t="s">
        <v>4165</v>
      </c>
      <c r="D1274" s="331" t="s">
        <v>6220</v>
      </c>
      <c r="E1274" s="328" t="s">
        <v>1182</v>
      </c>
      <c r="F1274" s="328" t="s">
        <v>6221</v>
      </c>
      <c r="G1274" s="330">
        <v>42942</v>
      </c>
      <c r="H1274" s="328" t="s">
        <v>39</v>
      </c>
      <c r="I1274" s="328" t="s">
        <v>6222</v>
      </c>
      <c r="J1274" s="328" t="s">
        <v>6223</v>
      </c>
      <c r="K1274" s="328" t="s">
        <v>67</v>
      </c>
      <c r="M1274" s="328" t="str">
        <f t="shared" si="39"/>
        <v>263800 KS EQUITY</v>
      </c>
      <c r="O1274" s="328" t="str">
        <f t="shared" si="40"/>
        <v>KOSDAQ:A263800</v>
      </c>
    </row>
    <row r="1275" spans="2:15">
      <c r="B1275" s="328" t="s">
        <v>6224</v>
      </c>
      <c r="C1275" s="328" t="s">
        <v>4165</v>
      </c>
      <c r="D1275" s="331" t="s">
        <v>6225</v>
      </c>
      <c r="E1275" s="328" t="s">
        <v>131</v>
      </c>
      <c r="F1275" s="328" t="s">
        <v>6226</v>
      </c>
      <c r="G1275" s="330">
        <v>42936</v>
      </c>
      <c r="H1275" s="328" t="s">
        <v>39</v>
      </c>
      <c r="I1275" s="328" t="s">
        <v>6227</v>
      </c>
      <c r="J1275" s="328" t="s">
        <v>6228</v>
      </c>
      <c r="K1275" s="328" t="s">
        <v>436</v>
      </c>
      <c r="M1275" s="328" t="str">
        <f t="shared" si="39"/>
        <v>263860 KS EQUITY</v>
      </c>
      <c r="O1275" s="328" t="str">
        <f t="shared" si="40"/>
        <v>KOSDAQ:A263860</v>
      </c>
    </row>
    <row r="1276" spans="2:15">
      <c r="B1276" s="328" t="s">
        <v>6229</v>
      </c>
      <c r="C1276" s="328" t="s">
        <v>4165</v>
      </c>
      <c r="D1276" s="331" t="s">
        <v>6230</v>
      </c>
      <c r="E1276" s="328" t="s">
        <v>1308</v>
      </c>
      <c r="F1276" s="328" t="s">
        <v>6231</v>
      </c>
      <c r="G1276" s="330">
        <v>42929</v>
      </c>
      <c r="H1276" s="328" t="s">
        <v>39</v>
      </c>
      <c r="I1276" s="328" t="s">
        <v>6232</v>
      </c>
      <c r="J1276" s="328" t="s">
        <v>6233</v>
      </c>
      <c r="K1276" s="328" t="s">
        <v>67</v>
      </c>
      <c r="M1276" s="328" t="str">
        <f t="shared" si="39"/>
        <v>263720 KS EQUITY</v>
      </c>
      <c r="O1276" s="328" t="str">
        <f t="shared" si="40"/>
        <v>KOSDAQ:A263720</v>
      </c>
    </row>
    <row r="1277" spans="2:15">
      <c r="B1277" s="328" t="s">
        <v>6234</v>
      </c>
      <c r="C1277" s="328" t="s">
        <v>4165</v>
      </c>
      <c r="D1277" s="331" t="s">
        <v>6235</v>
      </c>
      <c r="E1277" s="328" t="s">
        <v>756</v>
      </c>
      <c r="F1277" s="328" t="s">
        <v>6236</v>
      </c>
      <c r="G1277" s="330">
        <v>42928</v>
      </c>
      <c r="H1277" s="328" t="s">
        <v>39</v>
      </c>
      <c r="I1277" s="328" t="s">
        <v>6237</v>
      </c>
      <c r="J1277" s="328" t="s">
        <v>6238</v>
      </c>
      <c r="K1277" s="328" t="s">
        <v>33</v>
      </c>
      <c r="M1277" s="328" t="str">
        <f t="shared" si="39"/>
        <v>091990 KS EQUITY</v>
      </c>
      <c r="O1277" s="328" t="str">
        <f t="shared" si="40"/>
        <v>KOSDAQ:A091990</v>
      </c>
    </row>
    <row r="1278" spans="2:15">
      <c r="B1278" s="328" t="s">
        <v>6239</v>
      </c>
      <c r="C1278" s="328" t="s">
        <v>4165</v>
      </c>
      <c r="D1278" s="331" t="s">
        <v>6240</v>
      </c>
      <c r="E1278" s="328" t="s">
        <v>478</v>
      </c>
      <c r="F1278" s="328" t="s">
        <v>6241</v>
      </c>
      <c r="G1278" s="330">
        <v>42926</v>
      </c>
      <c r="H1278" s="328" t="s">
        <v>39</v>
      </c>
      <c r="I1278" s="328" t="s">
        <v>6242</v>
      </c>
      <c r="J1278" s="328" t="s">
        <v>6243</v>
      </c>
      <c r="K1278" s="328" t="s">
        <v>579</v>
      </c>
      <c r="M1278" s="328" t="str">
        <f t="shared" si="39"/>
        <v>181340 KS EQUITY</v>
      </c>
      <c r="O1278" s="328" t="str">
        <f t="shared" si="40"/>
        <v>KOSDAQ:A181340</v>
      </c>
    </row>
    <row r="1279" spans="2:15">
      <c r="B1279" s="328" t="s">
        <v>6244</v>
      </c>
      <c r="C1279" s="328" t="s">
        <v>4165</v>
      </c>
      <c r="D1279" s="331" t="s">
        <v>6245</v>
      </c>
      <c r="E1279" s="328" t="s">
        <v>575</v>
      </c>
      <c r="F1279" s="328" t="s">
        <v>226</v>
      </c>
      <c r="G1279" s="330">
        <v>42916</v>
      </c>
      <c r="H1279" s="328" t="s">
        <v>39</v>
      </c>
      <c r="I1279" s="328" t="s">
        <v>6246</v>
      </c>
      <c r="J1279" s="328" t="s">
        <v>6247</v>
      </c>
      <c r="K1279" s="328" t="s">
        <v>92</v>
      </c>
      <c r="M1279" s="328" t="str">
        <f t="shared" si="39"/>
        <v>238490 KS EQUITY</v>
      </c>
      <c r="O1279" s="328" t="str">
        <f t="shared" si="40"/>
        <v>KOSDAQ:A238490</v>
      </c>
    </row>
    <row r="1280" spans="2:15">
      <c r="B1280" s="328" t="s">
        <v>6248</v>
      </c>
      <c r="C1280" s="328" t="s">
        <v>4165</v>
      </c>
      <c r="D1280" s="331" t="s">
        <v>6249</v>
      </c>
      <c r="E1280" s="328" t="s">
        <v>575</v>
      </c>
      <c r="F1280" s="328" t="s">
        <v>6250</v>
      </c>
      <c r="G1280" s="330">
        <v>42912</v>
      </c>
      <c r="H1280" s="328" t="s">
        <v>39</v>
      </c>
      <c r="I1280" s="328" t="s">
        <v>6251</v>
      </c>
      <c r="J1280" s="328" t="s">
        <v>6252</v>
      </c>
      <c r="K1280" s="328" t="s">
        <v>971</v>
      </c>
      <c r="M1280" s="328" t="str">
        <f t="shared" si="39"/>
        <v>251630 KS EQUITY</v>
      </c>
      <c r="O1280" s="328" t="str">
        <f t="shared" si="40"/>
        <v>KOSDAQ:A251630</v>
      </c>
    </row>
    <row r="1281" spans="2:15">
      <c r="B1281" s="328" t="s">
        <v>6253</v>
      </c>
      <c r="C1281" s="328" t="s">
        <v>4165</v>
      </c>
      <c r="D1281" s="331" t="s">
        <v>6254</v>
      </c>
      <c r="E1281" s="328" t="s">
        <v>439</v>
      </c>
      <c r="F1281" s="328" t="s">
        <v>6255</v>
      </c>
      <c r="G1281" s="330">
        <v>42908</v>
      </c>
      <c r="H1281" s="328" t="s">
        <v>39</v>
      </c>
      <c r="I1281" s="328" t="s">
        <v>6256</v>
      </c>
      <c r="J1281" s="328" t="s">
        <v>6257</v>
      </c>
      <c r="K1281" s="328" t="s">
        <v>67</v>
      </c>
      <c r="M1281" s="328" t="str">
        <f t="shared" si="39"/>
        <v>227610 KS EQUITY</v>
      </c>
      <c r="O1281" s="328" t="str">
        <f t="shared" si="40"/>
        <v>KOSDAQ:A227610</v>
      </c>
    </row>
    <row r="1282" spans="2:15">
      <c r="B1282" s="328" t="s">
        <v>6258</v>
      </c>
      <c r="C1282" s="328" t="s">
        <v>4165</v>
      </c>
      <c r="D1282" s="331" t="s">
        <v>6259</v>
      </c>
      <c r="E1282" s="328" t="s">
        <v>198</v>
      </c>
      <c r="F1282" s="328" t="s">
        <v>6260</v>
      </c>
      <c r="G1282" s="330">
        <v>42894</v>
      </c>
      <c r="H1282" s="328" t="s">
        <v>39</v>
      </c>
      <c r="I1282" s="328" t="s">
        <v>6261</v>
      </c>
      <c r="J1282" s="328" t="s">
        <v>6262</v>
      </c>
      <c r="K1282" s="328" t="s">
        <v>33</v>
      </c>
      <c r="M1282" s="328" t="str">
        <f t="shared" si="39"/>
        <v>272290 KS EQUITY</v>
      </c>
      <c r="O1282" s="328" t="str">
        <f t="shared" si="40"/>
        <v>KOSDAQ:A272290</v>
      </c>
    </row>
    <row r="1283" spans="2:15">
      <c r="B1283" s="328" t="s">
        <v>6263</v>
      </c>
      <c r="C1283" s="328" t="s">
        <v>4165</v>
      </c>
      <c r="D1283" s="331" t="s">
        <v>6264</v>
      </c>
      <c r="E1283" s="328" t="s">
        <v>63</v>
      </c>
      <c r="F1283" s="328" t="s">
        <v>6265</v>
      </c>
      <c r="G1283" s="330">
        <v>42891</v>
      </c>
      <c r="H1283" s="328" t="s">
        <v>39</v>
      </c>
      <c r="I1283" s="328" t="s">
        <v>6266</v>
      </c>
      <c r="J1283" s="328" t="s">
        <v>6267</v>
      </c>
      <c r="K1283" s="328" t="s">
        <v>33</v>
      </c>
      <c r="M1283" s="328" t="str">
        <f t="shared" si="39"/>
        <v>003380 KS EQUITY</v>
      </c>
      <c r="O1283" s="328" t="str">
        <f t="shared" si="40"/>
        <v>KOSDAQ:A003380</v>
      </c>
    </row>
    <row r="1284" spans="2:15">
      <c r="B1284" s="328" t="s">
        <v>6268</v>
      </c>
      <c r="C1284" s="328" t="s">
        <v>4165</v>
      </c>
      <c r="D1284" s="331" t="s">
        <v>6269</v>
      </c>
      <c r="E1284" s="328" t="s">
        <v>124</v>
      </c>
      <c r="F1284" s="328" t="s">
        <v>6270</v>
      </c>
      <c r="G1284" s="330">
        <v>42888</v>
      </c>
      <c r="H1284" s="328" t="s">
        <v>39</v>
      </c>
      <c r="I1284" s="328" t="s">
        <v>6271</v>
      </c>
      <c r="J1284" s="328" t="s">
        <v>6272</v>
      </c>
      <c r="K1284" s="328" t="s">
        <v>176</v>
      </c>
      <c r="M1284" s="328" t="str">
        <f t="shared" si="39"/>
        <v>261200 KS EQUITY</v>
      </c>
      <c r="O1284" s="328" t="str">
        <f t="shared" si="40"/>
        <v>KOSDAQ:A261200</v>
      </c>
    </row>
    <row r="1285" spans="2:15">
      <c r="B1285" s="328" t="s">
        <v>6273</v>
      </c>
      <c r="C1285" s="328" t="s">
        <v>4165</v>
      </c>
      <c r="D1285" s="331" t="s">
        <v>6274</v>
      </c>
      <c r="E1285" s="328" t="s">
        <v>575</v>
      </c>
      <c r="F1285" s="328" t="s">
        <v>6275</v>
      </c>
      <c r="G1285" s="330">
        <v>42887</v>
      </c>
      <c r="H1285" s="328" t="s">
        <v>39</v>
      </c>
      <c r="I1285" s="328" t="s">
        <v>6276</v>
      </c>
      <c r="J1285" s="328" t="s">
        <v>6277</v>
      </c>
      <c r="K1285" s="328" t="s">
        <v>436</v>
      </c>
      <c r="M1285" s="328" t="str">
        <f t="shared" si="39"/>
        <v>267320 KS EQUITY</v>
      </c>
      <c r="O1285" s="328" t="str">
        <f t="shared" si="40"/>
        <v>KOSDAQ:A267320</v>
      </c>
    </row>
    <row r="1286" spans="2:15">
      <c r="B1286" s="328" t="s">
        <v>6278</v>
      </c>
      <c r="C1286" s="328" t="s">
        <v>4165</v>
      </c>
      <c r="D1286" s="331" t="s">
        <v>6279</v>
      </c>
      <c r="E1286" s="328" t="s">
        <v>225</v>
      </c>
      <c r="F1286" s="328" t="s">
        <v>6280</v>
      </c>
      <c r="G1286" s="330">
        <v>42887</v>
      </c>
      <c r="H1286" s="328" t="s">
        <v>39</v>
      </c>
      <c r="I1286" s="328" t="s">
        <v>6281</v>
      </c>
      <c r="J1286" s="328" t="s">
        <v>6282</v>
      </c>
      <c r="K1286" s="328" t="s">
        <v>67</v>
      </c>
      <c r="M1286" s="328" t="str">
        <f t="shared" si="39"/>
        <v>250000 KS EQUITY</v>
      </c>
      <c r="O1286" s="328" t="str">
        <f t="shared" si="40"/>
        <v>KOSDAQ:A250000</v>
      </c>
    </row>
    <row r="1287" spans="2:15">
      <c r="B1287" s="328" t="s">
        <v>6283</v>
      </c>
      <c r="C1287" s="328" t="s">
        <v>4165</v>
      </c>
      <c r="D1287" s="331" t="s">
        <v>6284</v>
      </c>
      <c r="E1287" s="328" t="s">
        <v>3370</v>
      </c>
      <c r="F1287" s="328" t="s">
        <v>6285</v>
      </c>
      <c r="G1287" s="330">
        <v>42857</v>
      </c>
      <c r="H1287" s="328" t="s">
        <v>39</v>
      </c>
      <c r="I1287" s="328" t="s">
        <v>6286</v>
      </c>
      <c r="J1287" s="328" t="s">
        <v>6287</v>
      </c>
      <c r="K1287" s="328" t="s">
        <v>579</v>
      </c>
      <c r="M1287" s="328" t="str">
        <f t="shared" si="39"/>
        <v>267980 KS EQUITY</v>
      </c>
      <c r="O1287" s="328" t="str">
        <f t="shared" si="40"/>
        <v>KOSDAQ:A267980</v>
      </c>
    </row>
    <row r="1288" spans="2:15">
      <c r="B1288" s="328" t="s">
        <v>6288</v>
      </c>
      <c r="C1288" s="328" t="s">
        <v>4165</v>
      </c>
      <c r="D1288" s="331" t="s">
        <v>6289</v>
      </c>
      <c r="E1288" s="328" t="s">
        <v>6290</v>
      </c>
      <c r="F1288" s="328" t="s">
        <v>6291</v>
      </c>
      <c r="G1288" s="330">
        <v>42853</v>
      </c>
      <c r="H1288" s="328" t="s">
        <v>39</v>
      </c>
      <c r="I1288" s="328" t="s">
        <v>6292</v>
      </c>
      <c r="J1288" s="328" t="s">
        <v>6293</v>
      </c>
      <c r="K1288" s="328" t="s">
        <v>579</v>
      </c>
      <c r="M1288" s="328" t="str">
        <f t="shared" si="39"/>
        <v>225190 KS EQUITY</v>
      </c>
      <c r="O1288" s="328" t="str">
        <f t="shared" si="40"/>
        <v>KOSDAQ:A225190</v>
      </c>
    </row>
    <row r="1289" spans="2:15">
      <c r="B1289" s="328" t="s">
        <v>6294</v>
      </c>
      <c r="C1289" s="328" t="s">
        <v>4165</v>
      </c>
      <c r="D1289" s="331" t="s">
        <v>6295</v>
      </c>
      <c r="E1289" s="328" t="s">
        <v>198</v>
      </c>
      <c r="F1289" s="328" t="s">
        <v>6296</v>
      </c>
      <c r="G1289" s="330">
        <v>42852</v>
      </c>
      <c r="H1289" s="328" t="s">
        <v>39</v>
      </c>
      <c r="I1289" s="328" t="s">
        <v>6297</v>
      </c>
      <c r="J1289" s="328" t="s">
        <v>6298</v>
      </c>
      <c r="K1289" s="328" t="s">
        <v>67</v>
      </c>
      <c r="M1289" s="328" t="str">
        <f t="shared" si="39"/>
        <v>264850 KS EQUITY</v>
      </c>
      <c r="O1289" s="328" t="str">
        <f t="shared" si="40"/>
        <v>KOSDAQ:A264850</v>
      </c>
    </row>
    <row r="1290" spans="2:15">
      <c r="B1290" s="328" t="s">
        <v>6299</v>
      </c>
      <c r="C1290" s="328" t="s">
        <v>4165</v>
      </c>
      <c r="D1290" s="331" t="s">
        <v>6300</v>
      </c>
      <c r="E1290" s="328" t="s">
        <v>575</v>
      </c>
      <c r="F1290" s="328" t="s">
        <v>6301</v>
      </c>
      <c r="G1290" s="330">
        <v>42852</v>
      </c>
      <c r="H1290" s="328" t="s">
        <v>39</v>
      </c>
      <c r="I1290" s="328" t="s">
        <v>6302</v>
      </c>
      <c r="J1290" s="328" t="s">
        <v>6303</v>
      </c>
      <c r="K1290" s="328" t="s">
        <v>436</v>
      </c>
      <c r="M1290" s="328" t="str">
        <f t="shared" si="39"/>
        <v>161580 KS EQUITY</v>
      </c>
      <c r="O1290" s="328" t="str">
        <f t="shared" si="40"/>
        <v>KOSDAQ:A161580</v>
      </c>
    </row>
    <row r="1291" spans="2:15">
      <c r="B1291" s="328" t="s">
        <v>6304</v>
      </c>
      <c r="C1291" s="328" t="s">
        <v>4165</v>
      </c>
      <c r="D1291" s="331" t="s">
        <v>6305</v>
      </c>
      <c r="E1291" s="328" t="s">
        <v>1154</v>
      </c>
      <c r="F1291" s="328" t="s">
        <v>6306</v>
      </c>
      <c r="G1291" s="330">
        <v>42832</v>
      </c>
      <c r="H1291" s="328" t="s">
        <v>39</v>
      </c>
      <c r="I1291" s="328" t="s">
        <v>792</v>
      </c>
      <c r="J1291" s="328" t="s">
        <v>6307</v>
      </c>
      <c r="K1291" s="328" t="s">
        <v>67</v>
      </c>
      <c r="M1291" s="328" t="str">
        <f t="shared" si="39"/>
        <v>256630 KS EQUITY</v>
      </c>
      <c r="O1291" s="328" t="str">
        <f t="shared" si="40"/>
        <v>KOSDAQ:A256630</v>
      </c>
    </row>
    <row r="1292" spans="2:15">
      <c r="B1292" s="328" t="s">
        <v>6308</v>
      </c>
      <c r="C1292" s="328" t="s">
        <v>4165</v>
      </c>
      <c r="D1292" s="331" t="s">
        <v>6309</v>
      </c>
      <c r="E1292" s="328" t="s">
        <v>290</v>
      </c>
      <c r="F1292" s="328" t="s">
        <v>6310</v>
      </c>
      <c r="G1292" s="330">
        <v>42831</v>
      </c>
      <c r="H1292" s="328" t="s">
        <v>39</v>
      </c>
      <c r="I1292" s="328" t="s">
        <v>6311</v>
      </c>
      <c r="J1292" s="328" t="s">
        <v>6312</v>
      </c>
      <c r="K1292" s="328" t="s">
        <v>104</v>
      </c>
      <c r="M1292" s="328" t="str">
        <f t="shared" si="39"/>
        <v>166090 KS EQUITY</v>
      </c>
      <c r="O1292" s="328" t="str">
        <f t="shared" si="40"/>
        <v>KOSDAQ:A166090</v>
      </c>
    </row>
    <row r="1293" spans="2:15">
      <c r="B1293" s="328" t="s">
        <v>6313</v>
      </c>
      <c r="C1293" s="328" t="s">
        <v>4165</v>
      </c>
      <c r="D1293" s="331" t="s">
        <v>6314</v>
      </c>
      <c r="E1293" s="328" t="s">
        <v>131</v>
      </c>
      <c r="F1293" s="328" t="s">
        <v>6315</v>
      </c>
      <c r="G1293" s="330">
        <v>42831</v>
      </c>
      <c r="H1293" s="328" t="s">
        <v>39</v>
      </c>
      <c r="I1293" s="328" t="s">
        <v>6316</v>
      </c>
      <c r="J1293" s="328" t="s">
        <v>6317</v>
      </c>
      <c r="K1293" s="328" t="s">
        <v>67</v>
      </c>
      <c r="M1293" s="328" t="str">
        <f t="shared" si="39"/>
        <v>258790 KS EQUITY</v>
      </c>
      <c r="O1293" s="328" t="str">
        <f t="shared" si="40"/>
        <v>KOSDAQ:A258790</v>
      </c>
    </row>
    <row r="1294" spans="2:15">
      <c r="B1294" s="328" t="s">
        <v>6318</v>
      </c>
      <c r="C1294" s="328" t="s">
        <v>4165</v>
      </c>
      <c r="D1294" s="331" t="s">
        <v>6319</v>
      </c>
      <c r="E1294" s="328" t="s">
        <v>421</v>
      </c>
      <c r="F1294" s="328" t="s">
        <v>6320</v>
      </c>
      <c r="G1294" s="330">
        <v>42825</v>
      </c>
      <c r="H1294" s="328" t="s">
        <v>39</v>
      </c>
      <c r="I1294" s="328" t="s">
        <v>6321</v>
      </c>
      <c r="J1294" s="328" t="s">
        <v>6322</v>
      </c>
      <c r="K1294" s="328" t="s">
        <v>67</v>
      </c>
      <c r="M1294" s="328" t="str">
        <f t="shared" si="39"/>
        <v>251370 KS EQUITY</v>
      </c>
      <c r="O1294" s="328" t="str">
        <f t="shared" si="40"/>
        <v>KOSDAQ:A251370</v>
      </c>
    </row>
    <row r="1295" spans="2:15">
      <c r="B1295" s="328" t="s">
        <v>6323</v>
      </c>
      <c r="C1295" s="328" t="s">
        <v>4165</v>
      </c>
      <c r="D1295" s="331" t="s">
        <v>6324</v>
      </c>
      <c r="E1295" s="328" t="s">
        <v>575</v>
      </c>
      <c r="F1295" s="328" t="s">
        <v>6325</v>
      </c>
      <c r="G1295" s="330">
        <v>42821</v>
      </c>
      <c r="H1295" s="328" t="s">
        <v>39</v>
      </c>
      <c r="I1295" s="328" t="s">
        <v>6326</v>
      </c>
      <c r="J1295" s="328" t="s">
        <v>6327</v>
      </c>
      <c r="K1295" s="328" t="s">
        <v>67</v>
      </c>
      <c r="M1295" s="328" t="str">
        <f t="shared" si="39"/>
        <v>265520 KS EQUITY</v>
      </c>
      <c r="O1295" s="328" t="str">
        <f t="shared" si="40"/>
        <v>KOSDAQ:A265520</v>
      </c>
    </row>
    <row r="1296" spans="2:15">
      <c r="B1296" s="328" t="s">
        <v>6328</v>
      </c>
      <c r="C1296" s="328" t="s">
        <v>4165</v>
      </c>
      <c r="D1296" s="331" t="s">
        <v>6329</v>
      </c>
      <c r="E1296" s="328" t="s">
        <v>112</v>
      </c>
      <c r="F1296" s="328" t="s">
        <v>6330</v>
      </c>
      <c r="G1296" s="330">
        <v>42817</v>
      </c>
      <c r="H1296" s="328" t="s">
        <v>39</v>
      </c>
      <c r="I1296" s="328" t="s">
        <v>6331</v>
      </c>
      <c r="J1296" s="328" t="s">
        <v>6332</v>
      </c>
      <c r="K1296" s="328" t="s">
        <v>67</v>
      </c>
      <c r="M1296" s="328" t="str">
        <f t="shared" si="39"/>
        <v>263770 KS EQUITY</v>
      </c>
      <c r="O1296" s="328" t="str">
        <f t="shared" si="40"/>
        <v>KOSDAQ:A263770</v>
      </c>
    </row>
    <row r="1297" spans="2:15">
      <c r="B1297" s="328" t="s">
        <v>6333</v>
      </c>
      <c r="C1297" s="328" t="s">
        <v>4165</v>
      </c>
      <c r="D1297" s="331" t="s">
        <v>6334</v>
      </c>
      <c r="E1297" s="328" t="s">
        <v>478</v>
      </c>
      <c r="F1297" s="328" t="s">
        <v>6335</v>
      </c>
      <c r="G1297" s="330">
        <v>42814</v>
      </c>
      <c r="H1297" s="328" t="s">
        <v>39</v>
      </c>
      <c r="I1297" s="328" t="s">
        <v>6336</v>
      </c>
      <c r="J1297" s="328" t="s">
        <v>6337</v>
      </c>
      <c r="K1297" s="328" t="s">
        <v>67</v>
      </c>
      <c r="M1297" s="328" t="str">
        <f t="shared" si="39"/>
        <v>063760 KS EQUITY</v>
      </c>
      <c r="O1297" s="328" t="str">
        <f t="shared" si="40"/>
        <v>KOSDAQ:A063760</v>
      </c>
    </row>
    <row r="1298" spans="2:15">
      <c r="B1298" s="328" t="s">
        <v>6338</v>
      </c>
      <c r="C1298" s="328" t="s">
        <v>4165</v>
      </c>
      <c r="D1298" s="331" t="s">
        <v>6339</v>
      </c>
      <c r="E1298" s="328" t="s">
        <v>1261</v>
      </c>
      <c r="F1298" s="328" t="s">
        <v>6340</v>
      </c>
      <c r="G1298" s="330">
        <v>42796</v>
      </c>
      <c r="H1298" s="328" t="s">
        <v>39</v>
      </c>
      <c r="I1298" s="328" t="s">
        <v>6341</v>
      </c>
      <c r="J1298" s="328" t="s">
        <v>6342</v>
      </c>
      <c r="K1298" s="328" t="s">
        <v>33</v>
      </c>
      <c r="M1298" s="328" t="str">
        <f t="shared" si="39"/>
        <v>264450 KS EQUITY</v>
      </c>
      <c r="O1298" s="328" t="str">
        <f t="shared" si="40"/>
        <v>KOSDAQ:A264450</v>
      </c>
    </row>
    <row r="1299" spans="2:15">
      <c r="B1299" s="328" t="s">
        <v>6343</v>
      </c>
      <c r="C1299" s="328" t="s">
        <v>4165</v>
      </c>
      <c r="D1299" s="331" t="s">
        <v>6344</v>
      </c>
      <c r="E1299" s="328" t="s">
        <v>1261</v>
      </c>
      <c r="F1299" s="328" t="s">
        <v>6345</v>
      </c>
      <c r="G1299" s="330">
        <v>42794</v>
      </c>
      <c r="H1299" s="328" t="s">
        <v>39</v>
      </c>
      <c r="I1299" s="328" t="s">
        <v>6346</v>
      </c>
      <c r="J1299" s="328" t="s">
        <v>6347</v>
      </c>
      <c r="K1299" s="328" t="s">
        <v>860</v>
      </c>
      <c r="M1299" s="328" t="str">
        <f t="shared" si="39"/>
        <v>178320 KS EQUITY</v>
      </c>
      <c r="O1299" s="328" t="str">
        <f t="shared" si="40"/>
        <v>KOSDAQ:A178320</v>
      </c>
    </row>
    <row r="1300" spans="2:15">
      <c r="B1300" s="328" t="s">
        <v>6348</v>
      </c>
      <c r="C1300" s="328" t="s">
        <v>4165</v>
      </c>
      <c r="D1300" s="331" t="s">
        <v>6349</v>
      </c>
      <c r="E1300" s="328" t="s">
        <v>575</v>
      </c>
      <c r="F1300" s="328" t="s">
        <v>6350</v>
      </c>
      <c r="G1300" s="330">
        <v>42793</v>
      </c>
      <c r="H1300" s="328" t="s">
        <v>39</v>
      </c>
      <c r="I1300" s="328" t="s">
        <v>6351</v>
      </c>
      <c r="J1300" s="328" t="s">
        <v>6352</v>
      </c>
      <c r="K1300" s="328" t="s">
        <v>579</v>
      </c>
      <c r="M1300" s="328" t="str">
        <f t="shared" si="39"/>
        <v>183300 KS EQUITY</v>
      </c>
      <c r="O1300" s="328" t="str">
        <f t="shared" si="40"/>
        <v>KOSDAQ:A183300</v>
      </c>
    </row>
    <row r="1301" spans="2:15">
      <c r="B1301" s="328" t="s">
        <v>6353</v>
      </c>
      <c r="C1301" s="328" t="s">
        <v>4165</v>
      </c>
      <c r="D1301" s="331" t="s">
        <v>6354</v>
      </c>
      <c r="E1301" s="328" t="s">
        <v>4904</v>
      </c>
      <c r="F1301" s="328" t="s">
        <v>6355</v>
      </c>
      <c r="G1301" s="330">
        <v>42790</v>
      </c>
      <c r="H1301" s="328" t="s">
        <v>39</v>
      </c>
      <c r="I1301" s="328" t="s">
        <v>6356</v>
      </c>
      <c r="J1301" s="328" t="s">
        <v>6357</v>
      </c>
      <c r="K1301" s="328" t="s">
        <v>67</v>
      </c>
      <c r="M1301" s="328" t="str">
        <f t="shared" si="39"/>
        <v>246720 KS EQUITY</v>
      </c>
      <c r="O1301" s="328" t="str">
        <f t="shared" si="40"/>
        <v>KOSDAQ:A246720</v>
      </c>
    </row>
    <row r="1302" spans="2:15">
      <c r="B1302" s="328" t="s">
        <v>6358</v>
      </c>
      <c r="C1302" s="328" t="s">
        <v>4165</v>
      </c>
      <c r="D1302" s="331" t="s">
        <v>6359</v>
      </c>
      <c r="E1302" s="328" t="s">
        <v>439</v>
      </c>
      <c r="F1302" s="328" t="s">
        <v>6360</v>
      </c>
      <c r="G1302" s="330">
        <v>42789</v>
      </c>
      <c r="H1302" s="328" t="s">
        <v>39</v>
      </c>
      <c r="I1302" s="328" t="s">
        <v>6361</v>
      </c>
      <c r="J1302" s="328" t="s">
        <v>6362</v>
      </c>
      <c r="K1302" s="328" t="s">
        <v>33</v>
      </c>
      <c r="M1302" s="328" t="str">
        <f t="shared" si="39"/>
        <v>217480 KS EQUITY</v>
      </c>
      <c r="O1302" s="328" t="str">
        <f t="shared" si="40"/>
        <v>KOSDAQ:A217480</v>
      </c>
    </row>
    <row r="1303" spans="2:15">
      <c r="B1303" s="328" t="s">
        <v>6363</v>
      </c>
      <c r="C1303" s="328" t="s">
        <v>4165</v>
      </c>
      <c r="D1303" s="331" t="s">
        <v>6364</v>
      </c>
      <c r="E1303" s="328" t="s">
        <v>376</v>
      </c>
      <c r="F1303" s="328" t="s">
        <v>6365</v>
      </c>
      <c r="G1303" s="330">
        <v>42760</v>
      </c>
      <c r="H1303" s="328" t="s">
        <v>39</v>
      </c>
      <c r="I1303" s="328" t="s">
        <v>6366</v>
      </c>
      <c r="J1303" s="328" t="s">
        <v>6367</v>
      </c>
      <c r="K1303" s="328" t="s">
        <v>67</v>
      </c>
      <c r="M1303" s="328" t="str">
        <f t="shared" si="39"/>
        <v>002800 KS EQUITY</v>
      </c>
      <c r="O1303" s="328" t="str">
        <f t="shared" si="40"/>
        <v>KOSDAQ:A002800</v>
      </c>
    </row>
    <row r="1304" spans="2:15">
      <c r="B1304" s="328" t="s">
        <v>6368</v>
      </c>
      <c r="C1304" s="328" t="s">
        <v>4165</v>
      </c>
      <c r="D1304" s="331" t="s">
        <v>6369</v>
      </c>
      <c r="E1304" s="328" t="s">
        <v>575</v>
      </c>
      <c r="F1304" s="328" t="s">
        <v>6370</v>
      </c>
      <c r="G1304" s="330">
        <v>42759</v>
      </c>
      <c r="H1304" s="328" t="s">
        <v>39</v>
      </c>
      <c r="I1304" s="328" t="s">
        <v>6371</v>
      </c>
      <c r="J1304" s="328" t="s">
        <v>6372</v>
      </c>
      <c r="K1304" s="328" t="s">
        <v>33</v>
      </c>
      <c r="M1304" s="328" t="str">
        <f t="shared" si="39"/>
        <v>083500 KS EQUITY</v>
      </c>
      <c r="O1304" s="328" t="str">
        <f t="shared" si="40"/>
        <v>KOSDAQ:A083500</v>
      </c>
    </row>
    <row r="1305" spans="2:15">
      <c r="B1305" s="328" t="s">
        <v>6373</v>
      </c>
      <c r="C1305" s="328" t="s">
        <v>4165</v>
      </c>
      <c r="D1305" s="331" t="s">
        <v>6374</v>
      </c>
      <c r="E1305" s="328" t="s">
        <v>131</v>
      </c>
      <c r="F1305" s="328" t="s">
        <v>6375</v>
      </c>
      <c r="G1305" s="330">
        <v>42732</v>
      </c>
      <c r="H1305" s="328" t="s">
        <v>39</v>
      </c>
      <c r="I1305" s="328" t="s">
        <v>6376</v>
      </c>
      <c r="J1305" s="328" t="s">
        <v>6377</v>
      </c>
      <c r="K1305" s="328" t="s">
        <v>971</v>
      </c>
      <c r="M1305" s="328" t="str">
        <f t="shared" ref="M1305:M1368" si="41">D1305&amp;" KS EQUITY"</f>
        <v>087260 KS EQUITY</v>
      </c>
      <c r="O1305" s="328" t="str">
        <f t="shared" ref="O1305:O1368" si="42">IF($C1305="코스닥","KOSDAQ:A"&amp;$D1305,"KOSE:A"&amp;$D1305)</f>
        <v>KOSDAQ:A087260</v>
      </c>
    </row>
    <row r="1306" spans="2:15">
      <c r="B1306" s="328" t="s">
        <v>6378</v>
      </c>
      <c r="C1306" s="328" t="s">
        <v>4165</v>
      </c>
      <c r="D1306" s="331" t="s">
        <v>6379</v>
      </c>
      <c r="E1306" s="328" t="s">
        <v>4904</v>
      </c>
      <c r="F1306" s="328" t="s">
        <v>6380</v>
      </c>
      <c r="G1306" s="330">
        <v>42723</v>
      </c>
      <c r="H1306" s="328" t="s">
        <v>39</v>
      </c>
      <c r="I1306" s="328" t="s">
        <v>6381</v>
      </c>
      <c r="J1306" s="328" t="s">
        <v>6382</v>
      </c>
      <c r="K1306" s="328" t="s">
        <v>33</v>
      </c>
      <c r="M1306" s="328" t="str">
        <f t="shared" si="41"/>
        <v>241820 KS EQUITY</v>
      </c>
      <c r="O1306" s="328" t="str">
        <f t="shared" si="42"/>
        <v>KOSDAQ:A241820</v>
      </c>
    </row>
    <row r="1307" spans="2:15">
      <c r="B1307" s="328" t="s">
        <v>6383</v>
      </c>
      <c r="C1307" s="328" t="s">
        <v>4165</v>
      </c>
      <c r="D1307" s="331" t="s">
        <v>6384</v>
      </c>
      <c r="E1307" s="328" t="s">
        <v>1182</v>
      </c>
      <c r="F1307" s="328" t="s">
        <v>6380</v>
      </c>
      <c r="G1307" s="330">
        <v>42719</v>
      </c>
      <c r="H1307" s="328" t="s">
        <v>39</v>
      </c>
      <c r="I1307" s="328" t="s">
        <v>6385</v>
      </c>
      <c r="J1307" s="328" t="s">
        <v>6386</v>
      </c>
      <c r="K1307" s="328" t="s">
        <v>33</v>
      </c>
      <c r="M1307" s="328" t="str">
        <f t="shared" si="41"/>
        <v>140070 KS EQUITY</v>
      </c>
      <c r="O1307" s="328" t="str">
        <f t="shared" si="42"/>
        <v>KOSDAQ:A140070</v>
      </c>
    </row>
    <row r="1308" spans="2:15">
      <c r="B1308" s="328" t="s">
        <v>6387</v>
      </c>
      <c r="C1308" s="328" t="s">
        <v>4165</v>
      </c>
      <c r="D1308" s="331" t="s">
        <v>6388</v>
      </c>
      <c r="E1308" s="328" t="s">
        <v>376</v>
      </c>
      <c r="F1308" s="328" t="s">
        <v>6389</v>
      </c>
      <c r="G1308" s="330">
        <v>42716</v>
      </c>
      <c r="H1308" s="328" t="s">
        <v>39</v>
      </c>
      <c r="I1308" s="328" t="s">
        <v>6390</v>
      </c>
      <c r="J1308" s="328" t="s">
        <v>6391</v>
      </c>
      <c r="K1308" s="328" t="s">
        <v>33</v>
      </c>
      <c r="M1308" s="328" t="str">
        <f t="shared" si="41"/>
        <v>206650 KS EQUITY</v>
      </c>
      <c r="O1308" s="328" t="str">
        <f t="shared" si="42"/>
        <v>KOSDAQ:A206650</v>
      </c>
    </row>
    <row r="1309" spans="2:15">
      <c r="B1309" s="328" t="s">
        <v>6392</v>
      </c>
      <c r="C1309" s="328" t="s">
        <v>4165</v>
      </c>
      <c r="D1309" s="331" t="s">
        <v>6393</v>
      </c>
      <c r="E1309" s="328" t="s">
        <v>179</v>
      </c>
      <c r="F1309" s="328" t="s">
        <v>6394</v>
      </c>
      <c r="G1309" s="330">
        <v>42711</v>
      </c>
      <c r="H1309" s="328" t="s">
        <v>39</v>
      </c>
      <c r="I1309" s="328" t="s">
        <v>6395</v>
      </c>
      <c r="J1309" s="328" t="s">
        <v>6396</v>
      </c>
      <c r="K1309" s="328" t="s">
        <v>668</v>
      </c>
      <c r="M1309" s="328" t="str">
        <f t="shared" si="41"/>
        <v>256840 KS EQUITY</v>
      </c>
      <c r="O1309" s="328" t="str">
        <f t="shared" si="42"/>
        <v>KOSDAQ:A256840</v>
      </c>
    </row>
    <row r="1310" spans="2:15">
      <c r="B1310" s="328" t="s">
        <v>6397</v>
      </c>
      <c r="C1310" s="328" t="s">
        <v>4165</v>
      </c>
      <c r="D1310" s="331" t="s">
        <v>6398</v>
      </c>
      <c r="E1310" s="328" t="s">
        <v>626</v>
      </c>
      <c r="F1310" s="328" t="s">
        <v>6399</v>
      </c>
      <c r="G1310" s="330">
        <v>42711</v>
      </c>
      <c r="H1310" s="328" t="s">
        <v>39</v>
      </c>
      <c r="I1310" s="328" t="s">
        <v>6400</v>
      </c>
      <c r="J1310" s="328" t="s">
        <v>6401</v>
      </c>
      <c r="K1310" s="328" t="s">
        <v>33</v>
      </c>
      <c r="M1310" s="328" t="str">
        <f t="shared" si="41"/>
        <v>241520 KS EQUITY</v>
      </c>
      <c r="O1310" s="328" t="str">
        <f t="shared" si="42"/>
        <v>KOSDAQ:A241520</v>
      </c>
    </row>
    <row r="1311" spans="2:15">
      <c r="B1311" s="328" t="s">
        <v>6402</v>
      </c>
      <c r="C1311" s="328" t="s">
        <v>4165</v>
      </c>
      <c r="D1311" s="331" t="s">
        <v>6403</v>
      </c>
      <c r="E1311" s="328" t="s">
        <v>626</v>
      </c>
      <c r="F1311" s="328" t="s">
        <v>6404</v>
      </c>
      <c r="G1311" s="330">
        <v>42710</v>
      </c>
      <c r="H1311" s="328" t="s">
        <v>39</v>
      </c>
      <c r="I1311" s="328" t="s">
        <v>6405</v>
      </c>
      <c r="J1311" s="328" t="s">
        <v>6406</v>
      </c>
      <c r="K1311" s="328" t="s">
        <v>33</v>
      </c>
      <c r="M1311" s="328" t="str">
        <f t="shared" si="41"/>
        <v>246690 KS EQUITY</v>
      </c>
      <c r="O1311" s="328" t="str">
        <f t="shared" si="42"/>
        <v>KOSDAQ:A246690</v>
      </c>
    </row>
    <row r="1312" spans="2:15">
      <c r="B1312" s="328" t="s">
        <v>6407</v>
      </c>
      <c r="C1312" s="328" t="s">
        <v>4165</v>
      </c>
      <c r="D1312" s="331" t="s">
        <v>6408</v>
      </c>
      <c r="E1312" s="328" t="s">
        <v>478</v>
      </c>
      <c r="F1312" s="328" t="s">
        <v>6409</v>
      </c>
      <c r="G1312" s="330">
        <v>42706</v>
      </c>
      <c r="H1312" s="328" t="s">
        <v>39</v>
      </c>
      <c r="I1312" s="328" t="s">
        <v>3939</v>
      </c>
      <c r="J1312" s="328" t="s">
        <v>6410</v>
      </c>
      <c r="K1312" s="328" t="s">
        <v>67</v>
      </c>
      <c r="M1312" s="328" t="str">
        <f t="shared" si="41"/>
        <v>147760 KS EQUITY</v>
      </c>
      <c r="O1312" s="328" t="str">
        <f t="shared" si="42"/>
        <v>KOSDAQ:A147760</v>
      </c>
    </row>
    <row r="1313" spans="2:15">
      <c r="B1313" s="328" t="s">
        <v>6411</v>
      </c>
      <c r="C1313" s="328" t="s">
        <v>4165</v>
      </c>
      <c r="D1313" s="331" t="s">
        <v>6412</v>
      </c>
      <c r="E1313" s="328" t="s">
        <v>179</v>
      </c>
      <c r="F1313" s="328" t="s">
        <v>6413</v>
      </c>
      <c r="G1313" s="330">
        <v>42705</v>
      </c>
      <c r="H1313" s="328" t="s">
        <v>39</v>
      </c>
      <c r="I1313" s="328" t="s">
        <v>6414</v>
      </c>
      <c r="J1313" s="328" t="s">
        <v>6415</v>
      </c>
      <c r="K1313" s="328" t="s">
        <v>67</v>
      </c>
      <c r="M1313" s="328" t="str">
        <f t="shared" si="41"/>
        <v>196300 KS EQUITY</v>
      </c>
      <c r="O1313" s="328" t="str">
        <f t="shared" si="42"/>
        <v>KOSDAQ:A196300</v>
      </c>
    </row>
    <row r="1314" spans="2:15">
      <c r="B1314" s="328" t="s">
        <v>6416</v>
      </c>
      <c r="C1314" s="328" t="s">
        <v>4165</v>
      </c>
      <c r="D1314" s="331" t="s">
        <v>6417</v>
      </c>
      <c r="E1314" s="328" t="s">
        <v>1261</v>
      </c>
      <c r="F1314" s="328" t="s">
        <v>6418</v>
      </c>
      <c r="G1314" s="330">
        <v>42705</v>
      </c>
      <c r="H1314" s="328" t="s">
        <v>39</v>
      </c>
      <c r="I1314" s="328" t="s">
        <v>6419</v>
      </c>
      <c r="J1314" s="328"/>
      <c r="K1314" s="328" t="s">
        <v>33</v>
      </c>
      <c r="M1314" s="328" t="str">
        <f t="shared" si="41"/>
        <v>203450 KS EQUITY</v>
      </c>
      <c r="O1314" s="328" t="str">
        <f t="shared" si="42"/>
        <v>KOSDAQ:A203450</v>
      </c>
    </row>
    <row r="1315" spans="2:15">
      <c r="B1315" s="328" t="s">
        <v>6420</v>
      </c>
      <c r="C1315" s="328" t="s">
        <v>4165</v>
      </c>
      <c r="D1315" s="331" t="s">
        <v>6421</v>
      </c>
      <c r="E1315" s="328" t="s">
        <v>193</v>
      </c>
      <c r="F1315" s="328" t="s">
        <v>6422</v>
      </c>
      <c r="G1315" s="330">
        <v>42704</v>
      </c>
      <c r="H1315" s="328" t="s">
        <v>39</v>
      </c>
      <c r="I1315" s="328" t="s">
        <v>6423</v>
      </c>
      <c r="J1315" s="328" t="s">
        <v>6424</v>
      </c>
      <c r="K1315" s="328" t="s">
        <v>67</v>
      </c>
      <c r="M1315" s="328" t="str">
        <f t="shared" si="41"/>
        <v>215600 KS EQUITY</v>
      </c>
      <c r="O1315" s="328" t="str">
        <f t="shared" si="42"/>
        <v>KOSDAQ:A215600</v>
      </c>
    </row>
    <row r="1316" spans="2:15">
      <c r="B1316" s="328" t="s">
        <v>6425</v>
      </c>
      <c r="C1316" s="328" t="s">
        <v>4165</v>
      </c>
      <c r="D1316" s="331" t="s">
        <v>6426</v>
      </c>
      <c r="E1316" s="328" t="s">
        <v>575</v>
      </c>
      <c r="F1316" s="328" t="s">
        <v>6427</v>
      </c>
      <c r="G1316" s="330">
        <v>42704</v>
      </c>
      <c r="H1316" s="328" t="s">
        <v>39</v>
      </c>
      <c r="I1316" s="328" t="s">
        <v>6428</v>
      </c>
      <c r="J1316" s="328" t="s">
        <v>6429</v>
      </c>
      <c r="K1316" s="328" t="s">
        <v>67</v>
      </c>
      <c r="M1316" s="328" t="str">
        <f t="shared" si="41"/>
        <v>254120 KS EQUITY</v>
      </c>
      <c r="O1316" s="328" t="str">
        <f t="shared" si="42"/>
        <v>KOSDAQ:A254120</v>
      </c>
    </row>
    <row r="1317" spans="2:15">
      <c r="B1317" s="328" t="s">
        <v>6430</v>
      </c>
      <c r="C1317" s="328" t="s">
        <v>4165</v>
      </c>
      <c r="D1317" s="331" t="s">
        <v>6431</v>
      </c>
      <c r="E1317" s="328" t="s">
        <v>575</v>
      </c>
      <c r="F1317" s="328" t="s">
        <v>6432</v>
      </c>
      <c r="G1317" s="330">
        <v>42702</v>
      </c>
      <c r="H1317" s="328" t="s">
        <v>39</v>
      </c>
      <c r="I1317" s="328" t="s">
        <v>6433</v>
      </c>
      <c r="J1317" s="328" t="s">
        <v>6434</v>
      </c>
      <c r="K1317" s="328" t="s">
        <v>33</v>
      </c>
      <c r="M1317" s="328" t="str">
        <f t="shared" si="41"/>
        <v>241790 KS EQUITY</v>
      </c>
      <c r="O1317" s="328" t="str">
        <f t="shared" si="42"/>
        <v>KOSDAQ:A241790</v>
      </c>
    </row>
    <row r="1318" spans="2:15">
      <c r="B1318" s="328" t="s">
        <v>6435</v>
      </c>
      <c r="C1318" s="328" t="s">
        <v>4165</v>
      </c>
      <c r="D1318" s="331" t="s">
        <v>6436</v>
      </c>
      <c r="E1318" s="328" t="s">
        <v>376</v>
      </c>
      <c r="F1318" s="328" t="s">
        <v>6437</v>
      </c>
      <c r="G1318" s="330">
        <v>42698</v>
      </c>
      <c r="H1318" s="328" t="s">
        <v>39</v>
      </c>
      <c r="I1318" s="328" t="s">
        <v>6438</v>
      </c>
      <c r="J1318" s="328" t="s">
        <v>6439</v>
      </c>
      <c r="K1318" s="328" t="s">
        <v>67</v>
      </c>
      <c r="M1318" s="328" t="str">
        <f t="shared" si="41"/>
        <v>220100 KS EQUITY</v>
      </c>
      <c r="O1318" s="328" t="str">
        <f t="shared" si="42"/>
        <v>KOSDAQ:A220100</v>
      </c>
    </row>
    <row r="1319" spans="2:15">
      <c r="B1319" s="328" t="s">
        <v>6440</v>
      </c>
      <c r="C1319" s="328" t="s">
        <v>4165</v>
      </c>
      <c r="D1319" s="331" t="s">
        <v>6441</v>
      </c>
      <c r="E1319" s="328" t="s">
        <v>575</v>
      </c>
      <c r="F1319" s="328" t="s">
        <v>6442</v>
      </c>
      <c r="G1319" s="330">
        <v>42683</v>
      </c>
      <c r="H1319" s="328" t="s">
        <v>39</v>
      </c>
      <c r="I1319" s="328" t="s">
        <v>6443</v>
      </c>
      <c r="J1319" s="328" t="s">
        <v>6444</v>
      </c>
      <c r="K1319" s="328" t="s">
        <v>33</v>
      </c>
      <c r="M1319" s="328" t="str">
        <f t="shared" si="41"/>
        <v>144960 KS EQUITY</v>
      </c>
      <c r="O1319" s="328" t="str">
        <f t="shared" si="42"/>
        <v>KOSDAQ:A144960</v>
      </c>
    </row>
    <row r="1320" spans="2:15">
      <c r="B1320" s="328" t="s">
        <v>6445</v>
      </c>
      <c r="C1320" s="328" t="s">
        <v>4165</v>
      </c>
      <c r="D1320" s="331" t="s">
        <v>6446</v>
      </c>
      <c r="E1320" s="328" t="s">
        <v>124</v>
      </c>
      <c r="F1320" s="328" t="s">
        <v>6447</v>
      </c>
      <c r="G1320" s="330">
        <v>42678</v>
      </c>
      <c r="H1320" s="328" t="s">
        <v>39</v>
      </c>
      <c r="I1320" s="328" t="s">
        <v>6448</v>
      </c>
      <c r="J1320" s="328"/>
      <c r="K1320" s="328" t="s">
        <v>5021</v>
      </c>
      <c r="M1320" s="328" t="str">
        <f t="shared" si="41"/>
        <v>156100 KS EQUITY</v>
      </c>
      <c r="O1320" s="328" t="str">
        <f t="shared" si="42"/>
        <v>KOSDAQ:A156100</v>
      </c>
    </row>
    <row r="1321" spans="2:15">
      <c r="B1321" s="328" t="s">
        <v>6449</v>
      </c>
      <c r="C1321" s="328" t="s">
        <v>4165</v>
      </c>
      <c r="D1321" s="331" t="s">
        <v>6450</v>
      </c>
      <c r="E1321" s="328" t="s">
        <v>131</v>
      </c>
      <c r="F1321" s="328" t="s">
        <v>6451</v>
      </c>
      <c r="G1321" s="330">
        <v>42677</v>
      </c>
      <c r="H1321" s="328" t="s">
        <v>39</v>
      </c>
      <c r="I1321" s="328" t="s">
        <v>6452</v>
      </c>
      <c r="J1321" s="328" t="s">
        <v>6453</v>
      </c>
      <c r="K1321" s="328" t="s">
        <v>67</v>
      </c>
      <c r="M1321" s="328" t="str">
        <f t="shared" si="41"/>
        <v>220180 KS EQUITY</v>
      </c>
      <c r="O1321" s="328" t="str">
        <f t="shared" si="42"/>
        <v>KOSDAQ:A220180</v>
      </c>
    </row>
    <row r="1322" spans="2:15">
      <c r="B1322" s="328" t="s">
        <v>6454</v>
      </c>
      <c r="C1322" s="328" t="s">
        <v>4165</v>
      </c>
      <c r="D1322" s="331" t="s">
        <v>6455</v>
      </c>
      <c r="E1322" s="328" t="s">
        <v>439</v>
      </c>
      <c r="F1322" s="328" t="s">
        <v>6456</v>
      </c>
      <c r="G1322" s="330">
        <v>42676</v>
      </c>
      <c r="H1322" s="328" t="s">
        <v>39</v>
      </c>
      <c r="I1322" s="328" t="s">
        <v>6457</v>
      </c>
      <c r="J1322" s="328" t="s">
        <v>6458</v>
      </c>
      <c r="K1322" s="328" t="s">
        <v>128</v>
      </c>
      <c r="M1322" s="328" t="str">
        <f t="shared" si="41"/>
        <v>237880 KS EQUITY</v>
      </c>
      <c r="O1322" s="328" t="str">
        <f t="shared" si="42"/>
        <v>KOSDAQ:A237880</v>
      </c>
    </row>
    <row r="1323" spans="2:15">
      <c r="B1323" s="328" t="s">
        <v>6459</v>
      </c>
      <c r="C1323" s="328" t="s">
        <v>4165</v>
      </c>
      <c r="D1323" s="331" t="s">
        <v>6460</v>
      </c>
      <c r="E1323" s="328" t="s">
        <v>63</v>
      </c>
      <c r="F1323" s="328" t="s">
        <v>6461</v>
      </c>
      <c r="G1323" s="330">
        <v>42674</v>
      </c>
      <c r="H1323" s="328" t="s">
        <v>39</v>
      </c>
      <c r="I1323" s="328" t="s">
        <v>6462</v>
      </c>
      <c r="J1323" s="328" t="s">
        <v>6463</v>
      </c>
      <c r="K1323" s="328" t="s">
        <v>33</v>
      </c>
      <c r="M1323" s="328" t="str">
        <f t="shared" si="41"/>
        <v>900300 KS EQUITY</v>
      </c>
      <c r="O1323" s="328" t="str">
        <f t="shared" si="42"/>
        <v>KOSDAQ:A900300</v>
      </c>
    </row>
    <row r="1324" spans="2:15">
      <c r="B1324" s="328" t="s">
        <v>6464</v>
      </c>
      <c r="C1324" s="328" t="s">
        <v>4165</v>
      </c>
      <c r="D1324" s="331" t="s">
        <v>6465</v>
      </c>
      <c r="E1324" s="328" t="s">
        <v>6290</v>
      </c>
      <c r="F1324" s="328" t="s">
        <v>6466</v>
      </c>
      <c r="G1324" s="330">
        <v>42671</v>
      </c>
      <c r="H1324" s="328" t="s">
        <v>39</v>
      </c>
      <c r="I1324" s="328" t="s">
        <v>6467</v>
      </c>
      <c r="J1324" s="328" t="s">
        <v>6468</v>
      </c>
      <c r="K1324" s="328" t="s">
        <v>67</v>
      </c>
      <c r="M1324" s="328" t="str">
        <f t="shared" si="41"/>
        <v>238120 KS EQUITY</v>
      </c>
      <c r="O1324" s="328" t="str">
        <f t="shared" si="42"/>
        <v>KOSDAQ:A238120</v>
      </c>
    </row>
    <row r="1325" spans="2:15">
      <c r="B1325" s="328" t="s">
        <v>6469</v>
      </c>
      <c r="C1325" s="328" t="s">
        <v>4165</v>
      </c>
      <c r="D1325" s="331" t="s">
        <v>6470</v>
      </c>
      <c r="E1325" s="328" t="s">
        <v>439</v>
      </c>
      <c r="F1325" s="328" t="s">
        <v>6471</v>
      </c>
      <c r="G1325" s="330">
        <v>42671</v>
      </c>
      <c r="H1325" s="328" t="s">
        <v>39</v>
      </c>
      <c r="I1325" s="328" t="s">
        <v>6472</v>
      </c>
      <c r="J1325" s="328" t="s">
        <v>6473</v>
      </c>
      <c r="K1325" s="328" t="s">
        <v>128</v>
      </c>
      <c r="M1325" s="328" t="str">
        <f t="shared" si="41"/>
        <v>252500 KS EQUITY</v>
      </c>
      <c r="O1325" s="328" t="str">
        <f t="shared" si="42"/>
        <v>KOSDAQ:A252500</v>
      </c>
    </row>
    <row r="1326" spans="2:15">
      <c r="B1326" s="328" t="s">
        <v>6474</v>
      </c>
      <c r="C1326" s="328" t="s">
        <v>4165</v>
      </c>
      <c r="D1326" s="331" t="s">
        <v>6475</v>
      </c>
      <c r="E1326" s="328" t="s">
        <v>713</v>
      </c>
      <c r="F1326" s="328" t="s">
        <v>6476</v>
      </c>
      <c r="G1326" s="330">
        <v>42668</v>
      </c>
      <c r="H1326" s="328" t="s">
        <v>181</v>
      </c>
      <c r="I1326" s="328" t="s">
        <v>6477</v>
      </c>
      <c r="J1326" s="328"/>
      <c r="K1326" s="328" t="s">
        <v>5021</v>
      </c>
      <c r="M1326" s="328" t="str">
        <f t="shared" si="41"/>
        <v>216050 KS EQUITY</v>
      </c>
      <c r="O1326" s="328" t="str">
        <f t="shared" si="42"/>
        <v>KOSDAQ:A216050</v>
      </c>
    </row>
    <row r="1327" spans="2:15">
      <c r="B1327" s="328" t="s">
        <v>6478</v>
      </c>
      <c r="C1327" s="328" t="s">
        <v>4165</v>
      </c>
      <c r="D1327" s="331" t="s">
        <v>6479</v>
      </c>
      <c r="E1327" s="328" t="s">
        <v>500</v>
      </c>
      <c r="F1327" s="328" t="s">
        <v>6480</v>
      </c>
      <c r="G1327" s="330">
        <v>42662</v>
      </c>
      <c r="H1327" s="328" t="s">
        <v>39</v>
      </c>
      <c r="I1327" s="328" t="s">
        <v>6481</v>
      </c>
      <c r="J1327" s="328" t="s">
        <v>6482</v>
      </c>
      <c r="K1327" s="328" t="s">
        <v>1053</v>
      </c>
      <c r="M1327" s="328" t="str">
        <f t="shared" si="41"/>
        <v>239610 KS EQUITY</v>
      </c>
      <c r="O1327" s="328" t="str">
        <f t="shared" si="42"/>
        <v>KOSDAQ:A239610</v>
      </c>
    </row>
    <row r="1328" spans="2:15">
      <c r="B1328" s="328" t="s">
        <v>6483</v>
      </c>
      <c r="C1328" s="328" t="s">
        <v>4165</v>
      </c>
      <c r="D1328" s="331" t="s">
        <v>6484</v>
      </c>
      <c r="E1328" s="328" t="s">
        <v>439</v>
      </c>
      <c r="F1328" s="328" t="s">
        <v>6485</v>
      </c>
      <c r="G1328" s="330">
        <v>42661</v>
      </c>
      <c r="H1328" s="328" t="s">
        <v>39</v>
      </c>
      <c r="I1328" s="328" t="s">
        <v>6486</v>
      </c>
      <c r="J1328" s="328" t="s">
        <v>6487</v>
      </c>
      <c r="K1328" s="328" t="s">
        <v>67</v>
      </c>
      <c r="M1328" s="328" t="str">
        <f t="shared" si="41"/>
        <v>241710 KS EQUITY</v>
      </c>
      <c r="O1328" s="328" t="str">
        <f t="shared" si="42"/>
        <v>KOSDAQ:A241710</v>
      </c>
    </row>
    <row r="1329" spans="2:15">
      <c r="B1329" s="328" t="s">
        <v>6488</v>
      </c>
      <c r="C1329" s="328" t="s">
        <v>4165</v>
      </c>
      <c r="D1329" s="331" t="s">
        <v>6489</v>
      </c>
      <c r="E1329" s="328" t="s">
        <v>63</v>
      </c>
      <c r="F1329" s="328" t="s">
        <v>6490</v>
      </c>
      <c r="G1329" s="330">
        <v>42660</v>
      </c>
      <c r="H1329" s="328" t="s">
        <v>39</v>
      </c>
      <c r="I1329" s="328" t="s">
        <v>6491</v>
      </c>
      <c r="J1329" s="328" t="s">
        <v>6492</v>
      </c>
      <c r="K1329" s="328" t="s">
        <v>67</v>
      </c>
      <c r="M1329" s="328" t="str">
        <f t="shared" si="41"/>
        <v>900290 KS EQUITY</v>
      </c>
      <c r="O1329" s="328" t="str">
        <f t="shared" si="42"/>
        <v>KOSDAQ:A900290</v>
      </c>
    </row>
    <row r="1330" spans="2:15">
      <c r="B1330" s="328" t="s">
        <v>6493</v>
      </c>
      <c r="C1330" s="328" t="s">
        <v>4165</v>
      </c>
      <c r="D1330" s="331" t="s">
        <v>6494</v>
      </c>
      <c r="E1330" s="328" t="s">
        <v>63</v>
      </c>
      <c r="F1330" s="328" t="s">
        <v>6495</v>
      </c>
      <c r="G1330" s="330">
        <v>42657</v>
      </c>
      <c r="H1330" s="328" t="s">
        <v>39</v>
      </c>
      <c r="I1330" s="328" t="s">
        <v>6496</v>
      </c>
      <c r="J1330" s="328" t="s">
        <v>6497</v>
      </c>
      <c r="K1330" s="328" t="s">
        <v>4708</v>
      </c>
      <c r="M1330" s="328" t="str">
        <f t="shared" si="41"/>
        <v>900280 KS EQUITY</v>
      </c>
      <c r="O1330" s="328" t="str">
        <f t="shared" si="42"/>
        <v>KOSDAQ:A900280</v>
      </c>
    </row>
    <row r="1331" spans="2:15">
      <c r="B1331" s="328" t="s">
        <v>6498</v>
      </c>
      <c r="C1331" s="328" t="s">
        <v>4165</v>
      </c>
      <c r="D1331" s="331" t="s">
        <v>6499</v>
      </c>
      <c r="E1331" s="328" t="s">
        <v>1261</v>
      </c>
      <c r="F1331" s="328" t="s">
        <v>6500</v>
      </c>
      <c r="G1331" s="330">
        <v>42655</v>
      </c>
      <c r="H1331" s="328" t="s">
        <v>39</v>
      </c>
      <c r="I1331" s="328" t="s">
        <v>6501</v>
      </c>
      <c r="J1331" s="328" t="s">
        <v>6502</v>
      </c>
      <c r="K1331" s="328" t="s">
        <v>128</v>
      </c>
      <c r="M1331" s="328" t="str">
        <f t="shared" si="41"/>
        <v>189300 KS EQUITY</v>
      </c>
      <c r="O1331" s="328" t="str">
        <f t="shared" si="42"/>
        <v>KOSDAQ:A189300</v>
      </c>
    </row>
    <row r="1332" spans="2:15">
      <c r="B1332" s="328" t="s">
        <v>6503</v>
      </c>
      <c r="C1332" s="328" t="s">
        <v>4165</v>
      </c>
      <c r="D1332" s="331" t="s">
        <v>6504</v>
      </c>
      <c r="E1332" s="328" t="s">
        <v>6505</v>
      </c>
      <c r="F1332" s="328" t="s">
        <v>6506</v>
      </c>
      <c r="G1332" s="330">
        <v>42654</v>
      </c>
      <c r="H1332" s="328" t="s">
        <v>39</v>
      </c>
      <c r="I1332" s="328" t="s">
        <v>6507</v>
      </c>
      <c r="J1332" s="328" t="s">
        <v>6508</v>
      </c>
      <c r="K1332" s="328" t="s">
        <v>33</v>
      </c>
      <c r="M1332" s="328" t="str">
        <f t="shared" si="41"/>
        <v>072990 KS EQUITY</v>
      </c>
      <c r="O1332" s="328" t="str">
        <f t="shared" si="42"/>
        <v>KOSDAQ:A072990</v>
      </c>
    </row>
    <row r="1333" spans="2:15">
      <c r="B1333" s="328" t="s">
        <v>6509</v>
      </c>
      <c r="C1333" s="328" t="s">
        <v>4165</v>
      </c>
      <c r="D1333" s="331" t="s">
        <v>6510</v>
      </c>
      <c r="E1333" s="328" t="s">
        <v>439</v>
      </c>
      <c r="F1333" s="328" t="s">
        <v>6511</v>
      </c>
      <c r="G1333" s="330">
        <v>42653</v>
      </c>
      <c r="H1333" s="328" t="s">
        <v>39</v>
      </c>
      <c r="I1333" s="328" t="s">
        <v>6512</v>
      </c>
      <c r="J1333" s="328" t="s">
        <v>6513</v>
      </c>
      <c r="K1333" s="328" t="s">
        <v>33</v>
      </c>
      <c r="M1333" s="328" t="str">
        <f t="shared" si="41"/>
        <v>950140 KS EQUITY</v>
      </c>
      <c r="O1333" s="328" t="str">
        <f t="shared" si="42"/>
        <v>KOSDAQ:A950140</v>
      </c>
    </row>
    <row r="1334" spans="2:15">
      <c r="B1334" s="328" t="s">
        <v>6514</v>
      </c>
      <c r="C1334" s="328" t="s">
        <v>4165</v>
      </c>
      <c r="D1334" s="331" t="s">
        <v>6515</v>
      </c>
      <c r="E1334" s="328" t="s">
        <v>136</v>
      </c>
      <c r="F1334" s="328" t="s">
        <v>4220</v>
      </c>
      <c r="G1334" s="330">
        <v>42642</v>
      </c>
      <c r="H1334" s="328" t="s">
        <v>39</v>
      </c>
      <c r="I1334" s="328" t="s">
        <v>6516</v>
      </c>
      <c r="J1334" s="328"/>
      <c r="K1334" s="328" t="s">
        <v>67</v>
      </c>
      <c r="M1334" s="328" t="str">
        <f t="shared" si="41"/>
        <v>238090 KS EQUITY</v>
      </c>
      <c r="O1334" s="328" t="str">
        <f t="shared" si="42"/>
        <v>KOSDAQ:A238090</v>
      </c>
    </row>
    <row r="1335" spans="2:15">
      <c r="B1335" s="328" t="s">
        <v>6517</v>
      </c>
      <c r="C1335" s="328" t="s">
        <v>4165</v>
      </c>
      <c r="D1335" s="331" t="s">
        <v>6518</v>
      </c>
      <c r="E1335" s="328" t="s">
        <v>131</v>
      </c>
      <c r="F1335" s="328" t="s">
        <v>6519</v>
      </c>
      <c r="G1335" s="330">
        <v>42633</v>
      </c>
      <c r="H1335" s="328" t="s">
        <v>39</v>
      </c>
      <c r="I1335" s="328" t="s">
        <v>6520</v>
      </c>
      <c r="J1335" s="328" t="s">
        <v>6521</v>
      </c>
      <c r="K1335" s="328" t="s">
        <v>351</v>
      </c>
      <c r="M1335" s="328" t="str">
        <f t="shared" si="41"/>
        <v>050960 KS EQUITY</v>
      </c>
      <c r="O1335" s="328" t="str">
        <f t="shared" si="42"/>
        <v>KOSDAQ:A050960</v>
      </c>
    </row>
    <row r="1336" spans="2:15">
      <c r="B1336" s="328" t="s">
        <v>6522</v>
      </c>
      <c r="C1336" s="328" t="s">
        <v>4165</v>
      </c>
      <c r="D1336" s="331" t="s">
        <v>6523</v>
      </c>
      <c r="E1336" s="328" t="s">
        <v>131</v>
      </c>
      <c r="F1336" s="328" t="s">
        <v>4220</v>
      </c>
      <c r="G1336" s="330">
        <v>42621</v>
      </c>
      <c r="H1336" s="328" t="s">
        <v>39</v>
      </c>
      <c r="I1336" s="328" t="s">
        <v>6524</v>
      </c>
      <c r="J1336" s="328"/>
      <c r="K1336" s="328" t="s">
        <v>67</v>
      </c>
      <c r="M1336" s="328" t="str">
        <f t="shared" si="41"/>
        <v>201490 KS EQUITY</v>
      </c>
      <c r="O1336" s="328" t="str">
        <f t="shared" si="42"/>
        <v>KOSDAQ:A201490</v>
      </c>
    </row>
    <row r="1337" spans="2:15">
      <c r="B1337" s="328" t="s">
        <v>6525</v>
      </c>
      <c r="C1337" s="328" t="s">
        <v>4165</v>
      </c>
      <c r="D1337" s="331" t="s">
        <v>6526</v>
      </c>
      <c r="E1337" s="328" t="s">
        <v>136</v>
      </c>
      <c r="F1337" s="328" t="s">
        <v>6527</v>
      </c>
      <c r="G1337" s="330">
        <v>42620</v>
      </c>
      <c r="H1337" s="328" t="s">
        <v>39</v>
      </c>
      <c r="I1337" s="328" t="s">
        <v>6528</v>
      </c>
      <c r="J1337" s="328" t="s">
        <v>6529</v>
      </c>
      <c r="K1337" s="328" t="s">
        <v>33</v>
      </c>
      <c r="M1337" s="328" t="str">
        <f t="shared" si="41"/>
        <v>250930 KS EQUITY</v>
      </c>
      <c r="O1337" s="328" t="str">
        <f t="shared" si="42"/>
        <v>KOSDAQ:A250930</v>
      </c>
    </row>
    <row r="1338" spans="2:15">
      <c r="B1338" s="328" t="s">
        <v>6530</v>
      </c>
      <c r="C1338" s="328" t="s">
        <v>4165</v>
      </c>
      <c r="D1338" s="331" t="s">
        <v>6531</v>
      </c>
      <c r="E1338" s="328" t="s">
        <v>187</v>
      </c>
      <c r="F1338" s="328" t="s">
        <v>6532</v>
      </c>
      <c r="G1338" s="330">
        <v>42619</v>
      </c>
      <c r="H1338" s="328" t="s">
        <v>39</v>
      </c>
      <c r="I1338" s="328" t="s">
        <v>6533</v>
      </c>
      <c r="J1338" s="328" t="s">
        <v>6534</v>
      </c>
      <c r="K1338" s="328" t="s">
        <v>33</v>
      </c>
      <c r="M1338" s="328" t="str">
        <f t="shared" si="41"/>
        <v>241690 KS EQUITY</v>
      </c>
      <c r="O1338" s="328" t="str">
        <f t="shared" si="42"/>
        <v>KOSDAQ:A241690</v>
      </c>
    </row>
    <row r="1339" spans="2:15">
      <c r="B1339" s="328" t="s">
        <v>6535</v>
      </c>
      <c r="C1339" s="328" t="s">
        <v>4165</v>
      </c>
      <c r="D1339" s="331" t="s">
        <v>6536</v>
      </c>
      <c r="E1339" s="328" t="s">
        <v>365</v>
      </c>
      <c r="F1339" s="328" t="s">
        <v>6537</v>
      </c>
      <c r="G1339" s="330">
        <v>42600</v>
      </c>
      <c r="H1339" s="328" t="s">
        <v>39</v>
      </c>
      <c r="I1339" s="328" t="s">
        <v>6538</v>
      </c>
      <c r="J1339" s="328"/>
      <c r="K1339" s="328" t="s">
        <v>5021</v>
      </c>
      <c r="M1339" s="328" t="str">
        <f t="shared" si="41"/>
        <v>250060 KS EQUITY</v>
      </c>
      <c r="O1339" s="328" t="str">
        <f t="shared" si="42"/>
        <v>KOSDAQ:A250060</v>
      </c>
    </row>
    <row r="1340" spans="2:15">
      <c r="B1340" s="328" t="s">
        <v>6539</v>
      </c>
      <c r="C1340" s="328" t="s">
        <v>4165</v>
      </c>
      <c r="D1340" s="331" t="s">
        <v>6540</v>
      </c>
      <c r="E1340" s="328" t="s">
        <v>131</v>
      </c>
      <c r="F1340" s="328" t="s">
        <v>6541</v>
      </c>
      <c r="G1340" s="330">
        <v>42590</v>
      </c>
      <c r="H1340" s="328" t="s">
        <v>39</v>
      </c>
      <c r="I1340" s="328" t="s">
        <v>6542</v>
      </c>
      <c r="J1340" s="328" t="s">
        <v>6543</v>
      </c>
      <c r="K1340" s="328" t="s">
        <v>33</v>
      </c>
      <c r="M1340" s="328" t="str">
        <f t="shared" si="41"/>
        <v>242040 KS EQUITY</v>
      </c>
      <c r="O1340" s="328" t="str">
        <f t="shared" si="42"/>
        <v>KOSDAQ:A242040</v>
      </c>
    </row>
    <row r="1341" spans="2:15">
      <c r="B1341" s="328" t="s">
        <v>6544</v>
      </c>
      <c r="C1341" s="328" t="s">
        <v>4165</v>
      </c>
      <c r="D1341" s="331" t="s">
        <v>6545</v>
      </c>
      <c r="E1341" s="328" t="s">
        <v>2420</v>
      </c>
      <c r="F1341" s="328" t="s">
        <v>6546</v>
      </c>
      <c r="G1341" s="330">
        <v>42579</v>
      </c>
      <c r="H1341" s="328" t="s">
        <v>39</v>
      </c>
      <c r="I1341" s="328" t="s">
        <v>6547</v>
      </c>
      <c r="J1341" s="328" t="s">
        <v>6548</v>
      </c>
      <c r="K1341" s="328" t="s">
        <v>33</v>
      </c>
      <c r="M1341" s="328" t="str">
        <f t="shared" si="41"/>
        <v>234920 KS EQUITY</v>
      </c>
      <c r="O1341" s="328" t="str">
        <f t="shared" si="42"/>
        <v>KOSDAQ:A234920</v>
      </c>
    </row>
    <row r="1342" spans="2:15">
      <c r="B1342" s="328" t="s">
        <v>6549</v>
      </c>
      <c r="C1342" s="328" t="s">
        <v>4165</v>
      </c>
      <c r="D1342" s="331" t="s">
        <v>6550</v>
      </c>
      <c r="E1342" s="328" t="s">
        <v>63</v>
      </c>
      <c r="F1342" s="328" t="s">
        <v>6551</v>
      </c>
      <c r="G1342" s="330">
        <v>42578</v>
      </c>
      <c r="H1342" s="328" t="s">
        <v>39</v>
      </c>
      <c r="I1342" s="328" t="s">
        <v>6552</v>
      </c>
      <c r="J1342" s="328" t="s">
        <v>6553</v>
      </c>
      <c r="K1342" s="328" t="s">
        <v>1347</v>
      </c>
      <c r="M1342" s="328" t="str">
        <f t="shared" si="41"/>
        <v>900270 KS EQUITY</v>
      </c>
      <c r="O1342" s="328" t="str">
        <f t="shared" si="42"/>
        <v>KOSDAQ:A900270</v>
      </c>
    </row>
    <row r="1343" spans="2:15">
      <c r="B1343" s="328" t="s">
        <v>6554</v>
      </c>
      <c r="C1343" s="328" t="s">
        <v>4165</v>
      </c>
      <c r="D1343" s="331" t="s">
        <v>6555</v>
      </c>
      <c r="E1343" s="328" t="s">
        <v>713</v>
      </c>
      <c r="F1343" s="328" t="s">
        <v>6556</v>
      </c>
      <c r="G1343" s="330">
        <v>42571</v>
      </c>
      <c r="H1343" s="328" t="s">
        <v>39</v>
      </c>
      <c r="I1343" s="328" t="s">
        <v>6557</v>
      </c>
      <c r="J1343" s="328" t="s">
        <v>6558</v>
      </c>
      <c r="K1343" s="328" t="s">
        <v>128</v>
      </c>
      <c r="M1343" s="328" t="str">
        <f t="shared" si="41"/>
        <v>230360 KS EQUITY</v>
      </c>
      <c r="O1343" s="328" t="str">
        <f t="shared" si="42"/>
        <v>KOSDAQ:A230360</v>
      </c>
    </row>
    <row r="1344" spans="2:15">
      <c r="B1344" s="328" t="s">
        <v>6559</v>
      </c>
      <c r="C1344" s="328" t="s">
        <v>4165</v>
      </c>
      <c r="D1344" s="331" t="s">
        <v>6560</v>
      </c>
      <c r="E1344" s="328" t="s">
        <v>131</v>
      </c>
      <c r="F1344" s="328" t="s">
        <v>6561</v>
      </c>
      <c r="G1344" s="330">
        <v>42566</v>
      </c>
      <c r="H1344" s="328" t="s">
        <v>39</v>
      </c>
      <c r="I1344" s="328" t="s">
        <v>6562</v>
      </c>
      <c r="J1344" s="328"/>
      <c r="K1344" s="328" t="s">
        <v>104</v>
      </c>
      <c r="M1344" s="328" t="str">
        <f t="shared" si="41"/>
        <v>208860 KS EQUITY</v>
      </c>
      <c r="O1344" s="328" t="str">
        <f t="shared" si="42"/>
        <v>KOSDAQ:A208860</v>
      </c>
    </row>
    <row r="1345" spans="2:15">
      <c r="B1345" s="328" t="s">
        <v>6563</v>
      </c>
      <c r="C1345" s="328" t="s">
        <v>4165</v>
      </c>
      <c r="D1345" s="331" t="s">
        <v>6564</v>
      </c>
      <c r="E1345" s="328" t="s">
        <v>1772</v>
      </c>
      <c r="F1345" s="328" t="s">
        <v>6565</v>
      </c>
      <c r="G1345" s="330">
        <v>42565</v>
      </c>
      <c r="H1345" s="328" t="s">
        <v>39</v>
      </c>
      <c r="I1345" s="328" t="s">
        <v>6566</v>
      </c>
      <c r="J1345" s="328" t="s">
        <v>6567</v>
      </c>
      <c r="K1345" s="328" t="s">
        <v>668</v>
      </c>
      <c r="M1345" s="328" t="str">
        <f t="shared" si="41"/>
        <v>073560 KS EQUITY</v>
      </c>
      <c r="O1345" s="328" t="str">
        <f t="shared" si="42"/>
        <v>KOSDAQ:A073560</v>
      </c>
    </row>
    <row r="1346" spans="2:15">
      <c r="B1346" s="328" t="s">
        <v>6568</v>
      </c>
      <c r="C1346" s="328" t="s">
        <v>4165</v>
      </c>
      <c r="D1346" s="331" t="s">
        <v>6569</v>
      </c>
      <c r="E1346" s="328" t="s">
        <v>198</v>
      </c>
      <c r="F1346" s="328" t="s">
        <v>6570</v>
      </c>
      <c r="G1346" s="330">
        <v>42558</v>
      </c>
      <c r="H1346" s="328" t="s">
        <v>39</v>
      </c>
      <c r="I1346" s="328" t="s">
        <v>6571</v>
      </c>
      <c r="J1346" s="328" t="s">
        <v>6572</v>
      </c>
      <c r="K1346" s="328" t="s">
        <v>67</v>
      </c>
      <c r="M1346" s="328" t="str">
        <f t="shared" si="41"/>
        <v>123010 KS EQUITY</v>
      </c>
      <c r="O1346" s="328" t="str">
        <f t="shared" si="42"/>
        <v>KOSDAQ:A123010</v>
      </c>
    </row>
    <row r="1347" spans="2:15">
      <c r="B1347" s="328" t="s">
        <v>6573</v>
      </c>
      <c r="C1347" s="328" t="s">
        <v>4165</v>
      </c>
      <c r="D1347" s="331" t="s">
        <v>6574</v>
      </c>
      <c r="E1347" s="328" t="s">
        <v>1261</v>
      </c>
      <c r="F1347" s="328" t="s">
        <v>6575</v>
      </c>
      <c r="G1347" s="330">
        <v>42555</v>
      </c>
      <c r="H1347" s="328" t="s">
        <v>39</v>
      </c>
      <c r="I1347" s="328" t="s">
        <v>6576</v>
      </c>
      <c r="J1347" s="328" t="s">
        <v>6577</v>
      </c>
      <c r="K1347" s="328" t="s">
        <v>67</v>
      </c>
      <c r="M1347" s="328" t="str">
        <f t="shared" si="41"/>
        <v>174880 KS EQUITY</v>
      </c>
      <c r="O1347" s="328" t="str">
        <f t="shared" si="42"/>
        <v>KOSDAQ:A174880</v>
      </c>
    </row>
    <row r="1348" spans="2:15">
      <c r="B1348" s="328" t="s">
        <v>6578</v>
      </c>
      <c r="C1348" s="328" t="s">
        <v>4165</v>
      </c>
      <c r="D1348" s="331" t="s">
        <v>6579</v>
      </c>
      <c r="E1348" s="328" t="s">
        <v>2420</v>
      </c>
      <c r="F1348" s="328" t="s">
        <v>6580</v>
      </c>
      <c r="G1348" s="330">
        <v>42551</v>
      </c>
      <c r="H1348" s="328" t="s">
        <v>39</v>
      </c>
      <c r="I1348" s="328" t="s">
        <v>6581</v>
      </c>
      <c r="J1348" s="328"/>
      <c r="K1348" s="328" t="s">
        <v>5021</v>
      </c>
      <c r="M1348" s="328" t="str">
        <f t="shared" si="41"/>
        <v>071460 KS EQUITY</v>
      </c>
      <c r="O1348" s="328" t="str">
        <f t="shared" si="42"/>
        <v>KOSDAQ:A071460</v>
      </c>
    </row>
    <row r="1349" spans="2:15">
      <c r="B1349" s="328" t="s">
        <v>6582</v>
      </c>
      <c r="C1349" s="328" t="s">
        <v>4165</v>
      </c>
      <c r="D1349" s="331" t="s">
        <v>6583</v>
      </c>
      <c r="E1349" s="328" t="s">
        <v>193</v>
      </c>
      <c r="F1349" s="328" t="s">
        <v>6584</v>
      </c>
      <c r="G1349" s="330">
        <v>42544</v>
      </c>
      <c r="H1349" s="328" t="s">
        <v>39</v>
      </c>
      <c r="I1349" s="328" t="s">
        <v>6585</v>
      </c>
      <c r="J1349" s="328" t="s">
        <v>6586</v>
      </c>
      <c r="K1349" s="328" t="s">
        <v>67</v>
      </c>
      <c r="M1349" s="328" t="str">
        <f t="shared" si="41"/>
        <v>142760 KS EQUITY</v>
      </c>
      <c r="O1349" s="328" t="str">
        <f t="shared" si="42"/>
        <v>KOSDAQ:A142760</v>
      </c>
    </row>
    <row r="1350" spans="2:15">
      <c r="B1350" s="328" t="s">
        <v>6587</v>
      </c>
      <c r="C1350" s="328" t="s">
        <v>4165</v>
      </c>
      <c r="D1350" s="331" t="s">
        <v>6588</v>
      </c>
      <c r="E1350" s="328" t="s">
        <v>316</v>
      </c>
      <c r="F1350" s="328" t="s">
        <v>6589</v>
      </c>
      <c r="G1350" s="330">
        <v>42544</v>
      </c>
      <c r="H1350" s="328" t="s">
        <v>39</v>
      </c>
      <c r="I1350" s="328" t="s">
        <v>6590</v>
      </c>
      <c r="J1350" s="328" t="s">
        <v>6591</v>
      </c>
      <c r="K1350" s="328" t="s">
        <v>67</v>
      </c>
      <c r="M1350" s="328" t="str">
        <f t="shared" si="41"/>
        <v>237750 KS EQUITY</v>
      </c>
      <c r="O1350" s="328" t="str">
        <f t="shared" si="42"/>
        <v>KOSDAQ:A237750</v>
      </c>
    </row>
    <row r="1351" spans="2:15">
      <c r="B1351" s="328" t="s">
        <v>6592</v>
      </c>
      <c r="C1351" s="328" t="s">
        <v>4165</v>
      </c>
      <c r="D1351" s="331" t="s">
        <v>6593</v>
      </c>
      <c r="E1351" s="328" t="s">
        <v>63</v>
      </c>
      <c r="F1351" s="328" t="s">
        <v>6594</v>
      </c>
      <c r="G1351" s="330">
        <v>42543</v>
      </c>
      <c r="H1351" s="328" t="s">
        <v>39</v>
      </c>
      <c r="I1351" s="328" t="s">
        <v>6595</v>
      </c>
      <c r="J1351" s="328" t="s">
        <v>6596</v>
      </c>
      <c r="K1351" s="328" t="s">
        <v>67</v>
      </c>
      <c r="M1351" s="328" t="str">
        <f t="shared" si="41"/>
        <v>900260 KS EQUITY</v>
      </c>
      <c r="O1351" s="328" t="str">
        <f t="shared" si="42"/>
        <v>KOSDAQ:A900260</v>
      </c>
    </row>
    <row r="1352" spans="2:15">
      <c r="B1352" s="328" t="s">
        <v>6597</v>
      </c>
      <c r="C1352" s="328" t="s">
        <v>4165</v>
      </c>
      <c r="D1352" s="331" t="s">
        <v>6598</v>
      </c>
      <c r="E1352" s="328" t="s">
        <v>376</v>
      </c>
      <c r="F1352" s="328" t="s">
        <v>6599</v>
      </c>
      <c r="G1352" s="330">
        <v>42530</v>
      </c>
      <c r="H1352" s="328" t="s">
        <v>39</v>
      </c>
      <c r="I1352" s="328" t="s">
        <v>6600</v>
      </c>
      <c r="J1352" s="328" t="s">
        <v>6601</v>
      </c>
      <c r="K1352" s="328" t="s">
        <v>33</v>
      </c>
      <c r="M1352" s="328" t="str">
        <f t="shared" si="41"/>
        <v>237690 KS EQUITY</v>
      </c>
      <c r="O1352" s="328" t="str">
        <f t="shared" si="42"/>
        <v>KOSDAQ:A237690</v>
      </c>
    </row>
    <row r="1353" spans="2:15">
      <c r="B1353" s="328" t="s">
        <v>6602</v>
      </c>
      <c r="C1353" s="328" t="s">
        <v>4165</v>
      </c>
      <c r="D1353" s="331" t="s">
        <v>6603</v>
      </c>
      <c r="E1353" s="328" t="s">
        <v>4888</v>
      </c>
      <c r="F1353" s="328" t="s">
        <v>6604</v>
      </c>
      <c r="G1353" s="330">
        <v>42524</v>
      </c>
      <c r="H1353" s="328" t="s">
        <v>39</v>
      </c>
      <c r="I1353" s="328" t="s">
        <v>6605</v>
      </c>
      <c r="J1353" s="328" t="s">
        <v>6606</v>
      </c>
      <c r="K1353" s="328" t="s">
        <v>67</v>
      </c>
      <c r="M1353" s="328" t="str">
        <f t="shared" si="41"/>
        <v>144510 KS EQUITY</v>
      </c>
      <c r="O1353" s="328" t="str">
        <f t="shared" si="42"/>
        <v>KOSDAQ:A144510</v>
      </c>
    </row>
    <row r="1354" spans="2:15">
      <c r="B1354" s="328" t="s">
        <v>6607</v>
      </c>
      <c r="C1354" s="328" t="s">
        <v>4165</v>
      </c>
      <c r="D1354" s="331" t="s">
        <v>6608</v>
      </c>
      <c r="E1354" s="328" t="s">
        <v>198</v>
      </c>
      <c r="F1354" s="328" t="s">
        <v>6609</v>
      </c>
      <c r="G1354" s="330">
        <v>42492</v>
      </c>
      <c r="H1354" s="328" t="s">
        <v>39</v>
      </c>
      <c r="I1354" s="328" t="s">
        <v>6610</v>
      </c>
      <c r="J1354" s="328" t="s">
        <v>6611</v>
      </c>
      <c r="K1354" s="328" t="s">
        <v>67</v>
      </c>
      <c r="M1354" s="328" t="str">
        <f t="shared" si="41"/>
        <v>148250 KS EQUITY</v>
      </c>
      <c r="O1354" s="328" t="str">
        <f t="shared" si="42"/>
        <v>KOSDAQ:A148250</v>
      </c>
    </row>
    <row r="1355" spans="2:15">
      <c r="B1355" s="328" t="s">
        <v>6612</v>
      </c>
      <c r="C1355" s="328" t="s">
        <v>4165</v>
      </c>
      <c r="D1355" s="331" t="s">
        <v>6613</v>
      </c>
      <c r="E1355" s="328" t="s">
        <v>512</v>
      </c>
      <c r="F1355" s="328" t="s">
        <v>6614</v>
      </c>
      <c r="G1355" s="330">
        <v>42471</v>
      </c>
      <c r="H1355" s="328" t="s">
        <v>39</v>
      </c>
      <c r="I1355" s="328" t="s">
        <v>6615</v>
      </c>
      <c r="J1355" s="328" t="s">
        <v>6616</v>
      </c>
      <c r="K1355" s="328" t="s">
        <v>67</v>
      </c>
      <c r="M1355" s="328" t="str">
        <f t="shared" si="41"/>
        <v>239340 KS EQUITY</v>
      </c>
      <c r="O1355" s="328" t="str">
        <f t="shared" si="42"/>
        <v>KOSDAQ:A239340</v>
      </c>
    </row>
    <row r="1356" spans="2:15">
      <c r="B1356" s="328" t="s">
        <v>6617</v>
      </c>
      <c r="C1356" s="328" t="s">
        <v>4165</v>
      </c>
      <c r="D1356" s="331" t="s">
        <v>6618</v>
      </c>
      <c r="E1356" s="328" t="s">
        <v>376</v>
      </c>
      <c r="F1356" s="328" t="s">
        <v>6619</v>
      </c>
      <c r="G1356" s="330">
        <v>42466</v>
      </c>
      <c r="H1356" s="328" t="s">
        <v>39</v>
      </c>
      <c r="I1356" s="328" t="s">
        <v>6620</v>
      </c>
      <c r="J1356" s="328" t="s">
        <v>6621</v>
      </c>
      <c r="K1356" s="328" t="s">
        <v>579</v>
      </c>
      <c r="M1356" s="328" t="str">
        <f t="shared" si="41"/>
        <v>243070 KS EQUITY</v>
      </c>
      <c r="O1356" s="328" t="str">
        <f t="shared" si="42"/>
        <v>KOSDAQ:A243070</v>
      </c>
    </row>
    <row r="1357" spans="2:15">
      <c r="B1357" s="328" t="s">
        <v>6622</v>
      </c>
      <c r="C1357" s="328" t="s">
        <v>4165</v>
      </c>
      <c r="D1357" s="331" t="s">
        <v>6623</v>
      </c>
      <c r="E1357" s="328" t="s">
        <v>575</v>
      </c>
      <c r="F1357" s="328" t="s">
        <v>6624</v>
      </c>
      <c r="G1357" s="330">
        <v>42440</v>
      </c>
      <c r="H1357" s="328" t="s">
        <v>39</v>
      </c>
      <c r="I1357" s="328" t="s">
        <v>6625</v>
      </c>
      <c r="J1357" s="328" t="s">
        <v>6626</v>
      </c>
      <c r="K1357" s="328" t="s">
        <v>67</v>
      </c>
      <c r="M1357" s="328" t="str">
        <f t="shared" si="41"/>
        <v>240810 KS EQUITY</v>
      </c>
      <c r="O1357" s="328" t="str">
        <f t="shared" si="42"/>
        <v>KOSDAQ:A240810</v>
      </c>
    </row>
    <row r="1358" spans="2:15">
      <c r="B1358" s="328" t="s">
        <v>6627</v>
      </c>
      <c r="C1358" s="328" t="s">
        <v>4165</v>
      </c>
      <c r="D1358" s="331" t="s">
        <v>6628</v>
      </c>
      <c r="E1358" s="328" t="s">
        <v>124</v>
      </c>
      <c r="F1358" s="328" t="s">
        <v>6629</v>
      </c>
      <c r="G1358" s="330">
        <v>42433</v>
      </c>
      <c r="H1358" s="328" t="s">
        <v>39</v>
      </c>
      <c r="I1358" s="328" t="s">
        <v>6630</v>
      </c>
      <c r="J1358" s="328" t="s">
        <v>6631</v>
      </c>
      <c r="K1358" s="328" t="s">
        <v>33</v>
      </c>
      <c r="M1358" s="328" t="str">
        <f t="shared" si="41"/>
        <v>228850 KS EQUITY</v>
      </c>
      <c r="O1358" s="328" t="str">
        <f t="shared" si="42"/>
        <v>KOSDAQ:A228850</v>
      </c>
    </row>
    <row r="1359" spans="2:15">
      <c r="B1359" s="328" t="s">
        <v>6632</v>
      </c>
      <c r="C1359" s="328" t="s">
        <v>4165</v>
      </c>
      <c r="D1359" s="331" t="s">
        <v>6633</v>
      </c>
      <c r="E1359" s="328" t="s">
        <v>392</v>
      </c>
      <c r="F1359" s="328" t="s">
        <v>6634</v>
      </c>
      <c r="G1359" s="330">
        <v>42431</v>
      </c>
      <c r="H1359" s="328" t="s">
        <v>39</v>
      </c>
      <c r="I1359" s="328" t="s">
        <v>6635</v>
      </c>
      <c r="J1359" s="328" t="s">
        <v>6636</v>
      </c>
      <c r="K1359" s="328" t="s">
        <v>67</v>
      </c>
      <c r="M1359" s="328" t="str">
        <f t="shared" si="41"/>
        <v>228340 KS EQUITY</v>
      </c>
      <c r="O1359" s="328" t="str">
        <f t="shared" si="42"/>
        <v>KOSDAQ:A228340</v>
      </c>
    </row>
    <row r="1360" spans="2:15">
      <c r="B1360" s="328" t="s">
        <v>6637</v>
      </c>
      <c r="C1360" s="328" t="s">
        <v>4165</v>
      </c>
      <c r="D1360" s="331" t="s">
        <v>6638</v>
      </c>
      <c r="E1360" s="328" t="s">
        <v>376</v>
      </c>
      <c r="F1360" s="328" t="s">
        <v>6639</v>
      </c>
      <c r="G1360" s="330">
        <v>42429</v>
      </c>
      <c r="H1360" s="328" t="s">
        <v>39</v>
      </c>
      <c r="I1360" s="328" t="s">
        <v>6640</v>
      </c>
      <c r="J1360" s="328" t="s">
        <v>6641</v>
      </c>
      <c r="K1360" s="328" t="s">
        <v>67</v>
      </c>
      <c r="M1360" s="328" t="str">
        <f t="shared" si="41"/>
        <v>222110 KS EQUITY</v>
      </c>
      <c r="O1360" s="328" t="str">
        <f t="shared" si="42"/>
        <v>KOSDAQ:A222110</v>
      </c>
    </row>
    <row r="1361" spans="2:15">
      <c r="B1361" s="328" t="s">
        <v>6642</v>
      </c>
      <c r="C1361" s="328" t="s">
        <v>4165</v>
      </c>
      <c r="D1361" s="331" t="s">
        <v>6643</v>
      </c>
      <c r="E1361" s="328" t="s">
        <v>1261</v>
      </c>
      <c r="F1361" s="328" t="s">
        <v>6644</v>
      </c>
      <c r="G1361" s="330">
        <v>42415</v>
      </c>
      <c r="H1361" s="328" t="s">
        <v>39</v>
      </c>
      <c r="I1361" s="328" t="s">
        <v>6645</v>
      </c>
      <c r="J1361" s="328" t="s">
        <v>6646</v>
      </c>
      <c r="K1361" s="328" t="s">
        <v>33</v>
      </c>
      <c r="M1361" s="328" t="str">
        <f t="shared" si="41"/>
        <v>211270 KS EQUITY</v>
      </c>
      <c r="O1361" s="328" t="str">
        <f t="shared" si="42"/>
        <v>KOSDAQ:A211270</v>
      </c>
    </row>
    <row r="1362" spans="2:15">
      <c r="B1362" s="328" t="s">
        <v>6647</v>
      </c>
      <c r="C1362" s="328" t="s">
        <v>4165</v>
      </c>
      <c r="D1362" s="331" t="s">
        <v>6648</v>
      </c>
      <c r="E1362" s="328" t="s">
        <v>131</v>
      </c>
      <c r="F1362" s="328" t="s">
        <v>6649</v>
      </c>
      <c r="G1362" s="330">
        <v>42405</v>
      </c>
      <c r="H1362" s="328" t="s">
        <v>39</v>
      </c>
      <c r="I1362" s="328" t="s">
        <v>6650</v>
      </c>
      <c r="J1362" s="328"/>
      <c r="K1362" s="328" t="s">
        <v>67</v>
      </c>
      <c r="M1362" s="328" t="str">
        <f t="shared" si="41"/>
        <v>230980 KS EQUITY</v>
      </c>
      <c r="O1362" s="328" t="str">
        <f t="shared" si="42"/>
        <v>KOSDAQ:A230980</v>
      </c>
    </row>
    <row r="1363" spans="2:15">
      <c r="B1363" s="328" t="s">
        <v>6651</v>
      </c>
      <c r="C1363" s="328" t="s">
        <v>4165</v>
      </c>
      <c r="D1363" s="331" t="s">
        <v>6652</v>
      </c>
      <c r="E1363" s="328" t="s">
        <v>193</v>
      </c>
      <c r="F1363" s="328" t="s">
        <v>6653</v>
      </c>
      <c r="G1363" s="330">
        <v>42402</v>
      </c>
      <c r="H1363" s="328" t="s">
        <v>39</v>
      </c>
      <c r="I1363" s="328" t="s">
        <v>6654</v>
      </c>
      <c r="J1363" s="328" t="s">
        <v>6655</v>
      </c>
      <c r="K1363" s="328" t="s">
        <v>33</v>
      </c>
      <c r="M1363" s="328" t="str">
        <f t="shared" si="41"/>
        <v>115180 KS EQUITY</v>
      </c>
      <c r="O1363" s="328" t="str">
        <f t="shared" si="42"/>
        <v>KOSDAQ:A115180</v>
      </c>
    </row>
    <row r="1364" spans="2:15">
      <c r="B1364" s="328" t="s">
        <v>6656</v>
      </c>
      <c r="C1364" s="328" t="s">
        <v>4165</v>
      </c>
      <c r="D1364" s="331" t="s">
        <v>6657</v>
      </c>
      <c r="E1364" s="328" t="s">
        <v>756</v>
      </c>
      <c r="F1364" s="328" t="s">
        <v>6658</v>
      </c>
      <c r="G1364" s="330">
        <v>42397</v>
      </c>
      <c r="H1364" s="328" t="s">
        <v>39</v>
      </c>
      <c r="I1364" s="328" t="s">
        <v>6659</v>
      </c>
      <c r="J1364" s="328" t="s">
        <v>6660</v>
      </c>
      <c r="K1364" s="328" t="s">
        <v>1053</v>
      </c>
      <c r="M1364" s="328" t="str">
        <f t="shared" si="41"/>
        <v>065660 KS EQUITY</v>
      </c>
      <c r="O1364" s="328" t="str">
        <f t="shared" si="42"/>
        <v>KOSDAQ:A065660</v>
      </c>
    </row>
    <row r="1365" spans="2:15">
      <c r="B1365" s="328" t="s">
        <v>6661</v>
      </c>
      <c r="C1365" s="328" t="s">
        <v>4165</v>
      </c>
      <c r="D1365" s="331" t="s">
        <v>6662</v>
      </c>
      <c r="E1365" s="328" t="s">
        <v>1261</v>
      </c>
      <c r="F1365" s="328" t="s">
        <v>6663</v>
      </c>
      <c r="G1365" s="330">
        <v>42367</v>
      </c>
      <c r="H1365" s="328" t="s">
        <v>39</v>
      </c>
      <c r="I1365" s="328" t="s">
        <v>6664</v>
      </c>
      <c r="J1365" s="328" t="s">
        <v>6665</v>
      </c>
      <c r="K1365" s="328" t="s">
        <v>67</v>
      </c>
      <c r="M1365" s="328" t="str">
        <f t="shared" si="41"/>
        <v>236200 KS EQUITY</v>
      </c>
      <c r="O1365" s="328" t="str">
        <f t="shared" si="42"/>
        <v>KOSDAQ:A236200</v>
      </c>
    </row>
    <row r="1366" spans="2:15">
      <c r="B1366" s="328" t="s">
        <v>6666</v>
      </c>
      <c r="C1366" s="328" t="s">
        <v>4165</v>
      </c>
      <c r="D1366" s="331" t="s">
        <v>6667</v>
      </c>
      <c r="E1366" s="328" t="s">
        <v>2092</v>
      </c>
      <c r="F1366" s="328" t="s">
        <v>6668</v>
      </c>
      <c r="G1366" s="330">
        <v>42367</v>
      </c>
      <c r="H1366" s="328" t="s">
        <v>39</v>
      </c>
      <c r="I1366" s="328" t="s">
        <v>6669</v>
      </c>
      <c r="J1366" s="328" t="s">
        <v>6670</v>
      </c>
      <c r="K1366" s="328" t="s">
        <v>579</v>
      </c>
      <c r="M1366" s="328" t="str">
        <f t="shared" si="41"/>
        <v>142210 KS EQUITY</v>
      </c>
      <c r="O1366" s="328" t="str">
        <f t="shared" si="42"/>
        <v>KOSDAQ:A142210</v>
      </c>
    </row>
    <row r="1367" spans="2:15">
      <c r="B1367" s="328" t="s">
        <v>6671</v>
      </c>
      <c r="C1367" s="328" t="s">
        <v>4165</v>
      </c>
      <c r="D1367" s="331" t="s">
        <v>6672</v>
      </c>
      <c r="E1367" s="328" t="s">
        <v>63</v>
      </c>
      <c r="F1367" s="328" t="s">
        <v>6673</v>
      </c>
      <c r="G1367" s="330">
        <v>42362</v>
      </c>
      <c r="H1367" s="328" t="s">
        <v>39</v>
      </c>
      <c r="I1367" s="328" t="s">
        <v>6674</v>
      </c>
      <c r="J1367" s="328" t="s">
        <v>6675</v>
      </c>
      <c r="K1367" s="328" t="s">
        <v>67</v>
      </c>
      <c r="M1367" s="328" t="str">
        <f t="shared" si="41"/>
        <v>900250 KS EQUITY</v>
      </c>
      <c r="O1367" s="328" t="str">
        <f t="shared" si="42"/>
        <v>KOSDAQ:A900250</v>
      </c>
    </row>
    <row r="1368" spans="2:15">
      <c r="B1368" s="328" t="s">
        <v>6676</v>
      </c>
      <c r="C1368" s="328" t="s">
        <v>4165</v>
      </c>
      <c r="D1368" s="331" t="s">
        <v>6677</v>
      </c>
      <c r="E1368" s="328" t="s">
        <v>762</v>
      </c>
      <c r="F1368" s="328" t="s">
        <v>6678</v>
      </c>
      <c r="G1368" s="330">
        <v>42362</v>
      </c>
      <c r="H1368" s="328" t="s">
        <v>39</v>
      </c>
      <c r="I1368" s="328" t="s">
        <v>6679</v>
      </c>
      <c r="J1368" s="328" t="s">
        <v>6680</v>
      </c>
      <c r="K1368" s="328" t="s">
        <v>33</v>
      </c>
      <c r="M1368" s="328" t="str">
        <f t="shared" si="41"/>
        <v>109610 KS EQUITY</v>
      </c>
      <c r="O1368" s="328" t="str">
        <f t="shared" si="42"/>
        <v>KOSDAQ:A109610</v>
      </c>
    </row>
    <row r="1369" spans="2:15">
      <c r="B1369" s="328" t="s">
        <v>6681</v>
      </c>
      <c r="C1369" s="328" t="s">
        <v>4165</v>
      </c>
      <c r="D1369" s="331" t="s">
        <v>6682</v>
      </c>
      <c r="E1369" s="328" t="s">
        <v>575</v>
      </c>
      <c r="F1369" s="328" t="s">
        <v>6683</v>
      </c>
      <c r="G1369" s="330">
        <v>42362</v>
      </c>
      <c r="H1369" s="328" t="s">
        <v>39</v>
      </c>
      <c r="I1369" s="328" t="s">
        <v>6684</v>
      </c>
      <c r="J1369" s="328" t="s">
        <v>6685</v>
      </c>
      <c r="K1369" s="328" t="s">
        <v>33</v>
      </c>
      <c r="M1369" s="328" t="str">
        <f t="shared" ref="M1369:M1432" si="43">D1369&amp;" KS EQUITY"</f>
        <v>224060 KS EQUITY</v>
      </c>
      <c r="O1369" s="328" t="str">
        <f t="shared" ref="O1369:O1432" si="44">IF($C1369="코스닥","KOSDAQ:A"&amp;$D1369,"KOSE:A"&amp;$D1369)</f>
        <v>KOSDAQ:A224060</v>
      </c>
    </row>
    <row r="1370" spans="2:15">
      <c r="B1370" s="328" t="s">
        <v>6686</v>
      </c>
      <c r="C1370" s="328" t="s">
        <v>4165</v>
      </c>
      <c r="D1370" s="331" t="s">
        <v>6687</v>
      </c>
      <c r="E1370" s="328" t="s">
        <v>575</v>
      </c>
      <c r="F1370" s="328" t="s">
        <v>6688</v>
      </c>
      <c r="G1370" s="330">
        <v>42362</v>
      </c>
      <c r="H1370" s="328" t="s">
        <v>39</v>
      </c>
      <c r="I1370" s="328" t="s">
        <v>6689</v>
      </c>
      <c r="J1370" s="328" t="s">
        <v>6690</v>
      </c>
      <c r="K1370" s="328" t="s">
        <v>635</v>
      </c>
      <c r="M1370" s="328" t="str">
        <f t="shared" si="43"/>
        <v>232140 KS EQUITY</v>
      </c>
      <c r="O1370" s="328" t="str">
        <f t="shared" si="44"/>
        <v>KOSDAQ:A232140</v>
      </c>
    </row>
    <row r="1371" spans="2:15">
      <c r="B1371" s="328" t="s">
        <v>6691</v>
      </c>
      <c r="C1371" s="328" t="s">
        <v>4165</v>
      </c>
      <c r="D1371" s="331" t="s">
        <v>6692</v>
      </c>
      <c r="E1371" s="328" t="s">
        <v>198</v>
      </c>
      <c r="F1371" s="328" t="s">
        <v>6693</v>
      </c>
      <c r="G1371" s="330">
        <v>42361</v>
      </c>
      <c r="H1371" s="328" t="s">
        <v>39</v>
      </c>
      <c r="I1371" s="328" t="s">
        <v>6694</v>
      </c>
      <c r="J1371" s="328" t="s">
        <v>6695</v>
      </c>
      <c r="K1371" s="328" t="s">
        <v>579</v>
      </c>
      <c r="M1371" s="328" t="str">
        <f t="shared" si="43"/>
        <v>191410 KS EQUITY</v>
      </c>
      <c r="O1371" s="328" t="str">
        <f t="shared" si="44"/>
        <v>KOSDAQ:A191410</v>
      </c>
    </row>
    <row r="1372" spans="2:15">
      <c r="B1372" s="328" t="s">
        <v>6696</v>
      </c>
      <c r="C1372" s="328" t="s">
        <v>4165</v>
      </c>
      <c r="D1372" s="331" t="s">
        <v>6697</v>
      </c>
      <c r="E1372" s="328" t="s">
        <v>131</v>
      </c>
      <c r="F1372" s="328" t="s">
        <v>6698</v>
      </c>
      <c r="G1372" s="330">
        <v>42360</v>
      </c>
      <c r="H1372" s="328" t="s">
        <v>39</v>
      </c>
      <c r="I1372" s="328" t="s">
        <v>6699</v>
      </c>
      <c r="J1372" s="328" t="s">
        <v>6700</v>
      </c>
      <c r="K1372" s="328" t="s">
        <v>33</v>
      </c>
      <c r="M1372" s="328" t="str">
        <f t="shared" si="43"/>
        <v>223310 KS EQUITY</v>
      </c>
      <c r="O1372" s="328" t="str">
        <f t="shared" si="44"/>
        <v>KOSDAQ:A223310</v>
      </c>
    </row>
    <row r="1373" spans="2:15">
      <c r="B1373" s="328" t="s">
        <v>6701</v>
      </c>
      <c r="C1373" s="328" t="s">
        <v>4165</v>
      </c>
      <c r="D1373" s="331" t="s">
        <v>6702</v>
      </c>
      <c r="E1373" s="328" t="s">
        <v>179</v>
      </c>
      <c r="F1373" s="328" t="s">
        <v>6703</v>
      </c>
      <c r="G1373" s="330">
        <v>42360</v>
      </c>
      <c r="H1373" s="328" t="s">
        <v>39</v>
      </c>
      <c r="I1373" s="328" t="s">
        <v>2746</v>
      </c>
      <c r="J1373" s="328" t="s">
        <v>6704</v>
      </c>
      <c r="K1373" s="328" t="s">
        <v>104</v>
      </c>
      <c r="M1373" s="328" t="str">
        <f t="shared" si="43"/>
        <v>145020 KS EQUITY</v>
      </c>
      <c r="O1373" s="328" t="str">
        <f t="shared" si="44"/>
        <v>KOSDAQ:A145020</v>
      </c>
    </row>
    <row r="1374" spans="2:15">
      <c r="B1374" s="328" t="s">
        <v>6705</v>
      </c>
      <c r="C1374" s="328" t="s">
        <v>4165</v>
      </c>
      <c r="D1374" s="331" t="s">
        <v>6706</v>
      </c>
      <c r="E1374" s="328" t="s">
        <v>500</v>
      </c>
      <c r="F1374" s="328" t="s">
        <v>6707</v>
      </c>
      <c r="G1374" s="330">
        <v>42359</v>
      </c>
      <c r="H1374" s="328" t="s">
        <v>39</v>
      </c>
      <c r="I1374" s="328" t="s">
        <v>6708</v>
      </c>
      <c r="J1374" s="328" t="s">
        <v>6709</v>
      </c>
      <c r="K1374" s="328" t="s">
        <v>67</v>
      </c>
      <c r="M1374" s="328" t="str">
        <f t="shared" si="43"/>
        <v>222980 KS EQUITY</v>
      </c>
      <c r="O1374" s="328" t="str">
        <f t="shared" si="44"/>
        <v>KOSDAQ:A222980</v>
      </c>
    </row>
    <row r="1375" spans="2:15">
      <c r="B1375" s="328" t="s">
        <v>6710</v>
      </c>
      <c r="C1375" s="328" t="s">
        <v>4165</v>
      </c>
      <c r="D1375" s="331" t="s">
        <v>6711</v>
      </c>
      <c r="E1375" s="328" t="s">
        <v>327</v>
      </c>
      <c r="F1375" s="328" t="s">
        <v>6644</v>
      </c>
      <c r="G1375" s="330">
        <v>42359</v>
      </c>
      <c r="H1375" s="328" t="s">
        <v>39</v>
      </c>
      <c r="I1375" s="328" t="s">
        <v>6712</v>
      </c>
      <c r="J1375" s="328" t="s">
        <v>6713</v>
      </c>
      <c r="K1375" s="328" t="s">
        <v>33</v>
      </c>
      <c r="M1375" s="328" t="str">
        <f t="shared" si="43"/>
        <v>206560 KS EQUITY</v>
      </c>
      <c r="O1375" s="328" t="str">
        <f t="shared" si="44"/>
        <v>KOSDAQ:A206560</v>
      </c>
    </row>
    <row r="1376" spans="2:15">
      <c r="B1376" s="328" t="s">
        <v>6714</v>
      </c>
      <c r="C1376" s="328" t="s">
        <v>4165</v>
      </c>
      <c r="D1376" s="331" t="s">
        <v>6715</v>
      </c>
      <c r="E1376" s="328" t="s">
        <v>187</v>
      </c>
      <c r="F1376" s="328" t="s">
        <v>6716</v>
      </c>
      <c r="G1376" s="330">
        <v>42356</v>
      </c>
      <c r="H1376" s="328" t="s">
        <v>39</v>
      </c>
      <c r="I1376" s="328" t="s">
        <v>6717</v>
      </c>
      <c r="J1376" s="328" t="s">
        <v>6718</v>
      </c>
      <c r="K1376" s="328" t="s">
        <v>33</v>
      </c>
      <c r="M1376" s="328" t="str">
        <f t="shared" si="43"/>
        <v>013310 KS EQUITY</v>
      </c>
      <c r="O1376" s="328" t="str">
        <f t="shared" si="44"/>
        <v>KOSDAQ:A013310</v>
      </c>
    </row>
    <row r="1377" spans="2:15">
      <c r="B1377" s="328" t="s">
        <v>6719</v>
      </c>
      <c r="C1377" s="328" t="s">
        <v>4165</v>
      </c>
      <c r="D1377" s="331" t="s">
        <v>6720</v>
      </c>
      <c r="E1377" s="328" t="s">
        <v>193</v>
      </c>
      <c r="F1377" s="328" t="s">
        <v>6721</v>
      </c>
      <c r="G1377" s="330">
        <v>42355</v>
      </c>
      <c r="H1377" s="328" t="s">
        <v>39</v>
      </c>
      <c r="I1377" s="328" t="s">
        <v>6722</v>
      </c>
      <c r="J1377" s="328" t="s">
        <v>6723</v>
      </c>
      <c r="K1377" s="328" t="s">
        <v>971</v>
      </c>
      <c r="M1377" s="328" t="str">
        <f t="shared" si="43"/>
        <v>047920 KS EQUITY</v>
      </c>
      <c r="O1377" s="328" t="str">
        <f t="shared" si="44"/>
        <v>KOSDAQ:A047920</v>
      </c>
    </row>
    <row r="1378" spans="2:15">
      <c r="B1378" s="328" t="s">
        <v>6724</v>
      </c>
      <c r="C1378" s="328" t="s">
        <v>4165</v>
      </c>
      <c r="D1378" s="331" t="s">
        <v>6725</v>
      </c>
      <c r="E1378" s="328" t="s">
        <v>179</v>
      </c>
      <c r="F1378" s="328" t="s">
        <v>6726</v>
      </c>
      <c r="G1378" s="330">
        <v>42355</v>
      </c>
      <c r="H1378" s="328" t="s">
        <v>39</v>
      </c>
      <c r="I1378" s="328" t="s">
        <v>6727</v>
      </c>
      <c r="J1378" s="328" t="s">
        <v>6728</v>
      </c>
      <c r="K1378" s="328" t="s">
        <v>67</v>
      </c>
      <c r="M1378" s="328" t="str">
        <f t="shared" si="43"/>
        <v>217730 KS EQUITY</v>
      </c>
      <c r="O1378" s="328" t="str">
        <f t="shared" si="44"/>
        <v>KOSDAQ:A217730</v>
      </c>
    </row>
    <row r="1379" spans="2:15">
      <c r="B1379" s="328" t="s">
        <v>6729</v>
      </c>
      <c r="C1379" s="328" t="s">
        <v>4165</v>
      </c>
      <c r="D1379" s="331" t="s">
        <v>6730</v>
      </c>
      <c r="E1379" s="328" t="s">
        <v>5252</v>
      </c>
      <c r="F1379" s="328" t="s">
        <v>6731</v>
      </c>
      <c r="G1379" s="330">
        <v>42354</v>
      </c>
      <c r="H1379" s="328" t="s">
        <v>39</v>
      </c>
      <c r="I1379" s="328" t="s">
        <v>6732</v>
      </c>
      <c r="J1379" s="328" t="s">
        <v>6733</v>
      </c>
      <c r="K1379" s="328" t="s">
        <v>67</v>
      </c>
      <c r="M1379" s="328" t="str">
        <f t="shared" si="43"/>
        <v>133750 KS EQUITY</v>
      </c>
      <c r="O1379" s="328" t="str">
        <f t="shared" si="44"/>
        <v>KOSDAQ:A133750</v>
      </c>
    </row>
    <row r="1380" spans="2:15">
      <c r="B1380" s="328" t="s">
        <v>6734</v>
      </c>
      <c r="C1380" s="328" t="s">
        <v>4165</v>
      </c>
      <c r="D1380" s="331" t="s">
        <v>6735</v>
      </c>
      <c r="E1380" s="328" t="s">
        <v>1552</v>
      </c>
      <c r="F1380" s="328" t="s">
        <v>6736</v>
      </c>
      <c r="G1380" s="330">
        <v>42354</v>
      </c>
      <c r="H1380" s="328" t="s">
        <v>39</v>
      </c>
      <c r="I1380" s="328" t="s">
        <v>6737</v>
      </c>
      <c r="J1380" s="328" t="s">
        <v>6738</v>
      </c>
      <c r="K1380" s="328" t="s">
        <v>67</v>
      </c>
      <c r="M1380" s="328" t="str">
        <f t="shared" si="43"/>
        <v>225530 KS EQUITY</v>
      </c>
      <c r="O1380" s="328" t="str">
        <f t="shared" si="44"/>
        <v>KOSDAQ:A225530</v>
      </c>
    </row>
    <row r="1381" spans="2:15">
      <c r="B1381" s="328" t="s">
        <v>6739</v>
      </c>
      <c r="C1381" s="328" t="s">
        <v>4165</v>
      </c>
      <c r="D1381" s="331" t="s">
        <v>6740</v>
      </c>
      <c r="E1381" s="328" t="s">
        <v>478</v>
      </c>
      <c r="F1381" s="328" t="s">
        <v>6741</v>
      </c>
      <c r="G1381" s="330">
        <v>42354</v>
      </c>
      <c r="H1381" s="328" t="s">
        <v>39</v>
      </c>
      <c r="I1381" s="328" t="s">
        <v>6742</v>
      </c>
      <c r="J1381" s="328" t="s">
        <v>6743</v>
      </c>
      <c r="K1381" s="328" t="s">
        <v>67</v>
      </c>
      <c r="M1381" s="328" t="str">
        <f t="shared" si="43"/>
        <v>140860 KS EQUITY</v>
      </c>
      <c r="O1381" s="328" t="str">
        <f t="shared" si="44"/>
        <v>KOSDAQ:A140860</v>
      </c>
    </row>
    <row r="1382" spans="2:15">
      <c r="B1382" s="328" t="s">
        <v>6744</v>
      </c>
      <c r="C1382" s="328" t="s">
        <v>4165</v>
      </c>
      <c r="D1382" s="331" t="s">
        <v>6745</v>
      </c>
      <c r="E1382" s="328" t="s">
        <v>1261</v>
      </c>
      <c r="F1382" s="328" t="s">
        <v>6746</v>
      </c>
      <c r="G1382" s="330">
        <v>42352</v>
      </c>
      <c r="H1382" s="328" t="s">
        <v>39</v>
      </c>
      <c r="I1382" s="328" t="s">
        <v>6747</v>
      </c>
      <c r="J1382" s="328" t="s">
        <v>6748</v>
      </c>
      <c r="K1382" s="328" t="s">
        <v>67</v>
      </c>
      <c r="M1382" s="328" t="str">
        <f t="shared" si="43"/>
        <v>230240 KS EQUITY</v>
      </c>
      <c r="O1382" s="328" t="str">
        <f t="shared" si="44"/>
        <v>KOSDAQ:A230240</v>
      </c>
    </row>
    <row r="1383" spans="2:15">
      <c r="B1383" s="328" t="s">
        <v>6749</v>
      </c>
      <c r="C1383" s="328" t="s">
        <v>4165</v>
      </c>
      <c r="D1383" s="331" t="s">
        <v>6750</v>
      </c>
      <c r="E1383" s="328" t="s">
        <v>575</v>
      </c>
      <c r="F1383" s="328" t="s">
        <v>6751</v>
      </c>
      <c r="G1383" s="330">
        <v>42345</v>
      </c>
      <c r="H1383" s="328" t="s">
        <v>39</v>
      </c>
      <c r="I1383" s="328" t="s">
        <v>6752</v>
      </c>
      <c r="J1383" s="328" t="s">
        <v>6753</v>
      </c>
      <c r="K1383" s="328" t="s">
        <v>128</v>
      </c>
      <c r="M1383" s="328" t="str">
        <f t="shared" si="43"/>
        <v>122640 KS EQUITY</v>
      </c>
      <c r="O1383" s="328" t="str">
        <f t="shared" si="44"/>
        <v>KOSDAQ:A122640</v>
      </c>
    </row>
    <row r="1384" spans="2:15">
      <c r="B1384" s="328" t="s">
        <v>6754</v>
      </c>
      <c r="C1384" s="328" t="s">
        <v>4165</v>
      </c>
      <c r="D1384" s="331" t="s">
        <v>6755</v>
      </c>
      <c r="E1384" s="328" t="s">
        <v>500</v>
      </c>
      <c r="F1384" s="328" t="s">
        <v>6756</v>
      </c>
      <c r="G1384" s="330">
        <v>42333</v>
      </c>
      <c r="H1384" s="328" t="s">
        <v>39</v>
      </c>
      <c r="I1384" s="328" t="s">
        <v>6757</v>
      </c>
      <c r="J1384" s="328" t="s">
        <v>6758</v>
      </c>
      <c r="K1384" s="328" t="s">
        <v>176</v>
      </c>
      <c r="M1384" s="328" t="str">
        <f t="shared" si="43"/>
        <v>222040 KS EQUITY</v>
      </c>
      <c r="O1384" s="328" t="str">
        <f t="shared" si="44"/>
        <v>KOSDAQ:A222040</v>
      </c>
    </row>
    <row r="1385" spans="2:15">
      <c r="B1385" s="328" t="s">
        <v>6759</v>
      </c>
      <c r="C1385" s="328" t="s">
        <v>4165</v>
      </c>
      <c r="D1385" s="331" t="s">
        <v>6760</v>
      </c>
      <c r="E1385" s="328" t="s">
        <v>124</v>
      </c>
      <c r="F1385" s="328" t="s">
        <v>6761</v>
      </c>
      <c r="G1385" s="330">
        <v>42328</v>
      </c>
      <c r="H1385" s="328" t="s">
        <v>39</v>
      </c>
      <c r="I1385" s="328" t="s">
        <v>6762</v>
      </c>
      <c r="J1385" s="328" t="s">
        <v>6763</v>
      </c>
      <c r="K1385" s="328" t="s">
        <v>33</v>
      </c>
      <c r="M1385" s="328" t="str">
        <f t="shared" si="43"/>
        <v>058110 KS EQUITY</v>
      </c>
      <c r="O1385" s="328" t="str">
        <f t="shared" si="44"/>
        <v>KOSDAQ:A058110</v>
      </c>
    </row>
    <row r="1386" spans="2:15">
      <c r="B1386" s="328" t="s">
        <v>6764</v>
      </c>
      <c r="C1386" s="328" t="s">
        <v>4165</v>
      </c>
      <c r="D1386" s="331" t="s">
        <v>6765</v>
      </c>
      <c r="E1386" s="328" t="s">
        <v>575</v>
      </c>
      <c r="F1386" s="328" t="s">
        <v>6766</v>
      </c>
      <c r="G1386" s="330">
        <v>42327</v>
      </c>
      <c r="H1386" s="328" t="s">
        <v>39</v>
      </c>
      <c r="I1386" s="328" t="s">
        <v>6767</v>
      </c>
      <c r="J1386" s="328" t="s">
        <v>6768</v>
      </c>
      <c r="K1386" s="328" t="s">
        <v>67</v>
      </c>
      <c r="M1386" s="328" t="str">
        <f t="shared" si="43"/>
        <v>217820 KS EQUITY</v>
      </c>
      <c r="O1386" s="328" t="str">
        <f t="shared" si="44"/>
        <v>KOSDAQ:A217820</v>
      </c>
    </row>
    <row r="1387" spans="2:15">
      <c r="B1387" s="328" t="s">
        <v>6769</v>
      </c>
      <c r="C1387" s="328" t="s">
        <v>4165</v>
      </c>
      <c r="D1387" s="331" t="s">
        <v>6770</v>
      </c>
      <c r="E1387" s="328" t="s">
        <v>952</v>
      </c>
      <c r="F1387" s="328" t="s">
        <v>6771</v>
      </c>
      <c r="G1387" s="330">
        <v>42327</v>
      </c>
      <c r="H1387" s="328" t="s">
        <v>39</v>
      </c>
      <c r="I1387" s="328" t="s">
        <v>6772</v>
      </c>
      <c r="J1387" s="328" t="s">
        <v>6773</v>
      </c>
      <c r="K1387" s="328" t="s">
        <v>128</v>
      </c>
      <c r="M1387" s="328" t="str">
        <f t="shared" si="43"/>
        <v>221840 KS EQUITY</v>
      </c>
      <c r="O1387" s="328" t="str">
        <f t="shared" si="44"/>
        <v>KOSDAQ:A221840</v>
      </c>
    </row>
    <row r="1388" spans="2:15">
      <c r="B1388" s="328" t="s">
        <v>6774</v>
      </c>
      <c r="C1388" s="328" t="s">
        <v>4165</v>
      </c>
      <c r="D1388" s="331" t="s">
        <v>6775</v>
      </c>
      <c r="E1388" s="328" t="s">
        <v>6505</v>
      </c>
      <c r="F1388" s="328" t="s">
        <v>6776</v>
      </c>
      <c r="G1388" s="330">
        <v>42326</v>
      </c>
      <c r="H1388" s="328" t="s">
        <v>39</v>
      </c>
      <c r="I1388" s="328" t="s">
        <v>5709</v>
      </c>
      <c r="J1388" s="328" t="s">
        <v>6777</v>
      </c>
      <c r="K1388" s="328" t="s">
        <v>33</v>
      </c>
      <c r="M1388" s="328" t="str">
        <f t="shared" si="43"/>
        <v>180400 KS EQUITY</v>
      </c>
      <c r="O1388" s="328" t="str">
        <f t="shared" si="44"/>
        <v>KOSDAQ:A180400</v>
      </c>
    </row>
    <row r="1389" spans="2:15">
      <c r="B1389" s="328" t="s">
        <v>6778</v>
      </c>
      <c r="C1389" s="328" t="s">
        <v>4165</v>
      </c>
      <c r="D1389" s="331" t="s">
        <v>6779</v>
      </c>
      <c r="E1389" s="328" t="s">
        <v>198</v>
      </c>
      <c r="F1389" s="328" t="s">
        <v>6780</v>
      </c>
      <c r="G1389" s="330">
        <v>42326</v>
      </c>
      <c r="H1389" s="328" t="s">
        <v>39</v>
      </c>
      <c r="I1389" s="328" t="s">
        <v>6781</v>
      </c>
      <c r="J1389" s="328" t="s">
        <v>6782</v>
      </c>
      <c r="K1389" s="328" t="s">
        <v>67</v>
      </c>
      <c r="M1389" s="328" t="str">
        <f t="shared" si="43"/>
        <v>127160 KS EQUITY</v>
      </c>
      <c r="O1389" s="328" t="str">
        <f t="shared" si="44"/>
        <v>KOSDAQ:A127160</v>
      </c>
    </row>
    <row r="1390" spans="2:15">
      <c r="B1390" s="328" t="s">
        <v>6783</v>
      </c>
      <c r="C1390" s="328" t="s">
        <v>4165</v>
      </c>
      <c r="D1390" s="331" t="s">
        <v>6784</v>
      </c>
      <c r="E1390" s="328" t="s">
        <v>439</v>
      </c>
      <c r="F1390" s="328" t="s">
        <v>6785</v>
      </c>
      <c r="G1390" s="330">
        <v>42325</v>
      </c>
      <c r="H1390" s="328" t="s">
        <v>39</v>
      </c>
      <c r="I1390" s="328" t="s">
        <v>6786</v>
      </c>
      <c r="J1390" s="328" t="s">
        <v>6787</v>
      </c>
      <c r="K1390" s="328" t="s">
        <v>67</v>
      </c>
      <c r="M1390" s="328" t="str">
        <f t="shared" si="43"/>
        <v>221980 KS EQUITY</v>
      </c>
      <c r="O1390" s="328" t="str">
        <f t="shared" si="44"/>
        <v>KOSDAQ:A221980</v>
      </c>
    </row>
    <row r="1391" spans="2:15">
      <c r="B1391" s="328" t="s">
        <v>6788</v>
      </c>
      <c r="C1391" s="328" t="s">
        <v>4165</v>
      </c>
      <c r="D1391" s="331" t="s">
        <v>6789</v>
      </c>
      <c r="E1391" s="328" t="s">
        <v>187</v>
      </c>
      <c r="F1391" s="328" t="s">
        <v>6790</v>
      </c>
      <c r="G1391" s="330">
        <v>42324</v>
      </c>
      <c r="H1391" s="328" t="s">
        <v>39</v>
      </c>
      <c r="I1391" s="328" t="s">
        <v>6791</v>
      </c>
      <c r="J1391" s="328" t="s">
        <v>6792</v>
      </c>
      <c r="K1391" s="328" t="s">
        <v>33</v>
      </c>
      <c r="M1391" s="328" t="str">
        <f t="shared" si="43"/>
        <v>212560 KS EQUITY</v>
      </c>
      <c r="O1391" s="328" t="str">
        <f t="shared" si="44"/>
        <v>KOSDAQ:A212560</v>
      </c>
    </row>
    <row r="1392" spans="2:15">
      <c r="B1392" s="328" t="s">
        <v>6793</v>
      </c>
      <c r="C1392" s="328" t="s">
        <v>4165</v>
      </c>
      <c r="D1392" s="331" t="s">
        <v>6794</v>
      </c>
      <c r="E1392" s="328" t="s">
        <v>575</v>
      </c>
      <c r="F1392" s="328" t="s">
        <v>6795</v>
      </c>
      <c r="G1392" s="330">
        <v>42320</v>
      </c>
      <c r="H1392" s="328" t="s">
        <v>39</v>
      </c>
      <c r="I1392" s="328" t="s">
        <v>6796</v>
      </c>
      <c r="J1392" s="328" t="s">
        <v>6797</v>
      </c>
      <c r="K1392" s="328" t="s">
        <v>67</v>
      </c>
      <c r="M1392" s="328" t="str">
        <f t="shared" si="43"/>
        <v>227950 KS EQUITY</v>
      </c>
      <c r="O1392" s="328" t="str">
        <f t="shared" si="44"/>
        <v>KOSDAQ:A227950</v>
      </c>
    </row>
    <row r="1393" spans="2:15">
      <c r="B1393" s="328" t="s">
        <v>6798</v>
      </c>
      <c r="C1393" s="328" t="s">
        <v>4165</v>
      </c>
      <c r="D1393" s="331" t="s">
        <v>6799</v>
      </c>
      <c r="E1393" s="328" t="s">
        <v>179</v>
      </c>
      <c r="F1393" s="328" t="s">
        <v>6800</v>
      </c>
      <c r="G1393" s="330">
        <v>42320</v>
      </c>
      <c r="H1393" s="328" t="s">
        <v>39</v>
      </c>
      <c r="I1393" s="328" t="s">
        <v>6801</v>
      </c>
      <c r="J1393" s="328" t="s">
        <v>6802</v>
      </c>
      <c r="K1393" s="328" t="s">
        <v>67</v>
      </c>
      <c r="M1393" s="328" t="str">
        <f t="shared" si="43"/>
        <v>214370 KS EQUITY</v>
      </c>
      <c r="O1393" s="328" t="str">
        <f t="shared" si="44"/>
        <v>KOSDAQ:A214370</v>
      </c>
    </row>
    <row r="1394" spans="2:15">
      <c r="B1394" s="328" t="s">
        <v>6803</v>
      </c>
      <c r="C1394" s="328" t="s">
        <v>4165</v>
      </c>
      <c r="D1394" s="331" t="s">
        <v>6804</v>
      </c>
      <c r="E1394" s="328" t="s">
        <v>193</v>
      </c>
      <c r="F1394" s="328" t="s">
        <v>4220</v>
      </c>
      <c r="G1394" s="330">
        <v>42313</v>
      </c>
      <c r="H1394" s="328" t="s">
        <v>39</v>
      </c>
      <c r="I1394" s="328" t="s">
        <v>6805</v>
      </c>
      <c r="J1394" s="328"/>
      <c r="K1394" s="328" t="s">
        <v>33</v>
      </c>
      <c r="M1394" s="328" t="str">
        <f t="shared" si="43"/>
        <v>185490 KS EQUITY</v>
      </c>
      <c r="O1394" s="328" t="str">
        <f t="shared" si="44"/>
        <v>KOSDAQ:A185490</v>
      </c>
    </row>
    <row r="1395" spans="2:15">
      <c r="B1395" s="328" t="s">
        <v>6806</v>
      </c>
      <c r="C1395" s="328" t="s">
        <v>4165</v>
      </c>
      <c r="D1395" s="331" t="s">
        <v>6807</v>
      </c>
      <c r="E1395" s="328" t="s">
        <v>198</v>
      </c>
      <c r="F1395" s="328" t="s">
        <v>5509</v>
      </c>
      <c r="G1395" s="330">
        <v>42310</v>
      </c>
      <c r="H1395" s="328" t="s">
        <v>39</v>
      </c>
      <c r="I1395" s="328" t="s">
        <v>6808</v>
      </c>
      <c r="J1395" s="328" t="s">
        <v>6809</v>
      </c>
      <c r="K1395" s="328" t="s">
        <v>436</v>
      </c>
      <c r="M1395" s="328" t="str">
        <f t="shared" si="43"/>
        <v>190510 KS EQUITY</v>
      </c>
      <c r="O1395" s="328" t="str">
        <f t="shared" si="44"/>
        <v>KOSDAQ:A190510</v>
      </c>
    </row>
    <row r="1396" spans="2:15">
      <c r="B1396" s="328" t="s">
        <v>6810</v>
      </c>
      <c r="C1396" s="328" t="s">
        <v>4165</v>
      </c>
      <c r="D1396" s="331" t="s">
        <v>6811</v>
      </c>
      <c r="E1396" s="328" t="s">
        <v>124</v>
      </c>
      <c r="F1396" s="328" t="s">
        <v>6812</v>
      </c>
      <c r="G1396" s="330">
        <v>42300</v>
      </c>
      <c r="H1396" s="328" t="s">
        <v>39</v>
      </c>
      <c r="I1396" s="328" t="s">
        <v>6813</v>
      </c>
      <c r="J1396" s="328" t="s">
        <v>6814</v>
      </c>
      <c r="K1396" s="328" t="s">
        <v>67</v>
      </c>
      <c r="M1396" s="328" t="str">
        <f t="shared" si="43"/>
        <v>056090 KS EQUITY</v>
      </c>
      <c r="O1396" s="328" t="str">
        <f t="shared" si="44"/>
        <v>KOSDAQ:A056090</v>
      </c>
    </row>
    <row r="1397" spans="2:15">
      <c r="B1397" s="328" t="s">
        <v>6815</v>
      </c>
      <c r="C1397" s="328" t="s">
        <v>4165</v>
      </c>
      <c r="D1397" s="331" t="s">
        <v>6816</v>
      </c>
      <c r="E1397" s="328" t="s">
        <v>439</v>
      </c>
      <c r="F1397" s="328" t="s">
        <v>4220</v>
      </c>
      <c r="G1397" s="330">
        <v>42299</v>
      </c>
      <c r="H1397" s="328" t="s">
        <v>39</v>
      </c>
      <c r="I1397" s="328" t="s">
        <v>6817</v>
      </c>
      <c r="J1397" s="328"/>
      <c r="K1397" s="328" t="s">
        <v>33</v>
      </c>
      <c r="M1397" s="328" t="str">
        <f t="shared" si="43"/>
        <v>226340 KS EQUITY</v>
      </c>
      <c r="O1397" s="328" t="str">
        <f t="shared" si="44"/>
        <v>KOSDAQ:A226340</v>
      </c>
    </row>
    <row r="1398" spans="2:15">
      <c r="B1398" s="328" t="s">
        <v>6818</v>
      </c>
      <c r="C1398" s="328" t="s">
        <v>4165</v>
      </c>
      <c r="D1398" s="331" t="s">
        <v>6819</v>
      </c>
      <c r="E1398" s="328" t="s">
        <v>136</v>
      </c>
      <c r="F1398" s="328" t="s">
        <v>5969</v>
      </c>
      <c r="G1398" s="330">
        <v>42299</v>
      </c>
      <c r="H1398" s="328" t="s">
        <v>39</v>
      </c>
      <c r="I1398" s="328" t="s">
        <v>2519</v>
      </c>
      <c r="J1398" s="328" t="s">
        <v>6820</v>
      </c>
      <c r="K1398" s="328" t="s">
        <v>67</v>
      </c>
      <c r="M1398" s="328" t="str">
        <f t="shared" si="43"/>
        <v>115960 KS EQUITY</v>
      </c>
      <c r="O1398" s="328" t="str">
        <f t="shared" si="44"/>
        <v>KOSDAQ:A115960</v>
      </c>
    </row>
    <row r="1399" spans="2:15">
      <c r="B1399" s="328" t="s">
        <v>6821</v>
      </c>
      <c r="C1399" s="328" t="s">
        <v>4165</v>
      </c>
      <c r="D1399" s="331" t="s">
        <v>6822</v>
      </c>
      <c r="E1399" s="328" t="s">
        <v>179</v>
      </c>
      <c r="F1399" s="328" t="s">
        <v>6823</v>
      </c>
      <c r="G1399" s="330">
        <v>42290</v>
      </c>
      <c r="H1399" s="328" t="s">
        <v>39</v>
      </c>
      <c r="I1399" s="328" t="s">
        <v>6590</v>
      </c>
      <c r="J1399" s="328" t="s">
        <v>6824</v>
      </c>
      <c r="K1399" s="328" t="s">
        <v>67</v>
      </c>
      <c r="M1399" s="328" t="str">
        <f t="shared" si="43"/>
        <v>182400 KS EQUITY</v>
      </c>
      <c r="O1399" s="328" t="str">
        <f t="shared" si="44"/>
        <v>KOSDAQ:A182400</v>
      </c>
    </row>
    <row r="1400" spans="2:15">
      <c r="B1400" s="328" t="s">
        <v>6825</v>
      </c>
      <c r="C1400" s="328" t="s">
        <v>4165</v>
      </c>
      <c r="D1400" s="331" t="s">
        <v>6826</v>
      </c>
      <c r="E1400" s="328" t="s">
        <v>204</v>
      </c>
      <c r="F1400" s="328" t="s">
        <v>6827</v>
      </c>
      <c r="G1400" s="330">
        <v>42285</v>
      </c>
      <c r="H1400" s="328" t="s">
        <v>39</v>
      </c>
      <c r="I1400" s="328" t="s">
        <v>6828</v>
      </c>
      <c r="J1400" s="328" t="s">
        <v>6829</v>
      </c>
      <c r="K1400" s="328" t="s">
        <v>67</v>
      </c>
      <c r="M1400" s="328" t="str">
        <f t="shared" si="43"/>
        <v>226360 KS EQUITY</v>
      </c>
      <c r="O1400" s="328" t="str">
        <f t="shared" si="44"/>
        <v>KOSDAQ:A226360</v>
      </c>
    </row>
    <row r="1401" spans="2:15">
      <c r="B1401" s="328" t="s">
        <v>6830</v>
      </c>
      <c r="C1401" s="328" t="s">
        <v>4165</v>
      </c>
      <c r="D1401" s="331" t="s">
        <v>6831</v>
      </c>
      <c r="E1401" s="328" t="s">
        <v>575</v>
      </c>
      <c r="F1401" s="328" t="s">
        <v>6832</v>
      </c>
      <c r="G1401" s="330">
        <v>42283</v>
      </c>
      <c r="H1401" s="328" t="s">
        <v>39</v>
      </c>
      <c r="I1401" s="328" t="s">
        <v>6833</v>
      </c>
      <c r="J1401" s="328" t="s">
        <v>6834</v>
      </c>
      <c r="K1401" s="328" t="s">
        <v>104</v>
      </c>
      <c r="M1401" s="328" t="str">
        <f t="shared" si="43"/>
        <v>092870 KS EQUITY</v>
      </c>
      <c r="O1401" s="328" t="str">
        <f t="shared" si="44"/>
        <v>KOSDAQ:A092870</v>
      </c>
    </row>
    <row r="1402" spans="2:15">
      <c r="B1402" s="328" t="s">
        <v>6835</v>
      </c>
      <c r="C1402" s="328" t="s">
        <v>4165</v>
      </c>
      <c r="D1402" s="331" t="s">
        <v>6836</v>
      </c>
      <c r="E1402" s="328" t="s">
        <v>1182</v>
      </c>
      <c r="F1402" s="328" t="s">
        <v>6837</v>
      </c>
      <c r="G1402" s="330">
        <v>42282</v>
      </c>
      <c r="H1402" s="328" t="s">
        <v>39</v>
      </c>
      <c r="I1402" s="328" t="s">
        <v>6838</v>
      </c>
      <c r="J1402" s="328" t="s">
        <v>6839</v>
      </c>
      <c r="K1402" s="328" t="s">
        <v>33</v>
      </c>
      <c r="M1402" s="328" t="str">
        <f t="shared" si="43"/>
        <v>214870 KS EQUITY</v>
      </c>
      <c r="O1402" s="328" t="str">
        <f t="shared" si="44"/>
        <v>KOSDAQ:A214870</v>
      </c>
    </row>
    <row r="1403" spans="2:15">
      <c r="B1403" s="328" t="s">
        <v>6840</v>
      </c>
      <c r="C1403" s="328" t="s">
        <v>4165</v>
      </c>
      <c r="D1403" s="331" t="s">
        <v>6841</v>
      </c>
      <c r="E1403" s="328" t="s">
        <v>439</v>
      </c>
      <c r="F1403" s="328" t="s">
        <v>4220</v>
      </c>
      <c r="G1403" s="330">
        <v>42272</v>
      </c>
      <c r="H1403" s="328" t="s">
        <v>39</v>
      </c>
      <c r="I1403" s="328" t="s">
        <v>6842</v>
      </c>
      <c r="J1403" s="328"/>
      <c r="K1403" s="328" t="s">
        <v>33</v>
      </c>
      <c r="M1403" s="328" t="str">
        <f t="shared" si="43"/>
        <v>225430 KS EQUITY</v>
      </c>
      <c r="O1403" s="328" t="str">
        <f t="shared" si="44"/>
        <v>KOSDAQ:A225430</v>
      </c>
    </row>
    <row r="1404" spans="2:15">
      <c r="B1404" s="328" t="s">
        <v>6843</v>
      </c>
      <c r="C1404" s="328" t="s">
        <v>4165</v>
      </c>
      <c r="D1404" s="331" t="s">
        <v>6844</v>
      </c>
      <c r="E1404" s="328" t="s">
        <v>575</v>
      </c>
      <c r="F1404" s="328" t="s">
        <v>6845</v>
      </c>
      <c r="G1404" s="330">
        <v>42272</v>
      </c>
      <c r="H1404" s="328" t="s">
        <v>39</v>
      </c>
      <c r="I1404" s="328" t="s">
        <v>6846</v>
      </c>
      <c r="J1404" s="328" t="s">
        <v>6847</v>
      </c>
      <c r="K1404" s="328" t="s">
        <v>436</v>
      </c>
      <c r="M1404" s="328" t="str">
        <f t="shared" si="43"/>
        <v>226440 KS EQUITY</v>
      </c>
      <c r="O1404" s="328" t="str">
        <f t="shared" si="44"/>
        <v>KOSDAQ:A226440</v>
      </c>
    </row>
    <row r="1405" spans="2:15">
      <c r="B1405" s="328" t="s">
        <v>6848</v>
      </c>
      <c r="C1405" s="328" t="s">
        <v>4165</v>
      </c>
      <c r="D1405" s="331" t="s">
        <v>6849</v>
      </c>
      <c r="E1405" s="328" t="s">
        <v>162</v>
      </c>
      <c r="F1405" s="328" t="s">
        <v>6850</v>
      </c>
      <c r="G1405" s="330">
        <v>42272</v>
      </c>
      <c r="H1405" s="328" t="s">
        <v>39</v>
      </c>
      <c r="I1405" s="328" t="s">
        <v>6851</v>
      </c>
      <c r="J1405" s="328" t="s">
        <v>6852</v>
      </c>
      <c r="K1405" s="328" t="s">
        <v>436</v>
      </c>
      <c r="M1405" s="328" t="str">
        <f t="shared" si="43"/>
        <v>225590 KS EQUITY</v>
      </c>
      <c r="O1405" s="328" t="str">
        <f t="shared" si="44"/>
        <v>KOSDAQ:A225590</v>
      </c>
    </row>
    <row r="1406" spans="2:15">
      <c r="B1406" s="328" t="s">
        <v>6853</v>
      </c>
      <c r="C1406" s="328" t="s">
        <v>4165</v>
      </c>
      <c r="D1406" s="331" t="s">
        <v>6854</v>
      </c>
      <c r="E1406" s="328" t="s">
        <v>131</v>
      </c>
      <c r="F1406" s="328" t="s">
        <v>6855</v>
      </c>
      <c r="G1406" s="330">
        <v>42270</v>
      </c>
      <c r="H1406" s="328" t="s">
        <v>39</v>
      </c>
      <c r="I1406" s="328" t="s">
        <v>6856</v>
      </c>
      <c r="J1406" s="328" t="s">
        <v>6857</v>
      </c>
      <c r="K1406" s="328" t="s">
        <v>67</v>
      </c>
      <c r="M1406" s="328" t="str">
        <f t="shared" si="43"/>
        <v>225570 KS EQUITY</v>
      </c>
      <c r="O1406" s="328" t="str">
        <f t="shared" si="44"/>
        <v>KOSDAQ:A225570</v>
      </c>
    </row>
    <row r="1407" spans="2:15">
      <c r="B1407" s="328" t="s">
        <v>6858</v>
      </c>
      <c r="C1407" s="328" t="s">
        <v>4165</v>
      </c>
      <c r="D1407" s="331" t="s">
        <v>6859</v>
      </c>
      <c r="E1407" s="328" t="s">
        <v>575</v>
      </c>
      <c r="F1407" s="328" t="s">
        <v>6860</v>
      </c>
      <c r="G1407" s="330">
        <v>42249</v>
      </c>
      <c r="H1407" s="328" t="s">
        <v>39</v>
      </c>
      <c r="I1407" s="328" t="s">
        <v>6861</v>
      </c>
      <c r="J1407" s="328" t="s">
        <v>6862</v>
      </c>
      <c r="K1407" s="328" t="s">
        <v>971</v>
      </c>
      <c r="M1407" s="328" t="str">
        <f t="shared" si="43"/>
        <v>217190 KS EQUITY</v>
      </c>
      <c r="O1407" s="328" t="str">
        <f t="shared" si="44"/>
        <v>KOSDAQ:A217190</v>
      </c>
    </row>
    <row r="1408" spans="2:15">
      <c r="B1408" s="328" t="s">
        <v>6863</v>
      </c>
      <c r="C1408" s="328" t="s">
        <v>4165</v>
      </c>
      <c r="D1408" s="331" t="s">
        <v>6864</v>
      </c>
      <c r="E1408" s="328" t="s">
        <v>198</v>
      </c>
      <c r="F1408" s="328" t="s">
        <v>6865</v>
      </c>
      <c r="G1408" s="330">
        <v>42244</v>
      </c>
      <c r="H1408" s="328" t="s">
        <v>39</v>
      </c>
      <c r="I1408" s="328" t="s">
        <v>6866</v>
      </c>
      <c r="J1408" s="328" t="s">
        <v>6867</v>
      </c>
      <c r="K1408" s="328" t="s">
        <v>33</v>
      </c>
      <c r="M1408" s="328" t="str">
        <f t="shared" si="43"/>
        <v>219130 KS EQUITY</v>
      </c>
      <c r="O1408" s="328" t="str">
        <f t="shared" si="44"/>
        <v>KOSDAQ:A219130</v>
      </c>
    </row>
    <row r="1409" spans="2:15">
      <c r="B1409" s="328" t="s">
        <v>6868</v>
      </c>
      <c r="C1409" s="328" t="s">
        <v>4165</v>
      </c>
      <c r="D1409" s="331" t="s">
        <v>6869</v>
      </c>
      <c r="E1409" s="328" t="s">
        <v>1261</v>
      </c>
      <c r="F1409" s="328" t="s">
        <v>6870</v>
      </c>
      <c r="G1409" s="330">
        <v>42241</v>
      </c>
      <c r="H1409" s="328" t="s">
        <v>39</v>
      </c>
      <c r="I1409" s="328" t="s">
        <v>6871</v>
      </c>
      <c r="J1409" s="328" t="s">
        <v>6872</v>
      </c>
      <c r="K1409" s="328" t="s">
        <v>67</v>
      </c>
      <c r="M1409" s="328" t="str">
        <f t="shared" si="43"/>
        <v>175140 KS EQUITY</v>
      </c>
      <c r="O1409" s="328" t="str">
        <f t="shared" si="44"/>
        <v>KOSDAQ:A175140</v>
      </c>
    </row>
    <row r="1410" spans="2:15">
      <c r="B1410" s="328" t="s">
        <v>6873</v>
      </c>
      <c r="C1410" s="328" t="s">
        <v>4165</v>
      </c>
      <c r="D1410" s="331" t="s">
        <v>6874</v>
      </c>
      <c r="E1410" s="328" t="s">
        <v>575</v>
      </c>
      <c r="F1410" s="328" t="s">
        <v>6875</v>
      </c>
      <c r="G1410" s="330">
        <v>42240</v>
      </c>
      <c r="H1410" s="328" t="s">
        <v>39</v>
      </c>
      <c r="I1410" s="328" t="s">
        <v>6876</v>
      </c>
      <c r="J1410" s="328" t="s">
        <v>6877</v>
      </c>
      <c r="K1410" s="328" t="s">
        <v>351</v>
      </c>
      <c r="M1410" s="328" t="str">
        <f t="shared" si="43"/>
        <v>222080 KS EQUITY</v>
      </c>
      <c r="O1410" s="328" t="str">
        <f t="shared" si="44"/>
        <v>KOSDAQ:A222080</v>
      </c>
    </row>
    <row r="1411" spans="2:15">
      <c r="B1411" s="328" t="s">
        <v>6878</v>
      </c>
      <c r="C1411" s="328" t="s">
        <v>4165</v>
      </c>
      <c r="D1411" s="331" t="s">
        <v>6879</v>
      </c>
      <c r="E1411" s="328" t="s">
        <v>1261</v>
      </c>
      <c r="F1411" s="328" t="s">
        <v>6880</v>
      </c>
      <c r="G1411" s="330">
        <v>42233</v>
      </c>
      <c r="H1411" s="328" t="s">
        <v>39</v>
      </c>
      <c r="I1411" s="328" t="s">
        <v>6881</v>
      </c>
      <c r="J1411" s="328"/>
      <c r="K1411" s="328" t="s">
        <v>33</v>
      </c>
      <c r="M1411" s="328" t="str">
        <f t="shared" si="43"/>
        <v>224110 KS EQUITY</v>
      </c>
      <c r="O1411" s="328" t="str">
        <f t="shared" si="44"/>
        <v>KOSDAQ:A224110</v>
      </c>
    </row>
    <row r="1412" spans="2:15">
      <c r="B1412" s="328" t="s">
        <v>6882</v>
      </c>
      <c r="C1412" s="328" t="s">
        <v>4165</v>
      </c>
      <c r="D1412" s="331" t="s">
        <v>6883</v>
      </c>
      <c r="E1412" s="328" t="s">
        <v>456</v>
      </c>
      <c r="F1412" s="328" t="s">
        <v>6884</v>
      </c>
      <c r="G1412" s="330">
        <v>42229</v>
      </c>
      <c r="H1412" s="328" t="s">
        <v>39</v>
      </c>
      <c r="I1412" s="328" t="s">
        <v>6885</v>
      </c>
      <c r="J1412" s="328" t="s">
        <v>6886</v>
      </c>
      <c r="K1412" s="328" t="s">
        <v>33</v>
      </c>
      <c r="M1412" s="328" t="str">
        <f t="shared" si="43"/>
        <v>196700 KS EQUITY</v>
      </c>
      <c r="O1412" s="328" t="str">
        <f t="shared" si="44"/>
        <v>KOSDAQ:A196700</v>
      </c>
    </row>
    <row r="1413" spans="2:15">
      <c r="B1413" s="328" t="s">
        <v>6887</v>
      </c>
      <c r="C1413" s="328" t="s">
        <v>4165</v>
      </c>
      <c r="D1413" s="331" t="s">
        <v>6888</v>
      </c>
      <c r="E1413" s="328" t="s">
        <v>575</v>
      </c>
      <c r="F1413" s="328" t="s">
        <v>6889</v>
      </c>
      <c r="G1413" s="330">
        <v>42223</v>
      </c>
      <c r="H1413" s="328" t="s">
        <v>39</v>
      </c>
      <c r="I1413" s="328" t="s">
        <v>6890</v>
      </c>
      <c r="J1413" s="328" t="s">
        <v>6891</v>
      </c>
      <c r="K1413" s="328" t="s">
        <v>128</v>
      </c>
      <c r="M1413" s="328" t="str">
        <f t="shared" si="43"/>
        <v>131760 KS EQUITY</v>
      </c>
      <c r="O1413" s="328" t="str">
        <f t="shared" si="44"/>
        <v>KOSDAQ:A131760</v>
      </c>
    </row>
    <row r="1414" spans="2:15">
      <c r="B1414" s="328" t="s">
        <v>6892</v>
      </c>
      <c r="C1414" s="328" t="s">
        <v>4165</v>
      </c>
      <c r="D1414" s="331" t="s">
        <v>6893</v>
      </c>
      <c r="E1414" s="328" t="s">
        <v>131</v>
      </c>
      <c r="F1414" s="328" t="s">
        <v>6894</v>
      </c>
      <c r="G1414" s="330">
        <v>42223</v>
      </c>
      <c r="H1414" s="328" t="s">
        <v>39</v>
      </c>
      <c r="I1414" s="328" t="s">
        <v>6895</v>
      </c>
      <c r="J1414" s="328" t="s">
        <v>6896</v>
      </c>
      <c r="K1414" s="328" t="s">
        <v>33</v>
      </c>
      <c r="M1414" s="328" t="str">
        <f t="shared" si="43"/>
        <v>222810 KS EQUITY</v>
      </c>
      <c r="O1414" s="328" t="str">
        <f t="shared" si="44"/>
        <v>KOSDAQ:A222810</v>
      </c>
    </row>
    <row r="1415" spans="2:15">
      <c r="B1415" s="328" t="s">
        <v>6897</v>
      </c>
      <c r="C1415" s="328" t="s">
        <v>4165</v>
      </c>
      <c r="D1415" s="331" t="s">
        <v>6898</v>
      </c>
      <c r="E1415" s="328" t="s">
        <v>198</v>
      </c>
      <c r="F1415" s="328" t="s">
        <v>6899</v>
      </c>
      <c r="G1415" s="330">
        <v>42222</v>
      </c>
      <c r="H1415" s="328" t="s">
        <v>39</v>
      </c>
      <c r="I1415" s="328" t="s">
        <v>6900</v>
      </c>
      <c r="J1415" s="328" t="s">
        <v>6901</v>
      </c>
      <c r="K1415" s="328" t="s">
        <v>176</v>
      </c>
      <c r="M1415" s="328" t="str">
        <f t="shared" si="43"/>
        <v>222800 KS EQUITY</v>
      </c>
      <c r="O1415" s="328" t="str">
        <f t="shared" si="44"/>
        <v>KOSDAQ:A222800</v>
      </c>
    </row>
    <row r="1416" spans="2:15">
      <c r="B1416" s="328" t="s">
        <v>6902</v>
      </c>
      <c r="C1416" s="328" t="s">
        <v>4165</v>
      </c>
      <c r="D1416" s="331" t="s">
        <v>6903</v>
      </c>
      <c r="E1416" s="328" t="s">
        <v>4024</v>
      </c>
      <c r="F1416" s="328" t="s">
        <v>6904</v>
      </c>
      <c r="G1416" s="330">
        <v>42221</v>
      </c>
      <c r="H1416" s="328" t="s">
        <v>39</v>
      </c>
      <c r="I1416" s="328" t="s">
        <v>5391</v>
      </c>
      <c r="J1416" s="328" t="s">
        <v>6905</v>
      </c>
      <c r="K1416" s="328" t="s">
        <v>33</v>
      </c>
      <c r="M1416" s="328" t="str">
        <f t="shared" si="43"/>
        <v>189980 KS EQUITY</v>
      </c>
      <c r="O1416" s="328" t="str">
        <f t="shared" si="44"/>
        <v>KOSDAQ:A189980</v>
      </c>
    </row>
    <row r="1417" spans="2:15">
      <c r="B1417" s="328" t="s">
        <v>6906</v>
      </c>
      <c r="C1417" s="328" t="s">
        <v>4165</v>
      </c>
      <c r="D1417" s="331" t="s">
        <v>6907</v>
      </c>
      <c r="E1417" s="328" t="s">
        <v>1552</v>
      </c>
      <c r="F1417" s="328" t="s">
        <v>6908</v>
      </c>
      <c r="G1417" s="330">
        <v>42216</v>
      </c>
      <c r="H1417" s="328" t="s">
        <v>39</v>
      </c>
      <c r="I1417" s="328" t="s">
        <v>6909</v>
      </c>
      <c r="J1417" s="328" t="s">
        <v>6910</v>
      </c>
      <c r="K1417" s="328" t="s">
        <v>33</v>
      </c>
      <c r="M1417" s="328" t="str">
        <f t="shared" si="43"/>
        <v>222420 KS EQUITY</v>
      </c>
      <c r="O1417" s="328" t="str">
        <f t="shared" si="44"/>
        <v>KOSDAQ:A222420</v>
      </c>
    </row>
    <row r="1418" spans="2:15">
      <c r="B1418" s="328" t="s">
        <v>6911</v>
      </c>
      <c r="C1418" s="328" t="s">
        <v>4165</v>
      </c>
      <c r="D1418" s="331" t="s">
        <v>6912</v>
      </c>
      <c r="E1418" s="328" t="s">
        <v>290</v>
      </c>
      <c r="F1418" s="328" t="s">
        <v>6913</v>
      </c>
      <c r="G1418" s="330">
        <v>42215</v>
      </c>
      <c r="H1418" s="328" t="s">
        <v>39</v>
      </c>
      <c r="I1418" s="328" t="s">
        <v>6914</v>
      </c>
      <c r="J1418" s="328" t="s">
        <v>6915</v>
      </c>
      <c r="K1418" s="328" t="s">
        <v>1069</v>
      </c>
      <c r="M1418" s="328" t="str">
        <f t="shared" si="43"/>
        <v>094360 KS EQUITY</v>
      </c>
      <c r="O1418" s="328" t="str">
        <f t="shared" si="44"/>
        <v>KOSDAQ:A094360</v>
      </c>
    </row>
    <row r="1419" spans="2:15">
      <c r="B1419" s="328" t="s">
        <v>6916</v>
      </c>
      <c r="C1419" s="328" t="s">
        <v>4165</v>
      </c>
      <c r="D1419" s="331" t="s">
        <v>6917</v>
      </c>
      <c r="E1419" s="328" t="s">
        <v>512</v>
      </c>
      <c r="F1419" s="328" t="s">
        <v>6918</v>
      </c>
      <c r="G1419" s="330">
        <v>42214</v>
      </c>
      <c r="H1419" s="328" t="s">
        <v>39</v>
      </c>
      <c r="I1419" s="328" t="s">
        <v>6919</v>
      </c>
      <c r="J1419" s="328" t="s">
        <v>6920</v>
      </c>
      <c r="K1419" s="328" t="s">
        <v>33</v>
      </c>
      <c r="M1419" s="328" t="str">
        <f t="shared" si="43"/>
        <v>127710 KS EQUITY</v>
      </c>
      <c r="O1419" s="328" t="str">
        <f t="shared" si="44"/>
        <v>KOSDAQ:A127710</v>
      </c>
    </row>
    <row r="1420" spans="2:15">
      <c r="B1420" s="328" t="s">
        <v>6921</v>
      </c>
      <c r="C1420" s="328" t="s">
        <v>4165</v>
      </c>
      <c r="D1420" s="331" t="s">
        <v>6922</v>
      </c>
      <c r="E1420" s="328" t="s">
        <v>198</v>
      </c>
      <c r="F1420" s="328" t="s">
        <v>6923</v>
      </c>
      <c r="G1420" s="330">
        <v>42212</v>
      </c>
      <c r="H1420" s="328" t="s">
        <v>39</v>
      </c>
      <c r="I1420" s="328" t="s">
        <v>1833</v>
      </c>
      <c r="J1420" s="328" t="s">
        <v>6924</v>
      </c>
      <c r="K1420" s="328" t="s">
        <v>67</v>
      </c>
      <c r="M1420" s="328" t="str">
        <f t="shared" si="43"/>
        <v>214430 KS EQUITY</v>
      </c>
      <c r="O1420" s="328" t="str">
        <f t="shared" si="44"/>
        <v>KOSDAQ:A214430</v>
      </c>
    </row>
    <row r="1421" spans="2:15">
      <c r="B1421" s="328" t="s">
        <v>6925</v>
      </c>
      <c r="C1421" s="328" t="s">
        <v>4165</v>
      </c>
      <c r="D1421" s="331" t="s">
        <v>6926</v>
      </c>
      <c r="E1421" s="328" t="s">
        <v>365</v>
      </c>
      <c r="F1421" s="328" t="s">
        <v>6927</v>
      </c>
      <c r="G1421" s="330">
        <v>42209</v>
      </c>
      <c r="H1421" s="328" t="s">
        <v>39</v>
      </c>
      <c r="I1421" s="328" t="s">
        <v>6928</v>
      </c>
      <c r="J1421" s="328" t="s">
        <v>6929</v>
      </c>
      <c r="K1421" s="328" t="s">
        <v>635</v>
      </c>
      <c r="M1421" s="328" t="str">
        <f t="shared" si="43"/>
        <v>067730 KS EQUITY</v>
      </c>
      <c r="O1421" s="328" t="str">
        <f t="shared" si="44"/>
        <v>KOSDAQ:A067730</v>
      </c>
    </row>
    <row r="1422" spans="2:15">
      <c r="B1422" s="328" t="s">
        <v>6930</v>
      </c>
      <c r="C1422" s="328" t="s">
        <v>4165</v>
      </c>
      <c r="D1422" s="331" t="s">
        <v>6931</v>
      </c>
      <c r="E1422" s="328" t="s">
        <v>439</v>
      </c>
      <c r="F1422" s="328" t="s">
        <v>4484</v>
      </c>
      <c r="G1422" s="330">
        <v>42207</v>
      </c>
      <c r="H1422" s="328" t="s">
        <v>39</v>
      </c>
      <c r="I1422" s="328" t="s">
        <v>6932</v>
      </c>
      <c r="J1422" s="328" t="s">
        <v>6933</v>
      </c>
      <c r="K1422" s="328" t="s">
        <v>67</v>
      </c>
      <c r="M1422" s="328" t="str">
        <f t="shared" si="43"/>
        <v>220260 KS EQUITY</v>
      </c>
      <c r="O1422" s="328" t="str">
        <f t="shared" si="44"/>
        <v>KOSDAQ:A220260</v>
      </c>
    </row>
    <row r="1423" spans="2:15">
      <c r="B1423" s="328" t="s">
        <v>6934</v>
      </c>
      <c r="C1423" s="328" t="s">
        <v>4165</v>
      </c>
      <c r="D1423" s="331" t="s">
        <v>6935</v>
      </c>
      <c r="E1423" s="328" t="s">
        <v>4904</v>
      </c>
      <c r="F1423" s="328" t="s">
        <v>6936</v>
      </c>
      <c r="G1423" s="330">
        <v>42207</v>
      </c>
      <c r="H1423" s="328" t="s">
        <v>39</v>
      </c>
      <c r="I1423" s="328" t="s">
        <v>6937</v>
      </c>
      <c r="J1423" s="328" t="s">
        <v>6938</v>
      </c>
      <c r="K1423" s="328" t="s">
        <v>1069</v>
      </c>
      <c r="M1423" s="328" t="str">
        <f t="shared" si="43"/>
        <v>214450 KS EQUITY</v>
      </c>
      <c r="O1423" s="328" t="str">
        <f t="shared" si="44"/>
        <v>KOSDAQ:A214450</v>
      </c>
    </row>
    <row r="1424" spans="2:15">
      <c r="B1424" s="328" t="s">
        <v>6939</v>
      </c>
      <c r="C1424" s="328" t="s">
        <v>4165</v>
      </c>
      <c r="D1424" s="331" t="s">
        <v>6940</v>
      </c>
      <c r="E1424" s="328" t="s">
        <v>1072</v>
      </c>
      <c r="F1424" s="328" t="s">
        <v>6941</v>
      </c>
      <c r="G1424" s="330">
        <v>42185</v>
      </c>
      <c r="H1424" s="328" t="s">
        <v>39</v>
      </c>
      <c r="I1424" s="328" t="s">
        <v>6942</v>
      </c>
      <c r="J1424" s="328" t="s">
        <v>6943</v>
      </c>
      <c r="K1424" s="328" t="s">
        <v>67</v>
      </c>
      <c r="M1424" s="328" t="str">
        <f t="shared" si="43"/>
        <v>219550 KS EQUITY</v>
      </c>
      <c r="O1424" s="328" t="str">
        <f t="shared" si="44"/>
        <v>KOSDAQ:A219550</v>
      </c>
    </row>
    <row r="1425" spans="2:15">
      <c r="B1425" s="328" t="s">
        <v>6944</v>
      </c>
      <c r="C1425" s="328" t="s">
        <v>4165</v>
      </c>
      <c r="D1425" s="331" t="s">
        <v>6945</v>
      </c>
      <c r="E1425" s="328" t="s">
        <v>179</v>
      </c>
      <c r="F1425" s="328" t="s">
        <v>6946</v>
      </c>
      <c r="G1425" s="330">
        <v>42185</v>
      </c>
      <c r="H1425" s="328" t="s">
        <v>39</v>
      </c>
      <c r="I1425" s="328" t="s">
        <v>6947</v>
      </c>
      <c r="J1425" s="328" t="s">
        <v>6948</v>
      </c>
      <c r="K1425" s="328" t="s">
        <v>33</v>
      </c>
      <c r="M1425" s="328" t="str">
        <f t="shared" si="43"/>
        <v>087010 KS EQUITY</v>
      </c>
      <c r="O1425" s="328" t="str">
        <f t="shared" si="44"/>
        <v>KOSDAQ:A087010</v>
      </c>
    </row>
    <row r="1426" spans="2:15">
      <c r="B1426" s="328" t="s">
        <v>6949</v>
      </c>
      <c r="C1426" s="328" t="s">
        <v>4165</v>
      </c>
      <c r="D1426" s="331" t="s">
        <v>6950</v>
      </c>
      <c r="E1426" s="328" t="s">
        <v>1261</v>
      </c>
      <c r="F1426" s="328" t="s">
        <v>6951</v>
      </c>
      <c r="G1426" s="330">
        <v>42185</v>
      </c>
      <c r="H1426" s="328" t="s">
        <v>39</v>
      </c>
      <c r="I1426" s="328" t="s">
        <v>6952</v>
      </c>
      <c r="J1426" s="328" t="s">
        <v>6953</v>
      </c>
      <c r="K1426" s="328" t="s">
        <v>33</v>
      </c>
      <c r="M1426" s="328" t="str">
        <f t="shared" si="43"/>
        <v>218410 KS EQUITY</v>
      </c>
      <c r="O1426" s="328" t="str">
        <f t="shared" si="44"/>
        <v>KOSDAQ:A218410</v>
      </c>
    </row>
    <row r="1427" spans="2:15">
      <c r="B1427" s="328" t="s">
        <v>6954</v>
      </c>
      <c r="C1427" s="328" t="s">
        <v>4165</v>
      </c>
      <c r="D1427" s="331" t="s">
        <v>6955</v>
      </c>
      <c r="E1427" s="328" t="s">
        <v>290</v>
      </c>
      <c r="F1427" s="328" t="s">
        <v>6956</v>
      </c>
      <c r="G1427" s="330">
        <v>42185</v>
      </c>
      <c r="H1427" s="328" t="s">
        <v>39</v>
      </c>
      <c r="I1427" s="328" t="s">
        <v>6957</v>
      </c>
      <c r="J1427" s="328" t="s">
        <v>6958</v>
      </c>
      <c r="K1427" s="328" t="s">
        <v>67</v>
      </c>
      <c r="M1427" s="328" t="str">
        <f t="shared" si="43"/>
        <v>094170 KS EQUITY</v>
      </c>
      <c r="O1427" s="328" t="str">
        <f t="shared" si="44"/>
        <v>KOSDAQ:A094170</v>
      </c>
    </row>
    <row r="1428" spans="2:15">
      <c r="B1428" s="328" t="s">
        <v>6959</v>
      </c>
      <c r="C1428" s="328" t="s">
        <v>4165</v>
      </c>
      <c r="D1428" s="331" t="s">
        <v>6960</v>
      </c>
      <c r="E1428" s="328" t="s">
        <v>1098</v>
      </c>
      <c r="F1428" s="328" t="s">
        <v>6961</v>
      </c>
      <c r="G1428" s="330">
        <v>42181</v>
      </c>
      <c r="H1428" s="328" t="s">
        <v>39</v>
      </c>
      <c r="I1428" s="328" t="s">
        <v>6962</v>
      </c>
      <c r="J1428" s="328" t="s">
        <v>6963</v>
      </c>
      <c r="K1428" s="328" t="s">
        <v>67</v>
      </c>
      <c r="M1428" s="328" t="str">
        <f t="shared" si="43"/>
        <v>178780 KS EQUITY</v>
      </c>
      <c r="O1428" s="328" t="str">
        <f t="shared" si="44"/>
        <v>KOSDAQ:A178780</v>
      </c>
    </row>
    <row r="1429" spans="2:15">
      <c r="B1429" s="328" t="s">
        <v>6964</v>
      </c>
      <c r="C1429" s="328" t="s">
        <v>4165</v>
      </c>
      <c r="D1429" s="331" t="s">
        <v>6965</v>
      </c>
      <c r="E1429" s="328" t="s">
        <v>1050</v>
      </c>
      <c r="F1429" s="328" t="s">
        <v>6966</v>
      </c>
      <c r="G1429" s="330">
        <v>42181</v>
      </c>
      <c r="H1429" s="328" t="s">
        <v>39</v>
      </c>
      <c r="I1429" s="328" t="s">
        <v>6967</v>
      </c>
      <c r="J1429" s="328" t="s">
        <v>6968</v>
      </c>
      <c r="K1429" s="328" t="s">
        <v>67</v>
      </c>
      <c r="M1429" s="328" t="str">
        <f t="shared" si="43"/>
        <v>214180 KS EQUITY</v>
      </c>
      <c r="O1429" s="328" t="str">
        <f t="shared" si="44"/>
        <v>KOSDAQ:A214180</v>
      </c>
    </row>
    <row r="1430" spans="2:15">
      <c r="B1430" s="328" t="s">
        <v>6969</v>
      </c>
      <c r="C1430" s="328" t="s">
        <v>4165</v>
      </c>
      <c r="D1430" s="331" t="s">
        <v>6970</v>
      </c>
      <c r="E1430" s="328" t="s">
        <v>575</v>
      </c>
      <c r="F1430" s="328" t="s">
        <v>6971</v>
      </c>
      <c r="G1430" s="330">
        <v>42181</v>
      </c>
      <c r="H1430" s="328" t="s">
        <v>39</v>
      </c>
      <c r="I1430" s="328" t="s">
        <v>6972</v>
      </c>
      <c r="J1430" s="328" t="s">
        <v>6973</v>
      </c>
      <c r="K1430" s="328" t="s">
        <v>67</v>
      </c>
      <c r="M1430" s="328" t="str">
        <f t="shared" si="43"/>
        <v>160600 KS EQUITY</v>
      </c>
      <c r="O1430" s="328" t="str">
        <f t="shared" si="44"/>
        <v>KOSDAQ:A160600</v>
      </c>
    </row>
    <row r="1431" spans="2:15">
      <c r="B1431" s="328" t="s">
        <v>6974</v>
      </c>
      <c r="C1431" s="328" t="s">
        <v>4165</v>
      </c>
      <c r="D1431" s="331" t="s">
        <v>6975</v>
      </c>
      <c r="E1431" s="328" t="s">
        <v>193</v>
      </c>
      <c r="F1431" s="328" t="s">
        <v>6976</v>
      </c>
      <c r="G1431" s="330">
        <v>42180</v>
      </c>
      <c r="H1431" s="328" t="s">
        <v>39</v>
      </c>
      <c r="I1431" s="328" t="s">
        <v>6977</v>
      </c>
      <c r="J1431" s="328" t="s">
        <v>6978</v>
      </c>
      <c r="K1431" s="328" t="s">
        <v>67</v>
      </c>
      <c r="M1431" s="328" t="str">
        <f t="shared" si="43"/>
        <v>217600 KS EQUITY</v>
      </c>
      <c r="O1431" s="328" t="str">
        <f t="shared" si="44"/>
        <v>KOSDAQ:A217600</v>
      </c>
    </row>
    <row r="1432" spans="2:15">
      <c r="B1432" s="328" t="s">
        <v>6979</v>
      </c>
      <c r="C1432" s="328" t="s">
        <v>4165</v>
      </c>
      <c r="D1432" s="331" t="s">
        <v>6980</v>
      </c>
      <c r="E1432" s="328" t="s">
        <v>376</v>
      </c>
      <c r="F1432" s="328" t="s">
        <v>6981</v>
      </c>
      <c r="G1432" s="330">
        <v>42174</v>
      </c>
      <c r="H1432" s="328" t="s">
        <v>39</v>
      </c>
      <c r="I1432" s="328" t="s">
        <v>6982</v>
      </c>
      <c r="J1432" s="328" t="s">
        <v>6983</v>
      </c>
      <c r="K1432" s="328" t="s">
        <v>67</v>
      </c>
      <c r="M1432" s="328" t="str">
        <f t="shared" si="43"/>
        <v>166480 KS EQUITY</v>
      </c>
      <c r="O1432" s="328" t="str">
        <f t="shared" si="44"/>
        <v>KOSDAQ:A166480</v>
      </c>
    </row>
    <row r="1433" spans="2:15">
      <c r="B1433" s="328" t="s">
        <v>6984</v>
      </c>
      <c r="C1433" s="328" t="s">
        <v>4165</v>
      </c>
      <c r="D1433" s="331" t="s">
        <v>6985</v>
      </c>
      <c r="E1433" s="328" t="s">
        <v>290</v>
      </c>
      <c r="F1433" s="328" t="s">
        <v>5713</v>
      </c>
      <c r="G1433" s="330">
        <v>42173</v>
      </c>
      <c r="H1433" s="328" t="s">
        <v>39</v>
      </c>
      <c r="I1433" s="328" t="s">
        <v>6986</v>
      </c>
      <c r="J1433" s="328" t="s">
        <v>6987</v>
      </c>
      <c r="K1433" s="328" t="s">
        <v>67</v>
      </c>
      <c r="M1433" s="328" t="str">
        <f t="shared" ref="M1433:M1496" si="45">D1433&amp;" KS EQUITY"</f>
        <v>214310 KS EQUITY</v>
      </c>
      <c r="O1433" s="328" t="str">
        <f t="shared" ref="O1433:O1496" si="46">IF($C1433="코스닥","KOSDAQ:A"&amp;$D1433,"KOSE:A"&amp;$D1433)</f>
        <v>KOSDAQ:A214310</v>
      </c>
    </row>
    <row r="1434" spans="2:15">
      <c r="B1434" s="328" t="s">
        <v>6988</v>
      </c>
      <c r="C1434" s="328" t="s">
        <v>4165</v>
      </c>
      <c r="D1434" s="331" t="s">
        <v>6989</v>
      </c>
      <c r="E1434" s="328" t="s">
        <v>575</v>
      </c>
      <c r="F1434" s="328" t="s">
        <v>1019</v>
      </c>
      <c r="G1434" s="330">
        <v>42173</v>
      </c>
      <c r="H1434" s="328" t="s">
        <v>39</v>
      </c>
      <c r="I1434" s="328" t="s">
        <v>5248</v>
      </c>
      <c r="J1434" s="328" t="s">
        <v>6990</v>
      </c>
      <c r="K1434" s="328" t="s">
        <v>33</v>
      </c>
      <c r="M1434" s="328" t="str">
        <f t="shared" si="45"/>
        <v>177350 KS EQUITY</v>
      </c>
      <c r="O1434" s="328" t="str">
        <f t="shared" si="46"/>
        <v>KOSDAQ:A177350</v>
      </c>
    </row>
    <row r="1435" spans="2:15">
      <c r="B1435" s="328" t="s">
        <v>6991</v>
      </c>
      <c r="C1435" s="328" t="s">
        <v>4165</v>
      </c>
      <c r="D1435" s="331" t="s">
        <v>6992</v>
      </c>
      <c r="E1435" s="328" t="s">
        <v>131</v>
      </c>
      <c r="F1435" s="328" t="s">
        <v>6993</v>
      </c>
      <c r="G1435" s="330">
        <v>42172</v>
      </c>
      <c r="H1435" s="328" t="s">
        <v>39</v>
      </c>
      <c r="I1435" s="328" t="s">
        <v>6994</v>
      </c>
      <c r="J1435" s="328" t="s">
        <v>6995</v>
      </c>
      <c r="K1435" s="328" t="s">
        <v>67</v>
      </c>
      <c r="M1435" s="328" t="str">
        <f t="shared" si="45"/>
        <v>217270 KS EQUITY</v>
      </c>
      <c r="O1435" s="328" t="str">
        <f t="shared" si="46"/>
        <v>KOSDAQ:A217270</v>
      </c>
    </row>
    <row r="1436" spans="2:15">
      <c r="B1436" s="328" t="s">
        <v>6996</v>
      </c>
      <c r="C1436" s="328" t="s">
        <v>4165</v>
      </c>
      <c r="D1436" s="331" t="s">
        <v>6997</v>
      </c>
      <c r="E1436" s="328" t="s">
        <v>1019</v>
      </c>
      <c r="F1436" s="328" t="s">
        <v>6998</v>
      </c>
      <c r="G1436" s="330">
        <v>42171</v>
      </c>
      <c r="H1436" s="328" t="s">
        <v>39</v>
      </c>
      <c r="I1436" s="328" t="s">
        <v>6999</v>
      </c>
      <c r="J1436" s="328" t="s">
        <v>7000</v>
      </c>
      <c r="K1436" s="328" t="s">
        <v>128</v>
      </c>
      <c r="M1436" s="328" t="str">
        <f t="shared" si="45"/>
        <v>218150 KS EQUITY</v>
      </c>
      <c r="O1436" s="328" t="str">
        <f t="shared" si="46"/>
        <v>KOSDAQ:A218150</v>
      </c>
    </row>
    <row r="1437" spans="2:15">
      <c r="B1437" s="328" t="s">
        <v>7001</v>
      </c>
      <c r="C1437" s="328" t="s">
        <v>4165</v>
      </c>
      <c r="D1437" s="331" t="s">
        <v>7002</v>
      </c>
      <c r="E1437" s="328" t="s">
        <v>575</v>
      </c>
      <c r="F1437" s="328" t="s">
        <v>7003</v>
      </c>
      <c r="G1437" s="330">
        <v>42167</v>
      </c>
      <c r="H1437" s="328" t="s">
        <v>39</v>
      </c>
      <c r="I1437" s="328" t="s">
        <v>7004</v>
      </c>
      <c r="J1437" s="328" t="s">
        <v>7005</v>
      </c>
      <c r="K1437" s="328" t="s">
        <v>67</v>
      </c>
      <c r="M1437" s="328" t="str">
        <f t="shared" si="45"/>
        <v>160980 KS EQUITY</v>
      </c>
      <c r="O1437" s="328" t="str">
        <f t="shared" si="46"/>
        <v>KOSDAQ:A160980</v>
      </c>
    </row>
    <row r="1438" spans="2:15">
      <c r="B1438" s="328" t="s">
        <v>7006</v>
      </c>
      <c r="C1438" s="328" t="s">
        <v>4165</v>
      </c>
      <c r="D1438" s="331" t="s">
        <v>7007</v>
      </c>
      <c r="E1438" s="328" t="s">
        <v>575</v>
      </c>
      <c r="F1438" s="328" t="s">
        <v>7008</v>
      </c>
      <c r="G1438" s="330">
        <v>42165</v>
      </c>
      <c r="H1438" s="328" t="s">
        <v>39</v>
      </c>
      <c r="I1438" s="328" t="s">
        <v>7009</v>
      </c>
      <c r="J1438" s="328" t="s">
        <v>7010</v>
      </c>
      <c r="K1438" s="328" t="s">
        <v>436</v>
      </c>
      <c r="M1438" s="328" t="str">
        <f t="shared" si="45"/>
        <v>217500 KS EQUITY</v>
      </c>
      <c r="O1438" s="328" t="str">
        <f t="shared" si="46"/>
        <v>KOSDAQ:A217500</v>
      </c>
    </row>
    <row r="1439" spans="2:15">
      <c r="B1439" s="328" t="s">
        <v>7011</v>
      </c>
      <c r="C1439" s="328" t="s">
        <v>4165</v>
      </c>
      <c r="D1439" s="331" t="s">
        <v>7012</v>
      </c>
      <c r="E1439" s="328" t="s">
        <v>198</v>
      </c>
      <c r="F1439" s="328" t="s">
        <v>7013</v>
      </c>
      <c r="G1439" s="330">
        <v>42153</v>
      </c>
      <c r="H1439" s="328" t="s">
        <v>39</v>
      </c>
      <c r="I1439" s="328" t="s">
        <v>7014</v>
      </c>
      <c r="J1439" s="328" t="s">
        <v>7015</v>
      </c>
      <c r="K1439" s="328" t="s">
        <v>1069</v>
      </c>
      <c r="M1439" s="328" t="str">
        <f t="shared" si="45"/>
        <v>087600 KS EQUITY</v>
      </c>
      <c r="O1439" s="328" t="str">
        <f t="shared" si="46"/>
        <v>KOSDAQ:A087600</v>
      </c>
    </row>
    <row r="1440" spans="2:15">
      <c r="B1440" s="328" t="s">
        <v>7016</v>
      </c>
      <c r="C1440" s="328" t="s">
        <v>4165</v>
      </c>
      <c r="D1440" s="331" t="s">
        <v>7017</v>
      </c>
      <c r="E1440" s="328" t="s">
        <v>1143</v>
      </c>
      <c r="F1440" s="328" t="s">
        <v>7018</v>
      </c>
      <c r="G1440" s="330">
        <v>42142</v>
      </c>
      <c r="H1440" s="328" t="s">
        <v>39</v>
      </c>
      <c r="I1440" s="328" t="s">
        <v>7019</v>
      </c>
      <c r="J1440" s="328" t="s">
        <v>7020</v>
      </c>
      <c r="K1440" s="328" t="s">
        <v>67</v>
      </c>
      <c r="M1440" s="328" t="str">
        <f t="shared" si="45"/>
        <v>217620 KS EQUITY</v>
      </c>
      <c r="O1440" s="328" t="str">
        <f t="shared" si="46"/>
        <v>KOSDAQ:A217620</v>
      </c>
    </row>
    <row r="1441" spans="2:15">
      <c r="B1441" s="328" t="s">
        <v>7021</v>
      </c>
      <c r="C1441" s="328" t="s">
        <v>4165</v>
      </c>
      <c r="D1441" s="331" t="s">
        <v>7022</v>
      </c>
      <c r="E1441" s="328" t="s">
        <v>179</v>
      </c>
      <c r="F1441" s="328" t="s">
        <v>7023</v>
      </c>
      <c r="G1441" s="330">
        <v>42137</v>
      </c>
      <c r="H1441" s="328" t="s">
        <v>39</v>
      </c>
      <c r="I1441" s="328" t="s">
        <v>7024</v>
      </c>
      <c r="J1441" s="328" t="s">
        <v>7025</v>
      </c>
      <c r="K1441" s="328" t="s">
        <v>33</v>
      </c>
      <c r="M1441" s="328" t="str">
        <f t="shared" si="45"/>
        <v>187420 KS EQUITY</v>
      </c>
      <c r="O1441" s="328" t="str">
        <f t="shared" si="46"/>
        <v>KOSDAQ:A187420</v>
      </c>
    </row>
    <row r="1442" spans="2:15">
      <c r="B1442" s="328" t="s">
        <v>7026</v>
      </c>
      <c r="C1442" s="328" t="s">
        <v>4165</v>
      </c>
      <c r="D1442" s="331" t="s">
        <v>7027</v>
      </c>
      <c r="E1442" s="328" t="s">
        <v>193</v>
      </c>
      <c r="F1442" s="328" t="s">
        <v>7028</v>
      </c>
      <c r="G1442" s="330">
        <v>42132</v>
      </c>
      <c r="H1442" s="328" t="s">
        <v>39</v>
      </c>
      <c r="I1442" s="328" t="s">
        <v>7029</v>
      </c>
      <c r="J1442" s="328"/>
      <c r="K1442" s="328" t="s">
        <v>436</v>
      </c>
      <c r="M1442" s="328" t="str">
        <f t="shared" si="45"/>
        <v>215380 KS EQUITY</v>
      </c>
      <c r="O1442" s="328" t="str">
        <f t="shared" si="46"/>
        <v>KOSDAQ:A215380</v>
      </c>
    </row>
    <row r="1443" spans="2:15">
      <c r="B1443" s="328" t="s">
        <v>7030</v>
      </c>
      <c r="C1443" s="328" t="s">
        <v>4165</v>
      </c>
      <c r="D1443" s="331" t="s">
        <v>7031</v>
      </c>
      <c r="E1443" s="328" t="s">
        <v>941</v>
      </c>
      <c r="F1443" s="328" t="s">
        <v>7032</v>
      </c>
      <c r="G1443" s="330">
        <v>42130</v>
      </c>
      <c r="H1443" s="328" t="s">
        <v>39</v>
      </c>
      <c r="I1443" s="328" t="s">
        <v>7033</v>
      </c>
      <c r="J1443" s="328" t="s">
        <v>7034</v>
      </c>
      <c r="K1443" s="328" t="s">
        <v>67</v>
      </c>
      <c r="M1443" s="328" t="str">
        <f t="shared" si="45"/>
        <v>215480 KS EQUITY</v>
      </c>
      <c r="O1443" s="328" t="str">
        <f t="shared" si="46"/>
        <v>KOSDAQ:A215480</v>
      </c>
    </row>
    <row r="1444" spans="2:15">
      <c r="B1444" s="328" t="s">
        <v>7035</v>
      </c>
      <c r="C1444" s="328" t="s">
        <v>4165</v>
      </c>
      <c r="D1444" s="331" t="s">
        <v>7036</v>
      </c>
      <c r="E1444" s="328" t="s">
        <v>1261</v>
      </c>
      <c r="F1444" s="328" t="s">
        <v>7037</v>
      </c>
      <c r="G1444" s="330">
        <v>42128</v>
      </c>
      <c r="H1444" s="328" t="s">
        <v>39</v>
      </c>
      <c r="I1444" s="328" t="s">
        <v>7038</v>
      </c>
      <c r="J1444" s="328" t="s">
        <v>7039</v>
      </c>
      <c r="K1444" s="328" t="s">
        <v>33</v>
      </c>
      <c r="M1444" s="328" t="str">
        <f t="shared" si="45"/>
        <v>215790 KS EQUITY</v>
      </c>
      <c r="O1444" s="328" t="str">
        <f t="shared" si="46"/>
        <v>KOSDAQ:A215790</v>
      </c>
    </row>
    <row r="1445" spans="2:15">
      <c r="B1445" s="328" t="s">
        <v>7040</v>
      </c>
      <c r="C1445" s="328" t="s">
        <v>4165</v>
      </c>
      <c r="D1445" s="331" t="s">
        <v>7041</v>
      </c>
      <c r="E1445" s="328" t="s">
        <v>187</v>
      </c>
      <c r="F1445" s="328" t="s">
        <v>7042</v>
      </c>
      <c r="G1445" s="330">
        <v>42122</v>
      </c>
      <c r="H1445" s="328" t="s">
        <v>39</v>
      </c>
      <c r="I1445" s="328" t="s">
        <v>7043</v>
      </c>
      <c r="J1445" s="328" t="s">
        <v>7044</v>
      </c>
      <c r="K1445" s="328" t="s">
        <v>67</v>
      </c>
      <c r="M1445" s="328" t="str">
        <f t="shared" si="45"/>
        <v>215360 KS EQUITY</v>
      </c>
      <c r="O1445" s="328" t="str">
        <f t="shared" si="46"/>
        <v>KOSDAQ:A215360</v>
      </c>
    </row>
    <row r="1446" spans="2:15">
      <c r="B1446" s="328" t="s">
        <v>7045</v>
      </c>
      <c r="C1446" s="328" t="s">
        <v>4165</v>
      </c>
      <c r="D1446" s="331" t="s">
        <v>7046</v>
      </c>
      <c r="E1446" s="328" t="s">
        <v>5252</v>
      </c>
      <c r="F1446" s="328" t="s">
        <v>7047</v>
      </c>
      <c r="G1446" s="330">
        <v>42116</v>
      </c>
      <c r="H1446" s="328" t="s">
        <v>39</v>
      </c>
      <c r="I1446" s="328" t="s">
        <v>7048</v>
      </c>
      <c r="J1446" s="328" t="s">
        <v>7049</v>
      </c>
      <c r="K1446" s="328" t="s">
        <v>33</v>
      </c>
      <c r="M1446" s="328" t="str">
        <f t="shared" si="45"/>
        <v>215200 KS EQUITY</v>
      </c>
      <c r="O1446" s="328" t="str">
        <f t="shared" si="46"/>
        <v>KOSDAQ:A215200</v>
      </c>
    </row>
    <row r="1447" spans="2:15">
      <c r="B1447" s="328" t="s">
        <v>7050</v>
      </c>
      <c r="C1447" s="328" t="s">
        <v>4165</v>
      </c>
      <c r="D1447" s="331" t="s">
        <v>7051</v>
      </c>
      <c r="E1447" s="328" t="s">
        <v>478</v>
      </c>
      <c r="F1447" s="328" t="s">
        <v>7052</v>
      </c>
      <c r="G1447" s="330">
        <v>42114</v>
      </c>
      <c r="H1447" s="328" t="s">
        <v>39</v>
      </c>
      <c r="I1447" s="328" t="s">
        <v>7053</v>
      </c>
      <c r="J1447" s="328" t="s">
        <v>7054</v>
      </c>
      <c r="K1447" s="328" t="s">
        <v>67</v>
      </c>
      <c r="M1447" s="328" t="str">
        <f t="shared" si="45"/>
        <v>215090 KS EQUITY</v>
      </c>
      <c r="O1447" s="328" t="str">
        <f t="shared" si="46"/>
        <v>KOSDAQ:A215090</v>
      </c>
    </row>
    <row r="1448" spans="2:15">
      <c r="B1448" s="328" t="s">
        <v>7055</v>
      </c>
      <c r="C1448" s="328" t="s">
        <v>4165</v>
      </c>
      <c r="D1448" s="331" t="s">
        <v>7056</v>
      </c>
      <c r="E1448" s="328" t="s">
        <v>2188</v>
      </c>
      <c r="F1448" s="328" t="s">
        <v>7057</v>
      </c>
      <c r="G1448" s="330">
        <v>42107</v>
      </c>
      <c r="H1448" s="328" t="s">
        <v>39</v>
      </c>
      <c r="I1448" s="328" t="s">
        <v>7058</v>
      </c>
      <c r="J1448" s="328" t="s">
        <v>7059</v>
      </c>
      <c r="K1448" s="328" t="s">
        <v>971</v>
      </c>
      <c r="M1448" s="328" t="str">
        <f t="shared" si="45"/>
        <v>215100 KS EQUITY</v>
      </c>
      <c r="O1448" s="328" t="str">
        <f t="shared" si="46"/>
        <v>KOSDAQ:A215100</v>
      </c>
    </row>
    <row r="1449" spans="2:15">
      <c r="B1449" s="328" t="s">
        <v>7060</v>
      </c>
      <c r="C1449" s="328" t="s">
        <v>4165</v>
      </c>
      <c r="D1449" s="331" t="s">
        <v>7061</v>
      </c>
      <c r="E1449" s="328" t="s">
        <v>124</v>
      </c>
      <c r="F1449" s="328" t="s">
        <v>7062</v>
      </c>
      <c r="G1449" s="330">
        <v>42097</v>
      </c>
      <c r="H1449" s="328" t="s">
        <v>39</v>
      </c>
      <c r="I1449" s="328" t="s">
        <v>7063</v>
      </c>
      <c r="J1449" s="328" t="s">
        <v>7064</v>
      </c>
      <c r="K1449" s="328" t="s">
        <v>33</v>
      </c>
      <c r="M1449" s="328" t="str">
        <f t="shared" si="45"/>
        <v>214680 KS EQUITY</v>
      </c>
      <c r="O1449" s="328" t="str">
        <f t="shared" si="46"/>
        <v>KOSDAQ:A214680</v>
      </c>
    </row>
    <row r="1450" spans="2:15">
      <c r="B1450" s="328" t="s">
        <v>7065</v>
      </c>
      <c r="C1450" s="328" t="s">
        <v>4165</v>
      </c>
      <c r="D1450" s="331" t="s">
        <v>7066</v>
      </c>
      <c r="E1450" s="328" t="s">
        <v>575</v>
      </c>
      <c r="F1450" s="328" t="s">
        <v>5959</v>
      </c>
      <c r="G1450" s="330">
        <v>42097</v>
      </c>
      <c r="H1450" s="328" t="s">
        <v>39</v>
      </c>
      <c r="I1450" s="328" t="s">
        <v>7067</v>
      </c>
      <c r="J1450" s="328" t="s">
        <v>7068</v>
      </c>
      <c r="K1450" s="328" t="s">
        <v>33</v>
      </c>
      <c r="M1450" s="328" t="str">
        <f t="shared" si="45"/>
        <v>195990 KS EQUITY</v>
      </c>
      <c r="O1450" s="328" t="str">
        <f t="shared" si="46"/>
        <v>KOSDAQ:A195990</v>
      </c>
    </row>
    <row r="1451" spans="2:15">
      <c r="B1451" s="328" t="s">
        <v>7069</v>
      </c>
      <c r="C1451" s="328" t="s">
        <v>4165</v>
      </c>
      <c r="D1451" s="331" t="s">
        <v>7070</v>
      </c>
      <c r="E1451" s="328" t="s">
        <v>131</v>
      </c>
      <c r="F1451" s="328" t="s">
        <v>7071</v>
      </c>
      <c r="G1451" s="330">
        <v>42088</v>
      </c>
      <c r="H1451" s="328" t="s">
        <v>39</v>
      </c>
      <c r="I1451" s="328" t="s">
        <v>7072</v>
      </c>
      <c r="J1451" s="328" t="s">
        <v>7073</v>
      </c>
      <c r="K1451" s="328" t="s">
        <v>33</v>
      </c>
      <c r="M1451" s="328" t="str">
        <f t="shared" si="45"/>
        <v>215000 KS EQUITY</v>
      </c>
      <c r="O1451" s="328" t="str">
        <f t="shared" si="46"/>
        <v>KOSDAQ:A215000</v>
      </c>
    </row>
    <row r="1452" spans="2:15">
      <c r="B1452" s="328" t="s">
        <v>7074</v>
      </c>
      <c r="C1452" s="328" t="s">
        <v>4165</v>
      </c>
      <c r="D1452" s="331" t="s">
        <v>7075</v>
      </c>
      <c r="E1452" s="328" t="s">
        <v>124</v>
      </c>
      <c r="F1452" s="328" t="s">
        <v>7076</v>
      </c>
      <c r="G1452" s="330">
        <v>42046</v>
      </c>
      <c r="H1452" s="328" t="s">
        <v>181</v>
      </c>
      <c r="I1452" s="328" t="s">
        <v>7077</v>
      </c>
      <c r="J1452" s="328" t="s">
        <v>7078</v>
      </c>
      <c r="K1452" s="328" t="s">
        <v>33</v>
      </c>
      <c r="M1452" s="328" t="str">
        <f t="shared" si="45"/>
        <v>214150 KS EQUITY</v>
      </c>
      <c r="O1452" s="328" t="str">
        <f t="shared" si="46"/>
        <v>KOSDAQ:A214150</v>
      </c>
    </row>
    <row r="1453" spans="2:15">
      <c r="B1453" s="328" t="s">
        <v>7079</v>
      </c>
      <c r="C1453" s="328" t="s">
        <v>4165</v>
      </c>
      <c r="D1453" s="331" t="s">
        <v>7080</v>
      </c>
      <c r="E1453" s="328" t="s">
        <v>131</v>
      </c>
      <c r="F1453" s="328" t="s">
        <v>7081</v>
      </c>
      <c r="G1453" s="330">
        <v>42041</v>
      </c>
      <c r="H1453" s="328" t="s">
        <v>39</v>
      </c>
      <c r="I1453" s="328" t="s">
        <v>7082</v>
      </c>
      <c r="J1453" s="328" t="s">
        <v>7083</v>
      </c>
      <c r="K1453" s="328" t="s">
        <v>579</v>
      </c>
      <c r="M1453" s="328" t="str">
        <f t="shared" si="45"/>
        <v>214270 KS EQUITY</v>
      </c>
      <c r="O1453" s="328" t="str">
        <f t="shared" si="46"/>
        <v>KOSDAQ:A214270</v>
      </c>
    </row>
    <row r="1454" spans="2:15">
      <c r="B1454" s="328" t="s">
        <v>7084</v>
      </c>
      <c r="C1454" s="328" t="s">
        <v>4165</v>
      </c>
      <c r="D1454" s="331" t="s">
        <v>7085</v>
      </c>
      <c r="E1454" s="328" t="s">
        <v>131</v>
      </c>
      <c r="F1454" s="328" t="s">
        <v>7086</v>
      </c>
      <c r="G1454" s="330">
        <v>42002</v>
      </c>
      <c r="H1454" s="328" t="s">
        <v>39</v>
      </c>
      <c r="I1454" s="328" t="s">
        <v>7087</v>
      </c>
      <c r="J1454" s="328" t="s">
        <v>7088</v>
      </c>
      <c r="K1454" s="328" t="s">
        <v>67</v>
      </c>
      <c r="M1454" s="328" t="str">
        <f t="shared" si="45"/>
        <v>189690 KS EQUITY</v>
      </c>
      <c r="O1454" s="328" t="str">
        <f t="shared" si="46"/>
        <v>KOSDAQ:A189690</v>
      </c>
    </row>
    <row r="1455" spans="2:15">
      <c r="B1455" s="328" t="s">
        <v>7089</v>
      </c>
      <c r="C1455" s="328" t="s">
        <v>4165</v>
      </c>
      <c r="D1455" s="331" t="s">
        <v>7090</v>
      </c>
      <c r="E1455" s="328" t="s">
        <v>198</v>
      </c>
      <c r="F1455" s="328" t="s">
        <v>7091</v>
      </c>
      <c r="G1455" s="330">
        <v>42002</v>
      </c>
      <c r="H1455" s="328" t="s">
        <v>39</v>
      </c>
      <c r="I1455" s="328" t="s">
        <v>7092</v>
      </c>
      <c r="J1455" s="328" t="s">
        <v>7093</v>
      </c>
      <c r="K1455" s="328" t="s">
        <v>635</v>
      </c>
      <c r="M1455" s="328" t="str">
        <f t="shared" si="45"/>
        <v>213420 KS EQUITY</v>
      </c>
      <c r="O1455" s="328" t="str">
        <f t="shared" si="46"/>
        <v>KOSDAQ:A213420</v>
      </c>
    </row>
    <row r="1456" spans="2:15">
      <c r="B1456" s="328" t="s">
        <v>7094</v>
      </c>
      <c r="C1456" s="328" t="s">
        <v>4165</v>
      </c>
      <c r="D1456" s="331" t="s">
        <v>7095</v>
      </c>
      <c r="E1456" s="328" t="s">
        <v>836</v>
      </c>
      <c r="F1456" s="328" t="s">
        <v>7096</v>
      </c>
      <c r="G1456" s="330">
        <v>42002</v>
      </c>
      <c r="H1456" s="328" t="s">
        <v>39</v>
      </c>
      <c r="I1456" s="328" t="s">
        <v>7097</v>
      </c>
      <c r="J1456" s="328" t="s">
        <v>7098</v>
      </c>
      <c r="K1456" s="328" t="s">
        <v>33</v>
      </c>
      <c r="M1456" s="328" t="str">
        <f t="shared" si="45"/>
        <v>060480 KS EQUITY</v>
      </c>
      <c r="O1456" s="328" t="str">
        <f t="shared" si="46"/>
        <v>KOSDAQ:A060480</v>
      </c>
    </row>
    <row r="1457" spans="2:15">
      <c r="B1457" s="328" t="s">
        <v>7099</v>
      </c>
      <c r="C1457" s="328" t="s">
        <v>4165</v>
      </c>
      <c r="D1457" s="331" t="s">
        <v>7100</v>
      </c>
      <c r="E1457" s="328" t="s">
        <v>4904</v>
      </c>
      <c r="F1457" s="328" t="s">
        <v>131</v>
      </c>
      <c r="G1457" s="330">
        <v>42002</v>
      </c>
      <c r="H1457" s="328" t="s">
        <v>39</v>
      </c>
      <c r="I1457" s="328" t="s">
        <v>7101</v>
      </c>
      <c r="J1457" s="328" t="s">
        <v>7102</v>
      </c>
      <c r="K1457" s="328" t="s">
        <v>67</v>
      </c>
      <c r="M1457" s="328" t="str">
        <f t="shared" si="45"/>
        <v>206640 KS EQUITY</v>
      </c>
      <c r="O1457" s="328" t="str">
        <f t="shared" si="46"/>
        <v>KOSDAQ:A206640</v>
      </c>
    </row>
    <row r="1458" spans="2:15">
      <c r="B1458" s="328" t="s">
        <v>7103</v>
      </c>
      <c r="C1458" s="328" t="s">
        <v>4165</v>
      </c>
      <c r="D1458" s="331" t="s">
        <v>7104</v>
      </c>
      <c r="E1458" s="328" t="s">
        <v>7096</v>
      </c>
      <c r="F1458" s="328" t="s">
        <v>7105</v>
      </c>
      <c r="G1458" s="330">
        <v>42002</v>
      </c>
      <c r="H1458" s="328" t="s">
        <v>39</v>
      </c>
      <c r="I1458" s="328" t="s">
        <v>7106</v>
      </c>
      <c r="J1458" s="328" t="s">
        <v>7107</v>
      </c>
      <c r="K1458" s="328" t="s">
        <v>33</v>
      </c>
      <c r="M1458" s="328" t="str">
        <f t="shared" si="45"/>
        <v>204630 KS EQUITY</v>
      </c>
      <c r="O1458" s="328" t="str">
        <f t="shared" si="46"/>
        <v>KOSDAQ:A204630</v>
      </c>
    </row>
    <row r="1459" spans="2:15">
      <c r="B1459" s="328" t="s">
        <v>7108</v>
      </c>
      <c r="C1459" s="328" t="s">
        <v>4165</v>
      </c>
      <c r="D1459" s="331" t="s">
        <v>7109</v>
      </c>
      <c r="E1459" s="328" t="s">
        <v>131</v>
      </c>
      <c r="F1459" s="328" t="s">
        <v>7110</v>
      </c>
      <c r="G1459" s="330">
        <v>41999</v>
      </c>
      <c r="H1459" s="328" t="s">
        <v>39</v>
      </c>
      <c r="I1459" s="328" t="s">
        <v>7111</v>
      </c>
      <c r="J1459" s="328" t="s">
        <v>7112</v>
      </c>
      <c r="K1459" s="328" t="s">
        <v>67</v>
      </c>
      <c r="M1459" s="328" t="str">
        <f t="shared" si="45"/>
        <v>208640 KS EQUITY</v>
      </c>
      <c r="O1459" s="328" t="str">
        <f t="shared" si="46"/>
        <v>KOSDAQ:A208640</v>
      </c>
    </row>
    <row r="1460" spans="2:15">
      <c r="B1460" s="328" t="s">
        <v>7113</v>
      </c>
      <c r="C1460" s="328" t="s">
        <v>4165</v>
      </c>
      <c r="D1460" s="331" t="s">
        <v>7114</v>
      </c>
      <c r="E1460" s="328" t="s">
        <v>198</v>
      </c>
      <c r="F1460" s="328" t="s">
        <v>7115</v>
      </c>
      <c r="G1460" s="330">
        <v>41999</v>
      </c>
      <c r="H1460" s="328" t="s">
        <v>39</v>
      </c>
      <c r="I1460" s="328" t="s">
        <v>7116</v>
      </c>
      <c r="J1460" s="328" t="s">
        <v>7117</v>
      </c>
      <c r="K1460" s="328" t="s">
        <v>67</v>
      </c>
      <c r="M1460" s="328" t="str">
        <f t="shared" si="45"/>
        <v>193250 KS EQUITY</v>
      </c>
      <c r="O1460" s="328" t="str">
        <f t="shared" si="46"/>
        <v>KOSDAQ:A193250</v>
      </c>
    </row>
    <row r="1461" spans="2:15">
      <c r="B1461" s="328" t="s">
        <v>7118</v>
      </c>
      <c r="C1461" s="328" t="s">
        <v>4165</v>
      </c>
      <c r="D1461" s="331" t="s">
        <v>7119</v>
      </c>
      <c r="E1461" s="328" t="s">
        <v>4888</v>
      </c>
      <c r="F1461" s="328" t="s">
        <v>7120</v>
      </c>
      <c r="G1461" s="330">
        <v>41997</v>
      </c>
      <c r="H1461" s="328" t="s">
        <v>39</v>
      </c>
      <c r="I1461" s="328" t="s">
        <v>7121</v>
      </c>
      <c r="J1461" s="328" t="s">
        <v>7122</v>
      </c>
      <c r="K1461" s="328" t="s">
        <v>67</v>
      </c>
      <c r="M1461" s="328" t="str">
        <f t="shared" si="45"/>
        <v>200470 KS EQUITY</v>
      </c>
      <c r="O1461" s="328" t="str">
        <f t="shared" si="46"/>
        <v>KOSDAQ:A200470</v>
      </c>
    </row>
    <row r="1462" spans="2:15">
      <c r="B1462" s="328" t="s">
        <v>7123</v>
      </c>
      <c r="C1462" s="328" t="s">
        <v>4165</v>
      </c>
      <c r="D1462" s="331" t="s">
        <v>7124</v>
      </c>
      <c r="E1462" s="328" t="s">
        <v>376</v>
      </c>
      <c r="F1462" s="328" t="s">
        <v>7125</v>
      </c>
      <c r="G1462" s="330">
        <v>41997</v>
      </c>
      <c r="H1462" s="328" t="s">
        <v>39</v>
      </c>
      <c r="I1462" s="328" t="s">
        <v>7126</v>
      </c>
      <c r="J1462" s="328" t="s">
        <v>7127</v>
      </c>
      <c r="K1462" s="328" t="s">
        <v>67</v>
      </c>
      <c r="M1462" s="328" t="str">
        <f t="shared" si="45"/>
        <v>200670 KS EQUITY</v>
      </c>
      <c r="O1462" s="328" t="str">
        <f t="shared" si="46"/>
        <v>KOSDAQ:A200670</v>
      </c>
    </row>
    <row r="1463" spans="2:15">
      <c r="B1463" s="328" t="s">
        <v>7128</v>
      </c>
      <c r="C1463" s="328" t="s">
        <v>4165</v>
      </c>
      <c r="D1463" s="331" t="s">
        <v>7129</v>
      </c>
      <c r="E1463" s="328" t="s">
        <v>198</v>
      </c>
      <c r="F1463" s="328" t="s">
        <v>7130</v>
      </c>
      <c r="G1463" s="330">
        <v>41997</v>
      </c>
      <c r="H1463" s="328" t="s">
        <v>39</v>
      </c>
      <c r="I1463" s="328" t="s">
        <v>7131</v>
      </c>
      <c r="J1463" s="328" t="s">
        <v>7132</v>
      </c>
      <c r="K1463" s="328" t="s">
        <v>176</v>
      </c>
      <c r="M1463" s="328" t="str">
        <f t="shared" si="45"/>
        <v>208710 KS EQUITY</v>
      </c>
      <c r="O1463" s="328" t="str">
        <f t="shared" si="46"/>
        <v>KOSDAQ:A208710</v>
      </c>
    </row>
    <row r="1464" spans="2:15">
      <c r="B1464" s="328" t="s">
        <v>7133</v>
      </c>
      <c r="C1464" s="328" t="s">
        <v>4165</v>
      </c>
      <c r="D1464" s="331" t="s">
        <v>7134</v>
      </c>
      <c r="E1464" s="328" t="s">
        <v>316</v>
      </c>
      <c r="F1464" s="328" t="s">
        <v>7135</v>
      </c>
      <c r="G1464" s="330">
        <v>41997</v>
      </c>
      <c r="H1464" s="328" t="s">
        <v>39</v>
      </c>
      <c r="I1464" s="328" t="s">
        <v>7136</v>
      </c>
      <c r="J1464" s="328" t="s">
        <v>7137</v>
      </c>
      <c r="K1464" s="328" t="s">
        <v>67</v>
      </c>
      <c r="M1464" s="328" t="str">
        <f t="shared" si="45"/>
        <v>189860 KS EQUITY</v>
      </c>
      <c r="O1464" s="328" t="str">
        <f t="shared" si="46"/>
        <v>KOSDAQ:A189860</v>
      </c>
    </row>
    <row r="1465" spans="2:15">
      <c r="B1465" s="328" t="s">
        <v>7138</v>
      </c>
      <c r="C1465" s="328" t="s">
        <v>4165</v>
      </c>
      <c r="D1465" s="331" t="s">
        <v>7139</v>
      </c>
      <c r="E1465" s="328" t="s">
        <v>952</v>
      </c>
      <c r="F1465" s="328" t="s">
        <v>7140</v>
      </c>
      <c r="G1465" s="330">
        <v>41997</v>
      </c>
      <c r="H1465" s="328" t="s">
        <v>39</v>
      </c>
      <c r="I1465" s="328" t="s">
        <v>7141</v>
      </c>
      <c r="J1465" s="328" t="s">
        <v>7142</v>
      </c>
      <c r="K1465" s="328" t="s">
        <v>33</v>
      </c>
      <c r="M1465" s="328" t="str">
        <f t="shared" si="45"/>
        <v>067390 KS EQUITY</v>
      </c>
      <c r="O1465" s="328" t="str">
        <f t="shared" si="46"/>
        <v>KOSDAQ:A067390</v>
      </c>
    </row>
    <row r="1466" spans="2:15">
      <c r="B1466" s="328" t="s">
        <v>7143</v>
      </c>
      <c r="C1466" s="328" t="s">
        <v>4165</v>
      </c>
      <c r="D1466" s="331" t="s">
        <v>7144</v>
      </c>
      <c r="E1466" s="328" t="s">
        <v>198</v>
      </c>
      <c r="F1466" s="328" t="s">
        <v>7145</v>
      </c>
      <c r="G1466" s="330">
        <v>41996</v>
      </c>
      <c r="H1466" s="328" t="s">
        <v>39</v>
      </c>
      <c r="I1466" s="328" t="s">
        <v>7146</v>
      </c>
      <c r="J1466" s="328" t="s">
        <v>7147</v>
      </c>
      <c r="K1466" s="328" t="s">
        <v>33</v>
      </c>
      <c r="M1466" s="328" t="str">
        <f t="shared" si="45"/>
        <v>080580 KS EQUITY</v>
      </c>
      <c r="O1466" s="328" t="str">
        <f t="shared" si="46"/>
        <v>KOSDAQ:A080580</v>
      </c>
    </row>
    <row r="1467" spans="2:15">
      <c r="B1467" s="328" t="s">
        <v>7148</v>
      </c>
      <c r="C1467" s="328" t="s">
        <v>4165</v>
      </c>
      <c r="D1467" s="331" t="s">
        <v>7149</v>
      </c>
      <c r="E1467" s="328" t="s">
        <v>131</v>
      </c>
      <c r="F1467" s="328" t="s">
        <v>7150</v>
      </c>
      <c r="G1467" s="330">
        <v>41996</v>
      </c>
      <c r="H1467" s="328" t="s">
        <v>39</v>
      </c>
      <c r="I1467" s="328" t="s">
        <v>398</v>
      </c>
      <c r="J1467" s="328" t="s">
        <v>7151</v>
      </c>
      <c r="K1467" s="328" t="s">
        <v>33</v>
      </c>
      <c r="M1467" s="328" t="str">
        <f t="shared" si="45"/>
        <v>208350 KS EQUITY</v>
      </c>
      <c r="O1467" s="328" t="str">
        <f t="shared" si="46"/>
        <v>KOSDAQ:A208350</v>
      </c>
    </row>
    <row r="1468" spans="2:15">
      <c r="B1468" s="328" t="s">
        <v>7152</v>
      </c>
      <c r="C1468" s="328" t="s">
        <v>4165</v>
      </c>
      <c r="D1468" s="331" t="s">
        <v>7153</v>
      </c>
      <c r="E1468" s="328" t="s">
        <v>327</v>
      </c>
      <c r="F1468" s="328" t="s">
        <v>7154</v>
      </c>
      <c r="G1468" s="330">
        <v>41990</v>
      </c>
      <c r="H1468" s="328" t="s">
        <v>39</v>
      </c>
      <c r="I1468" s="328" t="s">
        <v>7155</v>
      </c>
      <c r="J1468" s="328" t="s">
        <v>7156</v>
      </c>
      <c r="K1468" s="328" t="s">
        <v>67</v>
      </c>
      <c r="M1468" s="328" t="str">
        <f t="shared" si="45"/>
        <v>160550 KS EQUITY</v>
      </c>
      <c r="O1468" s="328" t="str">
        <f t="shared" si="46"/>
        <v>KOSDAQ:A160550</v>
      </c>
    </row>
    <row r="1469" spans="2:15">
      <c r="B1469" s="328" t="s">
        <v>7157</v>
      </c>
      <c r="C1469" s="328" t="s">
        <v>4165</v>
      </c>
      <c r="D1469" s="331" t="s">
        <v>7158</v>
      </c>
      <c r="E1469" s="328" t="s">
        <v>365</v>
      </c>
      <c r="F1469" s="328" t="s">
        <v>7159</v>
      </c>
      <c r="G1469" s="330">
        <v>41990</v>
      </c>
      <c r="H1469" s="328" t="s">
        <v>39</v>
      </c>
      <c r="I1469" s="328" t="s">
        <v>7160</v>
      </c>
      <c r="J1469" s="328" t="s">
        <v>7161</v>
      </c>
      <c r="K1469" s="328" t="s">
        <v>67</v>
      </c>
      <c r="M1469" s="328" t="str">
        <f t="shared" si="45"/>
        <v>124500 KS EQUITY</v>
      </c>
      <c r="O1469" s="328" t="str">
        <f t="shared" si="46"/>
        <v>KOSDAQ:A124500</v>
      </c>
    </row>
    <row r="1470" spans="2:15">
      <c r="B1470" s="328" t="s">
        <v>7162</v>
      </c>
      <c r="C1470" s="328" t="s">
        <v>4165</v>
      </c>
      <c r="D1470" s="331" t="s">
        <v>7163</v>
      </c>
      <c r="E1470" s="328" t="s">
        <v>4904</v>
      </c>
      <c r="F1470" s="328" t="s">
        <v>7164</v>
      </c>
      <c r="G1470" s="330">
        <v>41990</v>
      </c>
      <c r="H1470" s="328" t="s">
        <v>39</v>
      </c>
      <c r="I1470" s="328" t="s">
        <v>7165</v>
      </c>
      <c r="J1470" s="328" t="s">
        <v>7166</v>
      </c>
      <c r="K1470" s="328" t="s">
        <v>1069</v>
      </c>
      <c r="M1470" s="328" t="str">
        <f t="shared" si="45"/>
        <v>142280 KS EQUITY</v>
      </c>
      <c r="O1470" s="328" t="str">
        <f t="shared" si="46"/>
        <v>KOSDAQ:A142280</v>
      </c>
    </row>
    <row r="1471" spans="2:15">
      <c r="B1471" s="328" t="s">
        <v>7167</v>
      </c>
      <c r="C1471" s="328" t="s">
        <v>4165</v>
      </c>
      <c r="D1471" s="331" t="s">
        <v>7168</v>
      </c>
      <c r="E1471" s="328" t="s">
        <v>6505</v>
      </c>
      <c r="F1471" s="328" t="s">
        <v>7169</v>
      </c>
      <c r="G1471" s="330">
        <v>41990</v>
      </c>
      <c r="H1471" s="328" t="s">
        <v>39</v>
      </c>
      <c r="I1471" s="328" t="s">
        <v>7170</v>
      </c>
      <c r="J1471" s="328" t="s">
        <v>7171</v>
      </c>
      <c r="K1471" s="328" t="s">
        <v>1347</v>
      </c>
      <c r="M1471" s="328" t="str">
        <f t="shared" si="45"/>
        <v>187220 KS EQUITY</v>
      </c>
      <c r="O1471" s="328" t="str">
        <f t="shared" si="46"/>
        <v>KOSDAQ:A187220</v>
      </c>
    </row>
    <row r="1472" spans="2:15">
      <c r="B1472" s="328" t="s">
        <v>7172</v>
      </c>
      <c r="C1472" s="328" t="s">
        <v>4165</v>
      </c>
      <c r="D1472" s="331" t="s">
        <v>7173</v>
      </c>
      <c r="E1472" s="328" t="s">
        <v>124</v>
      </c>
      <c r="F1472" s="328" t="s">
        <v>7174</v>
      </c>
      <c r="G1472" s="330">
        <v>41990</v>
      </c>
      <c r="H1472" s="328" t="s">
        <v>39</v>
      </c>
      <c r="I1472" s="328" t="s">
        <v>7175</v>
      </c>
      <c r="J1472" s="328" t="s">
        <v>7176</v>
      </c>
      <c r="K1472" s="328" t="s">
        <v>67</v>
      </c>
      <c r="M1472" s="328" t="str">
        <f t="shared" si="45"/>
        <v>208370 KS EQUITY</v>
      </c>
      <c r="O1472" s="328" t="str">
        <f t="shared" si="46"/>
        <v>KOSDAQ:A208370</v>
      </c>
    </row>
    <row r="1473" spans="2:15">
      <c r="B1473" s="328" t="s">
        <v>7177</v>
      </c>
      <c r="C1473" s="328" t="s">
        <v>4165</v>
      </c>
      <c r="D1473" s="331" t="s">
        <v>7178</v>
      </c>
      <c r="E1473" s="328" t="s">
        <v>1772</v>
      </c>
      <c r="F1473" s="328" t="s">
        <v>7179</v>
      </c>
      <c r="G1473" s="330">
        <v>41989</v>
      </c>
      <c r="H1473" s="328" t="s">
        <v>39</v>
      </c>
      <c r="I1473" s="328" t="s">
        <v>7180</v>
      </c>
      <c r="J1473" s="328" t="s">
        <v>7181</v>
      </c>
      <c r="K1473" s="328" t="s">
        <v>67</v>
      </c>
      <c r="M1473" s="328" t="str">
        <f t="shared" si="45"/>
        <v>208140 KS EQUITY</v>
      </c>
      <c r="O1473" s="328" t="str">
        <f t="shared" si="46"/>
        <v>KOSDAQ:A208140</v>
      </c>
    </row>
    <row r="1474" spans="2:15">
      <c r="B1474" s="328" t="s">
        <v>7182</v>
      </c>
      <c r="C1474" s="328" t="s">
        <v>4165</v>
      </c>
      <c r="D1474" s="331" t="s">
        <v>7183</v>
      </c>
      <c r="E1474" s="328" t="s">
        <v>124</v>
      </c>
      <c r="F1474" s="328" t="s">
        <v>7184</v>
      </c>
      <c r="G1474" s="330">
        <v>41989</v>
      </c>
      <c r="H1474" s="328" t="s">
        <v>39</v>
      </c>
      <c r="I1474" s="328" t="s">
        <v>7185</v>
      </c>
      <c r="J1474" s="328" t="s">
        <v>7186</v>
      </c>
      <c r="K1474" s="328" t="s">
        <v>67</v>
      </c>
      <c r="M1474" s="328" t="str">
        <f t="shared" si="45"/>
        <v>149980 KS EQUITY</v>
      </c>
      <c r="O1474" s="328" t="str">
        <f t="shared" si="46"/>
        <v>KOSDAQ:A149980</v>
      </c>
    </row>
    <row r="1475" spans="2:15">
      <c r="B1475" s="328" t="s">
        <v>7187</v>
      </c>
      <c r="C1475" s="328" t="s">
        <v>4165</v>
      </c>
      <c r="D1475" s="331" t="s">
        <v>7188</v>
      </c>
      <c r="E1475" s="328" t="s">
        <v>193</v>
      </c>
      <c r="F1475" s="328" t="s">
        <v>7189</v>
      </c>
      <c r="G1475" s="330">
        <v>41988</v>
      </c>
      <c r="H1475" s="328" t="s">
        <v>39</v>
      </c>
      <c r="I1475" s="328" t="s">
        <v>7190</v>
      </c>
      <c r="J1475" s="328" t="s">
        <v>7191</v>
      </c>
      <c r="K1475" s="328" t="s">
        <v>67</v>
      </c>
      <c r="M1475" s="328" t="str">
        <f t="shared" si="45"/>
        <v>084650 KS EQUITY</v>
      </c>
      <c r="O1475" s="328" t="str">
        <f t="shared" si="46"/>
        <v>KOSDAQ:A084650</v>
      </c>
    </row>
    <row r="1476" spans="2:15">
      <c r="B1476" s="328" t="s">
        <v>7192</v>
      </c>
      <c r="C1476" s="328" t="s">
        <v>4165</v>
      </c>
      <c r="D1476" s="331" t="s">
        <v>7193</v>
      </c>
      <c r="E1476" s="328" t="s">
        <v>290</v>
      </c>
      <c r="F1476" s="328" t="s">
        <v>7194</v>
      </c>
      <c r="G1476" s="330">
        <v>41985</v>
      </c>
      <c r="H1476" s="328" t="s">
        <v>39</v>
      </c>
      <c r="I1476" s="328" t="s">
        <v>7195</v>
      </c>
      <c r="J1476" s="328" t="s">
        <v>7196</v>
      </c>
      <c r="K1476" s="328" t="s">
        <v>33</v>
      </c>
      <c r="M1476" s="328" t="str">
        <f t="shared" si="45"/>
        <v>200710 KS EQUITY</v>
      </c>
      <c r="O1476" s="328" t="str">
        <f t="shared" si="46"/>
        <v>KOSDAQ:A200710</v>
      </c>
    </row>
    <row r="1477" spans="2:15">
      <c r="B1477" s="328" t="s">
        <v>7197</v>
      </c>
      <c r="C1477" s="328" t="s">
        <v>4165</v>
      </c>
      <c r="D1477" s="331" t="s">
        <v>7198</v>
      </c>
      <c r="E1477" s="328" t="s">
        <v>376</v>
      </c>
      <c r="F1477" s="328" t="s">
        <v>7199</v>
      </c>
      <c r="G1477" s="330">
        <v>41985</v>
      </c>
      <c r="H1477" s="328" t="s">
        <v>39</v>
      </c>
      <c r="I1477" s="328" t="s">
        <v>7200</v>
      </c>
      <c r="J1477" s="328" t="s">
        <v>7201</v>
      </c>
      <c r="K1477" s="328" t="s">
        <v>1069</v>
      </c>
      <c r="M1477" s="328" t="str">
        <f t="shared" si="45"/>
        <v>200780 KS EQUITY</v>
      </c>
      <c r="O1477" s="328" t="str">
        <f t="shared" si="46"/>
        <v>KOSDAQ:A200780</v>
      </c>
    </row>
    <row r="1478" spans="2:15">
      <c r="B1478" s="328" t="s">
        <v>7202</v>
      </c>
      <c r="C1478" s="328" t="s">
        <v>4165</v>
      </c>
      <c r="D1478" s="331" t="s">
        <v>7203</v>
      </c>
      <c r="E1478" s="328" t="s">
        <v>1050</v>
      </c>
      <c r="F1478" s="328" t="s">
        <v>7204</v>
      </c>
      <c r="G1478" s="330">
        <v>41983</v>
      </c>
      <c r="H1478" s="328" t="s">
        <v>39</v>
      </c>
      <c r="I1478" s="328" t="s">
        <v>7205</v>
      </c>
      <c r="J1478" s="328" t="s">
        <v>7206</v>
      </c>
      <c r="K1478" s="328" t="s">
        <v>33</v>
      </c>
      <c r="M1478" s="328" t="str">
        <f t="shared" si="45"/>
        <v>207760 KS EQUITY</v>
      </c>
      <c r="O1478" s="328" t="str">
        <f t="shared" si="46"/>
        <v>KOSDAQ:A207760</v>
      </c>
    </row>
    <row r="1479" spans="2:15">
      <c r="B1479" s="328" t="s">
        <v>7207</v>
      </c>
      <c r="C1479" s="328" t="s">
        <v>4165</v>
      </c>
      <c r="D1479" s="331" t="s">
        <v>7208</v>
      </c>
      <c r="E1479" s="328" t="s">
        <v>193</v>
      </c>
      <c r="F1479" s="328" t="s">
        <v>7209</v>
      </c>
      <c r="G1479" s="330">
        <v>41978</v>
      </c>
      <c r="H1479" s="328" t="s">
        <v>39</v>
      </c>
      <c r="I1479" s="328" t="s">
        <v>7210</v>
      </c>
      <c r="J1479" s="328" t="s">
        <v>7211</v>
      </c>
      <c r="K1479" s="328" t="s">
        <v>436</v>
      </c>
      <c r="M1479" s="328" t="str">
        <f t="shared" si="45"/>
        <v>196170 KS EQUITY</v>
      </c>
      <c r="O1479" s="328" t="str">
        <f t="shared" si="46"/>
        <v>KOSDAQ:A196170</v>
      </c>
    </row>
    <row r="1480" spans="2:15">
      <c r="B1480" s="328" t="s">
        <v>7212</v>
      </c>
      <c r="C1480" s="328" t="s">
        <v>4165</v>
      </c>
      <c r="D1480" s="331" t="s">
        <v>7213</v>
      </c>
      <c r="E1480" s="328" t="s">
        <v>7214</v>
      </c>
      <c r="F1480" s="328" t="s">
        <v>7215</v>
      </c>
      <c r="G1480" s="330">
        <v>41977</v>
      </c>
      <c r="H1480" s="328" t="s">
        <v>39</v>
      </c>
      <c r="I1480" s="328" t="s">
        <v>7216</v>
      </c>
      <c r="J1480" s="328" t="s">
        <v>7217</v>
      </c>
      <c r="K1480" s="328" t="s">
        <v>33</v>
      </c>
      <c r="M1480" s="328" t="str">
        <f t="shared" si="45"/>
        <v>206400 KS EQUITY</v>
      </c>
      <c r="O1480" s="328" t="str">
        <f t="shared" si="46"/>
        <v>KOSDAQ:A206400</v>
      </c>
    </row>
    <row r="1481" spans="2:15">
      <c r="B1481" s="328" t="s">
        <v>7218</v>
      </c>
      <c r="C1481" s="328" t="s">
        <v>4165</v>
      </c>
      <c r="D1481" s="331" t="s">
        <v>7219</v>
      </c>
      <c r="E1481" s="328" t="s">
        <v>112</v>
      </c>
      <c r="F1481" s="328" t="s">
        <v>7220</v>
      </c>
      <c r="G1481" s="330">
        <v>41974</v>
      </c>
      <c r="H1481" s="328" t="s">
        <v>39</v>
      </c>
      <c r="I1481" s="328" t="s">
        <v>7221</v>
      </c>
      <c r="J1481" s="328" t="s">
        <v>7222</v>
      </c>
      <c r="K1481" s="328" t="s">
        <v>67</v>
      </c>
      <c r="M1481" s="328" t="str">
        <f t="shared" si="45"/>
        <v>140520 KS EQUITY</v>
      </c>
      <c r="O1481" s="328" t="str">
        <f t="shared" si="46"/>
        <v>KOSDAQ:A140520</v>
      </c>
    </row>
    <row r="1482" spans="2:15">
      <c r="B1482" s="328" t="s">
        <v>7223</v>
      </c>
      <c r="C1482" s="328" t="s">
        <v>4165</v>
      </c>
      <c r="D1482" s="331" t="s">
        <v>7224</v>
      </c>
      <c r="E1482" s="328" t="s">
        <v>7096</v>
      </c>
      <c r="F1482" s="328" t="s">
        <v>7225</v>
      </c>
      <c r="G1482" s="330">
        <v>41967</v>
      </c>
      <c r="H1482" s="328" t="s">
        <v>39</v>
      </c>
      <c r="I1482" s="328" t="s">
        <v>7226</v>
      </c>
      <c r="J1482" s="328" t="s">
        <v>7227</v>
      </c>
      <c r="K1482" s="328" t="s">
        <v>67</v>
      </c>
      <c r="M1482" s="328" t="str">
        <f t="shared" si="45"/>
        <v>173940 KS EQUITY</v>
      </c>
      <c r="O1482" s="328" t="str">
        <f t="shared" si="46"/>
        <v>KOSDAQ:A173940</v>
      </c>
    </row>
    <row r="1483" spans="2:15">
      <c r="B1483" s="328" t="s">
        <v>7228</v>
      </c>
      <c r="C1483" s="328" t="s">
        <v>4165</v>
      </c>
      <c r="D1483" s="331" t="s">
        <v>7229</v>
      </c>
      <c r="E1483" s="328" t="s">
        <v>4904</v>
      </c>
      <c r="F1483" s="328" t="s">
        <v>7230</v>
      </c>
      <c r="G1483" s="330">
        <v>41963</v>
      </c>
      <c r="H1483" s="328" t="s">
        <v>39</v>
      </c>
      <c r="I1483" s="328" t="s">
        <v>7231</v>
      </c>
      <c r="J1483" s="328" t="s">
        <v>7232</v>
      </c>
      <c r="K1483" s="328" t="s">
        <v>67</v>
      </c>
      <c r="M1483" s="328" t="str">
        <f t="shared" si="45"/>
        <v>205470 KS EQUITY</v>
      </c>
      <c r="O1483" s="328" t="str">
        <f t="shared" si="46"/>
        <v>KOSDAQ:A205470</v>
      </c>
    </row>
    <row r="1484" spans="2:15">
      <c r="B1484" s="328" t="s">
        <v>7233</v>
      </c>
      <c r="C1484" s="328" t="s">
        <v>4165</v>
      </c>
      <c r="D1484" s="331" t="s">
        <v>7234</v>
      </c>
      <c r="E1484" s="328" t="s">
        <v>1261</v>
      </c>
      <c r="F1484" s="328" t="s">
        <v>7235</v>
      </c>
      <c r="G1484" s="330">
        <v>41962</v>
      </c>
      <c r="H1484" s="328" t="s">
        <v>39</v>
      </c>
      <c r="I1484" s="328" t="s">
        <v>7236</v>
      </c>
      <c r="J1484" s="328" t="s">
        <v>7237</v>
      </c>
      <c r="K1484" s="328" t="s">
        <v>33</v>
      </c>
      <c r="M1484" s="328" t="str">
        <f t="shared" si="45"/>
        <v>200230 KS EQUITY</v>
      </c>
      <c r="O1484" s="328" t="str">
        <f t="shared" si="46"/>
        <v>KOSDAQ:A200230</v>
      </c>
    </row>
    <row r="1485" spans="2:15">
      <c r="B1485" s="328" t="s">
        <v>7238</v>
      </c>
      <c r="C1485" s="328" t="s">
        <v>4165</v>
      </c>
      <c r="D1485" s="331" t="s">
        <v>7239</v>
      </c>
      <c r="E1485" s="328" t="s">
        <v>193</v>
      </c>
      <c r="F1485" s="328" t="s">
        <v>7240</v>
      </c>
      <c r="G1485" s="330">
        <v>41962</v>
      </c>
      <c r="H1485" s="328" t="s">
        <v>39</v>
      </c>
      <c r="I1485" s="328" t="s">
        <v>7241</v>
      </c>
      <c r="J1485" s="328" t="s">
        <v>7242</v>
      </c>
      <c r="K1485" s="328" t="s">
        <v>67</v>
      </c>
      <c r="M1485" s="328" t="str">
        <f t="shared" si="45"/>
        <v>204840 KS EQUITY</v>
      </c>
      <c r="O1485" s="328" t="str">
        <f t="shared" si="46"/>
        <v>KOSDAQ:A204840</v>
      </c>
    </row>
    <row r="1486" spans="2:15">
      <c r="B1486" s="328" t="s">
        <v>7243</v>
      </c>
      <c r="C1486" s="328" t="s">
        <v>4165</v>
      </c>
      <c r="D1486" s="331" t="s">
        <v>7244</v>
      </c>
      <c r="E1486" s="328" t="s">
        <v>75</v>
      </c>
      <c r="F1486" s="328" t="s">
        <v>5713</v>
      </c>
      <c r="G1486" s="330">
        <v>41955</v>
      </c>
      <c r="H1486" s="328" t="s">
        <v>39</v>
      </c>
      <c r="I1486" s="328" t="s">
        <v>7245</v>
      </c>
      <c r="J1486" s="328" t="s">
        <v>7246</v>
      </c>
      <c r="K1486" s="328" t="s">
        <v>33</v>
      </c>
      <c r="M1486" s="328" t="str">
        <f t="shared" si="45"/>
        <v>204620 KS EQUITY</v>
      </c>
      <c r="O1486" s="328" t="str">
        <f t="shared" si="46"/>
        <v>KOSDAQ:A204620</v>
      </c>
    </row>
    <row r="1487" spans="2:15">
      <c r="B1487" s="328" t="s">
        <v>7247</v>
      </c>
      <c r="C1487" s="328" t="s">
        <v>4165</v>
      </c>
      <c r="D1487" s="331" t="s">
        <v>7248</v>
      </c>
      <c r="E1487" s="328" t="s">
        <v>575</v>
      </c>
      <c r="F1487" s="328" t="s">
        <v>7249</v>
      </c>
      <c r="G1487" s="330">
        <v>41950</v>
      </c>
      <c r="H1487" s="328" t="s">
        <v>39</v>
      </c>
      <c r="I1487" s="328" t="s">
        <v>7250</v>
      </c>
      <c r="J1487" s="328" t="s">
        <v>7251</v>
      </c>
      <c r="K1487" s="328" t="s">
        <v>33</v>
      </c>
      <c r="M1487" s="328" t="str">
        <f t="shared" si="45"/>
        <v>196490 KS EQUITY</v>
      </c>
      <c r="O1487" s="328" t="str">
        <f t="shared" si="46"/>
        <v>KOSDAQ:A196490</v>
      </c>
    </row>
    <row r="1488" spans="2:15">
      <c r="B1488" s="328" t="s">
        <v>7252</v>
      </c>
      <c r="C1488" s="328" t="s">
        <v>4165</v>
      </c>
      <c r="D1488" s="331" t="s">
        <v>7253</v>
      </c>
      <c r="E1488" s="328" t="s">
        <v>131</v>
      </c>
      <c r="F1488" s="328" t="s">
        <v>7254</v>
      </c>
      <c r="G1488" s="330">
        <v>41949</v>
      </c>
      <c r="H1488" s="328" t="s">
        <v>39</v>
      </c>
      <c r="I1488" s="328" t="s">
        <v>7255</v>
      </c>
      <c r="J1488" s="328" t="s">
        <v>7256</v>
      </c>
      <c r="K1488" s="328" t="s">
        <v>33</v>
      </c>
      <c r="M1488" s="328" t="str">
        <f t="shared" si="45"/>
        <v>205500 KS EQUITY</v>
      </c>
      <c r="O1488" s="328" t="str">
        <f t="shared" si="46"/>
        <v>KOSDAQ:A205500</v>
      </c>
    </row>
    <row r="1489" spans="2:15">
      <c r="B1489" s="328" t="s">
        <v>7257</v>
      </c>
      <c r="C1489" s="328" t="s">
        <v>4165</v>
      </c>
      <c r="D1489" s="331" t="s">
        <v>7258</v>
      </c>
      <c r="E1489" s="328" t="s">
        <v>131</v>
      </c>
      <c r="F1489" s="328" t="s">
        <v>7259</v>
      </c>
      <c r="G1489" s="330">
        <v>41948</v>
      </c>
      <c r="H1489" s="328" t="s">
        <v>39</v>
      </c>
      <c r="I1489" s="328" t="s">
        <v>2650</v>
      </c>
      <c r="J1489" s="328" t="s">
        <v>7260</v>
      </c>
      <c r="K1489" s="328" t="s">
        <v>33</v>
      </c>
      <c r="M1489" s="328" t="str">
        <f t="shared" si="45"/>
        <v>205100 KS EQUITY</v>
      </c>
      <c r="O1489" s="328" t="str">
        <f t="shared" si="46"/>
        <v>KOSDAQ:A205100</v>
      </c>
    </row>
    <row r="1490" spans="2:15">
      <c r="B1490" s="328" t="s">
        <v>7261</v>
      </c>
      <c r="C1490" s="328" t="s">
        <v>4165</v>
      </c>
      <c r="D1490" s="331" t="s">
        <v>7262</v>
      </c>
      <c r="E1490" s="328" t="s">
        <v>179</v>
      </c>
      <c r="F1490" s="328" t="s">
        <v>6556</v>
      </c>
      <c r="G1490" s="330">
        <v>41942</v>
      </c>
      <c r="H1490" s="328" t="s">
        <v>39</v>
      </c>
      <c r="I1490" s="328" t="s">
        <v>7263</v>
      </c>
      <c r="J1490" s="328" t="s">
        <v>7264</v>
      </c>
      <c r="K1490" s="328" t="s">
        <v>92</v>
      </c>
      <c r="M1490" s="328" t="str">
        <f t="shared" si="45"/>
        <v>191420 KS EQUITY</v>
      </c>
      <c r="O1490" s="328" t="str">
        <f t="shared" si="46"/>
        <v>KOSDAQ:A191420</v>
      </c>
    </row>
    <row r="1491" spans="2:15">
      <c r="B1491" s="328" t="s">
        <v>7265</v>
      </c>
      <c r="C1491" s="328" t="s">
        <v>4165</v>
      </c>
      <c r="D1491" s="331" t="s">
        <v>7266</v>
      </c>
      <c r="E1491" s="328" t="s">
        <v>2659</v>
      </c>
      <c r="F1491" s="328" t="s">
        <v>7267</v>
      </c>
      <c r="G1491" s="330">
        <v>41941</v>
      </c>
      <c r="H1491" s="328" t="s">
        <v>39</v>
      </c>
      <c r="I1491" s="328" t="s">
        <v>7268</v>
      </c>
      <c r="J1491" s="328" t="s">
        <v>7269</v>
      </c>
      <c r="K1491" s="328" t="s">
        <v>579</v>
      </c>
      <c r="M1491" s="328" t="str">
        <f t="shared" si="45"/>
        <v>192440 KS EQUITY</v>
      </c>
      <c r="O1491" s="328" t="str">
        <f t="shared" si="46"/>
        <v>KOSDAQ:A192440</v>
      </c>
    </row>
    <row r="1492" spans="2:15">
      <c r="B1492" s="328" t="s">
        <v>7270</v>
      </c>
      <c r="C1492" s="328" t="s">
        <v>4165</v>
      </c>
      <c r="D1492" s="331" t="s">
        <v>7271</v>
      </c>
      <c r="E1492" s="328" t="s">
        <v>1182</v>
      </c>
      <c r="F1492" s="328" t="s">
        <v>7272</v>
      </c>
      <c r="G1492" s="330">
        <v>41925</v>
      </c>
      <c r="H1492" s="328" t="s">
        <v>39</v>
      </c>
      <c r="I1492" s="328" t="s">
        <v>7273</v>
      </c>
      <c r="J1492" s="328" t="s">
        <v>7274</v>
      </c>
      <c r="K1492" s="328" t="s">
        <v>33</v>
      </c>
      <c r="M1492" s="328" t="str">
        <f t="shared" si="45"/>
        <v>182690 KS EQUITY</v>
      </c>
      <c r="O1492" s="328" t="str">
        <f t="shared" si="46"/>
        <v>KOSDAQ:A182690</v>
      </c>
    </row>
    <row r="1493" spans="2:15">
      <c r="B1493" s="328" t="s">
        <v>7275</v>
      </c>
      <c r="C1493" s="328" t="s">
        <v>4165</v>
      </c>
      <c r="D1493" s="331" t="s">
        <v>7276</v>
      </c>
      <c r="E1493" s="328" t="s">
        <v>575</v>
      </c>
      <c r="F1493" s="328" t="s">
        <v>7277</v>
      </c>
      <c r="G1493" s="330">
        <v>41919</v>
      </c>
      <c r="H1493" s="328" t="s">
        <v>39</v>
      </c>
      <c r="I1493" s="328" t="s">
        <v>7278</v>
      </c>
      <c r="J1493" s="328" t="s">
        <v>7279</v>
      </c>
      <c r="K1493" s="328" t="s">
        <v>635</v>
      </c>
      <c r="M1493" s="328" t="str">
        <f t="shared" si="45"/>
        <v>143540 KS EQUITY</v>
      </c>
      <c r="O1493" s="328" t="str">
        <f t="shared" si="46"/>
        <v>KOSDAQ:A143540</v>
      </c>
    </row>
    <row r="1494" spans="2:15">
      <c r="B1494" s="328" t="s">
        <v>7280</v>
      </c>
      <c r="C1494" s="328" t="s">
        <v>4165</v>
      </c>
      <c r="D1494" s="331" t="s">
        <v>7281</v>
      </c>
      <c r="E1494" s="328" t="s">
        <v>131</v>
      </c>
      <c r="F1494" s="328" t="s">
        <v>7282</v>
      </c>
      <c r="G1494" s="330">
        <v>41918</v>
      </c>
      <c r="H1494" s="328" t="s">
        <v>39</v>
      </c>
      <c r="I1494" s="328" t="s">
        <v>7283</v>
      </c>
      <c r="J1494" s="328" t="s">
        <v>7284</v>
      </c>
      <c r="K1494" s="328" t="s">
        <v>33</v>
      </c>
      <c r="M1494" s="328" t="str">
        <f t="shared" si="45"/>
        <v>203650 KS EQUITY</v>
      </c>
      <c r="O1494" s="328" t="str">
        <f t="shared" si="46"/>
        <v>KOSDAQ:A203650</v>
      </c>
    </row>
    <row r="1495" spans="2:15">
      <c r="B1495" s="328" t="s">
        <v>7285</v>
      </c>
      <c r="C1495" s="328" t="s">
        <v>4165</v>
      </c>
      <c r="D1495" s="331" t="s">
        <v>7286</v>
      </c>
      <c r="E1495" s="328" t="s">
        <v>124</v>
      </c>
      <c r="F1495" s="328" t="s">
        <v>786</v>
      </c>
      <c r="G1495" s="330">
        <v>41912</v>
      </c>
      <c r="H1495" s="328" t="s">
        <v>39</v>
      </c>
      <c r="I1495" s="328" t="s">
        <v>7287</v>
      </c>
      <c r="J1495" s="328" t="s">
        <v>7288</v>
      </c>
      <c r="K1495" s="328" t="s">
        <v>33</v>
      </c>
      <c r="M1495" s="328" t="str">
        <f t="shared" si="45"/>
        <v>041920 KS EQUITY</v>
      </c>
      <c r="O1495" s="328" t="str">
        <f t="shared" si="46"/>
        <v>KOSDAQ:A041920</v>
      </c>
    </row>
    <row r="1496" spans="2:15">
      <c r="B1496" s="328" t="s">
        <v>7289</v>
      </c>
      <c r="C1496" s="328" t="s">
        <v>4165</v>
      </c>
      <c r="D1496" s="331" t="s">
        <v>7290</v>
      </c>
      <c r="E1496" s="328" t="s">
        <v>131</v>
      </c>
      <c r="F1496" s="328" t="s">
        <v>7291</v>
      </c>
      <c r="G1496" s="330">
        <v>41865</v>
      </c>
      <c r="H1496" s="328" t="s">
        <v>39</v>
      </c>
      <c r="I1496" s="328" t="s">
        <v>7292</v>
      </c>
      <c r="J1496" s="328" t="s">
        <v>7293</v>
      </c>
      <c r="K1496" s="328" t="s">
        <v>33</v>
      </c>
      <c r="M1496" s="328" t="str">
        <f t="shared" si="45"/>
        <v>194480 KS EQUITY</v>
      </c>
      <c r="O1496" s="328" t="str">
        <f t="shared" si="46"/>
        <v>KOSDAQ:A194480</v>
      </c>
    </row>
    <row r="1497" spans="2:15">
      <c r="B1497" s="328" t="s">
        <v>7294</v>
      </c>
      <c r="C1497" s="328" t="s">
        <v>4165</v>
      </c>
      <c r="D1497" s="331" t="s">
        <v>7295</v>
      </c>
      <c r="E1497" s="328" t="s">
        <v>745</v>
      </c>
      <c r="F1497" s="328" t="s">
        <v>7296</v>
      </c>
      <c r="G1497" s="330">
        <v>41864</v>
      </c>
      <c r="H1497" s="328" t="s">
        <v>39</v>
      </c>
      <c r="I1497" s="328" t="s">
        <v>7297</v>
      </c>
      <c r="J1497" s="328" t="s">
        <v>7298</v>
      </c>
      <c r="K1497" s="328" t="s">
        <v>1347</v>
      </c>
      <c r="M1497" s="328" t="str">
        <f t="shared" ref="M1497:M1560" si="47">D1497&amp;" KS EQUITY"</f>
        <v>203690 KS EQUITY</v>
      </c>
      <c r="O1497" s="328" t="str">
        <f t="shared" ref="O1497:O1560" si="48">IF($C1497="코스닥","KOSDAQ:A"&amp;$D1497,"KOSE:A"&amp;$D1497)</f>
        <v>KOSDAQ:A203690</v>
      </c>
    </row>
    <row r="1498" spans="2:15">
      <c r="B1498" s="328" t="s">
        <v>7299</v>
      </c>
      <c r="C1498" s="328" t="s">
        <v>4165</v>
      </c>
      <c r="D1498" s="331" t="s">
        <v>7300</v>
      </c>
      <c r="E1498" s="328" t="s">
        <v>1261</v>
      </c>
      <c r="F1498" s="328" t="s">
        <v>7301</v>
      </c>
      <c r="G1498" s="330">
        <v>41859</v>
      </c>
      <c r="H1498" s="328" t="s">
        <v>39</v>
      </c>
      <c r="I1498" s="328" t="s">
        <v>1848</v>
      </c>
      <c r="J1498" s="328" t="s">
        <v>7302</v>
      </c>
      <c r="K1498" s="328" t="s">
        <v>67</v>
      </c>
      <c r="M1498" s="328" t="str">
        <f t="shared" si="47"/>
        <v>192410 KS EQUITY</v>
      </c>
      <c r="O1498" s="328" t="str">
        <f t="shared" si="48"/>
        <v>KOSDAQ:A192410</v>
      </c>
    </row>
    <row r="1499" spans="2:15">
      <c r="B1499" s="328" t="s">
        <v>7303</v>
      </c>
      <c r="C1499" s="328" t="s">
        <v>4165</v>
      </c>
      <c r="D1499" s="331" t="s">
        <v>7304</v>
      </c>
      <c r="E1499" s="328" t="s">
        <v>392</v>
      </c>
      <c r="F1499" s="328" t="s">
        <v>7305</v>
      </c>
      <c r="G1499" s="330">
        <v>41855</v>
      </c>
      <c r="H1499" s="328" t="s">
        <v>39</v>
      </c>
      <c r="I1499" s="328" t="s">
        <v>7306</v>
      </c>
      <c r="J1499" s="328" t="s">
        <v>7307</v>
      </c>
      <c r="K1499" s="328" t="s">
        <v>436</v>
      </c>
      <c r="M1499" s="328" t="str">
        <f t="shared" si="47"/>
        <v>198440 KS EQUITY</v>
      </c>
      <c r="O1499" s="328" t="str">
        <f t="shared" si="48"/>
        <v>KOSDAQ:A198440</v>
      </c>
    </row>
    <row r="1500" spans="2:15">
      <c r="B1500" s="328" t="s">
        <v>7308</v>
      </c>
      <c r="C1500" s="328" t="s">
        <v>4165</v>
      </c>
      <c r="D1500" s="331" t="s">
        <v>7309</v>
      </c>
      <c r="E1500" s="328" t="s">
        <v>316</v>
      </c>
      <c r="F1500" s="328" t="s">
        <v>7310</v>
      </c>
      <c r="G1500" s="330">
        <v>41852</v>
      </c>
      <c r="H1500" s="328" t="s">
        <v>39</v>
      </c>
      <c r="I1500" s="328" t="s">
        <v>7311</v>
      </c>
      <c r="J1500" s="328" t="s">
        <v>7312</v>
      </c>
      <c r="K1500" s="328" t="s">
        <v>579</v>
      </c>
      <c r="M1500" s="328" t="str">
        <f t="shared" si="47"/>
        <v>187270 KS EQUITY</v>
      </c>
      <c r="O1500" s="328" t="str">
        <f t="shared" si="48"/>
        <v>KOSDAQ:A187270</v>
      </c>
    </row>
    <row r="1501" spans="2:15">
      <c r="B1501" s="328" t="s">
        <v>7313</v>
      </c>
      <c r="C1501" s="328" t="s">
        <v>4165</v>
      </c>
      <c r="D1501" s="331" t="s">
        <v>7314</v>
      </c>
      <c r="E1501" s="328" t="s">
        <v>198</v>
      </c>
      <c r="F1501" s="328" t="s">
        <v>7315</v>
      </c>
      <c r="G1501" s="330">
        <v>41850</v>
      </c>
      <c r="H1501" s="328" t="s">
        <v>39</v>
      </c>
      <c r="I1501" s="328" t="s">
        <v>7316</v>
      </c>
      <c r="J1501" s="328" t="s">
        <v>7317</v>
      </c>
      <c r="K1501" s="328" t="s">
        <v>92</v>
      </c>
      <c r="M1501" s="328" t="str">
        <f t="shared" si="47"/>
        <v>177830 KS EQUITY</v>
      </c>
      <c r="O1501" s="328" t="str">
        <f t="shared" si="48"/>
        <v>KOSDAQ:A177830</v>
      </c>
    </row>
    <row r="1502" spans="2:15">
      <c r="B1502" s="328" t="s">
        <v>7318</v>
      </c>
      <c r="C1502" s="328" t="s">
        <v>4165</v>
      </c>
      <c r="D1502" s="331" t="s">
        <v>7319</v>
      </c>
      <c r="E1502" s="328" t="s">
        <v>762</v>
      </c>
      <c r="F1502" s="328" t="s">
        <v>7320</v>
      </c>
      <c r="G1502" s="330">
        <v>41845</v>
      </c>
      <c r="H1502" s="328" t="s">
        <v>39</v>
      </c>
      <c r="I1502" s="328" t="s">
        <v>7321</v>
      </c>
      <c r="J1502" s="328" t="s">
        <v>7322</v>
      </c>
      <c r="K1502" s="328" t="s">
        <v>128</v>
      </c>
      <c r="M1502" s="328" t="str">
        <f t="shared" si="47"/>
        <v>090410 KS EQUITY</v>
      </c>
      <c r="O1502" s="328" t="str">
        <f t="shared" si="48"/>
        <v>KOSDAQ:A090410</v>
      </c>
    </row>
    <row r="1503" spans="2:15">
      <c r="B1503" s="328" t="s">
        <v>7323</v>
      </c>
      <c r="C1503" s="328" t="s">
        <v>4165</v>
      </c>
      <c r="D1503" s="331" t="s">
        <v>7324</v>
      </c>
      <c r="E1503" s="328" t="s">
        <v>1114</v>
      </c>
      <c r="F1503" s="328" t="s">
        <v>7325</v>
      </c>
      <c r="G1503" s="330">
        <v>41844</v>
      </c>
      <c r="H1503" s="328" t="s">
        <v>39</v>
      </c>
      <c r="I1503" s="328" t="s">
        <v>7326</v>
      </c>
      <c r="J1503" s="328" t="s">
        <v>7327</v>
      </c>
      <c r="K1503" s="328" t="s">
        <v>971</v>
      </c>
      <c r="M1503" s="328" t="str">
        <f t="shared" si="47"/>
        <v>004650 KS EQUITY</v>
      </c>
      <c r="O1503" s="328" t="str">
        <f t="shared" si="48"/>
        <v>KOSDAQ:A004650</v>
      </c>
    </row>
    <row r="1504" spans="2:15">
      <c r="B1504" s="328" t="s">
        <v>7328</v>
      </c>
      <c r="C1504" s="328" t="s">
        <v>4165</v>
      </c>
      <c r="D1504" s="331" t="s">
        <v>7329</v>
      </c>
      <c r="E1504" s="328" t="s">
        <v>762</v>
      </c>
      <c r="F1504" s="328" t="s">
        <v>6741</v>
      </c>
      <c r="G1504" s="330">
        <v>41843</v>
      </c>
      <c r="H1504" s="328" t="s">
        <v>39</v>
      </c>
      <c r="I1504" s="328" t="s">
        <v>7330</v>
      </c>
      <c r="J1504" s="328" t="s">
        <v>7331</v>
      </c>
      <c r="K1504" s="328" t="s">
        <v>860</v>
      </c>
      <c r="M1504" s="328" t="str">
        <f t="shared" si="47"/>
        <v>192390 KS EQUITY</v>
      </c>
      <c r="O1504" s="328" t="str">
        <f t="shared" si="48"/>
        <v>KOSDAQ:A192390</v>
      </c>
    </row>
    <row r="1505" spans="2:15">
      <c r="B1505" s="328" t="s">
        <v>7332</v>
      </c>
      <c r="C1505" s="328" t="s">
        <v>4165</v>
      </c>
      <c r="D1505" s="331" t="s">
        <v>7333</v>
      </c>
      <c r="E1505" s="328" t="s">
        <v>290</v>
      </c>
      <c r="F1505" s="328" t="s">
        <v>7334</v>
      </c>
      <c r="G1505" s="330">
        <v>41831</v>
      </c>
      <c r="H1505" s="328" t="s">
        <v>39</v>
      </c>
      <c r="I1505" s="328" t="s">
        <v>7335</v>
      </c>
      <c r="J1505" s="328" t="s">
        <v>7336</v>
      </c>
      <c r="K1505" s="328" t="s">
        <v>1069</v>
      </c>
      <c r="M1505" s="328" t="str">
        <f t="shared" si="47"/>
        <v>059120 KS EQUITY</v>
      </c>
      <c r="O1505" s="328" t="str">
        <f t="shared" si="48"/>
        <v>KOSDAQ:A059120</v>
      </c>
    </row>
    <row r="1506" spans="2:15">
      <c r="B1506" s="328" t="s">
        <v>7337</v>
      </c>
      <c r="C1506" s="328" t="s">
        <v>4165</v>
      </c>
      <c r="D1506" s="331" t="s">
        <v>7338</v>
      </c>
      <c r="E1506" s="328" t="s">
        <v>179</v>
      </c>
      <c r="F1506" s="328" t="s">
        <v>7339</v>
      </c>
      <c r="G1506" s="330">
        <v>41792</v>
      </c>
      <c r="H1506" s="328" t="s">
        <v>39</v>
      </c>
      <c r="I1506" s="328" t="s">
        <v>7340</v>
      </c>
      <c r="J1506" s="328" t="s">
        <v>7341</v>
      </c>
      <c r="K1506" s="328" t="s">
        <v>67</v>
      </c>
      <c r="M1506" s="328" t="str">
        <f t="shared" si="47"/>
        <v>200130 KS EQUITY</v>
      </c>
      <c r="O1506" s="328" t="str">
        <f t="shared" si="48"/>
        <v>KOSDAQ:A200130</v>
      </c>
    </row>
    <row r="1507" spans="2:15">
      <c r="B1507" s="328" t="s">
        <v>7342</v>
      </c>
      <c r="C1507" s="328" t="s">
        <v>4165</v>
      </c>
      <c r="D1507" s="331" t="s">
        <v>7343</v>
      </c>
      <c r="E1507" s="328" t="s">
        <v>198</v>
      </c>
      <c r="F1507" s="328" t="s">
        <v>7344</v>
      </c>
      <c r="G1507" s="330">
        <v>41786</v>
      </c>
      <c r="H1507" s="328" t="s">
        <v>39</v>
      </c>
      <c r="I1507" s="328" t="s">
        <v>7345</v>
      </c>
      <c r="J1507" s="328" t="s">
        <v>7346</v>
      </c>
      <c r="K1507" s="328" t="s">
        <v>351</v>
      </c>
      <c r="M1507" s="328" t="str">
        <f t="shared" si="47"/>
        <v>105550 KS EQUITY</v>
      </c>
      <c r="O1507" s="328" t="str">
        <f t="shared" si="48"/>
        <v>KOSDAQ:A105550</v>
      </c>
    </row>
    <row r="1508" spans="2:15">
      <c r="B1508" s="328" t="s">
        <v>7347</v>
      </c>
      <c r="C1508" s="328" t="s">
        <v>4165</v>
      </c>
      <c r="D1508" s="331" t="s">
        <v>7348</v>
      </c>
      <c r="E1508" s="328" t="s">
        <v>6290</v>
      </c>
      <c r="F1508" s="328" t="s">
        <v>7349</v>
      </c>
      <c r="G1508" s="330">
        <v>41767</v>
      </c>
      <c r="H1508" s="328" t="s">
        <v>39</v>
      </c>
      <c r="I1508" s="328" t="s">
        <v>7350</v>
      </c>
      <c r="J1508" s="328" t="s">
        <v>7351</v>
      </c>
      <c r="K1508" s="328" t="s">
        <v>104</v>
      </c>
      <c r="M1508" s="328" t="str">
        <f t="shared" si="47"/>
        <v>196450 KS EQUITY</v>
      </c>
      <c r="O1508" s="328" t="str">
        <f t="shared" si="48"/>
        <v>KOSDAQ:A196450</v>
      </c>
    </row>
    <row r="1509" spans="2:15">
      <c r="B1509" s="328" t="s">
        <v>7352</v>
      </c>
      <c r="C1509" s="328" t="s">
        <v>4165</v>
      </c>
      <c r="D1509" s="331" t="s">
        <v>7353</v>
      </c>
      <c r="E1509" s="328" t="s">
        <v>187</v>
      </c>
      <c r="F1509" s="328"/>
      <c r="G1509" s="330">
        <v>41757</v>
      </c>
      <c r="H1509" s="328" t="s">
        <v>39</v>
      </c>
      <c r="I1509" s="328" t="s">
        <v>7354</v>
      </c>
      <c r="J1509" s="328"/>
      <c r="K1509" s="328" t="s">
        <v>33</v>
      </c>
      <c r="M1509" s="328" t="str">
        <f t="shared" si="47"/>
        <v>071850 KS EQUITY</v>
      </c>
      <c r="O1509" s="328" t="str">
        <f t="shared" si="48"/>
        <v>KOSDAQ:A071850</v>
      </c>
    </row>
    <row r="1510" spans="2:15">
      <c r="B1510" s="328" t="s">
        <v>7355</v>
      </c>
      <c r="C1510" s="328" t="s">
        <v>4165</v>
      </c>
      <c r="D1510" s="331" t="s">
        <v>7356</v>
      </c>
      <c r="E1510" s="328" t="s">
        <v>421</v>
      </c>
      <c r="F1510" s="328" t="s">
        <v>7357</v>
      </c>
      <c r="G1510" s="330">
        <v>41697</v>
      </c>
      <c r="H1510" s="328" t="s">
        <v>39</v>
      </c>
      <c r="I1510" s="328" t="s">
        <v>7358</v>
      </c>
      <c r="J1510" s="328" t="s">
        <v>7359</v>
      </c>
      <c r="K1510" s="328" t="s">
        <v>668</v>
      </c>
      <c r="M1510" s="328" t="str">
        <f t="shared" si="47"/>
        <v>187790 KS EQUITY</v>
      </c>
      <c r="O1510" s="328" t="str">
        <f t="shared" si="48"/>
        <v>KOSDAQ:A187790</v>
      </c>
    </row>
    <row r="1511" spans="2:15">
      <c r="B1511" s="328" t="s">
        <v>7360</v>
      </c>
      <c r="C1511" s="328" t="s">
        <v>4165</v>
      </c>
      <c r="D1511" s="331" t="s">
        <v>7361</v>
      </c>
      <c r="E1511" s="328" t="s">
        <v>131</v>
      </c>
      <c r="F1511" s="328" t="s">
        <v>7362</v>
      </c>
      <c r="G1511" s="330">
        <v>41674</v>
      </c>
      <c r="H1511" s="328" t="s">
        <v>39</v>
      </c>
      <c r="I1511" s="328" t="s">
        <v>7363</v>
      </c>
      <c r="J1511" s="328" t="s">
        <v>7364</v>
      </c>
      <c r="K1511" s="328" t="s">
        <v>67</v>
      </c>
      <c r="M1511" s="328" t="str">
        <f t="shared" si="47"/>
        <v>192250 KS EQUITY</v>
      </c>
      <c r="O1511" s="328" t="str">
        <f t="shared" si="48"/>
        <v>KOSDAQ:A192250</v>
      </c>
    </row>
    <row r="1512" spans="2:15">
      <c r="B1512" s="328" t="s">
        <v>7365</v>
      </c>
      <c r="C1512" s="328" t="s">
        <v>4165</v>
      </c>
      <c r="D1512" s="331" t="s">
        <v>7366</v>
      </c>
      <c r="E1512" s="328" t="s">
        <v>1261</v>
      </c>
      <c r="F1512" s="328" t="s">
        <v>7367</v>
      </c>
      <c r="G1512" s="330">
        <v>41635</v>
      </c>
      <c r="H1512" s="328" t="s">
        <v>39</v>
      </c>
      <c r="I1512" s="328" t="s">
        <v>7368</v>
      </c>
      <c r="J1512" s="328" t="s">
        <v>7369</v>
      </c>
      <c r="K1512" s="328" t="s">
        <v>67</v>
      </c>
      <c r="M1512" s="328" t="str">
        <f t="shared" si="47"/>
        <v>138080 KS EQUITY</v>
      </c>
      <c r="O1512" s="328" t="str">
        <f t="shared" si="48"/>
        <v>KOSDAQ:A138080</v>
      </c>
    </row>
    <row r="1513" spans="2:15">
      <c r="B1513" s="328" t="s">
        <v>7370</v>
      </c>
      <c r="C1513" s="328" t="s">
        <v>4165</v>
      </c>
      <c r="D1513" s="331" t="s">
        <v>7371</v>
      </c>
      <c r="E1513" s="328" t="s">
        <v>131</v>
      </c>
      <c r="F1513" s="328" t="s">
        <v>7372</v>
      </c>
      <c r="G1513" s="330">
        <v>41635</v>
      </c>
      <c r="H1513" s="328" t="s">
        <v>39</v>
      </c>
      <c r="I1513" s="328" t="s">
        <v>7373</v>
      </c>
      <c r="J1513" s="328" t="s">
        <v>7374</v>
      </c>
      <c r="K1513" s="328" t="s">
        <v>33</v>
      </c>
      <c r="M1513" s="328" t="str">
        <f t="shared" si="47"/>
        <v>053300 KS EQUITY</v>
      </c>
      <c r="O1513" s="328" t="str">
        <f t="shared" si="48"/>
        <v>KOSDAQ:A053300</v>
      </c>
    </row>
    <row r="1514" spans="2:15">
      <c r="B1514" s="328" t="s">
        <v>7375</v>
      </c>
      <c r="C1514" s="328" t="s">
        <v>4165</v>
      </c>
      <c r="D1514" s="331" t="s">
        <v>7376</v>
      </c>
      <c r="E1514" s="328" t="s">
        <v>198</v>
      </c>
      <c r="F1514" s="328" t="s">
        <v>7377</v>
      </c>
      <c r="G1514" s="330">
        <v>41628</v>
      </c>
      <c r="H1514" s="328" t="s">
        <v>39</v>
      </c>
      <c r="I1514" s="328" t="s">
        <v>7378</v>
      </c>
      <c r="J1514" s="328" t="s">
        <v>7379</v>
      </c>
      <c r="K1514" s="328" t="s">
        <v>33</v>
      </c>
      <c r="M1514" s="328" t="str">
        <f t="shared" si="47"/>
        <v>154040 KS EQUITY</v>
      </c>
      <c r="O1514" s="328" t="str">
        <f t="shared" si="48"/>
        <v>KOSDAQ:A154040</v>
      </c>
    </row>
    <row r="1515" spans="2:15">
      <c r="B1515" s="328" t="s">
        <v>7380</v>
      </c>
      <c r="C1515" s="328" t="s">
        <v>4165</v>
      </c>
      <c r="D1515" s="331" t="s">
        <v>7381</v>
      </c>
      <c r="E1515" s="328" t="s">
        <v>131</v>
      </c>
      <c r="F1515" s="328" t="s">
        <v>7382</v>
      </c>
      <c r="G1515" s="330">
        <v>41627</v>
      </c>
      <c r="H1515" s="328" t="s">
        <v>39</v>
      </c>
      <c r="I1515" s="328" t="s">
        <v>7383</v>
      </c>
      <c r="J1515" s="328" t="s">
        <v>7384</v>
      </c>
      <c r="K1515" s="328" t="s">
        <v>67</v>
      </c>
      <c r="M1515" s="328" t="str">
        <f t="shared" si="47"/>
        <v>090850 KS EQUITY</v>
      </c>
      <c r="O1515" s="328" t="str">
        <f t="shared" si="48"/>
        <v>KOSDAQ:A090850</v>
      </c>
    </row>
    <row r="1516" spans="2:15">
      <c r="B1516" s="328" t="s">
        <v>7385</v>
      </c>
      <c r="C1516" s="328" t="s">
        <v>4165</v>
      </c>
      <c r="D1516" s="331" t="s">
        <v>7386</v>
      </c>
      <c r="E1516" s="328" t="s">
        <v>131</v>
      </c>
      <c r="F1516" s="328" t="s">
        <v>7387</v>
      </c>
      <c r="G1516" s="330">
        <v>41627</v>
      </c>
      <c r="H1516" s="328" t="s">
        <v>39</v>
      </c>
      <c r="I1516" s="328" t="s">
        <v>7388</v>
      </c>
      <c r="J1516" s="328" t="s">
        <v>7389</v>
      </c>
      <c r="K1516" s="328" t="s">
        <v>33</v>
      </c>
      <c r="M1516" s="328" t="str">
        <f t="shared" si="47"/>
        <v>184230 KS EQUITY</v>
      </c>
      <c r="O1516" s="328" t="str">
        <f t="shared" si="48"/>
        <v>KOSDAQ:A184230</v>
      </c>
    </row>
    <row r="1517" spans="2:15">
      <c r="B1517" s="328" t="s">
        <v>7390</v>
      </c>
      <c r="C1517" s="328" t="s">
        <v>4165</v>
      </c>
      <c r="D1517" s="331" t="s">
        <v>7391</v>
      </c>
      <c r="E1517" s="328" t="s">
        <v>575</v>
      </c>
      <c r="F1517" s="328" t="s">
        <v>7392</v>
      </c>
      <c r="G1517" s="330">
        <v>41614</v>
      </c>
      <c r="H1517" s="328" t="s">
        <v>39</v>
      </c>
      <c r="I1517" s="328" t="s">
        <v>4297</v>
      </c>
      <c r="J1517" s="328" t="s">
        <v>7393</v>
      </c>
      <c r="K1517" s="328" t="s">
        <v>33</v>
      </c>
      <c r="M1517" s="328" t="str">
        <f t="shared" si="47"/>
        <v>049080 KS EQUITY</v>
      </c>
      <c r="O1517" s="328" t="str">
        <f t="shared" si="48"/>
        <v>KOSDAQ:A049080</v>
      </c>
    </row>
    <row r="1518" spans="2:15">
      <c r="B1518" s="328" t="s">
        <v>7394</v>
      </c>
      <c r="C1518" s="328" t="s">
        <v>4165</v>
      </c>
      <c r="D1518" s="331" t="s">
        <v>7395</v>
      </c>
      <c r="E1518" s="328" t="s">
        <v>124</v>
      </c>
      <c r="F1518" s="328" t="s">
        <v>7396</v>
      </c>
      <c r="G1518" s="330">
        <v>41612</v>
      </c>
      <c r="H1518" s="328" t="s">
        <v>39</v>
      </c>
      <c r="I1518" s="328" t="s">
        <v>7397</v>
      </c>
      <c r="J1518" s="328" t="s">
        <v>7398</v>
      </c>
      <c r="K1518" s="328" t="s">
        <v>79</v>
      </c>
      <c r="M1518" s="328" t="str">
        <f t="shared" si="47"/>
        <v>150840 KS EQUITY</v>
      </c>
      <c r="O1518" s="328" t="str">
        <f t="shared" si="48"/>
        <v>KOSDAQ:A150840</v>
      </c>
    </row>
    <row r="1519" spans="2:15">
      <c r="B1519" s="328" t="s">
        <v>7399</v>
      </c>
      <c r="C1519" s="328" t="s">
        <v>4165</v>
      </c>
      <c r="D1519" s="331" t="s">
        <v>7400</v>
      </c>
      <c r="E1519" s="328" t="s">
        <v>131</v>
      </c>
      <c r="F1519" s="328" t="s">
        <v>7401</v>
      </c>
      <c r="G1519" s="330">
        <v>41611</v>
      </c>
      <c r="H1519" s="328" t="s">
        <v>39</v>
      </c>
      <c r="I1519" s="328" t="s">
        <v>7402</v>
      </c>
      <c r="J1519" s="328" t="s">
        <v>7403</v>
      </c>
      <c r="K1519" s="328" t="s">
        <v>79</v>
      </c>
      <c r="M1519" s="328" t="str">
        <f t="shared" si="47"/>
        <v>085810 KS EQUITY</v>
      </c>
      <c r="O1519" s="328" t="str">
        <f t="shared" si="48"/>
        <v>KOSDAQ:A085810</v>
      </c>
    </row>
    <row r="1520" spans="2:15">
      <c r="B1520" s="328" t="s">
        <v>7404</v>
      </c>
      <c r="C1520" s="328" t="s">
        <v>4165</v>
      </c>
      <c r="D1520" s="331" t="s">
        <v>7405</v>
      </c>
      <c r="E1520" s="328" t="s">
        <v>187</v>
      </c>
      <c r="F1520" s="328" t="s">
        <v>7406</v>
      </c>
      <c r="G1520" s="330">
        <v>41604</v>
      </c>
      <c r="H1520" s="328" t="s">
        <v>39</v>
      </c>
      <c r="I1520" s="328" t="s">
        <v>7407</v>
      </c>
      <c r="J1520" s="328" t="s">
        <v>7408</v>
      </c>
      <c r="K1520" s="328" t="s">
        <v>33</v>
      </c>
      <c r="M1520" s="328" t="str">
        <f t="shared" si="47"/>
        <v>170030 KS EQUITY</v>
      </c>
      <c r="O1520" s="328" t="str">
        <f t="shared" si="48"/>
        <v>KOSDAQ:A170030</v>
      </c>
    </row>
    <row r="1521" spans="2:15">
      <c r="B1521" s="328" t="s">
        <v>7409</v>
      </c>
      <c r="C1521" s="328" t="s">
        <v>4165</v>
      </c>
      <c r="D1521" s="331" t="s">
        <v>7410</v>
      </c>
      <c r="E1521" s="328" t="s">
        <v>187</v>
      </c>
      <c r="F1521" s="328" t="s">
        <v>7411</v>
      </c>
      <c r="G1521" s="330">
        <v>41599</v>
      </c>
      <c r="H1521" s="328" t="s">
        <v>39</v>
      </c>
      <c r="I1521" s="328" t="s">
        <v>7412</v>
      </c>
      <c r="J1521" s="328" t="s">
        <v>7413</v>
      </c>
      <c r="K1521" s="328" t="s">
        <v>33</v>
      </c>
      <c r="M1521" s="328" t="str">
        <f t="shared" si="47"/>
        <v>067570 KS EQUITY</v>
      </c>
      <c r="O1521" s="328" t="str">
        <f t="shared" si="48"/>
        <v>KOSDAQ:A067570</v>
      </c>
    </row>
    <row r="1522" spans="2:15">
      <c r="B1522" s="328" t="s">
        <v>7414</v>
      </c>
      <c r="C1522" s="328" t="s">
        <v>4165</v>
      </c>
      <c r="D1522" s="331" t="s">
        <v>7415</v>
      </c>
      <c r="E1522" s="328" t="s">
        <v>1261</v>
      </c>
      <c r="F1522" s="328" t="s">
        <v>7416</v>
      </c>
      <c r="G1522" s="330">
        <v>41597</v>
      </c>
      <c r="H1522" s="328" t="s">
        <v>39</v>
      </c>
      <c r="I1522" s="328" t="s">
        <v>7417</v>
      </c>
      <c r="J1522" s="328" t="s">
        <v>7418</v>
      </c>
      <c r="K1522" s="328" t="s">
        <v>1069</v>
      </c>
      <c r="M1522" s="328" t="str">
        <f t="shared" si="47"/>
        <v>134580 KS EQUITY</v>
      </c>
      <c r="O1522" s="328" t="str">
        <f t="shared" si="48"/>
        <v>KOSDAQ:A134580</v>
      </c>
    </row>
    <row r="1523" spans="2:15">
      <c r="B1523" s="328" t="s">
        <v>7419</v>
      </c>
      <c r="C1523" s="328" t="s">
        <v>4165</v>
      </c>
      <c r="D1523" s="331" t="s">
        <v>7420</v>
      </c>
      <c r="E1523" s="328" t="s">
        <v>231</v>
      </c>
      <c r="F1523" s="328" t="s">
        <v>7421</v>
      </c>
      <c r="G1523" s="330">
        <v>41596</v>
      </c>
      <c r="H1523" s="328" t="s">
        <v>39</v>
      </c>
      <c r="I1523" s="328" t="s">
        <v>7422</v>
      </c>
      <c r="J1523" s="328" t="s">
        <v>7423</v>
      </c>
      <c r="K1523" s="328" t="s">
        <v>67</v>
      </c>
      <c r="M1523" s="328" t="str">
        <f t="shared" si="47"/>
        <v>182360 KS EQUITY</v>
      </c>
      <c r="O1523" s="328" t="str">
        <f t="shared" si="48"/>
        <v>KOSDAQ:A182360</v>
      </c>
    </row>
    <row r="1524" spans="2:15">
      <c r="B1524" s="328" t="s">
        <v>7424</v>
      </c>
      <c r="C1524" s="328" t="s">
        <v>4165</v>
      </c>
      <c r="D1524" s="331" t="s">
        <v>7425</v>
      </c>
      <c r="E1524" s="328" t="s">
        <v>439</v>
      </c>
      <c r="F1524" s="328" t="s">
        <v>7426</v>
      </c>
      <c r="G1524" s="330">
        <v>41591</v>
      </c>
      <c r="H1524" s="328" t="s">
        <v>39</v>
      </c>
      <c r="I1524" s="328" t="s">
        <v>7427</v>
      </c>
      <c r="J1524" s="328" t="s">
        <v>7428</v>
      </c>
      <c r="K1524" s="328" t="s">
        <v>33</v>
      </c>
      <c r="M1524" s="328" t="str">
        <f t="shared" si="47"/>
        <v>171120 KS EQUITY</v>
      </c>
      <c r="O1524" s="328" t="str">
        <f t="shared" si="48"/>
        <v>KOSDAQ:A171120</v>
      </c>
    </row>
    <row r="1525" spans="2:15">
      <c r="B1525" s="328" t="s">
        <v>7429</v>
      </c>
      <c r="C1525" s="328" t="s">
        <v>4165</v>
      </c>
      <c r="D1525" s="331" t="s">
        <v>7430</v>
      </c>
      <c r="E1525" s="328" t="s">
        <v>421</v>
      </c>
      <c r="F1525" s="328" t="s">
        <v>7431</v>
      </c>
      <c r="G1525" s="330">
        <v>41586</v>
      </c>
      <c r="H1525" s="328" t="s">
        <v>39</v>
      </c>
      <c r="I1525" s="328" t="s">
        <v>5386</v>
      </c>
      <c r="J1525" s="328" t="s">
        <v>7432</v>
      </c>
      <c r="K1525" s="328" t="s">
        <v>67</v>
      </c>
      <c r="M1525" s="328" t="str">
        <f t="shared" si="47"/>
        <v>171010 KS EQUITY</v>
      </c>
      <c r="O1525" s="328" t="str">
        <f t="shared" si="48"/>
        <v>KOSDAQ:A171010</v>
      </c>
    </row>
    <row r="1526" spans="2:15">
      <c r="B1526" s="328" t="s">
        <v>7433</v>
      </c>
      <c r="C1526" s="328" t="s">
        <v>4165</v>
      </c>
      <c r="D1526" s="331" t="s">
        <v>7434</v>
      </c>
      <c r="E1526" s="328" t="s">
        <v>152</v>
      </c>
      <c r="F1526" s="328" t="s">
        <v>7435</v>
      </c>
      <c r="G1526" s="330">
        <v>41584</v>
      </c>
      <c r="H1526" s="328" t="s">
        <v>39</v>
      </c>
      <c r="I1526" s="328" t="s">
        <v>7436</v>
      </c>
      <c r="J1526" s="328" t="s">
        <v>7437</v>
      </c>
      <c r="K1526" s="328" t="s">
        <v>67</v>
      </c>
      <c r="M1526" s="328" t="str">
        <f t="shared" si="47"/>
        <v>161570 KS EQUITY</v>
      </c>
      <c r="O1526" s="328" t="str">
        <f t="shared" si="48"/>
        <v>KOSDAQ:A161570</v>
      </c>
    </row>
    <row r="1527" spans="2:15">
      <c r="B1527" s="328" t="s">
        <v>7438</v>
      </c>
      <c r="C1527" s="328" t="s">
        <v>4165</v>
      </c>
      <c r="D1527" s="331" t="s">
        <v>7439</v>
      </c>
      <c r="E1527" s="328" t="s">
        <v>439</v>
      </c>
      <c r="F1527" s="328" t="s">
        <v>7440</v>
      </c>
      <c r="G1527" s="330">
        <v>41578</v>
      </c>
      <c r="H1527" s="328" t="s">
        <v>39</v>
      </c>
      <c r="I1527" s="328" t="s">
        <v>7441</v>
      </c>
      <c r="J1527" s="328" t="s">
        <v>7442</v>
      </c>
      <c r="K1527" s="328" t="s">
        <v>67</v>
      </c>
      <c r="M1527" s="328" t="str">
        <f t="shared" si="47"/>
        <v>138360 KS EQUITY</v>
      </c>
      <c r="O1527" s="328" t="str">
        <f t="shared" si="48"/>
        <v>KOSDAQ:A138360</v>
      </c>
    </row>
    <row r="1528" spans="2:15">
      <c r="B1528" s="328" t="s">
        <v>7443</v>
      </c>
      <c r="C1528" s="328" t="s">
        <v>4165</v>
      </c>
      <c r="D1528" s="331" t="s">
        <v>7444</v>
      </c>
      <c r="E1528" s="328" t="s">
        <v>6290</v>
      </c>
      <c r="F1528" s="328" t="s">
        <v>7445</v>
      </c>
      <c r="G1528" s="330">
        <v>41569</v>
      </c>
      <c r="H1528" s="328" t="s">
        <v>39</v>
      </c>
      <c r="I1528" s="328" t="s">
        <v>7446</v>
      </c>
      <c r="J1528" s="328" t="s">
        <v>7447</v>
      </c>
      <c r="K1528" s="328" t="s">
        <v>67</v>
      </c>
      <c r="M1528" s="328" t="str">
        <f t="shared" si="47"/>
        <v>076610 KS EQUITY</v>
      </c>
      <c r="O1528" s="328" t="str">
        <f t="shared" si="48"/>
        <v>KOSDAQ:A076610</v>
      </c>
    </row>
    <row r="1529" spans="2:15">
      <c r="B1529" s="328" t="s">
        <v>7448</v>
      </c>
      <c r="C1529" s="328" t="s">
        <v>4165</v>
      </c>
      <c r="D1529" s="331" t="s">
        <v>7449</v>
      </c>
      <c r="E1529" s="328" t="s">
        <v>193</v>
      </c>
      <c r="F1529" s="328" t="s">
        <v>7450</v>
      </c>
      <c r="G1529" s="330">
        <v>41565</v>
      </c>
      <c r="H1529" s="328" t="s">
        <v>39</v>
      </c>
      <c r="I1529" s="328" t="s">
        <v>7451</v>
      </c>
      <c r="J1529" s="328" t="s">
        <v>7452</v>
      </c>
      <c r="K1529" s="328" t="s">
        <v>33</v>
      </c>
      <c r="M1529" s="328" t="str">
        <f t="shared" si="47"/>
        <v>168330 KS EQUITY</v>
      </c>
      <c r="O1529" s="328" t="str">
        <f t="shared" si="48"/>
        <v>KOSDAQ:A168330</v>
      </c>
    </row>
    <row r="1530" spans="2:15">
      <c r="B1530" s="328" t="s">
        <v>7453</v>
      </c>
      <c r="C1530" s="328" t="s">
        <v>4165</v>
      </c>
      <c r="D1530" s="331" t="s">
        <v>7454</v>
      </c>
      <c r="E1530" s="328" t="s">
        <v>4888</v>
      </c>
      <c r="F1530" s="328" t="s">
        <v>7455</v>
      </c>
      <c r="G1530" s="330">
        <v>41555</v>
      </c>
      <c r="H1530" s="328" t="s">
        <v>39</v>
      </c>
      <c r="I1530" s="328" t="s">
        <v>7456</v>
      </c>
      <c r="J1530" s="328" t="s">
        <v>7457</v>
      </c>
      <c r="K1530" s="328" t="s">
        <v>67</v>
      </c>
      <c r="M1530" s="328" t="str">
        <f t="shared" si="47"/>
        <v>131970 KS EQUITY</v>
      </c>
      <c r="O1530" s="328" t="str">
        <f t="shared" si="48"/>
        <v>KOSDAQ:A131970</v>
      </c>
    </row>
    <row r="1531" spans="2:15">
      <c r="B1531" s="328" t="s">
        <v>7458</v>
      </c>
      <c r="C1531" s="328" t="s">
        <v>4165</v>
      </c>
      <c r="D1531" s="331" t="s">
        <v>7459</v>
      </c>
      <c r="E1531" s="328" t="s">
        <v>131</v>
      </c>
      <c r="F1531" s="328" t="s">
        <v>7460</v>
      </c>
      <c r="G1531" s="330">
        <v>41549</v>
      </c>
      <c r="H1531" s="328" t="s">
        <v>39</v>
      </c>
      <c r="I1531" s="328" t="s">
        <v>7461</v>
      </c>
      <c r="J1531" s="328" t="s">
        <v>7462</v>
      </c>
      <c r="K1531" s="328" t="s">
        <v>33</v>
      </c>
      <c r="M1531" s="328" t="str">
        <f t="shared" si="47"/>
        <v>150900 KS EQUITY</v>
      </c>
      <c r="O1531" s="328" t="str">
        <f t="shared" si="48"/>
        <v>KOSDAQ:A150900</v>
      </c>
    </row>
    <row r="1532" spans="2:15">
      <c r="B1532" s="328" t="s">
        <v>7463</v>
      </c>
      <c r="C1532" s="328" t="s">
        <v>4165</v>
      </c>
      <c r="D1532" s="331" t="s">
        <v>7464</v>
      </c>
      <c r="E1532" s="328" t="s">
        <v>421</v>
      </c>
      <c r="F1532" s="328" t="s">
        <v>7465</v>
      </c>
      <c r="G1532" s="330">
        <v>41529</v>
      </c>
      <c r="H1532" s="328" t="s">
        <v>39</v>
      </c>
      <c r="I1532" s="328" t="s">
        <v>5629</v>
      </c>
      <c r="J1532" s="328" t="s">
        <v>7466</v>
      </c>
      <c r="K1532" s="328" t="s">
        <v>176</v>
      </c>
      <c r="M1532" s="328" t="str">
        <f t="shared" si="47"/>
        <v>170920 KS EQUITY</v>
      </c>
      <c r="O1532" s="328" t="str">
        <f t="shared" si="48"/>
        <v>KOSDAQ:A170920</v>
      </c>
    </row>
    <row r="1533" spans="2:15">
      <c r="B1533" s="328" t="s">
        <v>7467</v>
      </c>
      <c r="C1533" s="328" t="s">
        <v>4165</v>
      </c>
      <c r="D1533" s="331" t="s">
        <v>7468</v>
      </c>
      <c r="E1533" s="328" t="s">
        <v>316</v>
      </c>
      <c r="F1533" s="328" t="s">
        <v>7469</v>
      </c>
      <c r="G1533" s="330">
        <v>41488</v>
      </c>
      <c r="H1533" s="328" t="s">
        <v>39</v>
      </c>
      <c r="I1533" s="328" t="s">
        <v>7470</v>
      </c>
      <c r="J1533" s="328" t="s">
        <v>7471</v>
      </c>
      <c r="K1533" s="328" t="s">
        <v>104</v>
      </c>
      <c r="M1533" s="328" t="str">
        <f t="shared" si="47"/>
        <v>119850 KS EQUITY</v>
      </c>
      <c r="O1533" s="328" t="str">
        <f t="shared" si="48"/>
        <v>KOSDAQ:A119850</v>
      </c>
    </row>
    <row r="1534" spans="2:15">
      <c r="B1534" s="328" t="s">
        <v>7472</v>
      </c>
      <c r="C1534" s="328" t="s">
        <v>4165</v>
      </c>
      <c r="D1534" s="331" t="s">
        <v>7473</v>
      </c>
      <c r="E1534" s="328" t="s">
        <v>500</v>
      </c>
      <c r="F1534" s="328" t="s">
        <v>7474</v>
      </c>
      <c r="G1534" s="330">
        <v>41487</v>
      </c>
      <c r="H1534" s="328" t="s">
        <v>39</v>
      </c>
      <c r="I1534" s="328" t="s">
        <v>7475</v>
      </c>
      <c r="J1534" s="328" t="s">
        <v>7476</v>
      </c>
      <c r="K1534" s="328" t="s">
        <v>33</v>
      </c>
      <c r="M1534" s="328" t="str">
        <f t="shared" si="47"/>
        <v>092040 KS EQUITY</v>
      </c>
      <c r="O1534" s="328" t="str">
        <f t="shared" si="48"/>
        <v>KOSDAQ:A092040</v>
      </c>
    </row>
    <row r="1535" spans="2:15">
      <c r="B1535" s="328" t="s">
        <v>7477</v>
      </c>
      <c r="C1535" s="328" t="s">
        <v>4165</v>
      </c>
      <c r="D1535" s="331" t="s">
        <v>7478</v>
      </c>
      <c r="E1535" s="328" t="s">
        <v>4816</v>
      </c>
      <c r="F1535" s="328" t="s">
        <v>7479</v>
      </c>
      <c r="G1535" s="330">
        <v>41479</v>
      </c>
      <c r="H1535" s="328" t="s">
        <v>39</v>
      </c>
      <c r="I1535" s="328" t="s">
        <v>7480</v>
      </c>
      <c r="J1535" s="328" t="s">
        <v>7481</v>
      </c>
      <c r="K1535" s="328" t="s">
        <v>67</v>
      </c>
      <c r="M1535" s="328" t="str">
        <f t="shared" si="47"/>
        <v>130500 KS EQUITY</v>
      </c>
      <c r="O1535" s="328" t="str">
        <f t="shared" si="48"/>
        <v>KOSDAQ:A130500</v>
      </c>
    </row>
    <row r="1536" spans="2:15">
      <c r="B1536" s="328" t="s">
        <v>7482</v>
      </c>
      <c r="C1536" s="328" t="s">
        <v>4165</v>
      </c>
      <c r="D1536" s="331" t="s">
        <v>7483</v>
      </c>
      <c r="E1536" s="328" t="s">
        <v>1261</v>
      </c>
      <c r="F1536" s="328" t="s">
        <v>7484</v>
      </c>
      <c r="G1536" s="330">
        <v>41472</v>
      </c>
      <c r="H1536" s="328" t="s">
        <v>39</v>
      </c>
      <c r="I1536" s="328" t="s">
        <v>7485</v>
      </c>
      <c r="J1536" s="328" t="s">
        <v>7486</v>
      </c>
      <c r="K1536" s="328" t="s">
        <v>33</v>
      </c>
      <c r="M1536" s="328" t="str">
        <f t="shared" si="47"/>
        <v>170790 KS EQUITY</v>
      </c>
      <c r="O1536" s="328" t="str">
        <f t="shared" si="48"/>
        <v>KOSDAQ:A170790</v>
      </c>
    </row>
    <row r="1537" spans="2:15">
      <c r="B1537" s="328" t="s">
        <v>7487</v>
      </c>
      <c r="C1537" s="328" t="s">
        <v>4165</v>
      </c>
      <c r="D1537" s="331" t="s">
        <v>7488</v>
      </c>
      <c r="E1537" s="328" t="s">
        <v>7489</v>
      </c>
      <c r="F1537" s="328" t="s">
        <v>7490</v>
      </c>
      <c r="G1537" s="330">
        <v>41424</v>
      </c>
      <c r="H1537" s="328" t="s">
        <v>39</v>
      </c>
      <c r="I1537" s="328" t="s">
        <v>7491</v>
      </c>
      <c r="J1537" s="328" t="s">
        <v>7492</v>
      </c>
      <c r="K1537" s="328" t="s">
        <v>4708</v>
      </c>
      <c r="M1537" s="328" t="str">
        <f t="shared" si="47"/>
        <v>151860 KS EQUITY</v>
      </c>
      <c r="O1537" s="328" t="str">
        <f t="shared" si="48"/>
        <v>KOSDAQ:A151860</v>
      </c>
    </row>
    <row r="1538" spans="2:15">
      <c r="B1538" s="328" t="s">
        <v>7493</v>
      </c>
      <c r="C1538" s="328" t="s">
        <v>4165</v>
      </c>
      <c r="D1538" s="331" t="s">
        <v>7494</v>
      </c>
      <c r="E1538" s="328" t="s">
        <v>713</v>
      </c>
      <c r="F1538" s="328" t="s">
        <v>7495</v>
      </c>
      <c r="G1538" s="330">
        <v>41404</v>
      </c>
      <c r="H1538" s="328" t="s">
        <v>39</v>
      </c>
      <c r="I1538" s="328" t="s">
        <v>7496</v>
      </c>
      <c r="J1538" s="328" t="s">
        <v>7497</v>
      </c>
      <c r="K1538" s="328" t="s">
        <v>1069</v>
      </c>
      <c r="M1538" s="328" t="str">
        <f t="shared" si="47"/>
        <v>089600 KS EQUITY</v>
      </c>
      <c r="O1538" s="328" t="str">
        <f t="shared" si="48"/>
        <v>KOSDAQ:A089600</v>
      </c>
    </row>
    <row r="1539" spans="2:15">
      <c r="B1539" s="328" t="s">
        <v>7498</v>
      </c>
      <c r="C1539" s="328" t="s">
        <v>4165</v>
      </c>
      <c r="D1539" s="331" t="s">
        <v>7499</v>
      </c>
      <c r="E1539" s="328" t="s">
        <v>4904</v>
      </c>
      <c r="F1539" s="328" t="s">
        <v>7500</v>
      </c>
      <c r="G1539" s="330">
        <v>41367</v>
      </c>
      <c r="H1539" s="328" t="s">
        <v>39</v>
      </c>
      <c r="I1539" s="328" t="s">
        <v>7501</v>
      </c>
      <c r="J1539" s="328" t="s">
        <v>7502</v>
      </c>
      <c r="K1539" s="328" t="s">
        <v>67</v>
      </c>
      <c r="M1539" s="328" t="str">
        <f t="shared" si="47"/>
        <v>950130 KS EQUITY</v>
      </c>
      <c r="O1539" s="328" t="str">
        <f t="shared" si="48"/>
        <v>KOSDAQ:A950130</v>
      </c>
    </row>
    <row r="1540" spans="2:15">
      <c r="B1540" s="328" t="s">
        <v>7503</v>
      </c>
      <c r="C1540" s="328" t="s">
        <v>4165</v>
      </c>
      <c r="D1540" s="331" t="s">
        <v>7504</v>
      </c>
      <c r="E1540" s="328" t="s">
        <v>193</v>
      </c>
      <c r="F1540" s="328" t="s">
        <v>7505</v>
      </c>
      <c r="G1540" s="330">
        <v>41340</v>
      </c>
      <c r="H1540" s="328" t="s">
        <v>39</v>
      </c>
      <c r="I1540" s="328" t="s">
        <v>7506</v>
      </c>
      <c r="J1540" s="328" t="s">
        <v>7507</v>
      </c>
      <c r="K1540" s="328" t="s">
        <v>67</v>
      </c>
      <c r="M1540" s="328" t="str">
        <f t="shared" si="47"/>
        <v>141080 KS EQUITY</v>
      </c>
      <c r="O1540" s="328" t="str">
        <f t="shared" si="48"/>
        <v>KOSDAQ:A141080</v>
      </c>
    </row>
    <row r="1541" spans="2:15">
      <c r="B1541" s="328" t="s">
        <v>7508</v>
      </c>
      <c r="C1541" s="328" t="s">
        <v>4165</v>
      </c>
      <c r="D1541" s="331" t="s">
        <v>7509</v>
      </c>
      <c r="E1541" s="328" t="s">
        <v>575</v>
      </c>
      <c r="F1541" s="328" t="s">
        <v>7510</v>
      </c>
      <c r="G1541" s="330">
        <v>41338</v>
      </c>
      <c r="H1541" s="328" t="s">
        <v>39</v>
      </c>
      <c r="I1541" s="328" t="s">
        <v>7511</v>
      </c>
      <c r="J1541" s="328" t="s">
        <v>7512</v>
      </c>
      <c r="K1541" s="328" t="s">
        <v>579</v>
      </c>
      <c r="M1541" s="328" t="str">
        <f t="shared" si="47"/>
        <v>158310 KS EQUITY</v>
      </c>
      <c r="O1541" s="328" t="str">
        <f t="shared" si="48"/>
        <v>KOSDAQ:A158310</v>
      </c>
    </row>
    <row r="1542" spans="2:15">
      <c r="B1542" s="328" t="s">
        <v>7513</v>
      </c>
      <c r="C1542" s="328" t="s">
        <v>4165</v>
      </c>
      <c r="D1542" s="331" t="s">
        <v>7514</v>
      </c>
      <c r="E1542" s="328" t="s">
        <v>290</v>
      </c>
      <c r="F1542" s="328" t="s">
        <v>7515</v>
      </c>
      <c r="G1542" s="330">
        <v>41324</v>
      </c>
      <c r="H1542" s="328" t="s">
        <v>39</v>
      </c>
      <c r="I1542" s="328" t="s">
        <v>7516</v>
      </c>
      <c r="J1542" s="328" t="s">
        <v>7517</v>
      </c>
      <c r="K1542" s="328" t="s">
        <v>33</v>
      </c>
      <c r="M1542" s="328" t="str">
        <f t="shared" si="47"/>
        <v>097800 KS EQUITY</v>
      </c>
      <c r="O1542" s="328" t="str">
        <f t="shared" si="48"/>
        <v>KOSDAQ:A097800</v>
      </c>
    </row>
    <row r="1543" spans="2:15">
      <c r="B1543" s="328" t="s">
        <v>7518</v>
      </c>
      <c r="C1543" s="328" t="s">
        <v>4165</v>
      </c>
      <c r="D1543" s="331" t="s">
        <v>7519</v>
      </c>
      <c r="E1543" s="328" t="s">
        <v>124</v>
      </c>
      <c r="F1543" s="328" t="s">
        <v>7520</v>
      </c>
      <c r="G1543" s="330">
        <v>41312</v>
      </c>
      <c r="H1543" s="328" t="s">
        <v>39</v>
      </c>
      <c r="I1543" s="328" t="s">
        <v>7521</v>
      </c>
      <c r="J1543" s="328" t="s">
        <v>7522</v>
      </c>
      <c r="K1543" s="328" t="s">
        <v>67</v>
      </c>
      <c r="M1543" s="328" t="str">
        <f t="shared" si="47"/>
        <v>104540 KS EQUITY</v>
      </c>
      <c r="O1543" s="328" t="str">
        <f t="shared" si="48"/>
        <v>KOSDAQ:A104540</v>
      </c>
    </row>
    <row r="1544" spans="2:15">
      <c r="B1544" s="328" t="s">
        <v>7523</v>
      </c>
      <c r="C1544" s="328" t="s">
        <v>4165</v>
      </c>
      <c r="D1544" s="331" t="s">
        <v>7524</v>
      </c>
      <c r="E1544" s="328" t="s">
        <v>1072</v>
      </c>
      <c r="F1544" s="328" t="s">
        <v>7525</v>
      </c>
      <c r="G1544" s="330">
        <v>41310</v>
      </c>
      <c r="H1544" s="328" t="s">
        <v>39</v>
      </c>
      <c r="I1544" s="328" t="s">
        <v>7526</v>
      </c>
      <c r="J1544" s="328" t="s">
        <v>7527</v>
      </c>
      <c r="K1544" s="328" t="s">
        <v>67</v>
      </c>
      <c r="M1544" s="328" t="str">
        <f t="shared" si="47"/>
        <v>159580 KS EQUITY</v>
      </c>
      <c r="O1544" s="328" t="str">
        <f t="shared" si="48"/>
        <v>KOSDAQ:A159580</v>
      </c>
    </row>
    <row r="1545" spans="2:15">
      <c r="B1545" s="328" t="s">
        <v>7528</v>
      </c>
      <c r="C1545" s="328" t="s">
        <v>4165</v>
      </c>
      <c r="D1545" s="331" t="s">
        <v>7529</v>
      </c>
      <c r="E1545" s="328" t="s">
        <v>575</v>
      </c>
      <c r="F1545" s="328" t="s">
        <v>7530</v>
      </c>
      <c r="G1545" s="330">
        <v>41304</v>
      </c>
      <c r="H1545" s="328" t="s">
        <v>39</v>
      </c>
      <c r="I1545" s="328" t="s">
        <v>7531</v>
      </c>
      <c r="J1545" s="328" t="s">
        <v>7532</v>
      </c>
      <c r="K1545" s="328" t="s">
        <v>33</v>
      </c>
      <c r="M1545" s="328" t="str">
        <f t="shared" si="47"/>
        <v>114810 KS EQUITY</v>
      </c>
      <c r="O1545" s="328" t="str">
        <f t="shared" si="48"/>
        <v>KOSDAQ:A114810</v>
      </c>
    </row>
    <row r="1546" spans="2:15">
      <c r="B1546" s="328" t="s">
        <v>7533</v>
      </c>
      <c r="C1546" s="328" t="s">
        <v>4165</v>
      </c>
      <c r="D1546" s="331" t="s">
        <v>7534</v>
      </c>
      <c r="E1546" s="328" t="s">
        <v>290</v>
      </c>
      <c r="F1546" s="328" t="s">
        <v>7406</v>
      </c>
      <c r="G1546" s="330">
        <v>41303</v>
      </c>
      <c r="H1546" s="328" t="s">
        <v>39</v>
      </c>
      <c r="I1546" s="328" t="s">
        <v>7535</v>
      </c>
      <c r="J1546" s="328" t="s">
        <v>7536</v>
      </c>
      <c r="K1546" s="328" t="s">
        <v>67</v>
      </c>
      <c r="M1546" s="328" t="str">
        <f t="shared" si="47"/>
        <v>153490 KS EQUITY</v>
      </c>
      <c r="O1546" s="328" t="str">
        <f t="shared" si="48"/>
        <v>KOSDAQ:A153490</v>
      </c>
    </row>
    <row r="1547" spans="2:15">
      <c r="B1547" s="328" t="s">
        <v>7537</v>
      </c>
      <c r="C1547" s="328" t="s">
        <v>4165</v>
      </c>
      <c r="D1547" s="331" t="s">
        <v>7538</v>
      </c>
      <c r="E1547" s="328" t="s">
        <v>124</v>
      </c>
      <c r="F1547" s="328" t="s">
        <v>7539</v>
      </c>
      <c r="G1547" s="330">
        <v>41270</v>
      </c>
      <c r="H1547" s="328" t="s">
        <v>39</v>
      </c>
      <c r="I1547" s="328" t="s">
        <v>7540</v>
      </c>
      <c r="J1547" s="328" t="s">
        <v>7541</v>
      </c>
      <c r="K1547" s="328" t="s">
        <v>67</v>
      </c>
      <c r="M1547" s="328" t="str">
        <f t="shared" si="47"/>
        <v>099190 KS EQUITY</v>
      </c>
      <c r="O1547" s="328" t="str">
        <f t="shared" si="48"/>
        <v>KOSDAQ:A099190</v>
      </c>
    </row>
    <row r="1548" spans="2:15">
      <c r="B1548" s="328" t="s">
        <v>7542</v>
      </c>
      <c r="C1548" s="328" t="s">
        <v>4165</v>
      </c>
      <c r="D1548" s="331" t="s">
        <v>7543</v>
      </c>
      <c r="E1548" s="328" t="s">
        <v>1083</v>
      </c>
      <c r="F1548" s="328" t="s">
        <v>7544</v>
      </c>
      <c r="G1548" s="330">
        <v>41260</v>
      </c>
      <c r="H1548" s="328" t="s">
        <v>50</v>
      </c>
      <c r="I1548" s="328" t="s">
        <v>7545</v>
      </c>
      <c r="J1548" s="328" t="s">
        <v>7546</v>
      </c>
      <c r="K1548" s="328" t="s">
        <v>5572</v>
      </c>
      <c r="M1548" s="328" t="str">
        <f t="shared" si="47"/>
        <v>141020 KS EQUITY</v>
      </c>
      <c r="O1548" s="328" t="str">
        <f t="shared" si="48"/>
        <v>KOSDAQ:A141020</v>
      </c>
    </row>
    <row r="1549" spans="2:15">
      <c r="B1549" s="328" t="s">
        <v>7547</v>
      </c>
      <c r="C1549" s="328" t="s">
        <v>4165</v>
      </c>
      <c r="D1549" s="331" t="s">
        <v>7548</v>
      </c>
      <c r="E1549" s="328" t="s">
        <v>439</v>
      </c>
      <c r="F1549" s="328" t="s">
        <v>7549</v>
      </c>
      <c r="G1549" s="330">
        <v>41240</v>
      </c>
      <c r="H1549" s="328" t="s">
        <v>39</v>
      </c>
      <c r="I1549" s="328" t="s">
        <v>7550</v>
      </c>
      <c r="J1549" s="328" t="s">
        <v>7551</v>
      </c>
      <c r="K1549" s="328" t="s">
        <v>668</v>
      </c>
      <c r="M1549" s="328" t="str">
        <f t="shared" si="47"/>
        <v>159910 KS EQUITY</v>
      </c>
      <c r="O1549" s="328" t="str">
        <f t="shared" si="48"/>
        <v>KOSDAQ:A159910</v>
      </c>
    </row>
    <row r="1550" spans="2:15">
      <c r="B1550" s="328" t="s">
        <v>7552</v>
      </c>
      <c r="C1550" s="328" t="s">
        <v>4165</v>
      </c>
      <c r="D1550" s="331" t="s">
        <v>7553</v>
      </c>
      <c r="E1550" s="328" t="s">
        <v>131</v>
      </c>
      <c r="F1550" s="328" t="s">
        <v>7554</v>
      </c>
      <c r="G1550" s="330">
        <v>41235</v>
      </c>
      <c r="H1550" s="328" t="s">
        <v>39</v>
      </c>
      <c r="I1550" s="328" t="s">
        <v>7555</v>
      </c>
      <c r="J1550" s="328" t="s">
        <v>7556</v>
      </c>
      <c r="K1550" s="328" t="s">
        <v>67</v>
      </c>
      <c r="M1550" s="328" t="str">
        <f t="shared" si="47"/>
        <v>950110 KS EQUITY</v>
      </c>
      <c r="O1550" s="328" t="str">
        <f t="shared" si="48"/>
        <v>KOSDAQ:A950110</v>
      </c>
    </row>
    <row r="1551" spans="2:15">
      <c r="B1551" s="328" t="s">
        <v>7557</v>
      </c>
      <c r="C1551" s="328" t="s">
        <v>4165</v>
      </c>
      <c r="D1551" s="331" t="s">
        <v>7558</v>
      </c>
      <c r="E1551" s="328" t="s">
        <v>756</v>
      </c>
      <c r="F1551" s="328" t="s">
        <v>7559</v>
      </c>
      <c r="G1551" s="330">
        <v>41228</v>
      </c>
      <c r="H1551" s="328" t="s">
        <v>39</v>
      </c>
      <c r="I1551" s="328" t="s">
        <v>7560</v>
      </c>
      <c r="J1551" s="328" t="s">
        <v>7561</v>
      </c>
      <c r="K1551" s="328" t="s">
        <v>579</v>
      </c>
      <c r="M1551" s="328" t="str">
        <f t="shared" si="47"/>
        <v>046970 KS EQUITY</v>
      </c>
      <c r="O1551" s="328" t="str">
        <f t="shared" si="48"/>
        <v>KOSDAQ:A046970</v>
      </c>
    </row>
    <row r="1552" spans="2:15">
      <c r="B1552" s="328" t="s">
        <v>7562</v>
      </c>
      <c r="C1552" s="328" t="s">
        <v>4165</v>
      </c>
      <c r="D1552" s="331" t="s">
        <v>7563</v>
      </c>
      <c r="E1552" s="328" t="s">
        <v>187</v>
      </c>
      <c r="F1552" s="328" t="s">
        <v>7564</v>
      </c>
      <c r="G1552" s="330">
        <v>41219</v>
      </c>
      <c r="H1552" s="328" t="s">
        <v>39</v>
      </c>
      <c r="I1552" s="328" t="s">
        <v>7565</v>
      </c>
      <c r="J1552" s="328" t="s">
        <v>7566</v>
      </c>
      <c r="K1552" s="328" t="s">
        <v>971</v>
      </c>
      <c r="M1552" s="328" t="str">
        <f t="shared" si="47"/>
        <v>113810 KS EQUITY</v>
      </c>
      <c r="O1552" s="328" t="str">
        <f t="shared" si="48"/>
        <v>KOSDAQ:A113810</v>
      </c>
    </row>
    <row r="1553" spans="2:15">
      <c r="B1553" s="328" t="s">
        <v>7567</v>
      </c>
      <c r="C1553" s="328" t="s">
        <v>4165</v>
      </c>
      <c r="D1553" s="331" t="s">
        <v>7568</v>
      </c>
      <c r="E1553" s="328" t="s">
        <v>198</v>
      </c>
      <c r="F1553" s="328" t="s">
        <v>7569</v>
      </c>
      <c r="G1553" s="330">
        <v>41179</v>
      </c>
      <c r="H1553" s="328" t="s">
        <v>39</v>
      </c>
      <c r="I1553" s="328" t="s">
        <v>7570</v>
      </c>
      <c r="J1553" s="328" t="s">
        <v>7571</v>
      </c>
      <c r="K1553" s="328" t="s">
        <v>128</v>
      </c>
      <c r="M1553" s="328" t="str">
        <f t="shared" si="47"/>
        <v>155650 KS EQUITY</v>
      </c>
      <c r="O1553" s="328" t="str">
        <f t="shared" si="48"/>
        <v>KOSDAQ:A155650</v>
      </c>
    </row>
    <row r="1554" spans="2:15">
      <c r="B1554" s="328" t="s">
        <v>7572</v>
      </c>
      <c r="C1554" s="328" t="s">
        <v>4165</v>
      </c>
      <c r="D1554" s="331" t="s">
        <v>7573</v>
      </c>
      <c r="E1554" s="328" t="s">
        <v>198</v>
      </c>
      <c r="F1554" s="328" t="s">
        <v>7574</v>
      </c>
      <c r="G1554" s="330">
        <v>41123</v>
      </c>
      <c r="H1554" s="328" t="s">
        <v>39</v>
      </c>
      <c r="I1554" s="328" t="s">
        <v>7575</v>
      </c>
      <c r="J1554" s="328" t="s">
        <v>7576</v>
      </c>
      <c r="K1554" s="328" t="s">
        <v>67</v>
      </c>
      <c r="M1554" s="328" t="str">
        <f t="shared" si="47"/>
        <v>149950 KS EQUITY</v>
      </c>
      <c r="O1554" s="328" t="str">
        <f t="shared" si="48"/>
        <v>KOSDAQ:A149950</v>
      </c>
    </row>
    <row r="1555" spans="2:15">
      <c r="B1555" s="328" t="s">
        <v>7577</v>
      </c>
      <c r="C1555" s="328" t="s">
        <v>4165</v>
      </c>
      <c r="D1555" s="331" t="s">
        <v>7578</v>
      </c>
      <c r="E1555" s="328" t="s">
        <v>136</v>
      </c>
      <c r="F1555" s="328" t="s">
        <v>7579</v>
      </c>
      <c r="G1555" s="330">
        <v>41109</v>
      </c>
      <c r="H1555" s="328" t="s">
        <v>39</v>
      </c>
      <c r="I1555" s="328" t="s">
        <v>7580</v>
      </c>
      <c r="J1555" s="328" t="s">
        <v>7581</v>
      </c>
      <c r="K1555" s="328" t="s">
        <v>33</v>
      </c>
      <c r="M1555" s="328" t="str">
        <f t="shared" si="47"/>
        <v>121850 KS EQUITY</v>
      </c>
      <c r="O1555" s="328" t="str">
        <f t="shared" si="48"/>
        <v>KOSDAQ:A121850</v>
      </c>
    </row>
    <row r="1556" spans="2:15">
      <c r="B1556" s="328" t="s">
        <v>7582</v>
      </c>
      <c r="C1556" s="328" t="s">
        <v>4165</v>
      </c>
      <c r="D1556" s="331" t="s">
        <v>7583</v>
      </c>
      <c r="E1556" s="328" t="s">
        <v>198</v>
      </c>
      <c r="F1556" s="328" t="s">
        <v>7584</v>
      </c>
      <c r="G1556" s="330">
        <v>41103</v>
      </c>
      <c r="H1556" s="328" t="s">
        <v>39</v>
      </c>
      <c r="I1556" s="328" t="s">
        <v>7585</v>
      </c>
      <c r="J1556" s="328" t="s">
        <v>7586</v>
      </c>
      <c r="K1556" s="328" t="s">
        <v>67</v>
      </c>
      <c r="M1556" s="328" t="str">
        <f t="shared" si="47"/>
        <v>151910 KS EQUITY</v>
      </c>
      <c r="O1556" s="328" t="str">
        <f t="shared" si="48"/>
        <v>KOSDAQ:A151910</v>
      </c>
    </row>
    <row r="1557" spans="2:15">
      <c r="B1557" s="328" t="s">
        <v>7587</v>
      </c>
      <c r="C1557" s="328" t="s">
        <v>4165</v>
      </c>
      <c r="D1557" s="331" t="s">
        <v>7588</v>
      </c>
      <c r="E1557" s="328" t="s">
        <v>131</v>
      </c>
      <c r="F1557" s="328" t="s">
        <v>7589</v>
      </c>
      <c r="G1557" s="330">
        <v>41096</v>
      </c>
      <c r="H1557" s="328" t="s">
        <v>39</v>
      </c>
      <c r="I1557" s="328" t="s">
        <v>7590</v>
      </c>
      <c r="J1557" s="328" t="s">
        <v>7591</v>
      </c>
      <c r="K1557" s="328" t="s">
        <v>104</v>
      </c>
      <c r="M1557" s="328" t="str">
        <f t="shared" si="47"/>
        <v>153460 KS EQUITY</v>
      </c>
      <c r="O1557" s="328" t="str">
        <f t="shared" si="48"/>
        <v>KOSDAQ:A153460</v>
      </c>
    </row>
    <row r="1558" spans="2:15">
      <c r="B1558" s="328" t="s">
        <v>7592</v>
      </c>
      <c r="C1558" s="328" t="s">
        <v>4165</v>
      </c>
      <c r="D1558" s="331" t="s">
        <v>7593</v>
      </c>
      <c r="E1558" s="328" t="s">
        <v>6290</v>
      </c>
      <c r="F1558" s="328" t="s">
        <v>7594</v>
      </c>
      <c r="G1558" s="330">
        <v>41033</v>
      </c>
      <c r="H1558" s="328" t="s">
        <v>39</v>
      </c>
      <c r="I1558" s="328" t="s">
        <v>7595</v>
      </c>
      <c r="J1558" s="328" t="s">
        <v>7596</v>
      </c>
      <c r="K1558" s="328" t="s">
        <v>67</v>
      </c>
      <c r="M1558" s="328" t="str">
        <f t="shared" si="47"/>
        <v>106520 KS EQUITY</v>
      </c>
      <c r="O1558" s="328" t="str">
        <f t="shared" si="48"/>
        <v>KOSDAQ:A106520</v>
      </c>
    </row>
    <row r="1559" spans="2:15">
      <c r="B1559" s="328" t="s">
        <v>7597</v>
      </c>
      <c r="C1559" s="328" t="s">
        <v>4165</v>
      </c>
      <c r="D1559" s="331" t="s">
        <v>7598</v>
      </c>
      <c r="E1559" s="328" t="s">
        <v>575</v>
      </c>
      <c r="F1559" s="328" t="s">
        <v>7599</v>
      </c>
      <c r="G1559" s="330">
        <v>40989</v>
      </c>
      <c r="H1559" s="328" t="s">
        <v>39</v>
      </c>
      <c r="I1559" s="328" t="s">
        <v>7600</v>
      </c>
      <c r="J1559" s="328" t="s">
        <v>7601</v>
      </c>
      <c r="K1559" s="328" t="s">
        <v>67</v>
      </c>
      <c r="M1559" s="328" t="str">
        <f t="shared" si="47"/>
        <v>137400 KS EQUITY</v>
      </c>
      <c r="O1559" s="328" t="str">
        <f t="shared" si="48"/>
        <v>KOSDAQ:A137400</v>
      </c>
    </row>
    <row r="1560" spans="2:15">
      <c r="B1560" s="328" t="s">
        <v>7602</v>
      </c>
      <c r="C1560" s="328" t="s">
        <v>4165</v>
      </c>
      <c r="D1560" s="331" t="s">
        <v>7603</v>
      </c>
      <c r="E1560" s="328" t="s">
        <v>575</v>
      </c>
      <c r="F1560" s="328" t="s">
        <v>7604</v>
      </c>
      <c r="G1560" s="330">
        <v>40960</v>
      </c>
      <c r="H1560" s="328" t="s">
        <v>39</v>
      </c>
      <c r="I1560" s="328" t="s">
        <v>7605</v>
      </c>
      <c r="J1560" s="328" t="s">
        <v>7606</v>
      </c>
      <c r="K1560" s="328" t="s">
        <v>33</v>
      </c>
      <c r="M1560" s="328" t="str">
        <f t="shared" si="47"/>
        <v>141000 KS EQUITY</v>
      </c>
      <c r="O1560" s="328" t="str">
        <f t="shared" si="48"/>
        <v>KOSDAQ:A141000</v>
      </c>
    </row>
    <row r="1561" spans="2:15">
      <c r="B1561" s="328" t="s">
        <v>7607</v>
      </c>
      <c r="C1561" s="328" t="s">
        <v>4165</v>
      </c>
      <c r="D1561" s="331" t="s">
        <v>7608</v>
      </c>
      <c r="E1561" s="328" t="s">
        <v>198</v>
      </c>
      <c r="F1561" s="328" t="s">
        <v>7609</v>
      </c>
      <c r="G1561" s="330">
        <v>40954</v>
      </c>
      <c r="H1561" s="328" t="s">
        <v>39</v>
      </c>
      <c r="I1561" s="328" t="s">
        <v>7610</v>
      </c>
      <c r="J1561" s="328" t="s">
        <v>7611</v>
      </c>
      <c r="K1561" s="328" t="s">
        <v>1069</v>
      </c>
      <c r="M1561" s="328" t="str">
        <f t="shared" ref="M1561:M1624" si="49">D1561&amp;" KS EQUITY"</f>
        <v>072950 KS EQUITY</v>
      </c>
      <c r="O1561" s="328" t="str">
        <f t="shared" ref="O1561:O1624" si="50">IF($C1561="코스닥","KOSDAQ:A"&amp;$D1561,"KOSE:A"&amp;$D1561)</f>
        <v>KOSDAQ:A072950</v>
      </c>
    </row>
    <row r="1562" spans="2:15">
      <c r="B1562" s="328" t="s">
        <v>7612</v>
      </c>
      <c r="C1562" s="328" t="s">
        <v>4165</v>
      </c>
      <c r="D1562" s="331" t="s">
        <v>7613</v>
      </c>
      <c r="E1562" s="328" t="s">
        <v>512</v>
      </c>
      <c r="F1562" s="328" t="s">
        <v>7614</v>
      </c>
      <c r="G1562" s="330">
        <v>40952</v>
      </c>
      <c r="H1562" s="328" t="s">
        <v>39</v>
      </c>
      <c r="I1562" s="328" t="s">
        <v>7615</v>
      </c>
      <c r="J1562" s="328" t="s">
        <v>7616</v>
      </c>
      <c r="K1562" s="328" t="s">
        <v>33</v>
      </c>
      <c r="M1562" s="328" t="str">
        <f t="shared" si="49"/>
        <v>143240 KS EQUITY</v>
      </c>
      <c r="O1562" s="328" t="str">
        <f t="shared" si="50"/>
        <v>KOSDAQ:A143240</v>
      </c>
    </row>
    <row r="1563" spans="2:15">
      <c r="B1563" s="328" t="s">
        <v>7617</v>
      </c>
      <c r="C1563" s="328" t="s">
        <v>4165</v>
      </c>
      <c r="D1563" s="331" t="s">
        <v>7618</v>
      </c>
      <c r="E1563" s="328" t="s">
        <v>544</v>
      </c>
      <c r="F1563" s="328" t="s">
        <v>7619</v>
      </c>
      <c r="G1563" s="330">
        <v>40939</v>
      </c>
      <c r="H1563" s="328" t="s">
        <v>39</v>
      </c>
      <c r="I1563" s="328" t="s">
        <v>7620</v>
      </c>
      <c r="J1563" s="328" t="s">
        <v>7621</v>
      </c>
      <c r="K1563" s="328" t="s">
        <v>1347</v>
      </c>
      <c r="M1563" s="328" t="str">
        <f t="shared" si="49"/>
        <v>126870 KS EQUITY</v>
      </c>
      <c r="O1563" s="328" t="str">
        <f t="shared" si="50"/>
        <v>KOSDAQ:A126870</v>
      </c>
    </row>
    <row r="1564" spans="2:15">
      <c r="B1564" s="328" t="s">
        <v>7622</v>
      </c>
      <c r="C1564" s="328" t="s">
        <v>4165</v>
      </c>
      <c r="D1564" s="331" t="s">
        <v>7623</v>
      </c>
      <c r="E1564" s="328" t="s">
        <v>762</v>
      </c>
      <c r="F1564" s="328" t="s">
        <v>7624</v>
      </c>
      <c r="G1564" s="330">
        <v>40928</v>
      </c>
      <c r="H1564" s="328" t="s">
        <v>39</v>
      </c>
      <c r="I1564" s="328" t="s">
        <v>7625</v>
      </c>
      <c r="J1564" s="328"/>
      <c r="K1564" s="328" t="s">
        <v>33</v>
      </c>
      <c r="M1564" s="328" t="str">
        <f t="shared" si="49"/>
        <v>147830 KS EQUITY</v>
      </c>
      <c r="O1564" s="328" t="str">
        <f t="shared" si="50"/>
        <v>KOSDAQ:A147830</v>
      </c>
    </row>
    <row r="1565" spans="2:15">
      <c r="B1565" s="328" t="s">
        <v>7626</v>
      </c>
      <c r="C1565" s="328" t="s">
        <v>4165</v>
      </c>
      <c r="D1565" s="331" t="s">
        <v>7627</v>
      </c>
      <c r="E1565" s="328" t="s">
        <v>432</v>
      </c>
      <c r="F1565" s="328" t="s">
        <v>7628</v>
      </c>
      <c r="G1565" s="330">
        <v>40905</v>
      </c>
      <c r="H1565" s="328" t="s">
        <v>39</v>
      </c>
      <c r="I1565" s="328" t="s">
        <v>7629</v>
      </c>
      <c r="J1565" s="328" t="s">
        <v>7630</v>
      </c>
      <c r="K1565" s="328" t="s">
        <v>128</v>
      </c>
      <c r="M1565" s="328" t="str">
        <f t="shared" si="49"/>
        <v>091590 KS EQUITY</v>
      </c>
      <c r="O1565" s="328" t="str">
        <f t="shared" si="50"/>
        <v>KOSDAQ:A091590</v>
      </c>
    </row>
    <row r="1566" spans="2:15">
      <c r="B1566" s="328" t="s">
        <v>7631</v>
      </c>
      <c r="C1566" s="328" t="s">
        <v>4165</v>
      </c>
      <c r="D1566" s="331" t="s">
        <v>7632</v>
      </c>
      <c r="E1566" s="328" t="s">
        <v>193</v>
      </c>
      <c r="F1566" s="328" t="s">
        <v>7633</v>
      </c>
      <c r="G1566" s="330">
        <v>40903</v>
      </c>
      <c r="H1566" s="328" t="s">
        <v>39</v>
      </c>
      <c r="I1566" s="328" t="s">
        <v>7634</v>
      </c>
      <c r="J1566" s="328" t="s">
        <v>7635</v>
      </c>
      <c r="K1566" s="328" t="s">
        <v>33</v>
      </c>
      <c r="M1566" s="328" t="str">
        <f t="shared" si="49"/>
        <v>140410 KS EQUITY</v>
      </c>
      <c r="O1566" s="328" t="str">
        <f t="shared" si="50"/>
        <v>KOSDAQ:A140410</v>
      </c>
    </row>
    <row r="1567" spans="2:15">
      <c r="B1567" s="328" t="s">
        <v>7636</v>
      </c>
      <c r="C1567" s="328" t="s">
        <v>4165</v>
      </c>
      <c r="D1567" s="331" t="s">
        <v>7637</v>
      </c>
      <c r="E1567" s="328" t="s">
        <v>421</v>
      </c>
      <c r="F1567" s="328" t="s">
        <v>7638</v>
      </c>
      <c r="G1567" s="330">
        <v>40899</v>
      </c>
      <c r="H1567" s="328" t="s">
        <v>39</v>
      </c>
      <c r="I1567" s="328" t="s">
        <v>7639</v>
      </c>
      <c r="J1567" s="328" t="s">
        <v>7640</v>
      </c>
      <c r="K1567" s="328" t="s">
        <v>33</v>
      </c>
      <c r="M1567" s="328" t="str">
        <f t="shared" si="49"/>
        <v>104830 KS EQUITY</v>
      </c>
      <c r="O1567" s="328" t="str">
        <f t="shared" si="50"/>
        <v>KOSDAQ:A104830</v>
      </c>
    </row>
    <row r="1568" spans="2:15">
      <c r="B1568" s="328" t="s">
        <v>7641</v>
      </c>
      <c r="C1568" s="328" t="s">
        <v>4165</v>
      </c>
      <c r="D1568" s="331" t="s">
        <v>7642</v>
      </c>
      <c r="E1568" s="328" t="s">
        <v>193</v>
      </c>
      <c r="F1568" s="328" t="s">
        <v>7643</v>
      </c>
      <c r="G1568" s="330">
        <v>40898</v>
      </c>
      <c r="H1568" s="328" t="s">
        <v>39</v>
      </c>
      <c r="I1568" s="328" t="s">
        <v>7644</v>
      </c>
      <c r="J1568" s="328" t="s">
        <v>7645</v>
      </c>
      <c r="K1568" s="328" t="s">
        <v>33</v>
      </c>
      <c r="M1568" s="328" t="str">
        <f t="shared" si="49"/>
        <v>127120 KS EQUITY</v>
      </c>
      <c r="O1568" s="328" t="str">
        <f t="shared" si="50"/>
        <v>KOSDAQ:A127120</v>
      </c>
    </row>
    <row r="1569" spans="2:15">
      <c r="B1569" s="328" t="s">
        <v>7646</v>
      </c>
      <c r="C1569" s="328" t="s">
        <v>4165</v>
      </c>
      <c r="D1569" s="331" t="s">
        <v>7647</v>
      </c>
      <c r="E1569" s="328" t="s">
        <v>1375</v>
      </c>
      <c r="F1569" s="328" t="s">
        <v>7648</v>
      </c>
      <c r="G1569" s="330">
        <v>40896</v>
      </c>
      <c r="H1569" s="328" t="s">
        <v>39</v>
      </c>
      <c r="I1569" s="328" t="s">
        <v>7649</v>
      </c>
      <c r="J1569" s="328" t="s">
        <v>7650</v>
      </c>
      <c r="K1569" s="328" t="s">
        <v>668</v>
      </c>
      <c r="M1569" s="328" t="str">
        <f t="shared" si="49"/>
        <v>130580 KS EQUITY</v>
      </c>
      <c r="O1569" s="328" t="str">
        <f t="shared" si="50"/>
        <v>KOSDAQ:A130580</v>
      </c>
    </row>
    <row r="1570" spans="2:15">
      <c r="B1570" s="328" t="s">
        <v>7651</v>
      </c>
      <c r="C1570" s="328" t="s">
        <v>4165</v>
      </c>
      <c r="D1570" s="331" t="s">
        <v>7652</v>
      </c>
      <c r="E1570" s="328" t="s">
        <v>131</v>
      </c>
      <c r="F1570" s="328" t="s">
        <v>7653</v>
      </c>
      <c r="G1570" s="330">
        <v>40892</v>
      </c>
      <c r="H1570" s="328" t="s">
        <v>39</v>
      </c>
      <c r="I1570" s="328" t="s">
        <v>7654</v>
      </c>
      <c r="J1570" s="328" t="s">
        <v>7655</v>
      </c>
      <c r="K1570" s="328" t="s">
        <v>635</v>
      </c>
      <c r="M1570" s="328" t="str">
        <f t="shared" si="49"/>
        <v>131090 KS EQUITY</v>
      </c>
      <c r="O1570" s="328" t="str">
        <f t="shared" si="50"/>
        <v>KOSDAQ:A131090</v>
      </c>
    </row>
    <row r="1571" spans="2:15">
      <c r="B1571" s="328" t="s">
        <v>7656</v>
      </c>
      <c r="C1571" s="328" t="s">
        <v>4165</v>
      </c>
      <c r="D1571" s="331" t="s">
        <v>7657</v>
      </c>
      <c r="E1571" s="328" t="s">
        <v>544</v>
      </c>
      <c r="F1571" s="328" t="s">
        <v>7658</v>
      </c>
      <c r="G1571" s="330">
        <v>40879</v>
      </c>
      <c r="H1571" s="328" t="s">
        <v>39</v>
      </c>
      <c r="I1571" s="328" t="s">
        <v>7659</v>
      </c>
      <c r="J1571" s="328" t="s">
        <v>7660</v>
      </c>
      <c r="K1571" s="328" t="s">
        <v>33</v>
      </c>
      <c r="M1571" s="328" t="str">
        <f t="shared" si="49"/>
        <v>100660 KS EQUITY</v>
      </c>
      <c r="O1571" s="328" t="str">
        <f t="shared" si="50"/>
        <v>KOSDAQ:A100660</v>
      </c>
    </row>
    <row r="1572" spans="2:15">
      <c r="B1572" s="328" t="s">
        <v>7661</v>
      </c>
      <c r="C1572" s="328" t="s">
        <v>4165</v>
      </c>
      <c r="D1572" s="331" t="s">
        <v>7662</v>
      </c>
      <c r="E1572" s="328" t="s">
        <v>124</v>
      </c>
      <c r="F1572" s="328" t="s">
        <v>7663</v>
      </c>
      <c r="G1572" s="330">
        <v>40878</v>
      </c>
      <c r="H1572" s="328" t="s">
        <v>39</v>
      </c>
      <c r="I1572" s="328" t="s">
        <v>7664</v>
      </c>
      <c r="J1572" s="328" t="s">
        <v>7665</v>
      </c>
      <c r="K1572" s="328" t="s">
        <v>33</v>
      </c>
      <c r="M1572" s="328" t="str">
        <f t="shared" si="49"/>
        <v>115480 KS EQUITY</v>
      </c>
      <c r="O1572" s="328" t="str">
        <f t="shared" si="50"/>
        <v>KOSDAQ:A115480</v>
      </c>
    </row>
    <row r="1573" spans="2:15">
      <c r="B1573" s="328" t="s">
        <v>7666</v>
      </c>
      <c r="C1573" s="328" t="s">
        <v>4165</v>
      </c>
      <c r="D1573" s="331" t="s">
        <v>7667</v>
      </c>
      <c r="E1573" s="328" t="s">
        <v>131</v>
      </c>
      <c r="F1573" s="328" t="s">
        <v>7668</v>
      </c>
      <c r="G1573" s="330">
        <v>40875</v>
      </c>
      <c r="H1573" s="328" t="s">
        <v>39</v>
      </c>
      <c r="I1573" s="328" t="s">
        <v>7669</v>
      </c>
      <c r="J1573" s="328" t="s">
        <v>7670</v>
      </c>
      <c r="K1573" s="328" t="s">
        <v>92</v>
      </c>
      <c r="M1573" s="328" t="str">
        <f t="shared" si="49"/>
        <v>139670 KS EQUITY</v>
      </c>
      <c r="O1573" s="328" t="str">
        <f t="shared" si="50"/>
        <v>KOSDAQ:A139670</v>
      </c>
    </row>
    <row r="1574" spans="2:15">
      <c r="B1574" s="328" t="s">
        <v>7671</v>
      </c>
      <c r="C1574" s="328" t="s">
        <v>4165</v>
      </c>
      <c r="D1574" s="331" t="s">
        <v>7672</v>
      </c>
      <c r="E1574" s="328" t="s">
        <v>1261</v>
      </c>
      <c r="F1574" s="328" t="s">
        <v>7673</v>
      </c>
      <c r="G1574" s="330">
        <v>40872</v>
      </c>
      <c r="H1574" s="328" t="s">
        <v>39</v>
      </c>
      <c r="I1574" s="328" t="s">
        <v>7674</v>
      </c>
      <c r="J1574" s="328" t="s">
        <v>7675</v>
      </c>
      <c r="K1574" s="328" t="s">
        <v>33</v>
      </c>
      <c r="M1574" s="328" t="str">
        <f t="shared" si="49"/>
        <v>121800 KS EQUITY</v>
      </c>
      <c r="O1574" s="328" t="str">
        <f t="shared" si="50"/>
        <v>KOSDAQ:A121800</v>
      </c>
    </row>
    <row r="1575" spans="2:15">
      <c r="B1575" s="328" t="s">
        <v>7676</v>
      </c>
      <c r="C1575" s="328" t="s">
        <v>4165</v>
      </c>
      <c r="D1575" s="331" t="s">
        <v>7677</v>
      </c>
      <c r="E1575" s="328" t="s">
        <v>1154</v>
      </c>
      <c r="F1575" s="328" t="s">
        <v>7678</v>
      </c>
      <c r="G1575" s="330">
        <v>40870</v>
      </c>
      <c r="H1575" s="328" t="s">
        <v>39</v>
      </c>
      <c r="I1575" s="328" t="s">
        <v>7679</v>
      </c>
      <c r="J1575" s="328" t="s">
        <v>7680</v>
      </c>
      <c r="K1575" s="328" t="s">
        <v>33</v>
      </c>
      <c r="M1575" s="328" t="str">
        <f t="shared" si="49"/>
        <v>138070 KS EQUITY</v>
      </c>
      <c r="O1575" s="328" t="str">
        <f t="shared" si="50"/>
        <v>KOSDAQ:A138070</v>
      </c>
    </row>
    <row r="1576" spans="2:15">
      <c r="B1576" s="328" t="s">
        <v>7681</v>
      </c>
      <c r="C1576" s="328" t="s">
        <v>4165</v>
      </c>
      <c r="D1576" s="331" t="s">
        <v>7682</v>
      </c>
      <c r="E1576" s="328" t="s">
        <v>713</v>
      </c>
      <c r="F1576" s="328" t="s">
        <v>7683</v>
      </c>
      <c r="G1576" s="330">
        <v>40865</v>
      </c>
      <c r="H1576" s="328" t="s">
        <v>39</v>
      </c>
      <c r="I1576" s="328" t="s">
        <v>7684</v>
      </c>
      <c r="J1576" s="328" t="s">
        <v>7685</v>
      </c>
      <c r="K1576" s="328" t="s">
        <v>67</v>
      </c>
      <c r="M1576" s="328" t="str">
        <f t="shared" si="49"/>
        <v>123570 KS EQUITY</v>
      </c>
      <c r="O1576" s="328" t="str">
        <f t="shared" si="50"/>
        <v>KOSDAQ:A123570</v>
      </c>
    </row>
    <row r="1577" spans="2:15">
      <c r="B1577" s="328" t="s">
        <v>7686</v>
      </c>
      <c r="C1577" s="328" t="s">
        <v>4165</v>
      </c>
      <c r="D1577" s="331" t="s">
        <v>7687</v>
      </c>
      <c r="E1577" s="328" t="s">
        <v>231</v>
      </c>
      <c r="F1577" s="328" t="s">
        <v>7688</v>
      </c>
      <c r="G1577" s="330">
        <v>40858</v>
      </c>
      <c r="H1577" s="328" t="s">
        <v>39</v>
      </c>
      <c r="I1577" s="328" t="s">
        <v>7689</v>
      </c>
      <c r="J1577" s="328" t="s">
        <v>7690</v>
      </c>
      <c r="K1577" s="328" t="s">
        <v>67</v>
      </c>
      <c r="M1577" s="328" t="str">
        <f t="shared" si="49"/>
        <v>122870 KS EQUITY</v>
      </c>
      <c r="O1577" s="328" t="str">
        <f t="shared" si="50"/>
        <v>KOSDAQ:A122870</v>
      </c>
    </row>
    <row r="1578" spans="2:15">
      <c r="B1578" s="328" t="s">
        <v>7691</v>
      </c>
      <c r="C1578" s="328" t="s">
        <v>4165</v>
      </c>
      <c r="D1578" s="331" t="s">
        <v>7692</v>
      </c>
      <c r="E1578" s="328" t="s">
        <v>575</v>
      </c>
      <c r="F1578" s="328" t="s">
        <v>7693</v>
      </c>
      <c r="G1578" s="330">
        <v>40857</v>
      </c>
      <c r="H1578" s="328" t="s">
        <v>39</v>
      </c>
      <c r="I1578" s="328" t="s">
        <v>7694</v>
      </c>
      <c r="J1578" s="328" t="s">
        <v>7695</v>
      </c>
      <c r="K1578" s="328" t="s">
        <v>67</v>
      </c>
      <c r="M1578" s="328" t="str">
        <f t="shared" si="49"/>
        <v>136510 KS EQUITY</v>
      </c>
      <c r="O1578" s="328" t="str">
        <f t="shared" si="50"/>
        <v>KOSDAQ:A136510</v>
      </c>
    </row>
    <row r="1579" spans="2:15">
      <c r="B1579" s="328" t="s">
        <v>7696</v>
      </c>
      <c r="C1579" s="328" t="s">
        <v>4165</v>
      </c>
      <c r="D1579" s="331" t="s">
        <v>7697</v>
      </c>
      <c r="E1579" s="328" t="s">
        <v>290</v>
      </c>
      <c r="F1579" s="328" t="s">
        <v>7698</v>
      </c>
      <c r="G1579" s="330">
        <v>40855</v>
      </c>
      <c r="H1579" s="328" t="s">
        <v>39</v>
      </c>
      <c r="I1579" s="328" t="s">
        <v>7699</v>
      </c>
      <c r="J1579" s="328" t="s">
        <v>7700</v>
      </c>
      <c r="K1579" s="328" t="s">
        <v>128</v>
      </c>
      <c r="M1579" s="328" t="str">
        <f t="shared" si="49"/>
        <v>089530 KS EQUITY</v>
      </c>
      <c r="O1579" s="328" t="str">
        <f t="shared" si="50"/>
        <v>KOSDAQ:A089530</v>
      </c>
    </row>
    <row r="1580" spans="2:15">
      <c r="B1580" s="328" t="s">
        <v>7701</v>
      </c>
      <c r="C1580" s="328" t="s">
        <v>4165</v>
      </c>
      <c r="D1580" s="331" t="s">
        <v>7702</v>
      </c>
      <c r="E1580" s="328" t="s">
        <v>575</v>
      </c>
      <c r="F1580" s="328" t="s">
        <v>7703</v>
      </c>
      <c r="G1580" s="330">
        <v>40855</v>
      </c>
      <c r="H1580" s="328" t="s">
        <v>39</v>
      </c>
      <c r="I1580" s="328" t="s">
        <v>7704</v>
      </c>
      <c r="J1580" s="328" t="s">
        <v>7705</v>
      </c>
      <c r="K1580" s="328" t="s">
        <v>33</v>
      </c>
      <c r="M1580" s="328" t="str">
        <f t="shared" si="49"/>
        <v>089030 KS EQUITY</v>
      </c>
      <c r="O1580" s="328" t="str">
        <f t="shared" si="50"/>
        <v>KOSDAQ:A089030</v>
      </c>
    </row>
    <row r="1581" spans="2:15">
      <c r="B1581" s="328" t="s">
        <v>7706</v>
      </c>
      <c r="C1581" s="328" t="s">
        <v>4165</v>
      </c>
      <c r="D1581" s="331" t="s">
        <v>7707</v>
      </c>
      <c r="E1581" s="328" t="s">
        <v>421</v>
      </c>
      <c r="F1581" s="328" t="s">
        <v>7708</v>
      </c>
      <c r="G1581" s="330">
        <v>40849</v>
      </c>
      <c r="H1581" s="328" t="s">
        <v>39</v>
      </c>
      <c r="I1581" s="328" t="s">
        <v>7709</v>
      </c>
      <c r="J1581" s="328" t="s">
        <v>7710</v>
      </c>
      <c r="K1581" s="328" t="s">
        <v>67</v>
      </c>
      <c r="M1581" s="328" t="str">
        <f t="shared" si="49"/>
        <v>101240 KS EQUITY</v>
      </c>
      <c r="O1581" s="328" t="str">
        <f t="shared" si="50"/>
        <v>KOSDAQ:A101240</v>
      </c>
    </row>
    <row r="1582" spans="2:15">
      <c r="B1582" s="328" t="s">
        <v>7711</v>
      </c>
      <c r="C1582" s="328" t="s">
        <v>4165</v>
      </c>
      <c r="D1582" s="331" t="s">
        <v>7712</v>
      </c>
      <c r="E1582" s="328" t="s">
        <v>544</v>
      </c>
      <c r="F1582" s="328" t="s">
        <v>7713</v>
      </c>
      <c r="G1582" s="330">
        <v>40833</v>
      </c>
      <c r="H1582" s="328" t="s">
        <v>39</v>
      </c>
      <c r="I1582" s="328" t="s">
        <v>7714</v>
      </c>
      <c r="J1582" s="328" t="s">
        <v>7715</v>
      </c>
      <c r="K1582" s="328" t="s">
        <v>67</v>
      </c>
      <c r="M1582" s="328" t="str">
        <f t="shared" si="49"/>
        <v>007820 KS EQUITY</v>
      </c>
      <c r="O1582" s="328" t="str">
        <f t="shared" si="50"/>
        <v>KOSDAQ:A007820</v>
      </c>
    </row>
    <row r="1583" spans="2:15">
      <c r="B1583" s="328" t="s">
        <v>7716</v>
      </c>
      <c r="C1583" s="328" t="s">
        <v>4165</v>
      </c>
      <c r="D1583" s="331" t="s">
        <v>7717</v>
      </c>
      <c r="E1583" s="328" t="s">
        <v>198</v>
      </c>
      <c r="F1583" s="328" t="s">
        <v>7718</v>
      </c>
      <c r="G1583" s="330">
        <v>40827</v>
      </c>
      <c r="H1583" s="328" t="s">
        <v>39</v>
      </c>
      <c r="I1583" s="328" t="s">
        <v>7719</v>
      </c>
      <c r="J1583" s="328" t="s">
        <v>7720</v>
      </c>
      <c r="K1583" s="328" t="s">
        <v>635</v>
      </c>
      <c r="M1583" s="328" t="str">
        <f t="shared" si="49"/>
        <v>115530 KS EQUITY</v>
      </c>
      <c r="O1583" s="328" t="str">
        <f t="shared" si="50"/>
        <v>KOSDAQ:A115530</v>
      </c>
    </row>
    <row r="1584" spans="2:15">
      <c r="B1584" s="328" t="s">
        <v>7721</v>
      </c>
      <c r="C1584" s="328" t="s">
        <v>4165</v>
      </c>
      <c r="D1584" s="331" t="s">
        <v>7722</v>
      </c>
      <c r="E1584" s="328" t="s">
        <v>575</v>
      </c>
      <c r="F1584" s="328" t="s">
        <v>7723</v>
      </c>
      <c r="G1584" s="330">
        <v>40813</v>
      </c>
      <c r="H1584" s="328" t="s">
        <v>39</v>
      </c>
      <c r="I1584" s="328" t="s">
        <v>7724</v>
      </c>
      <c r="J1584" s="328" t="s">
        <v>7725</v>
      </c>
      <c r="K1584" s="328" t="s">
        <v>67</v>
      </c>
      <c r="M1584" s="328" t="str">
        <f t="shared" si="49"/>
        <v>090360 KS EQUITY</v>
      </c>
      <c r="O1584" s="328" t="str">
        <f t="shared" si="50"/>
        <v>KOSDAQ:A090360</v>
      </c>
    </row>
    <row r="1585" spans="2:15">
      <c r="B1585" s="328" t="s">
        <v>7726</v>
      </c>
      <c r="C1585" s="328" t="s">
        <v>4165</v>
      </c>
      <c r="D1585" s="331" t="s">
        <v>7727</v>
      </c>
      <c r="E1585" s="328" t="s">
        <v>1182</v>
      </c>
      <c r="F1585" s="328" t="s">
        <v>7728</v>
      </c>
      <c r="G1585" s="330">
        <v>40812</v>
      </c>
      <c r="H1585" s="328" t="s">
        <v>39</v>
      </c>
      <c r="I1585" s="328" t="s">
        <v>7729</v>
      </c>
      <c r="J1585" s="328" t="s">
        <v>7730</v>
      </c>
      <c r="K1585" s="328" t="s">
        <v>1069</v>
      </c>
      <c r="M1585" s="328" t="str">
        <f t="shared" si="49"/>
        <v>131220 KS EQUITY</v>
      </c>
      <c r="O1585" s="328" t="str">
        <f t="shared" si="50"/>
        <v>KOSDAQ:A131220</v>
      </c>
    </row>
    <row r="1586" spans="2:15">
      <c r="B1586" s="328" t="s">
        <v>7731</v>
      </c>
      <c r="C1586" s="328" t="s">
        <v>4165</v>
      </c>
      <c r="D1586" s="331" t="s">
        <v>7732</v>
      </c>
      <c r="E1586" s="328" t="s">
        <v>316</v>
      </c>
      <c r="F1586" s="328" t="s">
        <v>7733</v>
      </c>
      <c r="G1586" s="330">
        <v>40763</v>
      </c>
      <c r="H1586" s="328" t="s">
        <v>39</v>
      </c>
      <c r="I1586" s="328" t="s">
        <v>7734</v>
      </c>
      <c r="J1586" s="328" t="s">
        <v>7735</v>
      </c>
      <c r="K1586" s="328" t="s">
        <v>79</v>
      </c>
      <c r="M1586" s="328" t="str">
        <f t="shared" si="49"/>
        <v>131390 KS EQUITY</v>
      </c>
      <c r="O1586" s="328" t="str">
        <f t="shared" si="50"/>
        <v>KOSDAQ:A131390</v>
      </c>
    </row>
    <row r="1587" spans="2:15">
      <c r="B1587" s="328" t="s">
        <v>7736</v>
      </c>
      <c r="C1587" s="328" t="s">
        <v>4165</v>
      </c>
      <c r="D1587" s="331" t="s">
        <v>7737</v>
      </c>
      <c r="E1587" s="328" t="s">
        <v>1261</v>
      </c>
      <c r="F1587" s="328" t="s">
        <v>7738</v>
      </c>
      <c r="G1587" s="330">
        <v>40760</v>
      </c>
      <c r="H1587" s="328" t="s">
        <v>39</v>
      </c>
      <c r="I1587" s="328" t="s">
        <v>7739</v>
      </c>
      <c r="J1587" s="328" t="s">
        <v>7740</v>
      </c>
      <c r="K1587" s="328" t="s">
        <v>67</v>
      </c>
      <c r="M1587" s="328" t="str">
        <f t="shared" si="49"/>
        <v>143160 KS EQUITY</v>
      </c>
      <c r="O1587" s="328" t="str">
        <f t="shared" si="50"/>
        <v>KOSDAQ:A143160</v>
      </c>
    </row>
    <row r="1588" spans="2:15">
      <c r="B1588" s="328" t="s">
        <v>7741</v>
      </c>
      <c r="C1588" s="328" t="s">
        <v>4165</v>
      </c>
      <c r="D1588" s="331" t="s">
        <v>7742</v>
      </c>
      <c r="E1588" s="328" t="s">
        <v>439</v>
      </c>
      <c r="F1588" s="328" t="s">
        <v>7743</v>
      </c>
      <c r="G1588" s="330">
        <v>40758</v>
      </c>
      <c r="H1588" s="328" t="s">
        <v>39</v>
      </c>
      <c r="I1588" s="328" t="s">
        <v>7744</v>
      </c>
      <c r="J1588" s="328" t="s">
        <v>7745</v>
      </c>
      <c r="K1588" s="328" t="s">
        <v>67</v>
      </c>
      <c r="M1588" s="328" t="str">
        <f t="shared" si="49"/>
        <v>137950 KS EQUITY</v>
      </c>
      <c r="O1588" s="328" t="str">
        <f t="shared" si="50"/>
        <v>KOSDAQ:A137950</v>
      </c>
    </row>
    <row r="1589" spans="2:15">
      <c r="B1589" s="328" t="s">
        <v>7746</v>
      </c>
      <c r="C1589" s="328" t="s">
        <v>4165</v>
      </c>
      <c r="D1589" s="331" t="s">
        <v>7747</v>
      </c>
      <c r="E1589" s="328" t="s">
        <v>575</v>
      </c>
      <c r="F1589" s="328" t="s">
        <v>7748</v>
      </c>
      <c r="G1589" s="330">
        <v>40753</v>
      </c>
      <c r="H1589" s="328" t="s">
        <v>39</v>
      </c>
      <c r="I1589" s="328" t="s">
        <v>7749</v>
      </c>
      <c r="J1589" s="328"/>
      <c r="K1589" s="328" t="s">
        <v>67</v>
      </c>
      <c r="M1589" s="328" t="str">
        <f t="shared" si="49"/>
        <v>040910 KS EQUITY</v>
      </c>
      <c r="O1589" s="328" t="str">
        <f t="shared" si="50"/>
        <v>KOSDAQ:A040910</v>
      </c>
    </row>
    <row r="1590" spans="2:15">
      <c r="B1590" s="328" t="s">
        <v>7750</v>
      </c>
      <c r="C1590" s="328" t="s">
        <v>4165</v>
      </c>
      <c r="D1590" s="331" t="s">
        <v>7751</v>
      </c>
      <c r="E1590" s="328" t="s">
        <v>439</v>
      </c>
      <c r="F1590" s="328" t="s">
        <v>7752</v>
      </c>
      <c r="G1590" s="330">
        <v>40745</v>
      </c>
      <c r="H1590" s="328" t="s">
        <v>39</v>
      </c>
      <c r="I1590" s="328" t="s">
        <v>7753</v>
      </c>
      <c r="J1590" s="328" t="s">
        <v>7754</v>
      </c>
      <c r="K1590" s="328" t="s">
        <v>436</v>
      </c>
      <c r="M1590" s="328" t="str">
        <f t="shared" si="49"/>
        <v>123330 KS EQUITY</v>
      </c>
      <c r="O1590" s="328" t="str">
        <f t="shared" si="50"/>
        <v>KOSDAQ:A123330</v>
      </c>
    </row>
    <row r="1591" spans="2:15">
      <c r="B1591" s="328" t="s">
        <v>7755</v>
      </c>
      <c r="C1591" s="328" t="s">
        <v>4165</v>
      </c>
      <c r="D1591" s="331" t="s">
        <v>7756</v>
      </c>
      <c r="E1591" s="328" t="s">
        <v>365</v>
      </c>
      <c r="F1591" s="328" t="s">
        <v>7757</v>
      </c>
      <c r="G1591" s="330">
        <v>40737</v>
      </c>
      <c r="H1591" s="328" t="s">
        <v>39</v>
      </c>
      <c r="I1591" s="328" t="s">
        <v>7758</v>
      </c>
      <c r="J1591" s="328"/>
      <c r="K1591" s="328" t="s">
        <v>128</v>
      </c>
      <c r="M1591" s="328" t="str">
        <f t="shared" si="49"/>
        <v>139050 KS EQUITY</v>
      </c>
      <c r="O1591" s="328" t="str">
        <f t="shared" si="50"/>
        <v>KOSDAQ:A139050</v>
      </c>
    </row>
    <row r="1592" spans="2:15">
      <c r="B1592" s="328" t="s">
        <v>7759</v>
      </c>
      <c r="C1592" s="328" t="s">
        <v>4165</v>
      </c>
      <c r="D1592" s="331" t="s">
        <v>7760</v>
      </c>
      <c r="E1592" s="328" t="s">
        <v>136</v>
      </c>
      <c r="F1592" s="328" t="s">
        <v>7761</v>
      </c>
      <c r="G1592" s="330">
        <v>40736</v>
      </c>
      <c r="H1592" s="328" t="s">
        <v>39</v>
      </c>
      <c r="I1592" s="328" t="s">
        <v>4404</v>
      </c>
      <c r="J1592" s="328" t="s">
        <v>7762</v>
      </c>
      <c r="K1592" s="328" t="s">
        <v>67</v>
      </c>
      <c r="M1592" s="328" t="str">
        <f t="shared" si="49"/>
        <v>089980 KS EQUITY</v>
      </c>
      <c r="O1592" s="328" t="str">
        <f t="shared" si="50"/>
        <v>KOSDAQ:A089980</v>
      </c>
    </row>
    <row r="1593" spans="2:15">
      <c r="B1593" s="328" t="s">
        <v>7763</v>
      </c>
      <c r="C1593" s="328" t="s">
        <v>4165</v>
      </c>
      <c r="D1593" s="331" t="s">
        <v>7764</v>
      </c>
      <c r="E1593" s="328" t="s">
        <v>4904</v>
      </c>
      <c r="F1593" s="328" t="s">
        <v>7765</v>
      </c>
      <c r="G1593" s="330">
        <v>40732</v>
      </c>
      <c r="H1593" s="328" t="s">
        <v>39</v>
      </c>
      <c r="I1593" s="328" t="s">
        <v>7766</v>
      </c>
      <c r="J1593" s="328" t="s">
        <v>7767</v>
      </c>
      <c r="K1593" s="328" t="s">
        <v>351</v>
      </c>
      <c r="M1593" s="328" t="str">
        <f t="shared" si="49"/>
        <v>138610 KS EQUITY</v>
      </c>
      <c r="O1593" s="328" t="str">
        <f t="shared" si="50"/>
        <v>KOSDAQ:A138610</v>
      </c>
    </row>
    <row r="1594" spans="2:15">
      <c r="B1594" s="328" t="s">
        <v>7768</v>
      </c>
      <c r="C1594" s="328" t="s">
        <v>4165</v>
      </c>
      <c r="D1594" s="331" t="s">
        <v>7769</v>
      </c>
      <c r="E1594" s="328" t="s">
        <v>1261</v>
      </c>
      <c r="F1594" s="328" t="s">
        <v>7770</v>
      </c>
      <c r="G1594" s="330">
        <v>40718</v>
      </c>
      <c r="H1594" s="328" t="s">
        <v>39</v>
      </c>
      <c r="I1594" s="328" t="s">
        <v>7771</v>
      </c>
      <c r="J1594" s="328" t="s">
        <v>7772</v>
      </c>
      <c r="K1594" s="328" t="s">
        <v>436</v>
      </c>
      <c r="M1594" s="328" t="str">
        <f t="shared" si="49"/>
        <v>109080 KS EQUITY</v>
      </c>
      <c r="O1594" s="328" t="str">
        <f t="shared" si="50"/>
        <v>KOSDAQ:A109080</v>
      </c>
    </row>
    <row r="1595" spans="2:15">
      <c r="B1595" s="328" t="s">
        <v>7773</v>
      </c>
      <c r="C1595" s="328" t="s">
        <v>4165</v>
      </c>
      <c r="D1595" s="331" t="s">
        <v>7774</v>
      </c>
      <c r="E1595" s="328" t="s">
        <v>88</v>
      </c>
      <c r="F1595" s="328" t="s">
        <v>7775</v>
      </c>
      <c r="G1595" s="330">
        <v>40708</v>
      </c>
      <c r="H1595" s="328" t="s">
        <v>39</v>
      </c>
      <c r="I1595" s="328" t="s">
        <v>7776</v>
      </c>
      <c r="J1595" s="328"/>
      <c r="K1595" s="328" t="s">
        <v>67</v>
      </c>
      <c r="M1595" s="328" t="str">
        <f t="shared" si="49"/>
        <v>108380 KS EQUITY</v>
      </c>
      <c r="O1595" s="328" t="str">
        <f t="shared" si="50"/>
        <v>KOSDAQ:A108380</v>
      </c>
    </row>
    <row r="1596" spans="2:15">
      <c r="B1596" s="328" t="s">
        <v>7777</v>
      </c>
      <c r="C1596" s="328" t="s">
        <v>4165</v>
      </c>
      <c r="D1596" s="331" t="s">
        <v>7778</v>
      </c>
      <c r="E1596" s="328" t="s">
        <v>575</v>
      </c>
      <c r="F1596" s="328" t="s">
        <v>7779</v>
      </c>
      <c r="G1596" s="330">
        <v>40708</v>
      </c>
      <c r="H1596" s="328" t="s">
        <v>181</v>
      </c>
      <c r="I1596" s="328" t="s">
        <v>7780</v>
      </c>
      <c r="J1596" s="328"/>
      <c r="K1596" s="328" t="s">
        <v>128</v>
      </c>
      <c r="M1596" s="328" t="str">
        <f t="shared" si="49"/>
        <v>019770 KS EQUITY</v>
      </c>
      <c r="O1596" s="328" t="str">
        <f t="shared" si="50"/>
        <v>KOSDAQ:A019770</v>
      </c>
    </row>
    <row r="1597" spans="2:15">
      <c r="B1597" s="328" t="s">
        <v>7781</v>
      </c>
      <c r="C1597" s="328" t="s">
        <v>4165</v>
      </c>
      <c r="D1597" s="331" t="s">
        <v>7782</v>
      </c>
      <c r="E1597" s="328" t="s">
        <v>478</v>
      </c>
      <c r="F1597" s="328" t="s">
        <v>7783</v>
      </c>
      <c r="G1597" s="330">
        <v>40696</v>
      </c>
      <c r="H1597" s="328" t="s">
        <v>39</v>
      </c>
      <c r="I1597" s="328" t="s">
        <v>7784</v>
      </c>
      <c r="J1597" s="328" t="s">
        <v>7785</v>
      </c>
      <c r="K1597" s="328" t="s">
        <v>67</v>
      </c>
      <c r="M1597" s="328" t="str">
        <f t="shared" si="49"/>
        <v>137940 KS EQUITY</v>
      </c>
      <c r="O1597" s="328" t="str">
        <f t="shared" si="50"/>
        <v>KOSDAQ:A137940</v>
      </c>
    </row>
    <row r="1598" spans="2:15">
      <c r="B1598" s="328" t="s">
        <v>7786</v>
      </c>
      <c r="C1598" s="328" t="s">
        <v>4165</v>
      </c>
      <c r="D1598" s="331" t="s">
        <v>7787</v>
      </c>
      <c r="E1598" s="328" t="s">
        <v>1098</v>
      </c>
      <c r="F1598" s="328" t="s">
        <v>7788</v>
      </c>
      <c r="G1598" s="330">
        <v>40688</v>
      </c>
      <c r="H1598" s="328" t="s">
        <v>39</v>
      </c>
      <c r="I1598" s="328" t="s">
        <v>7789</v>
      </c>
      <c r="J1598" s="328" t="s">
        <v>7790</v>
      </c>
      <c r="K1598" s="328" t="s">
        <v>33</v>
      </c>
      <c r="M1598" s="328" t="str">
        <f t="shared" si="49"/>
        <v>131100 KS EQUITY</v>
      </c>
      <c r="O1598" s="328" t="str">
        <f t="shared" si="50"/>
        <v>KOSDAQ:A131100</v>
      </c>
    </row>
    <row r="1599" spans="2:15">
      <c r="B1599" s="328" t="s">
        <v>7791</v>
      </c>
      <c r="C1599" s="328" t="s">
        <v>4165</v>
      </c>
      <c r="D1599" s="331" t="s">
        <v>7792</v>
      </c>
      <c r="E1599" s="328" t="s">
        <v>575</v>
      </c>
      <c r="F1599" s="328" t="s">
        <v>7062</v>
      </c>
      <c r="G1599" s="330">
        <v>40683</v>
      </c>
      <c r="H1599" s="328" t="s">
        <v>39</v>
      </c>
      <c r="I1599" s="328" t="s">
        <v>7793</v>
      </c>
      <c r="J1599" s="328" t="s">
        <v>7794</v>
      </c>
      <c r="K1599" s="328" t="s">
        <v>33</v>
      </c>
      <c r="M1599" s="328" t="str">
        <f t="shared" si="49"/>
        <v>138690 KS EQUITY</v>
      </c>
      <c r="O1599" s="328" t="str">
        <f t="shared" si="50"/>
        <v>KOSDAQ:A138690</v>
      </c>
    </row>
    <row r="1600" spans="2:15">
      <c r="B1600" s="328" t="s">
        <v>7795</v>
      </c>
      <c r="C1600" s="328" t="s">
        <v>4165</v>
      </c>
      <c r="D1600" s="331" t="s">
        <v>7796</v>
      </c>
      <c r="E1600" s="328" t="s">
        <v>857</v>
      </c>
      <c r="F1600" s="328" t="s">
        <v>7797</v>
      </c>
      <c r="G1600" s="330">
        <v>40665</v>
      </c>
      <c r="H1600" s="328" t="s">
        <v>39</v>
      </c>
      <c r="I1600" s="328" t="s">
        <v>7798</v>
      </c>
      <c r="J1600" s="328" t="s">
        <v>7799</v>
      </c>
      <c r="K1600" s="328" t="s">
        <v>67</v>
      </c>
      <c r="M1600" s="328" t="str">
        <f t="shared" si="49"/>
        <v>122450 KS EQUITY</v>
      </c>
      <c r="O1600" s="328" t="str">
        <f t="shared" si="50"/>
        <v>KOSDAQ:A122450</v>
      </c>
    </row>
    <row r="1601" spans="2:15">
      <c r="B1601" s="328" t="s">
        <v>7800</v>
      </c>
      <c r="C1601" s="328" t="s">
        <v>4165</v>
      </c>
      <c r="D1601" s="331" t="s">
        <v>7801</v>
      </c>
      <c r="E1601" s="328" t="s">
        <v>1892</v>
      </c>
      <c r="F1601" s="328" t="s">
        <v>7802</v>
      </c>
      <c r="G1601" s="330">
        <v>40665</v>
      </c>
      <c r="H1601" s="328" t="s">
        <v>39</v>
      </c>
      <c r="I1601" s="328" t="s">
        <v>7803</v>
      </c>
      <c r="J1601" s="328"/>
      <c r="K1601" s="328" t="s">
        <v>92</v>
      </c>
      <c r="M1601" s="328" t="str">
        <f t="shared" si="49"/>
        <v>121440 KS EQUITY</v>
      </c>
      <c r="O1601" s="328" t="str">
        <f t="shared" si="50"/>
        <v>KOSDAQ:A121440</v>
      </c>
    </row>
    <row r="1602" spans="2:15">
      <c r="B1602" s="328" t="s">
        <v>7804</v>
      </c>
      <c r="C1602" s="328" t="s">
        <v>4165</v>
      </c>
      <c r="D1602" s="331" t="s">
        <v>7805</v>
      </c>
      <c r="E1602" s="328" t="s">
        <v>365</v>
      </c>
      <c r="F1602" s="328" t="s">
        <v>7806</v>
      </c>
      <c r="G1602" s="330">
        <v>40660</v>
      </c>
      <c r="H1602" s="328" t="s">
        <v>39</v>
      </c>
      <c r="I1602" s="328" t="s">
        <v>7807</v>
      </c>
      <c r="J1602" s="328"/>
      <c r="K1602" s="328" t="s">
        <v>33</v>
      </c>
      <c r="M1602" s="328" t="str">
        <f t="shared" si="49"/>
        <v>136540 KS EQUITY</v>
      </c>
      <c r="O1602" s="328" t="str">
        <f t="shared" si="50"/>
        <v>KOSDAQ:A136540</v>
      </c>
    </row>
    <row r="1603" spans="2:15">
      <c r="B1603" s="328" t="s">
        <v>7808</v>
      </c>
      <c r="C1603" s="328" t="s">
        <v>4165</v>
      </c>
      <c r="D1603" s="331" t="s">
        <v>7809</v>
      </c>
      <c r="E1603" s="328" t="s">
        <v>1772</v>
      </c>
      <c r="F1603" s="328" t="s">
        <v>7810</v>
      </c>
      <c r="G1603" s="330">
        <v>40659</v>
      </c>
      <c r="H1603" s="328" t="s">
        <v>39</v>
      </c>
      <c r="I1603" s="328" t="s">
        <v>7811</v>
      </c>
      <c r="J1603" s="328" t="s">
        <v>7812</v>
      </c>
      <c r="K1603" s="328" t="s">
        <v>971</v>
      </c>
      <c r="M1603" s="328" t="str">
        <f t="shared" si="49"/>
        <v>136480 KS EQUITY</v>
      </c>
      <c r="O1603" s="328" t="str">
        <f t="shared" si="50"/>
        <v>KOSDAQ:A136480</v>
      </c>
    </row>
    <row r="1604" spans="2:15">
      <c r="B1604" s="328" t="s">
        <v>7813</v>
      </c>
      <c r="C1604" s="328" t="s">
        <v>4165</v>
      </c>
      <c r="D1604" s="331" t="s">
        <v>7814</v>
      </c>
      <c r="E1604" s="328" t="s">
        <v>1308</v>
      </c>
      <c r="F1604" s="328" t="s">
        <v>7815</v>
      </c>
      <c r="G1604" s="330">
        <v>40597</v>
      </c>
      <c r="H1604" s="328" t="s">
        <v>39</v>
      </c>
      <c r="I1604" s="328" t="s">
        <v>7816</v>
      </c>
      <c r="J1604" s="328" t="s">
        <v>7817</v>
      </c>
      <c r="K1604" s="328" t="s">
        <v>128</v>
      </c>
      <c r="M1604" s="328" t="str">
        <f t="shared" si="49"/>
        <v>134060 KS EQUITY</v>
      </c>
      <c r="O1604" s="328" t="str">
        <f t="shared" si="50"/>
        <v>KOSDAQ:A134060</v>
      </c>
    </row>
    <row r="1605" spans="2:15">
      <c r="B1605" s="328" t="s">
        <v>7818</v>
      </c>
      <c r="C1605" s="328" t="s">
        <v>4165</v>
      </c>
      <c r="D1605" s="331" t="s">
        <v>7819</v>
      </c>
      <c r="E1605" s="328" t="s">
        <v>413</v>
      </c>
      <c r="F1605" s="328" t="s">
        <v>7820</v>
      </c>
      <c r="G1605" s="330">
        <v>40583</v>
      </c>
      <c r="H1605" s="328" t="s">
        <v>39</v>
      </c>
      <c r="I1605" s="328" t="s">
        <v>7821</v>
      </c>
      <c r="J1605" s="328" t="s">
        <v>7822</v>
      </c>
      <c r="K1605" s="328" t="s">
        <v>860</v>
      </c>
      <c r="M1605" s="328" t="str">
        <f t="shared" si="49"/>
        <v>104480 KS EQUITY</v>
      </c>
      <c r="O1605" s="328" t="str">
        <f t="shared" si="50"/>
        <v>KOSDAQ:A104480</v>
      </c>
    </row>
    <row r="1606" spans="2:15">
      <c r="B1606" s="328" t="s">
        <v>7823</v>
      </c>
      <c r="C1606" s="328" t="s">
        <v>4165</v>
      </c>
      <c r="D1606" s="331" t="s">
        <v>7824</v>
      </c>
      <c r="E1606" s="328" t="s">
        <v>762</v>
      </c>
      <c r="F1606" s="328" t="s">
        <v>7825</v>
      </c>
      <c r="G1606" s="330">
        <v>40582</v>
      </c>
      <c r="H1606" s="328" t="s">
        <v>39</v>
      </c>
      <c r="I1606" s="328" t="s">
        <v>7826</v>
      </c>
      <c r="J1606" s="328" t="s">
        <v>7827</v>
      </c>
      <c r="K1606" s="328" t="s">
        <v>33</v>
      </c>
      <c r="M1606" s="328" t="str">
        <f t="shared" si="49"/>
        <v>008470 KS EQUITY</v>
      </c>
      <c r="O1606" s="328" t="str">
        <f t="shared" si="50"/>
        <v>KOSDAQ:A008470</v>
      </c>
    </row>
    <row r="1607" spans="2:15">
      <c r="B1607" s="328" t="s">
        <v>7828</v>
      </c>
      <c r="C1607" s="328" t="s">
        <v>4165</v>
      </c>
      <c r="D1607" s="331" t="s">
        <v>7829</v>
      </c>
      <c r="E1607" s="328" t="s">
        <v>439</v>
      </c>
      <c r="F1607" s="328" t="s">
        <v>7830</v>
      </c>
      <c r="G1607" s="330">
        <v>40582</v>
      </c>
      <c r="H1607" s="328" t="s">
        <v>39</v>
      </c>
      <c r="I1607" s="328" t="s">
        <v>7831</v>
      </c>
      <c r="J1607" s="328"/>
      <c r="K1607" s="328" t="s">
        <v>104</v>
      </c>
      <c r="M1607" s="328" t="str">
        <f t="shared" si="49"/>
        <v>121600 KS EQUITY</v>
      </c>
      <c r="O1607" s="328" t="str">
        <f t="shared" si="50"/>
        <v>KOSDAQ:A121600</v>
      </c>
    </row>
    <row r="1608" spans="2:15">
      <c r="B1608" s="328" t="s">
        <v>7832</v>
      </c>
      <c r="C1608" s="328" t="s">
        <v>4165</v>
      </c>
      <c r="D1608" s="331" t="s">
        <v>7833</v>
      </c>
      <c r="E1608" s="328" t="s">
        <v>512</v>
      </c>
      <c r="F1608" s="328" t="s">
        <v>7834</v>
      </c>
      <c r="G1608" s="330">
        <v>40574</v>
      </c>
      <c r="H1608" s="328" t="s">
        <v>39</v>
      </c>
      <c r="I1608" s="328" t="s">
        <v>7835</v>
      </c>
      <c r="J1608" s="328"/>
      <c r="K1608" s="328" t="s">
        <v>67</v>
      </c>
      <c r="M1608" s="328" t="str">
        <f t="shared" si="49"/>
        <v>093320 KS EQUITY</v>
      </c>
      <c r="O1608" s="328" t="str">
        <f t="shared" si="50"/>
        <v>KOSDAQ:A093320</v>
      </c>
    </row>
    <row r="1609" spans="2:15">
      <c r="B1609" s="328" t="s">
        <v>7836</v>
      </c>
      <c r="C1609" s="328" t="s">
        <v>4165</v>
      </c>
      <c r="D1609" s="331" t="s">
        <v>7837</v>
      </c>
      <c r="E1609" s="328" t="s">
        <v>187</v>
      </c>
      <c r="F1609" s="328" t="s">
        <v>7838</v>
      </c>
      <c r="G1609" s="330">
        <v>40574</v>
      </c>
      <c r="H1609" s="328" t="s">
        <v>39</v>
      </c>
      <c r="I1609" s="328" t="s">
        <v>7839</v>
      </c>
      <c r="J1609" s="328" t="s">
        <v>7840</v>
      </c>
      <c r="K1609" s="328" t="s">
        <v>67</v>
      </c>
      <c r="M1609" s="328" t="str">
        <f t="shared" si="49"/>
        <v>130740 KS EQUITY</v>
      </c>
      <c r="O1609" s="328" t="str">
        <f t="shared" si="50"/>
        <v>KOSDAQ:A130740</v>
      </c>
    </row>
    <row r="1610" spans="2:15">
      <c r="B1610" s="328" t="s">
        <v>7841</v>
      </c>
      <c r="C1610" s="328" t="s">
        <v>4165</v>
      </c>
      <c r="D1610" s="331" t="s">
        <v>7842</v>
      </c>
      <c r="E1610" s="328" t="s">
        <v>1453</v>
      </c>
      <c r="F1610" s="328" t="s">
        <v>7843</v>
      </c>
      <c r="G1610" s="330">
        <v>40574</v>
      </c>
      <c r="H1610" s="328" t="s">
        <v>39</v>
      </c>
      <c r="I1610" s="328" t="s">
        <v>7844</v>
      </c>
      <c r="J1610" s="328" t="s">
        <v>7845</v>
      </c>
      <c r="K1610" s="328" t="s">
        <v>33</v>
      </c>
      <c r="M1610" s="328" t="str">
        <f t="shared" si="49"/>
        <v>131180 KS EQUITY</v>
      </c>
      <c r="O1610" s="328" t="str">
        <f t="shared" si="50"/>
        <v>KOSDAQ:A131180</v>
      </c>
    </row>
    <row r="1611" spans="2:15">
      <c r="B1611" s="328" t="s">
        <v>7846</v>
      </c>
      <c r="C1611" s="328" t="s">
        <v>4165</v>
      </c>
      <c r="D1611" s="331" t="s">
        <v>7847</v>
      </c>
      <c r="E1611" s="328" t="s">
        <v>290</v>
      </c>
      <c r="F1611" s="328" t="s">
        <v>7848</v>
      </c>
      <c r="G1611" s="330">
        <v>40569</v>
      </c>
      <c r="H1611" s="328" t="s">
        <v>39</v>
      </c>
      <c r="I1611" s="328" t="s">
        <v>7849</v>
      </c>
      <c r="J1611" s="328" t="s">
        <v>7850</v>
      </c>
      <c r="K1611" s="328" t="s">
        <v>436</v>
      </c>
      <c r="M1611" s="328" t="str">
        <f t="shared" si="49"/>
        <v>061970 KS EQUITY</v>
      </c>
      <c r="O1611" s="328" t="str">
        <f t="shared" si="50"/>
        <v>KOSDAQ:A061970</v>
      </c>
    </row>
    <row r="1612" spans="2:15">
      <c r="B1612" s="328" t="s">
        <v>7851</v>
      </c>
      <c r="C1612" s="328" t="s">
        <v>4165</v>
      </c>
      <c r="D1612" s="331" t="s">
        <v>7852</v>
      </c>
      <c r="E1612" s="328" t="s">
        <v>544</v>
      </c>
      <c r="F1612" s="328" t="s">
        <v>7853</v>
      </c>
      <c r="G1612" s="330">
        <v>40569</v>
      </c>
      <c r="H1612" s="328" t="s">
        <v>39</v>
      </c>
      <c r="I1612" s="328" t="s">
        <v>7854</v>
      </c>
      <c r="J1612" s="328" t="s">
        <v>7855</v>
      </c>
      <c r="K1612" s="328" t="s">
        <v>67</v>
      </c>
      <c r="M1612" s="328" t="str">
        <f t="shared" si="49"/>
        <v>126880 KS EQUITY</v>
      </c>
      <c r="O1612" s="328" t="str">
        <f t="shared" si="50"/>
        <v>KOSDAQ:A126880</v>
      </c>
    </row>
    <row r="1613" spans="2:15">
      <c r="B1613" s="328" t="s">
        <v>7856</v>
      </c>
      <c r="C1613" s="328" t="s">
        <v>4165</v>
      </c>
      <c r="D1613" s="331" t="s">
        <v>7857</v>
      </c>
      <c r="E1613" s="328" t="s">
        <v>152</v>
      </c>
      <c r="F1613" s="328" t="s">
        <v>7858</v>
      </c>
      <c r="G1613" s="330">
        <v>40567</v>
      </c>
      <c r="H1613" s="328" t="s">
        <v>39</v>
      </c>
      <c r="I1613" s="328" t="s">
        <v>7859</v>
      </c>
      <c r="J1613" s="328" t="s">
        <v>7860</v>
      </c>
      <c r="K1613" s="328" t="s">
        <v>33</v>
      </c>
      <c r="M1613" s="328" t="str">
        <f t="shared" si="49"/>
        <v>033560 KS EQUITY</v>
      </c>
      <c r="O1613" s="328" t="str">
        <f t="shared" si="50"/>
        <v>KOSDAQ:A033560</v>
      </c>
    </row>
    <row r="1614" spans="2:15">
      <c r="B1614" s="328" t="s">
        <v>7861</v>
      </c>
      <c r="C1614" s="328" t="s">
        <v>4165</v>
      </c>
      <c r="D1614" s="331" t="s">
        <v>7862</v>
      </c>
      <c r="E1614" s="328" t="s">
        <v>179</v>
      </c>
      <c r="F1614" s="328" t="s">
        <v>7863</v>
      </c>
      <c r="G1614" s="330">
        <v>40548</v>
      </c>
      <c r="H1614" s="328" t="s">
        <v>39</v>
      </c>
      <c r="I1614" s="328" t="s">
        <v>7864</v>
      </c>
      <c r="J1614" s="328" t="s">
        <v>7865</v>
      </c>
      <c r="K1614" s="328" t="s">
        <v>33</v>
      </c>
      <c r="M1614" s="328" t="str">
        <f t="shared" si="49"/>
        <v>048530 KS EQUITY</v>
      </c>
      <c r="O1614" s="328" t="str">
        <f t="shared" si="50"/>
        <v>KOSDAQ:A048530</v>
      </c>
    </row>
    <row r="1615" spans="2:15">
      <c r="B1615" s="328" t="s">
        <v>7866</v>
      </c>
      <c r="C1615" s="328" t="s">
        <v>4165</v>
      </c>
      <c r="D1615" s="331" t="s">
        <v>7867</v>
      </c>
      <c r="E1615" s="328" t="s">
        <v>131</v>
      </c>
      <c r="F1615" s="328" t="s">
        <v>7868</v>
      </c>
      <c r="G1615" s="330">
        <v>40548</v>
      </c>
      <c r="H1615" s="328" t="s">
        <v>39</v>
      </c>
      <c r="I1615" s="328" t="s">
        <v>7869</v>
      </c>
      <c r="J1615" s="328" t="s">
        <v>7870</v>
      </c>
      <c r="K1615" s="328" t="s">
        <v>1069</v>
      </c>
      <c r="M1615" s="328" t="str">
        <f t="shared" si="49"/>
        <v>119860 KS EQUITY</v>
      </c>
      <c r="O1615" s="328" t="str">
        <f t="shared" si="50"/>
        <v>KOSDAQ:A119860</v>
      </c>
    </row>
    <row r="1616" spans="2:15">
      <c r="B1616" s="328" t="s">
        <v>7871</v>
      </c>
      <c r="C1616" s="328" t="s">
        <v>4165</v>
      </c>
      <c r="D1616" s="331" t="s">
        <v>7872</v>
      </c>
      <c r="E1616" s="328" t="s">
        <v>131</v>
      </c>
      <c r="F1616" s="328" t="s">
        <v>7873</v>
      </c>
      <c r="G1616" s="330">
        <v>40548</v>
      </c>
      <c r="H1616" s="328" t="s">
        <v>39</v>
      </c>
      <c r="I1616" s="328" t="s">
        <v>7874</v>
      </c>
      <c r="J1616" s="328" t="s">
        <v>7875</v>
      </c>
      <c r="K1616" s="328" t="s">
        <v>579</v>
      </c>
      <c r="M1616" s="328" t="str">
        <f t="shared" si="49"/>
        <v>131370 KS EQUITY</v>
      </c>
      <c r="O1616" s="328" t="str">
        <f t="shared" si="50"/>
        <v>KOSDAQ:A131370</v>
      </c>
    </row>
    <row r="1617" spans="2:15">
      <c r="B1617" s="328" t="s">
        <v>7876</v>
      </c>
      <c r="C1617" s="328" t="s">
        <v>4165</v>
      </c>
      <c r="D1617" s="331" t="s">
        <v>7877</v>
      </c>
      <c r="E1617" s="328" t="s">
        <v>575</v>
      </c>
      <c r="F1617" s="328" t="s">
        <v>7878</v>
      </c>
      <c r="G1617" s="330">
        <v>40539</v>
      </c>
      <c r="H1617" s="328" t="s">
        <v>39</v>
      </c>
      <c r="I1617" s="328" t="s">
        <v>7879</v>
      </c>
      <c r="J1617" s="328" t="s">
        <v>7880</v>
      </c>
      <c r="K1617" s="328" t="s">
        <v>971</v>
      </c>
      <c r="M1617" s="328" t="str">
        <f t="shared" si="49"/>
        <v>064290 KS EQUITY</v>
      </c>
      <c r="O1617" s="328" t="str">
        <f t="shared" si="50"/>
        <v>KOSDAQ:A064290</v>
      </c>
    </row>
    <row r="1618" spans="2:15">
      <c r="B1618" s="328" t="s">
        <v>7881</v>
      </c>
      <c r="C1618" s="328" t="s">
        <v>4165</v>
      </c>
      <c r="D1618" s="331" t="s">
        <v>7882</v>
      </c>
      <c r="E1618" s="328" t="s">
        <v>478</v>
      </c>
      <c r="F1618" s="328" t="s">
        <v>7883</v>
      </c>
      <c r="G1618" s="330">
        <v>40532</v>
      </c>
      <c r="H1618" s="328" t="s">
        <v>39</v>
      </c>
      <c r="I1618" s="328" t="s">
        <v>7884</v>
      </c>
      <c r="J1618" s="328" t="s">
        <v>7885</v>
      </c>
      <c r="K1618" s="328" t="s">
        <v>67</v>
      </c>
      <c r="M1618" s="328" t="str">
        <f t="shared" si="49"/>
        <v>131290 KS EQUITY</v>
      </c>
      <c r="O1618" s="328" t="str">
        <f t="shared" si="50"/>
        <v>KOSDAQ:A131290</v>
      </c>
    </row>
    <row r="1619" spans="2:15">
      <c r="B1619" s="328" t="s">
        <v>7886</v>
      </c>
      <c r="C1619" s="328" t="s">
        <v>4165</v>
      </c>
      <c r="D1619" s="331" t="s">
        <v>7887</v>
      </c>
      <c r="E1619" s="328" t="s">
        <v>198</v>
      </c>
      <c r="F1619" s="328" t="s">
        <v>7888</v>
      </c>
      <c r="G1619" s="330">
        <v>40525</v>
      </c>
      <c r="H1619" s="328" t="s">
        <v>39</v>
      </c>
      <c r="I1619" s="328" t="s">
        <v>7889</v>
      </c>
      <c r="J1619" s="328"/>
      <c r="K1619" s="328" t="s">
        <v>33</v>
      </c>
      <c r="M1619" s="328" t="str">
        <f t="shared" si="49"/>
        <v>131400 KS EQUITY</v>
      </c>
      <c r="O1619" s="328" t="str">
        <f t="shared" si="50"/>
        <v>KOSDAQ:A131400</v>
      </c>
    </row>
    <row r="1620" spans="2:15">
      <c r="B1620" s="328" t="s">
        <v>7890</v>
      </c>
      <c r="C1620" s="328" t="s">
        <v>4165</v>
      </c>
      <c r="D1620" s="331" t="s">
        <v>7891</v>
      </c>
      <c r="E1620" s="328" t="s">
        <v>421</v>
      </c>
      <c r="F1620" s="328" t="s">
        <v>7892</v>
      </c>
      <c r="G1620" s="330">
        <v>40515</v>
      </c>
      <c r="H1620" s="328" t="s">
        <v>39</v>
      </c>
      <c r="I1620" s="328" t="s">
        <v>7893</v>
      </c>
      <c r="J1620" s="328" t="s">
        <v>7894</v>
      </c>
      <c r="K1620" s="328" t="s">
        <v>128</v>
      </c>
      <c r="M1620" s="328" t="str">
        <f t="shared" si="49"/>
        <v>120240 KS EQUITY</v>
      </c>
      <c r="O1620" s="328" t="str">
        <f t="shared" si="50"/>
        <v>KOSDAQ:A120240</v>
      </c>
    </row>
    <row r="1621" spans="2:15">
      <c r="B1621" s="328" t="s">
        <v>7895</v>
      </c>
      <c r="C1621" s="328" t="s">
        <v>4165</v>
      </c>
      <c r="D1621" s="331" t="s">
        <v>7896</v>
      </c>
      <c r="E1621" s="328" t="s">
        <v>836</v>
      </c>
      <c r="F1621" s="328" t="s">
        <v>7897</v>
      </c>
      <c r="G1621" s="330">
        <v>40513</v>
      </c>
      <c r="H1621" s="328" t="s">
        <v>39</v>
      </c>
      <c r="I1621" s="328" t="s">
        <v>7898</v>
      </c>
      <c r="J1621" s="328" t="s">
        <v>7899</v>
      </c>
      <c r="K1621" s="328" t="s">
        <v>67</v>
      </c>
      <c r="M1621" s="328" t="str">
        <f t="shared" si="49"/>
        <v>128660 KS EQUITY</v>
      </c>
      <c r="O1621" s="328" t="str">
        <f t="shared" si="50"/>
        <v>KOSDAQ:A128660</v>
      </c>
    </row>
    <row r="1622" spans="2:15">
      <c r="B1622" s="328" t="s">
        <v>7900</v>
      </c>
      <c r="C1622" s="328" t="s">
        <v>4165</v>
      </c>
      <c r="D1622" s="331" t="s">
        <v>7901</v>
      </c>
      <c r="E1622" s="328" t="s">
        <v>376</v>
      </c>
      <c r="F1622" s="328" t="s">
        <v>7902</v>
      </c>
      <c r="G1622" s="330">
        <v>40511</v>
      </c>
      <c r="H1622" s="328" t="s">
        <v>39</v>
      </c>
      <c r="I1622" s="328" t="s">
        <v>7903</v>
      </c>
      <c r="J1622" s="328" t="s">
        <v>7904</v>
      </c>
      <c r="K1622" s="328" t="s">
        <v>971</v>
      </c>
      <c r="M1622" s="328" t="str">
        <f t="shared" si="49"/>
        <v>131030 KS EQUITY</v>
      </c>
      <c r="O1622" s="328" t="str">
        <f t="shared" si="50"/>
        <v>KOSDAQ:A131030</v>
      </c>
    </row>
    <row r="1623" spans="2:15">
      <c r="B1623" s="328" t="s">
        <v>7905</v>
      </c>
      <c r="C1623" s="328" t="s">
        <v>4165</v>
      </c>
      <c r="D1623" s="331" t="s">
        <v>7906</v>
      </c>
      <c r="E1623" s="328" t="s">
        <v>1453</v>
      </c>
      <c r="F1623" s="328" t="s">
        <v>7907</v>
      </c>
      <c r="G1623" s="330">
        <v>40508</v>
      </c>
      <c r="H1623" s="328" t="s">
        <v>39</v>
      </c>
      <c r="I1623" s="328" t="s">
        <v>7908</v>
      </c>
      <c r="J1623" s="328" t="s">
        <v>7909</v>
      </c>
      <c r="K1623" s="328" t="s">
        <v>67</v>
      </c>
      <c r="M1623" s="328" t="str">
        <f t="shared" si="49"/>
        <v>096690 KS EQUITY</v>
      </c>
      <c r="O1623" s="328" t="str">
        <f t="shared" si="50"/>
        <v>KOSDAQ:A096690</v>
      </c>
    </row>
    <row r="1624" spans="2:15">
      <c r="B1624" s="328" t="s">
        <v>7910</v>
      </c>
      <c r="C1624" s="328" t="s">
        <v>4165</v>
      </c>
      <c r="D1624" s="331" t="s">
        <v>7911</v>
      </c>
      <c r="E1624" s="328" t="s">
        <v>857</v>
      </c>
      <c r="F1624" s="328" t="s">
        <v>7912</v>
      </c>
      <c r="G1624" s="330">
        <v>40501</v>
      </c>
      <c r="H1624" s="328" t="s">
        <v>39</v>
      </c>
      <c r="I1624" s="328" t="s">
        <v>7913</v>
      </c>
      <c r="J1624" s="328" t="s">
        <v>7914</v>
      </c>
      <c r="K1624" s="328" t="s">
        <v>33</v>
      </c>
      <c r="M1624" s="328" t="str">
        <f t="shared" si="49"/>
        <v>033830 KS EQUITY</v>
      </c>
      <c r="O1624" s="328" t="str">
        <f t="shared" si="50"/>
        <v>KOSDAQ:A033830</v>
      </c>
    </row>
    <row r="1625" spans="2:15">
      <c r="B1625" s="328" t="s">
        <v>7915</v>
      </c>
      <c r="C1625" s="328" t="s">
        <v>4165</v>
      </c>
      <c r="D1625" s="331" t="s">
        <v>7916</v>
      </c>
      <c r="E1625" s="328" t="s">
        <v>290</v>
      </c>
      <c r="F1625" s="328" t="s">
        <v>7917</v>
      </c>
      <c r="G1625" s="330">
        <v>40494</v>
      </c>
      <c r="H1625" s="328" t="s">
        <v>39</v>
      </c>
      <c r="I1625" s="328" t="s">
        <v>7918</v>
      </c>
      <c r="J1625" s="328" t="s">
        <v>7919</v>
      </c>
      <c r="K1625" s="328" t="s">
        <v>176</v>
      </c>
      <c r="M1625" s="328" t="str">
        <f t="shared" ref="M1625:M1688" si="51">D1625&amp;" KS EQUITY"</f>
        <v>033170 KS EQUITY</v>
      </c>
      <c r="O1625" s="328" t="str">
        <f t="shared" ref="O1625:O1688" si="52">IF($C1625="코스닥","KOSDAQ:A"&amp;$D1625,"KOSE:A"&amp;$D1625)</f>
        <v>KOSDAQ:A033170</v>
      </c>
    </row>
    <row r="1626" spans="2:15">
      <c r="B1626" s="328" t="s">
        <v>7920</v>
      </c>
      <c r="C1626" s="328" t="s">
        <v>4165</v>
      </c>
      <c r="D1626" s="331" t="s">
        <v>7921</v>
      </c>
      <c r="E1626" s="328" t="s">
        <v>131</v>
      </c>
      <c r="F1626" s="328" t="s">
        <v>7922</v>
      </c>
      <c r="G1626" s="330">
        <v>40494</v>
      </c>
      <c r="H1626" s="328" t="s">
        <v>39</v>
      </c>
      <c r="I1626" s="328" t="s">
        <v>7923</v>
      </c>
      <c r="J1626" s="328" t="s">
        <v>7924</v>
      </c>
      <c r="K1626" s="328" t="s">
        <v>67</v>
      </c>
      <c r="M1626" s="328" t="str">
        <f t="shared" si="51"/>
        <v>041460 KS EQUITY</v>
      </c>
      <c r="O1626" s="328" t="str">
        <f t="shared" si="52"/>
        <v>KOSDAQ:A041460</v>
      </c>
    </row>
    <row r="1627" spans="2:15">
      <c r="B1627" s="328" t="s">
        <v>7925</v>
      </c>
      <c r="C1627" s="328" t="s">
        <v>4165</v>
      </c>
      <c r="D1627" s="331" t="s">
        <v>7926</v>
      </c>
      <c r="E1627" s="328" t="s">
        <v>544</v>
      </c>
      <c r="F1627" s="328" t="s">
        <v>5713</v>
      </c>
      <c r="G1627" s="330">
        <v>40492</v>
      </c>
      <c r="H1627" s="328" t="s">
        <v>39</v>
      </c>
      <c r="I1627" s="328" t="s">
        <v>7927</v>
      </c>
      <c r="J1627" s="328" t="s">
        <v>7928</v>
      </c>
      <c r="K1627" s="328" t="s">
        <v>67</v>
      </c>
      <c r="M1627" s="328" t="str">
        <f t="shared" si="51"/>
        <v>105740 KS EQUITY</v>
      </c>
      <c r="O1627" s="328" t="str">
        <f t="shared" si="52"/>
        <v>KOSDAQ:A105740</v>
      </c>
    </row>
    <row r="1628" spans="2:15">
      <c r="B1628" s="328" t="s">
        <v>7929</v>
      </c>
      <c r="C1628" s="328" t="s">
        <v>4165</v>
      </c>
      <c r="D1628" s="331" t="s">
        <v>7930</v>
      </c>
      <c r="E1628" s="328" t="s">
        <v>456</v>
      </c>
      <c r="F1628" s="328" t="s">
        <v>7931</v>
      </c>
      <c r="G1628" s="330">
        <v>40487</v>
      </c>
      <c r="H1628" s="328" t="s">
        <v>39</v>
      </c>
      <c r="I1628" s="328" t="s">
        <v>7932</v>
      </c>
      <c r="J1628" s="328" t="s">
        <v>7933</v>
      </c>
      <c r="K1628" s="328" t="s">
        <v>67</v>
      </c>
      <c r="M1628" s="328" t="str">
        <f t="shared" si="51"/>
        <v>126600 KS EQUITY</v>
      </c>
      <c r="O1628" s="328" t="str">
        <f t="shared" si="52"/>
        <v>KOSDAQ:A126600</v>
      </c>
    </row>
    <row r="1629" spans="2:15">
      <c r="B1629" s="328" t="s">
        <v>7934</v>
      </c>
      <c r="C1629" s="328" t="s">
        <v>4165</v>
      </c>
      <c r="D1629" s="331" t="s">
        <v>7935</v>
      </c>
      <c r="E1629" s="328" t="s">
        <v>131</v>
      </c>
      <c r="F1629" s="328" t="s">
        <v>7936</v>
      </c>
      <c r="G1629" s="330">
        <v>40487</v>
      </c>
      <c r="H1629" s="328" t="s">
        <v>39</v>
      </c>
      <c r="I1629" s="328" t="s">
        <v>7937</v>
      </c>
      <c r="J1629" s="328" t="s">
        <v>7938</v>
      </c>
      <c r="K1629" s="328" t="s">
        <v>33</v>
      </c>
      <c r="M1629" s="328" t="str">
        <f t="shared" si="51"/>
        <v>123420 KS EQUITY</v>
      </c>
      <c r="O1629" s="328" t="str">
        <f t="shared" si="52"/>
        <v>KOSDAQ:A123420</v>
      </c>
    </row>
    <row r="1630" spans="2:15">
      <c r="B1630" s="328" t="s">
        <v>7939</v>
      </c>
      <c r="C1630" s="328" t="s">
        <v>4165</v>
      </c>
      <c r="D1630" s="331" t="s">
        <v>7940</v>
      </c>
      <c r="E1630" s="328" t="s">
        <v>152</v>
      </c>
      <c r="F1630" s="328" t="s">
        <v>7941</v>
      </c>
      <c r="G1630" s="330">
        <v>40485</v>
      </c>
      <c r="H1630" s="328" t="s">
        <v>39</v>
      </c>
      <c r="I1630" s="328" t="s">
        <v>7942</v>
      </c>
      <c r="J1630" s="328" t="s">
        <v>7943</v>
      </c>
      <c r="K1630" s="328" t="s">
        <v>351</v>
      </c>
      <c r="M1630" s="328" t="str">
        <f t="shared" si="51"/>
        <v>111870 KS EQUITY</v>
      </c>
      <c r="O1630" s="328" t="str">
        <f t="shared" si="52"/>
        <v>KOSDAQ:A111870</v>
      </c>
    </row>
    <row r="1631" spans="2:15">
      <c r="B1631" s="328" t="s">
        <v>7944</v>
      </c>
      <c r="C1631" s="328" t="s">
        <v>4165</v>
      </c>
      <c r="D1631" s="331" t="s">
        <v>7945</v>
      </c>
      <c r="E1631" s="328" t="s">
        <v>290</v>
      </c>
      <c r="F1631" s="328" t="s">
        <v>7946</v>
      </c>
      <c r="G1631" s="330">
        <v>40477</v>
      </c>
      <c r="H1631" s="328" t="s">
        <v>39</v>
      </c>
      <c r="I1631" s="328" t="s">
        <v>7947</v>
      </c>
      <c r="J1631" s="328" t="s">
        <v>7948</v>
      </c>
      <c r="K1631" s="328" t="s">
        <v>67</v>
      </c>
      <c r="M1631" s="328" t="str">
        <f t="shared" si="51"/>
        <v>123860 KS EQUITY</v>
      </c>
      <c r="O1631" s="328" t="str">
        <f t="shared" si="52"/>
        <v>KOSDAQ:A123860</v>
      </c>
    </row>
    <row r="1632" spans="2:15">
      <c r="B1632" s="328" t="s">
        <v>7949</v>
      </c>
      <c r="C1632" s="328" t="s">
        <v>4165</v>
      </c>
      <c r="D1632" s="331" t="s">
        <v>7950</v>
      </c>
      <c r="E1632" s="328" t="s">
        <v>857</v>
      </c>
      <c r="F1632" s="328" t="s">
        <v>7951</v>
      </c>
      <c r="G1632" s="330">
        <v>40477</v>
      </c>
      <c r="H1632" s="328" t="s">
        <v>39</v>
      </c>
      <c r="I1632" s="328" t="s">
        <v>7952</v>
      </c>
      <c r="J1632" s="328" t="s">
        <v>7953</v>
      </c>
      <c r="K1632" s="328" t="s">
        <v>67</v>
      </c>
      <c r="M1632" s="328" t="str">
        <f t="shared" si="51"/>
        <v>058400 KS EQUITY</v>
      </c>
      <c r="O1632" s="328" t="str">
        <f t="shared" si="52"/>
        <v>KOSDAQ:A058400</v>
      </c>
    </row>
    <row r="1633" spans="2:15">
      <c r="B1633" s="328" t="s">
        <v>7954</v>
      </c>
      <c r="C1633" s="328" t="s">
        <v>4165</v>
      </c>
      <c r="D1633" s="331" t="s">
        <v>7955</v>
      </c>
      <c r="E1633" s="328" t="s">
        <v>762</v>
      </c>
      <c r="F1633" s="328" t="s">
        <v>7956</v>
      </c>
      <c r="G1633" s="330">
        <v>40473</v>
      </c>
      <c r="H1633" s="328" t="s">
        <v>39</v>
      </c>
      <c r="I1633" s="328" t="s">
        <v>7957</v>
      </c>
      <c r="J1633" s="328" t="s">
        <v>7958</v>
      </c>
      <c r="K1633" s="328" t="s">
        <v>176</v>
      </c>
      <c r="M1633" s="328" t="str">
        <f t="shared" si="51"/>
        <v>069140 KS EQUITY</v>
      </c>
      <c r="O1633" s="328" t="str">
        <f t="shared" si="52"/>
        <v>KOSDAQ:A069140</v>
      </c>
    </row>
    <row r="1634" spans="2:15">
      <c r="B1634" s="328" t="s">
        <v>7959</v>
      </c>
      <c r="C1634" s="328" t="s">
        <v>4165</v>
      </c>
      <c r="D1634" s="331" t="s">
        <v>7960</v>
      </c>
      <c r="E1634" s="328" t="s">
        <v>4888</v>
      </c>
      <c r="F1634" s="328" t="s">
        <v>7961</v>
      </c>
      <c r="G1634" s="330">
        <v>40473</v>
      </c>
      <c r="H1634" s="328" t="s">
        <v>39</v>
      </c>
      <c r="I1634" s="328" t="s">
        <v>7962</v>
      </c>
      <c r="J1634" s="328" t="s">
        <v>7963</v>
      </c>
      <c r="K1634" s="328" t="s">
        <v>67</v>
      </c>
      <c r="M1634" s="328" t="str">
        <f t="shared" si="51"/>
        <v>119830 KS EQUITY</v>
      </c>
      <c r="O1634" s="328" t="str">
        <f t="shared" si="52"/>
        <v>KOSDAQ:A119830</v>
      </c>
    </row>
    <row r="1635" spans="2:15">
      <c r="B1635" s="328" t="s">
        <v>7964</v>
      </c>
      <c r="C1635" s="328" t="s">
        <v>4165</v>
      </c>
      <c r="D1635" s="331" t="s">
        <v>7965</v>
      </c>
      <c r="E1635" s="328" t="s">
        <v>88</v>
      </c>
      <c r="F1635" s="328" t="s">
        <v>7966</v>
      </c>
      <c r="G1635" s="330">
        <v>40470</v>
      </c>
      <c r="H1635" s="328" t="s">
        <v>39</v>
      </c>
      <c r="I1635" s="328" t="s">
        <v>7967</v>
      </c>
      <c r="J1635" s="328" t="s">
        <v>7968</v>
      </c>
      <c r="K1635" s="328" t="s">
        <v>971</v>
      </c>
      <c r="M1635" s="328" t="str">
        <f t="shared" si="51"/>
        <v>101930 KS EQUITY</v>
      </c>
      <c r="O1635" s="328" t="str">
        <f t="shared" si="52"/>
        <v>KOSDAQ:A101930</v>
      </c>
    </row>
    <row r="1636" spans="2:15">
      <c r="B1636" s="328" t="s">
        <v>7969</v>
      </c>
      <c r="C1636" s="328" t="s">
        <v>4165</v>
      </c>
      <c r="D1636" s="331" t="s">
        <v>7970</v>
      </c>
      <c r="E1636" s="328" t="s">
        <v>6290</v>
      </c>
      <c r="F1636" s="328" t="s">
        <v>7971</v>
      </c>
      <c r="G1636" s="330">
        <v>40456</v>
      </c>
      <c r="H1636" s="328" t="s">
        <v>39</v>
      </c>
      <c r="I1636" s="328" t="s">
        <v>7972</v>
      </c>
      <c r="J1636" s="328" t="s">
        <v>7973</v>
      </c>
      <c r="K1636" s="328" t="s">
        <v>436</v>
      </c>
      <c r="M1636" s="328" t="str">
        <f t="shared" si="51"/>
        <v>078650 KS EQUITY</v>
      </c>
      <c r="O1636" s="328" t="str">
        <f t="shared" si="52"/>
        <v>KOSDAQ:A078650</v>
      </c>
    </row>
    <row r="1637" spans="2:15">
      <c r="B1637" s="328" t="s">
        <v>7974</v>
      </c>
      <c r="C1637" s="328" t="s">
        <v>4165</v>
      </c>
      <c r="D1637" s="331" t="s">
        <v>7975</v>
      </c>
      <c r="E1637" s="328" t="s">
        <v>198</v>
      </c>
      <c r="F1637" s="328" t="s">
        <v>7976</v>
      </c>
      <c r="G1637" s="330">
        <v>40438</v>
      </c>
      <c r="H1637" s="328" t="s">
        <v>39</v>
      </c>
      <c r="I1637" s="328" t="s">
        <v>7977</v>
      </c>
      <c r="J1637" s="328" t="s">
        <v>7978</v>
      </c>
      <c r="K1637" s="328" t="s">
        <v>67</v>
      </c>
      <c r="M1637" s="328" t="str">
        <f t="shared" si="51"/>
        <v>068940 KS EQUITY</v>
      </c>
      <c r="O1637" s="328" t="str">
        <f t="shared" si="52"/>
        <v>KOSDAQ:A068940</v>
      </c>
    </row>
    <row r="1638" spans="2:15">
      <c r="B1638" s="328" t="s">
        <v>7979</v>
      </c>
      <c r="C1638" s="328" t="s">
        <v>4165</v>
      </c>
      <c r="D1638" s="331" t="s">
        <v>7980</v>
      </c>
      <c r="E1638" s="328" t="s">
        <v>575</v>
      </c>
      <c r="F1638" s="328" t="s">
        <v>7981</v>
      </c>
      <c r="G1638" s="330">
        <v>40438</v>
      </c>
      <c r="H1638" s="328" t="s">
        <v>39</v>
      </c>
      <c r="I1638" s="328" t="s">
        <v>7982</v>
      </c>
      <c r="J1638" s="328" t="s">
        <v>7983</v>
      </c>
      <c r="K1638" s="328" t="s">
        <v>579</v>
      </c>
      <c r="M1638" s="328" t="str">
        <f t="shared" si="51"/>
        <v>123840 KS EQUITY</v>
      </c>
      <c r="O1638" s="328" t="str">
        <f t="shared" si="52"/>
        <v>KOSDAQ:A123840</v>
      </c>
    </row>
    <row r="1639" spans="2:15">
      <c r="B1639" s="328" t="s">
        <v>7984</v>
      </c>
      <c r="C1639" s="328" t="s">
        <v>4165</v>
      </c>
      <c r="D1639" s="331" t="s">
        <v>7985</v>
      </c>
      <c r="E1639" s="328" t="s">
        <v>290</v>
      </c>
      <c r="F1639" s="328" t="s">
        <v>7986</v>
      </c>
      <c r="G1639" s="330">
        <v>40435</v>
      </c>
      <c r="H1639" s="328" t="s">
        <v>39</v>
      </c>
      <c r="I1639" s="328" t="s">
        <v>7987</v>
      </c>
      <c r="J1639" s="328" t="s">
        <v>7988</v>
      </c>
      <c r="K1639" s="328" t="s">
        <v>67</v>
      </c>
      <c r="M1639" s="328" t="str">
        <f t="shared" si="51"/>
        <v>117670 KS EQUITY</v>
      </c>
      <c r="O1639" s="328" t="str">
        <f t="shared" si="52"/>
        <v>KOSDAQ:A117670</v>
      </c>
    </row>
    <row r="1640" spans="2:15">
      <c r="B1640" s="328" t="s">
        <v>7989</v>
      </c>
      <c r="C1640" s="328" t="s">
        <v>4165</v>
      </c>
      <c r="D1640" s="331" t="s">
        <v>7990</v>
      </c>
      <c r="E1640" s="328" t="s">
        <v>1154</v>
      </c>
      <c r="F1640" s="328" t="s">
        <v>7991</v>
      </c>
      <c r="G1640" s="330">
        <v>40431</v>
      </c>
      <c r="H1640" s="328" t="s">
        <v>39</v>
      </c>
      <c r="I1640" s="328" t="s">
        <v>7992</v>
      </c>
      <c r="J1640" s="328" t="s">
        <v>7993</v>
      </c>
      <c r="K1640" s="328" t="s">
        <v>33</v>
      </c>
      <c r="M1640" s="328" t="str">
        <f t="shared" si="51"/>
        <v>119500 KS EQUITY</v>
      </c>
      <c r="O1640" s="328" t="str">
        <f t="shared" si="52"/>
        <v>KOSDAQ:A119500</v>
      </c>
    </row>
    <row r="1641" spans="2:15">
      <c r="B1641" s="328" t="s">
        <v>7994</v>
      </c>
      <c r="C1641" s="328" t="s">
        <v>4165</v>
      </c>
      <c r="D1641" s="331" t="s">
        <v>7995</v>
      </c>
      <c r="E1641" s="328" t="s">
        <v>316</v>
      </c>
      <c r="F1641" s="328" t="s">
        <v>7996</v>
      </c>
      <c r="G1641" s="330">
        <v>40431</v>
      </c>
      <c r="H1641" s="328" t="s">
        <v>39</v>
      </c>
      <c r="I1641" s="328" t="s">
        <v>7997</v>
      </c>
      <c r="J1641" s="328" t="s">
        <v>7998</v>
      </c>
      <c r="K1641" s="328" t="s">
        <v>67</v>
      </c>
      <c r="M1641" s="328" t="str">
        <f t="shared" si="51"/>
        <v>068240 KS EQUITY</v>
      </c>
      <c r="O1641" s="328" t="str">
        <f t="shared" si="52"/>
        <v>KOSDAQ:A068240</v>
      </c>
    </row>
    <row r="1642" spans="2:15">
      <c r="B1642" s="328" t="s">
        <v>7999</v>
      </c>
      <c r="C1642" s="328" t="s">
        <v>4165</v>
      </c>
      <c r="D1642" s="331" t="s">
        <v>8000</v>
      </c>
      <c r="E1642" s="328" t="s">
        <v>4904</v>
      </c>
      <c r="F1642" s="328" t="s">
        <v>8001</v>
      </c>
      <c r="G1642" s="330">
        <v>40431</v>
      </c>
      <c r="H1642" s="328" t="s">
        <v>39</v>
      </c>
      <c r="I1642" s="328" t="s">
        <v>8002</v>
      </c>
      <c r="J1642" s="328" t="s">
        <v>8003</v>
      </c>
      <c r="K1642" s="328" t="s">
        <v>67</v>
      </c>
      <c r="M1642" s="328" t="str">
        <f t="shared" si="51"/>
        <v>096530 KS EQUITY</v>
      </c>
      <c r="O1642" s="328" t="str">
        <f t="shared" si="52"/>
        <v>KOSDAQ:A096530</v>
      </c>
    </row>
    <row r="1643" spans="2:15">
      <c r="B1643" s="328" t="s">
        <v>8004</v>
      </c>
      <c r="C1643" s="328" t="s">
        <v>4165</v>
      </c>
      <c r="D1643" s="331" t="s">
        <v>8005</v>
      </c>
      <c r="E1643" s="328" t="s">
        <v>198</v>
      </c>
      <c r="F1643" s="328" t="s">
        <v>8006</v>
      </c>
      <c r="G1643" s="330">
        <v>40421</v>
      </c>
      <c r="H1643" s="328" t="s">
        <v>39</v>
      </c>
      <c r="I1643" s="328" t="s">
        <v>8007</v>
      </c>
      <c r="J1643" s="328" t="s">
        <v>8008</v>
      </c>
      <c r="K1643" s="328" t="s">
        <v>104</v>
      </c>
      <c r="M1643" s="328" t="str">
        <f t="shared" si="51"/>
        <v>122990 KS EQUITY</v>
      </c>
      <c r="O1643" s="328" t="str">
        <f t="shared" si="52"/>
        <v>KOSDAQ:A122990</v>
      </c>
    </row>
    <row r="1644" spans="2:15">
      <c r="B1644" s="328" t="s">
        <v>8009</v>
      </c>
      <c r="C1644" s="328" t="s">
        <v>4165</v>
      </c>
      <c r="D1644" s="331" t="s">
        <v>8010</v>
      </c>
      <c r="E1644" s="328" t="s">
        <v>6290</v>
      </c>
      <c r="F1644" s="328" t="s">
        <v>8011</v>
      </c>
      <c r="G1644" s="330">
        <v>40417</v>
      </c>
      <c r="H1644" s="328" t="s">
        <v>39</v>
      </c>
      <c r="I1644" s="328" t="s">
        <v>8012</v>
      </c>
      <c r="J1644" s="328" t="s">
        <v>8013</v>
      </c>
      <c r="K1644" s="328" t="s">
        <v>67</v>
      </c>
      <c r="M1644" s="328" t="str">
        <f t="shared" si="51"/>
        <v>126700 KS EQUITY</v>
      </c>
      <c r="O1644" s="328" t="str">
        <f t="shared" si="52"/>
        <v>KOSDAQ:A126700</v>
      </c>
    </row>
    <row r="1645" spans="2:15">
      <c r="B1645" s="328" t="s">
        <v>8014</v>
      </c>
      <c r="C1645" s="328" t="s">
        <v>4165</v>
      </c>
      <c r="D1645" s="331" t="s">
        <v>8015</v>
      </c>
      <c r="E1645" s="328" t="s">
        <v>187</v>
      </c>
      <c r="F1645" s="328" t="s">
        <v>6703</v>
      </c>
      <c r="G1645" s="330">
        <v>40396</v>
      </c>
      <c r="H1645" s="328" t="s">
        <v>39</v>
      </c>
      <c r="I1645" s="328" t="s">
        <v>8016</v>
      </c>
      <c r="J1645" s="328" t="s">
        <v>8017</v>
      </c>
      <c r="K1645" s="328" t="s">
        <v>104</v>
      </c>
      <c r="M1645" s="328" t="str">
        <f t="shared" si="51"/>
        <v>126640 KS EQUITY</v>
      </c>
      <c r="O1645" s="328" t="str">
        <f t="shared" si="52"/>
        <v>KOSDAQ:A126640</v>
      </c>
    </row>
    <row r="1646" spans="2:15">
      <c r="B1646" s="328" t="s">
        <v>8018</v>
      </c>
      <c r="C1646" s="328" t="s">
        <v>4165</v>
      </c>
      <c r="D1646" s="331" t="s">
        <v>8019</v>
      </c>
      <c r="E1646" s="328" t="s">
        <v>187</v>
      </c>
      <c r="F1646" s="328" t="s">
        <v>8020</v>
      </c>
      <c r="G1646" s="330">
        <v>40394</v>
      </c>
      <c r="H1646" s="328" t="s">
        <v>39</v>
      </c>
      <c r="I1646" s="328" t="s">
        <v>8021</v>
      </c>
      <c r="J1646" s="328" t="s">
        <v>8022</v>
      </c>
      <c r="K1646" s="328" t="s">
        <v>33</v>
      </c>
      <c r="M1646" s="328" t="str">
        <f t="shared" si="51"/>
        <v>123410 KS EQUITY</v>
      </c>
      <c r="O1646" s="328" t="str">
        <f t="shared" si="52"/>
        <v>KOSDAQ:A123410</v>
      </c>
    </row>
    <row r="1647" spans="2:15">
      <c r="B1647" s="328" t="s">
        <v>8023</v>
      </c>
      <c r="C1647" s="328" t="s">
        <v>4165</v>
      </c>
      <c r="D1647" s="331" t="s">
        <v>8024</v>
      </c>
      <c r="E1647" s="328" t="s">
        <v>187</v>
      </c>
      <c r="F1647" s="328" t="s">
        <v>8025</v>
      </c>
      <c r="G1647" s="330">
        <v>40387</v>
      </c>
      <c r="H1647" s="328" t="s">
        <v>39</v>
      </c>
      <c r="I1647" s="328" t="s">
        <v>8026</v>
      </c>
      <c r="J1647" s="328" t="s">
        <v>8027</v>
      </c>
      <c r="K1647" s="328" t="s">
        <v>67</v>
      </c>
      <c r="M1647" s="328" t="str">
        <f t="shared" si="51"/>
        <v>123040 KS EQUITY</v>
      </c>
      <c r="O1647" s="328" t="str">
        <f t="shared" si="52"/>
        <v>KOSDAQ:A123040</v>
      </c>
    </row>
    <row r="1648" spans="2:15">
      <c r="B1648" s="328" t="s">
        <v>8028</v>
      </c>
      <c r="C1648" s="328" t="s">
        <v>4165</v>
      </c>
      <c r="D1648" s="331" t="s">
        <v>8029</v>
      </c>
      <c r="E1648" s="328" t="s">
        <v>1050</v>
      </c>
      <c r="F1648" s="328" t="s">
        <v>8030</v>
      </c>
      <c r="G1648" s="330">
        <v>40387</v>
      </c>
      <c r="H1648" s="328" t="s">
        <v>39</v>
      </c>
      <c r="I1648" s="328" t="s">
        <v>4020</v>
      </c>
      <c r="J1648" s="328" t="s">
        <v>8031</v>
      </c>
      <c r="K1648" s="328" t="s">
        <v>128</v>
      </c>
      <c r="M1648" s="328" t="str">
        <f t="shared" si="51"/>
        <v>067920 KS EQUITY</v>
      </c>
      <c r="O1648" s="328" t="str">
        <f t="shared" si="52"/>
        <v>KOSDAQ:A067920</v>
      </c>
    </row>
    <row r="1649" spans="2:15">
      <c r="B1649" s="328" t="s">
        <v>8032</v>
      </c>
      <c r="C1649" s="328" t="s">
        <v>4165</v>
      </c>
      <c r="D1649" s="331" t="s">
        <v>8033</v>
      </c>
      <c r="E1649" s="328" t="s">
        <v>124</v>
      </c>
      <c r="F1649" s="328" t="s">
        <v>8034</v>
      </c>
      <c r="G1649" s="330">
        <v>40380</v>
      </c>
      <c r="H1649" s="328" t="s">
        <v>39</v>
      </c>
      <c r="I1649" s="328" t="s">
        <v>8035</v>
      </c>
      <c r="J1649" s="328" t="s">
        <v>8036</v>
      </c>
      <c r="K1649" s="328" t="s">
        <v>67</v>
      </c>
      <c r="M1649" s="328" t="str">
        <f t="shared" si="51"/>
        <v>119610 KS EQUITY</v>
      </c>
      <c r="O1649" s="328" t="str">
        <f t="shared" si="52"/>
        <v>KOSDAQ:A119610</v>
      </c>
    </row>
    <row r="1650" spans="2:15">
      <c r="B1650" s="328" t="s">
        <v>8037</v>
      </c>
      <c r="C1650" s="328" t="s">
        <v>4165</v>
      </c>
      <c r="D1650" s="331" t="s">
        <v>8038</v>
      </c>
      <c r="E1650" s="328" t="s">
        <v>179</v>
      </c>
      <c r="F1650" s="328" t="s">
        <v>8039</v>
      </c>
      <c r="G1650" s="330">
        <v>40375</v>
      </c>
      <c r="H1650" s="328" t="s">
        <v>39</v>
      </c>
      <c r="I1650" s="328" t="s">
        <v>8040</v>
      </c>
      <c r="J1650" s="328" t="s">
        <v>8041</v>
      </c>
      <c r="K1650" s="328" t="s">
        <v>67</v>
      </c>
      <c r="M1650" s="328" t="str">
        <f t="shared" si="51"/>
        <v>106190 KS EQUITY</v>
      </c>
      <c r="O1650" s="328" t="str">
        <f t="shared" si="52"/>
        <v>KOSDAQ:A106190</v>
      </c>
    </row>
    <row r="1651" spans="2:15">
      <c r="B1651" s="328" t="s">
        <v>8042</v>
      </c>
      <c r="C1651" s="328" t="s">
        <v>4165</v>
      </c>
      <c r="D1651" s="331" t="s">
        <v>8043</v>
      </c>
      <c r="E1651" s="328" t="s">
        <v>198</v>
      </c>
      <c r="F1651" s="328" t="s">
        <v>8044</v>
      </c>
      <c r="G1651" s="330">
        <v>40361</v>
      </c>
      <c r="H1651" s="328" t="s">
        <v>39</v>
      </c>
      <c r="I1651" s="328" t="s">
        <v>8045</v>
      </c>
      <c r="J1651" s="328" t="s">
        <v>8046</v>
      </c>
      <c r="K1651" s="328" t="s">
        <v>67</v>
      </c>
      <c r="M1651" s="328" t="str">
        <f t="shared" si="51"/>
        <v>114120 KS EQUITY</v>
      </c>
      <c r="O1651" s="328" t="str">
        <f t="shared" si="52"/>
        <v>KOSDAQ:A114120</v>
      </c>
    </row>
    <row r="1652" spans="2:15">
      <c r="B1652" s="328" t="s">
        <v>8047</v>
      </c>
      <c r="C1652" s="328" t="s">
        <v>4165</v>
      </c>
      <c r="D1652" s="331" t="s">
        <v>8048</v>
      </c>
      <c r="E1652" s="328" t="s">
        <v>198</v>
      </c>
      <c r="F1652" s="328" t="s">
        <v>8049</v>
      </c>
      <c r="G1652" s="330">
        <v>40347</v>
      </c>
      <c r="H1652" s="328" t="s">
        <v>39</v>
      </c>
      <c r="I1652" s="328" t="s">
        <v>8050</v>
      </c>
      <c r="J1652" s="328" t="s">
        <v>8051</v>
      </c>
      <c r="K1652" s="328" t="s">
        <v>33</v>
      </c>
      <c r="M1652" s="328" t="str">
        <f t="shared" si="51"/>
        <v>121890 KS EQUITY</v>
      </c>
      <c r="O1652" s="328" t="str">
        <f t="shared" si="52"/>
        <v>KOSDAQ:A121890</v>
      </c>
    </row>
    <row r="1653" spans="2:15">
      <c r="B1653" s="328" t="s">
        <v>8052</v>
      </c>
      <c r="C1653" s="328" t="s">
        <v>4165</v>
      </c>
      <c r="D1653" s="331" t="s">
        <v>8053</v>
      </c>
      <c r="E1653" s="328" t="s">
        <v>100</v>
      </c>
      <c r="F1653" s="328" t="s">
        <v>8054</v>
      </c>
      <c r="G1653" s="330">
        <v>40344</v>
      </c>
      <c r="H1653" s="328" t="s">
        <v>39</v>
      </c>
      <c r="I1653" s="328" t="s">
        <v>8055</v>
      </c>
      <c r="J1653" s="328" t="s">
        <v>8056</v>
      </c>
      <c r="K1653" s="328" t="s">
        <v>33</v>
      </c>
      <c r="M1653" s="328" t="str">
        <f t="shared" si="51"/>
        <v>123750 KS EQUITY</v>
      </c>
      <c r="O1653" s="328" t="str">
        <f t="shared" si="52"/>
        <v>KOSDAQ:A123750</v>
      </c>
    </row>
    <row r="1654" spans="2:15">
      <c r="B1654" s="328" t="s">
        <v>8057</v>
      </c>
      <c r="C1654" s="328" t="s">
        <v>4165</v>
      </c>
      <c r="D1654" s="331" t="s">
        <v>8058</v>
      </c>
      <c r="E1654" s="328" t="s">
        <v>131</v>
      </c>
      <c r="F1654" s="328" t="s">
        <v>8059</v>
      </c>
      <c r="G1654" s="330">
        <v>40338</v>
      </c>
      <c r="H1654" s="328" t="s">
        <v>39</v>
      </c>
      <c r="I1654" s="328" t="s">
        <v>8060</v>
      </c>
      <c r="J1654" s="328" t="s">
        <v>8061</v>
      </c>
      <c r="K1654" s="328" t="s">
        <v>67</v>
      </c>
      <c r="M1654" s="328" t="str">
        <f t="shared" si="51"/>
        <v>089850 KS EQUITY</v>
      </c>
      <c r="O1654" s="328" t="str">
        <f t="shared" si="52"/>
        <v>KOSDAQ:A089850</v>
      </c>
    </row>
    <row r="1655" spans="2:15">
      <c r="B1655" s="328" t="s">
        <v>8062</v>
      </c>
      <c r="C1655" s="328" t="s">
        <v>4165</v>
      </c>
      <c r="D1655" s="331" t="s">
        <v>8063</v>
      </c>
      <c r="E1655" s="328" t="s">
        <v>6505</v>
      </c>
      <c r="F1655" s="328" t="s">
        <v>8064</v>
      </c>
      <c r="G1655" s="330">
        <v>40337</v>
      </c>
      <c r="H1655" s="328" t="s">
        <v>39</v>
      </c>
      <c r="I1655" s="328" t="s">
        <v>8065</v>
      </c>
      <c r="J1655" s="328" t="s">
        <v>8066</v>
      </c>
      <c r="K1655" s="328" t="s">
        <v>1069</v>
      </c>
      <c r="M1655" s="328" t="str">
        <f t="shared" si="51"/>
        <v>046120 KS EQUITY</v>
      </c>
      <c r="O1655" s="328" t="str">
        <f t="shared" si="52"/>
        <v>KOSDAQ:A046120</v>
      </c>
    </row>
    <row r="1656" spans="2:15">
      <c r="B1656" s="328" t="s">
        <v>8067</v>
      </c>
      <c r="C1656" s="328" t="s">
        <v>4165</v>
      </c>
      <c r="D1656" s="331" t="s">
        <v>8068</v>
      </c>
      <c r="E1656" s="328" t="s">
        <v>131</v>
      </c>
      <c r="F1656" s="328" t="s">
        <v>8069</v>
      </c>
      <c r="G1656" s="330">
        <v>40330</v>
      </c>
      <c r="H1656" s="328" t="s">
        <v>39</v>
      </c>
      <c r="I1656" s="328" t="s">
        <v>8070</v>
      </c>
      <c r="J1656" s="328" t="s">
        <v>8071</v>
      </c>
      <c r="K1656" s="328" t="s">
        <v>33</v>
      </c>
      <c r="M1656" s="328" t="str">
        <f t="shared" si="51"/>
        <v>070300 KS EQUITY</v>
      </c>
      <c r="O1656" s="328" t="str">
        <f t="shared" si="52"/>
        <v>KOSDAQ:A070300</v>
      </c>
    </row>
    <row r="1657" spans="2:15">
      <c r="B1657" s="328" t="s">
        <v>8072</v>
      </c>
      <c r="C1657" s="328" t="s">
        <v>4165</v>
      </c>
      <c r="D1657" s="331" t="s">
        <v>8073</v>
      </c>
      <c r="E1657" s="328" t="s">
        <v>290</v>
      </c>
      <c r="F1657" s="328" t="s">
        <v>8074</v>
      </c>
      <c r="G1657" s="330">
        <v>40324</v>
      </c>
      <c r="H1657" s="328" t="s">
        <v>39</v>
      </c>
      <c r="I1657" s="328" t="s">
        <v>8075</v>
      </c>
      <c r="J1657" s="328" t="s">
        <v>8076</v>
      </c>
      <c r="K1657" s="328" t="s">
        <v>33</v>
      </c>
      <c r="M1657" s="328" t="str">
        <f t="shared" si="51"/>
        <v>108320 KS EQUITY</v>
      </c>
      <c r="O1657" s="328" t="str">
        <f t="shared" si="52"/>
        <v>KOSDAQ:A108320</v>
      </c>
    </row>
    <row r="1658" spans="2:15">
      <c r="B1658" s="328" t="s">
        <v>8077</v>
      </c>
      <c r="C1658" s="328" t="s">
        <v>4165</v>
      </c>
      <c r="D1658" s="331" t="s">
        <v>8078</v>
      </c>
      <c r="E1658" s="328" t="s">
        <v>131</v>
      </c>
      <c r="F1658" s="328" t="s">
        <v>8079</v>
      </c>
      <c r="G1658" s="330">
        <v>40323</v>
      </c>
      <c r="H1658" s="328" t="s">
        <v>39</v>
      </c>
      <c r="I1658" s="328" t="s">
        <v>8080</v>
      </c>
      <c r="J1658" s="328" t="s">
        <v>8081</v>
      </c>
      <c r="K1658" s="328" t="s">
        <v>33</v>
      </c>
      <c r="M1658" s="328" t="str">
        <f t="shared" si="51"/>
        <v>079970 KS EQUITY</v>
      </c>
      <c r="O1658" s="328" t="str">
        <f t="shared" si="52"/>
        <v>KOSDAQ:A079970</v>
      </c>
    </row>
    <row r="1659" spans="2:15">
      <c r="B1659" s="328" t="s">
        <v>8082</v>
      </c>
      <c r="C1659" s="328" t="s">
        <v>4165</v>
      </c>
      <c r="D1659" s="331" t="s">
        <v>8083</v>
      </c>
      <c r="E1659" s="328" t="s">
        <v>131</v>
      </c>
      <c r="F1659" s="328" t="s">
        <v>8084</v>
      </c>
      <c r="G1659" s="330">
        <v>40323</v>
      </c>
      <c r="H1659" s="328" t="s">
        <v>39</v>
      </c>
      <c r="I1659" s="328" t="s">
        <v>8085</v>
      </c>
      <c r="J1659" s="328" t="s">
        <v>8086</v>
      </c>
      <c r="K1659" s="328" t="s">
        <v>67</v>
      </c>
      <c r="M1659" s="328" t="str">
        <f t="shared" si="51"/>
        <v>071200 KS EQUITY</v>
      </c>
      <c r="O1659" s="328" t="str">
        <f t="shared" si="52"/>
        <v>KOSDAQ:A071200</v>
      </c>
    </row>
    <row r="1660" spans="2:15">
      <c r="B1660" s="328" t="s">
        <v>8087</v>
      </c>
      <c r="C1660" s="328" t="s">
        <v>4165</v>
      </c>
      <c r="D1660" s="331" t="s">
        <v>8088</v>
      </c>
      <c r="E1660" s="328" t="s">
        <v>131</v>
      </c>
      <c r="F1660" s="328" t="s">
        <v>8089</v>
      </c>
      <c r="G1660" s="330">
        <v>40291</v>
      </c>
      <c r="H1660" s="328" t="s">
        <v>39</v>
      </c>
      <c r="I1660" s="328" t="s">
        <v>8090</v>
      </c>
      <c r="J1660" s="328" t="s">
        <v>8091</v>
      </c>
      <c r="K1660" s="328" t="s">
        <v>5021</v>
      </c>
      <c r="M1660" s="328" t="str">
        <f t="shared" si="51"/>
        <v>100030 KS EQUITY</v>
      </c>
      <c r="O1660" s="328" t="str">
        <f t="shared" si="52"/>
        <v>KOSDAQ:A100030</v>
      </c>
    </row>
    <row r="1661" spans="2:15">
      <c r="B1661" s="328" t="s">
        <v>8092</v>
      </c>
      <c r="C1661" s="328" t="s">
        <v>4165</v>
      </c>
      <c r="D1661" s="331" t="s">
        <v>8093</v>
      </c>
      <c r="E1661" s="328" t="s">
        <v>187</v>
      </c>
      <c r="F1661" s="328" t="s">
        <v>8094</v>
      </c>
      <c r="G1661" s="330">
        <v>40289</v>
      </c>
      <c r="H1661" s="328" t="s">
        <v>39</v>
      </c>
      <c r="I1661" s="328" t="s">
        <v>8095</v>
      </c>
      <c r="J1661" s="328" t="s">
        <v>8096</v>
      </c>
      <c r="K1661" s="328" t="s">
        <v>4708</v>
      </c>
      <c r="M1661" s="328" t="str">
        <f t="shared" si="51"/>
        <v>122690 KS EQUITY</v>
      </c>
      <c r="O1661" s="328" t="str">
        <f t="shared" si="52"/>
        <v>KOSDAQ:A122690</v>
      </c>
    </row>
    <row r="1662" spans="2:15">
      <c r="B1662" s="328" t="s">
        <v>8097</v>
      </c>
      <c r="C1662" s="328" t="s">
        <v>4165</v>
      </c>
      <c r="D1662" s="331" t="s">
        <v>8098</v>
      </c>
      <c r="E1662" s="328" t="s">
        <v>63</v>
      </c>
      <c r="F1662" s="328" t="s">
        <v>8099</v>
      </c>
      <c r="G1662" s="330">
        <v>40282</v>
      </c>
      <c r="H1662" s="328" t="s">
        <v>39</v>
      </c>
      <c r="I1662" s="328" t="s">
        <v>8100</v>
      </c>
      <c r="J1662" s="328" t="s">
        <v>8101</v>
      </c>
      <c r="K1662" s="328" t="s">
        <v>104</v>
      </c>
      <c r="M1662" s="328" t="str">
        <f t="shared" si="51"/>
        <v>900110 KS EQUITY</v>
      </c>
      <c r="O1662" s="328" t="str">
        <f t="shared" si="52"/>
        <v>KOSDAQ:A900110</v>
      </c>
    </row>
    <row r="1663" spans="2:15">
      <c r="B1663" s="328" t="s">
        <v>8102</v>
      </c>
      <c r="C1663" s="328" t="s">
        <v>4165</v>
      </c>
      <c r="D1663" s="331" t="s">
        <v>8103</v>
      </c>
      <c r="E1663" s="328" t="s">
        <v>2092</v>
      </c>
      <c r="F1663" s="328" t="s">
        <v>8104</v>
      </c>
      <c r="G1663" s="330">
        <v>40268</v>
      </c>
      <c r="H1663" s="328" t="s">
        <v>181</v>
      </c>
      <c r="I1663" s="328" t="s">
        <v>8105</v>
      </c>
      <c r="J1663" s="328"/>
      <c r="K1663" s="328" t="s">
        <v>1053</v>
      </c>
      <c r="M1663" s="328" t="str">
        <f t="shared" si="51"/>
        <v>900100 KS EQUITY</v>
      </c>
      <c r="O1663" s="328" t="str">
        <f t="shared" si="52"/>
        <v>KOSDAQ:A900100</v>
      </c>
    </row>
    <row r="1664" spans="2:15">
      <c r="B1664" s="328" t="s">
        <v>8106</v>
      </c>
      <c r="C1664" s="328" t="s">
        <v>4165</v>
      </c>
      <c r="D1664" s="331" t="s">
        <v>8107</v>
      </c>
      <c r="E1664" s="328" t="s">
        <v>365</v>
      </c>
      <c r="F1664" s="328" t="s">
        <v>8108</v>
      </c>
      <c r="G1664" s="330">
        <v>40263</v>
      </c>
      <c r="H1664" s="328" t="s">
        <v>39</v>
      </c>
      <c r="I1664" s="328" t="s">
        <v>8109</v>
      </c>
      <c r="J1664" s="328"/>
      <c r="K1664" s="328" t="s">
        <v>67</v>
      </c>
      <c r="M1664" s="328" t="str">
        <f t="shared" si="51"/>
        <v>115500 KS EQUITY</v>
      </c>
      <c r="O1664" s="328" t="str">
        <f t="shared" si="52"/>
        <v>KOSDAQ:A115500</v>
      </c>
    </row>
    <row r="1665" spans="2:15">
      <c r="B1665" s="328" t="s">
        <v>8110</v>
      </c>
      <c r="C1665" s="328" t="s">
        <v>4165</v>
      </c>
      <c r="D1665" s="331" t="s">
        <v>8111</v>
      </c>
      <c r="E1665" s="328" t="s">
        <v>63</v>
      </c>
      <c r="F1665" s="328" t="s">
        <v>8006</v>
      </c>
      <c r="G1665" s="330">
        <v>40256</v>
      </c>
      <c r="H1665" s="328" t="s">
        <v>39</v>
      </c>
      <c r="I1665" s="328" t="s">
        <v>8112</v>
      </c>
      <c r="J1665" s="328" t="s">
        <v>8113</v>
      </c>
      <c r="K1665" s="328" t="s">
        <v>67</v>
      </c>
      <c r="M1665" s="328" t="str">
        <f t="shared" si="51"/>
        <v>900120 KS EQUITY</v>
      </c>
      <c r="O1665" s="328" t="str">
        <f t="shared" si="52"/>
        <v>KOSDAQ:A900120</v>
      </c>
    </row>
    <row r="1666" spans="2:15">
      <c r="B1666" s="328" t="s">
        <v>8114</v>
      </c>
      <c r="C1666" s="328" t="s">
        <v>4165</v>
      </c>
      <c r="D1666" s="331" t="s">
        <v>8115</v>
      </c>
      <c r="E1666" s="328" t="s">
        <v>756</v>
      </c>
      <c r="F1666" s="328" t="s">
        <v>8116</v>
      </c>
      <c r="G1666" s="330">
        <v>40235</v>
      </c>
      <c r="H1666" s="328" t="s">
        <v>39</v>
      </c>
      <c r="I1666" s="328" t="s">
        <v>8117</v>
      </c>
      <c r="J1666" s="328" t="s">
        <v>8118</v>
      </c>
      <c r="K1666" s="328" t="s">
        <v>67</v>
      </c>
      <c r="M1666" s="328" t="str">
        <f t="shared" si="51"/>
        <v>115450 KS EQUITY</v>
      </c>
      <c r="O1666" s="328" t="str">
        <f t="shared" si="52"/>
        <v>KOSDAQ:A115450</v>
      </c>
    </row>
    <row r="1667" spans="2:15">
      <c r="B1667" s="328" t="s">
        <v>8119</v>
      </c>
      <c r="C1667" s="328" t="s">
        <v>4165</v>
      </c>
      <c r="D1667" s="331" t="s">
        <v>8120</v>
      </c>
      <c r="E1667" s="328" t="s">
        <v>187</v>
      </c>
      <c r="F1667" s="328" t="s">
        <v>8121</v>
      </c>
      <c r="G1667" s="330">
        <v>40218</v>
      </c>
      <c r="H1667" s="328" t="s">
        <v>39</v>
      </c>
      <c r="I1667" s="328" t="s">
        <v>8122</v>
      </c>
      <c r="J1667" s="328" t="s">
        <v>8123</v>
      </c>
      <c r="K1667" s="328" t="s">
        <v>33</v>
      </c>
      <c r="M1667" s="328" t="str">
        <f t="shared" si="51"/>
        <v>122350 KS EQUITY</v>
      </c>
      <c r="O1667" s="328" t="str">
        <f t="shared" si="52"/>
        <v>KOSDAQ:A122350</v>
      </c>
    </row>
    <row r="1668" spans="2:15">
      <c r="B1668" s="328" t="s">
        <v>8124</v>
      </c>
      <c r="C1668" s="328" t="s">
        <v>4165</v>
      </c>
      <c r="D1668" s="331" t="s">
        <v>8125</v>
      </c>
      <c r="E1668" s="328" t="s">
        <v>290</v>
      </c>
      <c r="F1668" s="328" t="s">
        <v>8126</v>
      </c>
      <c r="G1668" s="330">
        <v>40218</v>
      </c>
      <c r="H1668" s="328" t="s">
        <v>39</v>
      </c>
      <c r="I1668" s="328" t="s">
        <v>8127</v>
      </c>
      <c r="J1668" s="328" t="s">
        <v>8128</v>
      </c>
      <c r="K1668" s="328" t="s">
        <v>67</v>
      </c>
      <c r="M1668" s="328" t="str">
        <f t="shared" si="51"/>
        <v>115610 KS EQUITY</v>
      </c>
      <c r="O1668" s="328" t="str">
        <f t="shared" si="52"/>
        <v>KOSDAQ:A115610</v>
      </c>
    </row>
    <row r="1669" spans="2:15">
      <c r="B1669" s="328" t="s">
        <v>8129</v>
      </c>
      <c r="C1669" s="328" t="s">
        <v>4165</v>
      </c>
      <c r="D1669" s="331" t="s">
        <v>8130</v>
      </c>
      <c r="E1669" s="328" t="s">
        <v>1044</v>
      </c>
      <c r="F1669" s="328" t="s">
        <v>8131</v>
      </c>
      <c r="G1669" s="330">
        <v>40213</v>
      </c>
      <c r="H1669" s="328" t="s">
        <v>39</v>
      </c>
      <c r="I1669" s="328" t="s">
        <v>8132</v>
      </c>
      <c r="J1669" s="328" t="s">
        <v>8133</v>
      </c>
      <c r="K1669" s="328" t="s">
        <v>67</v>
      </c>
      <c r="M1669" s="328" t="str">
        <f t="shared" si="51"/>
        <v>115310 KS EQUITY</v>
      </c>
      <c r="O1669" s="328" t="str">
        <f t="shared" si="52"/>
        <v>KOSDAQ:A115310</v>
      </c>
    </row>
    <row r="1670" spans="2:15">
      <c r="B1670" s="328" t="s">
        <v>8134</v>
      </c>
      <c r="C1670" s="328" t="s">
        <v>4165</v>
      </c>
      <c r="D1670" s="331" t="s">
        <v>8135</v>
      </c>
      <c r="E1670" s="328" t="s">
        <v>198</v>
      </c>
      <c r="F1670" s="328" t="s">
        <v>8136</v>
      </c>
      <c r="G1670" s="330">
        <v>40205</v>
      </c>
      <c r="H1670" s="328" t="s">
        <v>39</v>
      </c>
      <c r="I1670" s="328" t="s">
        <v>8137</v>
      </c>
      <c r="J1670" s="328" t="s">
        <v>8138</v>
      </c>
      <c r="K1670" s="328" t="s">
        <v>128</v>
      </c>
      <c r="M1670" s="328" t="str">
        <f t="shared" si="51"/>
        <v>106080 KS EQUITY</v>
      </c>
      <c r="O1670" s="328" t="str">
        <f t="shared" si="52"/>
        <v>KOSDAQ:A106080</v>
      </c>
    </row>
    <row r="1671" spans="2:15">
      <c r="B1671" s="328" t="s">
        <v>8139</v>
      </c>
      <c r="C1671" s="328" t="s">
        <v>4165</v>
      </c>
      <c r="D1671" s="331" t="s">
        <v>8140</v>
      </c>
      <c r="E1671" s="328" t="s">
        <v>1261</v>
      </c>
      <c r="F1671" s="328" t="s">
        <v>8141</v>
      </c>
      <c r="G1671" s="330">
        <v>40205</v>
      </c>
      <c r="H1671" s="328" t="s">
        <v>39</v>
      </c>
      <c r="I1671" s="328" t="s">
        <v>8142</v>
      </c>
      <c r="J1671" s="328" t="s">
        <v>8143</v>
      </c>
      <c r="K1671" s="328" t="s">
        <v>67</v>
      </c>
      <c r="M1671" s="328" t="str">
        <f t="shared" si="51"/>
        <v>101330 KS EQUITY</v>
      </c>
      <c r="O1671" s="328" t="str">
        <f t="shared" si="52"/>
        <v>KOSDAQ:A101330</v>
      </c>
    </row>
    <row r="1672" spans="2:15">
      <c r="B1672" s="328" t="s">
        <v>8144</v>
      </c>
      <c r="C1672" s="328" t="s">
        <v>4165</v>
      </c>
      <c r="D1672" s="331" t="s">
        <v>8145</v>
      </c>
      <c r="E1672" s="328" t="s">
        <v>136</v>
      </c>
      <c r="F1672" s="328" t="s">
        <v>8146</v>
      </c>
      <c r="G1672" s="330">
        <v>40204</v>
      </c>
      <c r="H1672" s="328" t="s">
        <v>181</v>
      </c>
      <c r="I1672" s="328" t="s">
        <v>8147</v>
      </c>
      <c r="J1672" s="328" t="s">
        <v>8148</v>
      </c>
      <c r="K1672" s="328" t="s">
        <v>971</v>
      </c>
      <c r="M1672" s="328" t="str">
        <f t="shared" si="51"/>
        <v>115570 KS EQUITY</v>
      </c>
      <c r="O1672" s="328" t="str">
        <f t="shared" si="52"/>
        <v>KOSDAQ:A115570</v>
      </c>
    </row>
    <row r="1673" spans="2:15">
      <c r="B1673" s="328" t="s">
        <v>8149</v>
      </c>
      <c r="C1673" s="328" t="s">
        <v>4165</v>
      </c>
      <c r="D1673" s="331" t="s">
        <v>8150</v>
      </c>
      <c r="E1673" s="328" t="s">
        <v>1261</v>
      </c>
      <c r="F1673" s="328" t="s">
        <v>8151</v>
      </c>
      <c r="G1673" s="330">
        <v>40193</v>
      </c>
      <c r="H1673" s="328" t="s">
        <v>39</v>
      </c>
      <c r="I1673" s="328" t="s">
        <v>8152</v>
      </c>
      <c r="J1673" s="328" t="s">
        <v>8153</v>
      </c>
      <c r="K1673" s="328" t="s">
        <v>92</v>
      </c>
      <c r="M1673" s="328" t="str">
        <f t="shared" si="51"/>
        <v>115440 KS EQUITY</v>
      </c>
      <c r="O1673" s="328" t="str">
        <f t="shared" si="52"/>
        <v>KOSDAQ:A115440</v>
      </c>
    </row>
    <row r="1674" spans="2:15">
      <c r="B1674" s="328" t="s">
        <v>8154</v>
      </c>
      <c r="C1674" s="328" t="s">
        <v>4165</v>
      </c>
      <c r="D1674" s="331" t="s">
        <v>8155</v>
      </c>
      <c r="E1674" s="328" t="s">
        <v>575</v>
      </c>
      <c r="F1674" s="328" t="s">
        <v>8156</v>
      </c>
      <c r="G1674" s="330">
        <v>40183</v>
      </c>
      <c r="H1674" s="328" t="s">
        <v>39</v>
      </c>
      <c r="I1674" s="328" t="s">
        <v>8157</v>
      </c>
      <c r="J1674" s="328" t="s">
        <v>8158</v>
      </c>
      <c r="K1674" s="328" t="s">
        <v>67</v>
      </c>
      <c r="M1674" s="328" t="str">
        <f t="shared" si="51"/>
        <v>050860 KS EQUITY</v>
      </c>
      <c r="O1674" s="328" t="str">
        <f t="shared" si="52"/>
        <v>KOSDAQ:A050860</v>
      </c>
    </row>
    <row r="1675" spans="2:15">
      <c r="B1675" s="328" t="s">
        <v>8159</v>
      </c>
      <c r="C1675" s="328" t="s">
        <v>4165</v>
      </c>
      <c r="D1675" s="331" t="s">
        <v>8160</v>
      </c>
      <c r="E1675" s="328" t="s">
        <v>413</v>
      </c>
      <c r="F1675" s="328" t="s">
        <v>8161</v>
      </c>
      <c r="G1675" s="330">
        <v>40170</v>
      </c>
      <c r="H1675" s="328" t="s">
        <v>39</v>
      </c>
      <c r="I1675" s="328" t="s">
        <v>8162</v>
      </c>
      <c r="J1675" s="328" t="s">
        <v>8163</v>
      </c>
      <c r="K1675" s="328" t="s">
        <v>1053</v>
      </c>
      <c r="M1675" s="328" t="str">
        <f t="shared" si="51"/>
        <v>114630 KS EQUITY</v>
      </c>
      <c r="O1675" s="328" t="str">
        <f t="shared" si="52"/>
        <v>KOSDAQ:A114630</v>
      </c>
    </row>
    <row r="1676" spans="2:15">
      <c r="B1676" s="328" t="s">
        <v>8164</v>
      </c>
      <c r="C1676" s="328" t="s">
        <v>4165</v>
      </c>
      <c r="D1676" s="331" t="s">
        <v>8165</v>
      </c>
      <c r="E1676" s="328" t="s">
        <v>439</v>
      </c>
      <c r="F1676" s="328" t="s">
        <v>8166</v>
      </c>
      <c r="G1676" s="330">
        <v>40169</v>
      </c>
      <c r="H1676" s="328" t="s">
        <v>39</v>
      </c>
      <c r="I1676" s="328" t="s">
        <v>8167</v>
      </c>
      <c r="J1676" s="328" t="s">
        <v>8168</v>
      </c>
      <c r="K1676" s="328" t="s">
        <v>33</v>
      </c>
      <c r="M1676" s="328" t="str">
        <f t="shared" si="51"/>
        <v>080530 KS EQUITY</v>
      </c>
      <c r="O1676" s="328" t="str">
        <f t="shared" si="52"/>
        <v>KOSDAQ:A080530</v>
      </c>
    </row>
    <row r="1677" spans="2:15">
      <c r="B1677" s="328" t="s">
        <v>8169</v>
      </c>
      <c r="C1677" s="328" t="s">
        <v>4165</v>
      </c>
      <c r="D1677" s="331" t="s">
        <v>8170</v>
      </c>
      <c r="E1677" s="328" t="s">
        <v>63</v>
      </c>
      <c r="F1677" s="328" t="s">
        <v>8171</v>
      </c>
      <c r="G1677" s="330">
        <v>40169</v>
      </c>
      <c r="H1677" s="328" t="s">
        <v>39</v>
      </c>
      <c r="I1677" s="328" t="s">
        <v>8172</v>
      </c>
      <c r="J1677" s="328" t="s">
        <v>8173</v>
      </c>
      <c r="K1677" s="328" t="s">
        <v>1347</v>
      </c>
      <c r="M1677" s="328" t="str">
        <f t="shared" si="51"/>
        <v>900070 KS EQUITY</v>
      </c>
      <c r="O1677" s="328" t="str">
        <f t="shared" si="52"/>
        <v>KOSDAQ:A900070</v>
      </c>
    </row>
    <row r="1678" spans="2:15">
      <c r="B1678" s="328" t="s">
        <v>8174</v>
      </c>
      <c r="C1678" s="328" t="s">
        <v>4165</v>
      </c>
      <c r="D1678" s="331" t="s">
        <v>8175</v>
      </c>
      <c r="E1678" s="328" t="s">
        <v>152</v>
      </c>
      <c r="F1678" s="328" t="s">
        <v>8176</v>
      </c>
      <c r="G1678" s="330">
        <v>40169</v>
      </c>
      <c r="H1678" s="328" t="s">
        <v>39</v>
      </c>
      <c r="I1678" s="328" t="s">
        <v>8177</v>
      </c>
      <c r="J1678" s="328" t="s">
        <v>8178</v>
      </c>
      <c r="K1678" s="328" t="s">
        <v>33</v>
      </c>
      <c r="M1678" s="328" t="str">
        <f t="shared" si="51"/>
        <v>099520 KS EQUITY</v>
      </c>
      <c r="O1678" s="328" t="str">
        <f t="shared" si="52"/>
        <v>KOSDAQ:A099520</v>
      </c>
    </row>
    <row r="1679" spans="2:15">
      <c r="B1679" s="328" t="s">
        <v>8179</v>
      </c>
      <c r="C1679" s="328" t="s">
        <v>4165</v>
      </c>
      <c r="D1679" s="331" t="s">
        <v>8180</v>
      </c>
      <c r="E1679" s="328" t="s">
        <v>179</v>
      </c>
      <c r="F1679" s="328" t="s">
        <v>8181</v>
      </c>
      <c r="G1679" s="330">
        <v>40165</v>
      </c>
      <c r="H1679" s="328" t="s">
        <v>39</v>
      </c>
      <c r="I1679" s="328" t="s">
        <v>8182</v>
      </c>
      <c r="J1679" s="328" t="s">
        <v>8183</v>
      </c>
      <c r="K1679" s="328" t="s">
        <v>67</v>
      </c>
      <c r="M1679" s="328" t="str">
        <f t="shared" si="51"/>
        <v>114450 KS EQUITY</v>
      </c>
      <c r="O1679" s="328" t="str">
        <f t="shared" si="52"/>
        <v>KOSDAQ:A114450</v>
      </c>
    </row>
    <row r="1680" spans="2:15">
      <c r="B1680" s="328" t="s">
        <v>8184</v>
      </c>
      <c r="C1680" s="328" t="s">
        <v>4165</v>
      </c>
      <c r="D1680" s="331" t="s">
        <v>8185</v>
      </c>
      <c r="E1680" s="328" t="s">
        <v>544</v>
      </c>
      <c r="F1680" s="328" t="s">
        <v>8186</v>
      </c>
      <c r="G1680" s="330">
        <v>40165</v>
      </c>
      <c r="H1680" s="328" t="s">
        <v>39</v>
      </c>
      <c r="I1680" s="328" t="s">
        <v>8187</v>
      </c>
      <c r="J1680" s="328" t="s">
        <v>8188</v>
      </c>
      <c r="K1680" s="328" t="s">
        <v>67</v>
      </c>
      <c r="M1680" s="328" t="str">
        <f t="shared" si="51"/>
        <v>104460 KS EQUITY</v>
      </c>
      <c r="O1680" s="328" t="str">
        <f t="shared" si="52"/>
        <v>KOSDAQ:A104460</v>
      </c>
    </row>
    <row r="1681" spans="2:15">
      <c r="B1681" s="328" t="s">
        <v>8189</v>
      </c>
      <c r="C1681" s="328" t="s">
        <v>4165</v>
      </c>
      <c r="D1681" s="331" t="s">
        <v>8190</v>
      </c>
      <c r="E1681" s="328" t="s">
        <v>198</v>
      </c>
      <c r="F1681" s="328" t="s">
        <v>8191</v>
      </c>
      <c r="G1681" s="330">
        <v>40157</v>
      </c>
      <c r="H1681" s="328" t="s">
        <v>39</v>
      </c>
      <c r="I1681" s="328" t="s">
        <v>8192</v>
      </c>
      <c r="J1681" s="328" t="s">
        <v>8193</v>
      </c>
      <c r="K1681" s="328" t="s">
        <v>33</v>
      </c>
      <c r="M1681" s="328" t="str">
        <f t="shared" si="51"/>
        <v>096640 KS EQUITY</v>
      </c>
      <c r="O1681" s="328" t="str">
        <f t="shared" si="52"/>
        <v>KOSDAQ:A096640</v>
      </c>
    </row>
    <row r="1682" spans="2:15">
      <c r="B1682" s="328" t="s">
        <v>8194</v>
      </c>
      <c r="C1682" s="328" t="s">
        <v>4165</v>
      </c>
      <c r="D1682" s="331" t="s">
        <v>8195</v>
      </c>
      <c r="E1682" s="328" t="s">
        <v>131</v>
      </c>
      <c r="F1682" s="328" t="s">
        <v>8196</v>
      </c>
      <c r="G1682" s="330">
        <v>40148</v>
      </c>
      <c r="H1682" s="328" t="s">
        <v>39</v>
      </c>
      <c r="I1682" s="328" t="s">
        <v>8197</v>
      </c>
      <c r="J1682" s="328" t="s">
        <v>8198</v>
      </c>
      <c r="K1682" s="328" t="s">
        <v>92</v>
      </c>
      <c r="M1682" s="328" t="str">
        <f t="shared" si="51"/>
        <v>112040 KS EQUITY</v>
      </c>
      <c r="O1682" s="328" t="str">
        <f t="shared" si="52"/>
        <v>KOSDAQ:A112040</v>
      </c>
    </row>
    <row r="1683" spans="2:15">
      <c r="B1683" s="328" t="s">
        <v>8199</v>
      </c>
      <c r="C1683" s="328" t="s">
        <v>4165</v>
      </c>
      <c r="D1683" s="331" t="s">
        <v>8200</v>
      </c>
      <c r="E1683" s="328" t="s">
        <v>131</v>
      </c>
      <c r="F1683" s="328" t="s">
        <v>8201</v>
      </c>
      <c r="G1683" s="330">
        <v>40137</v>
      </c>
      <c r="H1683" s="328" t="s">
        <v>39</v>
      </c>
      <c r="I1683" s="328" t="s">
        <v>8202</v>
      </c>
      <c r="J1683" s="328" t="s">
        <v>8203</v>
      </c>
      <c r="K1683" s="328" t="s">
        <v>92</v>
      </c>
      <c r="M1683" s="328" t="str">
        <f t="shared" si="51"/>
        <v>108860 KS EQUITY</v>
      </c>
      <c r="O1683" s="328" t="str">
        <f t="shared" si="52"/>
        <v>KOSDAQ:A108860</v>
      </c>
    </row>
    <row r="1684" spans="2:15">
      <c r="B1684" s="328" t="s">
        <v>8204</v>
      </c>
      <c r="C1684" s="328" t="s">
        <v>4165</v>
      </c>
      <c r="D1684" s="331" t="s">
        <v>8205</v>
      </c>
      <c r="E1684" s="328" t="s">
        <v>187</v>
      </c>
      <c r="F1684" s="328" t="s">
        <v>7406</v>
      </c>
      <c r="G1684" s="330">
        <v>40133</v>
      </c>
      <c r="H1684" s="328" t="s">
        <v>39</v>
      </c>
      <c r="I1684" s="328" t="s">
        <v>4297</v>
      </c>
      <c r="J1684" s="328" t="s">
        <v>8206</v>
      </c>
      <c r="K1684" s="328" t="s">
        <v>67</v>
      </c>
      <c r="M1684" s="328" t="str">
        <f t="shared" si="51"/>
        <v>088290 KS EQUITY</v>
      </c>
      <c r="O1684" s="328" t="str">
        <f t="shared" si="52"/>
        <v>KOSDAQ:A088290</v>
      </c>
    </row>
    <row r="1685" spans="2:15">
      <c r="B1685" s="328" t="s">
        <v>8207</v>
      </c>
      <c r="C1685" s="328" t="s">
        <v>4165</v>
      </c>
      <c r="D1685" s="331" t="s">
        <v>8208</v>
      </c>
      <c r="E1685" s="328" t="s">
        <v>762</v>
      </c>
      <c r="F1685" s="328" t="s">
        <v>8209</v>
      </c>
      <c r="G1685" s="330">
        <v>40130</v>
      </c>
      <c r="H1685" s="328" t="s">
        <v>39</v>
      </c>
      <c r="I1685" s="328" t="s">
        <v>3301</v>
      </c>
      <c r="J1685" s="328" t="s">
        <v>8210</v>
      </c>
      <c r="K1685" s="328" t="s">
        <v>67</v>
      </c>
      <c r="M1685" s="328" t="str">
        <f t="shared" si="51"/>
        <v>114190 KS EQUITY</v>
      </c>
      <c r="O1685" s="328" t="str">
        <f t="shared" si="52"/>
        <v>KOSDAQ:A114190</v>
      </c>
    </row>
    <row r="1686" spans="2:15">
      <c r="B1686" s="328" t="s">
        <v>8211</v>
      </c>
      <c r="C1686" s="328" t="s">
        <v>4165</v>
      </c>
      <c r="D1686" s="331" t="s">
        <v>8212</v>
      </c>
      <c r="E1686" s="328" t="s">
        <v>152</v>
      </c>
      <c r="F1686" s="328" t="s">
        <v>8213</v>
      </c>
      <c r="G1686" s="330">
        <v>40127</v>
      </c>
      <c r="H1686" s="328" t="s">
        <v>39</v>
      </c>
      <c r="I1686" s="328" t="s">
        <v>5338</v>
      </c>
      <c r="J1686" s="328" t="s">
        <v>8214</v>
      </c>
      <c r="K1686" s="328" t="s">
        <v>176</v>
      </c>
      <c r="M1686" s="328" t="str">
        <f t="shared" si="51"/>
        <v>115160 KS EQUITY</v>
      </c>
      <c r="O1686" s="328" t="str">
        <f t="shared" si="52"/>
        <v>KOSDAQ:A115160</v>
      </c>
    </row>
    <row r="1687" spans="2:15">
      <c r="B1687" s="328" t="s">
        <v>8215</v>
      </c>
      <c r="C1687" s="328" t="s">
        <v>4165</v>
      </c>
      <c r="D1687" s="331" t="s">
        <v>8216</v>
      </c>
      <c r="E1687" s="328" t="s">
        <v>756</v>
      </c>
      <c r="F1687" s="328" t="s">
        <v>8217</v>
      </c>
      <c r="G1687" s="330">
        <v>40123</v>
      </c>
      <c r="H1687" s="328" t="s">
        <v>39</v>
      </c>
      <c r="I1687" s="328" t="s">
        <v>8218</v>
      </c>
      <c r="J1687" s="328" t="s">
        <v>8219</v>
      </c>
      <c r="K1687" s="328" t="s">
        <v>1347</v>
      </c>
      <c r="M1687" s="328" t="str">
        <f t="shared" si="51"/>
        <v>109960 KS EQUITY</v>
      </c>
      <c r="O1687" s="328" t="str">
        <f t="shared" si="52"/>
        <v>KOSDAQ:A109960</v>
      </c>
    </row>
    <row r="1688" spans="2:15">
      <c r="B1688" s="328" t="s">
        <v>8220</v>
      </c>
      <c r="C1688" s="328" t="s">
        <v>4165</v>
      </c>
      <c r="D1688" s="331" t="s">
        <v>8221</v>
      </c>
      <c r="E1688" s="328" t="s">
        <v>88</v>
      </c>
      <c r="F1688" s="328" t="s">
        <v>8222</v>
      </c>
      <c r="G1688" s="330">
        <v>40123</v>
      </c>
      <c r="H1688" s="328" t="s">
        <v>39</v>
      </c>
      <c r="I1688" s="328" t="s">
        <v>8223</v>
      </c>
      <c r="J1688" s="328" t="s">
        <v>8224</v>
      </c>
      <c r="K1688" s="328" t="s">
        <v>67</v>
      </c>
      <c r="M1688" s="328" t="str">
        <f t="shared" si="51"/>
        <v>099410 KS EQUITY</v>
      </c>
      <c r="O1688" s="328" t="str">
        <f t="shared" si="52"/>
        <v>KOSDAQ:A099410</v>
      </c>
    </row>
    <row r="1689" spans="2:15">
      <c r="B1689" s="328" t="s">
        <v>8225</v>
      </c>
      <c r="C1689" s="328" t="s">
        <v>4165</v>
      </c>
      <c r="D1689" s="331" t="s">
        <v>8226</v>
      </c>
      <c r="E1689" s="328" t="s">
        <v>575</v>
      </c>
      <c r="F1689" s="328" t="s">
        <v>8227</v>
      </c>
      <c r="G1689" s="330">
        <v>40114</v>
      </c>
      <c r="H1689" s="328" t="s">
        <v>39</v>
      </c>
      <c r="I1689" s="328" t="s">
        <v>8228</v>
      </c>
      <c r="J1689" s="328" t="s">
        <v>8229</v>
      </c>
      <c r="K1689" s="328" t="s">
        <v>579</v>
      </c>
      <c r="M1689" s="328" t="str">
        <f t="shared" ref="M1689:M1752" si="53">D1689&amp;" KS EQUITY"</f>
        <v>101000 KS EQUITY</v>
      </c>
      <c r="O1689" s="328" t="str">
        <f t="shared" ref="O1689:O1752" si="54">IF($C1689="코스닥","KOSDAQ:A"&amp;$D1689,"KOSE:A"&amp;$D1689)</f>
        <v>KOSDAQ:A101000</v>
      </c>
    </row>
    <row r="1690" spans="2:15">
      <c r="B1690" s="328" t="s">
        <v>8230</v>
      </c>
      <c r="C1690" s="328" t="s">
        <v>4165</v>
      </c>
      <c r="D1690" s="331" t="s">
        <v>8231</v>
      </c>
      <c r="E1690" s="328" t="s">
        <v>193</v>
      </c>
      <c r="F1690" s="328" t="s">
        <v>8232</v>
      </c>
      <c r="G1690" s="330">
        <v>40095</v>
      </c>
      <c r="H1690" s="328" t="s">
        <v>2549</v>
      </c>
      <c r="I1690" s="328" t="s">
        <v>8233</v>
      </c>
      <c r="J1690" s="328" t="s">
        <v>8234</v>
      </c>
      <c r="K1690" s="328" t="s">
        <v>33</v>
      </c>
      <c r="M1690" s="328" t="str">
        <f t="shared" si="53"/>
        <v>109820 KS EQUITY</v>
      </c>
      <c r="O1690" s="328" t="str">
        <f t="shared" si="54"/>
        <v>KOSDAQ:A109820</v>
      </c>
    </row>
    <row r="1691" spans="2:15">
      <c r="B1691" s="328" t="s">
        <v>8235</v>
      </c>
      <c r="C1691" s="328" t="s">
        <v>4165</v>
      </c>
      <c r="D1691" s="331" t="s">
        <v>8236</v>
      </c>
      <c r="E1691" s="328" t="s">
        <v>48</v>
      </c>
      <c r="F1691" s="328" t="s">
        <v>8237</v>
      </c>
      <c r="G1691" s="330">
        <v>40092</v>
      </c>
      <c r="H1691" s="328" t="s">
        <v>39</v>
      </c>
      <c r="I1691" s="328" t="s">
        <v>8238</v>
      </c>
      <c r="J1691" s="328" t="s">
        <v>8239</v>
      </c>
      <c r="K1691" s="328" t="s">
        <v>67</v>
      </c>
      <c r="M1691" s="328" t="str">
        <f t="shared" si="53"/>
        <v>082920 KS EQUITY</v>
      </c>
      <c r="O1691" s="328" t="str">
        <f t="shared" si="54"/>
        <v>KOSDAQ:A082920</v>
      </c>
    </row>
    <row r="1692" spans="2:15">
      <c r="B1692" s="328" t="s">
        <v>8240</v>
      </c>
      <c r="C1692" s="328" t="s">
        <v>4165</v>
      </c>
      <c r="D1692" s="331" t="s">
        <v>8241</v>
      </c>
      <c r="E1692" s="328" t="s">
        <v>4904</v>
      </c>
      <c r="F1692" s="328" t="s">
        <v>8242</v>
      </c>
      <c r="G1692" s="330">
        <v>40092</v>
      </c>
      <c r="H1692" s="328" t="s">
        <v>39</v>
      </c>
      <c r="I1692" s="328" t="s">
        <v>8243</v>
      </c>
      <c r="J1692" s="328" t="s">
        <v>8244</v>
      </c>
      <c r="K1692" s="328" t="s">
        <v>67</v>
      </c>
      <c r="M1692" s="328" t="str">
        <f t="shared" si="53"/>
        <v>042520 KS EQUITY</v>
      </c>
      <c r="O1692" s="328" t="str">
        <f t="shared" si="54"/>
        <v>KOSDAQ:A042520</v>
      </c>
    </row>
    <row r="1693" spans="2:15">
      <c r="B1693" s="328" t="s">
        <v>8245</v>
      </c>
      <c r="C1693" s="328" t="s">
        <v>4165</v>
      </c>
      <c r="D1693" s="331" t="s">
        <v>8246</v>
      </c>
      <c r="E1693" s="328" t="s">
        <v>131</v>
      </c>
      <c r="F1693" s="328" t="s">
        <v>8247</v>
      </c>
      <c r="G1693" s="330">
        <v>40085</v>
      </c>
      <c r="H1693" s="328" t="s">
        <v>39</v>
      </c>
      <c r="I1693" s="328" t="s">
        <v>8248</v>
      </c>
      <c r="J1693" s="328" t="s">
        <v>8249</v>
      </c>
      <c r="K1693" s="328" t="s">
        <v>67</v>
      </c>
      <c r="M1693" s="328" t="str">
        <f t="shared" si="53"/>
        <v>104200 KS EQUITY</v>
      </c>
      <c r="O1693" s="328" t="str">
        <f t="shared" si="54"/>
        <v>KOSDAQ:A104200</v>
      </c>
    </row>
    <row r="1694" spans="2:15">
      <c r="B1694" s="328" t="s">
        <v>8250</v>
      </c>
      <c r="C1694" s="328" t="s">
        <v>4165</v>
      </c>
      <c r="D1694" s="331" t="s">
        <v>8251</v>
      </c>
      <c r="E1694" s="328" t="s">
        <v>290</v>
      </c>
      <c r="F1694" s="328" t="s">
        <v>8252</v>
      </c>
      <c r="G1694" s="330">
        <v>40079</v>
      </c>
      <c r="H1694" s="328" t="s">
        <v>39</v>
      </c>
      <c r="I1694" s="328" t="s">
        <v>8253</v>
      </c>
      <c r="J1694" s="328" t="s">
        <v>8254</v>
      </c>
      <c r="K1694" s="328" t="s">
        <v>67</v>
      </c>
      <c r="M1694" s="328" t="str">
        <f t="shared" si="53"/>
        <v>052860 KS EQUITY</v>
      </c>
      <c r="O1694" s="328" t="str">
        <f t="shared" si="54"/>
        <v>KOSDAQ:A052860</v>
      </c>
    </row>
    <row r="1695" spans="2:15">
      <c r="B1695" s="328" t="s">
        <v>8255</v>
      </c>
      <c r="C1695" s="328" t="s">
        <v>4165</v>
      </c>
      <c r="D1695" s="331" t="s">
        <v>8256</v>
      </c>
      <c r="E1695" s="328" t="s">
        <v>198</v>
      </c>
      <c r="F1695" s="328" t="s">
        <v>8257</v>
      </c>
      <c r="G1695" s="330">
        <v>40071</v>
      </c>
      <c r="H1695" s="328" t="s">
        <v>39</v>
      </c>
      <c r="I1695" s="328" t="s">
        <v>8258</v>
      </c>
      <c r="J1695" s="328" t="s">
        <v>8259</v>
      </c>
      <c r="K1695" s="328" t="s">
        <v>33</v>
      </c>
      <c r="M1695" s="328" t="str">
        <f t="shared" si="53"/>
        <v>105330 KS EQUITY</v>
      </c>
      <c r="O1695" s="328" t="str">
        <f t="shared" si="54"/>
        <v>KOSDAQ:A105330</v>
      </c>
    </row>
    <row r="1696" spans="2:15">
      <c r="B1696" s="328" t="s">
        <v>8260</v>
      </c>
      <c r="C1696" s="328" t="s">
        <v>4165</v>
      </c>
      <c r="D1696" s="331" t="s">
        <v>8261</v>
      </c>
      <c r="E1696" s="328" t="s">
        <v>575</v>
      </c>
      <c r="F1696" s="328" t="s">
        <v>8262</v>
      </c>
      <c r="G1696" s="330">
        <v>40071</v>
      </c>
      <c r="H1696" s="328" t="s">
        <v>39</v>
      </c>
      <c r="I1696" s="328" t="s">
        <v>8263</v>
      </c>
      <c r="J1696" s="328" t="s">
        <v>8264</v>
      </c>
      <c r="K1696" s="328" t="s">
        <v>104</v>
      </c>
      <c r="M1696" s="328" t="str">
        <f t="shared" si="53"/>
        <v>109740 KS EQUITY</v>
      </c>
      <c r="O1696" s="328" t="str">
        <f t="shared" si="54"/>
        <v>KOSDAQ:A109740</v>
      </c>
    </row>
    <row r="1697" spans="2:15">
      <c r="B1697" s="328" t="s">
        <v>8265</v>
      </c>
      <c r="C1697" s="328" t="s">
        <v>4165</v>
      </c>
      <c r="D1697" s="331" t="s">
        <v>8266</v>
      </c>
      <c r="E1697" s="328" t="s">
        <v>193</v>
      </c>
      <c r="F1697" s="328" t="s">
        <v>8267</v>
      </c>
      <c r="G1697" s="330">
        <v>40056</v>
      </c>
      <c r="H1697" s="328" t="s">
        <v>39</v>
      </c>
      <c r="I1697" s="328" t="s">
        <v>8268</v>
      </c>
      <c r="J1697" s="328" t="s">
        <v>8269</v>
      </c>
      <c r="K1697" s="328" t="s">
        <v>104</v>
      </c>
      <c r="M1697" s="328" t="str">
        <f t="shared" si="53"/>
        <v>095700 KS EQUITY</v>
      </c>
      <c r="O1697" s="328" t="str">
        <f t="shared" si="54"/>
        <v>KOSDAQ:A095700</v>
      </c>
    </row>
    <row r="1698" spans="2:15">
      <c r="B1698" s="328" t="s">
        <v>8270</v>
      </c>
      <c r="C1698" s="328" t="s">
        <v>4165</v>
      </c>
      <c r="D1698" s="331" t="s">
        <v>8271</v>
      </c>
      <c r="E1698" s="328" t="s">
        <v>575</v>
      </c>
      <c r="F1698" s="328" t="s">
        <v>8272</v>
      </c>
      <c r="G1698" s="330">
        <v>40030</v>
      </c>
      <c r="H1698" s="328" t="s">
        <v>39</v>
      </c>
      <c r="I1698" s="328" t="s">
        <v>819</v>
      </c>
      <c r="J1698" s="328" t="s">
        <v>8273</v>
      </c>
      <c r="K1698" s="328" t="s">
        <v>351</v>
      </c>
      <c r="M1698" s="328" t="str">
        <f t="shared" si="53"/>
        <v>108230 KS EQUITY</v>
      </c>
      <c r="O1698" s="328" t="str">
        <f t="shared" si="54"/>
        <v>KOSDAQ:A108230</v>
      </c>
    </row>
    <row r="1699" spans="2:15">
      <c r="B1699" s="328" t="s">
        <v>8274</v>
      </c>
      <c r="C1699" s="328" t="s">
        <v>4165</v>
      </c>
      <c r="D1699" s="331" t="s">
        <v>8275</v>
      </c>
      <c r="E1699" s="328" t="s">
        <v>762</v>
      </c>
      <c r="F1699" s="328" t="s">
        <v>5713</v>
      </c>
      <c r="G1699" s="330">
        <v>40024</v>
      </c>
      <c r="H1699" s="328" t="s">
        <v>39</v>
      </c>
      <c r="I1699" s="328" t="s">
        <v>8276</v>
      </c>
      <c r="J1699" s="328" t="s">
        <v>8277</v>
      </c>
      <c r="K1699" s="328" t="s">
        <v>33</v>
      </c>
      <c r="M1699" s="328" t="str">
        <f t="shared" si="53"/>
        <v>100130 KS EQUITY</v>
      </c>
      <c r="O1699" s="328" t="str">
        <f t="shared" si="54"/>
        <v>KOSDAQ:A100130</v>
      </c>
    </row>
    <row r="1700" spans="2:15">
      <c r="B1700" s="328" t="s">
        <v>8278</v>
      </c>
      <c r="C1700" s="328" t="s">
        <v>4165</v>
      </c>
      <c r="D1700" s="331" t="s">
        <v>8279</v>
      </c>
      <c r="E1700" s="328" t="s">
        <v>544</v>
      </c>
      <c r="F1700" s="328" t="s">
        <v>8280</v>
      </c>
      <c r="G1700" s="330">
        <v>40022</v>
      </c>
      <c r="H1700" s="328" t="s">
        <v>39</v>
      </c>
      <c r="I1700" s="328" t="s">
        <v>8281</v>
      </c>
      <c r="J1700" s="328" t="s">
        <v>8282</v>
      </c>
      <c r="K1700" s="328" t="s">
        <v>104</v>
      </c>
      <c r="M1700" s="328" t="str">
        <f t="shared" si="53"/>
        <v>103230 KS EQUITY</v>
      </c>
      <c r="O1700" s="328" t="str">
        <f t="shared" si="54"/>
        <v>KOSDAQ:A103230</v>
      </c>
    </row>
    <row r="1701" spans="2:15">
      <c r="B1701" s="328" t="s">
        <v>8283</v>
      </c>
      <c r="C1701" s="328" t="s">
        <v>4165</v>
      </c>
      <c r="D1701" s="331" t="s">
        <v>8284</v>
      </c>
      <c r="E1701" s="328" t="s">
        <v>131</v>
      </c>
      <c r="F1701" s="328" t="s">
        <v>8285</v>
      </c>
      <c r="G1701" s="330">
        <v>39969</v>
      </c>
      <c r="H1701" s="328" t="s">
        <v>39</v>
      </c>
      <c r="I1701" s="328" t="s">
        <v>8286</v>
      </c>
      <c r="J1701" s="328" t="s">
        <v>8287</v>
      </c>
      <c r="K1701" s="328" t="s">
        <v>128</v>
      </c>
      <c r="M1701" s="328" t="str">
        <f t="shared" si="53"/>
        <v>063080 KS EQUITY</v>
      </c>
      <c r="O1701" s="328" t="str">
        <f t="shared" si="54"/>
        <v>KOSDAQ:A063080</v>
      </c>
    </row>
    <row r="1702" spans="2:15">
      <c r="B1702" s="328" t="s">
        <v>8288</v>
      </c>
      <c r="C1702" s="328" t="s">
        <v>4165</v>
      </c>
      <c r="D1702" s="331" t="s">
        <v>8289</v>
      </c>
      <c r="E1702" s="328" t="s">
        <v>2245</v>
      </c>
      <c r="F1702" s="328" t="s">
        <v>8290</v>
      </c>
      <c r="G1702" s="330">
        <v>39967</v>
      </c>
      <c r="H1702" s="328" t="s">
        <v>39</v>
      </c>
      <c r="I1702" s="328" t="s">
        <v>8291</v>
      </c>
      <c r="J1702" s="328" t="s">
        <v>8292</v>
      </c>
      <c r="K1702" s="328" t="s">
        <v>67</v>
      </c>
      <c r="M1702" s="328" t="str">
        <f t="shared" si="53"/>
        <v>109860 KS EQUITY</v>
      </c>
      <c r="O1702" s="328" t="str">
        <f t="shared" si="54"/>
        <v>KOSDAQ:A109860</v>
      </c>
    </row>
    <row r="1703" spans="2:15">
      <c r="B1703" s="328" t="s">
        <v>8293</v>
      </c>
      <c r="C1703" s="328" t="s">
        <v>4165</v>
      </c>
      <c r="D1703" s="331" t="s">
        <v>8294</v>
      </c>
      <c r="E1703" s="328" t="s">
        <v>290</v>
      </c>
      <c r="F1703" s="328" t="s">
        <v>8295</v>
      </c>
      <c r="G1703" s="330">
        <v>39961</v>
      </c>
      <c r="H1703" s="328" t="s">
        <v>39</v>
      </c>
      <c r="I1703" s="328" t="s">
        <v>8296</v>
      </c>
      <c r="J1703" s="328" t="s">
        <v>8297</v>
      </c>
      <c r="K1703" s="328" t="s">
        <v>67</v>
      </c>
      <c r="M1703" s="328" t="str">
        <f t="shared" si="53"/>
        <v>102120 KS EQUITY</v>
      </c>
      <c r="O1703" s="328" t="str">
        <f t="shared" si="54"/>
        <v>KOSDAQ:A102120</v>
      </c>
    </row>
    <row r="1704" spans="2:15">
      <c r="B1704" s="328" t="s">
        <v>8298</v>
      </c>
      <c r="C1704" s="328" t="s">
        <v>4165</v>
      </c>
      <c r="D1704" s="331" t="s">
        <v>8299</v>
      </c>
      <c r="E1704" s="328" t="s">
        <v>131</v>
      </c>
      <c r="F1704" s="328" t="s">
        <v>8300</v>
      </c>
      <c r="G1704" s="330">
        <v>39959</v>
      </c>
      <c r="H1704" s="328" t="s">
        <v>39</v>
      </c>
      <c r="I1704" s="328" t="s">
        <v>8301</v>
      </c>
      <c r="J1704" s="328" t="s">
        <v>8302</v>
      </c>
      <c r="K1704" s="328" t="s">
        <v>176</v>
      </c>
      <c r="M1704" s="328" t="str">
        <f t="shared" si="53"/>
        <v>101730 KS EQUITY</v>
      </c>
      <c r="O1704" s="328" t="str">
        <f t="shared" si="54"/>
        <v>KOSDAQ:A101730</v>
      </c>
    </row>
    <row r="1705" spans="2:15">
      <c r="B1705" s="328" t="s">
        <v>8303</v>
      </c>
      <c r="C1705" s="328" t="s">
        <v>4165</v>
      </c>
      <c r="D1705" s="331" t="s">
        <v>8304</v>
      </c>
      <c r="E1705" s="328" t="s">
        <v>439</v>
      </c>
      <c r="F1705" s="328" t="s">
        <v>8305</v>
      </c>
      <c r="G1705" s="330">
        <v>39952</v>
      </c>
      <c r="H1705" s="328" t="s">
        <v>39</v>
      </c>
      <c r="I1705" s="328" t="s">
        <v>8306</v>
      </c>
      <c r="J1705" s="328" t="s">
        <v>8307</v>
      </c>
      <c r="K1705" s="328" t="s">
        <v>67</v>
      </c>
      <c r="M1705" s="328" t="str">
        <f t="shared" si="53"/>
        <v>102710 KS EQUITY</v>
      </c>
      <c r="O1705" s="328" t="str">
        <f t="shared" si="54"/>
        <v>KOSDAQ:A102710</v>
      </c>
    </row>
    <row r="1706" spans="2:15">
      <c r="B1706" s="328" t="s">
        <v>8308</v>
      </c>
      <c r="C1706" s="328" t="s">
        <v>4165</v>
      </c>
      <c r="D1706" s="331" t="s">
        <v>8309</v>
      </c>
      <c r="E1706" s="328" t="s">
        <v>575</v>
      </c>
      <c r="F1706" s="328" t="s">
        <v>8310</v>
      </c>
      <c r="G1706" s="330">
        <v>39952</v>
      </c>
      <c r="H1706" s="328" t="s">
        <v>39</v>
      </c>
      <c r="I1706" s="328" t="s">
        <v>8311</v>
      </c>
      <c r="J1706" s="328" t="s">
        <v>8312</v>
      </c>
      <c r="K1706" s="328" t="s">
        <v>176</v>
      </c>
      <c r="M1706" s="328" t="str">
        <f t="shared" si="53"/>
        <v>099440 KS EQUITY</v>
      </c>
      <c r="O1706" s="328" t="str">
        <f t="shared" si="54"/>
        <v>KOSDAQ:A099440</v>
      </c>
    </row>
    <row r="1707" spans="2:15">
      <c r="B1707" s="328" t="s">
        <v>8313</v>
      </c>
      <c r="C1707" s="328" t="s">
        <v>4165</v>
      </c>
      <c r="D1707" s="331" t="s">
        <v>8314</v>
      </c>
      <c r="E1707" s="328" t="s">
        <v>1182</v>
      </c>
      <c r="F1707" s="328" t="s">
        <v>8315</v>
      </c>
      <c r="G1707" s="330">
        <v>39945</v>
      </c>
      <c r="H1707" s="328" t="s">
        <v>39</v>
      </c>
      <c r="I1707" s="328" t="s">
        <v>8316</v>
      </c>
      <c r="J1707" s="328" t="s">
        <v>8317</v>
      </c>
      <c r="K1707" s="328" t="s">
        <v>579</v>
      </c>
      <c r="M1707" s="328" t="str">
        <f t="shared" si="53"/>
        <v>099220 KS EQUITY</v>
      </c>
      <c r="O1707" s="328" t="str">
        <f t="shared" si="54"/>
        <v>KOSDAQ:A099220</v>
      </c>
    </row>
    <row r="1708" spans="2:15">
      <c r="B1708" s="328" t="s">
        <v>8318</v>
      </c>
      <c r="C1708" s="328" t="s">
        <v>4165</v>
      </c>
      <c r="D1708" s="331" t="s">
        <v>8319</v>
      </c>
      <c r="E1708" s="328" t="s">
        <v>575</v>
      </c>
      <c r="F1708" s="328" t="s">
        <v>8320</v>
      </c>
      <c r="G1708" s="330">
        <v>39931</v>
      </c>
      <c r="H1708" s="328" t="s">
        <v>39</v>
      </c>
      <c r="I1708" s="328" t="s">
        <v>8321</v>
      </c>
      <c r="J1708" s="328" t="s">
        <v>8322</v>
      </c>
      <c r="K1708" s="328" t="s">
        <v>176</v>
      </c>
      <c r="M1708" s="328" t="str">
        <f t="shared" si="53"/>
        <v>101680 KS EQUITY</v>
      </c>
      <c r="O1708" s="328" t="str">
        <f t="shared" si="54"/>
        <v>KOSDAQ:A101680</v>
      </c>
    </row>
    <row r="1709" spans="2:15">
      <c r="B1709" s="328" t="s">
        <v>8323</v>
      </c>
      <c r="C1709" s="328" t="s">
        <v>4165</v>
      </c>
      <c r="D1709" s="331" t="s">
        <v>8324</v>
      </c>
      <c r="E1709" s="328" t="s">
        <v>575</v>
      </c>
      <c r="F1709" s="328" t="s">
        <v>8325</v>
      </c>
      <c r="G1709" s="330">
        <v>39926</v>
      </c>
      <c r="H1709" s="328" t="s">
        <v>39</v>
      </c>
      <c r="I1709" s="328" t="s">
        <v>8326</v>
      </c>
      <c r="J1709" s="328" t="s">
        <v>8327</v>
      </c>
      <c r="K1709" s="328" t="s">
        <v>67</v>
      </c>
      <c r="M1709" s="328" t="str">
        <f t="shared" si="53"/>
        <v>010240 KS EQUITY</v>
      </c>
      <c r="O1709" s="328" t="str">
        <f t="shared" si="54"/>
        <v>KOSDAQ:A010240</v>
      </c>
    </row>
    <row r="1710" spans="2:15">
      <c r="B1710" s="328" t="s">
        <v>8328</v>
      </c>
      <c r="C1710" s="328" t="s">
        <v>4165</v>
      </c>
      <c r="D1710" s="331" t="s">
        <v>8329</v>
      </c>
      <c r="E1710" s="328" t="s">
        <v>544</v>
      </c>
      <c r="F1710" s="328" t="s">
        <v>8330</v>
      </c>
      <c r="G1710" s="330">
        <v>39920</v>
      </c>
      <c r="H1710" s="328" t="s">
        <v>39</v>
      </c>
      <c r="I1710" s="328" t="s">
        <v>8331</v>
      </c>
      <c r="J1710" s="328" t="s">
        <v>8332</v>
      </c>
      <c r="K1710" s="328" t="s">
        <v>33</v>
      </c>
      <c r="M1710" s="328" t="str">
        <f t="shared" si="53"/>
        <v>101170 KS EQUITY</v>
      </c>
      <c r="O1710" s="328" t="str">
        <f t="shared" si="54"/>
        <v>KOSDAQ:A101170</v>
      </c>
    </row>
    <row r="1711" spans="2:15">
      <c r="B1711" s="328" t="s">
        <v>8333</v>
      </c>
      <c r="C1711" s="328" t="s">
        <v>4165</v>
      </c>
      <c r="D1711" s="331" t="s">
        <v>8334</v>
      </c>
      <c r="E1711" s="328" t="s">
        <v>1154</v>
      </c>
      <c r="F1711" s="328" t="s">
        <v>8335</v>
      </c>
      <c r="G1711" s="330">
        <v>39920</v>
      </c>
      <c r="H1711" s="328" t="s">
        <v>39</v>
      </c>
      <c r="I1711" s="328" t="s">
        <v>8336</v>
      </c>
      <c r="J1711" s="328" t="s">
        <v>8337</v>
      </c>
      <c r="K1711" s="328" t="s">
        <v>67</v>
      </c>
      <c r="M1711" s="328" t="str">
        <f t="shared" si="53"/>
        <v>081150 KS EQUITY</v>
      </c>
      <c r="O1711" s="328" t="str">
        <f t="shared" si="54"/>
        <v>KOSDAQ:A081150</v>
      </c>
    </row>
    <row r="1712" spans="2:15">
      <c r="B1712" s="328" t="s">
        <v>8338</v>
      </c>
      <c r="C1712" s="328" t="s">
        <v>4165</v>
      </c>
      <c r="D1712" s="331" t="s">
        <v>8339</v>
      </c>
      <c r="E1712" s="328" t="s">
        <v>162</v>
      </c>
      <c r="F1712" s="328" t="s">
        <v>8340</v>
      </c>
      <c r="G1712" s="330">
        <v>39917</v>
      </c>
      <c r="H1712" s="328" t="s">
        <v>39</v>
      </c>
      <c r="I1712" s="328" t="s">
        <v>8341</v>
      </c>
      <c r="J1712" s="328" t="s">
        <v>8342</v>
      </c>
      <c r="K1712" s="328" t="s">
        <v>971</v>
      </c>
      <c r="M1712" s="328" t="str">
        <f t="shared" si="53"/>
        <v>098660 KS EQUITY</v>
      </c>
      <c r="O1712" s="328" t="str">
        <f t="shared" si="54"/>
        <v>KOSDAQ:A098660</v>
      </c>
    </row>
    <row r="1713" spans="2:15">
      <c r="B1713" s="328" t="s">
        <v>8343</v>
      </c>
      <c r="C1713" s="328" t="s">
        <v>4165</v>
      </c>
      <c r="D1713" s="331" t="s">
        <v>8344</v>
      </c>
      <c r="E1713" s="328" t="s">
        <v>575</v>
      </c>
      <c r="F1713" s="328" t="s">
        <v>8345</v>
      </c>
      <c r="G1713" s="330">
        <v>39913</v>
      </c>
      <c r="H1713" s="328" t="s">
        <v>39</v>
      </c>
      <c r="I1713" s="328" t="s">
        <v>8346</v>
      </c>
      <c r="J1713" s="328" t="s">
        <v>8347</v>
      </c>
      <c r="K1713" s="328" t="s">
        <v>67</v>
      </c>
      <c r="M1713" s="328" t="str">
        <f t="shared" si="53"/>
        <v>071670 KS EQUITY</v>
      </c>
      <c r="O1713" s="328" t="str">
        <f t="shared" si="54"/>
        <v>KOSDAQ:A071670</v>
      </c>
    </row>
    <row r="1714" spans="2:15">
      <c r="B1714" s="328" t="s">
        <v>8348</v>
      </c>
      <c r="C1714" s="328" t="s">
        <v>4165</v>
      </c>
      <c r="D1714" s="331" t="s">
        <v>8349</v>
      </c>
      <c r="E1714" s="328" t="s">
        <v>198</v>
      </c>
      <c r="F1714" s="328" t="s">
        <v>8350</v>
      </c>
      <c r="G1714" s="330">
        <v>39910</v>
      </c>
      <c r="H1714" s="328" t="s">
        <v>39</v>
      </c>
      <c r="I1714" s="328" t="s">
        <v>8351</v>
      </c>
      <c r="J1714" s="328"/>
      <c r="K1714" s="328" t="s">
        <v>33</v>
      </c>
      <c r="M1714" s="328" t="str">
        <f t="shared" si="53"/>
        <v>101490 KS EQUITY</v>
      </c>
      <c r="O1714" s="328" t="str">
        <f t="shared" si="54"/>
        <v>KOSDAQ:A101490</v>
      </c>
    </row>
    <row r="1715" spans="2:15">
      <c r="B1715" s="328" t="s">
        <v>8352</v>
      </c>
      <c r="C1715" s="328" t="s">
        <v>4165</v>
      </c>
      <c r="D1715" s="331" t="s">
        <v>8353</v>
      </c>
      <c r="E1715" s="328" t="s">
        <v>124</v>
      </c>
      <c r="F1715" s="328" t="s">
        <v>8354</v>
      </c>
      <c r="G1715" s="330">
        <v>39903</v>
      </c>
      <c r="H1715" s="328" t="s">
        <v>39</v>
      </c>
      <c r="I1715" s="328" t="s">
        <v>8355</v>
      </c>
      <c r="J1715" s="328" t="s">
        <v>8356</v>
      </c>
      <c r="K1715" s="328" t="s">
        <v>33</v>
      </c>
      <c r="M1715" s="328" t="str">
        <f t="shared" si="53"/>
        <v>100120 KS EQUITY</v>
      </c>
      <c r="O1715" s="328" t="str">
        <f t="shared" si="54"/>
        <v>KOSDAQ:A100120</v>
      </c>
    </row>
    <row r="1716" spans="2:15">
      <c r="B1716" s="328" t="s">
        <v>8357</v>
      </c>
      <c r="C1716" s="328" t="s">
        <v>4165</v>
      </c>
      <c r="D1716" s="331" t="s">
        <v>8358</v>
      </c>
      <c r="E1716" s="328" t="s">
        <v>179</v>
      </c>
      <c r="F1716" s="328" t="s">
        <v>8359</v>
      </c>
      <c r="G1716" s="330">
        <v>39888</v>
      </c>
      <c r="H1716" s="328" t="s">
        <v>39</v>
      </c>
      <c r="I1716" s="328" t="s">
        <v>8360</v>
      </c>
      <c r="J1716" s="328" t="s">
        <v>8361</v>
      </c>
      <c r="K1716" s="328" t="s">
        <v>67</v>
      </c>
      <c r="M1716" s="328" t="str">
        <f t="shared" si="53"/>
        <v>102940 KS EQUITY</v>
      </c>
      <c r="O1716" s="328" t="str">
        <f t="shared" si="54"/>
        <v>KOSDAQ:A102940</v>
      </c>
    </row>
    <row r="1717" spans="2:15">
      <c r="B1717" s="328" t="s">
        <v>8362</v>
      </c>
      <c r="C1717" s="328" t="s">
        <v>4165</v>
      </c>
      <c r="D1717" s="331" t="s">
        <v>8363</v>
      </c>
      <c r="E1717" s="328" t="s">
        <v>290</v>
      </c>
      <c r="F1717" s="328" t="s">
        <v>8364</v>
      </c>
      <c r="G1717" s="330">
        <v>39847</v>
      </c>
      <c r="H1717" s="328" t="s">
        <v>39</v>
      </c>
      <c r="I1717" s="328" t="s">
        <v>8365</v>
      </c>
      <c r="J1717" s="328" t="s">
        <v>8366</v>
      </c>
      <c r="K1717" s="328" t="s">
        <v>67</v>
      </c>
      <c r="M1717" s="328" t="str">
        <f t="shared" si="53"/>
        <v>101400 KS EQUITY</v>
      </c>
      <c r="O1717" s="328" t="str">
        <f t="shared" si="54"/>
        <v>KOSDAQ:A101400</v>
      </c>
    </row>
    <row r="1718" spans="2:15">
      <c r="B1718" s="328" t="s">
        <v>8367</v>
      </c>
      <c r="C1718" s="328" t="s">
        <v>4165</v>
      </c>
      <c r="D1718" s="331" t="s">
        <v>8368</v>
      </c>
      <c r="E1718" s="328" t="s">
        <v>1261</v>
      </c>
      <c r="F1718" s="328" t="s">
        <v>8369</v>
      </c>
      <c r="G1718" s="330">
        <v>39836</v>
      </c>
      <c r="H1718" s="328" t="s">
        <v>39</v>
      </c>
      <c r="I1718" s="328" t="s">
        <v>8370</v>
      </c>
      <c r="J1718" s="328" t="s">
        <v>8371</v>
      </c>
      <c r="K1718" s="328" t="s">
        <v>176</v>
      </c>
      <c r="M1718" s="328" t="str">
        <f t="shared" si="53"/>
        <v>106240 KS EQUITY</v>
      </c>
      <c r="O1718" s="328" t="str">
        <f t="shared" si="54"/>
        <v>KOSDAQ:A106240</v>
      </c>
    </row>
    <row r="1719" spans="2:15">
      <c r="B1719" s="328" t="s">
        <v>8372</v>
      </c>
      <c r="C1719" s="328" t="s">
        <v>4165</v>
      </c>
      <c r="D1719" s="331" t="s">
        <v>8373</v>
      </c>
      <c r="E1719" s="328" t="s">
        <v>4904</v>
      </c>
      <c r="F1719" s="328" t="s">
        <v>8374</v>
      </c>
      <c r="G1719" s="330">
        <v>39836</v>
      </c>
      <c r="H1719" s="328" t="s">
        <v>39</v>
      </c>
      <c r="I1719" s="328" t="s">
        <v>6321</v>
      </c>
      <c r="J1719" s="328" t="s">
        <v>6322</v>
      </c>
      <c r="K1719" s="328" t="s">
        <v>67</v>
      </c>
      <c r="M1719" s="328" t="str">
        <f t="shared" si="53"/>
        <v>086890 KS EQUITY</v>
      </c>
      <c r="O1719" s="328" t="str">
        <f t="shared" si="54"/>
        <v>KOSDAQ:A086890</v>
      </c>
    </row>
    <row r="1720" spans="2:15">
      <c r="B1720" s="328" t="s">
        <v>8375</v>
      </c>
      <c r="C1720" s="328" t="s">
        <v>4165</v>
      </c>
      <c r="D1720" s="331" t="s">
        <v>8376</v>
      </c>
      <c r="E1720" s="328" t="s">
        <v>187</v>
      </c>
      <c r="F1720" s="328" t="s">
        <v>8377</v>
      </c>
      <c r="G1720" s="330">
        <v>39829</v>
      </c>
      <c r="H1720" s="328" t="s">
        <v>39</v>
      </c>
      <c r="I1720" s="328" t="s">
        <v>8378</v>
      </c>
      <c r="J1720" s="328" t="s">
        <v>8379</v>
      </c>
      <c r="K1720" s="328" t="s">
        <v>128</v>
      </c>
      <c r="M1720" s="328" t="str">
        <f t="shared" si="53"/>
        <v>104040 KS EQUITY</v>
      </c>
      <c r="O1720" s="328" t="str">
        <f t="shared" si="54"/>
        <v>KOSDAQ:A104040</v>
      </c>
    </row>
    <row r="1721" spans="2:15">
      <c r="B1721" s="328" t="s">
        <v>8380</v>
      </c>
      <c r="C1721" s="328" t="s">
        <v>4165</v>
      </c>
      <c r="D1721" s="331" t="s">
        <v>8381</v>
      </c>
      <c r="E1721" s="328" t="s">
        <v>63</v>
      </c>
      <c r="F1721" s="328" t="s">
        <v>8382</v>
      </c>
      <c r="G1721" s="330">
        <v>39801</v>
      </c>
      <c r="H1721" s="328" t="s">
        <v>39</v>
      </c>
      <c r="I1721" s="328" t="s">
        <v>8383</v>
      </c>
      <c r="J1721" s="328" t="s">
        <v>8384</v>
      </c>
      <c r="K1721" s="328" t="s">
        <v>33</v>
      </c>
      <c r="M1721" s="328" t="str">
        <f t="shared" si="53"/>
        <v>078070 KS EQUITY</v>
      </c>
      <c r="O1721" s="328" t="str">
        <f t="shared" si="54"/>
        <v>KOSDAQ:A078070</v>
      </c>
    </row>
    <row r="1722" spans="2:15">
      <c r="B1722" s="328" t="s">
        <v>8385</v>
      </c>
      <c r="C1722" s="328" t="s">
        <v>4165</v>
      </c>
      <c r="D1722" s="331" t="s">
        <v>8386</v>
      </c>
      <c r="E1722" s="328" t="s">
        <v>179</v>
      </c>
      <c r="F1722" s="328" t="s">
        <v>8387</v>
      </c>
      <c r="G1722" s="330">
        <v>39798</v>
      </c>
      <c r="H1722" s="328" t="s">
        <v>39</v>
      </c>
      <c r="I1722" s="328" t="s">
        <v>8388</v>
      </c>
      <c r="J1722" s="328" t="s">
        <v>8389</v>
      </c>
      <c r="K1722" s="328" t="s">
        <v>67</v>
      </c>
      <c r="M1722" s="328" t="str">
        <f t="shared" si="53"/>
        <v>086900 KS EQUITY</v>
      </c>
      <c r="O1722" s="328" t="str">
        <f t="shared" si="54"/>
        <v>KOSDAQ:A086900</v>
      </c>
    </row>
    <row r="1723" spans="2:15">
      <c r="B1723" s="328" t="s">
        <v>8390</v>
      </c>
      <c r="C1723" s="328" t="s">
        <v>4165</v>
      </c>
      <c r="D1723" s="331" t="s">
        <v>8391</v>
      </c>
      <c r="E1723" s="328" t="s">
        <v>131</v>
      </c>
      <c r="F1723" s="328" t="s">
        <v>8392</v>
      </c>
      <c r="G1723" s="330">
        <v>39777</v>
      </c>
      <c r="H1723" s="328" t="s">
        <v>39</v>
      </c>
      <c r="I1723" s="328" t="s">
        <v>8393</v>
      </c>
      <c r="J1723" s="328" t="s">
        <v>8394</v>
      </c>
      <c r="K1723" s="328" t="s">
        <v>67</v>
      </c>
      <c r="M1723" s="328" t="str">
        <f t="shared" si="53"/>
        <v>058630 KS EQUITY</v>
      </c>
      <c r="O1723" s="328" t="str">
        <f t="shared" si="54"/>
        <v>KOSDAQ:A058630</v>
      </c>
    </row>
    <row r="1724" spans="2:15">
      <c r="B1724" s="328" t="s">
        <v>8395</v>
      </c>
      <c r="C1724" s="328" t="s">
        <v>4165</v>
      </c>
      <c r="D1724" s="331" t="s">
        <v>8396</v>
      </c>
      <c r="E1724" s="328" t="s">
        <v>198</v>
      </c>
      <c r="F1724" s="328" t="s">
        <v>8397</v>
      </c>
      <c r="G1724" s="330">
        <v>39745</v>
      </c>
      <c r="H1724" s="328" t="s">
        <v>39</v>
      </c>
      <c r="I1724" s="328" t="s">
        <v>8398</v>
      </c>
      <c r="J1724" s="328" t="s">
        <v>8399</v>
      </c>
      <c r="K1724" s="328" t="s">
        <v>33</v>
      </c>
      <c r="M1724" s="328" t="str">
        <f t="shared" si="53"/>
        <v>059100 KS EQUITY</v>
      </c>
      <c r="O1724" s="328" t="str">
        <f t="shared" si="54"/>
        <v>KOSDAQ:A059100</v>
      </c>
    </row>
    <row r="1725" spans="2:15">
      <c r="B1725" s="328" t="s">
        <v>8400</v>
      </c>
      <c r="C1725" s="328" t="s">
        <v>4165</v>
      </c>
      <c r="D1725" s="331" t="s">
        <v>8401</v>
      </c>
      <c r="E1725" s="328" t="s">
        <v>999</v>
      </c>
      <c r="F1725" s="328" t="s">
        <v>8402</v>
      </c>
      <c r="G1725" s="330">
        <v>39721</v>
      </c>
      <c r="H1725" s="328" t="s">
        <v>39</v>
      </c>
      <c r="I1725" s="328" t="s">
        <v>4040</v>
      </c>
      <c r="J1725" s="328" t="s">
        <v>8403</v>
      </c>
      <c r="K1725" s="328" t="s">
        <v>579</v>
      </c>
      <c r="M1725" s="328" t="str">
        <f t="shared" si="53"/>
        <v>067630 KS EQUITY</v>
      </c>
      <c r="O1725" s="328" t="str">
        <f t="shared" si="54"/>
        <v>KOSDAQ:A067630</v>
      </c>
    </row>
    <row r="1726" spans="2:15">
      <c r="B1726" s="328" t="s">
        <v>8404</v>
      </c>
      <c r="C1726" s="328" t="s">
        <v>4165</v>
      </c>
      <c r="D1726" s="331" t="s">
        <v>8405</v>
      </c>
      <c r="E1726" s="328" t="s">
        <v>1050</v>
      </c>
      <c r="F1726" s="328" t="s">
        <v>8406</v>
      </c>
      <c r="G1726" s="330">
        <v>39714</v>
      </c>
      <c r="H1726" s="328" t="s">
        <v>39</v>
      </c>
      <c r="I1726" s="328" t="s">
        <v>8407</v>
      </c>
      <c r="J1726" s="328" t="s">
        <v>8408</v>
      </c>
      <c r="K1726" s="328" t="s">
        <v>579</v>
      </c>
      <c r="M1726" s="328" t="str">
        <f t="shared" si="53"/>
        <v>092130 KS EQUITY</v>
      </c>
      <c r="O1726" s="328" t="str">
        <f t="shared" si="54"/>
        <v>KOSDAQ:A092130</v>
      </c>
    </row>
    <row r="1727" spans="2:15">
      <c r="B1727" s="328" t="s">
        <v>8409</v>
      </c>
      <c r="C1727" s="328" t="s">
        <v>4165</v>
      </c>
      <c r="D1727" s="331" t="s">
        <v>8410</v>
      </c>
      <c r="E1727" s="328" t="s">
        <v>4904</v>
      </c>
      <c r="F1727" s="328" t="s">
        <v>8411</v>
      </c>
      <c r="G1727" s="330">
        <v>39709</v>
      </c>
      <c r="H1727" s="328" t="s">
        <v>39</v>
      </c>
      <c r="I1727" s="328" t="s">
        <v>8412</v>
      </c>
      <c r="J1727" s="328" t="s">
        <v>8413</v>
      </c>
      <c r="K1727" s="328" t="s">
        <v>67</v>
      </c>
      <c r="M1727" s="328" t="str">
        <f t="shared" si="53"/>
        <v>100700 KS EQUITY</v>
      </c>
      <c r="O1727" s="328" t="str">
        <f t="shared" si="54"/>
        <v>KOSDAQ:A100700</v>
      </c>
    </row>
    <row r="1728" spans="2:15">
      <c r="B1728" s="328" t="s">
        <v>8414</v>
      </c>
      <c r="C1728" s="328" t="s">
        <v>4165</v>
      </c>
      <c r="D1728" s="331" t="s">
        <v>8415</v>
      </c>
      <c r="E1728" s="328" t="s">
        <v>198</v>
      </c>
      <c r="F1728" s="328" t="s">
        <v>8416</v>
      </c>
      <c r="G1728" s="330">
        <v>39661</v>
      </c>
      <c r="H1728" s="328" t="s">
        <v>39</v>
      </c>
      <c r="I1728" s="328" t="s">
        <v>8417</v>
      </c>
      <c r="J1728" s="328" t="s">
        <v>8418</v>
      </c>
      <c r="K1728" s="328" t="s">
        <v>176</v>
      </c>
      <c r="M1728" s="328" t="str">
        <f t="shared" si="53"/>
        <v>098120 KS EQUITY</v>
      </c>
      <c r="O1728" s="328" t="str">
        <f t="shared" si="54"/>
        <v>KOSDAQ:A098120</v>
      </c>
    </row>
    <row r="1729" spans="2:15">
      <c r="B1729" s="328" t="s">
        <v>8419</v>
      </c>
      <c r="C1729" s="328" t="s">
        <v>4165</v>
      </c>
      <c r="D1729" s="331" t="s">
        <v>8420</v>
      </c>
      <c r="E1729" s="328" t="s">
        <v>136</v>
      </c>
      <c r="F1729" s="328" t="s">
        <v>8421</v>
      </c>
      <c r="G1729" s="330">
        <v>39652</v>
      </c>
      <c r="H1729" s="328" t="s">
        <v>39</v>
      </c>
      <c r="I1729" s="328" t="s">
        <v>8422</v>
      </c>
      <c r="J1729" s="328" t="s">
        <v>8423</v>
      </c>
      <c r="K1729" s="328" t="s">
        <v>67</v>
      </c>
      <c r="M1729" s="328" t="str">
        <f t="shared" si="53"/>
        <v>083470 KS EQUITY</v>
      </c>
      <c r="O1729" s="328" t="str">
        <f t="shared" si="54"/>
        <v>KOSDAQ:A083470</v>
      </c>
    </row>
    <row r="1730" spans="2:15">
      <c r="B1730" s="328" t="s">
        <v>8424</v>
      </c>
      <c r="C1730" s="328" t="s">
        <v>4165</v>
      </c>
      <c r="D1730" s="331" t="s">
        <v>8425</v>
      </c>
      <c r="E1730" s="328" t="s">
        <v>112</v>
      </c>
      <c r="F1730" s="328" t="s">
        <v>8426</v>
      </c>
      <c r="G1730" s="330">
        <v>39647</v>
      </c>
      <c r="H1730" s="328" t="s">
        <v>39</v>
      </c>
      <c r="I1730" s="328" t="s">
        <v>8427</v>
      </c>
      <c r="J1730" s="328" t="s">
        <v>8428</v>
      </c>
      <c r="K1730" s="328" t="s">
        <v>67</v>
      </c>
      <c r="M1730" s="328" t="str">
        <f t="shared" si="53"/>
        <v>100090 KS EQUITY</v>
      </c>
      <c r="O1730" s="328" t="str">
        <f t="shared" si="54"/>
        <v>KOSDAQ:A100090</v>
      </c>
    </row>
    <row r="1731" spans="2:15">
      <c r="B1731" s="328" t="s">
        <v>8429</v>
      </c>
      <c r="C1731" s="328" t="s">
        <v>4165</v>
      </c>
      <c r="D1731" s="331" t="s">
        <v>8430</v>
      </c>
      <c r="E1731" s="328" t="s">
        <v>198</v>
      </c>
      <c r="F1731" s="328" t="s">
        <v>8431</v>
      </c>
      <c r="G1731" s="330">
        <v>39644</v>
      </c>
      <c r="H1731" s="328" t="s">
        <v>39</v>
      </c>
      <c r="I1731" s="328" t="s">
        <v>8432</v>
      </c>
      <c r="J1731" s="328"/>
      <c r="K1731" s="328" t="s">
        <v>67</v>
      </c>
      <c r="M1731" s="328" t="str">
        <f t="shared" si="53"/>
        <v>101390 KS EQUITY</v>
      </c>
      <c r="O1731" s="328" t="str">
        <f t="shared" si="54"/>
        <v>KOSDAQ:A101390</v>
      </c>
    </row>
    <row r="1732" spans="2:15">
      <c r="B1732" s="328" t="s">
        <v>8433</v>
      </c>
      <c r="C1732" s="328" t="s">
        <v>4165</v>
      </c>
      <c r="D1732" s="331" t="s">
        <v>8434</v>
      </c>
      <c r="E1732" s="328" t="s">
        <v>432</v>
      </c>
      <c r="F1732" s="328" t="s">
        <v>8435</v>
      </c>
      <c r="G1732" s="330">
        <v>39640</v>
      </c>
      <c r="H1732" s="328" t="s">
        <v>39</v>
      </c>
      <c r="I1732" s="328" t="s">
        <v>6462</v>
      </c>
      <c r="J1732" s="328"/>
      <c r="K1732" s="328" t="s">
        <v>67</v>
      </c>
      <c r="M1732" s="328" t="str">
        <f t="shared" si="53"/>
        <v>076080 KS EQUITY</v>
      </c>
      <c r="O1732" s="328" t="str">
        <f t="shared" si="54"/>
        <v>KOSDAQ:A076080</v>
      </c>
    </row>
    <row r="1733" spans="2:15">
      <c r="B1733" s="328" t="s">
        <v>8436</v>
      </c>
      <c r="C1733" s="328" t="s">
        <v>4165</v>
      </c>
      <c r="D1733" s="331" t="s">
        <v>8437</v>
      </c>
      <c r="E1733" s="328" t="s">
        <v>762</v>
      </c>
      <c r="F1733" s="328" t="s">
        <v>8438</v>
      </c>
      <c r="G1733" s="330">
        <v>39630</v>
      </c>
      <c r="H1733" s="328" t="s">
        <v>39</v>
      </c>
      <c r="I1733" s="328" t="s">
        <v>8439</v>
      </c>
      <c r="J1733" s="328"/>
      <c r="K1733" s="328" t="s">
        <v>33</v>
      </c>
      <c r="M1733" s="328" t="str">
        <f t="shared" si="53"/>
        <v>101670 KS EQUITY</v>
      </c>
      <c r="O1733" s="328" t="str">
        <f t="shared" si="54"/>
        <v>KOSDAQ:A101670</v>
      </c>
    </row>
    <row r="1734" spans="2:15">
      <c r="B1734" s="328" t="s">
        <v>8440</v>
      </c>
      <c r="C1734" s="328" t="s">
        <v>4165</v>
      </c>
      <c r="D1734" s="331" t="s">
        <v>8441</v>
      </c>
      <c r="E1734" s="328" t="s">
        <v>1261</v>
      </c>
      <c r="F1734" s="328" t="s">
        <v>8442</v>
      </c>
      <c r="G1734" s="330">
        <v>39630</v>
      </c>
      <c r="H1734" s="328" t="s">
        <v>39</v>
      </c>
      <c r="I1734" s="328" t="s">
        <v>8443</v>
      </c>
      <c r="J1734" s="328"/>
      <c r="K1734" s="328" t="s">
        <v>33</v>
      </c>
      <c r="M1734" s="328" t="str">
        <f t="shared" si="53"/>
        <v>094840 KS EQUITY</v>
      </c>
      <c r="O1734" s="328" t="str">
        <f t="shared" si="54"/>
        <v>KOSDAQ:A094840</v>
      </c>
    </row>
    <row r="1735" spans="2:15">
      <c r="B1735" s="328" t="s">
        <v>8444</v>
      </c>
      <c r="C1735" s="328" t="s">
        <v>4165</v>
      </c>
      <c r="D1735" s="331" t="s">
        <v>8445</v>
      </c>
      <c r="E1735" s="328" t="s">
        <v>1892</v>
      </c>
      <c r="F1735" s="328" t="s">
        <v>8446</v>
      </c>
      <c r="G1735" s="330">
        <v>39626</v>
      </c>
      <c r="H1735" s="328" t="s">
        <v>39</v>
      </c>
      <c r="I1735" s="328" t="s">
        <v>8447</v>
      </c>
      <c r="J1735" s="328" t="s">
        <v>8448</v>
      </c>
      <c r="K1735" s="328" t="s">
        <v>33</v>
      </c>
      <c r="M1735" s="328" t="str">
        <f t="shared" si="53"/>
        <v>063170 KS EQUITY</v>
      </c>
      <c r="O1735" s="328" t="str">
        <f t="shared" si="54"/>
        <v>KOSDAQ:A063170</v>
      </c>
    </row>
    <row r="1736" spans="2:15">
      <c r="B1736" s="328" t="s">
        <v>8449</v>
      </c>
      <c r="C1736" s="328" t="s">
        <v>4165</v>
      </c>
      <c r="D1736" s="331" t="s">
        <v>8450</v>
      </c>
      <c r="E1736" s="328" t="s">
        <v>131</v>
      </c>
      <c r="F1736" s="328" t="s">
        <v>8451</v>
      </c>
      <c r="G1736" s="330">
        <v>39618</v>
      </c>
      <c r="H1736" s="328" t="s">
        <v>39</v>
      </c>
      <c r="I1736" s="328" t="s">
        <v>8452</v>
      </c>
      <c r="J1736" s="328"/>
      <c r="K1736" s="328" t="s">
        <v>104</v>
      </c>
      <c r="M1736" s="328" t="str">
        <f t="shared" si="53"/>
        <v>047560 KS EQUITY</v>
      </c>
      <c r="O1736" s="328" t="str">
        <f t="shared" si="54"/>
        <v>KOSDAQ:A047560</v>
      </c>
    </row>
    <row r="1737" spans="2:15">
      <c r="B1737" s="328" t="s">
        <v>8453</v>
      </c>
      <c r="C1737" s="328" t="s">
        <v>4165</v>
      </c>
      <c r="D1737" s="331" t="s">
        <v>8454</v>
      </c>
      <c r="E1737" s="328" t="s">
        <v>5252</v>
      </c>
      <c r="F1737" s="328" t="s">
        <v>8455</v>
      </c>
      <c r="G1737" s="330">
        <v>39612</v>
      </c>
      <c r="H1737" s="328" t="s">
        <v>39</v>
      </c>
      <c r="I1737" s="328" t="s">
        <v>8456</v>
      </c>
      <c r="J1737" s="328" t="s">
        <v>8457</v>
      </c>
      <c r="K1737" s="328" t="s">
        <v>1069</v>
      </c>
      <c r="M1737" s="328" t="str">
        <f t="shared" si="53"/>
        <v>096240 KS EQUITY</v>
      </c>
      <c r="O1737" s="328" t="str">
        <f t="shared" si="54"/>
        <v>KOSDAQ:A096240</v>
      </c>
    </row>
    <row r="1738" spans="2:15">
      <c r="B1738" s="328" t="s">
        <v>8458</v>
      </c>
      <c r="C1738" s="328" t="s">
        <v>4165</v>
      </c>
      <c r="D1738" s="331" t="s">
        <v>8459</v>
      </c>
      <c r="E1738" s="328" t="s">
        <v>198</v>
      </c>
      <c r="F1738" s="328" t="s">
        <v>8460</v>
      </c>
      <c r="G1738" s="330">
        <v>39603</v>
      </c>
      <c r="H1738" s="328" t="s">
        <v>39</v>
      </c>
      <c r="I1738" s="328" t="s">
        <v>8461</v>
      </c>
      <c r="J1738" s="328" t="s">
        <v>8462</v>
      </c>
      <c r="K1738" s="328" t="s">
        <v>33</v>
      </c>
      <c r="M1738" s="328" t="str">
        <f t="shared" si="53"/>
        <v>101160 KS EQUITY</v>
      </c>
      <c r="O1738" s="328" t="str">
        <f t="shared" si="54"/>
        <v>KOSDAQ:A101160</v>
      </c>
    </row>
    <row r="1739" spans="2:15">
      <c r="B1739" s="328" t="s">
        <v>8463</v>
      </c>
      <c r="C1739" s="328" t="s">
        <v>4165</v>
      </c>
      <c r="D1739" s="331" t="s">
        <v>8464</v>
      </c>
      <c r="E1739" s="328" t="s">
        <v>952</v>
      </c>
      <c r="F1739" s="328" t="s">
        <v>8465</v>
      </c>
      <c r="G1739" s="330">
        <v>39602</v>
      </c>
      <c r="H1739" s="328" t="s">
        <v>39</v>
      </c>
      <c r="I1739" s="328" t="s">
        <v>8466</v>
      </c>
      <c r="J1739" s="328" t="s">
        <v>8467</v>
      </c>
      <c r="K1739" s="328" t="s">
        <v>33</v>
      </c>
      <c r="M1739" s="328" t="str">
        <f t="shared" si="53"/>
        <v>099320 KS EQUITY</v>
      </c>
      <c r="O1739" s="328" t="str">
        <f t="shared" si="54"/>
        <v>KOSDAQ:A099320</v>
      </c>
    </row>
    <row r="1740" spans="2:15">
      <c r="B1740" s="328" t="s">
        <v>8468</v>
      </c>
      <c r="C1740" s="328" t="s">
        <v>4165</v>
      </c>
      <c r="D1740" s="331" t="s">
        <v>8469</v>
      </c>
      <c r="E1740" s="328" t="s">
        <v>131</v>
      </c>
      <c r="F1740" s="328" t="s">
        <v>8470</v>
      </c>
      <c r="G1740" s="330">
        <v>39598</v>
      </c>
      <c r="H1740" s="328" t="s">
        <v>39</v>
      </c>
      <c r="I1740" s="328" t="s">
        <v>8471</v>
      </c>
      <c r="J1740" s="328" t="s">
        <v>8472</v>
      </c>
      <c r="K1740" s="328" t="s">
        <v>67</v>
      </c>
      <c r="M1740" s="328" t="str">
        <f t="shared" si="53"/>
        <v>064480 KS EQUITY</v>
      </c>
      <c r="O1740" s="328" t="str">
        <f t="shared" si="54"/>
        <v>KOSDAQ:A064480</v>
      </c>
    </row>
    <row r="1741" spans="2:15">
      <c r="B1741" s="328" t="s">
        <v>8473</v>
      </c>
      <c r="C1741" s="328" t="s">
        <v>4165</v>
      </c>
      <c r="D1741" s="331" t="s">
        <v>8474</v>
      </c>
      <c r="E1741" s="328" t="s">
        <v>575</v>
      </c>
      <c r="F1741" s="328" t="s">
        <v>8475</v>
      </c>
      <c r="G1741" s="330">
        <v>39588</v>
      </c>
      <c r="H1741" s="328" t="s">
        <v>39</v>
      </c>
      <c r="I1741" s="328" t="s">
        <v>8476</v>
      </c>
      <c r="J1741" s="328" t="s">
        <v>8477</v>
      </c>
      <c r="K1741" s="328" t="s">
        <v>67</v>
      </c>
      <c r="M1741" s="328" t="str">
        <f t="shared" si="53"/>
        <v>098460 KS EQUITY</v>
      </c>
      <c r="O1741" s="328" t="str">
        <f t="shared" si="54"/>
        <v>KOSDAQ:A098460</v>
      </c>
    </row>
    <row r="1742" spans="2:15">
      <c r="B1742" s="328" t="s">
        <v>8478</v>
      </c>
      <c r="C1742" s="328" t="s">
        <v>4165</v>
      </c>
      <c r="D1742" s="331" t="s">
        <v>8479</v>
      </c>
      <c r="E1742" s="328" t="s">
        <v>131</v>
      </c>
      <c r="F1742" s="328" t="s">
        <v>8480</v>
      </c>
      <c r="G1742" s="330">
        <v>39588</v>
      </c>
      <c r="H1742" s="328" t="s">
        <v>39</v>
      </c>
      <c r="I1742" s="328" t="s">
        <v>8481</v>
      </c>
      <c r="J1742" s="328" t="s">
        <v>8482</v>
      </c>
      <c r="K1742" s="328" t="s">
        <v>67</v>
      </c>
      <c r="M1742" s="328" t="str">
        <f t="shared" si="53"/>
        <v>067000 KS EQUITY</v>
      </c>
      <c r="O1742" s="328" t="str">
        <f t="shared" si="54"/>
        <v>KOSDAQ:A067000</v>
      </c>
    </row>
    <row r="1743" spans="2:15">
      <c r="B1743" s="328" t="s">
        <v>8483</v>
      </c>
      <c r="C1743" s="328" t="s">
        <v>4165</v>
      </c>
      <c r="D1743" s="331" t="s">
        <v>8484</v>
      </c>
      <c r="E1743" s="328" t="s">
        <v>376</v>
      </c>
      <c r="F1743" s="328" t="s">
        <v>8485</v>
      </c>
      <c r="G1743" s="330">
        <v>39575</v>
      </c>
      <c r="H1743" s="328" t="s">
        <v>39</v>
      </c>
      <c r="I1743" s="328" t="s">
        <v>8486</v>
      </c>
      <c r="J1743" s="328"/>
      <c r="K1743" s="328" t="s">
        <v>33</v>
      </c>
      <c r="M1743" s="328" t="str">
        <f t="shared" si="53"/>
        <v>018620 KS EQUITY</v>
      </c>
      <c r="O1743" s="328" t="str">
        <f t="shared" si="54"/>
        <v>KOSDAQ:A018620</v>
      </c>
    </row>
    <row r="1744" spans="2:15">
      <c r="B1744" s="328" t="s">
        <v>8487</v>
      </c>
      <c r="C1744" s="328" t="s">
        <v>4165</v>
      </c>
      <c r="D1744" s="331" t="s">
        <v>8488</v>
      </c>
      <c r="E1744" s="328" t="s">
        <v>575</v>
      </c>
      <c r="F1744" s="328" t="s">
        <v>8489</v>
      </c>
      <c r="G1744" s="330">
        <v>39570</v>
      </c>
      <c r="H1744" s="328" t="s">
        <v>39</v>
      </c>
      <c r="I1744" s="328" t="s">
        <v>8490</v>
      </c>
      <c r="J1744" s="328"/>
      <c r="K1744" s="328" t="s">
        <v>579</v>
      </c>
      <c r="M1744" s="328" t="str">
        <f t="shared" si="53"/>
        <v>095610 KS EQUITY</v>
      </c>
      <c r="O1744" s="328" t="str">
        <f t="shared" si="54"/>
        <v>KOSDAQ:A095610</v>
      </c>
    </row>
    <row r="1745" spans="2:15">
      <c r="B1745" s="328" t="s">
        <v>8491</v>
      </c>
      <c r="C1745" s="328" t="s">
        <v>4165</v>
      </c>
      <c r="D1745" s="331" t="s">
        <v>8492</v>
      </c>
      <c r="E1745" s="328" t="s">
        <v>1083</v>
      </c>
      <c r="F1745" s="328" t="s">
        <v>8493</v>
      </c>
      <c r="G1745" s="330">
        <v>39553</v>
      </c>
      <c r="H1745" s="328" t="s">
        <v>39</v>
      </c>
      <c r="I1745" s="328" t="s">
        <v>8494</v>
      </c>
      <c r="J1745" s="328" t="s">
        <v>8495</v>
      </c>
      <c r="K1745" s="328" t="s">
        <v>128</v>
      </c>
      <c r="M1745" s="328" t="str">
        <f t="shared" si="53"/>
        <v>053280 KS EQUITY</v>
      </c>
      <c r="O1745" s="328" t="str">
        <f t="shared" si="54"/>
        <v>KOSDAQ:A053280</v>
      </c>
    </row>
    <row r="1746" spans="2:15">
      <c r="B1746" s="328" t="s">
        <v>8496</v>
      </c>
      <c r="C1746" s="328" t="s">
        <v>4165</v>
      </c>
      <c r="D1746" s="331" t="s">
        <v>8497</v>
      </c>
      <c r="E1746" s="328" t="s">
        <v>290</v>
      </c>
      <c r="F1746" s="328" t="s">
        <v>8498</v>
      </c>
      <c r="G1746" s="330">
        <v>39546</v>
      </c>
      <c r="H1746" s="328" t="s">
        <v>181</v>
      </c>
      <c r="I1746" s="328" t="s">
        <v>8499</v>
      </c>
      <c r="J1746" s="328"/>
      <c r="K1746" s="328" t="s">
        <v>579</v>
      </c>
      <c r="M1746" s="328" t="str">
        <f t="shared" si="53"/>
        <v>096870 KS EQUITY</v>
      </c>
      <c r="O1746" s="328" t="str">
        <f t="shared" si="54"/>
        <v>KOSDAQ:A096870</v>
      </c>
    </row>
    <row r="1747" spans="2:15">
      <c r="B1747" s="328" t="s">
        <v>8500</v>
      </c>
      <c r="C1747" s="328" t="s">
        <v>4165</v>
      </c>
      <c r="D1747" s="331" t="s">
        <v>8501</v>
      </c>
      <c r="E1747" s="328" t="s">
        <v>4904</v>
      </c>
      <c r="F1747" s="328" t="s">
        <v>8502</v>
      </c>
      <c r="G1747" s="330">
        <v>39479</v>
      </c>
      <c r="H1747" s="328" t="s">
        <v>39</v>
      </c>
      <c r="I1747" s="328" t="s">
        <v>8503</v>
      </c>
      <c r="J1747" s="328" t="s">
        <v>8504</v>
      </c>
      <c r="K1747" s="328" t="s">
        <v>67</v>
      </c>
      <c r="M1747" s="328" t="str">
        <f t="shared" si="53"/>
        <v>059210 KS EQUITY</v>
      </c>
      <c r="O1747" s="328" t="str">
        <f t="shared" si="54"/>
        <v>KOSDAQ:A059210</v>
      </c>
    </row>
    <row r="1748" spans="2:15">
      <c r="B1748" s="328" t="s">
        <v>8505</v>
      </c>
      <c r="C1748" s="328" t="s">
        <v>4165</v>
      </c>
      <c r="D1748" s="331" t="s">
        <v>8506</v>
      </c>
      <c r="E1748" s="328" t="s">
        <v>2272</v>
      </c>
      <c r="F1748" s="328" t="s">
        <v>8507</v>
      </c>
      <c r="G1748" s="330">
        <v>39472</v>
      </c>
      <c r="H1748" s="328" t="s">
        <v>39</v>
      </c>
      <c r="I1748" s="328" t="s">
        <v>8508</v>
      </c>
      <c r="J1748" s="328" t="s">
        <v>8509</v>
      </c>
      <c r="K1748" s="328" t="s">
        <v>33</v>
      </c>
      <c r="M1748" s="328" t="str">
        <f t="shared" si="53"/>
        <v>097870 KS EQUITY</v>
      </c>
      <c r="O1748" s="328" t="str">
        <f t="shared" si="54"/>
        <v>KOSDAQ:A097870</v>
      </c>
    </row>
    <row r="1749" spans="2:15">
      <c r="B1749" s="328" t="s">
        <v>8510</v>
      </c>
      <c r="C1749" s="328" t="s">
        <v>4165</v>
      </c>
      <c r="D1749" s="331" t="s">
        <v>8511</v>
      </c>
      <c r="E1749" s="328" t="s">
        <v>1261</v>
      </c>
      <c r="F1749" s="328" t="s">
        <v>8512</v>
      </c>
      <c r="G1749" s="330">
        <v>39470</v>
      </c>
      <c r="H1749" s="328" t="s">
        <v>39</v>
      </c>
      <c r="I1749" s="328" t="s">
        <v>8513</v>
      </c>
      <c r="J1749" s="328" t="s">
        <v>8514</v>
      </c>
      <c r="K1749" s="328" t="s">
        <v>67</v>
      </c>
      <c r="M1749" s="328" t="str">
        <f t="shared" si="53"/>
        <v>091440 KS EQUITY</v>
      </c>
      <c r="O1749" s="328" t="str">
        <f t="shared" si="54"/>
        <v>KOSDAQ:A091440</v>
      </c>
    </row>
    <row r="1750" spans="2:15">
      <c r="B1750" s="328" t="s">
        <v>8515</v>
      </c>
      <c r="C1750" s="328" t="s">
        <v>4165</v>
      </c>
      <c r="D1750" s="331" t="s">
        <v>8516</v>
      </c>
      <c r="E1750" s="328" t="s">
        <v>756</v>
      </c>
      <c r="F1750" s="328" t="s">
        <v>8517</v>
      </c>
      <c r="G1750" s="330">
        <v>39442</v>
      </c>
      <c r="H1750" s="328" t="s">
        <v>39</v>
      </c>
      <c r="I1750" s="328" t="s">
        <v>8518</v>
      </c>
      <c r="J1750" s="328" t="s">
        <v>8519</v>
      </c>
      <c r="K1750" s="328" t="s">
        <v>67</v>
      </c>
      <c r="M1750" s="328" t="str">
        <f t="shared" si="53"/>
        <v>096040 KS EQUITY</v>
      </c>
      <c r="O1750" s="328" t="str">
        <f t="shared" si="54"/>
        <v>KOSDAQ:A096040</v>
      </c>
    </row>
    <row r="1751" spans="2:15">
      <c r="B1751" s="328" t="s">
        <v>8520</v>
      </c>
      <c r="C1751" s="328" t="s">
        <v>4165</v>
      </c>
      <c r="D1751" s="331" t="s">
        <v>8521</v>
      </c>
      <c r="E1751" s="328" t="s">
        <v>187</v>
      </c>
      <c r="F1751" s="328" t="s">
        <v>8522</v>
      </c>
      <c r="G1751" s="330">
        <v>39442</v>
      </c>
      <c r="H1751" s="328" t="s">
        <v>39</v>
      </c>
      <c r="I1751" s="328" t="s">
        <v>8523</v>
      </c>
      <c r="J1751" s="328"/>
      <c r="K1751" s="328" t="s">
        <v>67</v>
      </c>
      <c r="M1751" s="328" t="str">
        <f t="shared" si="53"/>
        <v>097780 KS EQUITY</v>
      </c>
      <c r="O1751" s="328" t="str">
        <f t="shared" si="54"/>
        <v>KOSDAQ:A097780</v>
      </c>
    </row>
    <row r="1752" spans="2:15">
      <c r="B1752" s="328" t="s">
        <v>8524</v>
      </c>
      <c r="C1752" s="328" t="s">
        <v>4165</v>
      </c>
      <c r="D1752" s="331" t="s">
        <v>8525</v>
      </c>
      <c r="E1752" s="328" t="s">
        <v>1261</v>
      </c>
      <c r="F1752" s="328" t="s">
        <v>8526</v>
      </c>
      <c r="G1752" s="330">
        <v>39436</v>
      </c>
      <c r="H1752" s="328" t="s">
        <v>39</v>
      </c>
      <c r="I1752" s="328" t="s">
        <v>8527</v>
      </c>
      <c r="J1752" s="328" t="s">
        <v>8528</v>
      </c>
      <c r="K1752" s="328" t="s">
        <v>67</v>
      </c>
      <c r="M1752" s="328" t="str">
        <f t="shared" si="53"/>
        <v>096630 KS EQUITY</v>
      </c>
      <c r="O1752" s="328" t="str">
        <f t="shared" si="54"/>
        <v>KOSDAQ:A096630</v>
      </c>
    </row>
    <row r="1753" spans="2:15">
      <c r="B1753" s="328" t="s">
        <v>8529</v>
      </c>
      <c r="C1753" s="328" t="s">
        <v>4165</v>
      </c>
      <c r="D1753" s="331" t="s">
        <v>8530</v>
      </c>
      <c r="E1753" s="328" t="s">
        <v>544</v>
      </c>
      <c r="F1753" s="328" t="s">
        <v>8531</v>
      </c>
      <c r="G1753" s="330">
        <v>39434</v>
      </c>
      <c r="H1753" s="328" t="s">
        <v>50</v>
      </c>
      <c r="I1753" s="328" t="s">
        <v>8532</v>
      </c>
      <c r="J1753" s="328"/>
      <c r="K1753" s="328" t="s">
        <v>33</v>
      </c>
      <c r="M1753" s="328" t="str">
        <f t="shared" ref="M1753:M1816" si="55">D1753&amp;" KS EQUITY"</f>
        <v>068330 KS EQUITY</v>
      </c>
      <c r="O1753" s="328" t="str">
        <f t="shared" ref="O1753:O1816" si="56">IF($C1753="코스닥","KOSDAQ:A"&amp;$D1753,"KOSE:A"&amp;$D1753)</f>
        <v>KOSDAQ:A068330</v>
      </c>
    </row>
    <row r="1754" spans="2:15">
      <c r="B1754" s="328" t="s">
        <v>8533</v>
      </c>
      <c r="C1754" s="328" t="s">
        <v>4165</v>
      </c>
      <c r="D1754" s="331" t="s">
        <v>8534</v>
      </c>
      <c r="E1754" s="328" t="s">
        <v>1261</v>
      </c>
      <c r="F1754" s="328" t="s">
        <v>8535</v>
      </c>
      <c r="G1754" s="330">
        <v>39433</v>
      </c>
      <c r="H1754" s="328" t="s">
        <v>39</v>
      </c>
      <c r="I1754" s="328" t="s">
        <v>8536</v>
      </c>
      <c r="J1754" s="328"/>
      <c r="K1754" s="328" t="s">
        <v>351</v>
      </c>
      <c r="M1754" s="328" t="str">
        <f t="shared" si="55"/>
        <v>093920 KS EQUITY</v>
      </c>
      <c r="O1754" s="328" t="str">
        <f t="shared" si="56"/>
        <v>KOSDAQ:A093920</v>
      </c>
    </row>
    <row r="1755" spans="2:15">
      <c r="B1755" s="328" t="s">
        <v>8537</v>
      </c>
      <c r="C1755" s="328" t="s">
        <v>4165</v>
      </c>
      <c r="D1755" s="331" t="s">
        <v>8538</v>
      </c>
      <c r="E1755" s="328" t="s">
        <v>365</v>
      </c>
      <c r="F1755" s="328" t="s">
        <v>8539</v>
      </c>
      <c r="G1755" s="330">
        <v>39421</v>
      </c>
      <c r="H1755" s="328" t="s">
        <v>39</v>
      </c>
      <c r="I1755" s="328" t="s">
        <v>8540</v>
      </c>
      <c r="J1755" s="328" t="s">
        <v>8541</v>
      </c>
      <c r="K1755" s="328" t="s">
        <v>33</v>
      </c>
      <c r="M1755" s="328" t="str">
        <f t="shared" si="55"/>
        <v>067010 KS EQUITY</v>
      </c>
      <c r="O1755" s="328" t="str">
        <f t="shared" si="56"/>
        <v>KOSDAQ:A067010</v>
      </c>
    </row>
    <row r="1756" spans="2:15">
      <c r="B1756" s="328" t="s">
        <v>8542</v>
      </c>
      <c r="C1756" s="328" t="s">
        <v>4165</v>
      </c>
      <c r="D1756" s="331" t="s">
        <v>8543</v>
      </c>
      <c r="E1756" s="328" t="s">
        <v>762</v>
      </c>
      <c r="F1756" s="328" t="s">
        <v>8544</v>
      </c>
      <c r="G1756" s="330">
        <v>39406</v>
      </c>
      <c r="H1756" s="328" t="s">
        <v>39</v>
      </c>
      <c r="I1756" s="328" t="s">
        <v>8545</v>
      </c>
      <c r="J1756" s="328" t="s">
        <v>8546</v>
      </c>
      <c r="K1756" s="328" t="s">
        <v>1069</v>
      </c>
      <c r="M1756" s="328" t="str">
        <f t="shared" si="55"/>
        <v>096350 KS EQUITY</v>
      </c>
      <c r="O1756" s="328" t="str">
        <f t="shared" si="56"/>
        <v>KOSDAQ:A096350</v>
      </c>
    </row>
    <row r="1757" spans="2:15">
      <c r="B1757" s="328" t="s">
        <v>8547</v>
      </c>
      <c r="C1757" s="328" t="s">
        <v>4165</v>
      </c>
      <c r="D1757" s="331" t="s">
        <v>8548</v>
      </c>
      <c r="E1757" s="328" t="s">
        <v>1083</v>
      </c>
      <c r="F1757" s="328" t="s">
        <v>8549</v>
      </c>
      <c r="G1757" s="330">
        <v>39402</v>
      </c>
      <c r="H1757" s="328" t="s">
        <v>39</v>
      </c>
      <c r="I1757" s="328" t="s">
        <v>8550</v>
      </c>
      <c r="J1757" s="328" t="s">
        <v>8551</v>
      </c>
      <c r="K1757" s="328" t="s">
        <v>1069</v>
      </c>
      <c r="M1757" s="328" t="str">
        <f t="shared" si="55"/>
        <v>069920 KS EQUITY</v>
      </c>
      <c r="O1757" s="328" t="str">
        <f t="shared" si="56"/>
        <v>KOSDAQ:A069920</v>
      </c>
    </row>
    <row r="1758" spans="2:15">
      <c r="B1758" s="328" t="s">
        <v>8552</v>
      </c>
      <c r="C1758" s="328" t="s">
        <v>4165</v>
      </c>
      <c r="D1758" s="331" t="s">
        <v>8553</v>
      </c>
      <c r="E1758" s="328" t="s">
        <v>290</v>
      </c>
      <c r="F1758" s="328" t="s">
        <v>8554</v>
      </c>
      <c r="G1758" s="330">
        <v>39392</v>
      </c>
      <c r="H1758" s="328" t="s">
        <v>39</v>
      </c>
      <c r="I1758" s="328" t="s">
        <v>8555</v>
      </c>
      <c r="J1758" s="328" t="s">
        <v>8556</v>
      </c>
      <c r="K1758" s="328" t="s">
        <v>79</v>
      </c>
      <c r="M1758" s="328" t="str">
        <f t="shared" si="55"/>
        <v>096610 KS EQUITY</v>
      </c>
      <c r="O1758" s="328" t="str">
        <f t="shared" si="56"/>
        <v>KOSDAQ:A096610</v>
      </c>
    </row>
    <row r="1759" spans="2:15">
      <c r="B1759" s="328" t="s">
        <v>8557</v>
      </c>
      <c r="C1759" s="328" t="s">
        <v>4165</v>
      </c>
      <c r="D1759" s="331" t="s">
        <v>8558</v>
      </c>
      <c r="E1759" s="328" t="s">
        <v>439</v>
      </c>
      <c r="F1759" s="328" t="s">
        <v>8559</v>
      </c>
      <c r="G1759" s="330">
        <v>39388</v>
      </c>
      <c r="H1759" s="328" t="s">
        <v>39</v>
      </c>
      <c r="I1759" s="328" t="s">
        <v>8560</v>
      </c>
      <c r="J1759" s="328" t="s">
        <v>8561</v>
      </c>
      <c r="K1759" s="328" t="s">
        <v>176</v>
      </c>
      <c r="M1759" s="328" t="str">
        <f t="shared" si="55"/>
        <v>092070 KS EQUITY</v>
      </c>
      <c r="O1759" s="328" t="str">
        <f t="shared" si="56"/>
        <v>KOSDAQ:A092070</v>
      </c>
    </row>
    <row r="1760" spans="2:15">
      <c r="B1760" s="328" t="s">
        <v>8562</v>
      </c>
      <c r="C1760" s="328" t="s">
        <v>4165</v>
      </c>
      <c r="D1760" s="331" t="s">
        <v>8563</v>
      </c>
      <c r="E1760" s="328" t="s">
        <v>697</v>
      </c>
      <c r="F1760" s="328" t="s">
        <v>8564</v>
      </c>
      <c r="G1760" s="330">
        <v>39384</v>
      </c>
      <c r="H1760" s="328" t="s">
        <v>39</v>
      </c>
      <c r="I1760" s="328" t="s">
        <v>8565</v>
      </c>
      <c r="J1760" s="328" t="s">
        <v>8566</v>
      </c>
      <c r="K1760" s="328" t="s">
        <v>176</v>
      </c>
      <c r="M1760" s="328" t="str">
        <f t="shared" si="55"/>
        <v>094820 KS EQUITY</v>
      </c>
      <c r="O1760" s="328" t="str">
        <f t="shared" si="56"/>
        <v>KOSDAQ:A094820</v>
      </c>
    </row>
    <row r="1761" spans="2:15">
      <c r="B1761" s="328" t="s">
        <v>8567</v>
      </c>
      <c r="C1761" s="328" t="s">
        <v>4165</v>
      </c>
      <c r="D1761" s="331" t="s">
        <v>8568</v>
      </c>
      <c r="E1761" s="328" t="s">
        <v>544</v>
      </c>
      <c r="F1761" s="328" t="s">
        <v>8569</v>
      </c>
      <c r="G1761" s="330">
        <v>39379</v>
      </c>
      <c r="H1761" s="328" t="s">
        <v>39</v>
      </c>
      <c r="I1761" s="328" t="s">
        <v>8570</v>
      </c>
      <c r="J1761" s="328"/>
      <c r="K1761" s="328" t="s">
        <v>436</v>
      </c>
      <c r="M1761" s="328" t="str">
        <f t="shared" si="55"/>
        <v>086670 KS EQUITY</v>
      </c>
      <c r="O1761" s="328" t="str">
        <f t="shared" si="56"/>
        <v>KOSDAQ:A086670</v>
      </c>
    </row>
    <row r="1762" spans="2:15">
      <c r="B1762" s="328" t="s">
        <v>8571</v>
      </c>
      <c r="C1762" s="328" t="s">
        <v>4165</v>
      </c>
      <c r="D1762" s="331" t="s">
        <v>8572</v>
      </c>
      <c r="E1762" s="328" t="s">
        <v>575</v>
      </c>
      <c r="F1762" s="328" t="s">
        <v>8573</v>
      </c>
      <c r="G1762" s="330">
        <v>39374</v>
      </c>
      <c r="H1762" s="328" t="s">
        <v>39</v>
      </c>
      <c r="I1762" s="328" t="s">
        <v>7205</v>
      </c>
      <c r="J1762" s="328" t="s">
        <v>8574</v>
      </c>
      <c r="K1762" s="328" t="s">
        <v>33</v>
      </c>
      <c r="M1762" s="328" t="str">
        <f t="shared" si="55"/>
        <v>095190 KS EQUITY</v>
      </c>
      <c r="O1762" s="328" t="str">
        <f t="shared" si="56"/>
        <v>KOSDAQ:A095190</v>
      </c>
    </row>
    <row r="1763" spans="2:15">
      <c r="B1763" s="328" t="s">
        <v>8575</v>
      </c>
      <c r="C1763" s="328" t="s">
        <v>4165</v>
      </c>
      <c r="D1763" s="331" t="s">
        <v>8576</v>
      </c>
      <c r="E1763" s="328" t="s">
        <v>198</v>
      </c>
      <c r="F1763" s="328" t="s">
        <v>8577</v>
      </c>
      <c r="G1763" s="330">
        <v>39371</v>
      </c>
      <c r="H1763" s="328" t="s">
        <v>39</v>
      </c>
      <c r="I1763" s="328" t="s">
        <v>8578</v>
      </c>
      <c r="J1763" s="328" t="s">
        <v>8579</v>
      </c>
      <c r="K1763" s="328" t="s">
        <v>67</v>
      </c>
      <c r="M1763" s="328" t="str">
        <f t="shared" si="55"/>
        <v>092300 KS EQUITY</v>
      </c>
      <c r="O1763" s="328" t="str">
        <f t="shared" si="56"/>
        <v>KOSDAQ:A092300</v>
      </c>
    </row>
    <row r="1764" spans="2:15">
      <c r="B1764" s="328" t="s">
        <v>8580</v>
      </c>
      <c r="C1764" s="328" t="s">
        <v>4165</v>
      </c>
      <c r="D1764" s="331" t="s">
        <v>8581</v>
      </c>
      <c r="E1764" s="328" t="s">
        <v>290</v>
      </c>
      <c r="F1764" s="328" t="s">
        <v>8582</v>
      </c>
      <c r="G1764" s="330">
        <v>39367</v>
      </c>
      <c r="H1764" s="328" t="s">
        <v>39</v>
      </c>
      <c r="I1764" s="328" t="s">
        <v>8583</v>
      </c>
      <c r="J1764" s="328" t="s">
        <v>8584</v>
      </c>
      <c r="K1764" s="328" t="s">
        <v>67</v>
      </c>
      <c r="M1764" s="328" t="str">
        <f t="shared" si="55"/>
        <v>093640 KS EQUITY</v>
      </c>
      <c r="O1764" s="328" t="str">
        <f t="shared" si="56"/>
        <v>KOSDAQ:A093640</v>
      </c>
    </row>
    <row r="1765" spans="2:15">
      <c r="B1765" s="328" t="s">
        <v>8585</v>
      </c>
      <c r="C1765" s="328" t="s">
        <v>4165</v>
      </c>
      <c r="D1765" s="331" t="s">
        <v>8586</v>
      </c>
      <c r="E1765" s="328" t="s">
        <v>316</v>
      </c>
      <c r="F1765" s="328" t="s">
        <v>8587</v>
      </c>
      <c r="G1765" s="330">
        <v>39367</v>
      </c>
      <c r="H1765" s="328" t="s">
        <v>39</v>
      </c>
      <c r="I1765" s="328" t="s">
        <v>8588</v>
      </c>
      <c r="J1765" s="328"/>
      <c r="K1765" s="328" t="s">
        <v>67</v>
      </c>
      <c r="M1765" s="328" t="str">
        <f t="shared" si="55"/>
        <v>095910 KS EQUITY</v>
      </c>
      <c r="O1765" s="328" t="str">
        <f t="shared" si="56"/>
        <v>KOSDAQ:A095910</v>
      </c>
    </row>
    <row r="1766" spans="2:15">
      <c r="B1766" s="328" t="s">
        <v>8589</v>
      </c>
      <c r="C1766" s="328" t="s">
        <v>4165</v>
      </c>
      <c r="D1766" s="331" t="s">
        <v>8590</v>
      </c>
      <c r="E1766" s="328" t="s">
        <v>1261</v>
      </c>
      <c r="F1766" s="328" t="s">
        <v>8591</v>
      </c>
      <c r="G1766" s="330">
        <v>39367</v>
      </c>
      <c r="H1766" s="328" t="s">
        <v>39</v>
      </c>
      <c r="I1766" s="328" t="s">
        <v>8592</v>
      </c>
      <c r="J1766" s="328"/>
      <c r="K1766" s="328" t="s">
        <v>67</v>
      </c>
      <c r="M1766" s="328" t="str">
        <f t="shared" si="55"/>
        <v>081580 KS EQUITY</v>
      </c>
      <c r="O1766" s="328" t="str">
        <f t="shared" si="56"/>
        <v>KOSDAQ:A081580</v>
      </c>
    </row>
    <row r="1767" spans="2:15">
      <c r="B1767" s="328" t="s">
        <v>8593</v>
      </c>
      <c r="C1767" s="328" t="s">
        <v>4165</v>
      </c>
      <c r="D1767" s="331" t="s">
        <v>8594</v>
      </c>
      <c r="E1767" s="328" t="s">
        <v>198</v>
      </c>
      <c r="F1767" s="328" t="s">
        <v>8595</v>
      </c>
      <c r="G1767" s="330">
        <v>39363</v>
      </c>
      <c r="H1767" s="328" t="s">
        <v>39</v>
      </c>
      <c r="I1767" s="328" t="s">
        <v>8596</v>
      </c>
      <c r="J1767" s="328" t="s">
        <v>8597</v>
      </c>
      <c r="K1767" s="328" t="s">
        <v>92</v>
      </c>
      <c r="M1767" s="328" t="str">
        <f t="shared" si="55"/>
        <v>073110 KS EQUITY</v>
      </c>
      <c r="O1767" s="328" t="str">
        <f t="shared" si="56"/>
        <v>KOSDAQ:A073110</v>
      </c>
    </row>
    <row r="1768" spans="2:15">
      <c r="B1768" s="328" t="s">
        <v>8598</v>
      </c>
      <c r="C1768" s="328" t="s">
        <v>4165</v>
      </c>
      <c r="D1768" s="331" t="s">
        <v>8599</v>
      </c>
      <c r="E1768" s="328" t="s">
        <v>198</v>
      </c>
      <c r="F1768" s="328" t="s">
        <v>8600</v>
      </c>
      <c r="G1768" s="330">
        <v>39356</v>
      </c>
      <c r="H1768" s="328" t="s">
        <v>39</v>
      </c>
      <c r="I1768" s="328" t="s">
        <v>8601</v>
      </c>
      <c r="J1768" s="328" t="s">
        <v>8602</v>
      </c>
      <c r="K1768" s="328" t="s">
        <v>67</v>
      </c>
      <c r="M1768" s="328" t="str">
        <f t="shared" si="55"/>
        <v>094970 KS EQUITY</v>
      </c>
      <c r="O1768" s="328" t="str">
        <f t="shared" si="56"/>
        <v>KOSDAQ:A094970</v>
      </c>
    </row>
    <row r="1769" spans="2:15">
      <c r="B1769" s="328" t="s">
        <v>8603</v>
      </c>
      <c r="C1769" s="328" t="s">
        <v>4165</v>
      </c>
      <c r="D1769" s="331" t="s">
        <v>8604</v>
      </c>
      <c r="E1769" s="328" t="s">
        <v>290</v>
      </c>
      <c r="F1769" s="328" t="s">
        <v>8605</v>
      </c>
      <c r="G1769" s="330">
        <v>39356</v>
      </c>
      <c r="H1769" s="328" t="s">
        <v>39</v>
      </c>
      <c r="I1769" s="328" t="s">
        <v>8606</v>
      </c>
      <c r="J1769" s="328" t="s">
        <v>8607</v>
      </c>
      <c r="K1769" s="328" t="s">
        <v>67</v>
      </c>
      <c r="M1769" s="328" t="str">
        <f t="shared" si="55"/>
        <v>080520 KS EQUITY</v>
      </c>
      <c r="O1769" s="328" t="str">
        <f t="shared" si="56"/>
        <v>KOSDAQ:A080520</v>
      </c>
    </row>
    <row r="1770" spans="2:15">
      <c r="B1770" s="328" t="s">
        <v>8608</v>
      </c>
      <c r="C1770" s="328" t="s">
        <v>4165</v>
      </c>
      <c r="D1770" s="331" t="s">
        <v>8609</v>
      </c>
      <c r="E1770" s="328" t="s">
        <v>198</v>
      </c>
      <c r="F1770" s="328" t="s">
        <v>8610</v>
      </c>
      <c r="G1770" s="330">
        <v>39356</v>
      </c>
      <c r="H1770" s="328" t="s">
        <v>39</v>
      </c>
      <c r="I1770" s="328" t="s">
        <v>8611</v>
      </c>
      <c r="J1770" s="328"/>
      <c r="K1770" s="328" t="s">
        <v>128</v>
      </c>
      <c r="M1770" s="328" t="str">
        <f t="shared" si="55"/>
        <v>095340 KS EQUITY</v>
      </c>
      <c r="O1770" s="328" t="str">
        <f t="shared" si="56"/>
        <v>KOSDAQ:A095340</v>
      </c>
    </row>
    <row r="1771" spans="2:15">
      <c r="B1771" s="328" t="s">
        <v>8612</v>
      </c>
      <c r="C1771" s="328" t="s">
        <v>4165</v>
      </c>
      <c r="D1771" s="331" t="s">
        <v>8613</v>
      </c>
      <c r="E1771" s="328" t="s">
        <v>187</v>
      </c>
      <c r="F1771" s="328" t="s">
        <v>8614</v>
      </c>
      <c r="G1771" s="330">
        <v>39356</v>
      </c>
      <c r="H1771" s="328" t="s">
        <v>39</v>
      </c>
      <c r="I1771" s="328" t="s">
        <v>8615</v>
      </c>
      <c r="J1771" s="328" t="s">
        <v>8616</v>
      </c>
      <c r="K1771" s="328" t="s">
        <v>67</v>
      </c>
      <c r="M1771" s="328" t="str">
        <f t="shared" si="55"/>
        <v>085910 KS EQUITY</v>
      </c>
      <c r="O1771" s="328" t="str">
        <f t="shared" si="56"/>
        <v>KOSDAQ:A085910</v>
      </c>
    </row>
    <row r="1772" spans="2:15">
      <c r="B1772" s="328" t="s">
        <v>8617</v>
      </c>
      <c r="C1772" s="328" t="s">
        <v>4165</v>
      </c>
      <c r="D1772" s="331" t="s">
        <v>8618</v>
      </c>
      <c r="E1772" s="328" t="s">
        <v>136</v>
      </c>
      <c r="F1772" s="328" t="s">
        <v>8619</v>
      </c>
      <c r="G1772" s="330">
        <v>39346</v>
      </c>
      <c r="H1772" s="328" t="s">
        <v>39</v>
      </c>
      <c r="I1772" s="328" t="s">
        <v>8620</v>
      </c>
      <c r="J1772" s="328" t="s">
        <v>8621</v>
      </c>
      <c r="K1772" s="328" t="s">
        <v>128</v>
      </c>
      <c r="M1772" s="328" t="str">
        <f t="shared" si="55"/>
        <v>095500 KS EQUITY</v>
      </c>
      <c r="O1772" s="328" t="str">
        <f t="shared" si="56"/>
        <v>KOSDAQ:A095500</v>
      </c>
    </row>
    <row r="1773" spans="2:15">
      <c r="B1773" s="328" t="s">
        <v>8622</v>
      </c>
      <c r="C1773" s="328" t="s">
        <v>4165</v>
      </c>
      <c r="D1773" s="331" t="s">
        <v>8623</v>
      </c>
      <c r="E1773" s="328" t="s">
        <v>136</v>
      </c>
      <c r="F1773" s="328" t="s">
        <v>8624</v>
      </c>
      <c r="G1773" s="330">
        <v>39344</v>
      </c>
      <c r="H1773" s="328" t="s">
        <v>39</v>
      </c>
      <c r="I1773" s="328" t="s">
        <v>8625</v>
      </c>
      <c r="J1773" s="328" t="s">
        <v>8626</v>
      </c>
      <c r="K1773" s="328" t="s">
        <v>579</v>
      </c>
      <c r="M1773" s="328" t="str">
        <f t="shared" si="55"/>
        <v>027580 KS EQUITY</v>
      </c>
      <c r="O1773" s="328" t="str">
        <f t="shared" si="56"/>
        <v>KOSDAQ:A027580</v>
      </c>
    </row>
    <row r="1774" spans="2:15">
      <c r="B1774" s="328" t="s">
        <v>8627</v>
      </c>
      <c r="C1774" s="328" t="s">
        <v>4165</v>
      </c>
      <c r="D1774" s="331" t="s">
        <v>8628</v>
      </c>
      <c r="E1774" s="328" t="s">
        <v>193</v>
      </c>
      <c r="F1774" s="328" t="s">
        <v>8629</v>
      </c>
      <c r="G1774" s="330">
        <v>39344</v>
      </c>
      <c r="H1774" s="328" t="s">
        <v>39</v>
      </c>
      <c r="I1774" s="328" t="s">
        <v>8630</v>
      </c>
      <c r="J1774" s="328" t="s">
        <v>8631</v>
      </c>
      <c r="K1774" s="328" t="s">
        <v>67</v>
      </c>
      <c r="M1774" s="328" t="str">
        <f t="shared" si="55"/>
        <v>086040 KS EQUITY</v>
      </c>
      <c r="O1774" s="328" t="str">
        <f t="shared" si="56"/>
        <v>KOSDAQ:A086040</v>
      </c>
    </row>
    <row r="1775" spans="2:15">
      <c r="B1775" s="328" t="s">
        <v>8632</v>
      </c>
      <c r="C1775" s="328" t="s">
        <v>4165</v>
      </c>
      <c r="D1775" s="331" t="s">
        <v>8633</v>
      </c>
      <c r="E1775" s="328" t="s">
        <v>198</v>
      </c>
      <c r="F1775" s="328" t="s">
        <v>8634</v>
      </c>
      <c r="G1775" s="330">
        <v>39339</v>
      </c>
      <c r="H1775" s="328" t="s">
        <v>39</v>
      </c>
      <c r="I1775" s="328" t="s">
        <v>8635</v>
      </c>
      <c r="J1775" s="328" t="s">
        <v>8636</v>
      </c>
      <c r="K1775" s="328" t="s">
        <v>33</v>
      </c>
      <c r="M1775" s="328" t="str">
        <f t="shared" si="55"/>
        <v>090740 KS EQUITY</v>
      </c>
      <c r="O1775" s="328" t="str">
        <f t="shared" si="56"/>
        <v>KOSDAQ:A090740</v>
      </c>
    </row>
    <row r="1776" spans="2:15">
      <c r="B1776" s="328" t="s">
        <v>8637</v>
      </c>
      <c r="C1776" s="328" t="s">
        <v>4165</v>
      </c>
      <c r="D1776" s="331" t="s">
        <v>8638</v>
      </c>
      <c r="E1776" s="328" t="s">
        <v>478</v>
      </c>
      <c r="F1776" s="328" t="s">
        <v>8639</v>
      </c>
      <c r="G1776" s="330">
        <v>39337</v>
      </c>
      <c r="H1776" s="328" t="s">
        <v>39</v>
      </c>
      <c r="I1776" s="328" t="s">
        <v>8640</v>
      </c>
      <c r="J1776" s="328" t="s">
        <v>8641</v>
      </c>
      <c r="K1776" s="328" t="s">
        <v>67</v>
      </c>
      <c r="M1776" s="328" t="str">
        <f t="shared" si="55"/>
        <v>057540 KS EQUITY</v>
      </c>
      <c r="O1776" s="328" t="str">
        <f t="shared" si="56"/>
        <v>KOSDAQ:A057540</v>
      </c>
    </row>
    <row r="1777" spans="2:15">
      <c r="B1777" s="328" t="s">
        <v>8642</v>
      </c>
      <c r="C1777" s="328" t="s">
        <v>4165</v>
      </c>
      <c r="D1777" s="331" t="s">
        <v>8643</v>
      </c>
      <c r="E1777" s="328" t="s">
        <v>1453</v>
      </c>
      <c r="F1777" s="328" t="s">
        <v>8644</v>
      </c>
      <c r="G1777" s="330">
        <v>39314</v>
      </c>
      <c r="H1777" s="328" t="s">
        <v>39</v>
      </c>
      <c r="I1777" s="328" t="s">
        <v>8645</v>
      </c>
      <c r="J1777" s="328" t="s">
        <v>8646</v>
      </c>
      <c r="K1777" s="328" t="s">
        <v>67</v>
      </c>
      <c r="M1777" s="328" t="str">
        <f t="shared" si="55"/>
        <v>094940 KS EQUITY</v>
      </c>
      <c r="O1777" s="328" t="str">
        <f t="shared" si="56"/>
        <v>KOSDAQ:A094940</v>
      </c>
    </row>
    <row r="1778" spans="2:15">
      <c r="B1778" s="328" t="s">
        <v>8647</v>
      </c>
      <c r="C1778" s="328" t="s">
        <v>4165</v>
      </c>
      <c r="D1778" s="331" t="s">
        <v>8648</v>
      </c>
      <c r="E1778" s="328" t="s">
        <v>478</v>
      </c>
      <c r="F1778" s="328" t="s">
        <v>8649</v>
      </c>
      <c r="G1778" s="330">
        <v>39293</v>
      </c>
      <c r="H1778" s="328" t="s">
        <v>39</v>
      </c>
      <c r="I1778" s="328" t="s">
        <v>8650</v>
      </c>
      <c r="J1778" s="328" t="s">
        <v>8651</v>
      </c>
      <c r="K1778" s="328" t="s">
        <v>67</v>
      </c>
      <c r="M1778" s="328" t="str">
        <f t="shared" si="55"/>
        <v>095270 KS EQUITY</v>
      </c>
      <c r="O1778" s="328" t="str">
        <f t="shared" si="56"/>
        <v>KOSDAQ:A095270</v>
      </c>
    </row>
    <row r="1779" spans="2:15">
      <c r="B1779" s="328" t="s">
        <v>8652</v>
      </c>
      <c r="C1779" s="328" t="s">
        <v>4165</v>
      </c>
      <c r="D1779" s="331" t="s">
        <v>8653</v>
      </c>
      <c r="E1779" s="328" t="s">
        <v>1453</v>
      </c>
      <c r="F1779" s="328" t="s">
        <v>8654</v>
      </c>
      <c r="G1779" s="330">
        <v>39288</v>
      </c>
      <c r="H1779" s="328" t="s">
        <v>39</v>
      </c>
      <c r="I1779" s="328" t="s">
        <v>8655</v>
      </c>
      <c r="J1779" s="328" t="s">
        <v>8656</v>
      </c>
      <c r="K1779" s="328" t="s">
        <v>33</v>
      </c>
      <c r="M1779" s="328" t="str">
        <f t="shared" si="55"/>
        <v>093190 KS EQUITY</v>
      </c>
      <c r="O1779" s="328" t="str">
        <f t="shared" si="56"/>
        <v>KOSDAQ:A093190</v>
      </c>
    </row>
    <row r="1780" spans="2:15">
      <c r="B1780" s="328" t="s">
        <v>8657</v>
      </c>
      <c r="C1780" s="328" t="s">
        <v>4165</v>
      </c>
      <c r="D1780" s="331" t="s">
        <v>8658</v>
      </c>
      <c r="E1780" s="328" t="s">
        <v>198</v>
      </c>
      <c r="F1780" s="328" t="s">
        <v>8659</v>
      </c>
      <c r="G1780" s="330">
        <v>39283</v>
      </c>
      <c r="H1780" s="328" t="s">
        <v>39</v>
      </c>
      <c r="I1780" s="328" t="s">
        <v>8660</v>
      </c>
      <c r="J1780" s="328" t="s">
        <v>8661</v>
      </c>
      <c r="K1780" s="328" t="s">
        <v>33</v>
      </c>
      <c r="M1780" s="328" t="str">
        <f t="shared" si="55"/>
        <v>091340 KS EQUITY</v>
      </c>
      <c r="O1780" s="328" t="str">
        <f t="shared" si="56"/>
        <v>KOSDAQ:A091340</v>
      </c>
    </row>
    <row r="1781" spans="2:15">
      <c r="B1781" s="328" t="s">
        <v>8662</v>
      </c>
      <c r="C1781" s="328" t="s">
        <v>4165</v>
      </c>
      <c r="D1781" s="331" t="s">
        <v>8663</v>
      </c>
      <c r="E1781" s="328" t="s">
        <v>365</v>
      </c>
      <c r="F1781" s="328" t="s">
        <v>8664</v>
      </c>
      <c r="G1781" s="330">
        <v>39283</v>
      </c>
      <c r="H1781" s="328" t="s">
        <v>39</v>
      </c>
      <c r="I1781" s="328" t="s">
        <v>4768</v>
      </c>
      <c r="J1781" s="328" t="s">
        <v>8665</v>
      </c>
      <c r="K1781" s="328" t="s">
        <v>128</v>
      </c>
      <c r="M1781" s="328" t="str">
        <f t="shared" si="55"/>
        <v>072770 KS EQUITY</v>
      </c>
      <c r="O1781" s="328" t="str">
        <f t="shared" si="56"/>
        <v>KOSDAQ:A072770</v>
      </c>
    </row>
    <row r="1782" spans="2:15">
      <c r="B1782" s="328" t="s">
        <v>8666</v>
      </c>
      <c r="C1782" s="328" t="s">
        <v>4165</v>
      </c>
      <c r="D1782" s="331" t="s">
        <v>8667</v>
      </c>
      <c r="E1782" s="328" t="s">
        <v>131</v>
      </c>
      <c r="F1782" s="328" t="s">
        <v>8668</v>
      </c>
      <c r="G1782" s="330">
        <v>39281</v>
      </c>
      <c r="H1782" s="328" t="s">
        <v>39</v>
      </c>
      <c r="I1782" s="328" t="s">
        <v>8669</v>
      </c>
      <c r="J1782" s="328" t="s">
        <v>8670</v>
      </c>
      <c r="K1782" s="328" t="s">
        <v>33</v>
      </c>
      <c r="M1782" s="328" t="str">
        <f t="shared" si="55"/>
        <v>094480 KS EQUITY</v>
      </c>
      <c r="O1782" s="328" t="str">
        <f t="shared" si="56"/>
        <v>KOSDAQ:A094480</v>
      </c>
    </row>
    <row r="1783" spans="2:15">
      <c r="B1783" s="328" t="s">
        <v>8671</v>
      </c>
      <c r="C1783" s="328" t="s">
        <v>4165</v>
      </c>
      <c r="D1783" s="331" t="s">
        <v>8672</v>
      </c>
      <c r="E1783" s="328" t="s">
        <v>48</v>
      </c>
      <c r="F1783" s="328" t="s">
        <v>5713</v>
      </c>
      <c r="G1783" s="330">
        <v>39269</v>
      </c>
      <c r="H1783" s="328" t="s">
        <v>39</v>
      </c>
      <c r="I1783" s="328" t="s">
        <v>8673</v>
      </c>
      <c r="J1783" s="328" t="s">
        <v>8674</v>
      </c>
      <c r="K1783" s="328" t="s">
        <v>33</v>
      </c>
      <c r="M1783" s="328" t="str">
        <f t="shared" si="55"/>
        <v>086520 KS EQUITY</v>
      </c>
      <c r="O1783" s="328" t="str">
        <f t="shared" si="56"/>
        <v>KOSDAQ:A086520</v>
      </c>
    </row>
    <row r="1784" spans="2:15">
      <c r="B1784" s="328" t="s">
        <v>8675</v>
      </c>
      <c r="C1784" s="328" t="s">
        <v>4165</v>
      </c>
      <c r="D1784" s="331" t="s">
        <v>8676</v>
      </c>
      <c r="E1784" s="328" t="s">
        <v>225</v>
      </c>
      <c r="F1784" s="328" t="s">
        <v>8677</v>
      </c>
      <c r="G1784" s="330">
        <v>39265</v>
      </c>
      <c r="H1784" s="328" t="s">
        <v>39</v>
      </c>
      <c r="I1784" s="328" t="s">
        <v>8678</v>
      </c>
      <c r="J1784" s="328" t="s">
        <v>8679</v>
      </c>
      <c r="K1784" s="328" t="s">
        <v>67</v>
      </c>
      <c r="M1784" s="328" t="str">
        <f t="shared" si="55"/>
        <v>065150 KS EQUITY</v>
      </c>
      <c r="O1784" s="328" t="str">
        <f t="shared" si="56"/>
        <v>KOSDAQ:A065150</v>
      </c>
    </row>
    <row r="1785" spans="2:15">
      <c r="B1785" s="328" t="s">
        <v>8680</v>
      </c>
      <c r="C1785" s="328" t="s">
        <v>4165</v>
      </c>
      <c r="D1785" s="331" t="s">
        <v>8681</v>
      </c>
      <c r="E1785" s="328" t="s">
        <v>131</v>
      </c>
      <c r="F1785" s="328" t="s">
        <v>8682</v>
      </c>
      <c r="G1785" s="330">
        <v>39259</v>
      </c>
      <c r="H1785" s="328" t="s">
        <v>39</v>
      </c>
      <c r="I1785" s="328" t="s">
        <v>8683</v>
      </c>
      <c r="J1785" s="328" t="s">
        <v>8684</v>
      </c>
      <c r="K1785" s="328" t="s">
        <v>67</v>
      </c>
      <c r="M1785" s="328" t="str">
        <f t="shared" si="55"/>
        <v>078340 KS EQUITY</v>
      </c>
      <c r="O1785" s="328" t="str">
        <f t="shared" si="56"/>
        <v>KOSDAQ:A078340</v>
      </c>
    </row>
    <row r="1786" spans="2:15">
      <c r="B1786" s="328" t="s">
        <v>8685</v>
      </c>
      <c r="C1786" s="328" t="s">
        <v>4165</v>
      </c>
      <c r="D1786" s="331" t="s">
        <v>8686</v>
      </c>
      <c r="E1786" s="328" t="s">
        <v>131</v>
      </c>
      <c r="F1786" s="328" t="s">
        <v>8687</v>
      </c>
      <c r="G1786" s="330">
        <v>39253</v>
      </c>
      <c r="H1786" s="328" t="s">
        <v>39</v>
      </c>
      <c r="I1786" s="328" t="s">
        <v>8688</v>
      </c>
      <c r="J1786" s="328" t="s">
        <v>8689</v>
      </c>
      <c r="K1786" s="328" t="s">
        <v>33</v>
      </c>
      <c r="M1786" s="328" t="str">
        <f t="shared" si="55"/>
        <v>095660 KS EQUITY</v>
      </c>
      <c r="O1786" s="328" t="str">
        <f t="shared" si="56"/>
        <v>KOSDAQ:A095660</v>
      </c>
    </row>
    <row r="1787" spans="2:15">
      <c r="B1787" s="328" t="s">
        <v>8690</v>
      </c>
      <c r="C1787" s="328" t="s">
        <v>4165</v>
      </c>
      <c r="D1787" s="331" t="s">
        <v>8691</v>
      </c>
      <c r="E1787" s="328" t="s">
        <v>290</v>
      </c>
      <c r="F1787" s="328" t="s">
        <v>8692</v>
      </c>
      <c r="G1787" s="330">
        <v>39234</v>
      </c>
      <c r="H1787" s="328" t="s">
        <v>251</v>
      </c>
      <c r="I1787" s="328" t="s">
        <v>1789</v>
      </c>
      <c r="J1787" s="328" t="s">
        <v>8693</v>
      </c>
      <c r="K1787" s="328" t="s">
        <v>67</v>
      </c>
      <c r="M1787" s="328" t="str">
        <f t="shared" si="55"/>
        <v>092600 KS EQUITY</v>
      </c>
      <c r="O1787" s="328" t="str">
        <f t="shared" si="56"/>
        <v>KOSDAQ:A092600</v>
      </c>
    </row>
    <row r="1788" spans="2:15">
      <c r="B1788" s="328" t="s">
        <v>8694</v>
      </c>
      <c r="C1788" s="328" t="s">
        <v>4165</v>
      </c>
      <c r="D1788" s="331" t="s">
        <v>8695</v>
      </c>
      <c r="E1788" s="328" t="s">
        <v>131</v>
      </c>
      <c r="F1788" s="328" t="s">
        <v>8696</v>
      </c>
      <c r="G1788" s="330">
        <v>39231</v>
      </c>
      <c r="H1788" s="328" t="s">
        <v>39</v>
      </c>
      <c r="I1788" s="328" t="s">
        <v>8697</v>
      </c>
      <c r="J1788" s="328" t="s">
        <v>8698</v>
      </c>
      <c r="K1788" s="328" t="s">
        <v>33</v>
      </c>
      <c r="M1788" s="328" t="str">
        <f t="shared" si="55"/>
        <v>069410 KS EQUITY</v>
      </c>
      <c r="O1788" s="328" t="str">
        <f t="shared" si="56"/>
        <v>KOSDAQ:A069410</v>
      </c>
    </row>
    <row r="1789" spans="2:15">
      <c r="B1789" s="328" t="s">
        <v>8699</v>
      </c>
      <c r="C1789" s="328" t="s">
        <v>4165</v>
      </c>
      <c r="D1789" s="331" t="s">
        <v>8700</v>
      </c>
      <c r="E1789" s="328" t="s">
        <v>1154</v>
      </c>
      <c r="F1789" s="328" t="s">
        <v>8701</v>
      </c>
      <c r="G1789" s="330">
        <v>39231</v>
      </c>
      <c r="H1789" s="328" t="s">
        <v>39</v>
      </c>
      <c r="I1789" s="328" t="s">
        <v>8702</v>
      </c>
      <c r="J1789" s="328" t="s">
        <v>8703</v>
      </c>
      <c r="K1789" s="328" t="s">
        <v>176</v>
      </c>
      <c r="M1789" s="328" t="str">
        <f t="shared" si="55"/>
        <v>093380 KS EQUITY</v>
      </c>
      <c r="O1789" s="328" t="str">
        <f t="shared" si="56"/>
        <v>KOSDAQ:A093380</v>
      </c>
    </row>
    <row r="1790" spans="2:15">
      <c r="B1790" s="328" t="s">
        <v>8704</v>
      </c>
      <c r="C1790" s="328" t="s">
        <v>4165</v>
      </c>
      <c r="D1790" s="331" t="s">
        <v>8705</v>
      </c>
      <c r="E1790" s="328" t="s">
        <v>376</v>
      </c>
      <c r="F1790" s="328" t="s">
        <v>8706</v>
      </c>
      <c r="G1790" s="330">
        <v>39225</v>
      </c>
      <c r="H1790" s="328" t="s">
        <v>39</v>
      </c>
      <c r="I1790" s="328" t="s">
        <v>8707</v>
      </c>
      <c r="J1790" s="328" t="s">
        <v>8708</v>
      </c>
      <c r="K1790" s="328" t="s">
        <v>579</v>
      </c>
      <c r="M1790" s="328" t="str">
        <f t="shared" si="55"/>
        <v>086450 KS EQUITY</v>
      </c>
      <c r="O1790" s="328" t="str">
        <f t="shared" si="56"/>
        <v>KOSDAQ:A086450</v>
      </c>
    </row>
    <row r="1791" spans="2:15">
      <c r="B1791" s="328" t="s">
        <v>8709</v>
      </c>
      <c r="C1791" s="328" t="s">
        <v>4165</v>
      </c>
      <c r="D1791" s="331" t="s">
        <v>8710</v>
      </c>
      <c r="E1791" s="328" t="s">
        <v>88</v>
      </c>
      <c r="F1791" s="328" t="s">
        <v>8711</v>
      </c>
      <c r="G1791" s="330">
        <v>39224</v>
      </c>
      <c r="H1791" s="328" t="s">
        <v>39</v>
      </c>
      <c r="I1791" s="328" t="s">
        <v>8712</v>
      </c>
      <c r="J1791" s="328" t="s">
        <v>8713</v>
      </c>
      <c r="K1791" s="328" t="s">
        <v>351</v>
      </c>
      <c r="M1791" s="328" t="str">
        <f t="shared" si="55"/>
        <v>064820 KS EQUITY</v>
      </c>
      <c r="O1791" s="328" t="str">
        <f t="shared" si="56"/>
        <v>KOSDAQ:A064820</v>
      </c>
    </row>
    <row r="1792" spans="2:15">
      <c r="B1792" s="328" t="s">
        <v>8714</v>
      </c>
      <c r="C1792" s="328" t="s">
        <v>4165</v>
      </c>
      <c r="D1792" s="331" t="s">
        <v>8715</v>
      </c>
      <c r="E1792" s="328" t="s">
        <v>48</v>
      </c>
      <c r="F1792" s="328" t="s">
        <v>8716</v>
      </c>
      <c r="G1792" s="330">
        <v>39220</v>
      </c>
      <c r="H1792" s="328" t="s">
        <v>39</v>
      </c>
      <c r="I1792" s="328" t="s">
        <v>8717</v>
      </c>
      <c r="J1792" s="328" t="s">
        <v>8718</v>
      </c>
      <c r="K1792" s="328" t="s">
        <v>67</v>
      </c>
      <c r="M1792" s="328" t="str">
        <f t="shared" si="55"/>
        <v>091580 KS EQUITY</v>
      </c>
      <c r="O1792" s="328" t="str">
        <f t="shared" si="56"/>
        <v>KOSDAQ:A091580</v>
      </c>
    </row>
    <row r="1793" spans="2:15">
      <c r="B1793" s="328" t="s">
        <v>8719</v>
      </c>
      <c r="C1793" s="328" t="s">
        <v>4165</v>
      </c>
      <c r="D1793" s="331" t="s">
        <v>8720</v>
      </c>
      <c r="E1793" s="328" t="s">
        <v>88</v>
      </c>
      <c r="F1793" s="328" t="s">
        <v>8721</v>
      </c>
      <c r="G1793" s="330">
        <v>39204</v>
      </c>
      <c r="H1793" s="328" t="s">
        <v>39</v>
      </c>
      <c r="I1793" s="328" t="s">
        <v>8722</v>
      </c>
      <c r="J1793" s="328" t="s">
        <v>8723</v>
      </c>
      <c r="K1793" s="328" t="s">
        <v>176</v>
      </c>
      <c r="M1793" s="328" t="str">
        <f t="shared" si="55"/>
        <v>092460 KS EQUITY</v>
      </c>
      <c r="O1793" s="328" t="str">
        <f t="shared" si="56"/>
        <v>KOSDAQ:A092460</v>
      </c>
    </row>
    <row r="1794" spans="2:15">
      <c r="B1794" s="328" t="s">
        <v>8724</v>
      </c>
      <c r="C1794" s="328" t="s">
        <v>4165</v>
      </c>
      <c r="D1794" s="331" t="s">
        <v>8725</v>
      </c>
      <c r="E1794" s="328" t="s">
        <v>1261</v>
      </c>
      <c r="F1794" s="328" t="s">
        <v>8726</v>
      </c>
      <c r="G1794" s="330">
        <v>39202</v>
      </c>
      <c r="H1794" s="328" t="s">
        <v>39</v>
      </c>
      <c r="I1794" s="328" t="s">
        <v>8727</v>
      </c>
      <c r="J1794" s="328" t="s">
        <v>8728</v>
      </c>
      <c r="K1794" s="328" t="s">
        <v>33</v>
      </c>
      <c r="M1794" s="328" t="str">
        <f t="shared" si="55"/>
        <v>073540 KS EQUITY</v>
      </c>
      <c r="O1794" s="328" t="str">
        <f t="shared" si="56"/>
        <v>KOSDAQ:A073540</v>
      </c>
    </row>
    <row r="1795" spans="2:15">
      <c r="B1795" s="328" t="s">
        <v>8729</v>
      </c>
      <c r="C1795" s="328" t="s">
        <v>4165</v>
      </c>
      <c r="D1795" s="331" t="s">
        <v>8730</v>
      </c>
      <c r="E1795" s="328" t="s">
        <v>198</v>
      </c>
      <c r="F1795" s="328" t="s">
        <v>8731</v>
      </c>
      <c r="G1795" s="330">
        <v>39188</v>
      </c>
      <c r="H1795" s="328" t="s">
        <v>39</v>
      </c>
      <c r="I1795" s="328" t="s">
        <v>8732</v>
      </c>
      <c r="J1795" s="328" t="s">
        <v>8733</v>
      </c>
      <c r="K1795" s="328" t="s">
        <v>33</v>
      </c>
      <c r="M1795" s="328" t="str">
        <f t="shared" si="55"/>
        <v>091120 KS EQUITY</v>
      </c>
      <c r="O1795" s="328" t="str">
        <f t="shared" si="56"/>
        <v>KOSDAQ:A091120</v>
      </c>
    </row>
    <row r="1796" spans="2:15">
      <c r="B1796" s="328" t="s">
        <v>8734</v>
      </c>
      <c r="C1796" s="328" t="s">
        <v>4165</v>
      </c>
      <c r="D1796" s="331" t="s">
        <v>8735</v>
      </c>
      <c r="E1796" s="328" t="s">
        <v>926</v>
      </c>
      <c r="F1796" s="328" t="s">
        <v>8736</v>
      </c>
      <c r="G1796" s="330">
        <v>39134</v>
      </c>
      <c r="H1796" s="328" t="s">
        <v>39</v>
      </c>
      <c r="I1796" s="328" t="s">
        <v>8737</v>
      </c>
      <c r="J1796" s="328" t="s">
        <v>8738</v>
      </c>
      <c r="K1796" s="328" t="s">
        <v>33</v>
      </c>
      <c r="M1796" s="328" t="str">
        <f t="shared" si="55"/>
        <v>094850 KS EQUITY</v>
      </c>
      <c r="O1796" s="328" t="str">
        <f t="shared" si="56"/>
        <v>KOSDAQ:A094850</v>
      </c>
    </row>
    <row r="1797" spans="2:15">
      <c r="B1797" s="328" t="s">
        <v>8739</v>
      </c>
      <c r="C1797" s="328" t="s">
        <v>4165</v>
      </c>
      <c r="D1797" s="331" t="s">
        <v>8740</v>
      </c>
      <c r="E1797" s="328" t="s">
        <v>131</v>
      </c>
      <c r="F1797" s="328" t="s">
        <v>8741</v>
      </c>
      <c r="G1797" s="330">
        <v>39125</v>
      </c>
      <c r="H1797" s="328" t="s">
        <v>39</v>
      </c>
      <c r="I1797" s="328" t="s">
        <v>8742</v>
      </c>
      <c r="J1797" s="328" t="s">
        <v>8743</v>
      </c>
      <c r="K1797" s="328" t="s">
        <v>33</v>
      </c>
      <c r="M1797" s="328" t="str">
        <f t="shared" si="55"/>
        <v>094860 KS EQUITY</v>
      </c>
      <c r="O1797" s="328" t="str">
        <f t="shared" si="56"/>
        <v>KOSDAQ:A094860</v>
      </c>
    </row>
    <row r="1798" spans="2:15">
      <c r="B1798" s="328" t="s">
        <v>8744</v>
      </c>
      <c r="C1798" s="328" t="s">
        <v>4165</v>
      </c>
      <c r="D1798" s="331" t="s">
        <v>8745</v>
      </c>
      <c r="E1798" s="328" t="s">
        <v>75</v>
      </c>
      <c r="F1798" s="328" t="s">
        <v>8746</v>
      </c>
      <c r="G1798" s="330">
        <v>39120</v>
      </c>
      <c r="H1798" s="328" t="s">
        <v>39</v>
      </c>
      <c r="I1798" s="328" t="s">
        <v>8747</v>
      </c>
      <c r="J1798" s="328" t="s">
        <v>8748</v>
      </c>
      <c r="K1798" s="328" t="s">
        <v>33</v>
      </c>
      <c r="M1798" s="328" t="str">
        <f t="shared" si="55"/>
        <v>078020 KS EQUITY</v>
      </c>
      <c r="O1798" s="328" t="str">
        <f t="shared" si="56"/>
        <v>KOSDAQ:A078020</v>
      </c>
    </row>
    <row r="1799" spans="2:15">
      <c r="B1799" s="328" t="s">
        <v>8749</v>
      </c>
      <c r="C1799" s="328" t="s">
        <v>4165</v>
      </c>
      <c r="D1799" s="331" t="s">
        <v>8750</v>
      </c>
      <c r="E1799" s="328" t="s">
        <v>1182</v>
      </c>
      <c r="F1799" s="328" t="s">
        <v>8751</v>
      </c>
      <c r="G1799" s="330">
        <v>39112</v>
      </c>
      <c r="H1799" s="328" t="s">
        <v>39</v>
      </c>
      <c r="I1799" s="328" t="s">
        <v>8752</v>
      </c>
      <c r="J1799" s="328" t="s">
        <v>8753</v>
      </c>
      <c r="K1799" s="328" t="s">
        <v>67</v>
      </c>
      <c r="M1799" s="328" t="str">
        <f t="shared" si="55"/>
        <v>093520 KS EQUITY</v>
      </c>
      <c r="O1799" s="328" t="str">
        <f t="shared" si="56"/>
        <v>KOSDAQ:A093520</v>
      </c>
    </row>
    <row r="1800" spans="2:15">
      <c r="B1800" s="328" t="s">
        <v>8754</v>
      </c>
      <c r="C1800" s="328" t="s">
        <v>4165</v>
      </c>
      <c r="D1800" s="331" t="s">
        <v>8755</v>
      </c>
      <c r="E1800" s="328" t="s">
        <v>124</v>
      </c>
      <c r="F1800" s="328" t="s">
        <v>8756</v>
      </c>
      <c r="G1800" s="330">
        <v>39112</v>
      </c>
      <c r="H1800" s="328" t="s">
        <v>39</v>
      </c>
      <c r="I1800" s="328" t="s">
        <v>655</v>
      </c>
      <c r="J1800" s="328" t="s">
        <v>8757</v>
      </c>
      <c r="K1800" s="328" t="s">
        <v>1069</v>
      </c>
      <c r="M1800" s="328" t="str">
        <f t="shared" si="55"/>
        <v>048260 KS EQUITY</v>
      </c>
      <c r="O1800" s="328" t="str">
        <f t="shared" si="56"/>
        <v>KOSDAQ:A048260</v>
      </c>
    </row>
    <row r="1801" spans="2:15">
      <c r="B1801" s="328" t="s">
        <v>8758</v>
      </c>
      <c r="C1801" s="328" t="s">
        <v>4165</v>
      </c>
      <c r="D1801" s="331" t="s">
        <v>8759</v>
      </c>
      <c r="E1801" s="328" t="s">
        <v>136</v>
      </c>
      <c r="F1801" s="328" t="s">
        <v>8760</v>
      </c>
      <c r="G1801" s="330">
        <v>39108</v>
      </c>
      <c r="H1801" s="328" t="s">
        <v>39</v>
      </c>
      <c r="I1801" s="328" t="s">
        <v>8761</v>
      </c>
      <c r="J1801" s="328" t="s">
        <v>8762</v>
      </c>
      <c r="K1801" s="328" t="s">
        <v>436</v>
      </c>
      <c r="M1801" s="328" t="str">
        <f t="shared" si="55"/>
        <v>091970 KS EQUITY</v>
      </c>
      <c r="O1801" s="328" t="str">
        <f t="shared" si="56"/>
        <v>KOSDAQ:A091970</v>
      </c>
    </row>
    <row r="1802" spans="2:15">
      <c r="B1802" s="328" t="s">
        <v>8763</v>
      </c>
      <c r="C1802" s="328" t="s">
        <v>4165</v>
      </c>
      <c r="D1802" s="331" t="s">
        <v>8764</v>
      </c>
      <c r="E1802" s="328" t="s">
        <v>439</v>
      </c>
      <c r="F1802" s="328" t="s">
        <v>8765</v>
      </c>
      <c r="G1802" s="330">
        <v>39099</v>
      </c>
      <c r="H1802" s="328" t="s">
        <v>39</v>
      </c>
      <c r="I1802" s="328" t="s">
        <v>8766</v>
      </c>
      <c r="J1802" s="328" t="s">
        <v>8767</v>
      </c>
      <c r="K1802" s="328" t="s">
        <v>67</v>
      </c>
      <c r="M1802" s="328" t="str">
        <f t="shared" si="55"/>
        <v>092730 KS EQUITY</v>
      </c>
      <c r="O1802" s="328" t="str">
        <f t="shared" si="56"/>
        <v>KOSDAQ:A092730</v>
      </c>
    </row>
    <row r="1803" spans="2:15">
      <c r="B1803" s="328" t="s">
        <v>8768</v>
      </c>
      <c r="C1803" s="328" t="s">
        <v>4165</v>
      </c>
      <c r="D1803" s="331" t="s">
        <v>8769</v>
      </c>
      <c r="E1803" s="328" t="s">
        <v>198</v>
      </c>
      <c r="F1803" s="328" t="s">
        <v>8770</v>
      </c>
      <c r="G1803" s="330">
        <v>39099</v>
      </c>
      <c r="H1803" s="328" t="s">
        <v>39</v>
      </c>
      <c r="I1803" s="328" t="s">
        <v>8771</v>
      </c>
      <c r="J1803" s="328" t="s">
        <v>8772</v>
      </c>
      <c r="K1803" s="328" t="s">
        <v>860</v>
      </c>
      <c r="M1803" s="328" t="str">
        <f t="shared" si="55"/>
        <v>090460 KS EQUITY</v>
      </c>
      <c r="O1803" s="328" t="str">
        <f t="shared" si="56"/>
        <v>KOSDAQ:A090460</v>
      </c>
    </row>
    <row r="1804" spans="2:15">
      <c r="B1804" s="328" t="s">
        <v>8773</v>
      </c>
      <c r="C1804" s="328" t="s">
        <v>4165</v>
      </c>
      <c r="D1804" s="331" t="s">
        <v>8774</v>
      </c>
      <c r="E1804" s="328" t="s">
        <v>376</v>
      </c>
      <c r="F1804" s="328" t="s">
        <v>8775</v>
      </c>
      <c r="G1804" s="330">
        <v>39092</v>
      </c>
      <c r="H1804" s="328" t="s">
        <v>39</v>
      </c>
      <c r="I1804" s="328" t="s">
        <v>8776</v>
      </c>
      <c r="J1804" s="328" t="s">
        <v>8777</v>
      </c>
      <c r="K1804" s="328" t="s">
        <v>579</v>
      </c>
      <c r="M1804" s="328" t="str">
        <f t="shared" si="55"/>
        <v>039200 KS EQUITY</v>
      </c>
      <c r="O1804" s="328" t="str">
        <f t="shared" si="56"/>
        <v>KOSDAQ:A039200</v>
      </c>
    </row>
    <row r="1805" spans="2:15">
      <c r="B1805" s="328" t="s">
        <v>8778</v>
      </c>
      <c r="C1805" s="328" t="s">
        <v>4165</v>
      </c>
      <c r="D1805" s="331" t="s">
        <v>8779</v>
      </c>
      <c r="E1805" s="328" t="s">
        <v>439</v>
      </c>
      <c r="F1805" s="328" t="s">
        <v>8780</v>
      </c>
      <c r="G1805" s="330">
        <v>39085</v>
      </c>
      <c r="H1805" s="328" t="s">
        <v>39</v>
      </c>
      <c r="I1805" s="328" t="s">
        <v>8781</v>
      </c>
      <c r="J1805" s="328" t="s">
        <v>8782</v>
      </c>
      <c r="K1805" s="328" t="s">
        <v>67</v>
      </c>
      <c r="M1805" s="328" t="str">
        <f t="shared" si="55"/>
        <v>089010 KS EQUITY</v>
      </c>
      <c r="O1805" s="328" t="str">
        <f t="shared" si="56"/>
        <v>KOSDAQ:A089010</v>
      </c>
    </row>
    <row r="1806" spans="2:15">
      <c r="B1806" s="328" t="s">
        <v>8783</v>
      </c>
      <c r="C1806" s="328" t="s">
        <v>4165</v>
      </c>
      <c r="D1806" s="331" t="s">
        <v>8784</v>
      </c>
      <c r="E1806" s="328" t="s">
        <v>575</v>
      </c>
      <c r="F1806" s="328" t="s">
        <v>8785</v>
      </c>
      <c r="G1806" s="330">
        <v>39070</v>
      </c>
      <c r="H1806" s="328" t="s">
        <v>39</v>
      </c>
      <c r="I1806" s="328" t="s">
        <v>8786</v>
      </c>
      <c r="J1806" s="328" t="s">
        <v>8787</v>
      </c>
      <c r="K1806" s="328" t="s">
        <v>67</v>
      </c>
      <c r="M1806" s="328" t="str">
        <f t="shared" si="55"/>
        <v>090470 KS EQUITY</v>
      </c>
      <c r="O1806" s="328" t="str">
        <f t="shared" si="56"/>
        <v>KOSDAQ:A090470</v>
      </c>
    </row>
    <row r="1807" spans="2:15">
      <c r="B1807" s="328" t="s">
        <v>8788</v>
      </c>
      <c r="C1807" s="328" t="s">
        <v>4165</v>
      </c>
      <c r="D1807" s="331" t="s">
        <v>8789</v>
      </c>
      <c r="E1807" s="328" t="s">
        <v>575</v>
      </c>
      <c r="F1807" s="328" t="s">
        <v>8790</v>
      </c>
      <c r="G1807" s="330">
        <v>39064</v>
      </c>
      <c r="H1807" s="328" t="s">
        <v>39</v>
      </c>
      <c r="I1807" s="328" t="s">
        <v>6919</v>
      </c>
      <c r="J1807" s="328" t="s">
        <v>8791</v>
      </c>
      <c r="K1807" s="328" t="s">
        <v>67</v>
      </c>
      <c r="M1807" s="328" t="str">
        <f t="shared" si="55"/>
        <v>088130 KS EQUITY</v>
      </c>
      <c r="O1807" s="328" t="str">
        <f t="shared" si="56"/>
        <v>KOSDAQ:A088130</v>
      </c>
    </row>
    <row r="1808" spans="2:15">
      <c r="B1808" s="328" t="s">
        <v>8792</v>
      </c>
      <c r="C1808" s="328" t="s">
        <v>4165</v>
      </c>
      <c r="D1808" s="331" t="s">
        <v>8793</v>
      </c>
      <c r="E1808" s="328" t="s">
        <v>376</v>
      </c>
      <c r="F1808" s="328" t="s">
        <v>8794</v>
      </c>
      <c r="G1808" s="330">
        <v>39064</v>
      </c>
      <c r="H1808" s="328" t="s">
        <v>39</v>
      </c>
      <c r="I1808" s="328" t="s">
        <v>8795</v>
      </c>
      <c r="J1808" s="328" t="s">
        <v>8796</v>
      </c>
      <c r="K1808" s="328" t="s">
        <v>67</v>
      </c>
      <c r="M1808" s="328" t="str">
        <f t="shared" si="55"/>
        <v>084110 KS EQUITY</v>
      </c>
      <c r="O1808" s="328" t="str">
        <f t="shared" si="56"/>
        <v>KOSDAQ:A084110</v>
      </c>
    </row>
    <row r="1809" spans="2:15">
      <c r="B1809" s="328" t="s">
        <v>8797</v>
      </c>
      <c r="C1809" s="328" t="s">
        <v>4165</v>
      </c>
      <c r="D1809" s="331" t="s">
        <v>8798</v>
      </c>
      <c r="E1809" s="328" t="s">
        <v>365</v>
      </c>
      <c r="F1809" s="328" t="s">
        <v>8799</v>
      </c>
      <c r="G1809" s="330">
        <v>39056</v>
      </c>
      <c r="H1809" s="328" t="s">
        <v>39</v>
      </c>
      <c r="I1809" s="328" t="s">
        <v>1195</v>
      </c>
      <c r="J1809" s="328" t="s">
        <v>8800</v>
      </c>
      <c r="K1809" s="328" t="s">
        <v>67</v>
      </c>
      <c r="M1809" s="328" t="str">
        <f t="shared" si="55"/>
        <v>089150 KS EQUITY</v>
      </c>
      <c r="O1809" s="328" t="str">
        <f t="shared" si="56"/>
        <v>KOSDAQ:A089150</v>
      </c>
    </row>
    <row r="1810" spans="2:15">
      <c r="B1810" s="328" t="s">
        <v>8801</v>
      </c>
      <c r="C1810" s="328" t="s">
        <v>4165</v>
      </c>
      <c r="D1810" s="331" t="s">
        <v>8802</v>
      </c>
      <c r="E1810" s="328" t="s">
        <v>198</v>
      </c>
      <c r="F1810" s="328" t="s">
        <v>8803</v>
      </c>
      <c r="G1810" s="330">
        <v>39056</v>
      </c>
      <c r="H1810" s="328" t="s">
        <v>39</v>
      </c>
      <c r="I1810" s="328" t="s">
        <v>8804</v>
      </c>
      <c r="J1810" s="328" t="s">
        <v>8805</v>
      </c>
      <c r="K1810" s="328" t="s">
        <v>579</v>
      </c>
      <c r="M1810" s="328" t="str">
        <f t="shared" si="55"/>
        <v>091700 KS EQUITY</v>
      </c>
      <c r="O1810" s="328" t="str">
        <f t="shared" si="56"/>
        <v>KOSDAQ:A091700</v>
      </c>
    </row>
    <row r="1811" spans="2:15">
      <c r="B1811" s="328" t="s">
        <v>8806</v>
      </c>
      <c r="C1811" s="328" t="s">
        <v>4165</v>
      </c>
      <c r="D1811" s="331" t="s">
        <v>8807</v>
      </c>
      <c r="E1811" s="328" t="s">
        <v>575</v>
      </c>
      <c r="F1811" s="328" t="s">
        <v>8808</v>
      </c>
      <c r="G1811" s="330">
        <v>39049</v>
      </c>
      <c r="H1811" s="328" t="s">
        <v>39</v>
      </c>
      <c r="I1811" s="328" t="s">
        <v>8809</v>
      </c>
      <c r="J1811" s="328" t="s">
        <v>8810</v>
      </c>
      <c r="K1811" s="328" t="s">
        <v>67</v>
      </c>
      <c r="M1811" s="328" t="str">
        <f t="shared" si="55"/>
        <v>086390 KS EQUITY</v>
      </c>
      <c r="O1811" s="328" t="str">
        <f t="shared" si="56"/>
        <v>KOSDAQ:A086390</v>
      </c>
    </row>
    <row r="1812" spans="2:15">
      <c r="B1812" s="328" t="s">
        <v>8811</v>
      </c>
      <c r="C1812" s="328" t="s">
        <v>4165</v>
      </c>
      <c r="D1812" s="331" t="s">
        <v>8812</v>
      </c>
      <c r="E1812" s="328" t="s">
        <v>575</v>
      </c>
      <c r="F1812" s="328" t="s">
        <v>8813</v>
      </c>
      <c r="G1812" s="330">
        <v>39045</v>
      </c>
      <c r="H1812" s="328" t="s">
        <v>39</v>
      </c>
      <c r="I1812" s="328" t="s">
        <v>8814</v>
      </c>
      <c r="J1812" s="328" t="s">
        <v>8815</v>
      </c>
      <c r="K1812" s="328" t="s">
        <v>579</v>
      </c>
      <c r="M1812" s="328" t="str">
        <f t="shared" si="55"/>
        <v>090710 KS EQUITY</v>
      </c>
      <c r="O1812" s="328" t="str">
        <f t="shared" si="56"/>
        <v>KOSDAQ:A090710</v>
      </c>
    </row>
    <row r="1813" spans="2:15">
      <c r="B1813" s="328" t="s">
        <v>8816</v>
      </c>
      <c r="C1813" s="328" t="s">
        <v>4165</v>
      </c>
      <c r="D1813" s="331" t="s">
        <v>8817</v>
      </c>
      <c r="E1813" s="328" t="s">
        <v>478</v>
      </c>
      <c r="F1813" s="328" t="s">
        <v>8818</v>
      </c>
      <c r="G1813" s="330">
        <v>39037</v>
      </c>
      <c r="H1813" s="328" t="s">
        <v>39</v>
      </c>
      <c r="I1813" s="328" t="s">
        <v>8819</v>
      </c>
      <c r="J1813" s="328" t="s">
        <v>8820</v>
      </c>
      <c r="K1813" s="328" t="s">
        <v>33</v>
      </c>
      <c r="M1813" s="328" t="str">
        <f t="shared" si="55"/>
        <v>060540 KS EQUITY</v>
      </c>
      <c r="O1813" s="328" t="str">
        <f t="shared" si="56"/>
        <v>KOSDAQ:A060540</v>
      </c>
    </row>
    <row r="1814" spans="2:15">
      <c r="B1814" s="328" t="s">
        <v>8821</v>
      </c>
      <c r="C1814" s="328" t="s">
        <v>4165</v>
      </c>
      <c r="D1814" s="331" t="s">
        <v>8822</v>
      </c>
      <c r="E1814" s="328" t="s">
        <v>290</v>
      </c>
      <c r="F1814" s="328" t="s">
        <v>8823</v>
      </c>
      <c r="G1814" s="330">
        <v>39029</v>
      </c>
      <c r="H1814" s="328" t="s">
        <v>39</v>
      </c>
      <c r="I1814" s="328" t="s">
        <v>8824</v>
      </c>
      <c r="J1814" s="328" t="s">
        <v>8825</v>
      </c>
      <c r="K1814" s="328" t="s">
        <v>67</v>
      </c>
      <c r="M1814" s="328" t="str">
        <f t="shared" si="55"/>
        <v>066310 KS EQUITY</v>
      </c>
      <c r="O1814" s="328" t="str">
        <f t="shared" si="56"/>
        <v>KOSDAQ:A066310</v>
      </c>
    </row>
    <row r="1815" spans="2:15">
      <c r="B1815" s="328" t="s">
        <v>8826</v>
      </c>
      <c r="C1815" s="328" t="s">
        <v>4165</v>
      </c>
      <c r="D1815" s="331" t="s">
        <v>8827</v>
      </c>
      <c r="E1815" s="328" t="s">
        <v>8828</v>
      </c>
      <c r="F1815" s="328" t="s">
        <v>8829</v>
      </c>
      <c r="G1815" s="330">
        <v>39024</v>
      </c>
      <c r="H1815" s="328" t="s">
        <v>39</v>
      </c>
      <c r="I1815" s="328" t="s">
        <v>8830</v>
      </c>
      <c r="J1815" s="328" t="s">
        <v>8831</v>
      </c>
      <c r="K1815" s="328" t="s">
        <v>67</v>
      </c>
      <c r="M1815" s="328" t="str">
        <f t="shared" si="55"/>
        <v>067280 KS EQUITY</v>
      </c>
      <c r="O1815" s="328" t="str">
        <f t="shared" si="56"/>
        <v>KOSDAQ:A067280</v>
      </c>
    </row>
    <row r="1816" spans="2:15">
      <c r="B1816" s="328" t="s">
        <v>8832</v>
      </c>
      <c r="C1816" s="328" t="s">
        <v>4165</v>
      </c>
      <c r="D1816" s="331" t="s">
        <v>8833</v>
      </c>
      <c r="E1816" s="328" t="s">
        <v>575</v>
      </c>
      <c r="F1816" s="328" t="s">
        <v>8834</v>
      </c>
      <c r="G1816" s="330">
        <v>39022</v>
      </c>
      <c r="H1816" s="328" t="s">
        <v>39</v>
      </c>
      <c r="I1816" s="328" t="s">
        <v>8835</v>
      </c>
      <c r="J1816" s="328" t="s">
        <v>8836</v>
      </c>
      <c r="K1816" s="328" t="s">
        <v>67</v>
      </c>
      <c r="M1816" s="328" t="str">
        <f t="shared" si="55"/>
        <v>089890 KS EQUITY</v>
      </c>
      <c r="O1816" s="328" t="str">
        <f t="shared" si="56"/>
        <v>KOSDAQ:A089890</v>
      </c>
    </row>
    <row r="1817" spans="2:15">
      <c r="B1817" s="328" t="s">
        <v>8837</v>
      </c>
      <c r="C1817" s="328" t="s">
        <v>4165</v>
      </c>
      <c r="D1817" s="331" t="s">
        <v>8838</v>
      </c>
      <c r="E1817" s="328" t="s">
        <v>187</v>
      </c>
      <c r="F1817" s="328" t="s">
        <v>8839</v>
      </c>
      <c r="G1817" s="330">
        <v>39017</v>
      </c>
      <c r="H1817" s="328" t="s">
        <v>39</v>
      </c>
      <c r="I1817" s="328" t="s">
        <v>8840</v>
      </c>
      <c r="J1817" s="328" t="s">
        <v>8841</v>
      </c>
      <c r="K1817" s="328" t="s">
        <v>579</v>
      </c>
      <c r="M1817" s="328" t="str">
        <f t="shared" ref="M1817:M1880" si="57">D1817&amp;" KS EQUITY"</f>
        <v>080470 KS EQUITY</v>
      </c>
      <c r="O1817" s="328" t="str">
        <f t="shared" ref="O1817:O1880" si="58">IF($C1817="코스닥","KOSDAQ:A"&amp;$D1817,"KOSE:A"&amp;$D1817)</f>
        <v>KOSDAQ:A080470</v>
      </c>
    </row>
    <row r="1818" spans="2:15">
      <c r="B1818" s="328" t="s">
        <v>8842</v>
      </c>
      <c r="C1818" s="328" t="s">
        <v>4165</v>
      </c>
      <c r="D1818" s="331" t="s">
        <v>8843</v>
      </c>
      <c r="E1818" s="328" t="s">
        <v>575</v>
      </c>
      <c r="F1818" s="328" t="s">
        <v>8844</v>
      </c>
      <c r="G1818" s="330">
        <v>39010</v>
      </c>
      <c r="H1818" s="328" t="s">
        <v>39</v>
      </c>
      <c r="I1818" s="328" t="s">
        <v>8845</v>
      </c>
      <c r="J1818" s="328" t="s">
        <v>8846</v>
      </c>
      <c r="K1818" s="328" t="s">
        <v>351</v>
      </c>
      <c r="M1818" s="328" t="str">
        <f t="shared" si="57"/>
        <v>089140 KS EQUITY</v>
      </c>
      <c r="O1818" s="328" t="str">
        <f t="shared" si="58"/>
        <v>KOSDAQ:A089140</v>
      </c>
    </row>
    <row r="1819" spans="2:15">
      <c r="B1819" s="328" t="s">
        <v>8847</v>
      </c>
      <c r="C1819" s="328" t="s">
        <v>4165</v>
      </c>
      <c r="D1819" s="331" t="s">
        <v>8848</v>
      </c>
      <c r="E1819" s="328" t="s">
        <v>575</v>
      </c>
      <c r="F1819" s="328" t="s">
        <v>8849</v>
      </c>
      <c r="G1819" s="330">
        <v>39010</v>
      </c>
      <c r="H1819" s="328" t="s">
        <v>39</v>
      </c>
      <c r="I1819" s="328" t="s">
        <v>8850</v>
      </c>
      <c r="J1819" s="328" t="s">
        <v>8851</v>
      </c>
      <c r="K1819" s="328" t="s">
        <v>579</v>
      </c>
      <c r="M1819" s="328" t="str">
        <f t="shared" si="57"/>
        <v>089790 KS EQUITY</v>
      </c>
      <c r="O1819" s="328" t="str">
        <f t="shared" si="58"/>
        <v>KOSDAQ:A089790</v>
      </c>
    </row>
    <row r="1820" spans="2:15">
      <c r="B1820" s="328" t="s">
        <v>8852</v>
      </c>
      <c r="C1820" s="328" t="s">
        <v>4165</v>
      </c>
      <c r="D1820" s="331" t="s">
        <v>8853</v>
      </c>
      <c r="E1820" s="328" t="s">
        <v>187</v>
      </c>
      <c r="F1820" s="328" t="s">
        <v>8854</v>
      </c>
      <c r="G1820" s="330">
        <v>39000</v>
      </c>
      <c r="H1820" s="328" t="s">
        <v>39</v>
      </c>
      <c r="I1820" s="328" t="s">
        <v>8855</v>
      </c>
      <c r="J1820" s="328" t="s">
        <v>8856</v>
      </c>
      <c r="K1820" s="328" t="s">
        <v>33</v>
      </c>
      <c r="M1820" s="328" t="str">
        <f t="shared" si="57"/>
        <v>090150 KS EQUITY</v>
      </c>
      <c r="O1820" s="328" t="str">
        <f t="shared" si="58"/>
        <v>KOSDAQ:A090150</v>
      </c>
    </row>
    <row r="1821" spans="2:15">
      <c r="B1821" s="328" t="s">
        <v>8857</v>
      </c>
      <c r="C1821" s="328" t="s">
        <v>4165</v>
      </c>
      <c r="D1821" s="331" t="s">
        <v>8858</v>
      </c>
      <c r="E1821" s="328" t="s">
        <v>100</v>
      </c>
      <c r="F1821" s="328" t="s">
        <v>8859</v>
      </c>
      <c r="G1821" s="330">
        <v>38989</v>
      </c>
      <c r="H1821" s="328" t="s">
        <v>39</v>
      </c>
      <c r="I1821" s="328" t="s">
        <v>8860</v>
      </c>
      <c r="J1821" s="328" t="s">
        <v>8861</v>
      </c>
      <c r="K1821" s="328" t="s">
        <v>67</v>
      </c>
      <c r="M1821" s="328" t="str">
        <f t="shared" si="57"/>
        <v>088390 KS EQUITY</v>
      </c>
      <c r="O1821" s="328" t="str">
        <f t="shared" si="58"/>
        <v>KOSDAQ:A088390</v>
      </c>
    </row>
    <row r="1822" spans="2:15">
      <c r="B1822" s="328" t="s">
        <v>8862</v>
      </c>
      <c r="C1822" s="328" t="s">
        <v>4165</v>
      </c>
      <c r="D1822" s="331" t="s">
        <v>8863</v>
      </c>
      <c r="E1822" s="328" t="s">
        <v>1050</v>
      </c>
      <c r="F1822" s="328" t="s">
        <v>8864</v>
      </c>
      <c r="G1822" s="330">
        <v>38986</v>
      </c>
      <c r="H1822" s="328" t="s">
        <v>39</v>
      </c>
      <c r="I1822" s="328" t="s">
        <v>8865</v>
      </c>
      <c r="J1822" s="328" t="s">
        <v>8866</v>
      </c>
      <c r="K1822" s="328" t="s">
        <v>67</v>
      </c>
      <c r="M1822" s="328" t="str">
        <f t="shared" si="57"/>
        <v>089230 KS EQUITY</v>
      </c>
      <c r="O1822" s="328" t="str">
        <f t="shared" si="58"/>
        <v>KOSDAQ:A089230</v>
      </c>
    </row>
    <row r="1823" spans="2:15">
      <c r="B1823" s="328" t="s">
        <v>8867</v>
      </c>
      <c r="C1823" s="328" t="s">
        <v>4165</v>
      </c>
      <c r="D1823" s="331" t="s">
        <v>8868</v>
      </c>
      <c r="E1823" s="328" t="s">
        <v>124</v>
      </c>
      <c r="F1823" s="328" t="s">
        <v>8869</v>
      </c>
      <c r="G1823" s="330">
        <v>38937</v>
      </c>
      <c r="H1823" s="328" t="s">
        <v>39</v>
      </c>
      <c r="I1823" s="328" t="s">
        <v>8870</v>
      </c>
      <c r="J1823" s="328" t="s">
        <v>8871</v>
      </c>
      <c r="K1823" s="328" t="s">
        <v>67</v>
      </c>
      <c r="M1823" s="328" t="str">
        <f t="shared" si="57"/>
        <v>043150 KS EQUITY</v>
      </c>
      <c r="O1823" s="328" t="str">
        <f t="shared" si="58"/>
        <v>KOSDAQ:A043150</v>
      </c>
    </row>
    <row r="1824" spans="2:15">
      <c r="B1824" s="328" t="s">
        <v>8872</v>
      </c>
      <c r="C1824" s="328" t="s">
        <v>4165</v>
      </c>
      <c r="D1824" s="331" t="s">
        <v>8873</v>
      </c>
      <c r="E1824" s="328" t="s">
        <v>131</v>
      </c>
      <c r="F1824" s="328" t="s">
        <v>8874</v>
      </c>
      <c r="G1824" s="330">
        <v>38923</v>
      </c>
      <c r="H1824" s="328" t="s">
        <v>39</v>
      </c>
      <c r="I1824" s="328" t="s">
        <v>8875</v>
      </c>
      <c r="J1824" s="328" t="s">
        <v>8876</v>
      </c>
      <c r="K1824" s="328" t="s">
        <v>33</v>
      </c>
      <c r="M1824" s="328" t="str">
        <f t="shared" si="57"/>
        <v>086960 KS EQUITY</v>
      </c>
      <c r="O1824" s="328" t="str">
        <f t="shared" si="58"/>
        <v>KOSDAQ:A086960</v>
      </c>
    </row>
    <row r="1825" spans="2:15">
      <c r="B1825" s="328" t="s">
        <v>8877</v>
      </c>
      <c r="C1825" s="328" t="s">
        <v>4165</v>
      </c>
      <c r="D1825" s="331" t="s">
        <v>8878</v>
      </c>
      <c r="E1825" s="328" t="s">
        <v>290</v>
      </c>
      <c r="F1825" s="328" t="s">
        <v>8879</v>
      </c>
      <c r="G1825" s="330">
        <v>38923</v>
      </c>
      <c r="H1825" s="328" t="s">
        <v>39</v>
      </c>
      <c r="I1825" s="328" t="s">
        <v>8880</v>
      </c>
      <c r="J1825" s="328" t="s">
        <v>8881</v>
      </c>
      <c r="K1825" s="328" t="s">
        <v>67</v>
      </c>
      <c r="M1825" s="328" t="str">
        <f t="shared" si="57"/>
        <v>038060 KS EQUITY</v>
      </c>
      <c r="O1825" s="328" t="str">
        <f t="shared" si="58"/>
        <v>KOSDAQ:A038060</v>
      </c>
    </row>
    <row r="1826" spans="2:15">
      <c r="B1826" s="328" t="s">
        <v>8882</v>
      </c>
      <c r="C1826" s="328" t="s">
        <v>4165</v>
      </c>
      <c r="D1826" s="331" t="s">
        <v>8883</v>
      </c>
      <c r="E1826" s="328" t="s">
        <v>439</v>
      </c>
      <c r="F1826" s="328" t="s">
        <v>8884</v>
      </c>
      <c r="G1826" s="330">
        <v>38912</v>
      </c>
      <c r="H1826" s="328" t="s">
        <v>39</v>
      </c>
      <c r="I1826" s="328" t="s">
        <v>8885</v>
      </c>
      <c r="J1826" s="328" t="s">
        <v>8886</v>
      </c>
      <c r="K1826" s="328" t="s">
        <v>33</v>
      </c>
      <c r="M1826" s="328" t="str">
        <f t="shared" si="57"/>
        <v>083660 KS EQUITY</v>
      </c>
      <c r="O1826" s="328" t="str">
        <f t="shared" si="58"/>
        <v>KOSDAQ:A083660</v>
      </c>
    </row>
    <row r="1827" spans="2:15">
      <c r="B1827" s="328" t="s">
        <v>8887</v>
      </c>
      <c r="C1827" s="328" t="s">
        <v>4165</v>
      </c>
      <c r="D1827" s="331" t="s">
        <v>8888</v>
      </c>
      <c r="E1827" s="328" t="s">
        <v>290</v>
      </c>
      <c r="F1827" s="328" t="s">
        <v>8889</v>
      </c>
      <c r="G1827" s="330">
        <v>38905</v>
      </c>
      <c r="H1827" s="328" t="s">
        <v>39</v>
      </c>
      <c r="I1827" s="328" t="s">
        <v>8890</v>
      </c>
      <c r="J1827" s="328" t="s">
        <v>8891</v>
      </c>
      <c r="K1827" s="328" t="s">
        <v>33</v>
      </c>
      <c r="M1827" s="328" t="str">
        <f t="shared" si="57"/>
        <v>062860 KS EQUITY</v>
      </c>
      <c r="O1827" s="328" t="str">
        <f t="shared" si="58"/>
        <v>KOSDAQ:A062860</v>
      </c>
    </row>
    <row r="1828" spans="2:15">
      <c r="B1828" s="328" t="s">
        <v>8892</v>
      </c>
      <c r="C1828" s="328" t="s">
        <v>4165</v>
      </c>
      <c r="D1828" s="331" t="s">
        <v>8893</v>
      </c>
      <c r="E1828" s="328" t="s">
        <v>1375</v>
      </c>
      <c r="F1828" s="328" t="s">
        <v>8894</v>
      </c>
      <c r="G1828" s="330">
        <v>38905</v>
      </c>
      <c r="H1828" s="328" t="s">
        <v>39</v>
      </c>
      <c r="I1828" s="328" t="s">
        <v>8895</v>
      </c>
      <c r="J1828" s="328" t="s">
        <v>8896</v>
      </c>
      <c r="K1828" s="328" t="s">
        <v>33</v>
      </c>
      <c r="M1828" s="328" t="str">
        <f t="shared" si="57"/>
        <v>063570 KS EQUITY</v>
      </c>
      <c r="O1828" s="328" t="str">
        <f t="shared" si="58"/>
        <v>KOSDAQ:A063570</v>
      </c>
    </row>
    <row r="1829" spans="2:15">
      <c r="B1829" s="328" t="s">
        <v>8897</v>
      </c>
      <c r="C1829" s="328" t="s">
        <v>4165</v>
      </c>
      <c r="D1829" s="331" t="s">
        <v>8898</v>
      </c>
      <c r="E1829" s="328" t="s">
        <v>327</v>
      </c>
      <c r="F1829" s="328" t="s">
        <v>8899</v>
      </c>
      <c r="G1829" s="330">
        <v>38902</v>
      </c>
      <c r="H1829" s="328" t="s">
        <v>39</v>
      </c>
      <c r="I1829" s="328" t="s">
        <v>8900</v>
      </c>
      <c r="J1829" s="328" t="s">
        <v>8901</v>
      </c>
      <c r="K1829" s="328" t="s">
        <v>67</v>
      </c>
      <c r="M1829" s="328" t="str">
        <f t="shared" si="57"/>
        <v>086980 KS EQUITY</v>
      </c>
      <c r="O1829" s="328" t="str">
        <f t="shared" si="58"/>
        <v>KOSDAQ:A086980</v>
      </c>
    </row>
    <row r="1830" spans="2:15">
      <c r="B1830" s="328" t="s">
        <v>8902</v>
      </c>
      <c r="C1830" s="328" t="s">
        <v>4165</v>
      </c>
      <c r="D1830" s="331" t="s">
        <v>8903</v>
      </c>
      <c r="E1830" s="328" t="s">
        <v>327</v>
      </c>
      <c r="F1830" s="328" t="s">
        <v>8904</v>
      </c>
      <c r="G1830" s="330">
        <v>38902</v>
      </c>
      <c r="H1830" s="328" t="s">
        <v>39</v>
      </c>
      <c r="I1830" s="328" t="s">
        <v>8905</v>
      </c>
      <c r="J1830" s="328" t="s">
        <v>8906</v>
      </c>
      <c r="K1830" s="328" t="s">
        <v>67</v>
      </c>
      <c r="M1830" s="328" t="str">
        <f t="shared" si="57"/>
        <v>068050 KS EQUITY</v>
      </c>
      <c r="O1830" s="328" t="str">
        <f t="shared" si="58"/>
        <v>KOSDAQ:A068050</v>
      </c>
    </row>
    <row r="1831" spans="2:15">
      <c r="B1831" s="328" t="s">
        <v>8907</v>
      </c>
      <c r="C1831" s="328" t="s">
        <v>4165</v>
      </c>
      <c r="D1831" s="331" t="s">
        <v>8908</v>
      </c>
      <c r="E1831" s="328" t="s">
        <v>124</v>
      </c>
      <c r="F1831" s="328" t="s">
        <v>8909</v>
      </c>
      <c r="G1831" s="330">
        <v>38895</v>
      </c>
      <c r="H1831" s="328" t="s">
        <v>39</v>
      </c>
      <c r="I1831" s="328" t="s">
        <v>8910</v>
      </c>
      <c r="J1831" s="328" t="s">
        <v>8911</v>
      </c>
      <c r="K1831" s="328" t="s">
        <v>33</v>
      </c>
      <c r="M1831" s="328" t="str">
        <f t="shared" si="57"/>
        <v>085370 KS EQUITY</v>
      </c>
      <c r="O1831" s="328" t="str">
        <f t="shared" si="58"/>
        <v>KOSDAQ:A085370</v>
      </c>
    </row>
    <row r="1832" spans="2:15">
      <c r="B1832" s="328" t="s">
        <v>8912</v>
      </c>
      <c r="C1832" s="328" t="s">
        <v>4165</v>
      </c>
      <c r="D1832" s="331" t="s">
        <v>8913</v>
      </c>
      <c r="E1832" s="328" t="s">
        <v>1050</v>
      </c>
      <c r="F1832" s="328" t="s">
        <v>8914</v>
      </c>
      <c r="G1832" s="330">
        <v>38891</v>
      </c>
      <c r="H1832" s="328" t="s">
        <v>39</v>
      </c>
      <c r="I1832" s="328" t="s">
        <v>8915</v>
      </c>
      <c r="J1832" s="328" t="s">
        <v>8916</v>
      </c>
      <c r="K1832" s="328" t="s">
        <v>92</v>
      </c>
      <c r="M1832" s="328" t="str">
        <f t="shared" si="57"/>
        <v>039290 KS EQUITY</v>
      </c>
      <c r="O1832" s="328" t="str">
        <f t="shared" si="58"/>
        <v>KOSDAQ:A039290</v>
      </c>
    </row>
    <row r="1833" spans="2:15">
      <c r="B1833" s="328" t="s">
        <v>8917</v>
      </c>
      <c r="C1833" s="328" t="s">
        <v>4165</v>
      </c>
      <c r="D1833" s="331" t="s">
        <v>8918</v>
      </c>
      <c r="E1833" s="328" t="s">
        <v>327</v>
      </c>
      <c r="F1833" s="328" t="s">
        <v>8919</v>
      </c>
      <c r="G1833" s="330">
        <v>38875</v>
      </c>
      <c r="H1833" s="328" t="s">
        <v>39</v>
      </c>
      <c r="I1833" s="328" t="s">
        <v>8920</v>
      </c>
      <c r="J1833" s="328" t="s">
        <v>8921</v>
      </c>
      <c r="K1833" s="328" t="s">
        <v>971</v>
      </c>
      <c r="M1833" s="328" t="str">
        <f t="shared" si="57"/>
        <v>078860 KS EQUITY</v>
      </c>
      <c r="O1833" s="328" t="str">
        <f t="shared" si="58"/>
        <v>KOSDAQ:A078860</v>
      </c>
    </row>
    <row r="1834" spans="2:15">
      <c r="B1834" s="328" t="s">
        <v>8922</v>
      </c>
      <c r="C1834" s="328" t="s">
        <v>4165</v>
      </c>
      <c r="D1834" s="331" t="s">
        <v>8923</v>
      </c>
      <c r="E1834" s="328" t="s">
        <v>1772</v>
      </c>
      <c r="F1834" s="328" t="s">
        <v>8924</v>
      </c>
      <c r="G1834" s="330">
        <v>38856</v>
      </c>
      <c r="H1834" s="328" t="s">
        <v>39</v>
      </c>
      <c r="I1834" s="328" t="s">
        <v>8050</v>
      </c>
      <c r="J1834" s="328" t="s">
        <v>8925</v>
      </c>
      <c r="K1834" s="328" t="s">
        <v>67</v>
      </c>
      <c r="M1834" s="328" t="str">
        <f t="shared" si="57"/>
        <v>088910 KS EQUITY</v>
      </c>
      <c r="O1834" s="328" t="str">
        <f t="shared" si="58"/>
        <v>KOSDAQ:A088910</v>
      </c>
    </row>
    <row r="1835" spans="2:15">
      <c r="B1835" s="328" t="s">
        <v>8926</v>
      </c>
      <c r="C1835" s="328" t="s">
        <v>4165</v>
      </c>
      <c r="D1835" s="331" t="s">
        <v>8927</v>
      </c>
      <c r="E1835" s="328" t="s">
        <v>544</v>
      </c>
      <c r="F1835" s="328" t="s">
        <v>8928</v>
      </c>
      <c r="G1835" s="330">
        <v>38835</v>
      </c>
      <c r="H1835" s="328" t="s">
        <v>39</v>
      </c>
      <c r="I1835" s="328" t="s">
        <v>8929</v>
      </c>
      <c r="J1835" s="328" t="s">
        <v>8930</v>
      </c>
      <c r="K1835" s="328" t="s">
        <v>579</v>
      </c>
      <c r="M1835" s="328" t="str">
        <f t="shared" si="57"/>
        <v>054950 KS EQUITY</v>
      </c>
      <c r="O1835" s="328" t="str">
        <f t="shared" si="58"/>
        <v>KOSDAQ:A054950</v>
      </c>
    </row>
    <row r="1836" spans="2:15">
      <c r="B1836" s="328" t="s">
        <v>8931</v>
      </c>
      <c r="C1836" s="328" t="s">
        <v>4165</v>
      </c>
      <c r="D1836" s="331" t="s">
        <v>8932</v>
      </c>
      <c r="E1836" s="328" t="s">
        <v>1261</v>
      </c>
      <c r="F1836" s="328" t="s">
        <v>8933</v>
      </c>
      <c r="G1836" s="330">
        <v>38818</v>
      </c>
      <c r="H1836" s="328" t="s">
        <v>39</v>
      </c>
      <c r="I1836" s="328" t="s">
        <v>8934</v>
      </c>
      <c r="J1836" s="328" t="s">
        <v>8935</v>
      </c>
      <c r="K1836" s="328" t="s">
        <v>128</v>
      </c>
      <c r="M1836" s="328" t="str">
        <f t="shared" si="57"/>
        <v>084730 KS EQUITY</v>
      </c>
      <c r="O1836" s="328" t="str">
        <f t="shared" si="58"/>
        <v>KOSDAQ:A084730</v>
      </c>
    </row>
    <row r="1837" spans="2:15">
      <c r="B1837" s="328" t="s">
        <v>8936</v>
      </c>
      <c r="C1837" s="328" t="s">
        <v>4165</v>
      </c>
      <c r="D1837" s="331" t="s">
        <v>8937</v>
      </c>
      <c r="E1837" s="328" t="s">
        <v>806</v>
      </c>
      <c r="F1837" s="328" t="s">
        <v>8938</v>
      </c>
      <c r="G1837" s="330">
        <v>38803</v>
      </c>
      <c r="H1837" s="328" t="s">
        <v>39</v>
      </c>
      <c r="I1837" s="328" t="s">
        <v>8939</v>
      </c>
      <c r="J1837" s="328" t="s">
        <v>8940</v>
      </c>
      <c r="K1837" s="328" t="s">
        <v>436</v>
      </c>
      <c r="M1837" s="328" t="str">
        <f t="shared" si="57"/>
        <v>086060 KS EQUITY</v>
      </c>
      <c r="O1837" s="328" t="str">
        <f t="shared" si="58"/>
        <v>KOSDAQ:A086060</v>
      </c>
    </row>
    <row r="1838" spans="2:15">
      <c r="B1838" s="328" t="s">
        <v>8941</v>
      </c>
      <c r="C1838" s="328" t="s">
        <v>4165</v>
      </c>
      <c r="D1838" s="331" t="s">
        <v>8942</v>
      </c>
      <c r="E1838" s="328" t="s">
        <v>136</v>
      </c>
      <c r="F1838" s="328" t="s">
        <v>8943</v>
      </c>
      <c r="G1838" s="330">
        <v>38751</v>
      </c>
      <c r="H1838" s="328" t="s">
        <v>39</v>
      </c>
      <c r="I1838" s="328" t="s">
        <v>8944</v>
      </c>
      <c r="J1838" s="328" t="s">
        <v>8945</v>
      </c>
      <c r="K1838" s="328" t="s">
        <v>128</v>
      </c>
      <c r="M1838" s="328" t="str">
        <f t="shared" si="57"/>
        <v>022220 KS EQUITY</v>
      </c>
      <c r="O1838" s="328" t="str">
        <f t="shared" si="58"/>
        <v>KOSDAQ:A022220</v>
      </c>
    </row>
    <row r="1839" spans="2:15">
      <c r="B1839" s="328" t="s">
        <v>8946</v>
      </c>
      <c r="C1839" s="328" t="s">
        <v>4165</v>
      </c>
      <c r="D1839" s="331" t="s">
        <v>8947</v>
      </c>
      <c r="E1839" s="328" t="s">
        <v>1261</v>
      </c>
      <c r="F1839" s="328" t="s">
        <v>8948</v>
      </c>
      <c r="G1839" s="330">
        <v>38749</v>
      </c>
      <c r="H1839" s="328" t="s">
        <v>39</v>
      </c>
      <c r="I1839" s="328" t="s">
        <v>8949</v>
      </c>
      <c r="J1839" s="328" t="s">
        <v>8950</v>
      </c>
      <c r="K1839" s="328" t="s">
        <v>67</v>
      </c>
      <c r="M1839" s="328" t="str">
        <f t="shared" si="57"/>
        <v>088800 KS EQUITY</v>
      </c>
      <c r="O1839" s="328" t="str">
        <f t="shared" si="58"/>
        <v>KOSDAQ:A088800</v>
      </c>
    </row>
    <row r="1840" spans="2:15">
      <c r="B1840" s="328" t="s">
        <v>8951</v>
      </c>
      <c r="C1840" s="328" t="s">
        <v>4165</v>
      </c>
      <c r="D1840" s="331" t="s">
        <v>8952</v>
      </c>
      <c r="E1840" s="328" t="s">
        <v>376</v>
      </c>
      <c r="F1840" s="328" t="s">
        <v>8953</v>
      </c>
      <c r="G1840" s="330">
        <v>38749</v>
      </c>
      <c r="H1840" s="328" t="s">
        <v>39</v>
      </c>
      <c r="I1840" s="328" t="s">
        <v>8954</v>
      </c>
      <c r="J1840" s="328" t="s">
        <v>8955</v>
      </c>
      <c r="K1840" s="328" t="s">
        <v>67</v>
      </c>
      <c r="M1840" s="328" t="str">
        <f t="shared" si="57"/>
        <v>068760 KS EQUITY</v>
      </c>
      <c r="O1840" s="328" t="str">
        <f t="shared" si="58"/>
        <v>KOSDAQ:A068760</v>
      </c>
    </row>
    <row r="1841" spans="2:15">
      <c r="B1841" s="328" t="s">
        <v>8956</v>
      </c>
      <c r="C1841" s="328" t="s">
        <v>4165</v>
      </c>
      <c r="D1841" s="331" t="s">
        <v>8957</v>
      </c>
      <c r="E1841" s="328" t="s">
        <v>575</v>
      </c>
      <c r="F1841" s="328" t="s">
        <v>8958</v>
      </c>
      <c r="G1841" s="330">
        <v>38749</v>
      </c>
      <c r="H1841" s="328" t="s">
        <v>39</v>
      </c>
      <c r="I1841" s="328" t="s">
        <v>8959</v>
      </c>
      <c r="J1841" s="328" t="s">
        <v>8960</v>
      </c>
      <c r="K1841" s="328" t="s">
        <v>67</v>
      </c>
      <c r="M1841" s="328" t="str">
        <f t="shared" si="57"/>
        <v>083450 KS EQUITY</v>
      </c>
      <c r="O1841" s="328" t="str">
        <f t="shared" si="58"/>
        <v>KOSDAQ:A083450</v>
      </c>
    </row>
    <row r="1842" spans="2:15">
      <c r="B1842" s="328" t="s">
        <v>8961</v>
      </c>
      <c r="C1842" s="328" t="s">
        <v>4165</v>
      </c>
      <c r="D1842" s="331" t="s">
        <v>8962</v>
      </c>
      <c r="E1842" s="328" t="s">
        <v>544</v>
      </c>
      <c r="F1842" s="328" t="s">
        <v>8963</v>
      </c>
      <c r="G1842" s="330">
        <v>38737</v>
      </c>
      <c r="H1842" s="328" t="s">
        <v>39</v>
      </c>
      <c r="I1842" s="328" t="s">
        <v>8964</v>
      </c>
      <c r="J1842" s="328" t="s">
        <v>8965</v>
      </c>
      <c r="K1842" s="328" t="s">
        <v>33</v>
      </c>
      <c r="M1842" s="328" t="str">
        <f t="shared" si="57"/>
        <v>019990 KS EQUITY</v>
      </c>
      <c r="O1842" s="328" t="str">
        <f t="shared" si="58"/>
        <v>KOSDAQ:A019990</v>
      </c>
    </row>
    <row r="1843" spans="2:15">
      <c r="B1843" s="328" t="s">
        <v>8966</v>
      </c>
      <c r="C1843" s="328" t="s">
        <v>4165</v>
      </c>
      <c r="D1843" s="331" t="s">
        <v>8967</v>
      </c>
      <c r="E1843" s="328" t="s">
        <v>575</v>
      </c>
      <c r="F1843" s="328" t="s">
        <v>8968</v>
      </c>
      <c r="G1843" s="330">
        <v>38734</v>
      </c>
      <c r="H1843" s="328" t="s">
        <v>39</v>
      </c>
      <c r="I1843" s="328" t="s">
        <v>8969</v>
      </c>
      <c r="J1843" s="328" t="s">
        <v>8970</v>
      </c>
      <c r="K1843" s="328" t="s">
        <v>67</v>
      </c>
      <c r="M1843" s="328" t="str">
        <f t="shared" si="57"/>
        <v>079370 KS EQUITY</v>
      </c>
      <c r="O1843" s="328" t="str">
        <f t="shared" si="58"/>
        <v>KOSDAQ:A079370</v>
      </c>
    </row>
    <row r="1844" spans="2:15">
      <c r="B1844" s="328" t="s">
        <v>8971</v>
      </c>
      <c r="C1844" s="328" t="s">
        <v>4165</v>
      </c>
      <c r="D1844" s="331" t="s">
        <v>8972</v>
      </c>
      <c r="E1844" s="328" t="s">
        <v>512</v>
      </c>
      <c r="F1844" s="328" t="s">
        <v>8973</v>
      </c>
      <c r="G1844" s="330">
        <v>38734</v>
      </c>
      <c r="H1844" s="328" t="s">
        <v>39</v>
      </c>
      <c r="I1844" s="328" t="s">
        <v>8974</v>
      </c>
      <c r="J1844" s="328" t="s">
        <v>8975</v>
      </c>
      <c r="K1844" s="328" t="s">
        <v>67</v>
      </c>
      <c r="M1844" s="328" t="str">
        <f t="shared" si="57"/>
        <v>046110 KS EQUITY</v>
      </c>
      <c r="O1844" s="328" t="str">
        <f t="shared" si="58"/>
        <v>KOSDAQ:A046110</v>
      </c>
    </row>
    <row r="1845" spans="2:15">
      <c r="B1845" s="328" t="s">
        <v>8976</v>
      </c>
      <c r="C1845" s="328" t="s">
        <v>4165</v>
      </c>
      <c r="D1845" s="331" t="s">
        <v>8977</v>
      </c>
      <c r="E1845" s="328" t="s">
        <v>198</v>
      </c>
      <c r="F1845" s="328" t="s">
        <v>8978</v>
      </c>
      <c r="G1845" s="330">
        <v>38723</v>
      </c>
      <c r="H1845" s="328" t="s">
        <v>39</v>
      </c>
      <c r="I1845" s="328" t="s">
        <v>8979</v>
      </c>
      <c r="J1845" s="328" t="s">
        <v>8980</v>
      </c>
      <c r="K1845" s="328" t="s">
        <v>67</v>
      </c>
      <c r="M1845" s="328" t="str">
        <f t="shared" si="57"/>
        <v>085670 KS EQUITY</v>
      </c>
      <c r="O1845" s="328" t="str">
        <f t="shared" si="58"/>
        <v>KOSDAQ:A085670</v>
      </c>
    </row>
    <row r="1846" spans="2:15">
      <c r="B1846" s="328" t="s">
        <v>8981</v>
      </c>
      <c r="C1846" s="328" t="s">
        <v>4165</v>
      </c>
      <c r="D1846" s="331" t="s">
        <v>8982</v>
      </c>
      <c r="E1846" s="328" t="s">
        <v>575</v>
      </c>
      <c r="F1846" s="328" t="s">
        <v>8983</v>
      </c>
      <c r="G1846" s="330">
        <v>38715</v>
      </c>
      <c r="H1846" s="328" t="s">
        <v>39</v>
      </c>
      <c r="I1846" s="328" t="s">
        <v>8984</v>
      </c>
      <c r="J1846" s="328" t="s">
        <v>8985</v>
      </c>
      <c r="K1846" s="328" t="s">
        <v>1069</v>
      </c>
      <c r="M1846" s="328" t="str">
        <f t="shared" si="57"/>
        <v>084370 KS EQUITY</v>
      </c>
      <c r="O1846" s="328" t="str">
        <f t="shared" si="58"/>
        <v>KOSDAQ:A084370</v>
      </c>
    </row>
    <row r="1847" spans="2:15">
      <c r="B1847" s="328" t="s">
        <v>8986</v>
      </c>
      <c r="C1847" s="328" t="s">
        <v>4165</v>
      </c>
      <c r="D1847" s="331" t="s">
        <v>8987</v>
      </c>
      <c r="E1847" s="328" t="s">
        <v>193</v>
      </c>
      <c r="F1847" s="328" t="s">
        <v>8988</v>
      </c>
      <c r="G1847" s="330">
        <v>38715</v>
      </c>
      <c r="H1847" s="328" t="s">
        <v>39</v>
      </c>
      <c r="I1847" s="328" t="s">
        <v>8989</v>
      </c>
      <c r="J1847" s="328" t="s">
        <v>8990</v>
      </c>
      <c r="K1847" s="328" t="s">
        <v>33</v>
      </c>
      <c r="M1847" s="328" t="str">
        <f t="shared" si="57"/>
        <v>083790 KS EQUITY</v>
      </c>
      <c r="O1847" s="328" t="str">
        <f t="shared" si="58"/>
        <v>KOSDAQ:A083790</v>
      </c>
    </row>
    <row r="1848" spans="2:15">
      <c r="B1848" s="328" t="s">
        <v>8991</v>
      </c>
      <c r="C1848" s="328" t="s">
        <v>4165</v>
      </c>
      <c r="D1848" s="331" t="s">
        <v>8992</v>
      </c>
      <c r="E1848" s="328" t="s">
        <v>4904</v>
      </c>
      <c r="F1848" s="328" t="s">
        <v>8993</v>
      </c>
      <c r="G1848" s="330">
        <v>38713</v>
      </c>
      <c r="H1848" s="328" t="s">
        <v>39</v>
      </c>
      <c r="I1848" s="328" t="s">
        <v>8994</v>
      </c>
      <c r="J1848" s="328" t="s">
        <v>8995</v>
      </c>
      <c r="K1848" s="328" t="s">
        <v>67</v>
      </c>
      <c r="M1848" s="328" t="str">
        <f t="shared" si="57"/>
        <v>064550 KS EQUITY</v>
      </c>
      <c r="O1848" s="328" t="str">
        <f t="shared" si="58"/>
        <v>KOSDAQ:A064550</v>
      </c>
    </row>
    <row r="1849" spans="2:15">
      <c r="B1849" s="328" t="s">
        <v>8996</v>
      </c>
      <c r="C1849" s="328" t="s">
        <v>4165</v>
      </c>
      <c r="D1849" s="331" t="s">
        <v>8997</v>
      </c>
      <c r="E1849" s="328" t="s">
        <v>193</v>
      </c>
      <c r="F1849" s="328" t="s">
        <v>8998</v>
      </c>
      <c r="G1849" s="330">
        <v>38713</v>
      </c>
      <c r="H1849" s="328" t="s">
        <v>39</v>
      </c>
      <c r="I1849" s="328" t="s">
        <v>8999</v>
      </c>
      <c r="J1849" s="328" t="s">
        <v>9000</v>
      </c>
      <c r="K1849" s="328" t="s">
        <v>33</v>
      </c>
      <c r="M1849" s="328" t="str">
        <f t="shared" si="57"/>
        <v>084990 KS EQUITY</v>
      </c>
      <c r="O1849" s="328" t="str">
        <f t="shared" si="58"/>
        <v>KOSDAQ:A084990</v>
      </c>
    </row>
    <row r="1850" spans="2:15">
      <c r="B1850" s="328" t="s">
        <v>9001</v>
      </c>
      <c r="C1850" s="328" t="s">
        <v>4165</v>
      </c>
      <c r="D1850" s="331" t="s">
        <v>9002</v>
      </c>
      <c r="E1850" s="328" t="s">
        <v>1261</v>
      </c>
      <c r="F1850" s="328" t="s">
        <v>9003</v>
      </c>
      <c r="G1850" s="330">
        <v>38709</v>
      </c>
      <c r="H1850" s="328" t="s">
        <v>39</v>
      </c>
      <c r="I1850" s="328" t="s">
        <v>9004</v>
      </c>
      <c r="J1850" s="328" t="s">
        <v>9005</v>
      </c>
      <c r="K1850" s="328" t="s">
        <v>436</v>
      </c>
      <c r="M1850" s="328" t="str">
        <f t="shared" si="57"/>
        <v>083640 KS EQUITY</v>
      </c>
      <c r="O1850" s="328" t="str">
        <f t="shared" si="58"/>
        <v>KOSDAQ:A083640</v>
      </c>
    </row>
    <row r="1851" spans="2:15">
      <c r="B1851" s="328" t="s">
        <v>9006</v>
      </c>
      <c r="C1851" s="328" t="s">
        <v>4165</v>
      </c>
      <c r="D1851" s="331" t="s">
        <v>9007</v>
      </c>
      <c r="E1851" s="328" t="s">
        <v>179</v>
      </c>
      <c r="F1851" s="328" t="s">
        <v>9008</v>
      </c>
      <c r="G1851" s="330">
        <v>38709</v>
      </c>
      <c r="H1851" s="328" t="s">
        <v>39</v>
      </c>
      <c r="I1851" s="328" t="s">
        <v>9009</v>
      </c>
      <c r="J1851" s="328" t="s">
        <v>9010</v>
      </c>
      <c r="K1851" s="328" t="s">
        <v>1347</v>
      </c>
      <c r="M1851" s="328" t="str">
        <f t="shared" si="57"/>
        <v>085660 KS EQUITY</v>
      </c>
      <c r="O1851" s="328" t="str">
        <f t="shared" si="58"/>
        <v>KOSDAQ:A085660</v>
      </c>
    </row>
    <row r="1852" spans="2:15">
      <c r="B1852" s="328" t="s">
        <v>9011</v>
      </c>
      <c r="C1852" s="328" t="s">
        <v>4165</v>
      </c>
      <c r="D1852" s="331" t="s">
        <v>9012</v>
      </c>
      <c r="E1852" s="328" t="s">
        <v>376</v>
      </c>
      <c r="F1852" s="328" t="s">
        <v>9013</v>
      </c>
      <c r="G1852" s="330">
        <v>38706</v>
      </c>
      <c r="H1852" s="328" t="s">
        <v>39</v>
      </c>
      <c r="I1852" s="328" t="s">
        <v>9014</v>
      </c>
      <c r="J1852" s="328" t="s">
        <v>9015</v>
      </c>
      <c r="K1852" s="328" t="s">
        <v>635</v>
      </c>
      <c r="M1852" s="328" t="str">
        <f t="shared" si="57"/>
        <v>078140 KS EQUITY</v>
      </c>
      <c r="O1852" s="328" t="str">
        <f t="shared" si="58"/>
        <v>KOSDAQ:A078140</v>
      </c>
    </row>
    <row r="1853" spans="2:15">
      <c r="B1853" s="328" t="s">
        <v>9016</v>
      </c>
      <c r="C1853" s="328" t="s">
        <v>4165</v>
      </c>
      <c r="D1853" s="331" t="s">
        <v>9017</v>
      </c>
      <c r="E1853" s="328" t="s">
        <v>7489</v>
      </c>
      <c r="F1853" s="328" t="s">
        <v>9018</v>
      </c>
      <c r="G1853" s="330">
        <v>38702</v>
      </c>
      <c r="H1853" s="328" t="s">
        <v>39</v>
      </c>
      <c r="I1853" s="328" t="s">
        <v>9019</v>
      </c>
      <c r="J1853" s="328" t="s">
        <v>9020</v>
      </c>
      <c r="K1853" s="328" t="s">
        <v>436</v>
      </c>
      <c r="M1853" s="328" t="str">
        <f t="shared" si="57"/>
        <v>067900 KS EQUITY</v>
      </c>
      <c r="O1853" s="328" t="str">
        <f t="shared" si="58"/>
        <v>KOSDAQ:A067900</v>
      </c>
    </row>
    <row r="1854" spans="2:15">
      <c r="B1854" s="328" t="s">
        <v>9021</v>
      </c>
      <c r="C1854" s="328" t="s">
        <v>4165</v>
      </c>
      <c r="D1854" s="331" t="s">
        <v>9022</v>
      </c>
      <c r="E1854" s="328" t="s">
        <v>4816</v>
      </c>
      <c r="F1854" s="328" t="s">
        <v>9023</v>
      </c>
      <c r="G1854" s="330">
        <v>38698</v>
      </c>
      <c r="H1854" s="328" t="s">
        <v>39</v>
      </c>
      <c r="I1854" s="328" t="s">
        <v>9024</v>
      </c>
      <c r="J1854" s="328" t="s">
        <v>9025</v>
      </c>
      <c r="K1854" s="328" t="s">
        <v>33</v>
      </c>
      <c r="M1854" s="328" t="str">
        <f t="shared" si="57"/>
        <v>083550 KS EQUITY</v>
      </c>
      <c r="O1854" s="328" t="str">
        <f t="shared" si="58"/>
        <v>KOSDAQ:A083550</v>
      </c>
    </row>
    <row r="1855" spans="2:15">
      <c r="B1855" s="328" t="s">
        <v>9026</v>
      </c>
      <c r="C1855" s="328" t="s">
        <v>4165</v>
      </c>
      <c r="D1855" s="331" t="s">
        <v>9027</v>
      </c>
      <c r="E1855" s="328" t="s">
        <v>544</v>
      </c>
      <c r="F1855" s="328" t="s">
        <v>9028</v>
      </c>
      <c r="G1855" s="330">
        <v>38692</v>
      </c>
      <c r="H1855" s="328" t="s">
        <v>39</v>
      </c>
      <c r="I1855" s="328" t="s">
        <v>9029</v>
      </c>
      <c r="J1855" s="328" t="s">
        <v>9030</v>
      </c>
      <c r="K1855" s="328" t="s">
        <v>67</v>
      </c>
      <c r="M1855" s="328" t="str">
        <f t="shared" si="57"/>
        <v>084180 KS EQUITY</v>
      </c>
      <c r="O1855" s="328" t="str">
        <f t="shared" si="58"/>
        <v>KOSDAQ:A084180</v>
      </c>
    </row>
    <row r="1856" spans="2:15">
      <c r="B1856" s="328" t="s">
        <v>9031</v>
      </c>
      <c r="C1856" s="328" t="s">
        <v>4165</v>
      </c>
      <c r="D1856" s="331" t="s">
        <v>9032</v>
      </c>
      <c r="E1856" s="328" t="s">
        <v>1375</v>
      </c>
      <c r="F1856" s="328" t="s">
        <v>9033</v>
      </c>
      <c r="G1856" s="330">
        <v>38688</v>
      </c>
      <c r="H1856" s="328" t="s">
        <v>39</v>
      </c>
      <c r="I1856" s="328" t="s">
        <v>9034</v>
      </c>
      <c r="J1856" s="328" t="s">
        <v>9035</v>
      </c>
      <c r="K1856" s="328" t="s">
        <v>176</v>
      </c>
      <c r="M1856" s="328" t="str">
        <f t="shared" si="57"/>
        <v>050540 KS EQUITY</v>
      </c>
      <c r="O1856" s="328" t="str">
        <f t="shared" si="58"/>
        <v>KOSDAQ:A050540</v>
      </c>
    </row>
    <row r="1857" spans="2:15">
      <c r="B1857" s="328" t="s">
        <v>9036</v>
      </c>
      <c r="C1857" s="328" t="s">
        <v>4165</v>
      </c>
      <c r="D1857" s="331" t="s">
        <v>9037</v>
      </c>
      <c r="E1857" s="328" t="s">
        <v>941</v>
      </c>
      <c r="F1857" s="328" t="s">
        <v>9038</v>
      </c>
      <c r="G1857" s="330">
        <v>38685</v>
      </c>
      <c r="H1857" s="328" t="s">
        <v>39</v>
      </c>
      <c r="I1857" s="328" t="s">
        <v>9039</v>
      </c>
      <c r="J1857" s="328" t="s">
        <v>9040</v>
      </c>
      <c r="K1857" s="328" t="s">
        <v>436</v>
      </c>
      <c r="M1857" s="328" t="str">
        <f t="shared" si="57"/>
        <v>080420 KS EQUITY</v>
      </c>
      <c r="O1857" s="328" t="str">
        <f t="shared" si="58"/>
        <v>KOSDAQ:A080420</v>
      </c>
    </row>
    <row r="1858" spans="2:15">
      <c r="B1858" s="328" t="s">
        <v>9041</v>
      </c>
      <c r="C1858" s="328" t="s">
        <v>4165</v>
      </c>
      <c r="D1858" s="331" t="s">
        <v>9042</v>
      </c>
      <c r="E1858" s="328" t="s">
        <v>544</v>
      </c>
      <c r="F1858" s="328" t="s">
        <v>9043</v>
      </c>
      <c r="G1858" s="330">
        <v>38674</v>
      </c>
      <c r="H1858" s="328" t="s">
        <v>39</v>
      </c>
      <c r="I1858" s="328" t="s">
        <v>9044</v>
      </c>
      <c r="J1858" s="328" t="s">
        <v>9045</v>
      </c>
      <c r="K1858" s="328" t="s">
        <v>67</v>
      </c>
      <c r="M1858" s="328" t="str">
        <f t="shared" si="57"/>
        <v>083650 KS EQUITY</v>
      </c>
      <c r="O1858" s="328" t="str">
        <f t="shared" si="58"/>
        <v>KOSDAQ:A083650</v>
      </c>
    </row>
    <row r="1859" spans="2:15">
      <c r="B1859" s="328" t="s">
        <v>9046</v>
      </c>
      <c r="C1859" s="328" t="s">
        <v>4165</v>
      </c>
      <c r="D1859" s="331" t="s">
        <v>9047</v>
      </c>
      <c r="E1859" s="328" t="s">
        <v>1261</v>
      </c>
      <c r="F1859" s="328" t="s">
        <v>9048</v>
      </c>
      <c r="G1859" s="330">
        <v>38674</v>
      </c>
      <c r="H1859" s="328" t="s">
        <v>39</v>
      </c>
      <c r="I1859" s="328" t="s">
        <v>9049</v>
      </c>
      <c r="J1859" s="328" t="s">
        <v>9050</v>
      </c>
      <c r="K1859" s="328" t="s">
        <v>579</v>
      </c>
      <c r="M1859" s="328" t="str">
        <f t="shared" si="57"/>
        <v>079190 KS EQUITY</v>
      </c>
      <c r="O1859" s="328" t="str">
        <f t="shared" si="58"/>
        <v>KOSDAQ:A079190</v>
      </c>
    </row>
    <row r="1860" spans="2:15">
      <c r="B1860" s="328" t="s">
        <v>9051</v>
      </c>
      <c r="C1860" s="328" t="s">
        <v>4165</v>
      </c>
      <c r="D1860" s="331" t="s">
        <v>9052</v>
      </c>
      <c r="E1860" s="328" t="s">
        <v>290</v>
      </c>
      <c r="F1860" s="328" t="s">
        <v>9053</v>
      </c>
      <c r="G1860" s="330">
        <v>38671</v>
      </c>
      <c r="H1860" s="328" t="s">
        <v>39</v>
      </c>
      <c r="I1860" s="328" t="s">
        <v>9054</v>
      </c>
      <c r="J1860" s="328" t="s">
        <v>9055</v>
      </c>
      <c r="K1860" s="328" t="s">
        <v>1347</v>
      </c>
      <c r="M1860" s="328" t="str">
        <f t="shared" si="57"/>
        <v>082800 KS EQUITY</v>
      </c>
      <c r="O1860" s="328" t="str">
        <f t="shared" si="58"/>
        <v>KOSDAQ:A082800</v>
      </c>
    </row>
    <row r="1861" spans="2:15">
      <c r="B1861" s="328" t="s">
        <v>9056</v>
      </c>
      <c r="C1861" s="328" t="s">
        <v>4165</v>
      </c>
      <c r="D1861" s="331" t="s">
        <v>9057</v>
      </c>
      <c r="E1861" s="328" t="s">
        <v>9058</v>
      </c>
      <c r="F1861" s="328" t="s">
        <v>9059</v>
      </c>
      <c r="G1861" s="330">
        <v>38653</v>
      </c>
      <c r="H1861" s="328" t="s">
        <v>39</v>
      </c>
      <c r="I1861" s="328" t="s">
        <v>9060</v>
      </c>
      <c r="J1861" s="328" t="s">
        <v>9061</v>
      </c>
      <c r="K1861" s="328" t="s">
        <v>33</v>
      </c>
      <c r="M1861" s="328" t="str">
        <f t="shared" si="57"/>
        <v>043910 KS EQUITY</v>
      </c>
      <c r="O1861" s="328" t="str">
        <f t="shared" si="58"/>
        <v>KOSDAQ:A043910</v>
      </c>
    </row>
    <row r="1862" spans="2:15">
      <c r="B1862" s="328" t="s">
        <v>9062</v>
      </c>
      <c r="C1862" s="328" t="s">
        <v>4165</v>
      </c>
      <c r="D1862" s="331" t="s">
        <v>9063</v>
      </c>
      <c r="E1862" s="328" t="s">
        <v>136</v>
      </c>
      <c r="F1862" s="328" t="s">
        <v>9064</v>
      </c>
      <c r="G1862" s="330">
        <v>38652</v>
      </c>
      <c r="H1862" s="328" t="s">
        <v>39</v>
      </c>
      <c r="I1862" s="328" t="s">
        <v>9065</v>
      </c>
      <c r="J1862" s="328" t="s">
        <v>9066</v>
      </c>
      <c r="K1862" s="328" t="s">
        <v>176</v>
      </c>
      <c r="M1862" s="328" t="str">
        <f t="shared" si="57"/>
        <v>079000 KS EQUITY</v>
      </c>
      <c r="O1862" s="328" t="str">
        <f t="shared" si="58"/>
        <v>KOSDAQ:A079000</v>
      </c>
    </row>
    <row r="1863" spans="2:15">
      <c r="B1863" s="328" t="s">
        <v>9067</v>
      </c>
      <c r="C1863" s="328" t="s">
        <v>4165</v>
      </c>
      <c r="D1863" s="331" t="s">
        <v>9068</v>
      </c>
      <c r="E1863" s="328" t="s">
        <v>131</v>
      </c>
      <c r="F1863" s="328" t="s">
        <v>9069</v>
      </c>
      <c r="G1863" s="330">
        <v>38650</v>
      </c>
      <c r="H1863" s="328" t="s">
        <v>39</v>
      </c>
      <c r="I1863" s="328" t="s">
        <v>9070</v>
      </c>
      <c r="J1863" s="328" t="s">
        <v>9071</v>
      </c>
      <c r="K1863" s="328" t="s">
        <v>67</v>
      </c>
      <c r="M1863" s="328" t="str">
        <f t="shared" si="57"/>
        <v>041020 KS EQUITY</v>
      </c>
      <c r="O1863" s="328" t="str">
        <f t="shared" si="58"/>
        <v>KOSDAQ:A041020</v>
      </c>
    </row>
    <row r="1864" spans="2:15">
      <c r="B1864" s="328" t="s">
        <v>9072</v>
      </c>
      <c r="C1864" s="328" t="s">
        <v>4165</v>
      </c>
      <c r="D1864" s="331" t="s">
        <v>9073</v>
      </c>
      <c r="E1864" s="328" t="s">
        <v>187</v>
      </c>
      <c r="F1864" s="328" t="s">
        <v>9074</v>
      </c>
      <c r="G1864" s="330">
        <v>38644</v>
      </c>
      <c r="H1864" s="328" t="s">
        <v>39</v>
      </c>
      <c r="I1864" s="328" t="s">
        <v>6246</v>
      </c>
      <c r="J1864" s="328" t="s">
        <v>9075</v>
      </c>
      <c r="K1864" s="328" t="s">
        <v>67</v>
      </c>
      <c r="M1864" s="328" t="str">
        <f t="shared" si="57"/>
        <v>078590 KS EQUITY</v>
      </c>
      <c r="O1864" s="328" t="str">
        <f t="shared" si="58"/>
        <v>KOSDAQ:A078590</v>
      </c>
    </row>
    <row r="1865" spans="2:15">
      <c r="B1865" s="328" t="s">
        <v>9076</v>
      </c>
      <c r="C1865" s="328" t="s">
        <v>4165</v>
      </c>
      <c r="D1865" s="331" t="s">
        <v>9077</v>
      </c>
      <c r="E1865" s="328" t="s">
        <v>756</v>
      </c>
      <c r="F1865" s="328" t="s">
        <v>9078</v>
      </c>
      <c r="G1865" s="330">
        <v>38639</v>
      </c>
      <c r="H1865" s="328" t="s">
        <v>39</v>
      </c>
      <c r="I1865" s="328" t="s">
        <v>9079</v>
      </c>
      <c r="J1865" s="328" t="s">
        <v>9080</v>
      </c>
      <c r="K1865" s="328" t="s">
        <v>79</v>
      </c>
      <c r="M1865" s="328" t="str">
        <f t="shared" si="57"/>
        <v>038070 KS EQUITY</v>
      </c>
      <c r="O1865" s="328" t="str">
        <f t="shared" si="58"/>
        <v>KOSDAQ:A038070</v>
      </c>
    </row>
    <row r="1866" spans="2:15">
      <c r="B1866" s="328" t="s">
        <v>9081</v>
      </c>
      <c r="C1866" s="328" t="s">
        <v>4165</v>
      </c>
      <c r="D1866" s="331" t="s">
        <v>9082</v>
      </c>
      <c r="E1866" s="328" t="s">
        <v>131</v>
      </c>
      <c r="F1866" s="328" t="s">
        <v>9083</v>
      </c>
      <c r="G1866" s="330">
        <v>38636</v>
      </c>
      <c r="H1866" s="328" t="s">
        <v>39</v>
      </c>
      <c r="I1866" s="328" t="s">
        <v>9084</v>
      </c>
      <c r="J1866" s="328" t="s">
        <v>9085</v>
      </c>
      <c r="K1866" s="328" t="s">
        <v>971</v>
      </c>
      <c r="M1866" s="328" t="str">
        <f t="shared" si="57"/>
        <v>079940 KS EQUITY</v>
      </c>
      <c r="O1866" s="328" t="str">
        <f t="shared" si="58"/>
        <v>KOSDAQ:A079940</v>
      </c>
    </row>
    <row r="1867" spans="2:15">
      <c r="B1867" s="328" t="s">
        <v>9086</v>
      </c>
      <c r="C1867" s="328" t="s">
        <v>4165</v>
      </c>
      <c r="D1867" s="331" t="s">
        <v>9087</v>
      </c>
      <c r="E1867" s="328" t="s">
        <v>290</v>
      </c>
      <c r="F1867" s="328" t="s">
        <v>9088</v>
      </c>
      <c r="G1867" s="330">
        <v>38636</v>
      </c>
      <c r="H1867" s="328" t="s">
        <v>39</v>
      </c>
      <c r="I1867" s="328" t="s">
        <v>9089</v>
      </c>
      <c r="J1867" s="328" t="s">
        <v>9090</v>
      </c>
      <c r="K1867" s="328" t="s">
        <v>579</v>
      </c>
      <c r="M1867" s="328" t="str">
        <f t="shared" si="57"/>
        <v>077360 KS EQUITY</v>
      </c>
      <c r="O1867" s="328" t="str">
        <f t="shared" si="58"/>
        <v>KOSDAQ:A077360</v>
      </c>
    </row>
    <row r="1868" spans="2:15">
      <c r="B1868" s="328" t="s">
        <v>9091</v>
      </c>
      <c r="C1868" s="328" t="s">
        <v>4165</v>
      </c>
      <c r="D1868" s="331" t="s">
        <v>9092</v>
      </c>
      <c r="E1868" s="328" t="s">
        <v>575</v>
      </c>
      <c r="F1868" s="328" t="s">
        <v>9093</v>
      </c>
      <c r="G1868" s="330">
        <v>38630</v>
      </c>
      <c r="H1868" s="328" t="s">
        <v>39</v>
      </c>
      <c r="I1868" s="328" t="s">
        <v>9094</v>
      </c>
      <c r="J1868" s="328" t="s">
        <v>9095</v>
      </c>
      <c r="K1868" s="328" t="s">
        <v>67</v>
      </c>
      <c r="M1868" s="328" t="str">
        <f t="shared" si="57"/>
        <v>083930 KS EQUITY</v>
      </c>
      <c r="O1868" s="328" t="str">
        <f t="shared" si="58"/>
        <v>KOSDAQ:A083930</v>
      </c>
    </row>
    <row r="1869" spans="2:15">
      <c r="B1869" s="328" t="s">
        <v>9096</v>
      </c>
      <c r="C1869" s="328" t="s">
        <v>4165</v>
      </c>
      <c r="D1869" s="331" t="s">
        <v>9097</v>
      </c>
      <c r="E1869" s="328" t="s">
        <v>290</v>
      </c>
      <c r="F1869" s="328" t="s">
        <v>786</v>
      </c>
      <c r="G1869" s="330">
        <v>38630</v>
      </c>
      <c r="H1869" s="328" t="s">
        <v>39</v>
      </c>
      <c r="I1869" s="328" t="s">
        <v>9098</v>
      </c>
      <c r="J1869" s="328" t="s">
        <v>9099</v>
      </c>
      <c r="K1869" s="328" t="s">
        <v>67</v>
      </c>
      <c r="M1869" s="328" t="str">
        <f t="shared" si="57"/>
        <v>067310 KS EQUITY</v>
      </c>
      <c r="O1869" s="328" t="str">
        <f t="shared" si="58"/>
        <v>KOSDAQ:A067310</v>
      </c>
    </row>
    <row r="1870" spans="2:15">
      <c r="B1870" s="328" t="s">
        <v>9100</v>
      </c>
      <c r="C1870" s="328" t="s">
        <v>4165</v>
      </c>
      <c r="D1870" s="331" t="s">
        <v>9101</v>
      </c>
      <c r="E1870" s="328" t="s">
        <v>575</v>
      </c>
      <c r="F1870" s="328" t="s">
        <v>9102</v>
      </c>
      <c r="G1870" s="330">
        <v>38625</v>
      </c>
      <c r="H1870" s="328" t="s">
        <v>39</v>
      </c>
      <c r="I1870" s="328" t="s">
        <v>9103</v>
      </c>
      <c r="J1870" s="328" t="s">
        <v>9104</v>
      </c>
      <c r="K1870" s="328" t="s">
        <v>33</v>
      </c>
      <c r="M1870" s="328" t="str">
        <f t="shared" si="57"/>
        <v>083310 KS EQUITY</v>
      </c>
      <c r="O1870" s="328" t="str">
        <f t="shared" si="58"/>
        <v>KOSDAQ:A083310</v>
      </c>
    </row>
    <row r="1871" spans="2:15">
      <c r="B1871" s="328" t="s">
        <v>9105</v>
      </c>
      <c r="C1871" s="328" t="s">
        <v>4165</v>
      </c>
      <c r="D1871" s="331" t="s">
        <v>9106</v>
      </c>
      <c r="E1871" s="328" t="s">
        <v>439</v>
      </c>
      <c r="F1871" s="328" t="s">
        <v>9107</v>
      </c>
      <c r="G1871" s="330">
        <v>38569</v>
      </c>
      <c r="H1871" s="328" t="s">
        <v>39</v>
      </c>
      <c r="I1871" s="328" t="s">
        <v>9108</v>
      </c>
      <c r="J1871" s="328" t="s">
        <v>9109</v>
      </c>
      <c r="K1871" s="328" t="s">
        <v>67</v>
      </c>
      <c r="M1871" s="328" t="str">
        <f t="shared" si="57"/>
        <v>082660 KS EQUITY</v>
      </c>
      <c r="O1871" s="328" t="str">
        <f t="shared" si="58"/>
        <v>KOSDAQ:A082660</v>
      </c>
    </row>
    <row r="1872" spans="2:15">
      <c r="B1872" s="328" t="s">
        <v>9110</v>
      </c>
      <c r="C1872" s="328" t="s">
        <v>4165</v>
      </c>
      <c r="D1872" s="331" t="s">
        <v>9111</v>
      </c>
      <c r="E1872" s="328" t="s">
        <v>1892</v>
      </c>
      <c r="F1872" s="328" t="s">
        <v>9112</v>
      </c>
      <c r="G1872" s="330">
        <v>38562</v>
      </c>
      <c r="H1872" s="328" t="s">
        <v>39</v>
      </c>
      <c r="I1872" s="328" t="s">
        <v>9113</v>
      </c>
      <c r="J1872" s="328" t="s">
        <v>9114</v>
      </c>
      <c r="K1872" s="328" t="s">
        <v>67</v>
      </c>
      <c r="M1872" s="328" t="str">
        <f t="shared" si="57"/>
        <v>080010 KS EQUITY</v>
      </c>
      <c r="O1872" s="328" t="str">
        <f t="shared" si="58"/>
        <v>KOSDAQ:A080010</v>
      </c>
    </row>
    <row r="1873" spans="2:15">
      <c r="B1873" s="328" t="s">
        <v>9115</v>
      </c>
      <c r="C1873" s="328" t="s">
        <v>4165</v>
      </c>
      <c r="D1873" s="331" t="s">
        <v>9116</v>
      </c>
      <c r="E1873" s="328" t="s">
        <v>1261</v>
      </c>
      <c r="F1873" s="328" t="s">
        <v>9117</v>
      </c>
      <c r="G1873" s="330">
        <v>38562</v>
      </c>
      <c r="H1873" s="328" t="s">
        <v>39</v>
      </c>
      <c r="I1873" s="328" t="s">
        <v>9118</v>
      </c>
      <c r="J1873" s="328" t="s">
        <v>9119</v>
      </c>
      <c r="K1873" s="328" t="s">
        <v>67</v>
      </c>
      <c r="M1873" s="328" t="str">
        <f t="shared" si="57"/>
        <v>058220 KS EQUITY</v>
      </c>
      <c r="O1873" s="328" t="str">
        <f t="shared" si="58"/>
        <v>KOSDAQ:A058220</v>
      </c>
    </row>
    <row r="1874" spans="2:15">
      <c r="B1874" s="328" t="s">
        <v>9120</v>
      </c>
      <c r="C1874" s="328" t="s">
        <v>4165</v>
      </c>
      <c r="D1874" s="331" t="s">
        <v>9121</v>
      </c>
      <c r="E1874" s="328" t="s">
        <v>179</v>
      </c>
      <c r="F1874" s="328" t="s">
        <v>9122</v>
      </c>
      <c r="G1874" s="330">
        <v>38559</v>
      </c>
      <c r="H1874" s="328" t="s">
        <v>39</v>
      </c>
      <c r="I1874" s="328" t="s">
        <v>9123</v>
      </c>
      <c r="J1874" s="328" t="s">
        <v>9124</v>
      </c>
      <c r="K1874" s="328" t="s">
        <v>33</v>
      </c>
      <c r="M1874" s="328" t="str">
        <f t="shared" si="57"/>
        <v>078160 KS EQUITY</v>
      </c>
      <c r="O1874" s="328" t="str">
        <f t="shared" si="58"/>
        <v>KOSDAQ:A078160</v>
      </c>
    </row>
    <row r="1875" spans="2:15">
      <c r="B1875" s="328" t="s">
        <v>9125</v>
      </c>
      <c r="C1875" s="328" t="s">
        <v>4165</v>
      </c>
      <c r="D1875" s="331" t="s">
        <v>9126</v>
      </c>
      <c r="E1875" s="328" t="s">
        <v>3956</v>
      </c>
      <c r="F1875" s="328" t="s">
        <v>9107</v>
      </c>
      <c r="G1875" s="330">
        <v>38545</v>
      </c>
      <c r="H1875" s="328" t="s">
        <v>39</v>
      </c>
      <c r="I1875" s="328" t="s">
        <v>9127</v>
      </c>
      <c r="J1875" s="328" t="s">
        <v>9128</v>
      </c>
      <c r="K1875" s="328" t="s">
        <v>67</v>
      </c>
      <c r="M1875" s="328" t="str">
        <f t="shared" si="57"/>
        <v>082850 KS EQUITY</v>
      </c>
      <c r="O1875" s="328" t="str">
        <f t="shared" si="58"/>
        <v>KOSDAQ:A082850</v>
      </c>
    </row>
    <row r="1876" spans="2:15">
      <c r="B1876" s="328" t="s">
        <v>9129</v>
      </c>
      <c r="C1876" s="328" t="s">
        <v>4165</v>
      </c>
      <c r="D1876" s="331" t="s">
        <v>9130</v>
      </c>
      <c r="E1876" s="328" t="s">
        <v>926</v>
      </c>
      <c r="F1876" s="328" t="s">
        <v>9131</v>
      </c>
      <c r="G1876" s="330">
        <v>38541</v>
      </c>
      <c r="H1876" s="328" t="s">
        <v>39</v>
      </c>
      <c r="I1876" s="328" t="s">
        <v>9132</v>
      </c>
      <c r="J1876" s="328" t="s">
        <v>9133</v>
      </c>
      <c r="K1876" s="328" t="s">
        <v>67</v>
      </c>
      <c r="M1876" s="328" t="str">
        <f t="shared" si="57"/>
        <v>080160 KS EQUITY</v>
      </c>
      <c r="O1876" s="328" t="str">
        <f t="shared" si="58"/>
        <v>KOSDAQ:A080160</v>
      </c>
    </row>
    <row r="1877" spans="2:15">
      <c r="B1877" s="328" t="s">
        <v>9134</v>
      </c>
      <c r="C1877" s="328" t="s">
        <v>4165</v>
      </c>
      <c r="D1877" s="331" t="s">
        <v>9135</v>
      </c>
      <c r="E1877" s="328" t="s">
        <v>1261</v>
      </c>
      <c r="F1877" s="328" t="s">
        <v>9136</v>
      </c>
      <c r="G1877" s="330">
        <v>38527</v>
      </c>
      <c r="H1877" s="328" t="s">
        <v>39</v>
      </c>
      <c r="I1877" s="328" t="s">
        <v>9137</v>
      </c>
      <c r="J1877" s="328" t="s">
        <v>9138</v>
      </c>
      <c r="K1877" s="328" t="s">
        <v>176</v>
      </c>
      <c r="M1877" s="328" t="str">
        <f t="shared" si="57"/>
        <v>078890 KS EQUITY</v>
      </c>
      <c r="O1877" s="328" t="str">
        <f t="shared" si="58"/>
        <v>KOSDAQ:A078890</v>
      </c>
    </row>
    <row r="1878" spans="2:15">
      <c r="B1878" s="328" t="s">
        <v>9139</v>
      </c>
      <c r="C1878" s="328" t="s">
        <v>4165</v>
      </c>
      <c r="D1878" s="331" t="s">
        <v>9140</v>
      </c>
      <c r="E1878" s="328" t="s">
        <v>1261</v>
      </c>
      <c r="F1878" s="328" t="s">
        <v>9141</v>
      </c>
      <c r="G1878" s="330">
        <v>38527</v>
      </c>
      <c r="H1878" s="328" t="s">
        <v>39</v>
      </c>
      <c r="I1878" s="328" t="s">
        <v>9142</v>
      </c>
      <c r="J1878" s="328" t="s">
        <v>9143</v>
      </c>
      <c r="K1878" s="328" t="s">
        <v>1069</v>
      </c>
      <c r="M1878" s="328" t="str">
        <f t="shared" si="57"/>
        <v>050890 KS EQUITY</v>
      </c>
      <c r="O1878" s="328" t="str">
        <f t="shared" si="58"/>
        <v>KOSDAQ:A050890</v>
      </c>
    </row>
    <row r="1879" spans="2:15">
      <c r="B1879" s="328" t="s">
        <v>9144</v>
      </c>
      <c r="C1879" s="328" t="s">
        <v>4165</v>
      </c>
      <c r="D1879" s="331" t="s">
        <v>9145</v>
      </c>
      <c r="E1879" s="328" t="s">
        <v>6290</v>
      </c>
      <c r="F1879" s="328" t="s">
        <v>9146</v>
      </c>
      <c r="G1879" s="330">
        <v>38513</v>
      </c>
      <c r="H1879" s="328" t="s">
        <v>39</v>
      </c>
      <c r="I1879" s="328" t="s">
        <v>9147</v>
      </c>
      <c r="J1879" s="328" t="s">
        <v>9148</v>
      </c>
      <c r="K1879" s="328" t="s">
        <v>67</v>
      </c>
      <c r="M1879" s="328" t="str">
        <f t="shared" si="57"/>
        <v>082210 KS EQUITY</v>
      </c>
      <c r="O1879" s="328" t="str">
        <f t="shared" si="58"/>
        <v>KOSDAQ:A082210</v>
      </c>
    </row>
    <row r="1880" spans="2:15">
      <c r="B1880" s="328" t="s">
        <v>9149</v>
      </c>
      <c r="C1880" s="328" t="s">
        <v>4165</v>
      </c>
      <c r="D1880" s="331" t="s">
        <v>9150</v>
      </c>
      <c r="E1880" s="328" t="s">
        <v>575</v>
      </c>
      <c r="F1880" s="328" t="s">
        <v>9151</v>
      </c>
      <c r="G1880" s="330">
        <v>38387</v>
      </c>
      <c r="H1880" s="328" t="s">
        <v>39</v>
      </c>
      <c r="I1880" s="328" t="s">
        <v>9152</v>
      </c>
      <c r="J1880" s="328" t="s">
        <v>9153</v>
      </c>
      <c r="K1880" s="328" t="s">
        <v>67</v>
      </c>
      <c r="M1880" s="328" t="str">
        <f t="shared" si="57"/>
        <v>082270 KS EQUITY</v>
      </c>
      <c r="O1880" s="328" t="str">
        <f t="shared" si="58"/>
        <v>KOSDAQ:A082270</v>
      </c>
    </row>
    <row r="1881" spans="2:15">
      <c r="B1881" s="328" t="s">
        <v>9154</v>
      </c>
      <c r="C1881" s="328" t="s">
        <v>4165</v>
      </c>
      <c r="D1881" s="331" t="s">
        <v>9155</v>
      </c>
      <c r="E1881" s="328" t="s">
        <v>365</v>
      </c>
      <c r="F1881" s="328" t="s">
        <v>9156</v>
      </c>
      <c r="G1881" s="330">
        <v>38387</v>
      </c>
      <c r="H1881" s="328" t="s">
        <v>39</v>
      </c>
      <c r="I1881" s="328" t="s">
        <v>9157</v>
      </c>
      <c r="J1881" s="328" t="s">
        <v>9158</v>
      </c>
      <c r="K1881" s="328" t="s">
        <v>67</v>
      </c>
      <c r="M1881" s="328" t="str">
        <f t="shared" ref="M1881:M1944" si="59">D1881&amp;" KS EQUITY"</f>
        <v>075130 KS EQUITY</v>
      </c>
      <c r="O1881" s="328" t="str">
        <f t="shared" ref="O1881:O1944" si="60">IF($C1881="코스닥","KOSDAQ:A"&amp;$D1881,"KOSE:A"&amp;$D1881)</f>
        <v>KOSDAQ:A075130</v>
      </c>
    </row>
    <row r="1882" spans="2:15">
      <c r="B1882" s="328" t="s">
        <v>9159</v>
      </c>
      <c r="C1882" s="328" t="s">
        <v>4165</v>
      </c>
      <c r="D1882" s="331" t="s">
        <v>9160</v>
      </c>
      <c r="E1882" s="328" t="s">
        <v>1261</v>
      </c>
      <c r="F1882" s="328" t="s">
        <v>9161</v>
      </c>
      <c r="G1882" s="330">
        <v>38384</v>
      </c>
      <c r="H1882" s="328" t="s">
        <v>39</v>
      </c>
      <c r="I1882" s="328" t="s">
        <v>9162</v>
      </c>
      <c r="J1882" s="328" t="s">
        <v>9163</v>
      </c>
      <c r="K1882" s="328" t="s">
        <v>67</v>
      </c>
      <c r="M1882" s="328" t="str">
        <f t="shared" si="59"/>
        <v>073490 KS EQUITY</v>
      </c>
      <c r="O1882" s="328" t="str">
        <f t="shared" si="60"/>
        <v>KOSDAQ:A073490</v>
      </c>
    </row>
    <row r="1883" spans="2:15">
      <c r="B1883" s="328" t="s">
        <v>9164</v>
      </c>
      <c r="C1883" s="328" t="s">
        <v>4165</v>
      </c>
      <c r="D1883" s="331" t="s">
        <v>9165</v>
      </c>
      <c r="E1883" s="328" t="s">
        <v>575</v>
      </c>
      <c r="F1883" s="328" t="s">
        <v>9166</v>
      </c>
      <c r="G1883" s="330">
        <v>38384</v>
      </c>
      <c r="H1883" s="328" t="s">
        <v>39</v>
      </c>
      <c r="I1883" s="328" t="s">
        <v>9167</v>
      </c>
      <c r="J1883" s="328" t="s">
        <v>9168</v>
      </c>
      <c r="K1883" s="328" t="s">
        <v>504</v>
      </c>
      <c r="M1883" s="328" t="str">
        <f t="shared" si="59"/>
        <v>079950 KS EQUITY</v>
      </c>
      <c r="O1883" s="328" t="str">
        <f t="shared" si="60"/>
        <v>KOSDAQ:A079950</v>
      </c>
    </row>
    <row r="1884" spans="2:15">
      <c r="B1884" s="328" t="s">
        <v>9169</v>
      </c>
      <c r="C1884" s="328" t="s">
        <v>4165</v>
      </c>
      <c r="D1884" s="331" t="s">
        <v>9170</v>
      </c>
      <c r="E1884" s="328" t="s">
        <v>316</v>
      </c>
      <c r="F1884" s="328" t="s">
        <v>9171</v>
      </c>
      <c r="G1884" s="330">
        <v>38384</v>
      </c>
      <c r="H1884" s="328" t="s">
        <v>39</v>
      </c>
      <c r="I1884" s="328" t="s">
        <v>9172</v>
      </c>
      <c r="J1884" s="328" t="s">
        <v>9173</v>
      </c>
      <c r="K1884" s="328" t="s">
        <v>67</v>
      </c>
      <c r="M1884" s="328" t="str">
        <f t="shared" si="59"/>
        <v>079960 KS EQUITY</v>
      </c>
      <c r="O1884" s="328" t="str">
        <f t="shared" si="60"/>
        <v>KOSDAQ:A079960</v>
      </c>
    </row>
    <row r="1885" spans="2:15">
      <c r="B1885" s="328" t="s">
        <v>9174</v>
      </c>
      <c r="C1885" s="328" t="s">
        <v>4165</v>
      </c>
      <c r="D1885" s="331" t="s">
        <v>9175</v>
      </c>
      <c r="E1885" s="328" t="s">
        <v>290</v>
      </c>
      <c r="F1885" s="328" t="s">
        <v>9176</v>
      </c>
      <c r="G1885" s="330">
        <v>38378</v>
      </c>
      <c r="H1885" s="328" t="s">
        <v>39</v>
      </c>
      <c r="I1885" s="328" t="s">
        <v>9177</v>
      </c>
      <c r="J1885" s="328" t="s">
        <v>9178</v>
      </c>
      <c r="K1885" s="328" t="s">
        <v>67</v>
      </c>
      <c r="M1885" s="328" t="str">
        <f t="shared" si="59"/>
        <v>080220 KS EQUITY</v>
      </c>
      <c r="O1885" s="328" t="str">
        <f t="shared" si="60"/>
        <v>KOSDAQ:A080220</v>
      </c>
    </row>
    <row r="1886" spans="2:15">
      <c r="B1886" s="328" t="s">
        <v>9179</v>
      </c>
      <c r="C1886" s="328" t="s">
        <v>4165</v>
      </c>
      <c r="D1886" s="331" t="s">
        <v>9180</v>
      </c>
      <c r="E1886" s="328" t="s">
        <v>836</v>
      </c>
      <c r="F1886" s="328" t="s">
        <v>9181</v>
      </c>
      <c r="G1886" s="330">
        <v>38377</v>
      </c>
      <c r="H1886" s="328" t="s">
        <v>39</v>
      </c>
      <c r="I1886" s="328" t="s">
        <v>9182</v>
      </c>
      <c r="J1886" s="328" t="s">
        <v>9183</v>
      </c>
      <c r="K1886" s="328" t="s">
        <v>579</v>
      </c>
      <c r="M1886" s="328" t="str">
        <f t="shared" si="59"/>
        <v>079170 KS EQUITY</v>
      </c>
      <c r="O1886" s="328" t="str">
        <f t="shared" si="60"/>
        <v>KOSDAQ:A079170</v>
      </c>
    </row>
    <row r="1887" spans="2:15">
      <c r="B1887" s="328" t="s">
        <v>9184</v>
      </c>
      <c r="C1887" s="328" t="s">
        <v>4165</v>
      </c>
      <c r="D1887" s="331" t="s">
        <v>9185</v>
      </c>
      <c r="E1887" s="328" t="s">
        <v>575</v>
      </c>
      <c r="F1887" s="328" t="s">
        <v>9186</v>
      </c>
      <c r="G1887" s="330">
        <v>38373</v>
      </c>
      <c r="H1887" s="328" t="s">
        <v>39</v>
      </c>
      <c r="I1887" s="328" t="s">
        <v>9187</v>
      </c>
      <c r="J1887" s="328" t="s">
        <v>9188</v>
      </c>
      <c r="K1887" s="328" t="s">
        <v>33</v>
      </c>
      <c r="M1887" s="328" t="str">
        <f t="shared" si="59"/>
        <v>079810 KS EQUITY</v>
      </c>
      <c r="O1887" s="328" t="str">
        <f t="shared" si="60"/>
        <v>KOSDAQ:A079810</v>
      </c>
    </row>
    <row r="1888" spans="2:15">
      <c r="B1888" s="328" t="s">
        <v>9189</v>
      </c>
      <c r="C1888" s="328" t="s">
        <v>4165</v>
      </c>
      <c r="D1888" s="331" t="s">
        <v>9190</v>
      </c>
      <c r="E1888" s="328" t="s">
        <v>575</v>
      </c>
      <c r="F1888" s="328" t="s">
        <v>9191</v>
      </c>
      <c r="G1888" s="330">
        <v>38373</v>
      </c>
      <c r="H1888" s="328" t="s">
        <v>39</v>
      </c>
      <c r="I1888" s="328" t="s">
        <v>9192</v>
      </c>
      <c r="J1888" s="328" t="s">
        <v>9193</v>
      </c>
      <c r="K1888" s="328" t="s">
        <v>668</v>
      </c>
      <c r="M1888" s="328" t="str">
        <f t="shared" si="59"/>
        <v>080000 KS EQUITY</v>
      </c>
      <c r="O1888" s="328" t="str">
        <f t="shared" si="60"/>
        <v>KOSDAQ:A080000</v>
      </c>
    </row>
    <row r="1889" spans="2:15">
      <c r="B1889" s="328" t="s">
        <v>9194</v>
      </c>
      <c r="C1889" s="328" t="s">
        <v>4165</v>
      </c>
      <c r="D1889" s="331" t="s">
        <v>9195</v>
      </c>
      <c r="E1889" s="328" t="s">
        <v>512</v>
      </c>
      <c r="F1889" s="328" t="s">
        <v>9196</v>
      </c>
      <c r="G1889" s="330">
        <v>38370</v>
      </c>
      <c r="H1889" s="328" t="s">
        <v>39</v>
      </c>
      <c r="I1889" s="328" t="s">
        <v>9197</v>
      </c>
      <c r="J1889" s="328" t="s">
        <v>9198</v>
      </c>
      <c r="K1889" s="328" t="s">
        <v>579</v>
      </c>
      <c r="M1889" s="328" t="str">
        <f t="shared" si="59"/>
        <v>052220 KS EQUITY</v>
      </c>
      <c r="O1889" s="328" t="str">
        <f t="shared" si="60"/>
        <v>KOSDAQ:A052220</v>
      </c>
    </row>
    <row r="1890" spans="2:15">
      <c r="B1890" s="328" t="s">
        <v>9199</v>
      </c>
      <c r="C1890" s="328" t="s">
        <v>4165</v>
      </c>
      <c r="D1890" s="331" t="s">
        <v>9200</v>
      </c>
      <c r="E1890" s="328" t="s">
        <v>392</v>
      </c>
      <c r="F1890" s="328" t="s">
        <v>9201</v>
      </c>
      <c r="G1890" s="330">
        <v>38359</v>
      </c>
      <c r="H1890" s="328" t="s">
        <v>39</v>
      </c>
      <c r="I1890" s="328" t="s">
        <v>9202</v>
      </c>
      <c r="J1890" s="328" t="s">
        <v>9203</v>
      </c>
      <c r="K1890" s="328" t="s">
        <v>67</v>
      </c>
      <c r="M1890" s="328" t="str">
        <f t="shared" si="59"/>
        <v>079650 KS EQUITY</v>
      </c>
      <c r="O1890" s="328" t="str">
        <f t="shared" si="60"/>
        <v>KOSDAQ:A079650</v>
      </c>
    </row>
    <row r="1891" spans="2:15">
      <c r="B1891" s="328" t="s">
        <v>9204</v>
      </c>
      <c r="C1891" s="328" t="s">
        <v>4165</v>
      </c>
      <c r="D1891" s="331" t="s">
        <v>9205</v>
      </c>
      <c r="E1891" s="328" t="s">
        <v>136</v>
      </c>
      <c r="F1891" s="328" t="s">
        <v>9206</v>
      </c>
      <c r="G1891" s="330">
        <v>38356</v>
      </c>
      <c r="H1891" s="328" t="s">
        <v>39</v>
      </c>
      <c r="I1891" s="328" t="s">
        <v>9207</v>
      </c>
      <c r="J1891" s="328" t="s">
        <v>9208</v>
      </c>
      <c r="K1891" s="328" t="s">
        <v>67</v>
      </c>
      <c r="M1891" s="328" t="str">
        <f t="shared" si="59"/>
        <v>052900 KS EQUITY</v>
      </c>
      <c r="O1891" s="328" t="str">
        <f t="shared" si="60"/>
        <v>KOSDAQ:A052900</v>
      </c>
    </row>
    <row r="1892" spans="2:15">
      <c r="B1892" s="328" t="s">
        <v>9209</v>
      </c>
      <c r="C1892" s="328" t="s">
        <v>4165</v>
      </c>
      <c r="D1892" s="331" t="s">
        <v>9210</v>
      </c>
      <c r="E1892" s="328" t="s">
        <v>756</v>
      </c>
      <c r="F1892" s="328" t="s">
        <v>9211</v>
      </c>
      <c r="G1892" s="330">
        <v>38355</v>
      </c>
      <c r="H1892" s="328" t="s">
        <v>39</v>
      </c>
      <c r="I1892" s="328" t="s">
        <v>9212</v>
      </c>
      <c r="J1892" s="328" t="s">
        <v>9213</v>
      </c>
      <c r="K1892" s="328" t="s">
        <v>33</v>
      </c>
      <c r="M1892" s="328" t="str">
        <f t="shared" si="59"/>
        <v>066910 KS EQUITY</v>
      </c>
      <c r="O1892" s="328" t="str">
        <f t="shared" si="60"/>
        <v>KOSDAQ:A066910</v>
      </c>
    </row>
    <row r="1893" spans="2:15">
      <c r="B1893" s="328" t="s">
        <v>9214</v>
      </c>
      <c r="C1893" s="328" t="s">
        <v>4165</v>
      </c>
      <c r="D1893" s="331" t="s">
        <v>9215</v>
      </c>
      <c r="E1893" s="328" t="s">
        <v>575</v>
      </c>
      <c r="F1893" s="328" t="s">
        <v>9216</v>
      </c>
      <c r="G1893" s="330">
        <v>38342</v>
      </c>
      <c r="H1893" s="328" t="s">
        <v>39</v>
      </c>
      <c r="I1893" s="328" t="s">
        <v>9217</v>
      </c>
      <c r="J1893" s="328" t="s">
        <v>9218</v>
      </c>
      <c r="K1893" s="328" t="s">
        <v>33</v>
      </c>
      <c r="M1893" s="328" t="str">
        <f t="shared" si="59"/>
        <v>049950 KS EQUITY</v>
      </c>
      <c r="O1893" s="328" t="str">
        <f t="shared" si="60"/>
        <v>KOSDAQ:A049950</v>
      </c>
    </row>
    <row r="1894" spans="2:15">
      <c r="B1894" s="328" t="s">
        <v>9219</v>
      </c>
      <c r="C1894" s="328" t="s">
        <v>4165</v>
      </c>
      <c r="D1894" s="331" t="s">
        <v>9220</v>
      </c>
      <c r="E1894" s="328" t="s">
        <v>365</v>
      </c>
      <c r="F1894" s="328" t="s">
        <v>9221</v>
      </c>
      <c r="G1894" s="330">
        <v>38338</v>
      </c>
      <c r="H1894" s="328" t="s">
        <v>39</v>
      </c>
      <c r="I1894" s="328" t="s">
        <v>9222</v>
      </c>
      <c r="J1894" s="328" t="s">
        <v>9223</v>
      </c>
      <c r="K1894" s="328" t="s">
        <v>351</v>
      </c>
      <c r="M1894" s="328" t="str">
        <f t="shared" si="59"/>
        <v>052460 KS EQUITY</v>
      </c>
      <c r="O1894" s="328" t="str">
        <f t="shared" si="60"/>
        <v>KOSDAQ:A052460</v>
      </c>
    </row>
    <row r="1895" spans="2:15">
      <c r="B1895" s="328" t="s">
        <v>9224</v>
      </c>
      <c r="C1895" s="328" t="s">
        <v>4165</v>
      </c>
      <c r="D1895" s="331" t="s">
        <v>9225</v>
      </c>
      <c r="E1895" s="328" t="s">
        <v>1308</v>
      </c>
      <c r="F1895" s="328" t="s">
        <v>9226</v>
      </c>
      <c r="G1895" s="330">
        <v>38335</v>
      </c>
      <c r="H1895" s="328" t="s">
        <v>39</v>
      </c>
      <c r="I1895" s="328" t="s">
        <v>9227</v>
      </c>
      <c r="J1895" s="328" t="s">
        <v>9228</v>
      </c>
      <c r="K1895" s="328" t="s">
        <v>33</v>
      </c>
      <c r="M1895" s="328" t="str">
        <f t="shared" si="59"/>
        <v>072870 KS EQUITY</v>
      </c>
      <c r="O1895" s="328" t="str">
        <f t="shared" si="60"/>
        <v>KOSDAQ:A072870</v>
      </c>
    </row>
    <row r="1896" spans="2:15">
      <c r="B1896" s="328" t="s">
        <v>9229</v>
      </c>
      <c r="C1896" s="328" t="s">
        <v>4165</v>
      </c>
      <c r="D1896" s="331" t="s">
        <v>9230</v>
      </c>
      <c r="E1896" s="328" t="s">
        <v>544</v>
      </c>
      <c r="F1896" s="328" t="s">
        <v>9231</v>
      </c>
      <c r="G1896" s="330">
        <v>38331</v>
      </c>
      <c r="H1896" s="328" t="s">
        <v>39</v>
      </c>
      <c r="I1896" s="328" t="s">
        <v>9232</v>
      </c>
      <c r="J1896" s="328" t="s">
        <v>9233</v>
      </c>
      <c r="K1896" s="328" t="s">
        <v>67</v>
      </c>
      <c r="M1896" s="328" t="str">
        <f t="shared" si="59"/>
        <v>073010 KS EQUITY</v>
      </c>
      <c r="O1896" s="328" t="str">
        <f t="shared" si="60"/>
        <v>KOSDAQ:A073010</v>
      </c>
    </row>
    <row r="1897" spans="2:15">
      <c r="B1897" s="328" t="s">
        <v>9234</v>
      </c>
      <c r="C1897" s="328" t="s">
        <v>4165</v>
      </c>
      <c r="D1897" s="331" t="s">
        <v>9235</v>
      </c>
      <c r="E1897" s="328" t="s">
        <v>131</v>
      </c>
      <c r="F1897" s="328" t="s">
        <v>9236</v>
      </c>
      <c r="G1897" s="330">
        <v>38331</v>
      </c>
      <c r="H1897" s="328" t="s">
        <v>39</v>
      </c>
      <c r="I1897" s="328" t="s">
        <v>9237</v>
      </c>
      <c r="J1897" s="328" t="s">
        <v>9238</v>
      </c>
      <c r="K1897" s="328" t="s">
        <v>33</v>
      </c>
      <c r="M1897" s="328" t="str">
        <f t="shared" si="59"/>
        <v>046440 KS EQUITY</v>
      </c>
      <c r="O1897" s="328" t="str">
        <f t="shared" si="60"/>
        <v>KOSDAQ:A046440</v>
      </c>
    </row>
    <row r="1898" spans="2:15">
      <c r="B1898" s="328" t="s">
        <v>9239</v>
      </c>
      <c r="C1898" s="328" t="s">
        <v>4165</v>
      </c>
      <c r="D1898" s="331" t="s">
        <v>9240</v>
      </c>
      <c r="E1898" s="328" t="s">
        <v>198</v>
      </c>
      <c r="F1898" s="328" t="s">
        <v>9241</v>
      </c>
      <c r="G1898" s="330">
        <v>38329</v>
      </c>
      <c r="H1898" s="328" t="s">
        <v>39</v>
      </c>
      <c r="I1898" s="328" t="s">
        <v>3944</v>
      </c>
      <c r="J1898" s="328" t="s">
        <v>9242</v>
      </c>
      <c r="K1898" s="328" t="s">
        <v>579</v>
      </c>
      <c r="M1898" s="328" t="str">
        <f t="shared" si="59"/>
        <v>078600 KS EQUITY</v>
      </c>
      <c r="O1898" s="328" t="str">
        <f t="shared" si="60"/>
        <v>KOSDAQ:A078600</v>
      </c>
    </row>
    <row r="1899" spans="2:15">
      <c r="B1899" s="328" t="s">
        <v>9243</v>
      </c>
      <c r="C1899" s="328" t="s">
        <v>4165</v>
      </c>
      <c r="D1899" s="331" t="s">
        <v>9244</v>
      </c>
      <c r="E1899" s="328" t="s">
        <v>290</v>
      </c>
      <c r="F1899" s="328" t="s">
        <v>9245</v>
      </c>
      <c r="G1899" s="330">
        <v>38324</v>
      </c>
      <c r="H1899" s="328" t="s">
        <v>39</v>
      </c>
      <c r="I1899" s="328" t="s">
        <v>9246</v>
      </c>
      <c r="J1899" s="328" t="s">
        <v>9247</v>
      </c>
      <c r="K1899" s="328" t="s">
        <v>33</v>
      </c>
      <c r="M1899" s="328" t="str">
        <f t="shared" si="59"/>
        <v>054450 KS EQUITY</v>
      </c>
      <c r="O1899" s="328" t="str">
        <f t="shared" si="60"/>
        <v>KOSDAQ:A054450</v>
      </c>
    </row>
    <row r="1900" spans="2:15">
      <c r="B1900" s="328" t="s">
        <v>9248</v>
      </c>
      <c r="C1900" s="328" t="s">
        <v>4165</v>
      </c>
      <c r="D1900" s="331" t="s">
        <v>9249</v>
      </c>
      <c r="E1900" s="328" t="s">
        <v>575</v>
      </c>
      <c r="F1900" s="328" t="s">
        <v>9250</v>
      </c>
      <c r="G1900" s="330">
        <v>38310</v>
      </c>
      <c r="H1900" s="328" t="s">
        <v>39</v>
      </c>
      <c r="I1900" s="328" t="s">
        <v>9251</v>
      </c>
      <c r="J1900" s="328" t="s">
        <v>9252</v>
      </c>
      <c r="K1900" s="328" t="s">
        <v>436</v>
      </c>
      <c r="M1900" s="328" t="str">
        <f t="shared" si="59"/>
        <v>078150 KS EQUITY</v>
      </c>
      <c r="O1900" s="328" t="str">
        <f t="shared" si="60"/>
        <v>KOSDAQ:A078150</v>
      </c>
    </row>
    <row r="1901" spans="2:15">
      <c r="B1901" s="328" t="s">
        <v>9253</v>
      </c>
      <c r="C1901" s="328" t="s">
        <v>4165</v>
      </c>
      <c r="D1901" s="331" t="s">
        <v>9254</v>
      </c>
      <c r="E1901" s="328" t="s">
        <v>82</v>
      </c>
      <c r="F1901" s="328" t="s">
        <v>9255</v>
      </c>
      <c r="G1901" s="330">
        <v>38289</v>
      </c>
      <c r="H1901" s="328" t="s">
        <v>39</v>
      </c>
      <c r="I1901" s="328" t="s">
        <v>9256</v>
      </c>
      <c r="J1901" s="328" t="s">
        <v>9257</v>
      </c>
      <c r="K1901" s="328" t="s">
        <v>67</v>
      </c>
      <c r="M1901" s="328" t="str">
        <f t="shared" si="59"/>
        <v>067990 KS EQUITY</v>
      </c>
      <c r="O1901" s="328" t="str">
        <f t="shared" si="60"/>
        <v>KOSDAQ:A067990</v>
      </c>
    </row>
    <row r="1902" spans="2:15">
      <c r="B1902" s="328" t="s">
        <v>9258</v>
      </c>
      <c r="C1902" s="328" t="s">
        <v>4165</v>
      </c>
      <c r="D1902" s="331" t="s">
        <v>9259</v>
      </c>
      <c r="E1902" s="328" t="s">
        <v>152</v>
      </c>
      <c r="F1902" s="328" t="s">
        <v>9260</v>
      </c>
      <c r="G1902" s="330">
        <v>38282</v>
      </c>
      <c r="H1902" s="328" t="s">
        <v>39</v>
      </c>
      <c r="I1902" s="328" t="s">
        <v>9261</v>
      </c>
      <c r="J1902" s="328" t="s">
        <v>9262</v>
      </c>
      <c r="K1902" s="328" t="s">
        <v>67</v>
      </c>
      <c r="M1902" s="328" t="str">
        <f t="shared" si="59"/>
        <v>051360 KS EQUITY</v>
      </c>
      <c r="O1902" s="328" t="str">
        <f t="shared" si="60"/>
        <v>KOSDAQ:A051360</v>
      </c>
    </row>
    <row r="1903" spans="2:15">
      <c r="B1903" s="328" t="s">
        <v>9263</v>
      </c>
      <c r="C1903" s="328" t="s">
        <v>4165</v>
      </c>
      <c r="D1903" s="331" t="s">
        <v>9264</v>
      </c>
      <c r="E1903" s="328" t="s">
        <v>1072</v>
      </c>
      <c r="F1903" s="328" t="s">
        <v>9265</v>
      </c>
      <c r="G1903" s="330">
        <v>38261</v>
      </c>
      <c r="H1903" s="328" t="s">
        <v>39</v>
      </c>
      <c r="I1903" s="328" t="s">
        <v>9266</v>
      </c>
      <c r="J1903" s="328" t="s">
        <v>9267</v>
      </c>
      <c r="K1903" s="328" t="s">
        <v>67</v>
      </c>
      <c r="M1903" s="328" t="str">
        <f t="shared" si="59"/>
        <v>072520 KS EQUITY</v>
      </c>
      <c r="O1903" s="328" t="str">
        <f t="shared" si="60"/>
        <v>KOSDAQ:A072520</v>
      </c>
    </row>
    <row r="1904" spans="2:15">
      <c r="B1904" s="328" t="s">
        <v>9268</v>
      </c>
      <c r="C1904" s="328" t="s">
        <v>4165</v>
      </c>
      <c r="D1904" s="331" t="s">
        <v>9269</v>
      </c>
      <c r="E1904" s="328" t="s">
        <v>2933</v>
      </c>
      <c r="F1904" s="328" t="s">
        <v>9270</v>
      </c>
      <c r="G1904" s="330">
        <v>38226</v>
      </c>
      <c r="H1904" s="328" t="s">
        <v>39</v>
      </c>
      <c r="I1904" s="328" t="s">
        <v>9271</v>
      </c>
      <c r="J1904" s="328" t="s">
        <v>9272</v>
      </c>
      <c r="K1904" s="328" t="s">
        <v>33</v>
      </c>
      <c r="M1904" s="328" t="str">
        <f t="shared" si="59"/>
        <v>078130 KS EQUITY</v>
      </c>
      <c r="O1904" s="328" t="str">
        <f t="shared" si="60"/>
        <v>KOSDAQ:A078130</v>
      </c>
    </row>
    <row r="1905" spans="2:15">
      <c r="B1905" s="328" t="s">
        <v>9273</v>
      </c>
      <c r="C1905" s="328" t="s">
        <v>4165</v>
      </c>
      <c r="D1905" s="331" t="s">
        <v>9274</v>
      </c>
      <c r="E1905" s="328" t="s">
        <v>575</v>
      </c>
      <c r="F1905" s="328" t="s">
        <v>9275</v>
      </c>
      <c r="G1905" s="330">
        <v>38212</v>
      </c>
      <c r="H1905" s="328" t="s">
        <v>39</v>
      </c>
      <c r="I1905" s="328" t="s">
        <v>9276</v>
      </c>
      <c r="J1905" s="328" t="s">
        <v>9277</v>
      </c>
      <c r="K1905" s="328" t="s">
        <v>67</v>
      </c>
      <c r="M1905" s="328" t="str">
        <f t="shared" si="59"/>
        <v>068790 KS EQUITY</v>
      </c>
      <c r="O1905" s="328" t="str">
        <f t="shared" si="60"/>
        <v>KOSDAQ:A068790</v>
      </c>
    </row>
    <row r="1906" spans="2:15">
      <c r="B1906" s="328" t="s">
        <v>9278</v>
      </c>
      <c r="C1906" s="328" t="s">
        <v>4165</v>
      </c>
      <c r="D1906" s="331" t="s">
        <v>9279</v>
      </c>
      <c r="E1906" s="328" t="s">
        <v>697</v>
      </c>
      <c r="F1906" s="328" t="s">
        <v>9280</v>
      </c>
      <c r="G1906" s="330">
        <v>38205</v>
      </c>
      <c r="H1906" s="328" t="s">
        <v>39</v>
      </c>
      <c r="I1906" s="328" t="s">
        <v>9281</v>
      </c>
      <c r="J1906" s="328" t="s">
        <v>9282</v>
      </c>
      <c r="K1906" s="328" t="s">
        <v>176</v>
      </c>
      <c r="M1906" s="328" t="str">
        <f t="shared" si="59"/>
        <v>078940 KS EQUITY</v>
      </c>
      <c r="O1906" s="328" t="str">
        <f t="shared" si="60"/>
        <v>KOSDAQ:A078940</v>
      </c>
    </row>
    <row r="1907" spans="2:15">
      <c r="B1907" s="328" t="s">
        <v>9283</v>
      </c>
      <c r="C1907" s="328" t="s">
        <v>4165</v>
      </c>
      <c r="D1907" s="331" t="s">
        <v>9284</v>
      </c>
      <c r="E1907" s="328" t="s">
        <v>124</v>
      </c>
      <c r="F1907" s="328" t="s">
        <v>9285</v>
      </c>
      <c r="G1907" s="330">
        <v>38198</v>
      </c>
      <c r="H1907" s="328" t="s">
        <v>39</v>
      </c>
      <c r="I1907" s="328" t="s">
        <v>9286</v>
      </c>
      <c r="J1907" s="328" t="s">
        <v>9287</v>
      </c>
      <c r="K1907" s="328" t="s">
        <v>33</v>
      </c>
      <c r="M1907" s="328" t="str">
        <f t="shared" si="59"/>
        <v>048870 KS EQUITY</v>
      </c>
      <c r="O1907" s="328" t="str">
        <f t="shared" si="60"/>
        <v>KOSDAQ:A048870</v>
      </c>
    </row>
    <row r="1908" spans="2:15">
      <c r="B1908" s="328" t="s">
        <v>9288</v>
      </c>
      <c r="C1908" s="328" t="s">
        <v>4165</v>
      </c>
      <c r="D1908" s="331" t="s">
        <v>9289</v>
      </c>
      <c r="E1908" s="328" t="s">
        <v>2420</v>
      </c>
      <c r="F1908" s="328" t="s">
        <v>9290</v>
      </c>
      <c r="G1908" s="330">
        <v>38191</v>
      </c>
      <c r="H1908" s="328" t="s">
        <v>39</v>
      </c>
      <c r="I1908" s="328" t="s">
        <v>9291</v>
      </c>
      <c r="J1908" s="328" t="s">
        <v>9292</v>
      </c>
      <c r="K1908" s="328" t="s">
        <v>67</v>
      </c>
      <c r="M1908" s="328" t="str">
        <f t="shared" si="59"/>
        <v>065350 KS EQUITY</v>
      </c>
      <c r="O1908" s="328" t="str">
        <f t="shared" si="60"/>
        <v>KOSDAQ:A065350</v>
      </c>
    </row>
    <row r="1909" spans="2:15">
      <c r="B1909" s="328" t="s">
        <v>9293</v>
      </c>
      <c r="C1909" s="328" t="s">
        <v>4165</v>
      </c>
      <c r="D1909" s="331" t="s">
        <v>9294</v>
      </c>
      <c r="E1909" s="328" t="s">
        <v>857</v>
      </c>
      <c r="F1909" s="328" t="s">
        <v>9295</v>
      </c>
      <c r="G1909" s="330">
        <v>38170</v>
      </c>
      <c r="H1909" s="328" t="s">
        <v>39</v>
      </c>
      <c r="I1909" s="328" t="s">
        <v>9296</v>
      </c>
      <c r="J1909" s="328" t="s">
        <v>9297</v>
      </c>
      <c r="K1909" s="328" t="s">
        <v>33</v>
      </c>
      <c r="M1909" s="328" t="str">
        <f t="shared" si="59"/>
        <v>039340 KS EQUITY</v>
      </c>
      <c r="O1909" s="328" t="str">
        <f t="shared" si="60"/>
        <v>KOSDAQ:A039340</v>
      </c>
    </row>
    <row r="1910" spans="2:15">
      <c r="B1910" s="328" t="s">
        <v>9298</v>
      </c>
      <c r="C1910" s="328" t="s">
        <v>4165</v>
      </c>
      <c r="D1910" s="331" t="s">
        <v>9299</v>
      </c>
      <c r="E1910" s="328" t="s">
        <v>131</v>
      </c>
      <c r="F1910" s="328" t="s">
        <v>9300</v>
      </c>
      <c r="G1910" s="330">
        <v>38167</v>
      </c>
      <c r="H1910" s="328" t="s">
        <v>39</v>
      </c>
      <c r="I1910" s="328" t="s">
        <v>9301</v>
      </c>
      <c r="J1910" s="328" t="s">
        <v>9302</v>
      </c>
      <c r="K1910" s="328" t="s">
        <v>104</v>
      </c>
      <c r="M1910" s="328" t="str">
        <f t="shared" si="59"/>
        <v>064260 KS EQUITY</v>
      </c>
      <c r="O1910" s="328" t="str">
        <f t="shared" si="60"/>
        <v>KOSDAQ:A064260</v>
      </c>
    </row>
    <row r="1911" spans="2:15">
      <c r="B1911" s="328" t="s">
        <v>9303</v>
      </c>
      <c r="C1911" s="328" t="s">
        <v>4165</v>
      </c>
      <c r="D1911" s="331" t="s">
        <v>9304</v>
      </c>
      <c r="E1911" s="328" t="s">
        <v>162</v>
      </c>
      <c r="F1911" s="328" t="s">
        <v>9305</v>
      </c>
      <c r="G1911" s="330">
        <v>38156</v>
      </c>
      <c r="H1911" s="328" t="s">
        <v>39</v>
      </c>
      <c r="I1911" s="328" t="s">
        <v>9306</v>
      </c>
      <c r="J1911" s="328" t="s">
        <v>9307</v>
      </c>
      <c r="K1911" s="328" t="s">
        <v>79</v>
      </c>
      <c r="M1911" s="328" t="str">
        <f t="shared" si="59"/>
        <v>011080 KS EQUITY</v>
      </c>
      <c r="O1911" s="328" t="str">
        <f t="shared" si="60"/>
        <v>KOSDAQ:A011080</v>
      </c>
    </row>
    <row r="1912" spans="2:15">
      <c r="B1912" s="328" t="s">
        <v>9308</v>
      </c>
      <c r="C1912" s="328" t="s">
        <v>4165</v>
      </c>
      <c r="D1912" s="331" t="s">
        <v>9309</v>
      </c>
      <c r="E1912" s="328" t="s">
        <v>198</v>
      </c>
      <c r="F1912" s="328" t="s">
        <v>9310</v>
      </c>
      <c r="G1912" s="330">
        <v>38146</v>
      </c>
      <c r="H1912" s="328" t="s">
        <v>39</v>
      </c>
      <c r="I1912" s="328" t="s">
        <v>9311</v>
      </c>
      <c r="J1912" s="328" t="s">
        <v>9312</v>
      </c>
      <c r="K1912" s="328" t="s">
        <v>33</v>
      </c>
      <c r="M1912" s="328" t="str">
        <f t="shared" si="59"/>
        <v>050090 KS EQUITY</v>
      </c>
      <c r="O1912" s="328" t="str">
        <f t="shared" si="60"/>
        <v>KOSDAQ:A050090</v>
      </c>
    </row>
    <row r="1913" spans="2:15">
      <c r="B1913" s="328" t="s">
        <v>9313</v>
      </c>
      <c r="C1913" s="328" t="s">
        <v>4165</v>
      </c>
      <c r="D1913" s="331" t="s">
        <v>9314</v>
      </c>
      <c r="E1913" s="328" t="s">
        <v>7489</v>
      </c>
      <c r="F1913" s="328" t="s">
        <v>9315</v>
      </c>
      <c r="G1913" s="330">
        <v>38142</v>
      </c>
      <c r="H1913" s="328" t="s">
        <v>39</v>
      </c>
      <c r="I1913" s="328" t="s">
        <v>9316</v>
      </c>
      <c r="J1913" s="328" t="s">
        <v>9317</v>
      </c>
      <c r="K1913" s="328" t="s">
        <v>67</v>
      </c>
      <c r="M1913" s="328" t="str">
        <f t="shared" si="59"/>
        <v>029960 KS EQUITY</v>
      </c>
      <c r="O1913" s="328" t="str">
        <f t="shared" si="60"/>
        <v>KOSDAQ:A029960</v>
      </c>
    </row>
    <row r="1914" spans="2:15">
      <c r="B1914" s="328" t="s">
        <v>9318</v>
      </c>
      <c r="C1914" s="328" t="s">
        <v>4165</v>
      </c>
      <c r="D1914" s="331" t="s">
        <v>9319</v>
      </c>
      <c r="E1914" s="328" t="s">
        <v>9320</v>
      </c>
      <c r="F1914" s="328" t="s">
        <v>9321</v>
      </c>
      <c r="G1914" s="330">
        <v>38142</v>
      </c>
      <c r="H1914" s="328" t="s">
        <v>39</v>
      </c>
      <c r="I1914" s="328" t="s">
        <v>9322</v>
      </c>
      <c r="J1914" s="328" t="s">
        <v>9323</v>
      </c>
      <c r="K1914" s="328" t="s">
        <v>33</v>
      </c>
      <c r="M1914" s="328" t="str">
        <f t="shared" si="59"/>
        <v>057030 KS EQUITY</v>
      </c>
      <c r="O1914" s="328" t="str">
        <f t="shared" si="60"/>
        <v>KOSDAQ:A057030</v>
      </c>
    </row>
    <row r="1915" spans="2:15">
      <c r="B1915" s="328" t="s">
        <v>9324</v>
      </c>
      <c r="C1915" s="328" t="s">
        <v>4165</v>
      </c>
      <c r="D1915" s="331" t="s">
        <v>9325</v>
      </c>
      <c r="E1915" s="328" t="s">
        <v>1261</v>
      </c>
      <c r="F1915" s="328" t="s">
        <v>9326</v>
      </c>
      <c r="G1915" s="330">
        <v>38134</v>
      </c>
      <c r="H1915" s="328" t="s">
        <v>39</v>
      </c>
      <c r="I1915" s="328" t="s">
        <v>9327</v>
      </c>
      <c r="J1915" s="328" t="s">
        <v>9328</v>
      </c>
      <c r="K1915" s="328" t="s">
        <v>67</v>
      </c>
      <c r="M1915" s="328" t="str">
        <f t="shared" si="59"/>
        <v>065770 KS EQUITY</v>
      </c>
      <c r="O1915" s="328" t="str">
        <f t="shared" si="60"/>
        <v>KOSDAQ:A065770</v>
      </c>
    </row>
    <row r="1916" spans="2:15">
      <c r="B1916" s="328" t="s">
        <v>9329</v>
      </c>
      <c r="C1916" s="328" t="s">
        <v>4165</v>
      </c>
      <c r="D1916" s="331" t="s">
        <v>9330</v>
      </c>
      <c r="E1916" s="328" t="s">
        <v>756</v>
      </c>
      <c r="F1916" s="328" t="s">
        <v>9331</v>
      </c>
      <c r="G1916" s="330">
        <v>38121</v>
      </c>
      <c r="H1916" s="328" t="s">
        <v>39</v>
      </c>
      <c r="I1916" s="328" t="s">
        <v>9332</v>
      </c>
      <c r="J1916" s="328" t="s">
        <v>9333</v>
      </c>
      <c r="K1916" s="328" t="s">
        <v>67</v>
      </c>
      <c r="M1916" s="328" t="str">
        <f t="shared" si="59"/>
        <v>074430 KS EQUITY</v>
      </c>
      <c r="O1916" s="328" t="str">
        <f t="shared" si="60"/>
        <v>KOSDAQ:A074430</v>
      </c>
    </row>
    <row r="1917" spans="2:15">
      <c r="B1917" s="328" t="s">
        <v>9334</v>
      </c>
      <c r="C1917" s="328" t="s">
        <v>4165</v>
      </c>
      <c r="D1917" s="331" t="s">
        <v>9335</v>
      </c>
      <c r="E1917" s="328" t="s">
        <v>376</v>
      </c>
      <c r="F1917" s="328" t="s">
        <v>9336</v>
      </c>
      <c r="G1917" s="330">
        <v>38121</v>
      </c>
      <c r="H1917" s="328" t="s">
        <v>39</v>
      </c>
      <c r="I1917" s="328" t="s">
        <v>9337</v>
      </c>
      <c r="J1917" s="328" t="s">
        <v>9338</v>
      </c>
      <c r="K1917" s="328" t="s">
        <v>67</v>
      </c>
      <c r="M1917" s="328" t="str">
        <f t="shared" si="59"/>
        <v>066700 KS EQUITY</v>
      </c>
      <c r="O1917" s="328" t="str">
        <f t="shared" si="60"/>
        <v>KOSDAQ:A066700</v>
      </c>
    </row>
    <row r="1918" spans="2:15">
      <c r="B1918" s="328" t="s">
        <v>9339</v>
      </c>
      <c r="C1918" s="328" t="s">
        <v>4165</v>
      </c>
      <c r="D1918" s="331" t="s">
        <v>9340</v>
      </c>
      <c r="E1918" s="328" t="s">
        <v>198</v>
      </c>
      <c r="F1918" s="328" t="s">
        <v>9341</v>
      </c>
      <c r="G1918" s="330">
        <v>38030</v>
      </c>
      <c r="H1918" s="328" t="s">
        <v>39</v>
      </c>
      <c r="I1918" s="328" t="s">
        <v>9342</v>
      </c>
      <c r="J1918" s="328" t="s">
        <v>9343</v>
      </c>
      <c r="K1918" s="328" t="s">
        <v>176</v>
      </c>
      <c r="M1918" s="328" t="str">
        <f t="shared" si="59"/>
        <v>066900 KS EQUITY</v>
      </c>
      <c r="O1918" s="328" t="str">
        <f t="shared" si="60"/>
        <v>KOSDAQ:A066900</v>
      </c>
    </row>
    <row r="1919" spans="2:15">
      <c r="B1919" s="328" t="s">
        <v>9344</v>
      </c>
      <c r="C1919" s="328" t="s">
        <v>4165</v>
      </c>
      <c r="D1919" s="331" t="s">
        <v>9345</v>
      </c>
      <c r="E1919" s="328" t="s">
        <v>290</v>
      </c>
      <c r="F1919" s="328" t="s">
        <v>9346</v>
      </c>
      <c r="G1919" s="330">
        <v>38030</v>
      </c>
      <c r="H1919" s="328" t="s">
        <v>39</v>
      </c>
      <c r="I1919" s="328" t="s">
        <v>9347</v>
      </c>
      <c r="J1919" s="328" t="s">
        <v>9348</v>
      </c>
      <c r="K1919" s="328" t="s">
        <v>1069</v>
      </c>
      <c r="M1919" s="328" t="str">
        <f t="shared" si="59"/>
        <v>078350 KS EQUITY</v>
      </c>
      <c r="O1919" s="328" t="str">
        <f t="shared" si="60"/>
        <v>KOSDAQ:A078350</v>
      </c>
    </row>
    <row r="1920" spans="2:15">
      <c r="B1920" s="328" t="s">
        <v>9349</v>
      </c>
      <c r="C1920" s="328" t="s">
        <v>4165</v>
      </c>
      <c r="D1920" s="331" t="s">
        <v>9350</v>
      </c>
      <c r="E1920" s="328" t="s">
        <v>1552</v>
      </c>
      <c r="F1920" s="328" t="s">
        <v>9351</v>
      </c>
      <c r="G1920" s="330">
        <v>38023</v>
      </c>
      <c r="H1920" s="328" t="s">
        <v>39</v>
      </c>
      <c r="I1920" s="328" t="s">
        <v>9352</v>
      </c>
      <c r="J1920" s="328" t="s">
        <v>9353</v>
      </c>
      <c r="K1920" s="328" t="s">
        <v>436</v>
      </c>
      <c r="M1920" s="328" t="str">
        <f t="shared" si="59"/>
        <v>075970 KS EQUITY</v>
      </c>
      <c r="O1920" s="328" t="str">
        <f t="shared" si="60"/>
        <v>KOSDAQ:A075970</v>
      </c>
    </row>
    <row r="1921" spans="2:15">
      <c r="B1921" s="328" t="s">
        <v>9354</v>
      </c>
      <c r="C1921" s="328" t="s">
        <v>4165</v>
      </c>
      <c r="D1921" s="331" t="s">
        <v>9355</v>
      </c>
      <c r="E1921" s="328" t="s">
        <v>1261</v>
      </c>
      <c r="F1921" s="328" t="s">
        <v>9356</v>
      </c>
      <c r="G1921" s="330">
        <v>38023</v>
      </c>
      <c r="H1921" s="328" t="s">
        <v>39</v>
      </c>
      <c r="I1921" s="328" t="s">
        <v>9357</v>
      </c>
      <c r="J1921" s="328" t="s">
        <v>9358</v>
      </c>
      <c r="K1921" s="328" t="s">
        <v>67</v>
      </c>
      <c r="M1921" s="328" t="str">
        <f t="shared" si="59"/>
        <v>069540 KS EQUITY</v>
      </c>
      <c r="O1921" s="328" t="str">
        <f t="shared" si="60"/>
        <v>KOSDAQ:A069540</v>
      </c>
    </row>
    <row r="1922" spans="2:15">
      <c r="B1922" s="328" t="s">
        <v>9359</v>
      </c>
      <c r="C1922" s="328" t="s">
        <v>4165</v>
      </c>
      <c r="D1922" s="331" t="s">
        <v>9360</v>
      </c>
      <c r="E1922" s="328" t="s">
        <v>310</v>
      </c>
      <c r="F1922" s="328" t="s">
        <v>6584</v>
      </c>
      <c r="G1922" s="330">
        <v>38023</v>
      </c>
      <c r="H1922" s="328" t="s">
        <v>39</v>
      </c>
      <c r="I1922" s="328" t="s">
        <v>9361</v>
      </c>
      <c r="J1922" s="328" t="s">
        <v>9362</v>
      </c>
      <c r="K1922" s="328" t="s">
        <v>67</v>
      </c>
      <c r="M1922" s="328" t="str">
        <f t="shared" si="59"/>
        <v>073190 KS EQUITY</v>
      </c>
      <c r="O1922" s="328" t="str">
        <f t="shared" si="60"/>
        <v>KOSDAQ:A073190</v>
      </c>
    </row>
    <row r="1923" spans="2:15">
      <c r="B1923" s="328" t="s">
        <v>9363</v>
      </c>
      <c r="C1923" s="328" t="s">
        <v>4165</v>
      </c>
      <c r="D1923" s="331" t="s">
        <v>9364</v>
      </c>
      <c r="E1923" s="328" t="s">
        <v>2659</v>
      </c>
      <c r="F1923" s="328" t="s">
        <v>9365</v>
      </c>
      <c r="G1923" s="330">
        <v>37995</v>
      </c>
      <c r="H1923" s="328" t="s">
        <v>39</v>
      </c>
      <c r="I1923" s="328" t="s">
        <v>9366</v>
      </c>
      <c r="J1923" s="328" t="s">
        <v>9367</v>
      </c>
      <c r="K1923" s="328" t="s">
        <v>67</v>
      </c>
      <c r="M1923" s="328" t="str">
        <f t="shared" si="59"/>
        <v>054090 KS EQUITY</v>
      </c>
      <c r="O1923" s="328" t="str">
        <f t="shared" si="60"/>
        <v>KOSDAQ:A054090</v>
      </c>
    </row>
    <row r="1924" spans="2:15">
      <c r="B1924" s="328" t="s">
        <v>9368</v>
      </c>
      <c r="C1924" s="328" t="s">
        <v>4165</v>
      </c>
      <c r="D1924" s="331" t="s">
        <v>9369</v>
      </c>
      <c r="E1924" s="328" t="s">
        <v>376</v>
      </c>
      <c r="F1924" s="328" t="s">
        <v>9370</v>
      </c>
      <c r="G1924" s="330">
        <v>37994</v>
      </c>
      <c r="H1924" s="328" t="s">
        <v>39</v>
      </c>
      <c r="I1924" s="328" t="s">
        <v>9371</v>
      </c>
      <c r="J1924" s="328" t="s">
        <v>9372</v>
      </c>
      <c r="K1924" s="328" t="s">
        <v>33</v>
      </c>
      <c r="M1924" s="328" t="str">
        <f t="shared" si="59"/>
        <v>041910 KS EQUITY</v>
      </c>
      <c r="O1924" s="328" t="str">
        <f t="shared" si="60"/>
        <v>KOSDAQ:A041910</v>
      </c>
    </row>
    <row r="1925" spans="2:15">
      <c r="B1925" s="328" t="s">
        <v>9373</v>
      </c>
      <c r="C1925" s="328" t="s">
        <v>4165</v>
      </c>
      <c r="D1925" s="331" t="s">
        <v>9374</v>
      </c>
      <c r="E1925" s="328" t="s">
        <v>198</v>
      </c>
      <c r="F1925" s="328" t="s">
        <v>9375</v>
      </c>
      <c r="G1925" s="330">
        <v>37992</v>
      </c>
      <c r="H1925" s="328" t="s">
        <v>39</v>
      </c>
      <c r="I1925" s="328" t="s">
        <v>9376</v>
      </c>
      <c r="J1925" s="328" t="s">
        <v>9377</v>
      </c>
      <c r="K1925" s="328" t="s">
        <v>579</v>
      </c>
      <c r="M1925" s="328" t="str">
        <f t="shared" si="59"/>
        <v>067770 KS EQUITY</v>
      </c>
      <c r="O1925" s="328" t="str">
        <f t="shared" si="60"/>
        <v>KOSDAQ:A067770</v>
      </c>
    </row>
    <row r="1926" spans="2:15">
      <c r="B1926" s="328" t="s">
        <v>9378</v>
      </c>
      <c r="C1926" s="328" t="s">
        <v>4165</v>
      </c>
      <c r="D1926" s="331" t="s">
        <v>9379</v>
      </c>
      <c r="E1926" s="328" t="s">
        <v>365</v>
      </c>
      <c r="F1926" s="328" t="s">
        <v>9380</v>
      </c>
      <c r="G1926" s="330">
        <v>37992</v>
      </c>
      <c r="H1926" s="328" t="s">
        <v>39</v>
      </c>
      <c r="I1926" s="328" t="s">
        <v>9381</v>
      </c>
      <c r="J1926" s="328" t="s">
        <v>9382</v>
      </c>
      <c r="K1926" s="328" t="s">
        <v>176</v>
      </c>
      <c r="M1926" s="328" t="str">
        <f t="shared" si="59"/>
        <v>070590 KS EQUITY</v>
      </c>
      <c r="O1926" s="328" t="str">
        <f t="shared" si="60"/>
        <v>KOSDAQ:A070590</v>
      </c>
    </row>
    <row r="1927" spans="2:15">
      <c r="B1927" s="328" t="s">
        <v>9383</v>
      </c>
      <c r="C1927" s="328" t="s">
        <v>4165</v>
      </c>
      <c r="D1927" s="331" t="s">
        <v>9384</v>
      </c>
      <c r="E1927" s="328" t="s">
        <v>2659</v>
      </c>
      <c r="F1927" s="328" t="s">
        <v>9385</v>
      </c>
      <c r="G1927" s="330">
        <v>37988</v>
      </c>
      <c r="H1927" s="328" t="s">
        <v>39</v>
      </c>
      <c r="I1927" s="328" t="s">
        <v>9386</v>
      </c>
      <c r="J1927" s="328" t="s">
        <v>9387</v>
      </c>
      <c r="K1927" s="328" t="s">
        <v>67</v>
      </c>
      <c r="M1927" s="328" t="str">
        <f t="shared" si="59"/>
        <v>073570 KS EQUITY</v>
      </c>
      <c r="O1927" s="328" t="str">
        <f t="shared" si="60"/>
        <v>KOSDAQ:A073570</v>
      </c>
    </row>
    <row r="1928" spans="2:15">
      <c r="B1928" s="328" t="s">
        <v>9388</v>
      </c>
      <c r="C1928" s="328" t="s">
        <v>4165</v>
      </c>
      <c r="D1928" s="331" t="s">
        <v>9389</v>
      </c>
      <c r="E1928" s="328" t="s">
        <v>1154</v>
      </c>
      <c r="F1928" s="328" t="s">
        <v>5278</v>
      </c>
      <c r="G1928" s="330">
        <v>37984</v>
      </c>
      <c r="H1928" s="328" t="s">
        <v>39</v>
      </c>
      <c r="I1928" s="328" t="s">
        <v>9390</v>
      </c>
      <c r="J1928" s="328" t="s">
        <v>9391</v>
      </c>
      <c r="K1928" s="328" t="s">
        <v>67</v>
      </c>
      <c r="M1928" s="328" t="str">
        <f t="shared" si="59"/>
        <v>073640 KS EQUITY</v>
      </c>
      <c r="O1928" s="328" t="str">
        <f t="shared" si="60"/>
        <v>KOSDAQ:A073640</v>
      </c>
    </row>
    <row r="1929" spans="2:15">
      <c r="B1929" s="328" t="s">
        <v>9392</v>
      </c>
      <c r="C1929" s="328" t="s">
        <v>4165</v>
      </c>
      <c r="D1929" s="331" t="s">
        <v>9393</v>
      </c>
      <c r="E1929" s="328" t="s">
        <v>198</v>
      </c>
      <c r="F1929" s="328" t="s">
        <v>9394</v>
      </c>
      <c r="G1929" s="330">
        <v>37974</v>
      </c>
      <c r="H1929" s="328" t="s">
        <v>39</v>
      </c>
      <c r="I1929" s="328" t="s">
        <v>9395</v>
      </c>
      <c r="J1929" s="328" t="s">
        <v>9396</v>
      </c>
      <c r="K1929" s="328" t="s">
        <v>33</v>
      </c>
      <c r="M1929" s="328" t="str">
        <f t="shared" si="59"/>
        <v>065680 KS EQUITY</v>
      </c>
      <c r="O1929" s="328" t="str">
        <f t="shared" si="60"/>
        <v>KOSDAQ:A065680</v>
      </c>
    </row>
    <row r="1930" spans="2:15">
      <c r="B1930" s="328" t="s">
        <v>9397</v>
      </c>
      <c r="C1930" s="328" t="s">
        <v>4165</v>
      </c>
      <c r="D1930" s="331" t="s">
        <v>9398</v>
      </c>
      <c r="E1930" s="328" t="s">
        <v>941</v>
      </c>
      <c r="F1930" s="328" t="s">
        <v>9399</v>
      </c>
      <c r="G1930" s="330">
        <v>37974</v>
      </c>
      <c r="H1930" s="328" t="s">
        <v>39</v>
      </c>
      <c r="I1930" s="328" t="s">
        <v>1320</v>
      </c>
      <c r="J1930" s="328" t="s">
        <v>9400</v>
      </c>
      <c r="K1930" s="328" t="s">
        <v>33</v>
      </c>
      <c r="M1930" s="328" t="str">
        <f t="shared" si="59"/>
        <v>057880 KS EQUITY</v>
      </c>
      <c r="O1930" s="328" t="str">
        <f t="shared" si="60"/>
        <v>KOSDAQ:A057880</v>
      </c>
    </row>
    <row r="1931" spans="2:15">
      <c r="B1931" s="328" t="s">
        <v>9401</v>
      </c>
      <c r="C1931" s="328" t="s">
        <v>4165</v>
      </c>
      <c r="D1931" s="331" t="s">
        <v>9402</v>
      </c>
      <c r="E1931" s="328" t="s">
        <v>512</v>
      </c>
      <c r="F1931" s="328" t="s">
        <v>9403</v>
      </c>
      <c r="G1931" s="330">
        <v>37974</v>
      </c>
      <c r="H1931" s="328" t="s">
        <v>39</v>
      </c>
      <c r="I1931" s="328" t="s">
        <v>9404</v>
      </c>
      <c r="J1931" s="328" t="s">
        <v>9405</v>
      </c>
      <c r="K1931" s="328" t="s">
        <v>67</v>
      </c>
      <c r="M1931" s="328" t="str">
        <f t="shared" si="59"/>
        <v>060570 KS EQUITY</v>
      </c>
      <c r="O1931" s="328" t="str">
        <f t="shared" si="60"/>
        <v>KOSDAQ:A060570</v>
      </c>
    </row>
    <row r="1932" spans="2:15">
      <c r="B1932" s="328" t="s">
        <v>9406</v>
      </c>
      <c r="C1932" s="328" t="s">
        <v>4165</v>
      </c>
      <c r="D1932" s="331" t="s">
        <v>9407</v>
      </c>
      <c r="E1932" s="328" t="s">
        <v>1044</v>
      </c>
      <c r="F1932" s="328" t="s">
        <v>9408</v>
      </c>
      <c r="G1932" s="330">
        <v>37967</v>
      </c>
      <c r="H1932" s="328" t="s">
        <v>39</v>
      </c>
      <c r="I1932" s="328" t="s">
        <v>9409</v>
      </c>
      <c r="J1932" s="328" t="s">
        <v>9410</v>
      </c>
      <c r="K1932" s="328" t="s">
        <v>104</v>
      </c>
      <c r="M1932" s="328" t="str">
        <f t="shared" si="59"/>
        <v>066410 KS EQUITY</v>
      </c>
      <c r="O1932" s="328" t="str">
        <f t="shared" si="60"/>
        <v>KOSDAQ:A066410</v>
      </c>
    </row>
    <row r="1933" spans="2:15">
      <c r="B1933" s="328" t="s">
        <v>9411</v>
      </c>
      <c r="C1933" s="328" t="s">
        <v>4165</v>
      </c>
      <c r="D1933" s="331" t="s">
        <v>9412</v>
      </c>
      <c r="E1933" s="328" t="s">
        <v>131</v>
      </c>
      <c r="F1933" s="328" t="s">
        <v>9413</v>
      </c>
      <c r="G1933" s="330">
        <v>37939</v>
      </c>
      <c r="H1933" s="328" t="s">
        <v>39</v>
      </c>
      <c r="I1933" s="328" t="s">
        <v>1738</v>
      </c>
      <c r="J1933" s="328" t="s">
        <v>9414</v>
      </c>
      <c r="K1933" s="328" t="s">
        <v>67</v>
      </c>
      <c r="M1933" s="328" t="str">
        <f t="shared" si="59"/>
        <v>067160 KS EQUITY</v>
      </c>
      <c r="O1933" s="328" t="str">
        <f t="shared" si="60"/>
        <v>KOSDAQ:A067160</v>
      </c>
    </row>
    <row r="1934" spans="2:15">
      <c r="B1934" s="328" t="s">
        <v>9415</v>
      </c>
      <c r="C1934" s="328" t="s">
        <v>4165</v>
      </c>
      <c r="D1934" s="331" t="s">
        <v>9416</v>
      </c>
      <c r="E1934" s="328" t="s">
        <v>274</v>
      </c>
      <c r="F1934" s="328" t="s">
        <v>9417</v>
      </c>
      <c r="G1934" s="330">
        <v>37939</v>
      </c>
      <c r="H1934" s="328" t="s">
        <v>39</v>
      </c>
      <c r="I1934" s="328" t="s">
        <v>9418</v>
      </c>
      <c r="J1934" s="328" t="s">
        <v>9419</v>
      </c>
      <c r="K1934" s="328" t="s">
        <v>176</v>
      </c>
      <c r="M1934" s="328" t="str">
        <f t="shared" si="59"/>
        <v>074600 KS EQUITY</v>
      </c>
      <c r="O1934" s="328" t="str">
        <f t="shared" si="60"/>
        <v>KOSDAQ:A074600</v>
      </c>
    </row>
    <row r="1935" spans="2:15">
      <c r="B1935" s="328" t="s">
        <v>9420</v>
      </c>
      <c r="C1935" s="328" t="s">
        <v>4165</v>
      </c>
      <c r="D1935" s="331" t="s">
        <v>9421</v>
      </c>
      <c r="E1935" s="328" t="s">
        <v>575</v>
      </c>
      <c r="F1935" s="328" t="s">
        <v>9422</v>
      </c>
      <c r="G1935" s="330">
        <v>37939</v>
      </c>
      <c r="H1935" s="328" t="s">
        <v>39</v>
      </c>
      <c r="I1935" s="328" t="s">
        <v>9423</v>
      </c>
      <c r="J1935" s="328" t="s">
        <v>9424</v>
      </c>
      <c r="K1935" s="328" t="s">
        <v>579</v>
      </c>
      <c r="M1935" s="328" t="str">
        <f t="shared" si="59"/>
        <v>071280 KS EQUITY</v>
      </c>
      <c r="O1935" s="328" t="str">
        <f t="shared" si="60"/>
        <v>KOSDAQ:A071280</v>
      </c>
    </row>
    <row r="1936" spans="2:15">
      <c r="B1936" s="328" t="s">
        <v>9425</v>
      </c>
      <c r="C1936" s="328" t="s">
        <v>4165</v>
      </c>
      <c r="D1936" s="331" t="s">
        <v>9426</v>
      </c>
      <c r="E1936" s="328" t="s">
        <v>152</v>
      </c>
      <c r="F1936" s="328" t="s">
        <v>9427</v>
      </c>
      <c r="G1936" s="330">
        <v>37939</v>
      </c>
      <c r="H1936" s="328" t="s">
        <v>39</v>
      </c>
      <c r="I1936" s="328" t="s">
        <v>9428</v>
      </c>
      <c r="J1936" s="328" t="s">
        <v>9429</v>
      </c>
      <c r="K1936" s="328" t="s">
        <v>33</v>
      </c>
      <c r="M1936" s="328" t="str">
        <f t="shared" si="59"/>
        <v>069510 KS EQUITY</v>
      </c>
      <c r="O1936" s="328" t="str">
        <f t="shared" si="60"/>
        <v>KOSDAQ:A069510</v>
      </c>
    </row>
    <row r="1937" spans="2:15">
      <c r="B1937" s="328" t="s">
        <v>9430</v>
      </c>
      <c r="C1937" s="328" t="s">
        <v>4165</v>
      </c>
      <c r="D1937" s="331" t="s">
        <v>9431</v>
      </c>
      <c r="E1937" s="328" t="s">
        <v>9432</v>
      </c>
      <c r="F1937" s="328" t="s">
        <v>9433</v>
      </c>
      <c r="G1937" s="330">
        <v>37939</v>
      </c>
      <c r="H1937" s="328" t="s">
        <v>39</v>
      </c>
      <c r="I1937" s="328" t="s">
        <v>9434</v>
      </c>
      <c r="J1937" s="328" t="s">
        <v>9435</v>
      </c>
      <c r="K1937" s="328" t="s">
        <v>128</v>
      </c>
      <c r="M1937" s="328" t="str">
        <f t="shared" si="59"/>
        <v>067170 KS EQUITY</v>
      </c>
      <c r="O1937" s="328" t="str">
        <f t="shared" si="60"/>
        <v>KOSDAQ:A067170</v>
      </c>
    </row>
    <row r="1938" spans="2:15">
      <c r="B1938" s="328" t="s">
        <v>9436</v>
      </c>
      <c r="C1938" s="328" t="s">
        <v>4165</v>
      </c>
      <c r="D1938" s="331" t="s">
        <v>9437</v>
      </c>
      <c r="E1938" s="328" t="s">
        <v>327</v>
      </c>
      <c r="F1938" s="328" t="s">
        <v>9438</v>
      </c>
      <c r="G1938" s="330">
        <v>37925</v>
      </c>
      <c r="H1938" s="328" t="s">
        <v>39</v>
      </c>
      <c r="I1938" s="328" t="s">
        <v>9439</v>
      </c>
      <c r="J1938" s="328" t="s">
        <v>9440</v>
      </c>
      <c r="K1938" s="328" t="s">
        <v>1069</v>
      </c>
      <c r="M1938" s="328" t="str">
        <f t="shared" si="59"/>
        <v>054780 KS EQUITY</v>
      </c>
      <c r="O1938" s="328" t="str">
        <f t="shared" si="60"/>
        <v>KOSDAQ:A054780</v>
      </c>
    </row>
    <row r="1939" spans="2:15">
      <c r="B1939" s="328" t="s">
        <v>9441</v>
      </c>
      <c r="C1939" s="328" t="s">
        <v>4165</v>
      </c>
      <c r="D1939" s="331" t="s">
        <v>9442</v>
      </c>
      <c r="E1939" s="328" t="s">
        <v>575</v>
      </c>
      <c r="F1939" s="328" t="s">
        <v>9443</v>
      </c>
      <c r="G1939" s="330">
        <v>37925</v>
      </c>
      <c r="H1939" s="328" t="s">
        <v>39</v>
      </c>
      <c r="I1939" s="328" t="s">
        <v>108</v>
      </c>
      <c r="J1939" s="328" t="s">
        <v>9444</v>
      </c>
      <c r="K1939" s="328" t="s">
        <v>67</v>
      </c>
      <c r="M1939" s="328" t="str">
        <f t="shared" si="59"/>
        <v>041440 KS EQUITY</v>
      </c>
      <c r="O1939" s="328" t="str">
        <f t="shared" si="60"/>
        <v>KOSDAQ:A041440</v>
      </c>
    </row>
    <row r="1940" spans="2:15">
      <c r="B1940" s="328" t="s">
        <v>9445</v>
      </c>
      <c r="C1940" s="328" t="s">
        <v>4165</v>
      </c>
      <c r="D1940" s="331" t="s">
        <v>9446</v>
      </c>
      <c r="E1940" s="328" t="s">
        <v>179</v>
      </c>
      <c r="F1940" s="328" t="s">
        <v>9447</v>
      </c>
      <c r="G1940" s="330">
        <v>37922</v>
      </c>
      <c r="H1940" s="328" t="s">
        <v>39</v>
      </c>
      <c r="I1940" s="328" t="s">
        <v>9448</v>
      </c>
      <c r="J1940" s="328" t="s">
        <v>7034</v>
      </c>
      <c r="K1940" s="328" t="s">
        <v>67</v>
      </c>
      <c r="M1940" s="328" t="str">
        <f t="shared" si="59"/>
        <v>072020 KS EQUITY</v>
      </c>
      <c r="O1940" s="328" t="str">
        <f t="shared" si="60"/>
        <v>KOSDAQ:A072020</v>
      </c>
    </row>
    <row r="1941" spans="2:15">
      <c r="B1941" s="328" t="s">
        <v>9449</v>
      </c>
      <c r="C1941" s="328" t="s">
        <v>4165</v>
      </c>
      <c r="D1941" s="331" t="s">
        <v>9450</v>
      </c>
      <c r="E1941" s="328" t="s">
        <v>124</v>
      </c>
      <c r="F1941" s="328" t="s">
        <v>9451</v>
      </c>
      <c r="G1941" s="330">
        <v>37911</v>
      </c>
      <c r="H1941" s="328" t="s">
        <v>39</v>
      </c>
      <c r="I1941" s="328" t="s">
        <v>9452</v>
      </c>
      <c r="J1941" s="328" t="s">
        <v>9453</v>
      </c>
      <c r="K1941" s="328" t="s">
        <v>33</v>
      </c>
      <c r="M1941" s="328" t="str">
        <f t="shared" si="59"/>
        <v>065510 KS EQUITY</v>
      </c>
      <c r="O1941" s="328" t="str">
        <f t="shared" si="60"/>
        <v>KOSDAQ:A065510</v>
      </c>
    </row>
    <row r="1942" spans="2:15">
      <c r="B1942" s="328" t="s">
        <v>9454</v>
      </c>
      <c r="C1942" s="328" t="s">
        <v>4165</v>
      </c>
      <c r="D1942" s="331" t="s">
        <v>9455</v>
      </c>
      <c r="E1942" s="328" t="s">
        <v>187</v>
      </c>
      <c r="F1942" s="328" t="s">
        <v>786</v>
      </c>
      <c r="G1942" s="330">
        <v>37908</v>
      </c>
      <c r="H1942" s="328" t="s">
        <v>39</v>
      </c>
      <c r="I1942" s="328" t="s">
        <v>9456</v>
      </c>
      <c r="J1942" s="328" t="s">
        <v>9457</v>
      </c>
      <c r="K1942" s="328" t="s">
        <v>33</v>
      </c>
      <c r="M1942" s="328" t="str">
        <f t="shared" si="59"/>
        <v>072470 KS EQUITY</v>
      </c>
      <c r="O1942" s="328" t="str">
        <f t="shared" si="60"/>
        <v>KOSDAQ:A072470</v>
      </c>
    </row>
    <row r="1943" spans="2:15">
      <c r="B1943" s="328" t="s">
        <v>9458</v>
      </c>
      <c r="C1943" s="328" t="s">
        <v>4165</v>
      </c>
      <c r="D1943" s="331" t="s">
        <v>9459</v>
      </c>
      <c r="E1943" s="328" t="s">
        <v>5252</v>
      </c>
      <c r="F1943" s="328" t="s">
        <v>9460</v>
      </c>
      <c r="G1943" s="330">
        <v>37851</v>
      </c>
      <c r="H1943" s="328" t="s">
        <v>39</v>
      </c>
      <c r="I1943" s="328" t="s">
        <v>9461</v>
      </c>
      <c r="J1943" s="328" t="s">
        <v>9462</v>
      </c>
      <c r="K1943" s="328" t="s">
        <v>128</v>
      </c>
      <c r="M1943" s="328" t="str">
        <f t="shared" si="59"/>
        <v>068930 KS EQUITY</v>
      </c>
      <c r="O1943" s="328" t="str">
        <f t="shared" si="60"/>
        <v>KOSDAQ:A068930</v>
      </c>
    </row>
    <row r="1944" spans="2:15">
      <c r="B1944" s="328" t="s">
        <v>9463</v>
      </c>
      <c r="C1944" s="328" t="s">
        <v>4165</v>
      </c>
      <c r="D1944" s="331" t="s">
        <v>9464</v>
      </c>
      <c r="E1944" s="328" t="s">
        <v>439</v>
      </c>
      <c r="F1944" s="328" t="s">
        <v>9465</v>
      </c>
      <c r="G1944" s="330">
        <v>37851</v>
      </c>
      <c r="H1944" s="328" t="s">
        <v>39</v>
      </c>
      <c r="I1944" s="328" t="s">
        <v>9466</v>
      </c>
      <c r="J1944" s="328" t="s">
        <v>9467</v>
      </c>
      <c r="K1944" s="328" t="s">
        <v>67</v>
      </c>
      <c r="M1944" s="328" t="str">
        <f t="shared" si="59"/>
        <v>069110 KS EQUITY</v>
      </c>
      <c r="O1944" s="328" t="str">
        <f t="shared" si="60"/>
        <v>KOSDAQ:A069110</v>
      </c>
    </row>
    <row r="1945" spans="2:15">
      <c r="B1945" s="328" t="s">
        <v>9468</v>
      </c>
      <c r="C1945" s="328" t="s">
        <v>4165</v>
      </c>
      <c r="D1945" s="331" t="s">
        <v>9469</v>
      </c>
      <c r="E1945" s="328" t="s">
        <v>198</v>
      </c>
      <c r="F1945" s="328" t="s">
        <v>9470</v>
      </c>
      <c r="G1945" s="330">
        <v>37834</v>
      </c>
      <c r="H1945" s="328" t="s">
        <v>39</v>
      </c>
      <c r="I1945" s="328" t="s">
        <v>9471</v>
      </c>
      <c r="J1945" s="328" t="s">
        <v>9472</v>
      </c>
      <c r="K1945" s="328" t="s">
        <v>436</v>
      </c>
      <c r="M1945" s="328" t="str">
        <f t="shared" ref="M1945:M2008" si="61">D1945&amp;" KS EQUITY"</f>
        <v>069330 KS EQUITY</v>
      </c>
      <c r="O1945" s="328" t="str">
        <f t="shared" ref="O1945:O2008" si="62">IF($C1945="코스닥","KOSDAQ:A"&amp;$D1945,"KOSE:A"&amp;$D1945)</f>
        <v>KOSDAQ:A069330</v>
      </c>
    </row>
    <row r="1946" spans="2:15">
      <c r="B1946" s="328" t="s">
        <v>9473</v>
      </c>
      <c r="C1946" s="328" t="s">
        <v>4165</v>
      </c>
      <c r="D1946" s="331" t="s">
        <v>9474</v>
      </c>
      <c r="E1946" s="328" t="s">
        <v>1552</v>
      </c>
      <c r="F1946" s="328" t="s">
        <v>9475</v>
      </c>
      <c r="G1946" s="330">
        <v>37831</v>
      </c>
      <c r="H1946" s="328" t="s">
        <v>39</v>
      </c>
      <c r="I1946" s="328" t="s">
        <v>9476</v>
      </c>
      <c r="J1946" s="328" t="s">
        <v>9477</v>
      </c>
      <c r="K1946" s="328" t="s">
        <v>33</v>
      </c>
      <c r="M1946" s="328" t="str">
        <f t="shared" si="61"/>
        <v>064760 KS EQUITY</v>
      </c>
      <c r="O1946" s="328" t="str">
        <f t="shared" si="62"/>
        <v>KOSDAQ:A064760</v>
      </c>
    </row>
    <row r="1947" spans="2:15">
      <c r="B1947" s="328" t="s">
        <v>9478</v>
      </c>
      <c r="C1947" s="328" t="s">
        <v>4165</v>
      </c>
      <c r="D1947" s="331" t="s">
        <v>9479</v>
      </c>
      <c r="E1947" s="328" t="s">
        <v>198</v>
      </c>
      <c r="F1947" s="328" t="s">
        <v>9480</v>
      </c>
      <c r="G1947" s="330">
        <v>37827</v>
      </c>
      <c r="H1947" s="328" t="s">
        <v>39</v>
      </c>
      <c r="I1947" s="328" t="s">
        <v>9481</v>
      </c>
      <c r="J1947" s="328" t="s">
        <v>9482</v>
      </c>
      <c r="K1947" s="328" t="s">
        <v>128</v>
      </c>
      <c r="M1947" s="328" t="str">
        <f t="shared" si="61"/>
        <v>052710 KS EQUITY</v>
      </c>
      <c r="O1947" s="328" t="str">
        <f t="shared" si="62"/>
        <v>KOSDAQ:A052710</v>
      </c>
    </row>
    <row r="1948" spans="2:15">
      <c r="B1948" s="328" t="s">
        <v>9483</v>
      </c>
      <c r="C1948" s="328" t="s">
        <v>4165</v>
      </c>
      <c r="D1948" s="331" t="s">
        <v>9484</v>
      </c>
      <c r="E1948" s="328" t="s">
        <v>2283</v>
      </c>
      <c r="F1948" s="328" t="s">
        <v>5713</v>
      </c>
      <c r="G1948" s="330">
        <v>37813</v>
      </c>
      <c r="H1948" s="328" t="s">
        <v>39</v>
      </c>
      <c r="I1948" s="328" t="s">
        <v>9485</v>
      </c>
      <c r="J1948" s="328" t="s">
        <v>9486</v>
      </c>
      <c r="K1948" s="328" t="s">
        <v>33</v>
      </c>
      <c r="M1948" s="328" t="str">
        <f t="shared" si="61"/>
        <v>065950 KS EQUITY</v>
      </c>
      <c r="O1948" s="328" t="str">
        <f t="shared" si="62"/>
        <v>KOSDAQ:A065950</v>
      </c>
    </row>
    <row r="1949" spans="2:15">
      <c r="B1949" s="328" t="s">
        <v>9487</v>
      </c>
      <c r="C1949" s="328" t="s">
        <v>4165</v>
      </c>
      <c r="D1949" s="331" t="s">
        <v>9488</v>
      </c>
      <c r="E1949" s="328" t="s">
        <v>316</v>
      </c>
      <c r="F1949" s="328" t="s">
        <v>9489</v>
      </c>
      <c r="G1949" s="330">
        <v>37806</v>
      </c>
      <c r="H1949" s="328" t="s">
        <v>39</v>
      </c>
      <c r="I1949" s="328" t="s">
        <v>9490</v>
      </c>
      <c r="J1949" s="328" t="s">
        <v>9491</v>
      </c>
      <c r="K1949" s="328" t="s">
        <v>67</v>
      </c>
      <c r="M1949" s="328" t="str">
        <f t="shared" si="61"/>
        <v>047310 KS EQUITY</v>
      </c>
      <c r="O1949" s="328" t="str">
        <f t="shared" si="62"/>
        <v>KOSDAQ:A047310</v>
      </c>
    </row>
    <row r="1950" spans="2:15">
      <c r="B1950" s="328" t="s">
        <v>9492</v>
      </c>
      <c r="C1950" s="328" t="s">
        <v>4165</v>
      </c>
      <c r="D1950" s="331" t="s">
        <v>9493</v>
      </c>
      <c r="E1950" s="328" t="s">
        <v>131</v>
      </c>
      <c r="F1950" s="328" t="s">
        <v>9494</v>
      </c>
      <c r="G1950" s="330">
        <v>37803</v>
      </c>
      <c r="H1950" s="328" t="s">
        <v>39</v>
      </c>
      <c r="I1950" s="328" t="s">
        <v>4941</v>
      </c>
      <c r="J1950" s="328" t="s">
        <v>9495</v>
      </c>
      <c r="K1950" s="328" t="s">
        <v>67</v>
      </c>
      <c r="M1950" s="328" t="str">
        <f t="shared" si="61"/>
        <v>056000 KS EQUITY</v>
      </c>
      <c r="O1950" s="328" t="str">
        <f t="shared" si="62"/>
        <v>KOSDAQ:A056000</v>
      </c>
    </row>
    <row r="1951" spans="2:15">
      <c r="B1951" s="328" t="s">
        <v>9496</v>
      </c>
      <c r="C1951" s="328" t="s">
        <v>4165</v>
      </c>
      <c r="D1951" s="331" t="s">
        <v>9497</v>
      </c>
      <c r="E1951" s="328" t="s">
        <v>1892</v>
      </c>
      <c r="F1951" s="328" t="s">
        <v>9498</v>
      </c>
      <c r="G1951" s="330">
        <v>37783</v>
      </c>
      <c r="H1951" s="328" t="s">
        <v>39</v>
      </c>
      <c r="I1951" s="328" t="s">
        <v>9499</v>
      </c>
      <c r="J1951" s="328" t="s">
        <v>9500</v>
      </c>
      <c r="K1951" s="328" t="s">
        <v>33</v>
      </c>
      <c r="M1951" s="328" t="str">
        <f t="shared" si="61"/>
        <v>041520 KS EQUITY</v>
      </c>
      <c r="O1951" s="328" t="str">
        <f t="shared" si="62"/>
        <v>KOSDAQ:A041520</v>
      </c>
    </row>
    <row r="1952" spans="2:15">
      <c r="B1952" s="328" t="s">
        <v>9501</v>
      </c>
      <c r="C1952" s="328" t="s">
        <v>4165</v>
      </c>
      <c r="D1952" s="331" t="s">
        <v>9502</v>
      </c>
      <c r="E1952" s="328" t="s">
        <v>9503</v>
      </c>
      <c r="F1952" s="328" t="s">
        <v>9504</v>
      </c>
      <c r="G1952" s="330">
        <v>37771</v>
      </c>
      <c r="H1952" s="328" t="s">
        <v>39</v>
      </c>
      <c r="I1952" s="328" t="s">
        <v>7689</v>
      </c>
      <c r="J1952" s="328" t="s">
        <v>9505</v>
      </c>
      <c r="K1952" s="328" t="s">
        <v>128</v>
      </c>
      <c r="M1952" s="328" t="str">
        <f t="shared" si="61"/>
        <v>065560 KS EQUITY</v>
      </c>
      <c r="O1952" s="328" t="str">
        <f t="shared" si="62"/>
        <v>KOSDAQ:A065560</v>
      </c>
    </row>
    <row r="1953" spans="2:15">
      <c r="B1953" s="328" t="s">
        <v>9506</v>
      </c>
      <c r="C1953" s="328" t="s">
        <v>4165</v>
      </c>
      <c r="D1953" s="331" t="s">
        <v>9507</v>
      </c>
      <c r="E1953" s="328" t="s">
        <v>152</v>
      </c>
      <c r="F1953" s="328" t="s">
        <v>9508</v>
      </c>
      <c r="G1953" s="330">
        <v>37764</v>
      </c>
      <c r="H1953" s="328" t="s">
        <v>39</v>
      </c>
      <c r="I1953" s="328" t="s">
        <v>720</v>
      </c>
      <c r="J1953" s="328" t="s">
        <v>9509</v>
      </c>
      <c r="K1953" s="328" t="s">
        <v>67</v>
      </c>
      <c r="M1953" s="328" t="str">
        <f t="shared" si="61"/>
        <v>064240 KS EQUITY</v>
      </c>
      <c r="O1953" s="328" t="str">
        <f t="shared" si="62"/>
        <v>KOSDAQ:A064240</v>
      </c>
    </row>
    <row r="1954" spans="2:15">
      <c r="B1954" s="328" t="s">
        <v>9510</v>
      </c>
      <c r="C1954" s="328" t="s">
        <v>4165</v>
      </c>
      <c r="D1954" s="331" t="s">
        <v>9511</v>
      </c>
      <c r="E1954" s="328" t="s">
        <v>857</v>
      </c>
      <c r="F1954" s="328" t="s">
        <v>9512</v>
      </c>
      <c r="G1954" s="330">
        <v>37666</v>
      </c>
      <c r="H1954" s="328" t="s">
        <v>39</v>
      </c>
      <c r="I1954" s="328" t="s">
        <v>9513</v>
      </c>
      <c r="J1954" s="328" t="s">
        <v>9514</v>
      </c>
      <c r="K1954" s="328" t="s">
        <v>635</v>
      </c>
      <c r="M1954" s="328" t="str">
        <f t="shared" si="61"/>
        <v>066790 KS EQUITY</v>
      </c>
      <c r="O1954" s="328" t="str">
        <f t="shared" si="62"/>
        <v>KOSDAQ:A066790</v>
      </c>
    </row>
    <row r="1955" spans="2:15">
      <c r="B1955" s="328" t="s">
        <v>9515</v>
      </c>
      <c r="C1955" s="328" t="s">
        <v>4165</v>
      </c>
      <c r="D1955" s="331" t="s">
        <v>9516</v>
      </c>
      <c r="E1955" s="328" t="s">
        <v>131</v>
      </c>
      <c r="F1955" s="328" t="s">
        <v>9517</v>
      </c>
      <c r="G1955" s="330">
        <v>37664</v>
      </c>
      <c r="H1955" s="328" t="s">
        <v>39</v>
      </c>
      <c r="I1955" s="328" t="s">
        <v>9518</v>
      </c>
      <c r="J1955" s="328" t="s">
        <v>9519</v>
      </c>
      <c r="K1955" s="328" t="s">
        <v>176</v>
      </c>
      <c r="M1955" s="328" t="str">
        <f t="shared" si="61"/>
        <v>069080 KS EQUITY</v>
      </c>
      <c r="O1955" s="328" t="str">
        <f t="shared" si="62"/>
        <v>KOSDAQ:A069080</v>
      </c>
    </row>
    <row r="1956" spans="2:15">
      <c r="B1956" s="328" t="s">
        <v>9520</v>
      </c>
      <c r="C1956" s="328" t="s">
        <v>4165</v>
      </c>
      <c r="D1956" s="331" t="s">
        <v>9521</v>
      </c>
      <c r="E1956" s="328" t="s">
        <v>376</v>
      </c>
      <c r="F1956" s="328" t="s">
        <v>9522</v>
      </c>
      <c r="G1956" s="330">
        <v>37663</v>
      </c>
      <c r="H1956" s="328" t="s">
        <v>39</v>
      </c>
      <c r="I1956" s="328" t="s">
        <v>9523</v>
      </c>
      <c r="J1956" s="328" t="s">
        <v>9524</v>
      </c>
      <c r="K1956" s="328" t="s">
        <v>33</v>
      </c>
      <c r="M1956" s="328" t="str">
        <f t="shared" si="61"/>
        <v>067080 KS EQUITY</v>
      </c>
      <c r="O1956" s="328" t="str">
        <f t="shared" si="62"/>
        <v>KOSDAQ:A067080</v>
      </c>
    </row>
    <row r="1957" spans="2:15">
      <c r="B1957" s="328" t="s">
        <v>9525</v>
      </c>
      <c r="C1957" s="328" t="s">
        <v>4165</v>
      </c>
      <c r="D1957" s="331" t="s">
        <v>9526</v>
      </c>
      <c r="E1957" s="328" t="s">
        <v>187</v>
      </c>
      <c r="F1957" s="328" t="s">
        <v>9527</v>
      </c>
      <c r="G1957" s="330">
        <v>37663</v>
      </c>
      <c r="H1957" s="328" t="s">
        <v>39</v>
      </c>
      <c r="I1957" s="328" t="s">
        <v>9528</v>
      </c>
      <c r="J1957" s="328" t="s">
        <v>9529</v>
      </c>
      <c r="K1957" s="328" t="s">
        <v>67</v>
      </c>
      <c r="M1957" s="328" t="str">
        <f t="shared" si="61"/>
        <v>066590 KS EQUITY</v>
      </c>
      <c r="O1957" s="328" t="str">
        <f t="shared" si="62"/>
        <v>KOSDAQ:A066590</v>
      </c>
    </row>
    <row r="1958" spans="2:15">
      <c r="B1958" s="328" t="s">
        <v>9530</v>
      </c>
      <c r="C1958" s="328" t="s">
        <v>4165</v>
      </c>
      <c r="D1958" s="331" t="s">
        <v>9531</v>
      </c>
      <c r="E1958" s="328" t="s">
        <v>376</v>
      </c>
      <c r="F1958" s="328" t="s">
        <v>9532</v>
      </c>
      <c r="G1958" s="330">
        <v>37657</v>
      </c>
      <c r="H1958" s="328" t="s">
        <v>39</v>
      </c>
      <c r="I1958" s="328" t="s">
        <v>9533</v>
      </c>
      <c r="J1958" s="328" t="s">
        <v>9534</v>
      </c>
      <c r="K1958" s="328" t="s">
        <v>33</v>
      </c>
      <c r="M1958" s="328" t="str">
        <f t="shared" si="61"/>
        <v>067290 KS EQUITY</v>
      </c>
      <c r="O1958" s="328" t="str">
        <f t="shared" si="62"/>
        <v>KOSDAQ:A067290</v>
      </c>
    </row>
    <row r="1959" spans="2:15">
      <c r="B1959" s="328" t="s">
        <v>9535</v>
      </c>
      <c r="C1959" s="328" t="s">
        <v>4165</v>
      </c>
      <c r="D1959" s="331" t="s">
        <v>9536</v>
      </c>
      <c r="E1959" s="328" t="s">
        <v>2420</v>
      </c>
      <c r="F1959" s="328" t="s">
        <v>9537</v>
      </c>
      <c r="G1959" s="330">
        <v>37657</v>
      </c>
      <c r="H1959" s="328" t="s">
        <v>39</v>
      </c>
      <c r="I1959" s="328" t="s">
        <v>9538</v>
      </c>
      <c r="J1959" s="328" t="s">
        <v>9539</v>
      </c>
      <c r="K1959" s="328" t="s">
        <v>67</v>
      </c>
      <c r="M1959" s="328" t="str">
        <f t="shared" si="61"/>
        <v>066130 KS EQUITY</v>
      </c>
      <c r="O1959" s="328" t="str">
        <f t="shared" si="62"/>
        <v>KOSDAQ:A066130</v>
      </c>
    </row>
    <row r="1960" spans="2:15">
      <c r="B1960" s="328" t="s">
        <v>9540</v>
      </c>
      <c r="C1960" s="328" t="s">
        <v>4165</v>
      </c>
      <c r="D1960" s="331" t="s">
        <v>9541</v>
      </c>
      <c r="E1960" s="328" t="s">
        <v>327</v>
      </c>
      <c r="F1960" s="328" t="s">
        <v>9542</v>
      </c>
      <c r="G1960" s="330">
        <v>37650</v>
      </c>
      <c r="H1960" s="328" t="s">
        <v>39</v>
      </c>
      <c r="I1960" s="328" t="s">
        <v>9543</v>
      </c>
      <c r="J1960" s="328" t="s">
        <v>9544</v>
      </c>
      <c r="K1960" s="328" t="s">
        <v>104</v>
      </c>
      <c r="M1960" s="328" t="str">
        <f t="shared" si="61"/>
        <v>046140 KS EQUITY</v>
      </c>
      <c r="O1960" s="328" t="str">
        <f t="shared" si="62"/>
        <v>KOSDAQ:A046140</v>
      </c>
    </row>
    <row r="1961" spans="2:15">
      <c r="B1961" s="328" t="s">
        <v>9545</v>
      </c>
      <c r="C1961" s="328" t="s">
        <v>4165</v>
      </c>
      <c r="D1961" s="331" t="s">
        <v>9546</v>
      </c>
      <c r="E1961" s="328" t="s">
        <v>478</v>
      </c>
      <c r="F1961" s="328" t="s">
        <v>9547</v>
      </c>
      <c r="G1961" s="330">
        <v>37649</v>
      </c>
      <c r="H1961" s="328" t="s">
        <v>39</v>
      </c>
      <c r="I1961" s="328" t="s">
        <v>9548</v>
      </c>
      <c r="J1961" s="328" t="s">
        <v>9549</v>
      </c>
      <c r="K1961" s="328" t="s">
        <v>67</v>
      </c>
      <c r="M1961" s="328" t="str">
        <f t="shared" si="61"/>
        <v>065450 KS EQUITY</v>
      </c>
      <c r="O1961" s="328" t="str">
        <f t="shared" si="62"/>
        <v>KOSDAQ:A065450</v>
      </c>
    </row>
    <row r="1962" spans="2:15">
      <c r="B1962" s="328" t="s">
        <v>9550</v>
      </c>
      <c r="C1962" s="328" t="s">
        <v>4165</v>
      </c>
      <c r="D1962" s="331" t="s">
        <v>9551</v>
      </c>
      <c r="E1962" s="328" t="s">
        <v>575</v>
      </c>
      <c r="F1962" s="328" t="s">
        <v>9552</v>
      </c>
      <c r="G1962" s="330">
        <v>37645</v>
      </c>
      <c r="H1962" s="328" t="s">
        <v>39</v>
      </c>
      <c r="I1962" s="328" t="s">
        <v>9553</v>
      </c>
      <c r="J1962" s="328" t="s">
        <v>9554</v>
      </c>
      <c r="K1962" s="328" t="s">
        <v>436</v>
      </c>
      <c r="M1962" s="328" t="str">
        <f t="shared" si="61"/>
        <v>065130 KS EQUITY</v>
      </c>
      <c r="O1962" s="328" t="str">
        <f t="shared" si="62"/>
        <v>KOSDAQ:A065130</v>
      </c>
    </row>
    <row r="1963" spans="2:15">
      <c r="B1963" s="328" t="s">
        <v>9555</v>
      </c>
      <c r="C1963" s="328" t="s">
        <v>4165</v>
      </c>
      <c r="D1963" s="331" t="s">
        <v>9556</v>
      </c>
      <c r="E1963" s="328" t="s">
        <v>131</v>
      </c>
      <c r="F1963" s="328" t="s">
        <v>9557</v>
      </c>
      <c r="G1963" s="330">
        <v>37645</v>
      </c>
      <c r="H1963" s="328" t="s">
        <v>39</v>
      </c>
      <c r="I1963" s="328" t="s">
        <v>9558</v>
      </c>
      <c r="J1963" s="328" t="s">
        <v>9559</v>
      </c>
      <c r="K1963" s="328" t="s">
        <v>67</v>
      </c>
      <c r="M1963" s="328" t="str">
        <f t="shared" si="61"/>
        <v>065440 KS EQUITY</v>
      </c>
      <c r="O1963" s="328" t="str">
        <f t="shared" si="62"/>
        <v>KOSDAQ:A065440</v>
      </c>
    </row>
    <row r="1964" spans="2:15">
      <c r="B1964" s="328" t="s">
        <v>9560</v>
      </c>
      <c r="C1964" s="328" t="s">
        <v>4165</v>
      </c>
      <c r="D1964" s="331" t="s">
        <v>9561</v>
      </c>
      <c r="E1964" s="328" t="s">
        <v>6290</v>
      </c>
      <c r="F1964" s="328" t="s">
        <v>9562</v>
      </c>
      <c r="G1964" s="330">
        <v>37643</v>
      </c>
      <c r="H1964" s="328" t="s">
        <v>39</v>
      </c>
      <c r="I1964" s="328" t="s">
        <v>9563</v>
      </c>
      <c r="J1964" s="328" t="s">
        <v>9564</v>
      </c>
      <c r="K1964" s="328" t="s">
        <v>67</v>
      </c>
      <c r="M1964" s="328" t="str">
        <f t="shared" si="61"/>
        <v>049630 KS EQUITY</v>
      </c>
      <c r="O1964" s="328" t="str">
        <f t="shared" si="62"/>
        <v>KOSDAQ:A049630</v>
      </c>
    </row>
    <row r="1965" spans="2:15">
      <c r="B1965" s="328" t="s">
        <v>9565</v>
      </c>
      <c r="C1965" s="328" t="s">
        <v>4165</v>
      </c>
      <c r="D1965" s="331" t="s">
        <v>9566</v>
      </c>
      <c r="E1965" s="328" t="s">
        <v>136</v>
      </c>
      <c r="F1965" s="328" t="s">
        <v>9567</v>
      </c>
      <c r="G1965" s="330">
        <v>37642</v>
      </c>
      <c r="H1965" s="328" t="s">
        <v>39</v>
      </c>
      <c r="I1965" s="328" t="s">
        <v>9568</v>
      </c>
      <c r="J1965" s="328" t="s">
        <v>9569</v>
      </c>
      <c r="K1965" s="328" t="s">
        <v>33</v>
      </c>
      <c r="M1965" s="328" t="str">
        <f t="shared" si="61"/>
        <v>021650 KS EQUITY</v>
      </c>
      <c r="O1965" s="328" t="str">
        <f t="shared" si="62"/>
        <v>KOSDAQ:A021650</v>
      </c>
    </row>
    <row r="1966" spans="2:15">
      <c r="B1966" s="328" t="s">
        <v>9570</v>
      </c>
      <c r="C1966" s="328" t="s">
        <v>4165</v>
      </c>
      <c r="D1966" s="331" t="s">
        <v>9571</v>
      </c>
      <c r="E1966" s="328" t="s">
        <v>198</v>
      </c>
      <c r="F1966" s="328" t="s">
        <v>9572</v>
      </c>
      <c r="G1966" s="330">
        <v>37642</v>
      </c>
      <c r="H1966" s="328" t="s">
        <v>39</v>
      </c>
      <c r="I1966" s="328" t="s">
        <v>9573</v>
      </c>
      <c r="J1966" s="328" t="s">
        <v>9574</v>
      </c>
      <c r="K1966" s="328" t="s">
        <v>351</v>
      </c>
      <c r="M1966" s="328" t="str">
        <f t="shared" si="61"/>
        <v>051370 KS EQUITY</v>
      </c>
      <c r="O1966" s="328" t="str">
        <f t="shared" si="62"/>
        <v>KOSDAQ:A051370</v>
      </c>
    </row>
    <row r="1967" spans="2:15">
      <c r="B1967" s="328" t="s">
        <v>9575</v>
      </c>
      <c r="C1967" s="328" t="s">
        <v>4165</v>
      </c>
      <c r="D1967" s="331" t="s">
        <v>9576</v>
      </c>
      <c r="E1967" s="328" t="s">
        <v>1182</v>
      </c>
      <c r="F1967" s="328" t="s">
        <v>9577</v>
      </c>
      <c r="G1967" s="330">
        <v>37638</v>
      </c>
      <c r="H1967" s="328" t="s">
        <v>39</v>
      </c>
      <c r="I1967" s="328" t="s">
        <v>9578</v>
      </c>
      <c r="J1967" s="328" t="s">
        <v>9579</v>
      </c>
      <c r="K1967" s="328" t="s">
        <v>33</v>
      </c>
      <c r="M1967" s="328" t="str">
        <f t="shared" si="61"/>
        <v>065650 KS EQUITY</v>
      </c>
      <c r="O1967" s="328" t="str">
        <f t="shared" si="62"/>
        <v>KOSDAQ:A065650</v>
      </c>
    </row>
    <row r="1968" spans="2:15">
      <c r="B1968" s="328" t="s">
        <v>9580</v>
      </c>
      <c r="C1968" s="328" t="s">
        <v>4165</v>
      </c>
      <c r="D1968" s="331" t="s">
        <v>9581</v>
      </c>
      <c r="E1968" s="328" t="s">
        <v>1261</v>
      </c>
      <c r="F1968" s="328" t="s">
        <v>786</v>
      </c>
      <c r="G1968" s="330">
        <v>37636</v>
      </c>
      <c r="H1968" s="328" t="s">
        <v>39</v>
      </c>
      <c r="I1968" s="328" t="s">
        <v>9582</v>
      </c>
      <c r="J1968" s="328" t="s">
        <v>9583</v>
      </c>
      <c r="K1968" s="328" t="s">
        <v>33</v>
      </c>
      <c r="M1968" s="328" t="str">
        <f t="shared" si="61"/>
        <v>065570 KS EQUITY</v>
      </c>
      <c r="O1968" s="328" t="str">
        <f t="shared" si="62"/>
        <v>KOSDAQ:A065570</v>
      </c>
    </row>
    <row r="1969" spans="2:15">
      <c r="B1969" s="328" t="s">
        <v>9584</v>
      </c>
      <c r="C1969" s="328" t="s">
        <v>4165</v>
      </c>
      <c r="D1969" s="331" t="s">
        <v>9585</v>
      </c>
      <c r="E1969" s="328" t="s">
        <v>1050</v>
      </c>
      <c r="F1969" s="328" t="s">
        <v>9586</v>
      </c>
      <c r="G1969" s="330">
        <v>37628</v>
      </c>
      <c r="H1969" s="328" t="s">
        <v>39</v>
      </c>
      <c r="I1969" s="328" t="s">
        <v>7226</v>
      </c>
      <c r="J1969" s="328" t="s">
        <v>9587</v>
      </c>
      <c r="K1969" s="328" t="s">
        <v>67</v>
      </c>
      <c r="M1969" s="328" t="str">
        <f t="shared" si="61"/>
        <v>066980 KS EQUITY</v>
      </c>
      <c r="O1969" s="328" t="str">
        <f t="shared" si="62"/>
        <v>KOSDAQ:A066980</v>
      </c>
    </row>
    <row r="1970" spans="2:15">
      <c r="B1970" s="328" t="s">
        <v>9588</v>
      </c>
      <c r="C1970" s="328" t="s">
        <v>4165</v>
      </c>
      <c r="D1970" s="331" t="s">
        <v>9589</v>
      </c>
      <c r="E1970" s="328" t="s">
        <v>439</v>
      </c>
      <c r="F1970" s="328" t="s">
        <v>9590</v>
      </c>
      <c r="G1970" s="330">
        <v>37623</v>
      </c>
      <c r="H1970" s="328" t="s">
        <v>39</v>
      </c>
      <c r="I1970" s="328" t="s">
        <v>9591</v>
      </c>
      <c r="J1970" s="328" t="s">
        <v>9592</v>
      </c>
      <c r="K1970" s="328" t="s">
        <v>971</v>
      </c>
      <c r="M1970" s="328" t="str">
        <f t="shared" si="61"/>
        <v>016100 KS EQUITY</v>
      </c>
      <c r="O1970" s="328" t="str">
        <f t="shared" si="62"/>
        <v>KOSDAQ:A016100</v>
      </c>
    </row>
    <row r="1971" spans="2:15">
      <c r="B1971" s="328" t="s">
        <v>9593</v>
      </c>
      <c r="C1971" s="328" t="s">
        <v>4165</v>
      </c>
      <c r="D1971" s="331" t="s">
        <v>9594</v>
      </c>
      <c r="E1971" s="328" t="s">
        <v>439</v>
      </c>
      <c r="F1971" s="328" t="s">
        <v>9595</v>
      </c>
      <c r="G1971" s="330">
        <v>37620</v>
      </c>
      <c r="H1971" s="328" t="s">
        <v>39</v>
      </c>
      <c r="I1971" s="328" t="s">
        <v>9596</v>
      </c>
      <c r="J1971" s="328" t="s">
        <v>9597</v>
      </c>
      <c r="K1971" s="328" t="s">
        <v>579</v>
      </c>
      <c r="M1971" s="328" t="str">
        <f t="shared" si="61"/>
        <v>042040 KS EQUITY</v>
      </c>
      <c r="O1971" s="328" t="str">
        <f t="shared" si="62"/>
        <v>KOSDAQ:A042040</v>
      </c>
    </row>
    <row r="1972" spans="2:15">
      <c r="B1972" s="328" t="s">
        <v>9598</v>
      </c>
      <c r="C1972" s="328" t="s">
        <v>4165</v>
      </c>
      <c r="D1972" s="331" t="s">
        <v>9599</v>
      </c>
      <c r="E1972" s="328" t="s">
        <v>48</v>
      </c>
      <c r="F1972" s="328" t="s">
        <v>9600</v>
      </c>
      <c r="G1972" s="330">
        <v>37614</v>
      </c>
      <c r="H1972" s="328" t="s">
        <v>39</v>
      </c>
      <c r="I1972" s="328" t="s">
        <v>9601</v>
      </c>
      <c r="J1972" s="328" t="s">
        <v>9602</v>
      </c>
      <c r="K1972" s="328" t="s">
        <v>351</v>
      </c>
      <c r="M1972" s="328" t="str">
        <f t="shared" si="61"/>
        <v>066970 KS EQUITY</v>
      </c>
      <c r="O1972" s="328" t="str">
        <f t="shared" si="62"/>
        <v>KOSDAQ:A066970</v>
      </c>
    </row>
    <row r="1973" spans="2:15">
      <c r="B1973" s="328" t="s">
        <v>9603</v>
      </c>
      <c r="C1973" s="328" t="s">
        <v>4165</v>
      </c>
      <c r="D1973" s="331" t="s">
        <v>9604</v>
      </c>
      <c r="E1973" s="328" t="s">
        <v>198</v>
      </c>
      <c r="F1973" s="328" t="s">
        <v>9605</v>
      </c>
      <c r="G1973" s="330">
        <v>37614</v>
      </c>
      <c r="H1973" s="328" t="s">
        <v>39</v>
      </c>
      <c r="I1973" s="328" t="s">
        <v>9606</v>
      </c>
      <c r="J1973" s="328" t="s">
        <v>9607</v>
      </c>
      <c r="K1973" s="328" t="s">
        <v>33</v>
      </c>
      <c r="M1973" s="328" t="str">
        <f t="shared" si="61"/>
        <v>066670 KS EQUITY</v>
      </c>
      <c r="O1973" s="328" t="str">
        <f t="shared" si="62"/>
        <v>KOSDAQ:A066670</v>
      </c>
    </row>
    <row r="1974" spans="2:15">
      <c r="B1974" s="328" t="s">
        <v>9608</v>
      </c>
      <c r="C1974" s="328" t="s">
        <v>4165</v>
      </c>
      <c r="D1974" s="331" t="s">
        <v>9609</v>
      </c>
      <c r="E1974" s="328" t="s">
        <v>756</v>
      </c>
      <c r="F1974" s="328" t="s">
        <v>9610</v>
      </c>
      <c r="G1974" s="330">
        <v>37607</v>
      </c>
      <c r="H1974" s="328" t="s">
        <v>39</v>
      </c>
      <c r="I1974" s="328" t="s">
        <v>9611</v>
      </c>
      <c r="J1974" s="328" t="s">
        <v>9612</v>
      </c>
      <c r="K1974" s="328" t="s">
        <v>33</v>
      </c>
      <c r="M1974" s="328" t="str">
        <f t="shared" si="61"/>
        <v>066430 KS EQUITY</v>
      </c>
      <c r="O1974" s="328" t="str">
        <f t="shared" si="62"/>
        <v>KOSDAQ:A066430</v>
      </c>
    </row>
    <row r="1975" spans="2:15">
      <c r="B1975" s="328" t="s">
        <v>9613</v>
      </c>
      <c r="C1975" s="328" t="s">
        <v>4165</v>
      </c>
      <c r="D1975" s="331" t="s">
        <v>9614</v>
      </c>
      <c r="E1975" s="328" t="s">
        <v>327</v>
      </c>
      <c r="F1975" s="328" t="s">
        <v>9615</v>
      </c>
      <c r="G1975" s="330">
        <v>37603</v>
      </c>
      <c r="H1975" s="328" t="s">
        <v>39</v>
      </c>
      <c r="I1975" s="328" t="s">
        <v>9616</v>
      </c>
      <c r="J1975" s="328" t="s">
        <v>9617</v>
      </c>
      <c r="K1975" s="328" t="s">
        <v>67</v>
      </c>
      <c r="M1975" s="328" t="str">
        <f t="shared" si="61"/>
        <v>047820 KS EQUITY</v>
      </c>
      <c r="O1975" s="328" t="str">
        <f t="shared" si="62"/>
        <v>KOSDAQ:A047820</v>
      </c>
    </row>
    <row r="1976" spans="2:15">
      <c r="B1976" s="328" t="s">
        <v>9618</v>
      </c>
      <c r="C1976" s="328" t="s">
        <v>4165</v>
      </c>
      <c r="D1976" s="331" t="s">
        <v>9619</v>
      </c>
      <c r="E1976" s="328" t="s">
        <v>1098</v>
      </c>
      <c r="F1976" s="328" t="s">
        <v>9620</v>
      </c>
      <c r="G1976" s="330">
        <v>37600</v>
      </c>
      <c r="H1976" s="328" t="s">
        <v>39</v>
      </c>
      <c r="I1976" s="328" t="s">
        <v>9621</v>
      </c>
      <c r="J1976" s="328" t="s">
        <v>9622</v>
      </c>
      <c r="K1976" s="328" t="s">
        <v>33</v>
      </c>
      <c r="M1976" s="328" t="str">
        <f t="shared" si="61"/>
        <v>064090 KS EQUITY</v>
      </c>
      <c r="O1976" s="328" t="str">
        <f t="shared" si="62"/>
        <v>KOSDAQ:A064090</v>
      </c>
    </row>
    <row r="1977" spans="2:15">
      <c r="B1977" s="328" t="s">
        <v>9623</v>
      </c>
      <c r="C1977" s="328" t="s">
        <v>4165</v>
      </c>
      <c r="D1977" s="331" t="s">
        <v>9624</v>
      </c>
      <c r="E1977" s="328" t="s">
        <v>179</v>
      </c>
      <c r="F1977" s="328" t="s">
        <v>9625</v>
      </c>
      <c r="G1977" s="330">
        <v>37594</v>
      </c>
      <c r="H1977" s="328" t="s">
        <v>39</v>
      </c>
      <c r="I1977" s="328" t="s">
        <v>9626</v>
      </c>
      <c r="J1977" s="328" t="s">
        <v>9627</v>
      </c>
      <c r="K1977" s="328" t="s">
        <v>67</v>
      </c>
      <c r="M1977" s="328" t="str">
        <f t="shared" si="61"/>
        <v>049960 KS EQUITY</v>
      </c>
      <c r="O1977" s="328" t="str">
        <f t="shared" si="62"/>
        <v>KOSDAQ:A049960</v>
      </c>
    </row>
    <row r="1978" spans="2:15">
      <c r="B1978" s="328" t="s">
        <v>9628</v>
      </c>
      <c r="C1978" s="328" t="s">
        <v>4165</v>
      </c>
      <c r="D1978" s="331" t="s">
        <v>9629</v>
      </c>
      <c r="E1978" s="328" t="s">
        <v>1308</v>
      </c>
      <c r="F1978" s="328" t="s">
        <v>9630</v>
      </c>
      <c r="G1978" s="330">
        <v>37582</v>
      </c>
      <c r="H1978" s="328" t="s">
        <v>39</v>
      </c>
      <c r="I1978" s="328" t="s">
        <v>9631</v>
      </c>
      <c r="J1978" s="328" t="s">
        <v>9632</v>
      </c>
      <c r="K1978" s="328" t="s">
        <v>33</v>
      </c>
      <c r="M1978" s="328" t="str">
        <f t="shared" si="61"/>
        <v>053290 KS EQUITY</v>
      </c>
      <c r="O1978" s="328" t="str">
        <f t="shared" si="62"/>
        <v>KOSDAQ:A053290</v>
      </c>
    </row>
    <row r="1979" spans="2:15">
      <c r="B1979" s="328" t="s">
        <v>9633</v>
      </c>
      <c r="C1979" s="328" t="s">
        <v>4165</v>
      </c>
      <c r="D1979" s="331" t="s">
        <v>9634</v>
      </c>
      <c r="E1979" s="328" t="s">
        <v>290</v>
      </c>
      <c r="F1979" s="328" t="s">
        <v>9635</v>
      </c>
      <c r="G1979" s="330">
        <v>37579</v>
      </c>
      <c r="H1979" s="328" t="s">
        <v>39</v>
      </c>
      <c r="I1979" s="328" t="s">
        <v>9636</v>
      </c>
      <c r="J1979" s="328" t="s">
        <v>9637</v>
      </c>
      <c r="K1979" s="328" t="s">
        <v>67</v>
      </c>
      <c r="M1979" s="328" t="str">
        <f t="shared" si="61"/>
        <v>064520 KS EQUITY</v>
      </c>
      <c r="O1979" s="328" t="str">
        <f t="shared" si="62"/>
        <v>KOSDAQ:A064520</v>
      </c>
    </row>
    <row r="1980" spans="2:15">
      <c r="B1980" s="328" t="s">
        <v>9638</v>
      </c>
      <c r="C1980" s="328" t="s">
        <v>4165</v>
      </c>
      <c r="D1980" s="331" t="s">
        <v>9639</v>
      </c>
      <c r="E1980" s="328" t="s">
        <v>131</v>
      </c>
      <c r="F1980" s="328" t="s">
        <v>1183</v>
      </c>
      <c r="G1980" s="330">
        <v>37565</v>
      </c>
      <c r="H1980" s="328" t="s">
        <v>39</v>
      </c>
      <c r="I1980" s="328" t="s">
        <v>9640</v>
      </c>
      <c r="J1980" s="328" t="s">
        <v>9641</v>
      </c>
      <c r="K1980" s="328" t="s">
        <v>33</v>
      </c>
      <c r="M1980" s="328" t="str">
        <f t="shared" si="61"/>
        <v>035600 KS EQUITY</v>
      </c>
      <c r="O1980" s="328" t="str">
        <f t="shared" si="62"/>
        <v>KOSDAQ:A035600</v>
      </c>
    </row>
    <row r="1981" spans="2:15">
      <c r="B1981" s="328" t="s">
        <v>9642</v>
      </c>
      <c r="C1981" s="328" t="s">
        <v>4165</v>
      </c>
      <c r="D1981" s="331" t="s">
        <v>9643</v>
      </c>
      <c r="E1981" s="328" t="s">
        <v>225</v>
      </c>
      <c r="F1981" s="328" t="s">
        <v>9644</v>
      </c>
      <c r="G1981" s="330">
        <v>37561</v>
      </c>
      <c r="H1981" s="328" t="s">
        <v>39</v>
      </c>
      <c r="I1981" s="328" t="s">
        <v>9645</v>
      </c>
      <c r="J1981" s="328" t="s">
        <v>9646</v>
      </c>
      <c r="K1981" s="328" t="s">
        <v>33</v>
      </c>
      <c r="M1981" s="328" t="str">
        <f t="shared" si="61"/>
        <v>065170 KS EQUITY</v>
      </c>
      <c r="O1981" s="328" t="str">
        <f t="shared" si="62"/>
        <v>KOSDAQ:A065170</v>
      </c>
    </row>
    <row r="1982" spans="2:15">
      <c r="B1982" s="328" t="s">
        <v>9647</v>
      </c>
      <c r="C1982" s="328" t="s">
        <v>4165</v>
      </c>
      <c r="D1982" s="331" t="s">
        <v>9648</v>
      </c>
      <c r="E1982" s="328" t="s">
        <v>1193</v>
      </c>
      <c r="F1982" s="328" t="s">
        <v>9649</v>
      </c>
      <c r="G1982" s="330">
        <v>37530</v>
      </c>
      <c r="H1982" s="328" t="s">
        <v>39</v>
      </c>
      <c r="I1982" s="328" t="s">
        <v>9650</v>
      </c>
      <c r="J1982" s="328" t="s">
        <v>9651</v>
      </c>
      <c r="K1982" s="328" t="s">
        <v>104</v>
      </c>
      <c r="M1982" s="328" t="str">
        <f t="shared" si="61"/>
        <v>034230 KS EQUITY</v>
      </c>
      <c r="O1982" s="328" t="str">
        <f t="shared" si="62"/>
        <v>KOSDAQ:A034230</v>
      </c>
    </row>
    <row r="1983" spans="2:15">
      <c r="B1983" s="328" t="s">
        <v>9652</v>
      </c>
      <c r="C1983" s="328" t="s">
        <v>4165</v>
      </c>
      <c r="D1983" s="331" t="s">
        <v>9653</v>
      </c>
      <c r="E1983" s="328" t="s">
        <v>7214</v>
      </c>
      <c r="F1983" s="328" t="s">
        <v>9654</v>
      </c>
      <c r="G1983" s="330">
        <v>37518</v>
      </c>
      <c r="H1983" s="328" t="s">
        <v>39</v>
      </c>
      <c r="I1983" s="328" t="s">
        <v>9655</v>
      </c>
      <c r="J1983" s="328" t="s">
        <v>9656</v>
      </c>
      <c r="K1983" s="328" t="s">
        <v>104</v>
      </c>
      <c r="M1983" s="328" t="str">
        <f t="shared" si="61"/>
        <v>041590 KS EQUITY</v>
      </c>
      <c r="O1983" s="328" t="str">
        <f t="shared" si="62"/>
        <v>KOSDAQ:A041590</v>
      </c>
    </row>
    <row r="1984" spans="2:15">
      <c r="B1984" s="328" t="s">
        <v>9657</v>
      </c>
      <c r="C1984" s="328" t="s">
        <v>4165</v>
      </c>
      <c r="D1984" s="331" t="s">
        <v>9658</v>
      </c>
      <c r="E1984" s="328" t="s">
        <v>198</v>
      </c>
      <c r="F1984" s="328" t="s">
        <v>9659</v>
      </c>
      <c r="G1984" s="330">
        <v>37516</v>
      </c>
      <c r="H1984" s="328" t="s">
        <v>39</v>
      </c>
      <c r="I1984" s="328" t="s">
        <v>9660</v>
      </c>
      <c r="J1984" s="328" t="s">
        <v>9661</v>
      </c>
      <c r="K1984" s="328" t="s">
        <v>1347</v>
      </c>
      <c r="M1984" s="328" t="str">
        <f t="shared" si="61"/>
        <v>042600 KS EQUITY</v>
      </c>
      <c r="O1984" s="328" t="str">
        <f t="shared" si="62"/>
        <v>KOSDAQ:A042600</v>
      </c>
    </row>
    <row r="1985" spans="2:15">
      <c r="B1985" s="328" t="s">
        <v>9662</v>
      </c>
      <c r="C1985" s="328" t="s">
        <v>4165</v>
      </c>
      <c r="D1985" s="331" t="s">
        <v>9663</v>
      </c>
      <c r="E1985" s="328" t="s">
        <v>187</v>
      </c>
      <c r="F1985" s="328" t="s">
        <v>9664</v>
      </c>
      <c r="G1985" s="330">
        <v>37504</v>
      </c>
      <c r="H1985" s="328" t="s">
        <v>39</v>
      </c>
      <c r="I1985" s="328" t="s">
        <v>9665</v>
      </c>
      <c r="J1985" s="328" t="s">
        <v>9666</v>
      </c>
      <c r="K1985" s="328" t="s">
        <v>33</v>
      </c>
      <c r="M1985" s="328" t="str">
        <f t="shared" si="61"/>
        <v>065500 KS EQUITY</v>
      </c>
      <c r="O1985" s="328" t="str">
        <f t="shared" si="62"/>
        <v>KOSDAQ:A065500</v>
      </c>
    </row>
    <row r="1986" spans="2:15">
      <c r="B1986" s="328" t="s">
        <v>9667</v>
      </c>
      <c r="C1986" s="328" t="s">
        <v>4165</v>
      </c>
      <c r="D1986" s="331" t="s">
        <v>9668</v>
      </c>
      <c r="E1986" s="328" t="s">
        <v>2431</v>
      </c>
      <c r="F1986" s="328" t="s">
        <v>9669</v>
      </c>
      <c r="G1986" s="330">
        <v>37490</v>
      </c>
      <c r="H1986" s="328" t="s">
        <v>39</v>
      </c>
      <c r="I1986" s="328" t="s">
        <v>9670</v>
      </c>
      <c r="J1986" s="328" t="s">
        <v>9671</v>
      </c>
      <c r="K1986" s="328" t="s">
        <v>33</v>
      </c>
      <c r="M1986" s="328" t="str">
        <f t="shared" si="61"/>
        <v>060900 KS EQUITY</v>
      </c>
      <c r="O1986" s="328" t="str">
        <f t="shared" si="62"/>
        <v>KOSDAQ:A060900</v>
      </c>
    </row>
    <row r="1987" spans="2:15">
      <c r="B1987" s="328" t="s">
        <v>9672</v>
      </c>
      <c r="C1987" s="328" t="s">
        <v>4165</v>
      </c>
      <c r="D1987" s="331" t="s">
        <v>9673</v>
      </c>
      <c r="E1987" s="328" t="s">
        <v>7214</v>
      </c>
      <c r="F1987" s="328" t="s">
        <v>9674</v>
      </c>
      <c r="G1987" s="330">
        <v>37490</v>
      </c>
      <c r="H1987" s="328" t="s">
        <v>39</v>
      </c>
      <c r="I1987" s="328" t="s">
        <v>9675</v>
      </c>
      <c r="J1987" s="328" t="s">
        <v>9676</v>
      </c>
      <c r="K1987" s="328" t="s">
        <v>33</v>
      </c>
      <c r="M1987" s="328" t="str">
        <f t="shared" si="61"/>
        <v>066620 KS EQUITY</v>
      </c>
      <c r="O1987" s="328" t="str">
        <f t="shared" si="62"/>
        <v>KOSDAQ:A066620</v>
      </c>
    </row>
    <row r="1988" spans="2:15">
      <c r="B1988" s="328" t="s">
        <v>9677</v>
      </c>
      <c r="C1988" s="328" t="s">
        <v>4165</v>
      </c>
      <c r="D1988" s="331" t="s">
        <v>9678</v>
      </c>
      <c r="E1988" s="328" t="s">
        <v>756</v>
      </c>
      <c r="F1988" s="328" t="s">
        <v>9679</v>
      </c>
      <c r="G1988" s="330">
        <v>37490</v>
      </c>
      <c r="H1988" s="328" t="s">
        <v>39</v>
      </c>
      <c r="I1988" s="328" t="s">
        <v>9680</v>
      </c>
      <c r="J1988" s="328" t="s">
        <v>9681</v>
      </c>
      <c r="K1988" s="328" t="s">
        <v>33</v>
      </c>
      <c r="M1988" s="328" t="str">
        <f t="shared" si="61"/>
        <v>052770 KS EQUITY</v>
      </c>
      <c r="O1988" s="328" t="str">
        <f t="shared" si="62"/>
        <v>KOSDAQ:A052770</v>
      </c>
    </row>
    <row r="1989" spans="2:15">
      <c r="B1989" s="328" t="s">
        <v>9682</v>
      </c>
      <c r="C1989" s="328" t="s">
        <v>4165</v>
      </c>
      <c r="D1989" s="331" t="s">
        <v>9683</v>
      </c>
      <c r="E1989" s="328" t="s">
        <v>9684</v>
      </c>
      <c r="F1989" s="328" t="s">
        <v>9685</v>
      </c>
      <c r="G1989" s="330">
        <v>37481</v>
      </c>
      <c r="H1989" s="328" t="s">
        <v>39</v>
      </c>
      <c r="I1989" s="328" t="s">
        <v>9686</v>
      </c>
      <c r="J1989" s="328" t="s">
        <v>9687</v>
      </c>
      <c r="K1989" s="328" t="s">
        <v>33</v>
      </c>
      <c r="M1989" s="328" t="str">
        <f t="shared" si="61"/>
        <v>065420 KS EQUITY</v>
      </c>
      <c r="O1989" s="328" t="str">
        <f t="shared" si="62"/>
        <v>KOSDAQ:A065420</v>
      </c>
    </row>
    <row r="1990" spans="2:15">
      <c r="B1990" s="328" t="s">
        <v>9688</v>
      </c>
      <c r="C1990" s="328" t="s">
        <v>4165</v>
      </c>
      <c r="D1990" s="331" t="s">
        <v>9689</v>
      </c>
      <c r="E1990" s="328" t="s">
        <v>941</v>
      </c>
      <c r="F1990" s="328" t="s">
        <v>9690</v>
      </c>
      <c r="G1990" s="330">
        <v>37476</v>
      </c>
      <c r="H1990" s="328" t="s">
        <v>39</v>
      </c>
      <c r="I1990" s="328" t="s">
        <v>9691</v>
      </c>
      <c r="J1990" s="328" t="s">
        <v>9692</v>
      </c>
      <c r="K1990" s="328" t="s">
        <v>104</v>
      </c>
      <c r="M1990" s="328" t="str">
        <f t="shared" si="61"/>
        <v>064800 KS EQUITY</v>
      </c>
      <c r="O1990" s="328" t="str">
        <f t="shared" si="62"/>
        <v>KOSDAQ:A064800</v>
      </c>
    </row>
    <row r="1991" spans="2:15">
      <c r="B1991" s="328" t="s">
        <v>9693</v>
      </c>
      <c r="C1991" s="328" t="s">
        <v>4165</v>
      </c>
      <c r="D1991" s="331" t="s">
        <v>9694</v>
      </c>
      <c r="E1991" s="328" t="s">
        <v>365</v>
      </c>
      <c r="F1991" s="328" t="s">
        <v>9695</v>
      </c>
      <c r="G1991" s="330">
        <v>37460</v>
      </c>
      <c r="H1991" s="328" t="s">
        <v>39</v>
      </c>
      <c r="I1991" s="328" t="s">
        <v>9696</v>
      </c>
      <c r="J1991" s="328" t="s">
        <v>9697</v>
      </c>
      <c r="K1991" s="328" t="s">
        <v>436</v>
      </c>
      <c r="M1991" s="328" t="str">
        <f t="shared" si="61"/>
        <v>039980 KS EQUITY</v>
      </c>
      <c r="O1991" s="328" t="str">
        <f t="shared" si="62"/>
        <v>KOSDAQ:A039980</v>
      </c>
    </row>
    <row r="1992" spans="2:15">
      <c r="B1992" s="328" t="s">
        <v>9698</v>
      </c>
      <c r="C1992" s="328" t="s">
        <v>4165</v>
      </c>
      <c r="D1992" s="331" t="s">
        <v>9699</v>
      </c>
      <c r="E1992" s="328" t="s">
        <v>439</v>
      </c>
      <c r="F1992" s="328" t="s">
        <v>9700</v>
      </c>
      <c r="G1992" s="330">
        <v>37456</v>
      </c>
      <c r="H1992" s="328" t="s">
        <v>39</v>
      </c>
      <c r="I1992" s="328" t="s">
        <v>9701</v>
      </c>
      <c r="J1992" s="328" t="s">
        <v>9702</v>
      </c>
      <c r="K1992" s="328" t="s">
        <v>351</v>
      </c>
      <c r="M1992" s="328" t="str">
        <f t="shared" si="61"/>
        <v>048410 KS EQUITY</v>
      </c>
      <c r="O1992" s="328" t="str">
        <f t="shared" si="62"/>
        <v>KOSDAQ:A048410</v>
      </c>
    </row>
    <row r="1993" spans="2:15">
      <c r="B1993" s="328" t="s">
        <v>9703</v>
      </c>
      <c r="C1993" s="328" t="s">
        <v>4165</v>
      </c>
      <c r="D1993" s="331" t="s">
        <v>9704</v>
      </c>
      <c r="E1993" s="328" t="s">
        <v>316</v>
      </c>
      <c r="F1993" s="328" t="s">
        <v>9705</v>
      </c>
      <c r="G1993" s="330">
        <v>37453</v>
      </c>
      <c r="H1993" s="328" t="s">
        <v>39</v>
      </c>
      <c r="I1993" s="328" t="s">
        <v>9706</v>
      </c>
      <c r="J1993" s="328" t="s">
        <v>9707</v>
      </c>
      <c r="K1993" s="328" t="s">
        <v>67</v>
      </c>
      <c r="M1993" s="328" t="str">
        <f t="shared" si="61"/>
        <v>058610 KS EQUITY</v>
      </c>
      <c r="O1993" s="328" t="str">
        <f t="shared" si="62"/>
        <v>KOSDAQ:A058610</v>
      </c>
    </row>
    <row r="1994" spans="2:15">
      <c r="B1994" s="328" t="s">
        <v>9708</v>
      </c>
      <c r="C1994" s="328" t="s">
        <v>4165</v>
      </c>
      <c r="D1994" s="331" t="s">
        <v>9709</v>
      </c>
      <c r="E1994" s="328" t="s">
        <v>131</v>
      </c>
      <c r="F1994" s="328" t="s">
        <v>9710</v>
      </c>
      <c r="G1994" s="330">
        <v>37453</v>
      </c>
      <c r="H1994" s="328" t="s">
        <v>39</v>
      </c>
      <c r="I1994" s="328" t="s">
        <v>9711</v>
      </c>
      <c r="J1994" s="328" t="s">
        <v>9712</v>
      </c>
      <c r="K1994" s="328" t="s">
        <v>579</v>
      </c>
      <c r="M1994" s="328" t="str">
        <f t="shared" si="61"/>
        <v>045340 KS EQUITY</v>
      </c>
      <c r="O1994" s="328" t="str">
        <f t="shared" si="62"/>
        <v>KOSDAQ:A045340</v>
      </c>
    </row>
    <row r="1995" spans="2:15">
      <c r="B1995" s="328" t="s">
        <v>9713</v>
      </c>
      <c r="C1995" s="328" t="s">
        <v>4165</v>
      </c>
      <c r="D1995" s="331" t="s">
        <v>9714</v>
      </c>
      <c r="E1995" s="328" t="s">
        <v>316</v>
      </c>
      <c r="F1995" s="328" t="s">
        <v>9715</v>
      </c>
      <c r="G1995" s="330">
        <v>37448</v>
      </c>
      <c r="H1995" s="328" t="s">
        <v>39</v>
      </c>
      <c r="I1995" s="328" t="s">
        <v>2676</v>
      </c>
      <c r="J1995" s="328" t="s">
        <v>9716</v>
      </c>
      <c r="K1995" s="328" t="s">
        <v>33</v>
      </c>
      <c r="M1995" s="328" t="str">
        <f t="shared" si="61"/>
        <v>065710 KS EQUITY</v>
      </c>
      <c r="O1995" s="328" t="str">
        <f t="shared" si="62"/>
        <v>KOSDAQ:A065710</v>
      </c>
    </row>
    <row r="1996" spans="2:15">
      <c r="B1996" s="328" t="s">
        <v>9717</v>
      </c>
      <c r="C1996" s="328" t="s">
        <v>4165</v>
      </c>
      <c r="D1996" s="331" t="s">
        <v>9718</v>
      </c>
      <c r="E1996" s="328" t="s">
        <v>290</v>
      </c>
      <c r="F1996" s="328" t="s">
        <v>9719</v>
      </c>
      <c r="G1996" s="330">
        <v>37448</v>
      </c>
      <c r="H1996" s="328" t="s">
        <v>39</v>
      </c>
      <c r="I1996" s="328" t="s">
        <v>9720</v>
      </c>
      <c r="J1996" s="328" t="s">
        <v>9721</v>
      </c>
      <c r="K1996" s="328" t="s">
        <v>971</v>
      </c>
      <c r="M1996" s="328" t="str">
        <f t="shared" si="61"/>
        <v>065690 KS EQUITY</v>
      </c>
      <c r="O1996" s="328" t="str">
        <f t="shared" si="62"/>
        <v>KOSDAQ:A065690</v>
      </c>
    </row>
    <row r="1997" spans="2:15">
      <c r="B1997" s="328" t="s">
        <v>9722</v>
      </c>
      <c r="C1997" s="328" t="s">
        <v>4165</v>
      </c>
      <c r="D1997" s="331" t="s">
        <v>9723</v>
      </c>
      <c r="E1997" s="328" t="s">
        <v>756</v>
      </c>
      <c r="F1997" s="328" t="s">
        <v>9724</v>
      </c>
      <c r="G1997" s="330">
        <v>37440</v>
      </c>
      <c r="H1997" s="328" t="s">
        <v>39</v>
      </c>
      <c r="I1997" s="328" t="s">
        <v>154</v>
      </c>
      <c r="J1997" s="328" t="s">
        <v>9725</v>
      </c>
      <c r="K1997" s="328" t="s">
        <v>67</v>
      </c>
      <c r="M1997" s="328" t="str">
        <f t="shared" si="61"/>
        <v>043710 KS EQUITY</v>
      </c>
      <c r="O1997" s="328" t="str">
        <f t="shared" si="62"/>
        <v>KOSDAQ:A043710</v>
      </c>
    </row>
    <row r="1998" spans="2:15">
      <c r="B1998" s="328" t="s">
        <v>9726</v>
      </c>
      <c r="C1998" s="328" t="s">
        <v>4165</v>
      </c>
      <c r="D1998" s="331" t="s">
        <v>9727</v>
      </c>
      <c r="E1998" s="328" t="s">
        <v>756</v>
      </c>
      <c r="F1998" s="328" t="s">
        <v>9728</v>
      </c>
      <c r="G1998" s="330">
        <v>37440</v>
      </c>
      <c r="H1998" s="328" t="s">
        <v>39</v>
      </c>
      <c r="I1998" s="328" t="s">
        <v>9729</v>
      </c>
      <c r="J1998" s="328" t="s">
        <v>9730</v>
      </c>
      <c r="K1998" s="328" t="s">
        <v>33</v>
      </c>
      <c r="M1998" s="328" t="str">
        <f t="shared" si="61"/>
        <v>060560 KS EQUITY</v>
      </c>
      <c r="O1998" s="328" t="str">
        <f t="shared" si="62"/>
        <v>KOSDAQ:A060560</v>
      </c>
    </row>
    <row r="1999" spans="2:15">
      <c r="B1999" s="328" t="s">
        <v>9731</v>
      </c>
      <c r="C1999" s="328" t="s">
        <v>4165</v>
      </c>
      <c r="D1999" s="331" t="s">
        <v>9732</v>
      </c>
      <c r="E1999" s="328" t="s">
        <v>198</v>
      </c>
      <c r="F1999" s="328" t="s">
        <v>9733</v>
      </c>
      <c r="G1999" s="330">
        <v>37432</v>
      </c>
      <c r="H1999" s="328" t="s">
        <v>39</v>
      </c>
      <c r="I1999" s="328" t="s">
        <v>9734</v>
      </c>
      <c r="J1999" s="328" t="s">
        <v>9735</v>
      </c>
      <c r="K1999" s="328" t="s">
        <v>579</v>
      </c>
      <c r="M1999" s="328" t="str">
        <f t="shared" si="61"/>
        <v>036010 KS EQUITY</v>
      </c>
      <c r="O1999" s="328" t="str">
        <f t="shared" si="62"/>
        <v>KOSDAQ:A036010</v>
      </c>
    </row>
    <row r="2000" spans="2:15">
      <c r="B2000" s="328" t="s">
        <v>9736</v>
      </c>
      <c r="C2000" s="328" t="s">
        <v>4165</v>
      </c>
      <c r="D2000" s="331" t="s">
        <v>9737</v>
      </c>
      <c r="E2000" s="328" t="s">
        <v>2472</v>
      </c>
      <c r="F2000" s="328" t="s">
        <v>9738</v>
      </c>
      <c r="G2000" s="330">
        <v>37425</v>
      </c>
      <c r="H2000" s="328" t="s">
        <v>39</v>
      </c>
      <c r="I2000" s="328" t="s">
        <v>9739</v>
      </c>
      <c r="J2000" s="328" t="s">
        <v>9740</v>
      </c>
      <c r="K2000" s="328" t="s">
        <v>33</v>
      </c>
      <c r="M2000" s="328" t="str">
        <f t="shared" si="61"/>
        <v>060280 KS EQUITY</v>
      </c>
      <c r="O2000" s="328" t="str">
        <f t="shared" si="62"/>
        <v>KOSDAQ:A060280</v>
      </c>
    </row>
    <row r="2001" spans="2:15">
      <c r="B2001" s="328" t="s">
        <v>9741</v>
      </c>
      <c r="C2001" s="328" t="s">
        <v>4165</v>
      </c>
      <c r="D2001" s="331" t="s">
        <v>9742</v>
      </c>
      <c r="E2001" s="328" t="s">
        <v>439</v>
      </c>
      <c r="F2001" s="328" t="s">
        <v>9743</v>
      </c>
      <c r="G2001" s="330">
        <v>37425</v>
      </c>
      <c r="H2001" s="328" t="s">
        <v>39</v>
      </c>
      <c r="I2001" s="328" t="s">
        <v>9568</v>
      </c>
      <c r="J2001" s="328" t="s">
        <v>9744</v>
      </c>
      <c r="K2001" s="328" t="s">
        <v>33</v>
      </c>
      <c r="M2001" s="328" t="str">
        <f t="shared" si="61"/>
        <v>060230 KS EQUITY</v>
      </c>
      <c r="O2001" s="328" t="str">
        <f t="shared" si="62"/>
        <v>KOSDAQ:A060230</v>
      </c>
    </row>
    <row r="2002" spans="2:15">
      <c r="B2002" s="328" t="s">
        <v>9745</v>
      </c>
      <c r="C2002" s="328" t="s">
        <v>4165</v>
      </c>
      <c r="D2002" s="331" t="s">
        <v>9746</v>
      </c>
      <c r="E2002" s="328" t="s">
        <v>1241</v>
      </c>
      <c r="F2002" s="328" t="s">
        <v>9747</v>
      </c>
      <c r="G2002" s="330">
        <v>37421</v>
      </c>
      <c r="H2002" s="328" t="s">
        <v>39</v>
      </c>
      <c r="I2002" s="328" t="s">
        <v>9748</v>
      </c>
      <c r="J2002" s="328" t="s">
        <v>9749</v>
      </c>
      <c r="K2002" s="328" t="s">
        <v>67</v>
      </c>
      <c r="M2002" s="328" t="str">
        <f t="shared" si="61"/>
        <v>046940 KS EQUITY</v>
      </c>
      <c r="O2002" s="328" t="str">
        <f t="shared" si="62"/>
        <v>KOSDAQ:A046940</v>
      </c>
    </row>
    <row r="2003" spans="2:15">
      <c r="B2003" s="328" t="s">
        <v>9750</v>
      </c>
      <c r="C2003" s="328" t="s">
        <v>4165</v>
      </c>
      <c r="D2003" s="331" t="s">
        <v>9751</v>
      </c>
      <c r="E2003" s="328" t="s">
        <v>131</v>
      </c>
      <c r="F2003" s="328" t="s">
        <v>9752</v>
      </c>
      <c r="G2003" s="330">
        <v>37411</v>
      </c>
      <c r="H2003" s="328" t="s">
        <v>39</v>
      </c>
      <c r="I2003" s="328" t="s">
        <v>9753</v>
      </c>
      <c r="J2003" s="328" t="s">
        <v>9754</v>
      </c>
      <c r="K2003" s="328" t="s">
        <v>33</v>
      </c>
      <c r="M2003" s="328" t="str">
        <f t="shared" si="61"/>
        <v>057680 KS EQUITY</v>
      </c>
      <c r="O2003" s="328" t="str">
        <f t="shared" si="62"/>
        <v>KOSDAQ:A057680</v>
      </c>
    </row>
    <row r="2004" spans="2:15">
      <c r="B2004" s="328" t="s">
        <v>9755</v>
      </c>
      <c r="C2004" s="328" t="s">
        <v>4165</v>
      </c>
      <c r="D2004" s="331" t="s">
        <v>9756</v>
      </c>
      <c r="E2004" s="328" t="s">
        <v>7489</v>
      </c>
      <c r="F2004" s="328" t="s">
        <v>9757</v>
      </c>
      <c r="G2004" s="330">
        <v>37406</v>
      </c>
      <c r="H2004" s="328" t="s">
        <v>39</v>
      </c>
      <c r="I2004" s="328" t="s">
        <v>9758</v>
      </c>
      <c r="J2004" s="328" t="s">
        <v>9759</v>
      </c>
      <c r="K2004" s="328" t="s">
        <v>67</v>
      </c>
      <c r="M2004" s="328" t="str">
        <f t="shared" si="61"/>
        <v>060150 KS EQUITY</v>
      </c>
      <c r="O2004" s="328" t="str">
        <f t="shared" si="62"/>
        <v>KOSDAQ:A060150</v>
      </c>
    </row>
    <row r="2005" spans="2:15">
      <c r="B2005" s="328" t="s">
        <v>9760</v>
      </c>
      <c r="C2005" s="328" t="s">
        <v>4165</v>
      </c>
      <c r="D2005" s="331" t="s">
        <v>9761</v>
      </c>
      <c r="E2005" s="328" t="s">
        <v>1044</v>
      </c>
      <c r="F2005" s="328" t="s">
        <v>9762</v>
      </c>
      <c r="G2005" s="330">
        <v>37404</v>
      </c>
      <c r="H2005" s="328" t="s">
        <v>39</v>
      </c>
      <c r="I2005" s="328" t="s">
        <v>9763</v>
      </c>
      <c r="J2005" s="328" t="s">
        <v>9764</v>
      </c>
      <c r="K2005" s="328" t="s">
        <v>33</v>
      </c>
      <c r="M2005" s="328" t="str">
        <f t="shared" si="61"/>
        <v>065530 KS EQUITY</v>
      </c>
      <c r="O2005" s="328" t="str">
        <f t="shared" si="62"/>
        <v>KOSDAQ:A065530</v>
      </c>
    </row>
    <row r="2006" spans="2:15">
      <c r="B2006" s="328" t="s">
        <v>9765</v>
      </c>
      <c r="C2006" s="328" t="s">
        <v>4165</v>
      </c>
      <c r="D2006" s="331" t="s">
        <v>9766</v>
      </c>
      <c r="E2006" s="328" t="s">
        <v>9767</v>
      </c>
      <c r="F2006" s="328" t="s">
        <v>9768</v>
      </c>
      <c r="G2006" s="330">
        <v>37404</v>
      </c>
      <c r="H2006" s="328" t="s">
        <v>39</v>
      </c>
      <c r="I2006" s="328" t="s">
        <v>9769</v>
      </c>
      <c r="J2006" s="328" t="s">
        <v>9770</v>
      </c>
      <c r="K2006" s="328" t="s">
        <v>33</v>
      </c>
      <c r="M2006" s="328" t="str">
        <f t="shared" si="61"/>
        <v>063440 KS EQUITY</v>
      </c>
      <c r="O2006" s="328" t="str">
        <f t="shared" si="62"/>
        <v>KOSDAQ:A063440</v>
      </c>
    </row>
    <row r="2007" spans="2:15">
      <c r="B2007" s="328" t="s">
        <v>9771</v>
      </c>
      <c r="C2007" s="328" t="s">
        <v>4165</v>
      </c>
      <c r="D2007" s="331" t="s">
        <v>9772</v>
      </c>
      <c r="E2007" s="328" t="s">
        <v>131</v>
      </c>
      <c r="F2007" s="328" t="s">
        <v>9773</v>
      </c>
      <c r="G2007" s="330">
        <v>37399</v>
      </c>
      <c r="H2007" s="328" t="s">
        <v>39</v>
      </c>
      <c r="I2007" s="328" t="s">
        <v>9774</v>
      </c>
      <c r="J2007" s="328" t="s">
        <v>9775</v>
      </c>
      <c r="K2007" s="328" t="s">
        <v>33</v>
      </c>
      <c r="M2007" s="328" t="str">
        <f t="shared" si="61"/>
        <v>051160 KS EQUITY</v>
      </c>
      <c r="O2007" s="328" t="str">
        <f t="shared" si="62"/>
        <v>KOSDAQ:A051160</v>
      </c>
    </row>
    <row r="2008" spans="2:15">
      <c r="B2008" s="328" t="s">
        <v>9776</v>
      </c>
      <c r="C2008" s="328" t="s">
        <v>4165</v>
      </c>
      <c r="D2008" s="331" t="s">
        <v>9777</v>
      </c>
      <c r="E2008" s="328" t="s">
        <v>162</v>
      </c>
      <c r="F2008" s="328" t="s">
        <v>9778</v>
      </c>
      <c r="G2008" s="330">
        <v>37397</v>
      </c>
      <c r="H2008" s="328" t="s">
        <v>39</v>
      </c>
      <c r="I2008" s="328" t="s">
        <v>9779</v>
      </c>
      <c r="J2008" s="328" t="s">
        <v>9780</v>
      </c>
      <c r="K2008" s="328" t="s">
        <v>104</v>
      </c>
      <c r="M2008" s="328" t="str">
        <f t="shared" si="61"/>
        <v>065060 KS EQUITY</v>
      </c>
      <c r="O2008" s="328" t="str">
        <f t="shared" si="62"/>
        <v>KOSDAQ:A065060</v>
      </c>
    </row>
    <row r="2009" spans="2:15">
      <c r="B2009" s="328" t="s">
        <v>9781</v>
      </c>
      <c r="C2009" s="328" t="s">
        <v>4165</v>
      </c>
      <c r="D2009" s="331" t="s">
        <v>9782</v>
      </c>
      <c r="E2009" s="328" t="s">
        <v>179</v>
      </c>
      <c r="F2009" s="328" t="s">
        <v>9783</v>
      </c>
      <c r="G2009" s="330">
        <v>37392</v>
      </c>
      <c r="H2009" s="328" t="s">
        <v>39</v>
      </c>
      <c r="I2009" s="328" t="s">
        <v>2315</v>
      </c>
      <c r="J2009" s="328" t="s">
        <v>9784</v>
      </c>
      <c r="K2009" s="328" t="s">
        <v>67</v>
      </c>
      <c r="M2009" s="328" t="str">
        <f t="shared" ref="M2009:M2072" si="63">D2009&amp;" KS EQUITY"</f>
        <v>049180 KS EQUITY</v>
      </c>
      <c r="O2009" s="328" t="str">
        <f t="shared" ref="O2009:O2072" si="64">IF($C2009="코스닥","KOSDAQ:A"&amp;$D2009,"KOSE:A"&amp;$D2009)</f>
        <v>KOSDAQ:A049180</v>
      </c>
    </row>
    <row r="2010" spans="2:15">
      <c r="B2010" s="328" t="s">
        <v>9785</v>
      </c>
      <c r="C2010" s="328" t="s">
        <v>4165</v>
      </c>
      <c r="D2010" s="331" t="s">
        <v>9786</v>
      </c>
      <c r="E2010" s="328" t="s">
        <v>198</v>
      </c>
      <c r="F2010" s="328" t="s">
        <v>9787</v>
      </c>
      <c r="G2010" s="330">
        <v>37392</v>
      </c>
      <c r="H2010" s="328" t="s">
        <v>39</v>
      </c>
      <c r="I2010" s="328" t="s">
        <v>9788</v>
      </c>
      <c r="J2010" s="328" t="s">
        <v>9789</v>
      </c>
      <c r="K2010" s="328" t="s">
        <v>128</v>
      </c>
      <c r="M2010" s="328" t="str">
        <f t="shared" si="63"/>
        <v>060720 KS EQUITY</v>
      </c>
      <c r="O2010" s="328" t="str">
        <f t="shared" si="64"/>
        <v>KOSDAQ:A060720</v>
      </c>
    </row>
    <row r="2011" spans="2:15">
      <c r="B2011" s="328" t="s">
        <v>9790</v>
      </c>
      <c r="C2011" s="328" t="s">
        <v>4165</v>
      </c>
      <c r="D2011" s="331" t="s">
        <v>9791</v>
      </c>
      <c r="E2011" s="328" t="s">
        <v>1261</v>
      </c>
      <c r="F2011" s="328" t="s">
        <v>9792</v>
      </c>
      <c r="G2011" s="330">
        <v>37385</v>
      </c>
      <c r="H2011" s="328" t="s">
        <v>39</v>
      </c>
      <c r="I2011" s="328" t="s">
        <v>9793</v>
      </c>
      <c r="J2011" s="328" t="s">
        <v>9794</v>
      </c>
      <c r="K2011" s="328" t="s">
        <v>67</v>
      </c>
      <c r="M2011" s="328" t="str">
        <f t="shared" si="63"/>
        <v>061040 KS EQUITY</v>
      </c>
      <c r="O2011" s="328" t="str">
        <f t="shared" si="64"/>
        <v>KOSDAQ:A061040</v>
      </c>
    </row>
    <row r="2012" spans="2:15">
      <c r="B2012" s="328" t="s">
        <v>9795</v>
      </c>
      <c r="C2012" s="328" t="s">
        <v>4165</v>
      </c>
      <c r="D2012" s="331" t="s">
        <v>9796</v>
      </c>
      <c r="E2012" s="328" t="s">
        <v>136</v>
      </c>
      <c r="F2012" s="328" t="s">
        <v>9797</v>
      </c>
      <c r="G2012" s="330">
        <v>37371</v>
      </c>
      <c r="H2012" s="328" t="s">
        <v>39</v>
      </c>
      <c r="I2012" s="328" t="s">
        <v>9798</v>
      </c>
      <c r="J2012" s="328" t="s">
        <v>9799</v>
      </c>
      <c r="K2012" s="328" t="s">
        <v>33</v>
      </c>
      <c r="M2012" s="328" t="str">
        <f t="shared" si="63"/>
        <v>050760 KS EQUITY</v>
      </c>
      <c r="O2012" s="328" t="str">
        <f t="shared" si="64"/>
        <v>KOSDAQ:A050760</v>
      </c>
    </row>
    <row r="2013" spans="2:15">
      <c r="B2013" s="328" t="s">
        <v>9800</v>
      </c>
      <c r="C2013" s="328" t="s">
        <v>4165</v>
      </c>
      <c r="D2013" s="331" t="s">
        <v>9801</v>
      </c>
      <c r="E2013" s="328" t="s">
        <v>198</v>
      </c>
      <c r="F2013" s="328" t="s">
        <v>9802</v>
      </c>
      <c r="G2013" s="330">
        <v>37371</v>
      </c>
      <c r="H2013" s="328" t="s">
        <v>39</v>
      </c>
      <c r="I2013" s="328" t="s">
        <v>9803</v>
      </c>
      <c r="J2013" s="328" t="s">
        <v>9804</v>
      </c>
      <c r="K2013" s="328" t="s">
        <v>67</v>
      </c>
      <c r="M2013" s="328" t="str">
        <f t="shared" si="63"/>
        <v>054210 KS EQUITY</v>
      </c>
      <c r="O2013" s="328" t="str">
        <f t="shared" si="64"/>
        <v>KOSDAQ:A054210</v>
      </c>
    </row>
    <row r="2014" spans="2:15">
      <c r="B2014" s="328" t="s">
        <v>9805</v>
      </c>
      <c r="C2014" s="328" t="s">
        <v>4165</v>
      </c>
      <c r="D2014" s="331" t="s">
        <v>9806</v>
      </c>
      <c r="E2014" s="328" t="s">
        <v>1072</v>
      </c>
      <c r="F2014" s="328" t="s">
        <v>9807</v>
      </c>
      <c r="G2014" s="330">
        <v>37369</v>
      </c>
      <c r="H2014" s="328" t="s">
        <v>50</v>
      </c>
      <c r="I2014" s="328" t="s">
        <v>9808</v>
      </c>
      <c r="J2014" s="328" t="s">
        <v>9809</v>
      </c>
      <c r="K2014" s="328" t="s">
        <v>33</v>
      </c>
      <c r="M2014" s="328" t="str">
        <f t="shared" si="63"/>
        <v>050120 KS EQUITY</v>
      </c>
      <c r="O2014" s="328" t="str">
        <f t="shared" si="64"/>
        <v>KOSDAQ:A050120</v>
      </c>
    </row>
    <row r="2015" spans="2:15">
      <c r="B2015" s="328" t="s">
        <v>9810</v>
      </c>
      <c r="C2015" s="328" t="s">
        <v>4165</v>
      </c>
      <c r="D2015" s="331" t="s">
        <v>9811</v>
      </c>
      <c r="E2015" s="328" t="s">
        <v>1154</v>
      </c>
      <c r="F2015" s="328" t="s">
        <v>9812</v>
      </c>
      <c r="G2015" s="330">
        <v>37364</v>
      </c>
      <c r="H2015" s="328" t="s">
        <v>39</v>
      </c>
      <c r="I2015" s="328" t="s">
        <v>9813</v>
      </c>
      <c r="J2015" s="328" t="s">
        <v>9814</v>
      </c>
      <c r="K2015" s="328" t="s">
        <v>67</v>
      </c>
      <c r="M2015" s="328" t="str">
        <f t="shared" si="63"/>
        <v>054410 KS EQUITY</v>
      </c>
      <c r="O2015" s="328" t="str">
        <f t="shared" si="64"/>
        <v>KOSDAQ:A054410</v>
      </c>
    </row>
    <row r="2016" spans="2:15">
      <c r="B2016" s="328" t="s">
        <v>9815</v>
      </c>
      <c r="C2016" s="328" t="s">
        <v>4165</v>
      </c>
      <c r="D2016" s="331" t="s">
        <v>9816</v>
      </c>
      <c r="E2016" s="328" t="s">
        <v>198</v>
      </c>
      <c r="F2016" s="328" t="s">
        <v>9817</v>
      </c>
      <c r="G2016" s="330">
        <v>37355</v>
      </c>
      <c r="H2016" s="328" t="s">
        <v>39</v>
      </c>
      <c r="I2016" s="328" t="s">
        <v>9818</v>
      </c>
      <c r="J2016" s="328" t="s">
        <v>9819</v>
      </c>
      <c r="K2016" s="328" t="s">
        <v>436</v>
      </c>
      <c r="M2016" s="328" t="str">
        <f t="shared" si="63"/>
        <v>060310 KS EQUITY</v>
      </c>
      <c r="O2016" s="328" t="str">
        <f t="shared" si="64"/>
        <v>KOSDAQ:A060310</v>
      </c>
    </row>
    <row r="2017" spans="2:15">
      <c r="B2017" s="328" t="s">
        <v>9820</v>
      </c>
      <c r="C2017" s="328" t="s">
        <v>4165</v>
      </c>
      <c r="D2017" s="331" t="s">
        <v>9821</v>
      </c>
      <c r="E2017" s="328" t="s">
        <v>376</v>
      </c>
      <c r="F2017" s="328" t="s">
        <v>9822</v>
      </c>
      <c r="G2017" s="330">
        <v>37348</v>
      </c>
      <c r="H2017" s="328" t="s">
        <v>39</v>
      </c>
      <c r="I2017" s="328" t="s">
        <v>9823</v>
      </c>
      <c r="J2017" s="328" t="s">
        <v>9824</v>
      </c>
      <c r="K2017" s="328" t="s">
        <v>67</v>
      </c>
      <c r="M2017" s="328" t="str">
        <f t="shared" si="63"/>
        <v>061250 KS EQUITY</v>
      </c>
      <c r="O2017" s="328" t="str">
        <f t="shared" si="64"/>
        <v>KOSDAQ:A061250</v>
      </c>
    </row>
    <row r="2018" spans="2:15">
      <c r="B2018" s="328" t="s">
        <v>9825</v>
      </c>
      <c r="C2018" s="328" t="s">
        <v>4165</v>
      </c>
      <c r="D2018" s="331" t="s">
        <v>9826</v>
      </c>
      <c r="E2018" s="328" t="s">
        <v>365</v>
      </c>
      <c r="F2018" s="328" t="s">
        <v>9827</v>
      </c>
      <c r="G2018" s="330">
        <v>37327</v>
      </c>
      <c r="H2018" s="328" t="s">
        <v>39</v>
      </c>
      <c r="I2018" s="328" t="s">
        <v>9828</v>
      </c>
      <c r="J2018" s="328" t="s">
        <v>9829</v>
      </c>
      <c r="K2018" s="328" t="s">
        <v>33</v>
      </c>
      <c r="M2018" s="328" t="str">
        <f t="shared" si="63"/>
        <v>053980 KS EQUITY</v>
      </c>
      <c r="O2018" s="328" t="str">
        <f t="shared" si="64"/>
        <v>KOSDAQ:A053980</v>
      </c>
    </row>
    <row r="2019" spans="2:15">
      <c r="B2019" s="328" t="s">
        <v>9830</v>
      </c>
      <c r="C2019" s="328" t="s">
        <v>4165</v>
      </c>
      <c r="D2019" s="331" t="s">
        <v>9831</v>
      </c>
      <c r="E2019" s="328" t="s">
        <v>6023</v>
      </c>
      <c r="F2019" s="328" t="s">
        <v>9832</v>
      </c>
      <c r="G2019" s="330">
        <v>37315</v>
      </c>
      <c r="H2019" s="328" t="s">
        <v>39</v>
      </c>
      <c r="I2019" s="328" t="s">
        <v>9833</v>
      </c>
      <c r="J2019" s="328" t="s">
        <v>9834</v>
      </c>
      <c r="K2019" s="328" t="s">
        <v>67</v>
      </c>
      <c r="M2019" s="328" t="str">
        <f t="shared" si="63"/>
        <v>054050 KS EQUITY</v>
      </c>
      <c r="O2019" s="328" t="str">
        <f t="shared" si="64"/>
        <v>KOSDAQ:A054050</v>
      </c>
    </row>
    <row r="2020" spans="2:15">
      <c r="B2020" s="328" t="s">
        <v>9835</v>
      </c>
      <c r="C2020" s="328" t="s">
        <v>4165</v>
      </c>
      <c r="D2020" s="331" t="s">
        <v>9836</v>
      </c>
      <c r="E2020" s="328" t="s">
        <v>1044</v>
      </c>
      <c r="F2020" s="328" t="s">
        <v>9837</v>
      </c>
      <c r="G2020" s="330">
        <v>37315</v>
      </c>
      <c r="H2020" s="328" t="s">
        <v>39</v>
      </c>
      <c r="I2020" s="328" t="s">
        <v>9838</v>
      </c>
      <c r="J2020" s="328" t="s">
        <v>9839</v>
      </c>
      <c r="K2020" s="328" t="s">
        <v>67</v>
      </c>
      <c r="M2020" s="328" t="str">
        <f t="shared" si="63"/>
        <v>039420 KS EQUITY</v>
      </c>
      <c r="O2020" s="328" t="str">
        <f t="shared" si="64"/>
        <v>KOSDAQ:A039420</v>
      </c>
    </row>
    <row r="2021" spans="2:15">
      <c r="B2021" s="328" t="s">
        <v>9840</v>
      </c>
      <c r="C2021" s="328" t="s">
        <v>4165</v>
      </c>
      <c r="D2021" s="331" t="s">
        <v>9841</v>
      </c>
      <c r="E2021" s="328" t="s">
        <v>575</v>
      </c>
      <c r="F2021" s="328" t="s">
        <v>9842</v>
      </c>
      <c r="G2021" s="330">
        <v>37313</v>
      </c>
      <c r="H2021" s="328" t="s">
        <v>39</v>
      </c>
      <c r="I2021" s="328" t="s">
        <v>9843</v>
      </c>
      <c r="J2021" s="328" t="s">
        <v>9844</v>
      </c>
      <c r="K2021" s="328" t="s">
        <v>67</v>
      </c>
      <c r="M2021" s="328" t="str">
        <f t="shared" si="63"/>
        <v>039440 KS EQUITY</v>
      </c>
      <c r="O2021" s="328" t="str">
        <f t="shared" si="64"/>
        <v>KOSDAQ:A039440</v>
      </c>
    </row>
    <row r="2022" spans="2:15">
      <c r="B2022" s="328" t="s">
        <v>9845</v>
      </c>
      <c r="C2022" s="328" t="s">
        <v>4165</v>
      </c>
      <c r="D2022" s="331" t="s">
        <v>9846</v>
      </c>
      <c r="E2022" s="328" t="s">
        <v>439</v>
      </c>
      <c r="F2022" s="328" t="s">
        <v>9847</v>
      </c>
      <c r="G2022" s="330">
        <v>37308</v>
      </c>
      <c r="H2022" s="328" t="s">
        <v>39</v>
      </c>
      <c r="I2022" s="328" t="s">
        <v>9848</v>
      </c>
      <c r="J2022" s="328" t="s">
        <v>9849</v>
      </c>
      <c r="K2022" s="328" t="s">
        <v>67</v>
      </c>
      <c r="M2022" s="328" t="str">
        <f t="shared" si="63"/>
        <v>049550 KS EQUITY</v>
      </c>
      <c r="O2022" s="328" t="str">
        <f t="shared" si="64"/>
        <v>KOSDAQ:A049550</v>
      </c>
    </row>
    <row r="2023" spans="2:15">
      <c r="B2023" s="328" t="s">
        <v>9850</v>
      </c>
      <c r="C2023" s="328" t="s">
        <v>4165</v>
      </c>
      <c r="D2023" s="331" t="s">
        <v>9851</v>
      </c>
      <c r="E2023" s="328" t="s">
        <v>376</v>
      </c>
      <c r="F2023" s="328" t="s">
        <v>9852</v>
      </c>
      <c r="G2023" s="330">
        <v>37308</v>
      </c>
      <c r="H2023" s="328" t="s">
        <v>39</v>
      </c>
      <c r="I2023" s="328" t="s">
        <v>9853</v>
      </c>
      <c r="J2023" s="328" t="s">
        <v>9854</v>
      </c>
      <c r="K2023" s="328" t="s">
        <v>67</v>
      </c>
      <c r="M2023" s="328" t="str">
        <f t="shared" si="63"/>
        <v>054670 KS EQUITY</v>
      </c>
      <c r="O2023" s="328" t="str">
        <f t="shared" si="64"/>
        <v>KOSDAQ:A054670</v>
      </c>
    </row>
    <row r="2024" spans="2:15">
      <c r="B2024" s="328" t="s">
        <v>9855</v>
      </c>
      <c r="C2024" s="328" t="s">
        <v>4165</v>
      </c>
      <c r="D2024" s="331" t="s">
        <v>9856</v>
      </c>
      <c r="E2024" s="328" t="s">
        <v>376</v>
      </c>
      <c r="F2024" s="328" t="s">
        <v>9857</v>
      </c>
      <c r="G2024" s="330">
        <v>37302</v>
      </c>
      <c r="H2024" s="328" t="s">
        <v>39</v>
      </c>
      <c r="I2024" s="328" t="s">
        <v>3083</v>
      </c>
      <c r="J2024" s="328" t="s">
        <v>9858</v>
      </c>
      <c r="K2024" s="328" t="s">
        <v>351</v>
      </c>
      <c r="M2024" s="328" t="str">
        <f t="shared" si="63"/>
        <v>060590 KS EQUITY</v>
      </c>
      <c r="O2024" s="328" t="str">
        <f t="shared" si="64"/>
        <v>KOSDAQ:A060590</v>
      </c>
    </row>
    <row r="2025" spans="2:15">
      <c r="B2025" s="328" t="s">
        <v>9859</v>
      </c>
      <c r="C2025" s="328" t="s">
        <v>4165</v>
      </c>
      <c r="D2025" s="331" t="s">
        <v>9860</v>
      </c>
      <c r="E2025" s="328" t="s">
        <v>1261</v>
      </c>
      <c r="F2025" s="328" t="s">
        <v>9861</v>
      </c>
      <c r="G2025" s="330">
        <v>37302</v>
      </c>
      <c r="H2025" s="328" t="s">
        <v>39</v>
      </c>
      <c r="I2025" s="328" t="s">
        <v>9862</v>
      </c>
      <c r="J2025" s="328" t="s">
        <v>9863</v>
      </c>
      <c r="K2025" s="328" t="s">
        <v>33</v>
      </c>
      <c r="M2025" s="328" t="str">
        <f t="shared" si="63"/>
        <v>049070 KS EQUITY</v>
      </c>
      <c r="O2025" s="328" t="str">
        <f t="shared" si="64"/>
        <v>KOSDAQ:A049070</v>
      </c>
    </row>
    <row r="2026" spans="2:15">
      <c r="B2026" s="328" t="s">
        <v>9864</v>
      </c>
      <c r="C2026" s="328" t="s">
        <v>4165</v>
      </c>
      <c r="D2026" s="331" t="s">
        <v>9865</v>
      </c>
      <c r="E2026" s="328" t="s">
        <v>697</v>
      </c>
      <c r="F2026" s="328" t="s">
        <v>9866</v>
      </c>
      <c r="G2026" s="330">
        <v>37294</v>
      </c>
      <c r="H2026" s="328" t="s">
        <v>39</v>
      </c>
      <c r="I2026" s="328" t="s">
        <v>9867</v>
      </c>
      <c r="J2026" s="328" t="s">
        <v>9868</v>
      </c>
      <c r="K2026" s="328" t="s">
        <v>971</v>
      </c>
      <c r="M2026" s="328" t="str">
        <f t="shared" si="63"/>
        <v>060370 KS EQUITY</v>
      </c>
      <c r="O2026" s="328" t="str">
        <f t="shared" si="64"/>
        <v>KOSDAQ:A060370</v>
      </c>
    </row>
    <row r="2027" spans="2:15">
      <c r="B2027" s="328" t="s">
        <v>9869</v>
      </c>
      <c r="C2027" s="328" t="s">
        <v>4165</v>
      </c>
      <c r="D2027" s="331" t="s">
        <v>9870</v>
      </c>
      <c r="E2027" s="328" t="s">
        <v>1182</v>
      </c>
      <c r="F2027" s="328" t="s">
        <v>9871</v>
      </c>
      <c r="G2027" s="330">
        <v>37294</v>
      </c>
      <c r="H2027" s="328" t="s">
        <v>39</v>
      </c>
      <c r="I2027" s="328" t="s">
        <v>9872</v>
      </c>
      <c r="J2027" s="328" t="s">
        <v>9873</v>
      </c>
      <c r="K2027" s="328" t="s">
        <v>33</v>
      </c>
      <c r="M2027" s="328" t="str">
        <f t="shared" si="63"/>
        <v>051380 KS EQUITY</v>
      </c>
      <c r="O2027" s="328" t="str">
        <f t="shared" si="64"/>
        <v>KOSDAQ:A051380</v>
      </c>
    </row>
    <row r="2028" spans="2:15">
      <c r="B2028" s="328" t="s">
        <v>9874</v>
      </c>
      <c r="C2028" s="328" t="s">
        <v>4165</v>
      </c>
      <c r="D2028" s="331" t="s">
        <v>9875</v>
      </c>
      <c r="E2028" s="328" t="s">
        <v>187</v>
      </c>
      <c r="F2028" s="328" t="s">
        <v>9876</v>
      </c>
      <c r="G2028" s="330">
        <v>37292</v>
      </c>
      <c r="H2028" s="328" t="s">
        <v>39</v>
      </c>
      <c r="I2028" s="328" t="s">
        <v>9877</v>
      </c>
      <c r="J2028" s="328" t="s">
        <v>9878</v>
      </c>
      <c r="K2028" s="328" t="s">
        <v>635</v>
      </c>
      <c r="M2028" s="328" t="str">
        <f t="shared" si="63"/>
        <v>053270 KS EQUITY</v>
      </c>
      <c r="O2028" s="328" t="str">
        <f t="shared" si="64"/>
        <v>KOSDAQ:A053270</v>
      </c>
    </row>
    <row r="2029" spans="2:15">
      <c r="B2029" s="328" t="s">
        <v>9879</v>
      </c>
      <c r="C2029" s="328" t="s">
        <v>4165</v>
      </c>
      <c r="D2029" s="331" t="s">
        <v>9880</v>
      </c>
      <c r="E2029" s="328" t="s">
        <v>1375</v>
      </c>
      <c r="F2029" s="328" t="s">
        <v>9881</v>
      </c>
      <c r="G2029" s="330">
        <v>37292</v>
      </c>
      <c r="H2029" s="328" t="s">
        <v>39</v>
      </c>
      <c r="I2029" s="328" t="s">
        <v>9882</v>
      </c>
      <c r="J2029" s="328" t="s">
        <v>9883</v>
      </c>
      <c r="K2029" s="328" t="s">
        <v>1069</v>
      </c>
      <c r="M2029" s="328" t="str">
        <f t="shared" si="63"/>
        <v>034950 KS EQUITY</v>
      </c>
      <c r="O2029" s="328" t="str">
        <f t="shared" si="64"/>
        <v>KOSDAQ:A034950</v>
      </c>
    </row>
    <row r="2030" spans="2:15">
      <c r="B2030" s="328" t="s">
        <v>9884</v>
      </c>
      <c r="C2030" s="328" t="s">
        <v>4165</v>
      </c>
      <c r="D2030" s="331" t="s">
        <v>9885</v>
      </c>
      <c r="E2030" s="328" t="s">
        <v>136</v>
      </c>
      <c r="F2030" s="328" t="s">
        <v>9886</v>
      </c>
      <c r="G2030" s="330">
        <v>37292</v>
      </c>
      <c r="H2030" s="328" t="s">
        <v>39</v>
      </c>
      <c r="I2030" s="328" t="s">
        <v>9887</v>
      </c>
      <c r="J2030" s="328" t="s">
        <v>9888</v>
      </c>
      <c r="K2030" s="328" t="s">
        <v>67</v>
      </c>
      <c r="M2030" s="328" t="str">
        <f t="shared" si="63"/>
        <v>060260 KS EQUITY</v>
      </c>
      <c r="O2030" s="328" t="str">
        <f t="shared" si="64"/>
        <v>KOSDAQ:A060260</v>
      </c>
    </row>
    <row r="2031" spans="2:15">
      <c r="B2031" s="328" t="s">
        <v>9889</v>
      </c>
      <c r="C2031" s="328" t="s">
        <v>4165</v>
      </c>
      <c r="D2031" s="331" t="s">
        <v>9890</v>
      </c>
      <c r="E2031" s="328" t="s">
        <v>112</v>
      </c>
      <c r="F2031" s="328" t="s">
        <v>9891</v>
      </c>
      <c r="G2031" s="330">
        <v>37292</v>
      </c>
      <c r="H2031" s="328" t="s">
        <v>39</v>
      </c>
      <c r="I2031" s="328" t="s">
        <v>9892</v>
      </c>
      <c r="J2031" s="328" t="s">
        <v>9893</v>
      </c>
      <c r="K2031" s="328" t="s">
        <v>67</v>
      </c>
      <c r="M2031" s="328" t="str">
        <f t="shared" si="63"/>
        <v>060380 KS EQUITY</v>
      </c>
      <c r="O2031" s="328" t="str">
        <f t="shared" si="64"/>
        <v>KOSDAQ:A060380</v>
      </c>
    </row>
    <row r="2032" spans="2:15">
      <c r="B2032" s="328" t="s">
        <v>9894</v>
      </c>
      <c r="C2032" s="328" t="s">
        <v>4165</v>
      </c>
      <c r="D2032" s="331" t="s">
        <v>9895</v>
      </c>
      <c r="E2032" s="328" t="s">
        <v>1261</v>
      </c>
      <c r="F2032" s="328" t="s">
        <v>9896</v>
      </c>
      <c r="G2032" s="330">
        <v>37287</v>
      </c>
      <c r="H2032" s="328" t="s">
        <v>39</v>
      </c>
      <c r="I2032" s="328" t="s">
        <v>9897</v>
      </c>
      <c r="J2032" s="328" t="s">
        <v>9898</v>
      </c>
      <c r="K2032" s="328" t="s">
        <v>33</v>
      </c>
      <c r="M2032" s="328" t="str">
        <f t="shared" si="63"/>
        <v>046310 KS EQUITY</v>
      </c>
      <c r="O2032" s="328" t="str">
        <f t="shared" si="64"/>
        <v>KOSDAQ:A046310</v>
      </c>
    </row>
    <row r="2033" spans="2:15">
      <c r="B2033" s="328" t="s">
        <v>9899</v>
      </c>
      <c r="C2033" s="328" t="s">
        <v>4165</v>
      </c>
      <c r="D2033" s="331" t="s">
        <v>9900</v>
      </c>
      <c r="E2033" s="328" t="s">
        <v>575</v>
      </c>
      <c r="F2033" s="328" t="s">
        <v>9901</v>
      </c>
      <c r="G2033" s="330">
        <v>37280</v>
      </c>
      <c r="H2033" s="328" t="s">
        <v>39</v>
      </c>
      <c r="I2033" s="328" t="s">
        <v>9902</v>
      </c>
      <c r="J2033" s="328" t="s">
        <v>9903</v>
      </c>
      <c r="K2033" s="328" t="s">
        <v>67</v>
      </c>
      <c r="M2033" s="328" t="str">
        <f t="shared" si="63"/>
        <v>058530 KS EQUITY</v>
      </c>
      <c r="O2033" s="328" t="str">
        <f t="shared" si="64"/>
        <v>KOSDAQ:A058530</v>
      </c>
    </row>
    <row r="2034" spans="2:15">
      <c r="B2034" s="328" t="s">
        <v>9904</v>
      </c>
      <c r="C2034" s="328" t="s">
        <v>4165</v>
      </c>
      <c r="D2034" s="331" t="s">
        <v>9905</v>
      </c>
      <c r="E2034" s="328" t="s">
        <v>1375</v>
      </c>
      <c r="F2034" s="328" t="s">
        <v>9906</v>
      </c>
      <c r="G2034" s="330">
        <v>37273</v>
      </c>
      <c r="H2034" s="328" t="s">
        <v>39</v>
      </c>
      <c r="I2034" s="328" t="s">
        <v>9907</v>
      </c>
      <c r="J2034" s="328" t="s">
        <v>9908</v>
      </c>
      <c r="K2034" s="328" t="s">
        <v>67</v>
      </c>
      <c r="M2034" s="328" t="str">
        <f t="shared" si="63"/>
        <v>049720 KS EQUITY</v>
      </c>
      <c r="O2034" s="328" t="str">
        <f t="shared" si="64"/>
        <v>KOSDAQ:A049720</v>
      </c>
    </row>
    <row r="2035" spans="2:15">
      <c r="B2035" s="328" t="s">
        <v>9909</v>
      </c>
      <c r="C2035" s="328" t="s">
        <v>4165</v>
      </c>
      <c r="D2035" s="331" t="s">
        <v>9910</v>
      </c>
      <c r="E2035" s="328" t="s">
        <v>376</v>
      </c>
      <c r="F2035" s="328" t="s">
        <v>9911</v>
      </c>
      <c r="G2035" s="330">
        <v>37273</v>
      </c>
      <c r="H2035" s="328" t="s">
        <v>39</v>
      </c>
      <c r="I2035" s="328" t="s">
        <v>9912</v>
      </c>
      <c r="J2035" s="328" t="s">
        <v>9913</v>
      </c>
      <c r="K2035" s="328" t="s">
        <v>33</v>
      </c>
      <c r="M2035" s="328" t="str">
        <f t="shared" si="63"/>
        <v>052670 KS EQUITY</v>
      </c>
      <c r="O2035" s="328" t="str">
        <f t="shared" si="64"/>
        <v>KOSDAQ:A052670</v>
      </c>
    </row>
    <row r="2036" spans="2:15">
      <c r="B2036" s="328" t="s">
        <v>9914</v>
      </c>
      <c r="C2036" s="328" t="s">
        <v>4165</v>
      </c>
      <c r="D2036" s="331" t="s">
        <v>9915</v>
      </c>
      <c r="E2036" s="328" t="s">
        <v>290</v>
      </c>
      <c r="F2036" s="328" t="s">
        <v>9916</v>
      </c>
      <c r="G2036" s="330">
        <v>37273</v>
      </c>
      <c r="H2036" s="328" t="s">
        <v>39</v>
      </c>
      <c r="I2036" s="328" t="s">
        <v>9917</v>
      </c>
      <c r="J2036" s="328" t="s">
        <v>9918</v>
      </c>
      <c r="K2036" s="328" t="s">
        <v>436</v>
      </c>
      <c r="M2036" s="328" t="str">
        <f t="shared" si="63"/>
        <v>046890 KS EQUITY</v>
      </c>
      <c r="O2036" s="328" t="str">
        <f t="shared" si="64"/>
        <v>KOSDAQ:A046890</v>
      </c>
    </row>
    <row r="2037" spans="2:15">
      <c r="B2037" s="328" t="s">
        <v>9919</v>
      </c>
      <c r="C2037" s="328" t="s">
        <v>4165</v>
      </c>
      <c r="D2037" s="331" t="s">
        <v>9920</v>
      </c>
      <c r="E2037" s="328" t="s">
        <v>1072</v>
      </c>
      <c r="F2037" s="328" t="s">
        <v>9921</v>
      </c>
      <c r="G2037" s="330">
        <v>37271</v>
      </c>
      <c r="H2037" s="328" t="s">
        <v>39</v>
      </c>
      <c r="I2037" s="328" t="s">
        <v>9922</v>
      </c>
      <c r="J2037" s="328" t="s">
        <v>9923</v>
      </c>
      <c r="K2037" s="328" t="s">
        <v>67</v>
      </c>
      <c r="M2037" s="328" t="str">
        <f t="shared" si="63"/>
        <v>013990 KS EQUITY</v>
      </c>
      <c r="O2037" s="328" t="str">
        <f t="shared" si="64"/>
        <v>KOSDAQ:A013990</v>
      </c>
    </row>
    <row r="2038" spans="2:15">
      <c r="B2038" s="328" t="s">
        <v>9924</v>
      </c>
      <c r="C2038" s="328" t="s">
        <v>4165</v>
      </c>
      <c r="D2038" s="331" t="s">
        <v>9925</v>
      </c>
      <c r="E2038" s="328" t="s">
        <v>136</v>
      </c>
      <c r="F2038" s="328" t="s">
        <v>9926</v>
      </c>
      <c r="G2038" s="330">
        <v>37271</v>
      </c>
      <c r="H2038" s="328" t="s">
        <v>39</v>
      </c>
      <c r="I2038" s="328" t="s">
        <v>9927</v>
      </c>
      <c r="J2038" s="328" t="s">
        <v>9928</v>
      </c>
      <c r="K2038" s="328" t="s">
        <v>33</v>
      </c>
      <c r="M2038" s="328" t="str">
        <f t="shared" si="63"/>
        <v>058450 KS EQUITY</v>
      </c>
      <c r="O2038" s="328" t="str">
        <f t="shared" si="64"/>
        <v>KOSDAQ:A058450</v>
      </c>
    </row>
    <row r="2039" spans="2:15">
      <c r="B2039" s="328" t="s">
        <v>9929</v>
      </c>
      <c r="C2039" s="328" t="s">
        <v>4165</v>
      </c>
      <c r="D2039" s="331" t="s">
        <v>9930</v>
      </c>
      <c r="E2039" s="328" t="s">
        <v>290</v>
      </c>
      <c r="F2039" s="328" t="s">
        <v>9931</v>
      </c>
      <c r="G2039" s="330">
        <v>37271</v>
      </c>
      <c r="H2039" s="328" t="s">
        <v>39</v>
      </c>
      <c r="I2039" s="328" t="s">
        <v>9932</v>
      </c>
      <c r="J2039" s="328" t="s">
        <v>9933</v>
      </c>
      <c r="K2039" s="328" t="s">
        <v>33</v>
      </c>
      <c r="M2039" s="328" t="str">
        <f t="shared" si="63"/>
        <v>059090 KS EQUITY</v>
      </c>
      <c r="O2039" s="328" t="str">
        <f t="shared" si="64"/>
        <v>KOSDAQ:A059090</v>
      </c>
    </row>
    <row r="2040" spans="2:15">
      <c r="B2040" s="328" t="s">
        <v>9934</v>
      </c>
      <c r="C2040" s="328" t="s">
        <v>4165</v>
      </c>
      <c r="D2040" s="331" t="s">
        <v>9935</v>
      </c>
      <c r="E2040" s="328" t="s">
        <v>999</v>
      </c>
      <c r="F2040" s="328" t="s">
        <v>9936</v>
      </c>
      <c r="G2040" s="330">
        <v>37271</v>
      </c>
      <c r="H2040" s="328" t="s">
        <v>39</v>
      </c>
      <c r="I2040" s="328" t="s">
        <v>9937</v>
      </c>
      <c r="J2040" s="328" t="s">
        <v>9938</v>
      </c>
      <c r="K2040" s="328" t="s">
        <v>1069</v>
      </c>
      <c r="M2040" s="328" t="str">
        <f t="shared" si="63"/>
        <v>054930 KS EQUITY</v>
      </c>
      <c r="O2040" s="328" t="str">
        <f t="shared" si="64"/>
        <v>KOSDAQ:A054930</v>
      </c>
    </row>
    <row r="2041" spans="2:15">
      <c r="B2041" s="328" t="s">
        <v>9939</v>
      </c>
      <c r="C2041" s="328" t="s">
        <v>4165</v>
      </c>
      <c r="D2041" s="331" t="s">
        <v>9940</v>
      </c>
      <c r="E2041" s="328" t="s">
        <v>136</v>
      </c>
      <c r="F2041" s="328" t="s">
        <v>9941</v>
      </c>
      <c r="G2041" s="330">
        <v>37271</v>
      </c>
      <c r="H2041" s="328" t="s">
        <v>39</v>
      </c>
      <c r="I2041" s="328" t="s">
        <v>9942</v>
      </c>
      <c r="J2041" s="328" t="s">
        <v>9943</v>
      </c>
      <c r="K2041" s="328" t="s">
        <v>104</v>
      </c>
      <c r="M2041" s="328" t="str">
        <f t="shared" si="63"/>
        <v>035200 KS EQUITY</v>
      </c>
      <c r="O2041" s="328" t="str">
        <f t="shared" si="64"/>
        <v>KOSDAQ:A035200</v>
      </c>
    </row>
    <row r="2042" spans="2:15">
      <c r="B2042" s="328" t="s">
        <v>9944</v>
      </c>
      <c r="C2042" s="328" t="s">
        <v>4165</v>
      </c>
      <c r="D2042" s="331" t="s">
        <v>9945</v>
      </c>
      <c r="E2042" s="328" t="s">
        <v>198</v>
      </c>
      <c r="F2042" s="328" t="s">
        <v>9946</v>
      </c>
      <c r="G2042" s="330">
        <v>37266</v>
      </c>
      <c r="H2042" s="328" t="s">
        <v>39</v>
      </c>
      <c r="I2042" s="328" t="s">
        <v>9947</v>
      </c>
      <c r="J2042" s="328" t="s">
        <v>9948</v>
      </c>
      <c r="K2042" s="328" t="s">
        <v>436</v>
      </c>
      <c r="M2042" s="328" t="str">
        <f t="shared" si="63"/>
        <v>054040 KS EQUITY</v>
      </c>
      <c r="O2042" s="328" t="str">
        <f t="shared" si="64"/>
        <v>KOSDAQ:A054040</v>
      </c>
    </row>
    <row r="2043" spans="2:15">
      <c r="B2043" s="328" t="s">
        <v>9949</v>
      </c>
      <c r="C2043" s="328" t="s">
        <v>4165</v>
      </c>
      <c r="D2043" s="331" t="s">
        <v>9950</v>
      </c>
      <c r="E2043" s="328" t="s">
        <v>112</v>
      </c>
      <c r="F2043" s="328" t="s">
        <v>9951</v>
      </c>
      <c r="G2043" s="330">
        <v>37266</v>
      </c>
      <c r="H2043" s="328" t="s">
        <v>39</v>
      </c>
      <c r="I2043" s="328" t="s">
        <v>9952</v>
      </c>
      <c r="J2043" s="328" t="s">
        <v>9953</v>
      </c>
      <c r="K2043" s="328" t="s">
        <v>67</v>
      </c>
      <c r="M2043" s="328" t="str">
        <f t="shared" si="63"/>
        <v>048470 KS EQUITY</v>
      </c>
      <c r="O2043" s="328" t="str">
        <f t="shared" si="64"/>
        <v>KOSDAQ:A048470</v>
      </c>
    </row>
    <row r="2044" spans="2:15">
      <c r="B2044" s="328" t="s">
        <v>9954</v>
      </c>
      <c r="C2044" s="328" t="s">
        <v>4165</v>
      </c>
      <c r="D2044" s="331" t="s">
        <v>9955</v>
      </c>
      <c r="E2044" s="328" t="s">
        <v>327</v>
      </c>
      <c r="F2044" s="328" t="s">
        <v>9956</v>
      </c>
      <c r="G2044" s="330">
        <v>37266</v>
      </c>
      <c r="H2044" s="328" t="s">
        <v>39</v>
      </c>
      <c r="I2044" s="328" t="s">
        <v>9957</v>
      </c>
      <c r="J2044" s="328" t="s">
        <v>9958</v>
      </c>
      <c r="K2044" s="328" t="s">
        <v>33</v>
      </c>
      <c r="M2044" s="328" t="str">
        <f t="shared" si="63"/>
        <v>060300 KS EQUITY</v>
      </c>
      <c r="O2044" s="328" t="str">
        <f t="shared" si="64"/>
        <v>KOSDAQ:A060300</v>
      </c>
    </row>
    <row r="2045" spans="2:15">
      <c r="B2045" s="328" t="s">
        <v>9959</v>
      </c>
      <c r="C2045" s="328" t="s">
        <v>4165</v>
      </c>
      <c r="D2045" s="331" t="s">
        <v>9960</v>
      </c>
      <c r="E2045" s="328" t="s">
        <v>365</v>
      </c>
      <c r="F2045" s="328" t="s">
        <v>9961</v>
      </c>
      <c r="G2045" s="330">
        <v>37266</v>
      </c>
      <c r="H2045" s="328" t="s">
        <v>39</v>
      </c>
      <c r="I2045" s="328" t="s">
        <v>9962</v>
      </c>
      <c r="J2045" s="328" t="s">
        <v>9963</v>
      </c>
      <c r="K2045" s="328" t="s">
        <v>668</v>
      </c>
      <c r="M2045" s="328" t="str">
        <f t="shared" si="63"/>
        <v>042500 KS EQUITY</v>
      </c>
      <c r="O2045" s="328" t="str">
        <f t="shared" si="64"/>
        <v>KOSDAQ:A042500</v>
      </c>
    </row>
    <row r="2046" spans="2:15">
      <c r="B2046" s="328" t="s">
        <v>9964</v>
      </c>
      <c r="C2046" s="328" t="s">
        <v>4165</v>
      </c>
      <c r="D2046" s="331" t="s">
        <v>9965</v>
      </c>
      <c r="E2046" s="328" t="s">
        <v>327</v>
      </c>
      <c r="F2046" s="328" t="s">
        <v>9966</v>
      </c>
      <c r="G2046" s="330">
        <v>37266</v>
      </c>
      <c r="H2046" s="328" t="s">
        <v>39</v>
      </c>
      <c r="I2046" s="328" t="s">
        <v>9967</v>
      </c>
      <c r="J2046" s="328" t="s">
        <v>9968</v>
      </c>
      <c r="K2046" s="328" t="s">
        <v>33</v>
      </c>
      <c r="M2046" s="328" t="str">
        <f t="shared" si="63"/>
        <v>058420 KS EQUITY</v>
      </c>
      <c r="O2046" s="328" t="str">
        <f t="shared" si="64"/>
        <v>KOSDAQ:A058420</v>
      </c>
    </row>
    <row r="2047" spans="2:15">
      <c r="B2047" s="328" t="s">
        <v>9969</v>
      </c>
      <c r="C2047" s="328" t="s">
        <v>4165</v>
      </c>
      <c r="D2047" s="331" t="s">
        <v>9970</v>
      </c>
      <c r="E2047" s="328" t="s">
        <v>365</v>
      </c>
      <c r="F2047" s="328" t="s">
        <v>9971</v>
      </c>
      <c r="G2047" s="330">
        <v>37266</v>
      </c>
      <c r="H2047" s="328" t="s">
        <v>39</v>
      </c>
      <c r="I2047" s="328" t="s">
        <v>9972</v>
      </c>
      <c r="J2047" s="328" t="s">
        <v>9973</v>
      </c>
      <c r="K2047" s="328" t="s">
        <v>351</v>
      </c>
      <c r="M2047" s="328" t="str">
        <f t="shared" si="63"/>
        <v>040350 KS EQUITY</v>
      </c>
      <c r="O2047" s="328" t="str">
        <f t="shared" si="64"/>
        <v>KOSDAQ:A040350</v>
      </c>
    </row>
    <row r="2048" spans="2:15">
      <c r="B2048" s="328" t="s">
        <v>9974</v>
      </c>
      <c r="C2048" s="328" t="s">
        <v>4165</v>
      </c>
      <c r="D2048" s="331" t="s">
        <v>9975</v>
      </c>
      <c r="E2048" s="328" t="s">
        <v>544</v>
      </c>
      <c r="F2048" s="328" t="s">
        <v>9976</v>
      </c>
      <c r="G2048" s="330">
        <v>37266</v>
      </c>
      <c r="H2048" s="328" t="s">
        <v>39</v>
      </c>
      <c r="I2048" s="328" t="s">
        <v>9977</v>
      </c>
      <c r="J2048" s="328" t="s">
        <v>9978</v>
      </c>
      <c r="K2048" s="328" t="s">
        <v>33</v>
      </c>
      <c r="M2048" s="328" t="str">
        <f t="shared" si="63"/>
        <v>054300 KS EQUITY</v>
      </c>
      <c r="O2048" s="328" t="str">
        <f t="shared" si="64"/>
        <v>KOSDAQ:A054300</v>
      </c>
    </row>
    <row r="2049" spans="2:15">
      <c r="B2049" s="328" t="s">
        <v>9979</v>
      </c>
      <c r="C2049" s="328" t="s">
        <v>4165</v>
      </c>
      <c r="D2049" s="331" t="s">
        <v>9980</v>
      </c>
      <c r="E2049" s="328" t="s">
        <v>131</v>
      </c>
      <c r="F2049" s="328" t="s">
        <v>9981</v>
      </c>
      <c r="G2049" s="330">
        <v>37264</v>
      </c>
      <c r="H2049" s="328" t="s">
        <v>39</v>
      </c>
      <c r="I2049" s="328" t="s">
        <v>9982</v>
      </c>
      <c r="J2049" s="328" t="s">
        <v>9983</v>
      </c>
      <c r="K2049" s="328" t="s">
        <v>33</v>
      </c>
      <c r="M2049" s="328" t="str">
        <f t="shared" si="63"/>
        <v>047080 KS EQUITY</v>
      </c>
      <c r="O2049" s="328" t="str">
        <f t="shared" si="64"/>
        <v>KOSDAQ:A047080</v>
      </c>
    </row>
    <row r="2050" spans="2:15">
      <c r="B2050" s="328" t="s">
        <v>9984</v>
      </c>
      <c r="C2050" s="328" t="s">
        <v>4165</v>
      </c>
      <c r="D2050" s="331" t="s">
        <v>9985</v>
      </c>
      <c r="E2050" s="328" t="s">
        <v>1050</v>
      </c>
      <c r="F2050" s="328" t="s">
        <v>9986</v>
      </c>
      <c r="G2050" s="330">
        <v>37260</v>
      </c>
      <c r="H2050" s="328" t="s">
        <v>39</v>
      </c>
      <c r="I2050" s="328" t="s">
        <v>9987</v>
      </c>
      <c r="J2050" s="328" t="s">
        <v>9988</v>
      </c>
      <c r="K2050" s="328" t="s">
        <v>67</v>
      </c>
      <c r="M2050" s="328" t="str">
        <f t="shared" si="63"/>
        <v>060250 KS EQUITY</v>
      </c>
      <c r="O2050" s="328" t="str">
        <f t="shared" si="64"/>
        <v>KOSDAQ:A060250</v>
      </c>
    </row>
    <row r="2051" spans="2:15">
      <c r="B2051" s="328" t="s">
        <v>9989</v>
      </c>
      <c r="C2051" s="328" t="s">
        <v>4165</v>
      </c>
      <c r="D2051" s="331" t="s">
        <v>9990</v>
      </c>
      <c r="E2051" s="328" t="s">
        <v>28</v>
      </c>
      <c r="F2051" s="328" t="s">
        <v>9991</v>
      </c>
      <c r="G2051" s="330">
        <v>37260</v>
      </c>
      <c r="H2051" s="328" t="s">
        <v>39</v>
      </c>
      <c r="I2051" s="328" t="s">
        <v>9992</v>
      </c>
      <c r="J2051" s="328" t="s">
        <v>9993</v>
      </c>
      <c r="K2051" s="328" t="s">
        <v>33</v>
      </c>
      <c r="M2051" s="328" t="str">
        <f t="shared" si="63"/>
        <v>056730 KS EQUITY</v>
      </c>
      <c r="O2051" s="328" t="str">
        <f t="shared" si="64"/>
        <v>KOSDAQ:A056730</v>
      </c>
    </row>
    <row r="2052" spans="2:15">
      <c r="B2052" s="328" t="s">
        <v>9994</v>
      </c>
      <c r="C2052" s="328" t="s">
        <v>4165</v>
      </c>
      <c r="D2052" s="331" t="s">
        <v>9995</v>
      </c>
      <c r="E2052" s="328" t="s">
        <v>112</v>
      </c>
      <c r="F2052" s="328" t="s">
        <v>9996</v>
      </c>
      <c r="G2052" s="330">
        <v>37260</v>
      </c>
      <c r="H2052" s="328" t="s">
        <v>39</v>
      </c>
      <c r="I2052" s="328" t="s">
        <v>9997</v>
      </c>
      <c r="J2052" s="328" t="s">
        <v>9998</v>
      </c>
      <c r="K2052" s="328" t="s">
        <v>67</v>
      </c>
      <c r="M2052" s="328" t="str">
        <f t="shared" si="63"/>
        <v>053260 KS EQUITY</v>
      </c>
      <c r="O2052" s="328" t="str">
        <f t="shared" si="64"/>
        <v>KOSDAQ:A053260</v>
      </c>
    </row>
    <row r="2053" spans="2:15">
      <c r="B2053" s="328" t="s">
        <v>9999</v>
      </c>
      <c r="C2053" s="328" t="s">
        <v>4165</v>
      </c>
      <c r="D2053" s="331" t="s">
        <v>10000</v>
      </c>
      <c r="E2053" s="328" t="s">
        <v>131</v>
      </c>
      <c r="F2053" s="328" t="s">
        <v>10001</v>
      </c>
      <c r="G2053" s="330">
        <v>37251</v>
      </c>
      <c r="H2053" s="328" t="s">
        <v>39</v>
      </c>
      <c r="I2053" s="328" t="s">
        <v>10002</v>
      </c>
      <c r="J2053" s="328" t="s">
        <v>10003</v>
      </c>
      <c r="K2053" s="328" t="s">
        <v>176</v>
      </c>
      <c r="M2053" s="328" t="str">
        <f t="shared" si="63"/>
        <v>060240 KS EQUITY</v>
      </c>
      <c r="O2053" s="328" t="str">
        <f t="shared" si="64"/>
        <v>KOSDAQ:A060240</v>
      </c>
    </row>
    <row r="2054" spans="2:15">
      <c r="B2054" s="328" t="s">
        <v>10004</v>
      </c>
      <c r="C2054" s="328" t="s">
        <v>4165</v>
      </c>
      <c r="D2054" s="331" t="s">
        <v>10005</v>
      </c>
      <c r="E2054" s="328" t="s">
        <v>484</v>
      </c>
      <c r="F2054" s="328" t="s">
        <v>10006</v>
      </c>
      <c r="G2054" s="330">
        <v>37251</v>
      </c>
      <c r="H2054" s="328" t="s">
        <v>50</v>
      </c>
      <c r="I2054" s="328" t="s">
        <v>10007</v>
      </c>
      <c r="J2054" s="328" t="s">
        <v>10008</v>
      </c>
      <c r="K2054" s="328" t="s">
        <v>33</v>
      </c>
      <c r="M2054" s="328" t="str">
        <f t="shared" si="63"/>
        <v>041930 KS EQUITY</v>
      </c>
      <c r="O2054" s="328" t="str">
        <f t="shared" si="64"/>
        <v>KOSDAQ:A041930</v>
      </c>
    </row>
    <row r="2055" spans="2:15">
      <c r="B2055" s="328" t="s">
        <v>10009</v>
      </c>
      <c r="C2055" s="328" t="s">
        <v>4165</v>
      </c>
      <c r="D2055" s="331" t="s">
        <v>10010</v>
      </c>
      <c r="E2055" s="328" t="s">
        <v>316</v>
      </c>
      <c r="F2055" s="328" t="s">
        <v>10011</v>
      </c>
      <c r="G2055" s="330">
        <v>37251</v>
      </c>
      <c r="H2055" s="328" t="s">
        <v>39</v>
      </c>
      <c r="I2055" s="328" t="s">
        <v>7550</v>
      </c>
      <c r="J2055" s="328" t="s">
        <v>10012</v>
      </c>
      <c r="K2055" s="328" t="s">
        <v>351</v>
      </c>
      <c r="M2055" s="328" t="str">
        <f t="shared" si="63"/>
        <v>054220 KS EQUITY</v>
      </c>
      <c r="O2055" s="328" t="str">
        <f t="shared" si="64"/>
        <v>KOSDAQ:A054220</v>
      </c>
    </row>
    <row r="2056" spans="2:15">
      <c r="B2056" s="328" t="s">
        <v>10013</v>
      </c>
      <c r="C2056" s="328" t="s">
        <v>4165</v>
      </c>
      <c r="D2056" s="331" t="s">
        <v>10014</v>
      </c>
      <c r="E2056" s="328" t="s">
        <v>544</v>
      </c>
      <c r="F2056" s="328" t="s">
        <v>10015</v>
      </c>
      <c r="G2056" s="330">
        <v>37245</v>
      </c>
      <c r="H2056" s="328" t="s">
        <v>39</v>
      </c>
      <c r="I2056" s="328" t="s">
        <v>10016</v>
      </c>
      <c r="J2056" s="328" t="s">
        <v>10017</v>
      </c>
      <c r="K2056" s="328" t="s">
        <v>67</v>
      </c>
      <c r="M2056" s="328" t="str">
        <f t="shared" si="63"/>
        <v>014940 KS EQUITY</v>
      </c>
      <c r="O2056" s="328" t="str">
        <f t="shared" si="64"/>
        <v>KOSDAQ:A014940</v>
      </c>
    </row>
    <row r="2057" spans="2:15">
      <c r="B2057" s="328" t="s">
        <v>10018</v>
      </c>
      <c r="C2057" s="328" t="s">
        <v>4165</v>
      </c>
      <c r="D2057" s="331" t="s">
        <v>10019</v>
      </c>
      <c r="E2057" s="328" t="s">
        <v>290</v>
      </c>
      <c r="F2057" s="328" t="s">
        <v>10020</v>
      </c>
      <c r="G2057" s="330">
        <v>37243</v>
      </c>
      <c r="H2057" s="328" t="s">
        <v>39</v>
      </c>
      <c r="I2057" s="328" t="s">
        <v>10021</v>
      </c>
      <c r="J2057" s="328" t="s">
        <v>10022</v>
      </c>
      <c r="K2057" s="328" t="s">
        <v>351</v>
      </c>
      <c r="M2057" s="328" t="str">
        <f t="shared" si="63"/>
        <v>043590 KS EQUITY</v>
      </c>
      <c r="O2057" s="328" t="str">
        <f t="shared" si="64"/>
        <v>KOSDAQ:A043590</v>
      </c>
    </row>
    <row r="2058" spans="2:15">
      <c r="B2058" s="328" t="s">
        <v>10023</v>
      </c>
      <c r="C2058" s="328" t="s">
        <v>4165</v>
      </c>
      <c r="D2058" s="331" t="s">
        <v>10024</v>
      </c>
      <c r="E2058" s="328" t="s">
        <v>198</v>
      </c>
      <c r="F2058" s="328" t="s">
        <v>10025</v>
      </c>
      <c r="G2058" s="330">
        <v>37243</v>
      </c>
      <c r="H2058" s="328" t="s">
        <v>39</v>
      </c>
      <c r="I2058" s="328" t="s">
        <v>10026</v>
      </c>
      <c r="J2058" s="328" t="s">
        <v>10027</v>
      </c>
      <c r="K2058" s="328" t="s">
        <v>176</v>
      </c>
      <c r="M2058" s="328" t="str">
        <f t="shared" si="63"/>
        <v>058470 KS EQUITY</v>
      </c>
      <c r="O2058" s="328" t="str">
        <f t="shared" si="64"/>
        <v>KOSDAQ:A058470</v>
      </c>
    </row>
    <row r="2059" spans="2:15">
      <c r="B2059" s="328" t="s">
        <v>10028</v>
      </c>
      <c r="C2059" s="328" t="s">
        <v>4165</v>
      </c>
      <c r="D2059" s="331" t="s">
        <v>10029</v>
      </c>
      <c r="E2059" s="328" t="s">
        <v>198</v>
      </c>
      <c r="F2059" s="328" t="s">
        <v>10030</v>
      </c>
      <c r="G2059" s="330">
        <v>37243</v>
      </c>
      <c r="H2059" s="328" t="s">
        <v>39</v>
      </c>
      <c r="I2059" s="328" t="s">
        <v>10031</v>
      </c>
      <c r="J2059" s="328" t="s">
        <v>10032</v>
      </c>
      <c r="K2059" s="328" t="s">
        <v>67</v>
      </c>
      <c r="M2059" s="328" t="str">
        <f t="shared" si="63"/>
        <v>045300 KS EQUITY</v>
      </c>
      <c r="O2059" s="328" t="str">
        <f t="shared" si="64"/>
        <v>KOSDAQ:A045300</v>
      </c>
    </row>
    <row r="2060" spans="2:15">
      <c r="B2060" s="328" t="s">
        <v>10033</v>
      </c>
      <c r="C2060" s="328" t="s">
        <v>4165</v>
      </c>
      <c r="D2060" s="331" t="s">
        <v>10034</v>
      </c>
      <c r="E2060" s="328" t="s">
        <v>575</v>
      </c>
      <c r="F2060" s="328" t="s">
        <v>10035</v>
      </c>
      <c r="G2060" s="330">
        <v>37238</v>
      </c>
      <c r="H2060" s="328" t="s">
        <v>39</v>
      </c>
      <c r="I2060" s="328" t="s">
        <v>10036</v>
      </c>
      <c r="J2060" s="328" t="s">
        <v>10037</v>
      </c>
      <c r="K2060" s="328" t="s">
        <v>579</v>
      </c>
      <c r="M2060" s="328" t="str">
        <f t="shared" si="63"/>
        <v>056190 KS EQUITY</v>
      </c>
      <c r="O2060" s="328" t="str">
        <f t="shared" si="64"/>
        <v>KOSDAQ:A056190</v>
      </c>
    </row>
    <row r="2061" spans="2:15">
      <c r="B2061" s="328" t="s">
        <v>10038</v>
      </c>
      <c r="C2061" s="328" t="s">
        <v>4165</v>
      </c>
      <c r="D2061" s="331" t="s">
        <v>10039</v>
      </c>
      <c r="E2061" s="328" t="s">
        <v>136</v>
      </c>
      <c r="F2061" s="328" t="s">
        <v>10040</v>
      </c>
      <c r="G2061" s="330">
        <v>37238</v>
      </c>
      <c r="H2061" s="328" t="s">
        <v>39</v>
      </c>
      <c r="I2061" s="328" t="s">
        <v>10041</v>
      </c>
      <c r="J2061" s="328" t="s">
        <v>10042</v>
      </c>
      <c r="K2061" s="328" t="s">
        <v>33</v>
      </c>
      <c r="M2061" s="328" t="str">
        <f t="shared" si="63"/>
        <v>056700 KS EQUITY</v>
      </c>
      <c r="O2061" s="328" t="str">
        <f t="shared" si="64"/>
        <v>KOSDAQ:A056700</v>
      </c>
    </row>
    <row r="2062" spans="2:15">
      <c r="B2062" s="328" t="s">
        <v>10043</v>
      </c>
      <c r="C2062" s="328" t="s">
        <v>4165</v>
      </c>
      <c r="D2062" s="331" t="s">
        <v>10044</v>
      </c>
      <c r="E2062" s="328" t="s">
        <v>7214</v>
      </c>
      <c r="F2062" s="328" t="s">
        <v>10045</v>
      </c>
      <c r="G2062" s="330">
        <v>37238</v>
      </c>
      <c r="H2062" s="328" t="s">
        <v>39</v>
      </c>
      <c r="I2062" s="328" t="s">
        <v>10046</v>
      </c>
      <c r="J2062" s="328" t="s">
        <v>10047</v>
      </c>
      <c r="K2062" s="328" t="s">
        <v>971</v>
      </c>
      <c r="M2062" s="328" t="str">
        <f t="shared" si="63"/>
        <v>054940 KS EQUITY</v>
      </c>
      <c r="O2062" s="328" t="str">
        <f t="shared" si="64"/>
        <v>KOSDAQ:A054940</v>
      </c>
    </row>
    <row r="2063" spans="2:15">
      <c r="B2063" s="328" t="s">
        <v>10048</v>
      </c>
      <c r="C2063" s="328" t="s">
        <v>4165</v>
      </c>
      <c r="D2063" s="331" t="s">
        <v>10049</v>
      </c>
      <c r="E2063" s="328" t="s">
        <v>187</v>
      </c>
      <c r="F2063" s="328" t="s">
        <v>10050</v>
      </c>
      <c r="G2063" s="330">
        <v>37229</v>
      </c>
      <c r="H2063" s="328" t="s">
        <v>39</v>
      </c>
      <c r="I2063" s="328" t="s">
        <v>10051</v>
      </c>
      <c r="J2063" s="328" t="s">
        <v>10052</v>
      </c>
      <c r="K2063" s="328" t="s">
        <v>67</v>
      </c>
      <c r="M2063" s="328" t="str">
        <f t="shared" si="63"/>
        <v>043370 KS EQUITY</v>
      </c>
      <c r="O2063" s="328" t="str">
        <f t="shared" si="64"/>
        <v>KOSDAQ:A043370</v>
      </c>
    </row>
    <row r="2064" spans="2:15">
      <c r="B2064" s="328" t="s">
        <v>10053</v>
      </c>
      <c r="C2064" s="328" t="s">
        <v>4165</v>
      </c>
      <c r="D2064" s="331" t="s">
        <v>10054</v>
      </c>
      <c r="E2064" s="328" t="s">
        <v>63</v>
      </c>
      <c r="F2064" s="328" t="s">
        <v>10055</v>
      </c>
      <c r="G2064" s="330">
        <v>37229</v>
      </c>
      <c r="H2064" s="328" t="s">
        <v>39</v>
      </c>
      <c r="I2064" s="328" t="s">
        <v>10056</v>
      </c>
      <c r="J2064" s="328" t="s">
        <v>10057</v>
      </c>
      <c r="K2064" s="328" t="s">
        <v>33</v>
      </c>
      <c r="M2064" s="328" t="str">
        <f t="shared" si="63"/>
        <v>054620 KS EQUITY</v>
      </c>
      <c r="O2064" s="328" t="str">
        <f t="shared" si="64"/>
        <v>KOSDAQ:A054620</v>
      </c>
    </row>
    <row r="2065" spans="2:15">
      <c r="B2065" s="328" t="s">
        <v>10058</v>
      </c>
      <c r="C2065" s="328" t="s">
        <v>4165</v>
      </c>
      <c r="D2065" s="331" t="s">
        <v>10059</v>
      </c>
      <c r="E2065" s="328" t="s">
        <v>1261</v>
      </c>
      <c r="F2065" s="328" t="s">
        <v>10060</v>
      </c>
      <c r="G2065" s="330">
        <v>37224</v>
      </c>
      <c r="H2065" s="328" t="s">
        <v>39</v>
      </c>
      <c r="I2065" s="328" t="s">
        <v>10061</v>
      </c>
      <c r="J2065" s="328" t="s">
        <v>10062</v>
      </c>
      <c r="K2065" s="328" t="s">
        <v>33</v>
      </c>
      <c r="M2065" s="328" t="str">
        <f t="shared" si="63"/>
        <v>056360 KS EQUITY</v>
      </c>
      <c r="O2065" s="328" t="str">
        <f t="shared" si="64"/>
        <v>KOSDAQ:A056360</v>
      </c>
    </row>
    <row r="2066" spans="2:15">
      <c r="B2066" s="328" t="s">
        <v>10063</v>
      </c>
      <c r="C2066" s="328" t="s">
        <v>4165</v>
      </c>
      <c r="D2066" s="331" t="s">
        <v>10064</v>
      </c>
      <c r="E2066" s="328" t="s">
        <v>198</v>
      </c>
      <c r="F2066" s="328" t="s">
        <v>10065</v>
      </c>
      <c r="G2066" s="330">
        <v>37217</v>
      </c>
      <c r="H2066" s="328" t="s">
        <v>39</v>
      </c>
      <c r="I2066" s="328" t="s">
        <v>10066</v>
      </c>
      <c r="J2066" s="328" t="s">
        <v>10067</v>
      </c>
      <c r="K2066" s="328" t="s">
        <v>33</v>
      </c>
      <c r="M2066" s="328" t="str">
        <f t="shared" si="63"/>
        <v>043260 KS EQUITY</v>
      </c>
      <c r="O2066" s="328" t="str">
        <f t="shared" si="64"/>
        <v>KOSDAQ:A043260</v>
      </c>
    </row>
    <row r="2067" spans="2:15">
      <c r="B2067" s="328" t="s">
        <v>10068</v>
      </c>
      <c r="C2067" s="328" t="s">
        <v>4165</v>
      </c>
      <c r="D2067" s="331" t="s">
        <v>10069</v>
      </c>
      <c r="E2067" s="328" t="s">
        <v>198</v>
      </c>
      <c r="F2067" s="328" t="s">
        <v>10070</v>
      </c>
      <c r="G2067" s="330">
        <v>37210</v>
      </c>
      <c r="H2067" s="328" t="s">
        <v>39</v>
      </c>
      <c r="I2067" s="328" t="s">
        <v>10071</v>
      </c>
      <c r="J2067" s="328" t="s">
        <v>10072</v>
      </c>
      <c r="K2067" s="328" t="s">
        <v>67</v>
      </c>
      <c r="M2067" s="328" t="str">
        <f t="shared" si="63"/>
        <v>038340 KS EQUITY</v>
      </c>
      <c r="O2067" s="328" t="str">
        <f t="shared" si="64"/>
        <v>KOSDAQ:A038340</v>
      </c>
    </row>
    <row r="2068" spans="2:15">
      <c r="B2068" s="328" t="s">
        <v>10073</v>
      </c>
      <c r="C2068" s="328" t="s">
        <v>4165</v>
      </c>
      <c r="D2068" s="331" t="s">
        <v>10074</v>
      </c>
      <c r="E2068" s="328" t="s">
        <v>1098</v>
      </c>
      <c r="F2068" s="328" t="s">
        <v>10075</v>
      </c>
      <c r="G2068" s="330">
        <v>37210</v>
      </c>
      <c r="H2068" s="328" t="s">
        <v>39</v>
      </c>
      <c r="I2068" s="328" t="s">
        <v>10076</v>
      </c>
      <c r="J2068" s="328" t="s">
        <v>10077</v>
      </c>
      <c r="K2068" s="328" t="s">
        <v>176</v>
      </c>
      <c r="M2068" s="328" t="str">
        <f t="shared" si="63"/>
        <v>051390 KS EQUITY</v>
      </c>
      <c r="O2068" s="328" t="str">
        <f t="shared" si="64"/>
        <v>KOSDAQ:A051390</v>
      </c>
    </row>
    <row r="2069" spans="2:15">
      <c r="B2069" s="328" t="s">
        <v>10078</v>
      </c>
      <c r="C2069" s="328" t="s">
        <v>4165</v>
      </c>
      <c r="D2069" s="331" t="s">
        <v>10079</v>
      </c>
      <c r="E2069" s="328" t="s">
        <v>762</v>
      </c>
      <c r="F2069" s="328" t="s">
        <v>10080</v>
      </c>
      <c r="G2069" s="330">
        <v>37210</v>
      </c>
      <c r="H2069" s="328" t="s">
        <v>39</v>
      </c>
      <c r="I2069" s="328" t="s">
        <v>10081</v>
      </c>
      <c r="J2069" s="328" t="s">
        <v>10082</v>
      </c>
      <c r="K2069" s="328" t="s">
        <v>33</v>
      </c>
      <c r="M2069" s="328" t="str">
        <f t="shared" si="63"/>
        <v>054540 KS EQUITY</v>
      </c>
      <c r="O2069" s="328" t="str">
        <f t="shared" si="64"/>
        <v>KOSDAQ:A054540</v>
      </c>
    </row>
    <row r="2070" spans="2:15">
      <c r="B2070" s="328" t="s">
        <v>10083</v>
      </c>
      <c r="C2070" s="328" t="s">
        <v>4165</v>
      </c>
      <c r="D2070" s="331" t="s">
        <v>10084</v>
      </c>
      <c r="E2070" s="328" t="s">
        <v>131</v>
      </c>
      <c r="F2070" s="328" t="s">
        <v>10085</v>
      </c>
      <c r="G2070" s="330">
        <v>37208</v>
      </c>
      <c r="H2070" s="328" t="s">
        <v>39</v>
      </c>
      <c r="I2070" s="328" t="s">
        <v>10086</v>
      </c>
      <c r="J2070" s="328" t="s">
        <v>10087</v>
      </c>
      <c r="K2070" s="328" t="s">
        <v>67</v>
      </c>
      <c r="M2070" s="328" t="str">
        <f t="shared" si="63"/>
        <v>053350 KS EQUITY</v>
      </c>
      <c r="O2070" s="328" t="str">
        <f t="shared" si="64"/>
        <v>KOSDAQ:A053350</v>
      </c>
    </row>
    <row r="2071" spans="2:15">
      <c r="B2071" s="328" t="s">
        <v>10088</v>
      </c>
      <c r="C2071" s="328" t="s">
        <v>4165</v>
      </c>
      <c r="D2071" s="331" t="s">
        <v>10089</v>
      </c>
      <c r="E2071" s="328" t="s">
        <v>2659</v>
      </c>
      <c r="F2071" s="328" t="s">
        <v>10090</v>
      </c>
      <c r="G2071" s="330">
        <v>37208</v>
      </c>
      <c r="H2071" s="328" t="s">
        <v>39</v>
      </c>
      <c r="I2071" s="328" t="s">
        <v>10091</v>
      </c>
      <c r="J2071" s="328" t="s">
        <v>10092</v>
      </c>
      <c r="K2071" s="328" t="s">
        <v>436</v>
      </c>
      <c r="M2071" s="328" t="str">
        <f t="shared" si="63"/>
        <v>054630 KS EQUITY</v>
      </c>
      <c r="O2071" s="328" t="str">
        <f t="shared" si="64"/>
        <v>KOSDAQ:A054630</v>
      </c>
    </row>
    <row r="2072" spans="2:15">
      <c r="B2072" s="328" t="s">
        <v>10093</v>
      </c>
      <c r="C2072" s="328" t="s">
        <v>4165</v>
      </c>
      <c r="D2072" s="331" t="s">
        <v>10094</v>
      </c>
      <c r="E2072" s="328" t="s">
        <v>575</v>
      </c>
      <c r="F2072" s="328" t="s">
        <v>10095</v>
      </c>
      <c r="G2072" s="330">
        <v>37203</v>
      </c>
      <c r="H2072" s="328" t="s">
        <v>39</v>
      </c>
      <c r="I2072" s="328" t="s">
        <v>10096</v>
      </c>
      <c r="J2072" s="328" t="s">
        <v>10097</v>
      </c>
      <c r="K2072" s="328" t="s">
        <v>351</v>
      </c>
      <c r="M2072" s="328" t="str">
        <f t="shared" si="63"/>
        <v>056080 KS EQUITY</v>
      </c>
      <c r="O2072" s="328" t="str">
        <f t="shared" si="64"/>
        <v>KOSDAQ:A056080</v>
      </c>
    </row>
    <row r="2073" spans="2:15">
      <c r="B2073" s="328" t="s">
        <v>10098</v>
      </c>
      <c r="C2073" s="328" t="s">
        <v>4165</v>
      </c>
      <c r="D2073" s="331" t="s">
        <v>10099</v>
      </c>
      <c r="E2073" s="328" t="s">
        <v>1154</v>
      </c>
      <c r="F2073" s="328" t="s">
        <v>10100</v>
      </c>
      <c r="G2073" s="330">
        <v>37201</v>
      </c>
      <c r="H2073" s="328" t="s">
        <v>39</v>
      </c>
      <c r="I2073" s="328" t="s">
        <v>10101</v>
      </c>
      <c r="J2073" s="328" t="s">
        <v>10102</v>
      </c>
      <c r="K2073" s="328" t="s">
        <v>176</v>
      </c>
      <c r="M2073" s="328" t="str">
        <f t="shared" ref="M2073:M2136" si="65">D2073&amp;" KS EQUITY"</f>
        <v>044490 KS EQUITY</v>
      </c>
      <c r="O2073" s="328" t="str">
        <f t="shared" ref="O2073:O2136" si="66">IF($C2073="코스닥","KOSDAQ:A"&amp;$D2073,"KOSE:A"&amp;$D2073)</f>
        <v>KOSDAQ:A044490</v>
      </c>
    </row>
    <row r="2074" spans="2:15">
      <c r="B2074" s="328" t="s">
        <v>10103</v>
      </c>
      <c r="C2074" s="328" t="s">
        <v>4165</v>
      </c>
      <c r="D2074" s="331" t="s">
        <v>10104</v>
      </c>
      <c r="E2074" s="328" t="s">
        <v>376</v>
      </c>
      <c r="F2074" s="328" t="s">
        <v>10105</v>
      </c>
      <c r="G2074" s="330">
        <v>37201</v>
      </c>
      <c r="H2074" s="328" t="s">
        <v>39</v>
      </c>
      <c r="I2074" s="328" t="s">
        <v>10106</v>
      </c>
      <c r="J2074" s="328" t="s">
        <v>10107</v>
      </c>
      <c r="K2074" s="328" t="s">
        <v>971</v>
      </c>
      <c r="M2074" s="328" t="str">
        <f t="shared" si="65"/>
        <v>053950 KS EQUITY</v>
      </c>
      <c r="O2074" s="328" t="str">
        <f t="shared" si="66"/>
        <v>KOSDAQ:A053950</v>
      </c>
    </row>
    <row r="2075" spans="2:15">
      <c r="B2075" s="328" t="s">
        <v>10108</v>
      </c>
      <c r="C2075" s="328" t="s">
        <v>4165</v>
      </c>
      <c r="D2075" s="331" t="s">
        <v>10109</v>
      </c>
      <c r="E2075" s="328" t="s">
        <v>187</v>
      </c>
      <c r="F2075" s="328" t="s">
        <v>10110</v>
      </c>
      <c r="G2075" s="330">
        <v>37196</v>
      </c>
      <c r="H2075" s="328" t="s">
        <v>39</v>
      </c>
      <c r="I2075" s="328" t="s">
        <v>10111</v>
      </c>
      <c r="J2075" s="328" t="s">
        <v>10112</v>
      </c>
      <c r="K2075" s="328" t="s">
        <v>67</v>
      </c>
      <c r="M2075" s="328" t="str">
        <f t="shared" si="65"/>
        <v>053700 KS EQUITY</v>
      </c>
      <c r="O2075" s="328" t="str">
        <f t="shared" si="66"/>
        <v>KOSDAQ:A053700</v>
      </c>
    </row>
    <row r="2076" spans="2:15">
      <c r="B2076" s="328" t="s">
        <v>10113</v>
      </c>
      <c r="C2076" s="328" t="s">
        <v>4165</v>
      </c>
      <c r="D2076" s="331" t="s">
        <v>10114</v>
      </c>
      <c r="E2076" s="328" t="s">
        <v>131</v>
      </c>
      <c r="F2076" s="328" t="s">
        <v>10115</v>
      </c>
      <c r="G2076" s="330">
        <v>37194</v>
      </c>
      <c r="H2076" s="328" t="s">
        <v>39</v>
      </c>
      <c r="I2076" s="328" t="s">
        <v>10116</v>
      </c>
      <c r="J2076" s="328" t="s">
        <v>10117</v>
      </c>
      <c r="K2076" s="328" t="s">
        <v>67</v>
      </c>
      <c r="M2076" s="328" t="str">
        <f t="shared" si="65"/>
        <v>054920 KS EQUITY</v>
      </c>
      <c r="O2076" s="328" t="str">
        <f t="shared" si="66"/>
        <v>KOSDAQ:A054920</v>
      </c>
    </row>
    <row r="2077" spans="2:15">
      <c r="B2077" s="328" t="s">
        <v>10118</v>
      </c>
      <c r="C2077" s="328" t="s">
        <v>4165</v>
      </c>
      <c r="D2077" s="331" t="s">
        <v>10119</v>
      </c>
      <c r="E2077" s="328" t="s">
        <v>376</v>
      </c>
      <c r="F2077" s="328" t="s">
        <v>10120</v>
      </c>
      <c r="G2077" s="330">
        <v>37194</v>
      </c>
      <c r="H2077" s="328" t="s">
        <v>39</v>
      </c>
      <c r="I2077" s="328" t="s">
        <v>10121</v>
      </c>
      <c r="J2077" s="328" t="s">
        <v>10122</v>
      </c>
      <c r="K2077" s="328" t="s">
        <v>67</v>
      </c>
      <c r="M2077" s="328" t="str">
        <f t="shared" si="65"/>
        <v>041960 KS EQUITY</v>
      </c>
      <c r="O2077" s="328" t="str">
        <f t="shared" si="66"/>
        <v>KOSDAQ:A041960</v>
      </c>
    </row>
    <row r="2078" spans="2:15">
      <c r="B2078" s="328" t="s">
        <v>10123</v>
      </c>
      <c r="C2078" s="328" t="s">
        <v>4165</v>
      </c>
      <c r="D2078" s="331" t="s">
        <v>10124</v>
      </c>
      <c r="E2078" s="328" t="s">
        <v>316</v>
      </c>
      <c r="F2078" s="328" t="s">
        <v>10125</v>
      </c>
      <c r="G2078" s="330">
        <v>37182</v>
      </c>
      <c r="H2078" s="328" t="s">
        <v>39</v>
      </c>
      <c r="I2078" s="328" t="s">
        <v>10126</v>
      </c>
      <c r="J2078" s="328" t="s">
        <v>10127</v>
      </c>
      <c r="K2078" s="328" t="s">
        <v>33</v>
      </c>
      <c r="M2078" s="328" t="str">
        <f t="shared" si="65"/>
        <v>053160 KS EQUITY</v>
      </c>
      <c r="O2078" s="328" t="str">
        <f t="shared" si="66"/>
        <v>KOSDAQ:A053160</v>
      </c>
    </row>
    <row r="2079" spans="2:15">
      <c r="B2079" s="328" t="s">
        <v>10128</v>
      </c>
      <c r="C2079" s="328" t="s">
        <v>4165</v>
      </c>
      <c r="D2079" s="331" t="s">
        <v>10129</v>
      </c>
      <c r="E2079" s="328" t="s">
        <v>131</v>
      </c>
      <c r="F2079" s="328" t="s">
        <v>10130</v>
      </c>
      <c r="G2079" s="330">
        <v>37180</v>
      </c>
      <c r="H2079" s="328" t="s">
        <v>39</v>
      </c>
      <c r="I2079" s="328" t="s">
        <v>10131</v>
      </c>
      <c r="J2079" s="328" t="s">
        <v>10132</v>
      </c>
      <c r="K2079" s="328" t="s">
        <v>33</v>
      </c>
      <c r="M2079" s="328" t="str">
        <f t="shared" si="65"/>
        <v>052400 KS EQUITY</v>
      </c>
      <c r="O2079" s="328" t="str">
        <f t="shared" si="66"/>
        <v>KOSDAQ:A052400</v>
      </c>
    </row>
    <row r="2080" spans="2:15">
      <c r="B2080" s="328" t="s">
        <v>10133</v>
      </c>
      <c r="C2080" s="328" t="s">
        <v>4165</v>
      </c>
      <c r="D2080" s="331" t="s">
        <v>10134</v>
      </c>
      <c r="E2080" s="328" t="s">
        <v>88</v>
      </c>
      <c r="F2080" s="328" t="s">
        <v>10135</v>
      </c>
      <c r="G2080" s="330">
        <v>37175</v>
      </c>
      <c r="H2080" s="328" t="s">
        <v>39</v>
      </c>
      <c r="I2080" s="328" t="s">
        <v>10136</v>
      </c>
      <c r="J2080" s="328" t="s">
        <v>10137</v>
      </c>
      <c r="K2080" s="328" t="s">
        <v>33</v>
      </c>
      <c r="M2080" s="328" t="str">
        <f t="shared" si="65"/>
        <v>054180 KS EQUITY</v>
      </c>
      <c r="O2080" s="328" t="str">
        <f t="shared" si="66"/>
        <v>KOSDAQ:A054180</v>
      </c>
    </row>
    <row r="2081" spans="2:15">
      <c r="B2081" s="328" t="s">
        <v>10138</v>
      </c>
      <c r="C2081" s="328" t="s">
        <v>4165</v>
      </c>
      <c r="D2081" s="331" t="s">
        <v>10139</v>
      </c>
      <c r="E2081" s="328" t="s">
        <v>131</v>
      </c>
      <c r="F2081" s="328" t="s">
        <v>518</v>
      </c>
      <c r="G2081" s="330">
        <v>37175</v>
      </c>
      <c r="H2081" s="328" t="s">
        <v>39</v>
      </c>
      <c r="I2081" s="328" t="s">
        <v>10140</v>
      </c>
      <c r="J2081" s="328" t="s">
        <v>10141</v>
      </c>
      <c r="K2081" s="328" t="s">
        <v>176</v>
      </c>
      <c r="M2081" s="328" t="str">
        <f t="shared" si="65"/>
        <v>049470 KS EQUITY</v>
      </c>
      <c r="O2081" s="328" t="str">
        <f t="shared" si="66"/>
        <v>KOSDAQ:A049470</v>
      </c>
    </row>
    <row r="2082" spans="2:15">
      <c r="B2082" s="328" t="s">
        <v>10142</v>
      </c>
      <c r="C2082" s="328" t="s">
        <v>4165</v>
      </c>
      <c r="D2082" s="331" t="s">
        <v>10143</v>
      </c>
      <c r="E2082" s="328" t="s">
        <v>528</v>
      </c>
      <c r="F2082" s="328" t="s">
        <v>10144</v>
      </c>
      <c r="G2082" s="330">
        <v>37175</v>
      </c>
      <c r="H2082" s="328" t="s">
        <v>39</v>
      </c>
      <c r="I2082" s="328" t="s">
        <v>10145</v>
      </c>
      <c r="J2082" s="328" t="s">
        <v>10146</v>
      </c>
      <c r="K2082" s="328" t="s">
        <v>33</v>
      </c>
      <c r="M2082" s="328" t="str">
        <f t="shared" si="65"/>
        <v>053050 KS EQUITY</v>
      </c>
      <c r="O2082" s="328" t="str">
        <f t="shared" si="66"/>
        <v>KOSDAQ:A053050</v>
      </c>
    </row>
    <row r="2083" spans="2:15">
      <c r="B2083" s="328" t="s">
        <v>10147</v>
      </c>
      <c r="C2083" s="328" t="s">
        <v>4165</v>
      </c>
      <c r="D2083" s="331" t="s">
        <v>10148</v>
      </c>
      <c r="E2083" s="328" t="s">
        <v>756</v>
      </c>
      <c r="F2083" s="328" t="s">
        <v>10149</v>
      </c>
      <c r="G2083" s="330">
        <v>37173</v>
      </c>
      <c r="H2083" s="328" t="s">
        <v>39</v>
      </c>
      <c r="I2083" s="328" t="s">
        <v>10150</v>
      </c>
      <c r="J2083" s="328" t="s">
        <v>10151</v>
      </c>
      <c r="K2083" s="328" t="s">
        <v>33</v>
      </c>
      <c r="M2083" s="328" t="str">
        <f t="shared" si="65"/>
        <v>043090 KS EQUITY</v>
      </c>
      <c r="O2083" s="328" t="str">
        <f t="shared" si="66"/>
        <v>KOSDAQ:A043090</v>
      </c>
    </row>
    <row r="2084" spans="2:15">
      <c r="B2084" s="328" t="s">
        <v>10152</v>
      </c>
      <c r="C2084" s="328" t="s">
        <v>4165</v>
      </c>
      <c r="D2084" s="331" t="s">
        <v>10153</v>
      </c>
      <c r="E2084" s="328" t="s">
        <v>512</v>
      </c>
      <c r="F2084" s="328" t="s">
        <v>4116</v>
      </c>
      <c r="G2084" s="330">
        <v>37161</v>
      </c>
      <c r="H2084" s="328" t="s">
        <v>39</v>
      </c>
      <c r="I2084" s="328" t="s">
        <v>7729</v>
      </c>
      <c r="J2084" s="328" t="s">
        <v>10154</v>
      </c>
      <c r="K2084" s="328" t="s">
        <v>1069</v>
      </c>
      <c r="M2084" s="328" t="str">
        <f t="shared" si="65"/>
        <v>053110 KS EQUITY</v>
      </c>
      <c r="O2084" s="328" t="str">
        <f t="shared" si="66"/>
        <v>KOSDAQ:A053110</v>
      </c>
    </row>
    <row r="2085" spans="2:15">
      <c r="B2085" s="328" t="s">
        <v>10155</v>
      </c>
      <c r="C2085" s="328" t="s">
        <v>4165</v>
      </c>
      <c r="D2085" s="331" t="s">
        <v>10156</v>
      </c>
      <c r="E2085" s="328" t="s">
        <v>10157</v>
      </c>
      <c r="F2085" s="328" t="s">
        <v>10158</v>
      </c>
      <c r="G2085" s="330">
        <v>37152</v>
      </c>
      <c r="H2085" s="328" t="s">
        <v>39</v>
      </c>
      <c r="I2085" s="328" t="s">
        <v>5451</v>
      </c>
      <c r="J2085" s="328" t="s">
        <v>10159</v>
      </c>
      <c r="K2085" s="328" t="s">
        <v>33</v>
      </c>
      <c r="M2085" s="328" t="str">
        <f t="shared" si="65"/>
        <v>054800 KS EQUITY</v>
      </c>
      <c r="O2085" s="328" t="str">
        <f t="shared" si="66"/>
        <v>KOSDAQ:A054800</v>
      </c>
    </row>
    <row r="2086" spans="2:15">
      <c r="B2086" s="328" t="s">
        <v>10160</v>
      </c>
      <c r="C2086" s="328" t="s">
        <v>4165</v>
      </c>
      <c r="D2086" s="331" t="s">
        <v>10161</v>
      </c>
      <c r="E2086" s="328" t="s">
        <v>162</v>
      </c>
      <c r="F2086" s="328" t="s">
        <v>10162</v>
      </c>
      <c r="G2086" s="330">
        <v>37147</v>
      </c>
      <c r="H2086" s="328" t="s">
        <v>39</v>
      </c>
      <c r="I2086" s="328" t="s">
        <v>10163</v>
      </c>
      <c r="J2086" s="328" t="s">
        <v>10164</v>
      </c>
      <c r="K2086" s="328" t="s">
        <v>67</v>
      </c>
      <c r="M2086" s="328" t="str">
        <f t="shared" si="65"/>
        <v>047770 KS EQUITY</v>
      </c>
      <c r="O2086" s="328" t="str">
        <f t="shared" si="66"/>
        <v>KOSDAQ:A047770</v>
      </c>
    </row>
    <row r="2087" spans="2:15">
      <c r="B2087" s="328" t="s">
        <v>10165</v>
      </c>
      <c r="C2087" s="328" t="s">
        <v>4165</v>
      </c>
      <c r="D2087" s="331" t="s">
        <v>10166</v>
      </c>
      <c r="E2087" s="328" t="s">
        <v>131</v>
      </c>
      <c r="F2087" s="328" t="s">
        <v>10167</v>
      </c>
      <c r="G2087" s="330">
        <v>37138</v>
      </c>
      <c r="H2087" s="328" t="s">
        <v>39</v>
      </c>
      <c r="I2087" s="328" t="s">
        <v>10168</v>
      </c>
      <c r="J2087" s="328" t="s">
        <v>10169</v>
      </c>
      <c r="K2087" s="328" t="s">
        <v>33</v>
      </c>
      <c r="M2087" s="328" t="str">
        <f t="shared" si="65"/>
        <v>053800 KS EQUITY</v>
      </c>
      <c r="O2087" s="328" t="str">
        <f t="shared" si="66"/>
        <v>KOSDAQ:A053800</v>
      </c>
    </row>
    <row r="2088" spans="2:15">
      <c r="B2088" s="328" t="s">
        <v>10170</v>
      </c>
      <c r="C2088" s="328" t="s">
        <v>4165</v>
      </c>
      <c r="D2088" s="331" t="s">
        <v>10171</v>
      </c>
      <c r="E2088" s="328" t="s">
        <v>327</v>
      </c>
      <c r="F2088" s="328" t="s">
        <v>495</v>
      </c>
      <c r="G2088" s="330">
        <v>37134</v>
      </c>
      <c r="H2088" s="328" t="s">
        <v>39</v>
      </c>
      <c r="I2088" s="328" t="s">
        <v>10172</v>
      </c>
      <c r="J2088" s="328" t="s">
        <v>10173</v>
      </c>
      <c r="K2088" s="328" t="s">
        <v>33</v>
      </c>
      <c r="M2088" s="328" t="str">
        <f t="shared" si="65"/>
        <v>040300 KS EQUITY</v>
      </c>
      <c r="O2088" s="328" t="str">
        <f t="shared" si="66"/>
        <v>KOSDAQ:A040300</v>
      </c>
    </row>
    <row r="2089" spans="2:15">
      <c r="B2089" s="328" t="s">
        <v>10174</v>
      </c>
      <c r="C2089" s="328" t="s">
        <v>4165</v>
      </c>
      <c r="D2089" s="331" t="s">
        <v>10175</v>
      </c>
      <c r="E2089" s="328" t="s">
        <v>376</v>
      </c>
      <c r="F2089" s="328" t="s">
        <v>10176</v>
      </c>
      <c r="G2089" s="330">
        <v>37133</v>
      </c>
      <c r="H2089" s="328" t="s">
        <v>39</v>
      </c>
      <c r="I2089" s="328" t="s">
        <v>10177</v>
      </c>
      <c r="J2089" s="328" t="s">
        <v>10178</v>
      </c>
      <c r="K2089" s="328" t="s">
        <v>33</v>
      </c>
      <c r="M2089" s="328" t="str">
        <f t="shared" si="65"/>
        <v>058820 KS EQUITY</v>
      </c>
      <c r="O2089" s="328" t="str">
        <f t="shared" si="66"/>
        <v>KOSDAQ:A058820</v>
      </c>
    </row>
    <row r="2090" spans="2:15">
      <c r="B2090" s="328" t="s">
        <v>10179</v>
      </c>
      <c r="C2090" s="328" t="s">
        <v>4165</v>
      </c>
      <c r="D2090" s="331" t="s">
        <v>10180</v>
      </c>
      <c r="E2090" s="328" t="s">
        <v>231</v>
      </c>
      <c r="F2090" s="328" t="s">
        <v>10181</v>
      </c>
      <c r="G2090" s="330">
        <v>37126</v>
      </c>
      <c r="H2090" s="328" t="s">
        <v>39</v>
      </c>
      <c r="I2090" s="328" t="s">
        <v>10182</v>
      </c>
      <c r="J2090" s="328" t="s">
        <v>10183</v>
      </c>
      <c r="K2090" s="328" t="s">
        <v>33</v>
      </c>
      <c r="M2090" s="328" t="str">
        <f t="shared" si="65"/>
        <v>035900 KS EQUITY</v>
      </c>
      <c r="O2090" s="328" t="str">
        <f t="shared" si="66"/>
        <v>KOSDAQ:A035900</v>
      </c>
    </row>
    <row r="2091" spans="2:15">
      <c r="B2091" s="328" t="s">
        <v>10184</v>
      </c>
      <c r="C2091" s="328" t="s">
        <v>4165</v>
      </c>
      <c r="D2091" s="331" t="s">
        <v>10185</v>
      </c>
      <c r="E2091" s="328" t="s">
        <v>958</v>
      </c>
      <c r="F2091" s="328" t="s">
        <v>10186</v>
      </c>
      <c r="G2091" s="330">
        <v>37124</v>
      </c>
      <c r="H2091" s="328" t="s">
        <v>39</v>
      </c>
      <c r="I2091" s="328" t="s">
        <v>10187</v>
      </c>
      <c r="J2091" s="328" t="s">
        <v>10188</v>
      </c>
      <c r="K2091" s="328" t="s">
        <v>33</v>
      </c>
      <c r="M2091" s="328" t="str">
        <f t="shared" si="65"/>
        <v>053590 KS EQUITY</v>
      </c>
      <c r="O2091" s="328" t="str">
        <f t="shared" si="66"/>
        <v>KOSDAQ:A053590</v>
      </c>
    </row>
    <row r="2092" spans="2:15">
      <c r="B2092" s="328" t="s">
        <v>10189</v>
      </c>
      <c r="C2092" s="328" t="s">
        <v>4165</v>
      </c>
      <c r="D2092" s="331" t="s">
        <v>10190</v>
      </c>
      <c r="E2092" s="328" t="s">
        <v>432</v>
      </c>
      <c r="F2092" s="328" t="s">
        <v>10191</v>
      </c>
      <c r="G2092" s="330">
        <v>37120</v>
      </c>
      <c r="H2092" s="328" t="s">
        <v>39</v>
      </c>
      <c r="I2092" s="328" t="s">
        <v>10192</v>
      </c>
      <c r="J2092" s="328" t="s">
        <v>10193</v>
      </c>
      <c r="K2092" s="328" t="s">
        <v>351</v>
      </c>
      <c r="M2092" s="328" t="str">
        <f t="shared" si="65"/>
        <v>021320 KS EQUITY</v>
      </c>
      <c r="O2092" s="328" t="str">
        <f t="shared" si="66"/>
        <v>KOSDAQ:A021320</v>
      </c>
    </row>
    <row r="2093" spans="2:15">
      <c r="B2093" s="328" t="s">
        <v>10194</v>
      </c>
      <c r="C2093" s="328" t="s">
        <v>4165</v>
      </c>
      <c r="D2093" s="331" t="s">
        <v>10195</v>
      </c>
      <c r="E2093" s="328" t="s">
        <v>187</v>
      </c>
      <c r="F2093" s="328" t="s">
        <v>10196</v>
      </c>
      <c r="G2093" s="330">
        <v>37120</v>
      </c>
      <c r="H2093" s="328" t="s">
        <v>39</v>
      </c>
      <c r="I2093" s="328" t="s">
        <v>10145</v>
      </c>
      <c r="J2093" s="328" t="s">
        <v>10197</v>
      </c>
      <c r="K2093" s="328" t="s">
        <v>67</v>
      </c>
      <c r="M2093" s="328" t="str">
        <f t="shared" si="65"/>
        <v>053060 KS EQUITY</v>
      </c>
      <c r="O2093" s="328" t="str">
        <f t="shared" si="66"/>
        <v>KOSDAQ:A053060</v>
      </c>
    </row>
    <row r="2094" spans="2:15">
      <c r="B2094" s="328" t="s">
        <v>10198</v>
      </c>
      <c r="C2094" s="328" t="s">
        <v>4165</v>
      </c>
      <c r="D2094" s="331" t="s">
        <v>10199</v>
      </c>
      <c r="E2094" s="328" t="s">
        <v>575</v>
      </c>
      <c r="F2094" s="328" t="s">
        <v>10200</v>
      </c>
      <c r="G2094" s="330">
        <v>37117</v>
      </c>
      <c r="H2094" s="328" t="s">
        <v>39</v>
      </c>
      <c r="I2094" s="328" t="s">
        <v>10201</v>
      </c>
      <c r="J2094" s="328" t="s">
        <v>10202</v>
      </c>
      <c r="K2094" s="328" t="s">
        <v>33</v>
      </c>
      <c r="M2094" s="328" t="str">
        <f t="shared" si="65"/>
        <v>053610 KS EQUITY</v>
      </c>
      <c r="O2094" s="328" t="str">
        <f t="shared" si="66"/>
        <v>KOSDAQ:A053610</v>
      </c>
    </row>
    <row r="2095" spans="2:15">
      <c r="B2095" s="328" t="s">
        <v>10203</v>
      </c>
      <c r="C2095" s="328" t="s">
        <v>4165</v>
      </c>
      <c r="D2095" s="331" t="s">
        <v>10204</v>
      </c>
      <c r="E2095" s="328" t="s">
        <v>131</v>
      </c>
      <c r="F2095" s="328" t="s">
        <v>10205</v>
      </c>
      <c r="G2095" s="330">
        <v>37112</v>
      </c>
      <c r="H2095" s="328" t="s">
        <v>39</v>
      </c>
      <c r="I2095" s="328" t="s">
        <v>10206</v>
      </c>
      <c r="J2095" s="328" t="s">
        <v>10207</v>
      </c>
      <c r="K2095" s="328" t="s">
        <v>67</v>
      </c>
      <c r="M2095" s="328" t="str">
        <f t="shared" si="65"/>
        <v>052790 KS EQUITY</v>
      </c>
      <c r="O2095" s="328" t="str">
        <f t="shared" si="66"/>
        <v>KOSDAQ:A052790</v>
      </c>
    </row>
    <row r="2096" spans="2:15">
      <c r="B2096" s="328" t="s">
        <v>10208</v>
      </c>
      <c r="C2096" s="328" t="s">
        <v>4165</v>
      </c>
      <c r="D2096" s="331" t="s">
        <v>10209</v>
      </c>
      <c r="E2096" s="328" t="s">
        <v>6290</v>
      </c>
      <c r="F2096" s="328" t="s">
        <v>10210</v>
      </c>
      <c r="G2096" s="330">
        <v>37110</v>
      </c>
      <c r="H2096" s="328" t="s">
        <v>39</v>
      </c>
      <c r="I2096" s="328" t="s">
        <v>10211</v>
      </c>
      <c r="J2096" s="328" t="s">
        <v>10212</v>
      </c>
      <c r="K2096" s="328" t="s">
        <v>351</v>
      </c>
      <c r="M2096" s="328" t="str">
        <f t="shared" si="65"/>
        <v>053450 KS EQUITY</v>
      </c>
      <c r="O2096" s="328" t="str">
        <f t="shared" si="66"/>
        <v>KOSDAQ:A053450</v>
      </c>
    </row>
    <row r="2097" spans="2:15">
      <c r="B2097" s="328" t="s">
        <v>10213</v>
      </c>
      <c r="C2097" s="328" t="s">
        <v>4165</v>
      </c>
      <c r="D2097" s="331" t="s">
        <v>10214</v>
      </c>
      <c r="E2097" s="328" t="s">
        <v>376</v>
      </c>
      <c r="F2097" s="328" t="s">
        <v>10215</v>
      </c>
      <c r="G2097" s="330">
        <v>37110</v>
      </c>
      <c r="H2097" s="328" t="s">
        <v>39</v>
      </c>
      <c r="I2097" s="328" t="s">
        <v>2615</v>
      </c>
      <c r="J2097" s="328" t="s">
        <v>10216</v>
      </c>
      <c r="K2097" s="328" t="s">
        <v>92</v>
      </c>
      <c r="M2097" s="328" t="str">
        <f t="shared" si="65"/>
        <v>053030 KS EQUITY</v>
      </c>
      <c r="O2097" s="328" t="str">
        <f t="shared" si="66"/>
        <v>KOSDAQ:A053030</v>
      </c>
    </row>
    <row r="2098" spans="2:15">
      <c r="B2098" s="328" t="s">
        <v>10217</v>
      </c>
      <c r="C2098" s="328" t="s">
        <v>4165</v>
      </c>
      <c r="D2098" s="331" t="s">
        <v>10218</v>
      </c>
      <c r="E2098" s="328" t="s">
        <v>136</v>
      </c>
      <c r="F2098" s="328" t="s">
        <v>10219</v>
      </c>
      <c r="G2098" s="330">
        <v>37110</v>
      </c>
      <c r="H2098" s="328" t="s">
        <v>39</v>
      </c>
      <c r="I2098" s="328" t="s">
        <v>10220</v>
      </c>
      <c r="J2098" s="328" t="s">
        <v>10221</v>
      </c>
      <c r="K2098" s="328" t="s">
        <v>579</v>
      </c>
      <c r="M2098" s="328" t="str">
        <f t="shared" si="65"/>
        <v>052420 KS EQUITY</v>
      </c>
      <c r="O2098" s="328" t="str">
        <f t="shared" si="66"/>
        <v>KOSDAQ:A052420</v>
      </c>
    </row>
    <row r="2099" spans="2:15">
      <c r="B2099" s="328" t="s">
        <v>10222</v>
      </c>
      <c r="C2099" s="328" t="s">
        <v>4165</v>
      </c>
      <c r="D2099" s="331" t="s">
        <v>10223</v>
      </c>
      <c r="E2099" s="328" t="s">
        <v>1154</v>
      </c>
      <c r="F2099" s="328" t="s">
        <v>10224</v>
      </c>
      <c r="G2099" s="330">
        <v>37105</v>
      </c>
      <c r="H2099" s="328" t="s">
        <v>39</v>
      </c>
      <c r="I2099" s="328" t="s">
        <v>10225</v>
      </c>
      <c r="J2099" s="328" t="s">
        <v>10226</v>
      </c>
      <c r="K2099" s="328" t="s">
        <v>67</v>
      </c>
      <c r="M2099" s="328" t="str">
        <f t="shared" si="65"/>
        <v>053620 KS EQUITY</v>
      </c>
      <c r="O2099" s="328" t="str">
        <f t="shared" si="66"/>
        <v>KOSDAQ:A053620</v>
      </c>
    </row>
    <row r="2100" spans="2:15">
      <c r="B2100" s="328" t="s">
        <v>10227</v>
      </c>
      <c r="C2100" s="328" t="s">
        <v>4165</v>
      </c>
      <c r="D2100" s="331" t="s">
        <v>10228</v>
      </c>
      <c r="E2100" s="328" t="s">
        <v>198</v>
      </c>
      <c r="F2100" s="328" t="s">
        <v>10229</v>
      </c>
      <c r="G2100" s="330">
        <v>37105</v>
      </c>
      <c r="H2100" s="328" t="s">
        <v>39</v>
      </c>
      <c r="I2100" s="328" t="s">
        <v>10230</v>
      </c>
      <c r="J2100" s="328" t="s">
        <v>10231</v>
      </c>
      <c r="K2100" s="328" t="s">
        <v>33</v>
      </c>
      <c r="M2100" s="328" t="str">
        <f t="shared" si="65"/>
        <v>049520 KS EQUITY</v>
      </c>
      <c r="O2100" s="328" t="str">
        <f t="shared" si="66"/>
        <v>KOSDAQ:A049520</v>
      </c>
    </row>
    <row r="2101" spans="2:15">
      <c r="B2101" s="328" t="s">
        <v>10232</v>
      </c>
      <c r="C2101" s="328" t="s">
        <v>4165</v>
      </c>
      <c r="D2101" s="331" t="s">
        <v>10233</v>
      </c>
      <c r="E2101" s="328" t="s">
        <v>1098</v>
      </c>
      <c r="F2101" s="328" t="s">
        <v>10234</v>
      </c>
      <c r="G2101" s="330">
        <v>37103</v>
      </c>
      <c r="H2101" s="328" t="s">
        <v>39</v>
      </c>
      <c r="I2101" s="328" t="s">
        <v>10235</v>
      </c>
      <c r="J2101" s="328" t="s">
        <v>10236</v>
      </c>
      <c r="K2101" s="328" t="s">
        <v>33</v>
      </c>
      <c r="M2101" s="328" t="str">
        <f t="shared" si="65"/>
        <v>052300 KS EQUITY</v>
      </c>
      <c r="O2101" s="328" t="str">
        <f t="shared" si="66"/>
        <v>KOSDAQ:A052300</v>
      </c>
    </row>
    <row r="2102" spans="2:15">
      <c r="B2102" s="328" t="s">
        <v>10237</v>
      </c>
      <c r="C2102" s="328" t="s">
        <v>4165</v>
      </c>
      <c r="D2102" s="331" t="s">
        <v>10238</v>
      </c>
      <c r="E2102" s="328" t="s">
        <v>756</v>
      </c>
      <c r="F2102" s="328" t="s">
        <v>10239</v>
      </c>
      <c r="G2102" s="330">
        <v>37103</v>
      </c>
      <c r="H2102" s="328" t="s">
        <v>39</v>
      </c>
      <c r="I2102" s="328" t="s">
        <v>10240</v>
      </c>
      <c r="J2102" s="328" t="s">
        <v>10241</v>
      </c>
      <c r="K2102" s="328" t="s">
        <v>67</v>
      </c>
      <c r="M2102" s="328" t="str">
        <f t="shared" si="65"/>
        <v>048910 KS EQUITY</v>
      </c>
      <c r="O2102" s="328" t="str">
        <f t="shared" si="66"/>
        <v>KOSDAQ:A048910</v>
      </c>
    </row>
    <row r="2103" spans="2:15">
      <c r="B2103" s="328" t="s">
        <v>10242</v>
      </c>
      <c r="C2103" s="328" t="s">
        <v>4165</v>
      </c>
      <c r="D2103" s="331" t="s">
        <v>10243</v>
      </c>
      <c r="E2103" s="328" t="s">
        <v>136</v>
      </c>
      <c r="F2103" s="328" t="s">
        <v>10244</v>
      </c>
      <c r="G2103" s="330">
        <v>37098</v>
      </c>
      <c r="H2103" s="328" t="s">
        <v>39</v>
      </c>
      <c r="I2103" s="328" t="s">
        <v>10245</v>
      </c>
      <c r="J2103" s="328" t="s">
        <v>10246</v>
      </c>
      <c r="K2103" s="328" t="s">
        <v>67</v>
      </c>
      <c r="M2103" s="328" t="str">
        <f t="shared" si="65"/>
        <v>051980 KS EQUITY</v>
      </c>
      <c r="O2103" s="328" t="str">
        <f t="shared" si="66"/>
        <v>KOSDAQ:A051980</v>
      </c>
    </row>
    <row r="2104" spans="2:15">
      <c r="B2104" s="328" t="s">
        <v>10247</v>
      </c>
      <c r="C2104" s="328" t="s">
        <v>4165</v>
      </c>
      <c r="D2104" s="331" t="s">
        <v>10248</v>
      </c>
      <c r="E2104" s="328" t="s">
        <v>225</v>
      </c>
      <c r="F2104" s="328" t="s">
        <v>10249</v>
      </c>
      <c r="G2104" s="330">
        <v>37098</v>
      </c>
      <c r="H2104" s="328" t="s">
        <v>39</v>
      </c>
      <c r="I2104" s="328" t="s">
        <v>10250</v>
      </c>
      <c r="J2104" s="328" t="s">
        <v>10251</v>
      </c>
      <c r="K2104" s="328" t="s">
        <v>579</v>
      </c>
      <c r="M2104" s="328" t="str">
        <f t="shared" si="65"/>
        <v>051500 KS EQUITY</v>
      </c>
      <c r="O2104" s="328" t="str">
        <f t="shared" si="66"/>
        <v>KOSDAQ:A051500</v>
      </c>
    </row>
    <row r="2105" spans="2:15">
      <c r="B2105" s="328" t="s">
        <v>10252</v>
      </c>
      <c r="C2105" s="328" t="s">
        <v>4165</v>
      </c>
      <c r="D2105" s="331" t="s">
        <v>10253</v>
      </c>
      <c r="E2105" s="328" t="s">
        <v>198</v>
      </c>
      <c r="F2105" s="328" t="s">
        <v>10254</v>
      </c>
      <c r="G2105" s="330">
        <v>37092</v>
      </c>
      <c r="H2105" s="328" t="s">
        <v>39</v>
      </c>
      <c r="I2105" s="328" t="s">
        <v>2099</v>
      </c>
      <c r="J2105" s="328" t="s">
        <v>10255</v>
      </c>
      <c r="K2105" s="328" t="s">
        <v>67</v>
      </c>
      <c r="M2105" s="328" t="str">
        <f t="shared" si="65"/>
        <v>049120 KS EQUITY</v>
      </c>
      <c r="O2105" s="328" t="str">
        <f t="shared" si="66"/>
        <v>KOSDAQ:A049120</v>
      </c>
    </row>
    <row r="2106" spans="2:15">
      <c r="B2106" s="328" t="s">
        <v>10256</v>
      </c>
      <c r="C2106" s="328" t="s">
        <v>4165</v>
      </c>
      <c r="D2106" s="331" t="s">
        <v>10257</v>
      </c>
      <c r="E2106" s="328" t="s">
        <v>1453</v>
      </c>
      <c r="F2106" s="328" t="s">
        <v>10258</v>
      </c>
      <c r="G2106" s="330">
        <v>37082</v>
      </c>
      <c r="H2106" s="328" t="s">
        <v>39</v>
      </c>
      <c r="I2106" s="328" t="s">
        <v>7729</v>
      </c>
      <c r="J2106" s="328" t="s">
        <v>10259</v>
      </c>
      <c r="K2106" s="328" t="s">
        <v>436</v>
      </c>
      <c r="M2106" s="328" t="str">
        <f t="shared" si="65"/>
        <v>043360 KS EQUITY</v>
      </c>
      <c r="O2106" s="328" t="str">
        <f t="shared" si="66"/>
        <v>KOSDAQ:A043360</v>
      </c>
    </row>
    <row r="2107" spans="2:15">
      <c r="B2107" s="328" t="s">
        <v>10260</v>
      </c>
      <c r="C2107" s="328" t="s">
        <v>4165</v>
      </c>
      <c r="D2107" s="331" t="s">
        <v>10261</v>
      </c>
      <c r="E2107" s="328" t="s">
        <v>152</v>
      </c>
      <c r="F2107" s="328" t="s">
        <v>10262</v>
      </c>
      <c r="G2107" s="330">
        <v>37082</v>
      </c>
      <c r="H2107" s="328" t="s">
        <v>39</v>
      </c>
      <c r="I2107" s="328" t="s">
        <v>10263</v>
      </c>
      <c r="J2107" s="328" t="s">
        <v>10264</v>
      </c>
      <c r="K2107" s="328" t="s">
        <v>33</v>
      </c>
      <c r="M2107" s="328" t="str">
        <f t="shared" si="65"/>
        <v>052330 KS EQUITY</v>
      </c>
      <c r="O2107" s="328" t="str">
        <f t="shared" si="66"/>
        <v>KOSDAQ:A052330</v>
      </c>
    </row>
    <row r="2108" spans="2:15">
      <c r="B2108" s="328" t="s">
        <v>10265</v>
      </c>
      <c r="C2108" s="328" t="s">
        <v>4165</v>
      </c>
      <c r="D2108" s="331" t="s">
        <v>10266</v>
      </c>
      <c r="E2108" s="328" t="s">
        <v>1044</v>
      </c>
      <c r="F2108" s="328" t="s">
        <v>10267</v>
      </c>
      <c r="G2108" s="330">
        <v>37077</v>
      </c>
      <c r="H2108" s="328" t="s">
        <v>39</v>
      </c>
      <c r="I2108" s="328" t="s">
        <v>10268</v>
      </c>
      <c r="J2108" s="328" t="s">
        <v>10269</v>
      </c>
      <c r="K2108" s="328" t="s">
        <v>33</v>
      </c>
      <c r="M2108" s="328" t="str">
        <f t="shared" si="65"/>
        <v>052600 KS EQUITY</v>
      </c>
      <c r="O2108" s="328" t="str">
        <f t="shared" si="66"/>
        <v>KOSDAQ:A052600</v>
      </c>
    </row>
    <row r="2109" spans="2:15">
      <c r="B2109" s="328" t="s">
        <v>10270</v>
      </c>
      <c r="C2109" s="328" t="s">
        <v>4165</v>
      </c>
      <c r="D2109" s="331" t="s">
        <v>10271</v>
      </c>
      <c r="E2109" s="328" t="s">
        <v>1182</v>
      </c>
      <c r="F2109" s="328" t="s">
        <v>10272</v>
      </c>
      <c r="G2109" s="330">
        <v>37075</v>
      </c>
      <c r="H2109" s="328" t="s">
        <v>39</v>
      </c>
      <c r="I2109" s="328" t="s">
        <v>10273</v>
      </c>
      <c r="J2109" s="328" t="s">
        <v>10274</v>
      </c>
      <c r="K2109" s="328" t="s">
        <v>33</v>
      </c>
      <c r="M2109" s="328" t="str">
        <f t="shared" si="65"/>
        <v>052020 KS EQUITY</v>
      </c>
      <c r="O2109" s="328" t="str">
        <f t="shared" si="66"/>
        <v>KOSDAQ:A052020</v>
      </c>
    </row>
    <row r="2110" spans="2:15">
      <c r="B2110" s="328" t="s">
        <v>10275</v>
      </c>
      <c r="C2110" s="328" t="s">
        <v>4165</v>
      </c>
      <c r="D2110" s="331" t="s">
        <v>10276</v>
      </c>
      <c r="E2110" s="328" t="s">
        <v>575</v>
      </c>
      <c r="F2110" s="328" t="s">
        <v>10277</v>
      </c>
      <c r="G2110" s="330">
        <v>37068</v>
      </c>
      <c r="H2110" s="328" t="s">
        <v>39</v>
      </c>
      <c r="I2110" s="328" t="s">
        <v>10278</v>
      </c>
      <c r="J2110" s="328" t="s">
        <v>10279</v>
      </c>
      <c r="K2110" s="328" t="s">
        <v>67</v>
      </c>
      <c r="M2110" s="328" t="str">
        <f t="shared" si="65"/>
        <v>043220 KS EQUITY</v>
      </c>
      <c r="O2110" s="328" t="str">
        <f t="shared" si="66"/>
        <v>KOSDAQ:A043220</v>
      </c>
    </row>
    <row r="2111" spans="2:15">
      <c r="B2111" s="328" t="s">
        <v>10280</v>
      </c>
      <c r="C2111" s="328" t="s">
        <v>4165</v>
      </c>
      <c r="D2111" s="331" t="s">
        <v>10281</v>
      </c>
      <c r="E2111" s="328" t="s">
        <v>1261</v>
      </c>
      <c r="F2111" s="328" t="s">
        <v>10282</v>
      </c>
      <c r="G2111" s="330">
        <v>37068</v>
      </c>
      <c r="H2111" s="328" t="s">
        <v>39</v>
      </c>
      <c r="I2111" s="328" t="s">
        <v>9967</v>
      </c>
      <c r="J2111" s="328" t="s">
        <v>10283</v>
      </c>
      <c r="K2111" s="328" t="s">
        <v>33</v>
      </c>
      <c r="M2111" s="328" t="str">
        <f t="shared" si="65"/>
        <v>033790 KS EQUITY</v>
      </c>
      <c r="O2111" s="328" t="str">
        <f t="shared" si="66"/>
        <v>KOSDAQ:A033790</v>
      </c>
    </row>
    <row r="2112" spans="2:15">
      <c r="B2112" s="328" t="s">
        <v>10284</v>
      </c>
      <c r="C2112" s="328" t="s">
        <v>4165</v>
      </c>
      <c r="D2112" s="331" t="s">
        <v>10285</v>
      </c>
      <c r="E2112" s="328" t="s">
        <v>10286</v>
      </c>
      <c r="F2112" s="328" t="s">
        <v>10287</v>
      </c>
      <c r="G2112" s="330">
        <v>37063</v>
      </c>
      <c r="H2112" s="328" t="s">
        <v>39</v>
      </c>
      <c r="I2112" s="328" t="s">
        <v>10288</v>
      </c>
      <c r="J2112" s="328" t="s">
        <v>10289</v>
      </c>
      <c r="K2112" s="328" t="s">
        <v>33</v>
      </c>
      <c r="M2112" s="328" t="str">
        <f t="shared" si="65"/>
        <v>051780 KS EQUITY</v>
      </c>
      <c r="O2112" s="328" t="str">
        <f t="shared" si="66"/>
        <v>KOSDAQ:A051780</v>
      </c>
    </row>
    <row r="2113" spans="2:15">
      <c r="B2113" s="328" t="s">
        <v>10290</v>
      </c>
      <c r="C2113" s="328" t="s">
        <v>4165</v>
      </c>
      <c r="D2113" s="331" t="s">
        <v>10291</v>
      </c>
      <c r="E2113" s="328" t="s">
        <v>575</v>
      </c>
      <c r="F2113" s="328" t="s">
        <v>10292</v>
      </c>
      <c r="G2113" s="330">
        <v>37054</v>
      </c>
      <c r="H2113" s="328" t="s">
        <v>39</v>
      </c>
      <c r="I2113" s="328" t="s">
        <v>10293</v>
      </c>
      <c r="J2113" s="328" t="s">
        <v>10294</v>
      </c>
      <c r="K2113" s="328" t="s">
        <v>176</v>
      </c>
      <c r="M2113" s="328" t="str">
        <f t="shared" si="65"/>
        <v>051490 KS EQUITY</v>
      </c>
      <c r="O2113" s="328" t="str">
        <f t="shared" si="66"/>
        <v>KOSDAQ:A051490</v>
      </c>
    </row>
    <row r="2114" spans="2:15">
      <c r="B2114" s="328" t="s">
        <v>10295</v>
      </c>
      <c r="C2114" s="328" t="s">
        <v>4165</v>
      </c>
      <c r="D2114" s="331" t="s">
        <v>10296</v>
      </c>
      <c r="E2114" s="328" t="s">
        <v>10297</v>
      </c>
      <c r="F2114" s="328" t="s">
        <v>10298</v>
      </c>
      <c r="G2114" s="330">
        <v>37040</v>
      </c>
      <c r="H2114" s="328" t="s">
        <v>39</v>
      </c>
      <c r="I2114" s="328" t="s">
        <v>10299</v>
      </c>
      <c r="J2114" s="328" t="s">
        <v>10300</v>
      </c>
      <c r="K2114" s="328" t="s">
        <v>33</v>
      </c>
      <c r="M2114" s="328" t="str">
        <f t="shared" si="65"/>
        <v>038870 KS EQUITY</v>
      </c>
      <c r="O2114" s="328" t="str">
        <f t="shared" si="66"/>
        <v>KOSDAQ:A038870</v>
      </c>
    </row>
    <row r="2115" spans="2:15">
      <c r="B2115" s="328" t="s">
        <v>10301</v>
      </c>
      <c r="C2115" s="328" t="s">
        <v>4165</v>
      </c>
      <c r="D2115" s="331" t="s">
        <v>10302</v>
      </c>
      <c r="E2115" s="328" t="s">
        <v>1453</v>
      </c>
      <c r="F2115" s="328" t="s">
        <v>10303</v>
      </c>
      <c r="G2115" s="330">
        <v>37035</v>
      </c>
      <c r="H2115" s="328" t="s">
        <v>39</v>
      </c>
      <c r="I2115" s="328" t="s">
        <v>10304</v>
      </c>
      <c r="J2115" s="328" t="s">
        <v>10305</v>
      </c>
      <c r="K2115" s="328" t="s">
        <v>67</v>
      </c>
      <c r="M2115" s="328" t="str">
        <f t="shared" si="65"/>
        <v>045660 KS EQUITY</v>
      </c>
      <c r="O2115" s="328" t="str">
        <f t="shared" si="66"/>
        <v>KOSDAQ:A045660</v>
      </c>
    </row>
    <row r="2116" spans="2:15">
      <c r="B2116" s="328" t="s">
        <v>10306</v>
      </c>
      <c r="C2116" s="328" t="s">
        <v>4165</v>
      </c>
      <c r="D2116" s="331" t="s">
        <v>10307</v>
      </c>
      <c r="E2116" s="328" t="s">
        <v>2188</v>
      </c>
      <c r="F2116" s="328" t="s">
        <v>10308</v>
      </c>
      <c r="G2116" s="330">
        <v>37028</v>
      </c>
      <c r="H2116" s="328" t="s">
        <v>39</v>
      </c>
      <c r="I2116" s="328" t="s">
        <v>10309</v>
      </c>
      <c r="J2116" s="328" t="s">
        <v>10310</v>
      </c>
      <c r="K2116" s="328" t="s">
        <v>67</v>
      </c>
      <c r="M2116" s="328" t="str">
        <f t="shared" si="65"/>
        <v>045390 KS EQUITY</v>
      </c>
      <c r="O2116" s="328" t="str">
        <f t="shared" si="66"/>
        <v>KOSDAQ:A045390</v>
      </c>
    </row>
    <row r="2117" spans="2:15">
      <c r="B2117" s="328" t="s">
        <v>10311</v>
      </c>
      <c r="C2117" s="328" t="s">
        <v>4165</v>
      </c>
      <c r="D2117" s="331" t="s">
        <v>10312</v>
      </c>
      <c r="E2117" s="328" t="s">
        <v>198</v>
      </c>
      <c r="F2117" s="328" t="s">
        <v>10313</v>
      </c>
      <c r="G2117" s="330">
        <v>37028</v>
      </c>
      <c r="H2117" s="328" t="s">
        <v>39</v>
      </c>
      <c r="I2117" s="328" t="s">
        <v>10314</v>
      </c>
      <c r="J2117" s="328" t="s">
        <v>10315</v>
      </c>
      <c r="K2117" s="328" t="s">
        <v>436</v>
      </c>
      <c r="M2117" s="328" t="str">
        <f t="shared" si="65"/>
        <v>050110 KS EQUITY</v>
      </c>
      <c r="O2117" s="328" t="str">
        <f t="shared" si="66"/>
        <v>KOSDAQ:A050110</v>
      </c>
    </row>
    <row r="2118" spans="2:15">
      <c r="B2118" s="328" t="s">
        <v>10316</v>
      </c>
      <c r="C2118" s="328" t="s">
        <v>4165</v>
      </c>
      <c r="D2118" s="331" t="s">
        <v>10317</v>
      </c>
      <c r="E2118" s="328" t="s">
        <v>439</v>
      </c>
      <c r="F2118" s="328" t="s">
        <v>10318</v>
      </c>
      <c r="G2118" s="330">
        <v>37028</v>
      </c>
      <c r="H2118" s="328" t="s">
        <v>39</v>
      </c>
      <c r="I2118" s="328" t="s">
        <v>10319</v>
      </c>
      <c r="J2118" s="328" t="s">
        <v>10320</v>
      </c>
      <c r="K2118" s="328" t="s">
        <v>128</v>
      </c>
      <c r="M2118" s="328" t="str">
        <f t="shared" si="65"/>
        <v>052260 KS EQUITY</v>
      </c>
      <c r="O2118" s="328" t="str">
        <f t="shared" si="66"/>
        <v>KOSDAQ:A052260</v>
      </c>
    </row>
    <row r="2119" spans="2:15">
      <c r="B2119" s="328" t="s">
        <v>10321</v>
      </c>
      <c r="C2119" s="328" t="s">
        <v>4165</v>
      </c>
      <c r="D2119" s="331" t="s">
        <v>10322</v>
      </c>
      <c r="E2119" s="328" t="s">
        <v>290</v>
      </c>
      <c r="F2119" s="328" t="s">
        <v>10323</v>
      </c>
      <c r="G2119" s="330">
        <v>37013</v>
      </c>
      <c r="H2119" s="328" t="s">
        <v>39</v>
      </c>
      <c r="I2119" s="328" t="s">
        <v>10031</v>
      </c>
      <c r="J2119" s="328" t="s">
        <v>10324</v>
      </c>
      <c r="K2119" s="328" t="s">
        <v>579</v>
      </c>
      <c r="M2119" s="328" t="str">
        <f t="shared" si="65"/>
        <v>036540 KS EQUITY</v>
      </c>
      <c r="O2119" s="328" t="str">
        <f t="shared" si="66"/>
        <v>KOSDAQ:A036540</v>
      </c>
    </row>
    <row r="2120" spans="2:15">
      <c r="B2120" s="328" t="s">
        <v>10325</v>
      </c>
      <c r="C2120" s="328" t="s">
        <v>4165</v>
      </c>
      <c r="D2120" s="331" t="s">
        <v>10326</v>
      </c>
      <c r="E2120" s="328" t="s">
        <v>1552</v>
      </c>
      <c r="F2120" s="328" t="s">
        <v>10327</v>
      </c>
      <c r="G2120" s="330">
        <v>36923</v>
      </c>
      <c r="H2120" s="328" t="s">
        <v>39</v>
      </c>
      <c r="I2120" s="328" t="s">
        <v>9381</v>
      </c>
      <c r="J2120" s="328" t="s">
        <v>10328</v>
      </c>
      <c r="K2120" s="328" t="s">
        <v>635</v>
      </c>
      <c r="M2120" s="328" t="str">
        <f t="shared" si="65"/>
        <v>038500 KS EQUITY</v>
      </c>
      <c r="O2120" s="328" t="str">
        <f t="shared" si="66"/>
        <v>KOSDAQ:A038500</v>
      </c>
    </row>
    <row r="2121" spans="2:15">
      <c r="B2121" s="328" t="s">
        <v>10329</v>
      </c>
      <c r="C2121" s="328" t="s">
        <v>4165</v>
      </c>
      <c r="D2121" s="331" t="s">
        <v>10330</v>
      </c>
      <c r="E2121" s="328" t="s">
        <v>713</v>
      </c>
      <c r="F2121" s="328" t="s">
        <v>10331</v>
      </c>
      <c r="G2121" s="330">
        <v>36909</v>
      </c>
      <c r="H2121" s="328" t="s">
        <v>39</v>
      </c>
      <c r="I2121" s="328" t="s">
        <v>10332</v>
      </c>
      <c r="J2121" s="328" t="s">
        <v>10333</v>
      </c>
      <c r="K2121" s="328" t="s">
        <v>33</v>
      </c>
      <c r="M2121" s="328" t="str">
        <f t="shared" si="65"/>
        <v>048550 KS EQUITY</v>
      </c>
      <c r="O2121" s="328" t="str">
        <f t="shared" si="66"/>
        <v>KOSDAQ:A048550</v>
      </c>
    </row>
    <row r="2122" spans="2:15">
      <c r="B2122" s="328" t="s">
        <v>10334</v>
      </c>
      <c r="C2122" s="328" t="s">
        <v>4165</v>
      </c>
      <c r="D2122" s="331" t="s">
        <v>10335</v>
      </c>
      <c r="E2122" s="328" t="s">
        <v>1154</v>
      </c>
      <c r="F2122" s="328" t="s">
        <v>10336</v>
      </c>
      <c r="G2122" s="330">
        <v>36909</v>
      </c>
      <c r="H2122" s="328" t="s">
        <v>39</v>
      </c>
      <c r="I2122" s="328" t="s">
        <v>10220</v>
      </c>
      <c r="J2122" s="328" t="s">
        <v>10337</v>
      </c>
      <c r="K2122" s="328" t="s">
        <v>579</v>
      </c>
      <c r="M2122" s="328" t="str">
        <f t="shared" si="65"/>
        <v>049830 KS EQUITY</v>
      </c>
      <c r="O2122" s="328" t="str">
        <f t="shared" si="66"/>
        <v>KOSDAQ:A049830</v>
      </c>
    </row>
    <row r="2123" spans="2:15">
      <c r="B2123" s="328" t="s">
        <v>10338</v>
      </c>
      <c r="C2123" s="328" t="s">
        <v>4165</v>
      </c>
      <c r="D2123" s="331" t="s">
        <v>10339</v>
      </c>
      <c r="E2123" s="328" t="s">
        <v>544</v>
      </c>
      <c r="F2123" s="328" t="s">
        <v>10340</v>
      </c>
      <c r="G2123" s="330">
        <v>36909</v>
      </c>
      <c r="H2123" s="328" t="s">
        <v>39</v>
      </c>
      <c r="I2123" s="328" t="s">
        <v>5882</v>
      </c>
      <c r="J2123" s="328" t="s">
        <v>10341</v>
      </c>
      <c r="K2123" s="328" t="s">
        <v>176</v>
      </c>
      <c r="M2123" s="328" t="str">
        <f t="shared" si="65"/>
        <v>044060 KS EQUITY</v>
      </c>
      <c r="O2123" s="328" t="str">
        <f t="shared" si="66"/>
        <v>KOSDAQ:A044060</v>
      </c>
    </row>
    <row r="2124" spans="2:15">
      <c r="B2124" s="328" t="s">
        <v>10342</v>
      </c>
      <c r="C2124" s="328" t="s">
        <v>4165</v>
      </c>
      <c r="D2124" s="331" t="s">
        <v>10343</v>
      </c>
      <c r="E2124" s="328" t="s">
        <v>198</v>
      </c>
      <c r="F2124" s="328" t="s">
        <v>10344</v>
      </c>
      <c r="G2124" s="330">
        <v>36909</v>
      </c>
      <c r="H2124" s="328" t="s">
        <v>50</v>
      </c>
      <c r="I2124" s="328" t="s">
        <v>10345</v>
      </c>
      <c r="J2124" s="328" t="s">
        <v>10346</v>
      </c>
      <c r="K2124" s="328" t="s">
        <v>67</v>
      </c>
      <c r="M2124" s="328" t="str">
        <f t="shared" si="65"/>
        <v>024850 KS EQUITY</v>
      </c>
      <c r="O2124" s="328" t="str">
        <f t="shared" si="66"/>
        <v>KOSDAQ:A024850</v>
      </c>
    </row>
    <row r="2125" spans="2:15">
      <c r="B2125" s="328" t="s">
        <v>10347</v>
      </c>
      <c r="C2125" s="328" t="s">
        <v>4165</v>
      </c>
      <c r="D2125" s="331" t="s">
        <v>10348</v>
      </c>
      <c r="E2125" s="328" t="s">
        <v>544</v>
      </c>
      <c r="F2125" s="328" t="s">
        <v>10349</v>
      </c>
      <c r="G2125" s="330">
        <v>36907</v>
      </c>
      <c r="H2125" s="328" t="s">
        <v>39</v>
      </c>
      <c r="I2125" s="328" t="s">
        <v>10350</v>
      </c>
      <c r="J2125" s="328" t="s">
        <v>10351</v>
      </c>
      <c r="K2125" s="328" t="s">
        <v>436</v>
      </c>
      <c r="M2125" s="328" t="str">
        <f t="shared" si="65"/>
        <v>048770 KS EQUITY</v>
      </c>
      <c r="O2125" s="328" t="str">
        <f t="shared" si="66"/>
        <v>KOSDAQ:A048770</v>
      </c>
    </row>
    <row r="2126" spans="2:15">
      <c r="B2126" s="328" t="s">
        <v>10352</v>
      </c>
      <c r="C2126" s="328" t="s">
        <v>4165</v>
      </c>
      <c r="D2126" s="331" t="s">
        <v>10353</v>
      </c>
      <c r="E2126" s="328" t="s">
        <v>478</v>
      </c>
      <c r="F2126" s="328" t="s">
        <v>10354</v>
      </c>
      <c r="G2126" s="330">
        <v>36907</v>
      </c>
      <c r="H2126" s="328" t="s">
        <v>39</v>
      </c>
      <c r="I2126" s="328" t="s">
        <v>10355</v>
      </c>
      <c r="J2126" s="328" t="s">
        <v>10356</v>
      </c>
      <c r="K2126" s="328" t="s">
        <v>351</v>
      </c>
      <c r="M2126" s="328" t="str">
        <f t="shared" si="65"/>
        <v>049430 KS EQUITY</v>
      </c>
      <c r="O2126" s="328" t="str">
        <f t="shared" si="66"/>
        <v>KOSDAQ:A049430</v>
      </c>
    </row>
    <row r="2127" spans="2:15">
      <c r="B2127" s="328" t="s">
        <v>10357</v>
      </c>
      <c r="C2127" s="328" t="s">
        <v>4165</v>
      </c>
      <c r="D2127" s="331" t="s">
        <v>10358</v>
      </c>
      <c r="E2127" s="328" t="s">
        <v>484</v>
      </c>
      <c r="F2127" s="328" t="s">
        <v>10359</v>
      </c>
      <c r="G2127" s="330">
        <v>36902</v>
      </c>
      <c r="H2127" s="328" t="s">
        <v>39</v>
      </c>
      <c r="I2127" s="328" t="s">
        <v>10101</v>
      </c>
      <c r="J2127" s="328" t="s">
        <v>10360</v>
      </c>
      <c r="K2127" s="328" t="s">
        <v>128</v>
      </c>
      <c r="M2127" s="328" t="str">
        <f t="shared" si="65"/>
        <v>044480 KS EQUITY</v>
      </c>
      <c r="O2127" s="328" t="str">
        <f t="shared" si="66"/>
        <v>KOSDAQ:A044480</v>
      </c>
    </row>
    <row r="2128" spans="2:15">
      <c r="B2128" s="328" t="s">
        <v>10361</v>
      </c>
      <c r="C2128" s="328" t="s">
        <v>4165</v>
      </c>
      <c r="D2128" s="331" t="s">
        <v>10362</v>
      </c>
      <c r="E2128" s="328" t="s">
        <v>327</v>
      </c>
      <c r="F2128" s="328" t="s">
        <v>10363</v>
      </c>
      <c r="G2128" s="330">
        <v>36902</v>
      </c>
      <c r="H2128" s="328" t="s">
        <v>39</v>
      </c>
      <c r="I2128" s="328" t="s">
        <v>10364</v>
      </c>
      <c r="J2128" s="328" t="s">
        <v>10365</v>
      </c>
      <c r="K2128" s="328" t="s">
        <v>33</v>
      </c>
      <c r="M2128" s="328" t="str">
        <f t="shared" si="65"/>
        <v>046390 KS EQUITY</v>
      </c>
      <c r="O2128" s="328" t="str">
        <f t="shared" si="66"/>
        <v>KOSDAQ:A046390</v>
      </c>
    </row>
    <row r="2129" spans="2:15">
      <c r="B2129" s="328" t="s">
        <v>10366</v>
      </c>
      <c r="C2129" s="328" t="s">
        <v>4165</v>
      </c>
      <c r="D2129" s="331" t="s">
        <v>10367</v>
      </c>
      <c r="E2129" s="328" t="s">
        <v>112</v>
      </c>
      <c r="F2129" s="328" t="s">
        <v>10368</v>
      </c>
      <c r="G2129" s="330">
        <v>36902</v>
      </c>
      <c r="H2129" s="328" t="s">
        <v>39</v>
      </c>
      <c r="I2129" s="328" t="s">
        <v>10369</v>
      </c>
      <c r="J2129" s="328" t="s">
        <v>10370</v>
      </c>
      <c r="K2129" s="328" t="s">
        <v>351</v>
      </c>
      <c r="M2129" s="328" t="str">
        <f t="shared" si="65"/>
        <v>014620 KS EQUITY</v>
      </c>
      <c r="O2129" s="328" t="str">
        <f t="shared" si="66"/>
        <v>KOSDAQ:A014620</v>
      </c>
    </row>
    <row r="2130" spans="2:15">
      <c r="B2130" s="328" t="s">
        <v>10371</v>
      </c>
      <c r="C2130" s="328" t="s">
        <v>4165</v>
      </c>
      <c r="D2130" s="331" t="s">
        <v>10372</v>
      </c>
      <c r="E2130" s="328" t="s">
        <v>316</v>
      </c>
      <c r="F2130" s="328" t="s">
        <v>10373</v>
      </c>
      <c r="G2130" s="330">
        <v>36902</v>
      </c>
      <c r="H2130" s="328" t="s">
        <v>39</v>
      </c>
      <c r="I2130" s="328" t="s">
        <v>10374</v>
      </c>
      <c r="J2130" s="328" t="s">
        <v>10375</v>
      </c>
      <c r="K2130" s="328" t="s">
        <v>860</v>
      </c>
      <c r="M2130" s="328" t="str">
        <f t="shared" si="65"/>
        <v>048430 KS EQUITY</v>
      </c>
      <c r="O2130" s="328" t="str">
        <f t="shared" si="66"/>
        <v>KOSDAQ:A048430</v>
      </c>
    </row>
    <row r="2131" spans="2:15">
      <c r="B2131" s="328" t="s">
        <v>10376</v>
      </c>
      <c r="C2131" s="328" t="s">
        <v>4165</v>
      </c>
      <c r="D2131" s="331" t="s">
        <v>10377</v>
      </c>
      <c r="E2131" s="328" t="s">
        <v>112</v>
      </c>
      <c r="F2131" s="328" t="s">
        <v>10378</v>
      </c>
      <c r="G2131" s="330">
        <v>36900</v>
      </c>
      <c r="H2131" s="328" t="s">
        <v>39</v>
      </c>
      <c r="I2131" s="328" t="s">
        <v>10379</v>
      </c>
      <c r="J2131" s="328" t="s">
        <v>10380</v>
      </c>
      <c r="K2131" s="328" t="s">
        <v>176</v>
      </c>
      <c r="M2131" s="328" t="str">
        <f t="shared" si="65"/>
        <v>017480 KS EQUITY</v>
      </c>
      <c r="O2131" s="328" t="str">
        <f t="shared" si="66"/>
        <v>KOSDAQ:A017480</v>
      </c>
    </row>
    <row r="2132" spans="2:15">
      <c r="B2132" s="328" t="s">
        <v>10381</v>
      </c>
      <c r="C2132" s="328" t="s">
        <v>4165</v>
      </c>
      <c r="D2132" s="331" t="s">
        <v>10382</v>
      </c>
      <c r="E2132" s="328" t="s">
        <v>365</v>
      </c>
      <c r="F2132" s="328" t="s">
        <v>10383</v>
      </c>
      <c r="G2132" s="330">
        <v>36900</v>
      </c>
      <c r="H2132" s="328" t="s">
        <v>39</v>
      </c>
      <c r="I2132" s="328" t="s">
        <v>10384</v>
      </c>
      <c r="J2132" s="328" t="s">
        <v>10385</v>
      </c>
      <c r="K2132" s="328" t="s">
        <v>33</v>
      </c>
      <c r="M2132" s="328" t="str">
        <f t="shared" si="65"/>
        <v>049480 KS EQUITY</v>
      </c>
      <c r="O2132" s="328" t="str">
        <f t="shared" si="66"/>
        <v>KOSDAQ:A049480</v>
      </c>
    </row>
    <row r="2133" spans="2:15">
      <c r="B2133" s="328" t="s">
        <v>10386</v>
      </c>
      <c r="C2133" s="328" t="s">
        <v>4165</v>
      </c>
      <c r="D2133" s="331" t="s">
        <v>10387</v>
      </c>
      <c r="E2133" s="328" t="s">
        <v>439</v>
      </c>
      <c r="F2133" s="328" t="s">
        <v>10388</v>
      </c>
      <c r="G2133" s="330">
        <v>36894</v>
      </c>
      <c r="H2133" s="328" t="s">
        <v>39</v>
      </c>
      <c r="I2133" s="328" t="s">
        <v>10389</v>
      </c>
      <c r="J2133" s="328" t="s">
        <v>10390</v>
      </c>
      <c r="K2133" s="328" t="s">
        <v>579</v>
      </c>
      <c r="M2133" s="328" t="str">
        <f t="shared" si="65"/>
        <v>036670 KS EQUITY</v>
      </c>
      <c r="O2133" s="328" t="str">
        <f t="shared" si="66"/>
        <v>KOSDAQ:A036670</v>
      </c>
    </row>
    <row r="2134" spans="2:15">
      <c r="B2134" s="328" t="s">
        <v>10391</v>
      </c>
      <c r="C2134" s="328" t="s">
        <v>4165</v>
      </c>
      <c r="D2134" s="331" t="s">
        <v>10392</v>
      </c>
      <c r="E2134" s="328" t="s">
        <v>131</v>
      </c>
      <c r="F2134" s="328" t="s">
        <v>10393</v>
      </c>
      <c r="G2134" s="330">
        <v>36894</v>
      </c>
      <c r="H2134" s="328" t="s">
        <v>39</v>
      </c>
      <c r="I2134" s="328" t="s">
        <v>10394</v>
      </c>
      <c r="J2134" s="328" t="s">
        <v>10395</v>
      </c>
      <c r="K2134" s="328" t="s">
        <v>33</v>
      </c>
      <c r="M2134" s="328" t="str">
        <f t="shared" si="65"/>
        <v>042510 KS EQUITY</v>
      </c>
      <c r="O2134" s="328" t="str">
        <f t="shared" si="66"/>
        <v>KOSDAQ:A042510</v>
      </c>
    </row>
    <row r="2135" spans="2:15">
      <c r="B2135" s="328" t="s">
        <v>10396</v>
      </c>
      <c r="C2135" s="328" t="s">
        <v>4165</v>
      </c>
      <c r="D2135" s="331" t="s">
        <v>10397</v>
      </c>
      <c r="E2135" s="328" t="s">
        <v>10398</v>
      </c>
      <c r="F2135" s="328" t="s">
        <v>10399</v>
      </c>
      <c r="G2135" s="330">
        <v>36894</v>
      </c>
      <c r="H2135" s="328" t="s">
        <v>39</v>
      </c>
      <c r="I2135" s="328" t="s">
        <v>10400</v>
      </c>
      <c r="J2135" s="328" t="s">
        <v>10401</v>
      </c>
      <c r="K2135" s="328" t="s">
        <v>33</v>
      </c>
      <c r="M2135" s="328" t="str">
        <f t="shared" si="65"/>
        <v>039830 KS EQUITY</v>
      </c>
      <c r="O2135" s="328" t="str">
        <f t="shared" si="66"/>
        <v>KOSDAQ:A039830</v>
      </c>
    </row>
    <row r="2136" spans="2:15">
      <c r="B2136" s="328" t="s">
        <v>10402</v>
      </c>
      <c r="C2136" s="328" t="s">
        <v>4165</v>
      </c>
      <c r="D2136" s="331" t="s">
        <v>10403</v>
      </c>
      <c r="E2136" s="328" t="s">
        <v>697</v>
      </c>
      <c r="F2136" s="328" t="s">
        <v>10404</v>
      </c>
      <c r="G2136" s="330">
        <v>36886</v>
      </c>
      <c r="H2136" s="328" t="s">
        <v>39</v>
      </c>
      <c r="I2136" s="328" t="s">
        <v>10405</v>
      </c>
      <c r="J2136" s="328" t="s">
        <v>10406</v>
      </c>
      <c r="K2136" s="328" t="s">
        <v>33</v>
      </c>
      <c r="M2136" s="328" t="str">
        <f t="shared" si="65"/>
        <v>036190 KS EQUITY</v>
      </c>
      <c r="O2136" s="328" t="str">
        <f t="shared" si="66"/>
        <v>KOSDAQ:A036190</v>
      </c>
    </row>
    <row r="2137" spans="2:15">
      <c r="B2137" s="328" t="s">
        <v>10407</v>
      </c>
      <c r="C2137" s="328" t="s">
        <v>4165</v>
      </c>
      <c r="D2137" s="331" t="s">
        <v>10408</v>
      </c>
      <c r="E2137" s="328" t="s">
        <v>187</v>
      </c>
      <c r="F2137" s="328" t="s">
        <v>10409</v>
      </c>
      <c r="G2137" s="330">
        <v>36886</v>
      </c>
      <c r="H2137" s="328" t="s">
        <v>39</v>
      </c>
      <c r="I2137" s="328" t="s">
        <v>10410</v>
      </c>
      <c r="J2137" s="328" t="s">
        <v>10411</v>
      </c>
      <c r="K2137" s="328" t="s">
        <v>579</v>
      </c>
      <c r="M2137" s="328" t="str">
        <f t="shared" ref="M2137:M2200" si="67">D2137&amp;" KS EQUITY"</f>
        <v>046070 KS EQUITY</v>
      </c>
      <c r="O2137" s="328" t="str">
        <f t="shared" ref="O2137:O2200" si="68">IF($C2137="코스닥","KOSDAQ:A"&amp;$D2137,"KOSE:A"&amp;$D2137)</f>
        <v>KOSDAQ:A046070</v>
      </c>
    </row>
    <row r="2138" spans="2:15">
      <c r="B2138" s="328" t="s">
        <v>10412</v>
      </c>
      <c r="C2138" s="328" t="s">
        <v>4165</v>
      </c>
      <c r="D2138" s="331" t="s">
        <v>10413</v>
      </c>
      <c r="E2138" s="328" t="s">
        <v>124</v>
      </c>
      <c r="F2138" s="328" t="s">
        <v>10414</v>
      </c>
      <c r="G2138" s="330">
        <v>36874</v>
      </c>
      <c r="H2138" s="328" t="s">
        <v>39</v>
      </c>
      <c r="I2138" s="328" t="s">
        <v>10415</v>
      </c>
      <c r="J2138" s="328" t="s">
        <v>10416</v>
      </c>
      <c r="K2138" s="328" t="s">
        <v>33</v>
      </c>
      <c r="M2138" s="328" t="str">
        <f t="shared" si="67"/>
        <v>041830 KS EQUITY</v>
      </c>
      <c r="O2138" s="328" t="str">
        <f t="shared" si="68"/>
        <v>KOSDAQ:A041830</v>
      </c>
    </row>
    <row r="2139" spans="2:15">
      <c r="B2139" s="328" t="s">
        <v>10417</v>
      </c>
      <c r="C2139" s="328" t="s">
        <v>4165</v>
      </c>
      <c r="D2139" s="331" t="s">
        <v>10418</v>
      </c>
      <c r="E2139" s="328" t="s">
        <v>376</v>
      </c>
      <c r="F2139" s="328" t="s">
        <v>10419</v>
      </c>
      <c r="G2139" s="330">
        <v>36867</v>
      </c>
      <c r="H2139" s="328" t="s">
        <v>39</v>
      </c>
      <c r="I2139" s="328" t="s">
        <v>10420</v>
      </c>
      <c r="J2139" s="328" t="s">
        <v>10421</v>
      </c>
      <c r="K2139" s="328" t="s">
        <v>67</v>
      </c>
      <c r="M2139" s="328" t="str">
        <f t="shared" si="67"/>
        <v>014570 KS EQUITY</v>
      </c>
      <c r="O2139" s="328" t="str">
        <f t="shared" si="68"/>
        <v>KOSDAQ:A014570</v>
      </c>
    </row>
    <row r="2140" spans="2:15">
      <c r="B2140" s="328" t="s">
        <v>10422</v>
      </c>
      <c r="C2140" s="328" t="s">
        <v>4165</v>
      </c>
      <c r="D2140" s="331" t="s">
        <v>10423</v>
      </c>
      <c r="E2140" s="328" t="s">
        <v>544</v>
      </c>
      <c r="F2140" s="328" t="s">
        <v>10424</v>
      </c>
      <c r="G2140" s="330">
        <v>36865</v>
      </c>
      <c r="H2140" s="328" t="s">
        <v>39</v>
      </c>
      <c r="I2140" s="328" t="s">
        <v>10425</v>
      </c>
      <c r="J2140" s="328" t="s">
        <v>10426</v>
      </c>
      <c r="K2140" s="328" t="s">
        <v>33</v>
      </c>
      <c r="M2140" s="328" t="str">
        <f t="shared" si="67"/>
        <v>045520 KS EQUITY</v>
      </c>
      <c r="O2140" s="328" t="str">
        <f t="shared" si="68"/>
        <v>KOSDAQ:A045520</v>
      </c>
    </row>
    <row r="2141" spans="2:15">
      <c r="B2141" s="328" t="s">
        <v>10427</v>
      </c>
      <c r="C2141" s="328" t="s">
        <v>4165</v>
      </c>
      <c r="D2141" s="331" t="s">
        <v>10428</v>
      </c>
      <c r="E2141" s="328" t="s">
        <v>999</v>
      </c>
      <c r="F2141" s="328" t="s">
        <v>10429</v>
      </c>
      <c r="G2141" s="330">
        <v>36858</v>
      </c>
      <c r="H2141" s="328" t="s">
        <v>39</v>
      </c>
      <c r="I2141" s="328" t="s">
        <v>10430</v>
      </c>
      <c r="J2141" s="328" t="s">
        <v>10431</v>
      </c>
      <c r="K2141" s="328" t="s">
        <v>104</v>
      </c>
      <c r="M2141" s="328" t="str">
        <f t="shared" si="67"/>
        <v>022100 KS EQUITY</v>
      </c>
      <c r="O2141" s="328" t="str">
        <f t="shared" si="68"/>
        <v>KOSDAQ:A022100</v>
      </c>
    </row>
    <row r="2142" spans="2:15">
      <c r="B2142" s="328" t="s">
        <v>10432</v>
      </c>
      <c r="C2142" s="328" t="s">
        <v>4165</v>
      </c>
      <c r="D2142" s="331" t="s">
        <v>10433</v>
      </c>
      <c r="E2142" s="328" t="s">
        <v>432</v>
      </c>
      <c r="F2142" s="328" t="s">
        <v>10434</v>
      </c>
      <c r="G2142" s="330">
        <v>36846</v>
      </c>
      <c r="H2142" s="328" t="s">
        <v>39</v>
      </c>
      <c r="I2142" s="328" t="s">
        <v>10435</v>
      </c>
      <c r="J2142" s="328" t="s">
        <v>10436</v>
      </c>
      <c r="K2142" s="328" t="s">
        <v>67</v>
      </c>
      <c r="M2142" s="328" t="str">
        <f t="shared" si="67"/>
        <v>044180 KS EQUITY</v>
      </c>
      <c r="O2142" s="328" t="str">
        <f t="shared" si="68"/>
        <v>KOSDAQ:A044180</v>
      </c>
    </row>
    <row r="2143" spans="2:15">
      <c r="B2143" s="328" t="s">
        <v>10437</v>
      </c>
      <c r="C2143" s="328" t="s">
        <v>4165</v>
      </c>
      <c r="D2143" s="331" t="s">
        <v>10438</v>
      </c>
      <c r="E2143" s="328" t="s">
        <v>756</v>
      </c>
      <c r="F2143" s="328" t="s">
        <v>10439</v>
      </c>
      <c r="G2143" s="330">
        <v>36846</v>
      </c>
      <c r="H2143" s="328" t="s">
        <v>39</v>
      </c>
      <c r="I2143" s="328" t="s">
        <v>10440</v>
      </c>
      <c r="J2143" s="328" t="s">
        <v>10441</v>
      </c>
      <c r="K2143" s="328" t="s">
        <v>579</v>
      </c>
      <c r="M2143" s="328" t="str">
        <f t="shared" si="67"/>
        <v>044960 KS EQUITY</v>
      </c>
      <c r="O2143" s="328" t="str">
        <f t="shared" si="68"/>
        <v>KOSDAQ:A044960</v>
      </c>
    </row>
    <row r="2144" spans="2:15">
      <c r="B2144" s="328" t="s">
        <v>10442</v>
      </c>
      <c r="C2144" s="328" t="s">
        <v>4165</v>
      </c>
      <c r="D2144" s="331" t="s">
        <v>10443</v>
      </c>
      <c r="E2144" s="328" t="s">
        <v>10444</v>
      </c>
      <c r="F2144" s="328" t="s">
        <v>10445</v>
      </c>
      <c r="G2144" s="330">
        <v>36825</v>
      </c>
      <c r="H2144" s="328" t="s">
        <v>39</v>
      </c>
      <c r="I2144" s="328" t="s">
        <v>10446</v>
      </c>
      <c r="J2144" s="328" t="s">
        <v>10447</v>
      </c>
      <c r="K2144" s="328" t="s">
        <v>351</v>
      </c>
      <c r="M2144" s="328" t="str">
        <f t="shared" si="67"/>
        <v>032080 KS EQUITY</v>
      </c>
      <c r="O2144" s="328" t="str">
        <f t="shared" si="68"/>
        <v>KOSDAQ:A032080</v>
      </c>
    </row>
    <row r="2145" spans="2:15">
      <c r="B2145" s="328" t="s">
        <v>10448</v>
      </c>
      <c r="C2145" s="328" t="s">
        <v>4165</v>
      </c>
      <c r="D2145" s="331" t="s">
        <v>10449</v>
      </c>
      <c r="E2145" s="328" t="s">
        <v>713</v>
      </c>
      <c r="F2145" s="328" t="s">
        <v>6192</v>
      </c>
      <c r="G2145" s="330">
        <v>36823</v>
      </c>
      <c r="H2145" s="328" t="s">
        <v>39</v>
      </c>
      <c r="I2145" s="328" t="s">
        <v>10450</v>
      </c>
      <c r="J2145" s="328" t="s">
        <v>10451</v>
      </c>
      <c r="K2145" s="328" t="s">
        <v>33</v>
      </c>
      <c r="M2145" s="328" t="str">
        <f t="shared" si="67"/>
        <v>010470 KS EQUITY</v>
      </c>
      <c r="O2145" s="328" t="str">
        <f t="shared" si="68"/>
        <v>KOSDAQ:A010470</v>
      </c>
    </row>
    <row r="2146" spans="2:15">
      <c r="B2146" s="328" t="s">
        <v>10452</v>
      </c>
      <c r="C2146" s="328" t="s">
        <v>4165</v>
      </c>
      <c r="D2146" s="331" t="s">
        <v>10453</v>
      </c>
      <c r="E2146" s="328" t="s">
        <v>2420</v>
      </c>
      <c r="F2146" s="328" t="s">
        <v>10454</v>
      </c>
      <c r="G2146" s="330">
        <v>36823</v>
      </c>
      <c r="H2146" s="328" t="s">
        <v>39</v>
      </c>
      <c r="I2146" s="328" t="s">
        <v>10455</v>
      </c>
      <c r="J2146" s="328" t="s">
        <v>10456</v>
      </c>
      <c r="K2146" s="328" t="s">
        <v>67</v>
      </c>
      <c r="M2146" s="328" t="str">
        <f t="shared" si="67"/>
        <v>044340 KS EQUITY</v>
      </c>
      <c r="O2146" s="328" t="str">
        <f t="shared" si="68"/>
        <v>KOSDAQ:A044340</v>
      </c>
    </row>
    <row r="2147" spans="2:15">
      <c r="B2147" s="328" t="s">
        <v>10457</v>
      </c>
      <c r="C2147" s="328" t="s">
        <v>4165</v>
      </c>
      <c r="D2147" s="331" t="s">
        <v>10458</v>
      </c>
      <c r="E2147" s="328" t="s">
        <v>432</v>
      </c>
      <c r="F2147" s="328" t="s">
        <v>10459</v>
      </c>
      <c r="G2147" s="330">
        <v>36818</v>
      </c>
      <c r="H2147" s="328" t="s">
        <v>39</v>
      </c>
      <c r="I2147" s="328" t="s">
        <v>10240</v>
      </c>
      <c r="J2147" s="328" t="s">
        <v>10460</v>
      </c>
      <c r="K2147" s="328" t="s">
        <v>33</v>
      </c>
      <c r="M2147" s="328" t="str">
        <f t="shared" si="67"/>
        <v>042940 KS EQUITY</v>
      </c>
      <c r="O2147" s="328" t="str">
        <f t="shared" si="68"/>
        <v>KOSDAQ:A042940</v>
      </c>
    </row>
    <row r="2148" spans="2:15">
      <c r="B2148" s="328" t="s">
        <v>10461</v>
      </c>
      <c r="C2148" s="328" t="s">
        <v>4165</v>
      </c>
      <c r="D2148" s="331" t="s">
        <v>10462</v>
      </c>
      <c r="E2148" s="328" t="s">
        <v>456</v>
      </c>
      <c r="F2148" s="328" t="s">
        <v>10463</v>
      </c>
      <c r="G2148" s="330">
        <v>36811</v>
      </c>
      <c r="H2148" s="328" t="s">
        <v>39</v>
      </c>
      <c r="I2148" s="328" t="s">
        <v>10464</v>
      </c>
      <c r="J2148" s="328" t="s">
        <v>10465</v>
      </c>
      <c r="K2148" s="328" t="s">
        <v>104</v>
      </c>
      <c r="M2148" s="328" t="str">
        <f t="shared" si="67"/>
        <v>048830 KS EQUITY</v>
      </c>
      <c r="O2148" s="328" t="str">
        <f t="shared" si="68"/>
        <v>KOSDAQ:A048830</v>
      </c>
    </row>
    <row r="2149" spans="2:15">
      <c r="B2149" s="328" t="s">
        <v>10466</v>
      </c>
      <c r="C2149" s="328" t="s">
        <v>4165</v>
      </c>
      <c r="D2149" s="331" t="s">
        <v>10467</v>
      </c>
      <c r="E2149" s="328" t="s">
        <v>376</v>
      </c>
      <c r="F2149" s="328" t="s">
        <v>10468</v>
      </c>
      <c r="G2149" s="330">
        <v>36803</v>
      </c>
      <c r="H2149" s="328" t="s">
        <v>39</v>
      </c>
      <c r="I2149" s="328" t="s">
        <v>10469</v>
      </c>
      <c r="J2149" s="328" t="s">
        <v>10470</v>
      </c>
      <c r="K2149" s="328" t="s">
        <v>67</v>
      </c>
      <c r="M2149" s="328" t="str">
        <f t="shared" si="67"/>
        <v>000250 KS EQUITY</v>
      </c>
      <c r="O2149" s="328" t="str">
        <f t="shared" si="68"/>
        <v>KOSDAQ:A000250</v>
      </c>
    </row>
    <row r="2150" spans="2:15">
      <c r="B2150" s="328" t="s">
        <v>10471</v>
      </c>
      <c r="C2150" s="328" t="s">
        <v>4165</v>
      </c>
      <c r="D2150" s="331" t="s">
        <v>10472</v>
      </c>
      <c r="E2150" s="328" t="s">
        <v>575</v>
      </c>
      <c r="F2150" s="328" t="s">
        <v>10473</v>
      </c>
      <c r="G2150" s="330">
        <v>36776</v>
      </c>
      <c r="H2150" s="328" t="s">
        <v>39</v>
      </c>
      <c r="I2150" s="328" t="s">
        <v>10474</v>
      </c>
      <c r="J2150" s="328" t="s">
        <v>10475</v>
      </c>
      <c r="K2150" s="328" t="s">
        <v>67</v>
      </c>
      <c r="M2150" s="328" t="str">
        <f t="shared" si="67"/>
        <v>044780 KS EQUITY</v>
      </c>
      <c r="O2150" s="328" t="str">
        <f t="shared" si="68"/>
        <v>KOSDAQ:A044780</v>
      </c>
    </row>
    <row r="2151" spans="2:15">
      <c r="B2151" s="328" t="s">
        <v>10476</v>
      </c>
      <c r="C2151" s="328" t="s">
        <v>4165</v>
      </c>
      <c r="D2151" s="331" t="s">
        <v>10477</v>
      </c>
      <c r="E2151" s="328" t="s">
        <v>365</v>
      </c>
      <c r="F2151" s="328" t="s">
        <v>10478</v>
      </c>
      <c r="G2151" s="330">
        <v>36776</v>
      </c>
      <c r="H2151" s="328" t="s">
        <v>39</v>
      </c>
      <c r="I2151" s="328" t="s">
        <v>10479</v>
      </c>
      <c r="J2151" s="328" t="s">
        <v>10480</v>
      </c>
      <c r="K2151" s="328" t="s">
        <v>33</v>
      </c>
      <c r="M2151" s="328" t="str">
        <f t="shared" si="67"/>
        <v>045510 KS EQUITY</v>
      </c>
      <c r="O2151" s="328" t="str">
        <f t="shared" si="68"/>
        <v>KOSDAQ:A045510</v>
      </c>
    </row>
    <row r="2152" spans="2:15">
      <c r="B2152" s="328" t="s">
        <v>10481</v>
      </c>
      <c r="C2152" s="328" t="s">
        <v>4165</v>
      </c>
      <c r="D2152" s="331" t="s">
        <v>10482</v>
      </c>
      <c r="E2152" s="328" t="s">
        <v>999</v>
      </c>
      <c r="F2152" s="328" t="s">
        <v>10483</v>
      </c>
      <c r="G2152" s="330">
        <v>36769</v>
      </c>
      <c r="H2152" s="328" t="s">
        <v>39</v>
      </c>
      <c r="I2152" s="328" t="s">
        <v>10484</v>
      </c>
      <c r="J2152" s="328" t="s">
        <v>10485</v>
      </c>
      <c r="K2152" s="328" t="s">
        <v>67</v>
      </c>
      <c r="M2152" s="328" t="str">
        <f t="shared" si="67"/>
        <v>045100 KS EQUITY</v>
      </c>
      <c r="O2152" s="328" t="str">
        <f t="shared" si="68"/>
        <v>KOSDAQ:A045100</v>
      </c>
    </row>
    <row r="2153" spans="2:15">
      <c r="B2153" s="328" t="s">
        <v>10486</v>
      </c>
      <c r="C2153" s="328" t="s">
        <v>4165</v>
      </c>
      <c r="D2153" s="331" t="s">
        <v>10487</v>
      </c>
      <c r="E2153" s="328" t="s">
        <v>131</v>
      </c>
      <c r="F2153" s="328" t="s">
        <v>10488</v>
      </c>
      <c r="G2153" s="330">
        <v>36767</v>
      </c>
      <c r="H2153" s="328" t="s">
        <v>39</v>
      </c>
      <c r="I2153" s="328" t="s">
        <v>10489</v>
      </c>
      <c r="J2153" s="328" t="s">
        <v>10490</v>
      </c>
      <c r="K2153" s="328" t="s">
        <v>33</v>
      </c>
      <c r="M2153" s="328" t="str">
        <f t="shared" si="67"/>
        <v>040160 KS EQUITY</v>
      </c>
      <c r="O2153" s="328" t="str">
        <f t="shared" si="68"/>
        <v>KOSDAQ:A040160</v>
      </c>
    </row>
    <row r="2154" spans="2:15">
      <c r="B2154" s="328" t="s">
        <v>10491</v>
      </c>
      <c r="C2154" s="328" t="s">
        <v>4165</v>
      </c>
      <c r="D2154" s="331" t="s">
        <v>10492</v>
      </c>
      <c r="E2154" s="328" t="s">
        <v>544</v>
      </c>
      <c r="F2154" s="328" t="s">
        <v>10493</v>
      </c>
      <c r="G2154" s="330">
        <v>36767</v>
      </c>
      <c r="H2154" s="328" t="s">
        <v>39</v>
      </c>
      <c r="I2154" s="328" t="s">
        <v>2236</v>
      </c>
      <c r="J2154" s="328" t="s">
        <v>10494</v>
      </c>
      <c r="K2154" s="328" t="s">
        <v>92</v>
      </c>
      <c r="M2154" s="328" t="str">
        <f t="shared" si="67"/>
        <v>043340 KS EQUITY</v>
      </c>
      <c r="O2154" s="328" t="str">
        <f t="shared" si="68"/>
        <v>KOSDAQ:A043340</v>
      </c>
    </row>
    <row r="2155" spans="2:15">
      <c r="B2155" s="328" t="s">
        <v>10495</v>
      </c>
      <c r="C2155" s="328" t="s">
        <v>4165</v>
      </c>
      <c r="D2155" s="331" t="s">
        <v>10496</v>
      </c>
      <c r="E2155" s="328" t="s">
        <v>1114</v>
      </c>
      <c r="F2155" s="328" t="s">
        <v>10497</v>
      </c>
      <c r="G2155" s="330">
        <v>36762</v>
      </c>
      <c r="H2155" s="328" t="s">
        <v>39</v>
      </c>
      <c r="I2155" s="328" t="s">
        <v>10498</v>
      </c>
      <c r="J2155" s="328" t="s">
        <v>10499</v>
      </c>
      <c r="K2155" s="328" t="s">
        <v>635</v>
      </c>
      <c r="M2155" s="328" t="str">
        <f t="shared" si="67"/>
        <v>043650 KS EQUITY</v>
      </c>
      <c r="O2155" s="328" t="str">
        <f t="shared" si="68"/>
        <v>KOSDAQ:A043650</v>
      </c>
    </row>
    <row r="2156" spans="2:15">
      <c r="B2156" s="328" t="s">
        <v>10500</v>
      </c>
      <c r="C2156" s="328" t="s">
        <v>4165</v>
      </c>
      <c r="D2156" s="331" t="s">
        <v>10501</v>
      </c>
      <c r="E2156" s="328" t="s">
        <v>198</v>
      </c>
      <c r="F2156" s="328" t="s">
        <v>10502</v>
      </c>
      <c r="G2156" s="330">
        <v>36762</v>
      </c>
      <c r="H2156" s="328" t="s">
        <v>39</v>
      </c>
      <c r="I2156" s="328" t="s">
        <v>10503</v>
      </c>
      <c r="J2156" s="328" t="s">
        <v>10504</v>
      </c>
      <c r="K2156" s="328" t="s">
        <v>67</v>
      </c>
      <c r="M2156" s="328" t="str">
        <f t="shared" si="67"/>
        <v>037950 KS EQUITY</v>
      </c>
      <c r="O2156" s="328" t="str">
        <f t="shared" si="68"/>
        <v>KOSDAQ:A037950</v>
      </c>
    </row>
    <row r="2157" spans="2:15">
      <c r="B2157" s="328" t="s">
        <v>10505</v>
      </c>
      <c r="C2157" s="328" t="s">
        <v>4165</v>
      </c>
      <c r="D2157" s="331" t="s">
        <v>10506</v>
      </c>
      <c r="E2157" s="328" t="s">
        <v>575</v>
      </c>
      <c r="F2157" s="328" t="s">
        <v>10507</v>
      </c>
      <c r="G2157" s="330">
        <v>36762</v>
      </c>
      <c r="H2157" s="328" t="s">
        <v>39</v>
      </c>
      <c r="I2157" s="328" t="s">
        <v>10508</v>
      </c>
      <c r="J2157" s="328" t="s">
        <v>10509</v>
      </c>
      <c r="K2157" s="328" t="s">
        <v>67</v>
      </c>
      <c r="M2157" s="328" t="str">
        <f t="shared" si="67"/>
        <v>039030 KS EQUITY</v>
      </c>
      <c r="O2157" s="328" t="str">
        <f t="shared" si="68"/>
        <v>KOSDAQ:A039030</v>
      </c>
    </row>
    <row r="2158" spans="2:15">
      <c r="B2158" s="328" t="s">
        <v>10510</v>
      </c>
      <c r="C2158" s="328" t="s">
        <v>4165</v>
      </c>
      <c r="D2158" s="331" t="s">
        <v>10511</v>
      </c>
      <c r="E2158" s="328" t="s">
        <v>365</v>
      </c>
      <c r="F2158" s="328" t="s">
        <v>10512</v>
      </c>
      <c r="G2158" s="330">
        <v>36756</v>
      </c>
      <c r="H2158" s="328" t="s">
        <v>39</v>
      </c>
      <c r="I2158" s="328" t="s">
        <v>10513</v>
      </c>
      <c r="J2158" s="328" t="s">
        <v>10514</v>
      </c>
      <c r="K2158" s="328" t="s">
        <v>67</v>
      </c>
      <c r="M2158" s="328" t="str">
        <f t="shared" si="67"/>
        <v>038540 KS EQUITY</v>
      </c>
      <c r="O2158" s="328" t="str">
        <f t="shared" si="68"/>
        <v>KOSDAQ:A038540</v>
      </c>
    </row>
    <row r="2159" spans="2:15">
      <c r="B2159" s="328" t="s">
        <v>10515</v>
      </c>
      <c r="C2159" s="328" t="s">
        <v>4165</v>
      </c>
      <c r="D2159" s="331" t="s">
        <v>10516</v>
      </c>
      <c r="E2159" s="328" t="s">
        <v>376</v>
      </c>
      <c r="F2159" s="328" t="s">
        <v>10517</v>
      </c>
      <c r="G2159" s="330">
        <v>36756</v>
      </c>
      <c r="H2159" s="328" t="s">
        <v>39</v>
      </c>
      <c r="I2159" s="328" t="s">
        <v>10518</v>
      </c>
      <c r="J2159" s="328" t="s">
        <v>10519</v>
      </c>
      <c r="K2159" s="328" t="s">
        <v>128</v>
      </c>
      <c r="M2159" s="328" t="str">
        <f t="shared" si="67"/>
        <v>018680 KS EQUITY</v>
      </c>
      <c r="O2159" s="328" t="str">
        <f t="shared" si="68"/>
        <v>KOSDAQ:A018680</v>
      </c>
    </row>
    <row r="2160" spans="2:15">
      <c r="B2160" s="328" t="s">
        <v>10520</v>
      </c>
      <c r="C2160" s="328" t="s">
        <v>4165</v>
      </c>
      <c r="D2160" s="331" t="s">
        <v>10521</v>
      </c>
      <c r="E2160" s="328" t="s">
        <v>124</v>
      </c>
      <c r="F2160" s="328" t="s">
        <v>10522</v>
      </c>
      <c r="G2160" s="330">
        <v>36754</v>
      </c>
      <c r="H2160" s="328" t="s">
        <v>39</v>
      </c>
      <c r="I2160" s="328" t="s">
        <v>10523</v>
      </c>
      <c r="J2160" s="328" t="s">
        <v>10524</v>
      </c>
      <c r="K2160" s="328" t="s">
        <v>33</v>
      </c>
      <c r="M2160" s="328" t="str">
        <f t="shared" si="67"/>
        <v>039860 KS EQUITY</v>
      </c>
      <c r="O2160" s="328" t="str">
        <f t="shared" si="68"/>
        <v>KOSDAQ:A039860</v>
      </c>
    </row>
    <row r="2161" spans="2:15">
      <c r="B2161" s="328" t="s">
        <v>10525</v>
      </c>
      <c r="C2161" s="328" t="s">
        <v>4165</v>
      </c>
      <c r="D2161" s="331" t="s">
        <v>10526</v>
      </c>
      <c r="E2161" s="328" t="s">
        <v>4904</v>
      </c>
      <c r="F2161" s="328" t="s">
        <v>10527</v>
      </c>
      <c r="G2161" s="330">
        <v>36754</v>
      </c>
      <c r="H2161" s="328" t="s">
        <v>39</v>
      </c>
      <c r="I2161" s="328" t="s">
        <v>10528</v>
      </c>
      <c r="J2161" s="328" t="s">
        <v>10529</v>
      </c>
      <c r="K2161" s="328" t="s">
        <v>1069</v>
      </c>
      <c r="M2161" s="328" t="str">
        <f t="shared" si="67"/>
        <v>046210 KS EQUITY</v>
      </c>
      <c r="O2161" s="328" t="str">
        <f t="shared" si="68"/>
        <v>KOSDAQ:A046210</v>
      </c>
    </row>
    <row r="2162" spans="2:15">
      <c r="B2162" s="328" t="s">
        <v>10530</v>
      </c>
      <c r="C2162" s="328" t="s">
        <v>4165</v>
      </c>
      <c r="D2162" s="331" t="s">
        <v>10531</v>
      </c>
      <c r="E2162" s="328" t="s">
        <v>439</v>
      </c>
      <c r="F2162" s="328" t="s">
        <v>10532</v>
      </c>
      <c r="G2162" s="330">
        <v>36748</v>
      </c>
      <c r="H2162" s="328" t="s">
        <v>39</v>
      </c>
      <c r="I2162" s="328" t="s">
        <v>10533</v>
      </c>
      <c r="J2162" s="328" t="s">
        <v>10534</v>
      </c>
      <c r="K2162" s="328" t="s">
        <v>436</v>
      </c>
      <c r="M2162" s="328" t="str">
        <f t="shared" si="67"/>
        <v>045060 KS EQUITY</v>
      </c>
      <c r="O2162" s="328" t="str">
        <f t="shared" si="68"/>
        <v>KOSDAQ:A045060</v>
      </c>
    </row>
    <row r="2163" spans="2:15">
      <c r="B2163" s="328" t="s">
        <v>10535</v>
      </c>
      <c r="C2163" s="328" t="s">
        <v>4165</v>
      </c>
      <c r="D2163" s="331" t="s">
        <v>10536</v>
      </c>
      <c r="E2163" s="328" t="s">
        <v>124</v>
      </c>
      <c r="F2163" s="328" t="s">
        <v>10537</v>
      </c>
      <c r="G2163" s="330">
        <v>36746</v>
      </c>
      <c r="H2163" s="328" t="s">
        <v>39</v>
      </c>
      <c r="I2163" s="328" t="s">
        <v>10538</v>
      </c>
      <c r="J2163" s="328" t="s">
        <v>10539</v>
      </c>
      <c r="K2163" s="328" t="s">
        <v>67</v>
      </c>
      <c r="M2163" s="328" t="str">
        <f t="shared" si="67"/>
        <v>043100 KS EQUITY</v>
      </c>
      <c r="O2163" s="328" t="str">
        <f t="shared" si="68"/>
        <v>KOSDAQ:A043100</v>
      </c>
    </row>
    <row r="2164" spans="2:15">
      <c r="B2164" s="328" t="s">
        <v>10540</v>
      </c>
      <c r="C2164" s="328" t="s">
        <v>4165</v>
      </c>
      <c r="D2164" s="331" t="s">
        <v>10541</v>
      </c>
      <c r="E2164" s="328" t="s">
        <v>63</v>
      </c>
      <c r="F2164" s="328" t="s">
        <v>10542</v>
      </c>
      <c r="G2164" s="330">
        <v>36741</v>
      </c>
      <c r="H2164" s="328" t="s">
        <v>39</v>
      </c>
      <c r="I2164" s="328" t="s">
        <v>10543</v>
      </c>
      <c r="J2164" s="328" t="s">
        <v>10544</v>
      </c>
      <c r="K2164" s="328" t="s">
        <v>67</v>
      </c>
      <c r="M2164" s="328" t="str">
        <f t="shared" si="67"/>
        <v>042370 KS EQUITY</v>
      </c>
      <c r="O2164" s="328" t="str">
        <f t="shared" si="68"/>
        <v>KOSDAQ:A042370</v>
      </c>
    </row>
    <row r="2165" spans="2:15">
      <c r="B2165" s="328" t="s">
        <v>10545</v>
      </c>
      <c r="C2165" s="328" t="s">
        <v>4165</v>
      </c>
      <c r="D2165" s="331" t="s">
        <v>10546</v>
      </c>
      <c r="E2165" s="328" t="s">
        <v>290</v>
      </c>
      <c r="F2165" s="328" t="s">
        <v>10547</v>
      </c>
      <c r="G2165" s="330">
        <v>36741</v>
      </c>
      <c r="H2165" s="328" t="s">
        <v>39</v>
      </c>
      <c r="I2165" s="328" t="s">
        <v>10548</v>
      </c>
      <c r="J2165" s="328" t="s">
        <v>10549</v>
      </c>
      <c r="K2165" s="328" t="s">
        <v>436</v>
      </c>
      <c r="M2165" s="328" t="str">
        <f t="shared" si="67"/>
        <v>045970 KS EQUITY</v>
      </c>
      <c r="O2165" s="328" t="str">
        <f t="shared" si="68"/>
        <v>KOSDAQ:A045970</v>
      </c>
    </row>
    <row r="2166" spans="2:15">
      <c r="B2166" s="328" t="s">
        <v>10550</v>
      </c>
      <c r="C2166" s="328" t="s">
        <v>4165</v>
      </c>
      <c r="D2166" s="331" t="s">
        <v>10551</v>
      </c>
      <c r="E2166" s="328" t="s">
        <v>5252</v>
      </c>
      <c r="F2166" s="328" t="s">
        <v>10552</v>
      </c>
      <c r="G2166" s="330">
        <v>36739</v>
      </c>
      <c r="H2166" s="328" t="s">
        <v>39</v>
      </c>
      <c r="I2166" s="328" t="s">
        <v>10553</v>
      </c>
      <c r="J2166" s="328" t="s">
        <v>10554</v>
      </c>
      <c r="K2166" s="328" t="s">
        <v>33</v>
      </c>
      <c r="M2166" s="328" t="str">
        <f t="shared" si="67"/>
        <v>040420 KS EQUITY</v>
      </c>
      <c r="O2166" s="328" t="str">
        <f t="shared" si="68"/>
        <v>KOSDAQ:A040420</v>
      </c>
    </row>
    <row r="2167" spans="2:15">
      <c r="B2167" s="328" t="s">
        <v>10555</v>
      </c>
      <c r="C2167" s="328" t="s">
        <v>4165</v>
      </c>
      <c r="D2167" s="331" t="s">
        <v>10556</v>
      </c>
      <c r="E2167" s="328" t="s">
        <v>376</v>
      </c>
      <c r="F2167" s="328" t="s">
        <v>10557</v>
      </c>
      <c r="G2167" s="330">
        <v>36734</v>
      </c>
      <c r="H2167" s="328" t="s">
        <v>39</v>
      </c>
      <c r="I2167" s="328" t="s">
        <v>10558</v>
      </c>
      <c r="J2167" s="328" t="s">
        <v>10559</v>
      </c>
      <c r="K2167" s="328" t="s">
        <v>33</v>
      </c>
      <c r="M2167" s="328" t="str">
        <f t="shared" si="67"/>
        <v>007370 KS EQUITY</v>
      </c>
      <c r="O2167" s="328" t="str">
        <f t="shared" si="68"/>
        <v>KOSDAQ:A007370</v>
      </c>
    </row>
    <row r="2168" spans="2:15">
      <c r="B2168" s="328" t="s">
        <v>10560</v>
      </c>
      <c r="C2168" s="328" t="s">
        <v>4165</v>
      </c>
      <c r="D2168" s="331" t="s">
        <v>10561</v>
      </c>
      <c r="E2168" s="328" t="s">
        <v>512</v>
      </c>
      <c r="F2168" s="328" t="s">
        <v>10562</v>
      </c>
      <c r="G2168" s="330">
        <v>36727</v>
      </c>
      <c r="H2168" s="328" t="s">
        <v>39</v>
      </c>
      <c r="I2168" s="328" t="s">
        <v>10563</v>
      </c>
      <c r="J2168" s="328" t="s">
        <v>10564</v>
      </c>
      <c r="K2168" s="328" t="s">
        <v>33</v>
      </c>
      <c r="M2168" s="328" t="str">
        <f t="shared" si="67"/>
        <v>043610 KS EQUITY</v>
      </c>
      <c r="O2168" s="328" t="str">
        <f t="shared" si="68"/>
        <v>KOSDAQ:A043610</v>
      </c>
    </row>
    <row r="2169" spans="2:15">
      <c r="B2169" s="328" t="s">
        <v>10565</v>
      </c>
      <c r="C2169" s="328" t="s">
        <v>4165</v>
      </c>
      <c r="D2169" s="331" t="s">
        <v>10566</v>
      </c>
      <c r="E2169" s="328" t="s">
        <v>575</v>
      </c>
      <c r="F2169" s="328" t="s">
        <v>10567</v>
      </c>
      <c r="G2169" s="330">
        <v>36727</v>
      </c>
      <c r="H2169" s="328" t="s">
        <v>39</v>
      </c>
      <c r="I2169" s="328" t="s">
        <v>10568</v>
      </c>
      <c r="J2169" s="328" t="s">
        <v>10569</v>
      </c>
      <c r="K2169" s="328" t="s">
        <v>67</v>
      </c>
      <c r="M2169" s="328" t="str">
        <f t="shared" si="67"/>
        <v>036890 KS EQUITY</v>
      </c>
      <c r="O2169" s="328" t="str">
        <f t="shared" si="68"/>
        <v>KOSDAQ:A036890</v>
      </c>
    </row>
    <row r="2170" spans="2:15">
      <c r="B2170" s="328" t="s">
        <v>10570</v>
      </c>
      <c r="C2170" s="328" t="s">
        <v>4165</v>
      </c>
      <c r="D2170" s="331" t="s">
        <v>10571</v>
      </c>
      <c r="E2170" s="328" t="s">
        <v>1261</v>
      </c>
      <c r="F2170" s="328" t="s">
        <v>10572</v>
      </c>
      <c r="G2170" s="330">
        <v>36727</v>
      </c>
      <c r="H2170" s="328" t="s">
        <v>39</v>
      </c>
      <c r="I2170" s="328" t="s">
        <v>10573</v>
      </c>
      <c r="J2170" s="328" t="s">
        <v>10574</v>
      </c>
      <c r="K2170" s="328" t="s">
        <v>33</v>
      </c>
      <c r="M2170" s="328" t="str">
        <f t="shared" si="67"/>
        <v>039010 KS EQUITY</v>
      </c>
      <c r="O2170" s="328" t="str">
        <f t="shared" si="68"/>
        <v>KOSDAQ:A039010</v>
      </c>
    </row>
    <row r="2171" spans="2:15">
      <c r="B2171" s="328" t="s">
        <v>10575</v>
      </c>
      <c r="C2171" s="328" t="s">
        <v>4165</v>
      </c>
      <c r="D2171" s="331" t="s">
        <v>10576</v>
      </c>
      <c r="E2171" s="328" t="s">
        <v>376</v>
      </c>
      <c r="F2171" s="328" t="s">
        <v>10577</v>
      </c>
      <c r="G2171" s="330">
        <v>36726</v>
      </c>
      <c r="H2171" s="328" t="s">
        <v>39</v>
      </c>
      <c r="I2171" s="328" t="s">
        <v>10578</v>
      </c>
      <c r="J2171" s="328" t="s">
        <v>10579</v>
      </c>
      <c r="K2171" s="328" t="s">
        <v>635</v>
      </c>
      <c r="M2171" s="328" t="str">
        <f t="shared" si="67"/>
        <v>009300 KS EQUITY</v>
      </c>
      <c r="O2171" s="328" t="str">
        <f t="shared" si="68"/>
        <v>KOSDAQ:A009300</v>
      </c>
    </row>
    <row r="2172" spans="2:15">
      <c r="B2172" s="328" t="s">
        <v>10580</v>
      </c>
      <c r="C2172" s="328" t="s">
        <v>4165</v>
      </c>
      <c r="D2172" s="331" t="s">
        <v>10581</v>
      </c>
      <c r="E2172" s="328" t="s">
        <v>316</v>
      </c>
      <c r="F2172" s="328" t="s">
        <v>10582</v>
      </c>
      <c r="G2172" s="330">
        <v>36726</v>
      </c>
      <c r="H2172" s="328" t="s">
        <v>39</v>
      </c>
      <c r="I2172" s="328" t="s">
        <v>10076</v>
      </c>
      <c r="J2172" s="328" t="s">
        <v>10583</v>
      </c>
      <c r="K2172" s="328" t="s">
        <v>1347</v>
      </c>
      <c r="M2172" s="328" t="str">
        <f t="shared" si="67"/>
        <v>043200 KS EQUITY</v>
      </c>
      <c r="O2172" s="328" t="str">
        <f t="shared" si="68"/>
        <v>KOSDAQ:A043200</v>
      </c>
    </row>
    <row r="2173" spans="2:15">
      <c r="B2173" s="328" t="s">
        <v>10584</v>
      </c>
      <c r="C2173" s="328" t="s">
        <v>4165</v>
      </c>
      <c r="D2173" s="331" t="s">
        <v>10585</v>
      </c>
      <c r="E2173" s="328" t="s">
        <v>2420</v>
      </c>
      <c r="F2173" s="328" t="s">
        <v>10586</v>
      </c>
      <c r="G2173" s="330">
        <v>36720</v>
      </c>
      <c r="H2173" s="328" t="s">
        <v>39</v>
      </c>
      <c r="I2173" s="328" t="s">
        <v>10587</v>
      </c>
      <c r="J2173" s="328" t="s">
        <v>10588</v>
      </c>
      <c r="K2173" s="328" t="s">
        <v>67</v>
      </c>
      <c r="M2173" s="328" t="str">
        <f t="shared" si="67"/>
        <v>042110 KS EQUITY</v>
      </c>
      <c r="O2173" s="328" t="str">
        <f t="shared" si="68"/>
        <v>KOSDAQ:A042110</v>
      </c>
    </row>
    <row r="2174" spans="2:15">
      <c r="B2174" s="328" t="s">
        <v>10589</v>
      </c>
      <c r="C2174" s="328" t="s">
        <v>4165</v>
      </c>
      <c r="D2174" s="331" t="s">
        <v>10590</v>
      </c>
      <c r="E2174" s="328" t="s">
        <v>756</v>
      </c>
      <c r="F2174" s="328" t="s">
        <v>10591</v>
      </c>
      <c r="G2174" s="330">
        <v>36713</v>
      </c>
      <c r="H2174" s="328" t="s">
        <v>39</v>
      </c>
      <c r="I2174" s="328" t="s">
        <v>10592</v>
      </c>
      <c r="J2174" s="328" t="s">
        <v>10593</v>
      </c>
      <c r="K2174" s="328" t="s">
        <v>67</v>
      </c>
      <c r="M2174" s="328" t="str">
        <f t="shared" si="67"/>
        <v>039740 KS EQUITY</v>
      </c>
      <c r="O2174" s="328" t="str">
        <f t="shared" si="68"/>
        <v>KOSDAQ:A039740</v>
      </c>
    </row>
    <row r="2175" spans="2:15">
      <c r="B2175" s="328" t="s">
        <v>10594</v>
      </c>
      <c r="C2175" s="328" t="s">
        <v>4165</v>
      </c>
      <c r="D2175" s="331" t="s">
        <v>10595</v>
      </c>
      <c r="E2175" s="328" t="s">
        <v>124</v>
      </c>
      <c r="F2175" s="328" t="s">
        <v>10596</v>
      </c>
      <c r="G2175" s="330">
        <v>36706</v>
      </c>
      <c r="H2175" s="328" t="s">
        <v>39</v>
      </c>
      <c r="I2175" s="328" t="s">
        <v>10597</v>
      </c>
      <c r="J2175" s="328" t="s">
        <v>10598</v>
      </c>
      <c r="K2175" s="328" t="s">
        <v>351</v>
      </c>
      <c r="M2175" s="328" t="str">
        <f t="shared" si="67"/>
        <v>039840 KS EQUITY</v>
      </c>
      <c r="O2175" s="328" t="str">
        <f t="shared" si="68"/>
        <v>KOSDAQ:A039840</v>
      </c>
    </row>
    <row r="2176" spans="2:15">
      <c r="B2176" s="328" t="s">
        <v>10599</v>
      </c>
      <c r="C2176" s="328" t="s">
        <v>4165</v>
      </c>
      <c r="D2176" s="331" t="s">
        <v>10600</v>
      </c>
      <c r="E2176" s="328" t="s">
        <v>131</v>
      </c>
      <c r="F2176" s="328" t="s">
        <v>226</v>
      </c>
      <c r="G2176" s="330">
        <v>36704</v>
      </c>
      <c r="H2176" s="328" t="s">
        <v>39</v>
      </c>
      <c r="I2176" s="328" t="s">
        <v>10601</v>
      </c>
      <c r="J2176" s="328" t="s">
        <v>10602</v>
      </c>
      <c r="K2176" s="328" t="s">
        <v>67</v>
      </c>
      <c r="M2176" s="328" t="str">
        <f t="shared" si="67"/>
        <v>042420 KS EQUITY</v>
      </c>
      <c r="O2176" s="328" t="str">
        <f t="shared" si="68"/>
        <v>KOSDAQ:A042420</v>
      </c>
    </row>
    <row r="2177" spans="2:15">
      <c r="B2177" s="328" t="s">
        <v>10603</v>
      </c>
      <c r="C2177" s="328" t="s">
        <v>4165</v>
      </c>
      <c r="D2177" s="331" t="s">
        <v>10604</v>
      </c>
      <c r="E2177" s="328" t="s">
        <v>1261</v>
      </c>
      <c r="F2177" s="328" t="s">
        <v>10605</v>
      </c>
      <c r="G2177" s="330">
        <v>36699</v>
      </c>
      <c r="H2177" s="328" t="s">
        <v>39</v>
      </c>
      <c r="I2177" s="328" t="s">
        <v>10606</v>
      </c>
      <c r="J2177" s="328" t="s">
        <v>10607</v>
      </c>
      <c r="K2177" s="328" t="s">
        <v>67</v>
      </c>
      <c r="M2177" s="328" t="str">
        <f t="shared" si="67"/>
        <v>039560 KS EQUITY</v>
      </c>
      <c r="O2177" s="328" t="str">
        <f t="shared" si="68"/>
        <v>KOSDAQ:A039560</v>
      </c>
    </row>
    <row r="2178" spans="2:15">
      <c r="B2178" s="328" t="s">
        <v>10608</v>
      </c>
      <c r="C2178" s="328" t="s">
        <v>4165</v>
      </c>
      <c r="D2178" s="331" t="s">
        <v>10609</v>
      </c>
      <c r="E2178" s="328" t="s">
        <v>198</v>
      </c>
      <c r="F2178" s="328" t="s">
        <v>10610</v>
      </c>
      <c r="G2178" s="330">
        <v>36699</v>
      </c>
      <c r="H2178" s="328" t="s">
        <v>39</v>
      </c>
      <c r="I2178" s="328" t="s">
        <v>10611</v>
      </c>
      <c r="J2178" s="328" t="s">
        <v>10612</v>
      </c>
      <c r="K2178" s="328" t="s">
        <v>33</v>
      </c>
      <c r="M2178" s="328" t="str">
        <f t="shared" si="67"/>
        <v>038460 KS EQUITY</v>
      </c>
      <c r="O2178" s="328" t="str">
        <f t="shared" si="68"/>
        <v>KOSDAQ:A038460</v>
      </c>
    </row>
    <row r="2179" spans="2:15">
      <c r="B2179" s="328" t="s">
        <v>10613</v>
      </c>
      <c r="C2179" s="328" t="s">
        <v>4165</v>
      </c>
      <c r="D2179" s="331" t="s">
        <v>10614</v>
      </c>
      <c r="E2179" s="328" t="s">
        <v>316</v>
      </c>
      <c r="F2179" s="328" t="s">
        <v>10615</v>
      </c>
      <c r="G2179" s="330">
        <v>36699</v>
      </c>
      <c r="H2179" s="328" t="s">
        <v>39</v>
      </c>
      <c r="I2179" s="328" t="s">
        <v>10616</v>
      </c>
      <c r="J2179" s="328" t="s">
        <v>10617</v>
      </c>
      <c r="K2179" s="328" t="s">
        <v>33</v>
      </c>
      <c r="M2179" s="328" t="str">
        <f t="shared" si="67"/>
        <v>032820 KS EQUITY</v>
      </c>
      <c r="O2179" s="328" t="str">
        <f t="shared" si="68"/>
        <v>KOSDAQ:A032820</v>
      </c>
    </row>
    <row r="2180" spans="2:15">
      <c r="B2180" s="328" t="s">
        <v>10618</v>
      </c>
      <c r="C2180" s="328" t="s">
        <v>4165</v>
      </c>
      <c r="D2180" s="331" t="s">
        <v>10619</v>
      </c>
      <c r="E2180" s="328" t="s">
        <v>376</v>
      </c>
      <c r="F2180" s="328" t="s">
        <v>10620</v>
      </c>
      <c r="G2180" s="330">
        <v>36692</v>
      </c>
      <c r="H2180" s="328" t="s">
        <v>39</v>
      </c>
      <c r="I2180" s="328" t="s">
        <v>10621</v>
      </c>
      <c r="J2180" s="328" t="s">
        <v>10622</v>
      </c>
      <c r="K2180" s="328" t="s">
        <v>33</v>
      </c>
      <c r="M2180" s="328" t="str">
        <f t="shared" si="67"/>
        <v>001540 KS EQUITY</v>
      </c>
      <c r="O2180" s="328" t="str">
        <f t="shared" si="68"/>
        <v>KOSDAQ:A001540</v>
      </c>
    </row>
    <row r="2181" spans="2:15">
      <c r="B2181" s="328" t="s">
        <v>10623</v>
      </c>
      <c r="C2181" s="328" t="s">
        <v>4165</v>
      </c>
      <c r="D2181" s="331" t="s">
        <v>10624</v>
      </c>
      <c r="E2181" s="328" t="s">
        <v>1072</v>
      </c>
      <c r="F2181" s="328" t="s">
        <v>10625</v>
      </c>
      <c r="G2181" s="330">
        <v>36686</v>
      </c>
      <c r="H2181" s="328" t="s">
        <v>39</v>
      </c>
      <c r="I2181" s="328" t="s">
        <v>10626</v>
      </c>
      <c r="J2181" s="328" t="s">
        <v>10627</v>
      </c>
      <c r="K2181" s="328" t="s">
        <v>33</v>
      </c>
      <c r="M2181" s="328" t="str">
        <f t="shared" si="67"/>
        <v>038530 KS EQUITY</v>
      </c>
      <c r="O2181" s="328" t="str">
        <f t="shared" si="68"/>
        <v>KOSDAQ:A038530</v>
      </c>
    </row>
    <row r="2182" spans="2:15">
      <c r="B2182" s="328" t="s">
        <v>10628</v>
      </c>
      <c r="C2182" s="328" t="s">
        <v>4165</v>
      </c>
      <c r="D2182" s="331" t="s">
        <v>10629</v>
      </c>
      <c r="E2182" s="328" t="s">
        <v>926</v>
      </c>
      <c r="F2182" s="328" t="s">
        <v>10630</v>
      </c>
      <c r="G2182" s="330">
        <v>36686</v>
      </c>
      <c r="H2182" s="328" t="s">
        <v>39</v>
      </c>
      <c r="I2182" s="328" t="s">
        <v>10631</v>
      </c>
      <c r="J2182" s="328" t="s">
        <v>10632</v>
      </c>
      <c r="K2182" s="328" t="s">
        <v>33</v>
      </c>
      <c r="M2182" s="328" t="str">
        <f t="shared" si="67"/>
        <v>039310 KS EQUITY</v>
      </c>
      <c r="O2182" s="328" t="str">
        <f t="shared" si="68"/>
        <v>KOSDAQ:A039310</v>
      </c>
    </row>
    <row r="2183" spans="2:15">
      <c r="B2183" s="328" t="s">
        <v>10633</v>
      </c>
      <c r="C2183" s="328" t="s">
        <v>4165</v>
      </c>
      <c r="D2183" s="331" t="s">
        <v>10634</v>
      </c>
      <c r="E2183" s="328" t="s">
        <v>63</v>
      </c>
      <c r="F2183" s="328" t="s">
        <v>10635</v>
      </c>
      <c r="G2183" s="330">
        <v>36686</v>
      </c>
      <c r="H2183" s="328" t="s">
        <v>39</v>
      </c>
      <c r="I2183" s="328" t="s">
        <v>7831</v>
      </c>
      <c r="J2183" s="328" t="s">
        <v>10636</v>
      </c>
      <c r="K2183" s="328" t="s">
        <v>33</v>
      </c>
      <c r="M2183" s="328" t="str">
        <f t="shared" si="67"/>
        <v>041190 KS EQUITY</v>
      </c>
      <c r="O2183" s="328" t="str">
        <f t="shared" si="68"/>
        <v>KOSDAQ:A041190</v>
      </c>
    </row>
    <row r="2184" spans="2:15">
      <c r="B2184" s="328" t="s">
        <v>10637</v>
      </c>
      <c r="C2184" s="328" t="s">
        <v>4165</v>
      </c>
      <c r="D2184" s="331" t="s">
        <v>10638</v>
      </c>
      <c r="E2184" s="328" t="s">
        <v>456</v>
      </c>
      <c r="F2184" s="328" t="s">
        <v>10639</v>
      </c>
      <c r="G2184" s="330">
        <v>36676</v>
      </c>
      <c r="H2184" s="328" t="s">
        <v>39</v>
      </c>
      <c r="I2184" s="328" t="s">
        <v>10640</v>
      </c>
      <c r="J2184" s="328" t="s">
        <v>10641</v>
      </c>
      <c r="K2184" s="328" t="s">
        <v>67</v>
      </c>
      <c r="M2184" s="328" t="str">
        <f t="shared" si="67"/>
        <v>036640 KS EQUITY</v>
      </c>
      <c r="O2184" s="328" t="str">
        <f t="shared" si="68"/>
        <v>KOSDAQ:A036640</v>
      </c>
    </row>
    <row r="2185" spans="2:15">
      <c r="B2185" s="328" t="s">
        <v>10642</v>
      </c>
      <c r="C2185" s="328" t="s">
        <v>4165</v>
      </c>
      <c r="D2185" s="331" t="s">
        <v>10643</v>
      </c>
      <c r="E2185" s="328" t="s">
        <v>1182</v>
      </c>
      <c r="F2185" s="328" t="s">
        <v>10644</v>
      </c>
      <c r="G2185" s="330">
        <v>36669</v>
      </c>
      <c r="H2185" s="328" t="s">
        <v>39</v>
      </c>
      <c r="I2185" s="328" t="s">
        <v>10645</v>
      </c>
      <c r="J2185" s="328" t="s">
        <v>10646</v>
      </c>
      <c r="K2185" s="328" t="s">
        <v>33</v>
      </c>
      <c r="M2185" s="328" t="str">
        <f t="shared" si="67"/>
        <v>031330 KS EQUITY</v>
      </c>
      <c r="O2185" s="328" t="str">
        <f t="shared" si="68"/>
        <v>KOSDAQ:A031330</v>
      </c>
    </row>
    <row r="2186" spans="2:15">
      <c r="B2186" s="328" t="s">
        <v>10647</v>
      </c>
      <c r="C2186" s="328" t="s">
        <v>4165</v>
      </c>
      <c r="D2186" s="331" t="s">
        <v>10648</v>
      </c>
      <c r="E2186" s="328" t="s">
        <v>1050</v>
      </c>
      <c r="F2186" s="328" t="s">
        <v>10649</v>
      </c>
      <c r="G2186" s="330">
        <v>36662</v>
      </c>
      <c r="H2186" s="328" t="s">
        <v>39</v>
      </c>
      <c r="I2186" s="328" t="s">
        <v>10650</v>
      </c>
      <c r="J2186" s="328" t="s">
        <v>10651</v>
      </c>
      <c r="K2186" s="328" t="s">
        <v>33</v>
      </c>
      <c r="M2186" s="328" t="str">
        <f t="shared" si="67"/>
        <v>030190 KS EQUITY</v>
      </c>
      <c r="O2186" s="328" t="str">
        <f t="shared" si="68"/>
        <v>KOSDAQ:A030190</v>
      </c>
    </row>
    <row r="2187" spans="2:15">
      <c r="B2187" s="328" t="s">
        <v>10652</v>
      </c>
      <c r="C2187" s="328" t="s">
        <v>4165</v>
      </c>
      <c r="D2187" s="331" t="s">
        <v>10653</v>
      </c>
      <c r="E2187" s="328" t="s">
        <v>1094</v>
      </c>
      <c r="F2187" s="328" t="s">
        <v>10654</v>
      </c>
      <c r="G2187" s="330">
        <v>36650</v>
      </c>
      <c r="H2187" s="328" t="s">
        <v>39</v>
      </c>
      <c r="I2187" s="328" t="s">
        <v>10655</v>
      </c>
      <c r="J2187" s="328" t="s">
        <v>10656</v>
      </c>
      <c r="K2187" s="328" t="s">
        <v>33</v>
      </c>
      <c r="M2187" s="328" t="str">
        <f t="shared" si="67"/>
        <v>038620 KS EQUITY</v>
      </c>
      <c r="O2187" s="328" t="str">
        <f t="shared" si="68"/>
        <v>KOSDAQ:A038620</v>
      </c>
    </row>
    <row r="2188" spans="2:15">
      <c r="B2188" s="328" t="s">
        <v>10657</v>
      </c>
      <c r="C2188" s="328" t="s">
        <v>4165</v>
      </c>
      <c r="D2188" s="331" t="s">
        <v>10658</v>
      </c>
      <c r="E2188" s="328" t="s">
        <v>1692</v>
      </c>
      <c r="F2188" s="328" t="s">
        <v>10659</v>
      </c>
      <c r="G2188" s="330">
        <v>36650</v>
      </c>
      <c r="H2188" s="328" t="s">
        <v>39</v>
      </c>
      <c r="I2188" s="328" t="s">
        <v>10660</v>
      </c>
      <c r="J2188" s="328" t="s">
        <v>2919</v>
      </c>
      <c r="K2188" s="328" t="s">
        <v>436</v>
      </c>
      <c r="M2188" s="328" t="str">
        <f t="shared" si="67"/>
        <v>039020 KS EQUITY</v>
      </c>
      <c r="O2188" s="328" t="str">
        <f t="shared" si="68"/>
        <v>KOSDAQ:A039020</v>
      </c>
    </row>
    <row r="2189" spans="2:15">
      <c r="B2189" s="328" t="s">
        <v>10661</v>
      </c>
      <c r="C2189" s="328" t="s">
        <v>4165</v>
      </c>
      <c r="D2189" s="331" t="s">
        <v>10662</v>
      </c>
      <c r="E2189" s="328" t="s">
        <v>1261</v>
      </c>
      <c r="F2189" s="328" t="s">
        <v>10663</v>
      </c>
      <c r="G2189" s="330">
        <v>36650</v>
      </c>
      <c r="H2189" s="328" t="s">
        <v>39</v>
      </c>
      <c r="I2189" s="328" t="s">
        <v>10664</v>
      </c>
      <c r="J2189" s="328" t="s">
        <v>10665</v>
      </c>
      <c r="K2189" s="328" t="s">
        <v>67</v>
      </c>
      <c r="M2189" s="328" t="str">
        <f t="shared" si="67"/>
        <v>038950 KS EQUITY</v>
      </c>
      <c r="O2189" s="328" t="str">
        <f t="shared" si="68"/>
        <v>KOSDAQ:A038950</v>
      </c>
    </row>
    <row r="2190" spans="2:15">
      <c r="B2190" s="328" t="s">
        <v>10666</v>
      </c>
      <c r="C2190" s="328" t="s">
        <v>4165</v>
      </c>
      <c r="D2190" s="331" t="s">
        <v>10667</v>
      </c>
      <c r="E2190" s="328" t="s">
        <v>1044</v>
      </c>
      <c r="F2190" s="328" t="s">
        <v>10668</v>
      </c>
      <c r="G2190" s="330">
        <v>36649</v>
      </c>
      <c r="H2190" s="328" t="s">
        <v>39</v>
      </c>
      <c r="I2190" s="328" t="s">
        <v>10669</v>
      </c>
      <c r="J2190" s="328" t="s">
        <v>10670</v>
      </c>
      <c r="K2190" s="328" t="s">
        <v>33</v>
      </c>
      <c r="M2190" s="328" t="str">
        <f t="shared" si="67"/>
        <v>036800 KS EQUITY</v>
      </c>
      <c r="O2190" s="328" t="str">
        <f t="shared" si="68"/>
        <v>KOSDAQ:A036800</v>
      </c>
    </row>
    <row r="2191" spans="2:15">
      <c r="B2191" s="328" t="s">
        <v>10671</v>
      </c>
      <c r="C2191" s="328" t="s">
        <v>4165</v>
      </c>
      <c r="D2191" s="331" t="s">
        <v>10672</v>
      </c>
      <c r="E2191" s="328" t="s">
        <v>1536</v>
      </c>
      <c r="F2191" s="328" t="s">
        <v>10673</v>
      </c>
      <c r="G2191" s="330">
        <v>36643</v>
      </c>
      <c r="H2191" s="328" t="s">
        <v>39</v>
      </c>
      <c r="I2191" s="328" t="s">
        <v>10674</v>
      </c>
      <c r="J2191" s="328" t="s">
        <v>10675</v>
      </c>
      <c r="K2191" s="328" t="s">
        <v>67</v>
      </c>
      <c r="M2191" s="328" t="str">
        <f t="shared" si="67"/>
        <v>040610 KS EQUITY</v>
      </c>
      <c r="O2191" s="328" t="str">
        <f t="shared" si="68"/>
        <v>KOSDAQ:A040610</v>
      </c>
    </row>
    <row r="2192" spans="2:15">
      <c r="B2192" s="328" t="s">
        <v>10676</v>
      </c>
      <c r="C2192" s="328" t="s">
        <v>4165</v>
      </c>
      <c r="D2192" s="331" t="s">
        <v>10677</v>
      </c>
      <c r="E2192" s="328" t="s">
        <v>198</v>
      </c>
      <c r="F2192" s="328" t="s">
        <v>10678</v>
      </c>
      <c r="G2192" s="330">
        <v>36643</v>
      </c>
      <c r="H2192" s="328" t="s">
        <v>39</v>
      </c>
      <c r="I2192" s="328" t="s">
        <v>10679</v>
      </c>
      <c r="J2192" s="328" t="s">
        <v>10680</v>
      </c>
      <c r="K2192" s="328" t="s">
        <v>33</v>
      </c>
      <c r="M2192" s="328" t="str">
        <f t="shared" si="67"/>
        <v>038880 KS EQUITY</v>
      </c>
      <c r="O2192" s="328" t="str">
        <f t="shared" si="68"/>
        <v>KOSDAQ:A038880</v>
      </c>
    </row>
    <row r="2193" spans="2:15">
      <c r="B2193" s="328" t="s">
        <v>10681</v>
      </c>
      <c r="C2193" s="328" t="s">
        <v>4165</v>
      </c>
      <c r="D2193" s="331" t="s">
        <v>10682</v>
      </c>
      <c r="E2193" s="328" t="s">
        <v>365</v>
      </c>
      <c r="F2193" s="328" t="s">
        <v>10683</v>
      </c>
      <c r="G2193" s="330">
        <v>36643</v>
      </c>
      <c r="H2193" s="328" t="s">
        <v>39</v>
      </c>
      <c r="I2193" s="328" t="s">
        <v>10684</v>
      </c>
      <c r="J2193" s="328" t="s">
        <v>10685</v>
      </c>
      <c r="K2193" s="328" t="s">
        <v>33</v>
      </c>
      <c r="M2193" s="328" t="str">
        <f t="shared" si="67"/>
        <v>038680 KS EQUITY</v>
      </c>
      <c r="O2193" s="328" t="str">
        <f t="shared" si="68"/>
        <v>KOSDAQ:A038680</v>
      </c>
    </row>
    <row r="2194" spans="2:15">
      <c r="B2194" s="328" t="s">
        <v>10686</v>
      </c>
      <c r="C2194" s="328" t="s">
        <v>4165</v>
      </c>
      <c r="D2194" s="331" t="s">
        <v>10687</v>
      </c>
      <c r="E2194" s="328" t="s">
        <v>231</v>
      </c>
      <c r="F2194" s="328" t="s">
        <v>10688</v>
      </c>
      <c r="G2194" s="330">
        <v>36643</v>
      </c>
      <c r="H2194" s="328" t="s">
        <v>39</v>
      </c>
      <c r="I2194" s="328" t="s">
        <v>10689</v>
      </c>
      <c r="J2194" s="328" t="s">
        <v>10690</v>
      </c>
      <c r="K2194" s="328" t="s">
        <v>33</v>
      </c>
      <c r="M2194" s="328" t="str">
        <f t="shared" si="67"/>
        <v>041510 KS EQUITY</v>
      </c>
      <c r="O2194" s="328" t="str">
        <f t="shared" si="68"/>
        <v>KOSDAQ:A041510</v>
      </c>
    </row>
    <row r="2195" spans="2:15">
      <c r="B2195" s="328" t="s">
        <v>10691</v>
      </c>
      <c r="C2195" s="328" t="s">
        <v>4165</v>
      </c>
      <c r="D2195" s="331" t="s">
        <v>10692</v>
      </c>
      <c r="E2195" s="328" t="s">
        <v>365</v>
      </c>
      <c r="F2195" s="328" t="s">
        <v>10693</v>
      </c>
      <c r="G2195" s="330">
        <v>36630</v>
      </c>
      <c r="H2195" s="328" t="s">
        <v>39</v>
      </c>
      <c r="I2195" s="328" t="s">
        <v>10694</v>
      </c>
      <c r="J2195" s="328" t="s">
        <v>10695</v>
      </c>
      <c r="K2195" s="328" t="s">
        <v>33</v>
      </c>
      <c r="M2195" s="328" t="str">
        <f t="shared" si="67"/>
        <v>010280 KS EQUITY</v>
      </c>
      <c r="O2195" s="328" t="str">
        <f t="shared" si="68"/>
        <v>KOSDAQ:A010280</v>
      </c>
    </row>
    <row r="2196" spans="2:15">
      <c r="B2196" s="328" t="s">
        <v>10696</v>
      </c>
      <c r="C2196" s="328" t="s">
        <v>4165</v>
      </c>
      <c r="D2196" s="331" t="s">
        <v>10697</v>
      </c>
      <c r="E2196" s="328" t="s">
        <v>112</v>
      </c>
      <c r="F2196" s="328" t="s">
        <v>10698</v>
      </c>
      <c r="G2196" s="330">
        <v>36623</v>
      </c>
      <c r="H2196" s="328" t="s">
        <v>39</v>
      </c>
      <c r="I2196" s="328" t="s">
        <v>10699</v>
      </c>
      <c r="J2196" s="328" t="s">
        <v>10700</v>
      </c>
      <c r="K2196" s="328" t="s">
        <v>176</v>
      </c>
      <c r="M2196" s="328" t="str">
        <f t="shared" si="67"/>
        <v>037760 KS EQUITY</v>
      </c>
      <c r="O2196" s="328" t="str">
        <f t="shared" si="68"/>
        <v>KOSDAQ:A037760</v>
      </c>
    </row>
    <row r="2197" spans="2:15">
      <c r="B2197" s="328" t="s">
        <v>10701</v>
      </c>
      <c r="C2197" s="328" t="s">
        <v>4165</v>
      </c>
      <c r="D2197" s="331" t="s">
        <v>10702</v>
      </c>
      <c r="E2197" s="328" t="s">
        <v>376</v>
      </c>
      <c r="F2197" s="328" t="s">
        <v>10703</v>
      </c>
      <c r="G2197" s="330">
        <v>36620</v>
      </c>
      <c r="H2197" s="328" t="s">
        <v>39</v>
      </c>
      <c r="I2197" s="328" t="s">
        <v>10704</v>
      </c>
      <c r="J2197" s="328" t="s">
        <v>10705</v>
      </c>
      <c r="K2197" s="328" t="s">
        <v>67</v>
      </c>
      <c r="M2197" s="328" t="str">
        <f t="shared" si="67"/>
        <v>036480 KS EQUITY</v>
      </c>
      <c r="O2197" s="328" t="str">
        <f t="shared" si="68"/>
        <v>KOSDAQ:A036480</v>
      </c>
    </row>
    <row r="2198" spans="2:15">
      <c r="B2198" s="328" t="s">
        <v>10706</v>
      </c>
      <c r="C2198" s="328" t="s">
        <v>4165</v>
      </c>
      <c r="D2198" s="331" t="s">
        <v>10707</v>
      </c>
      <c r="E2198" s="328" t="s">
        <v>187</v>
      </c>
      <c r="F2198" s="328" t="s">
        <v>10708</v>
      </c>
      <c r="G2198" s="330">
        <v>36608</v>
      </c>
      <c r="H2198" s="328" t="s">
        <v>39</v>
      </c>
      <c r="I2198" s="328" t="s">
        <v>10709</v>
      </c>
      <c r="J2198" s="328" t="s">
        <v>10710</v>
      </c>
      <c r="K2198" s="328" t="s">
        <v>104</v>
      </c>
      <c r="M2198" s="328" t="str">
        <f t="shared" si="67"/>
        <v>038110 KS EQUITY</v>
      </c>
      <c r="O2198" s="328" t="str">
        <f t="shared" si="68"/>
        <v>KOSDAQ:A038110</v>
      </c>
    </row>
    <row r="2199" spans="2:15">
      <c r="B2199" s="328" t="s">
        <v>10711</v>
      </c>
      <c r="C2199" s="328" t="s">
        <v>4165</v>
      </c>
      <c r="D2199" s="331" t="s">
        <v>10712</v>
      </c>
      <c r="E2199" s="328" t="s">
        <v>1261</v>
      </c>
      <c r="F2199" s="328" t="s">
        <v>10713</v>
      </c>
      <c r="G2199" s="330">
        <v>36606</v>
      </c>
      <c r="H2199" s="328" t="s">
        <v>39</v>
      </c>
      <c r="I2199" s="328" t="s">
        <v>10714</v>
      </c>
      <c r="J2199" s="328" t="s">
        <v>10715</v>
      </c>
      <c r="K2199" s="328" t="s">
        <v>67</v>
      </c>
      <c r="M2199" s="328" t="str">
        <f t="shared" si="67"/>
        <v>032500 KS EQUITY</v>
      </c>
      <c r="O2199" s="328" t="str">
        <f t="shared" si="68"/>
        <v>KOSDAQ:A032500</v>
      </c>
    </row>
    <row r="2200" spans="2:15">
      <c r="B2200" s="328" t="s">
        <v>10716</v>
      </c>
      <c r="C2200" s="328" t="s">
        <v>4165</v>
      </c>
      <c r="D2200" s="331" t="s">
        <v>10717</v>
      </c>
      <c r="E2200" s="328" t="s">
        <v>544</v>
      </c>
      <c r="F2200" s="328" t="s">
        <v>10718</v>
      </c>
      <c r="G2200" s="330">
        <v>36601</v>
      </c>
      <c r="H2200" s="328" t="s">
        <v>39</v>
      </c>
      <c r="I2200" s="328" t="s">
        <v>10719</v>
      </c>
      <c r="J2200" s="328" t="s">
        <v>10720</v>
      </c>
      <c r="K2200" s="328" t="s">
        <v>971</v>
      </c>
      <c r="M2200" s="328" t="str">
        <f t="shared" si="67"/>
        <v>039610 KS EQUITY</v>
      </c>
      <c r="O2200" s="328" t="str">
        <f t="shared" si="68"/>
        <v>KOSDAQ:A039610</v>
      </c>
    </row>
    <row r="2201" spans="2:15">
      <c r="B2201" s="328" t="s">
        <v>10721</v>
      </c>
      <c r="C2201" s="328" t="s">
        <v>4165</v>
      </c>
      <c r="D2201" s="331" t="s">
        <v>10722</v>
      </c>
      <c r="E2201" s="328" t="s">
        <v>112</v>
      </c>
      <c r="F2201" s="328" t="s">
        <v>10723</v>
      </c>
      <c r="G2201" s="330">
        <v>36592</v>
      </c>
      <c r="H2201" s="328" t="s">
        <v>39</v>
      </c>
      <c r="I2201" s="328" t="s">
        <v>10724</v>
      </c>
      <c r="J2201" s="328" t="s">
        <v>10725</v>
      </c>
      <c r="K2201" s="328" t="s">
        <v>176</v>
      </c>
      <c r="M2201" s="328" t="str">
        <f t="shared" ref="M2201:M2264" si="69">D2201&amp;" KS EQUITY"</f>
        <v>039240 KS EQUITY</v>
      </c>
      <c r="O2201" s="328" t="str">
        <f t="shared" ref="O2201:O2264" si="70">IF($C2201="코스닥","KOSDAQ:A"&amp;$D2201,"KOSE:A"&amp;$D2201)</f>
        <v>KOSDAQ:A039240</v>
      </c>
    </row>
    <row r="2202" spans="2:15">
      <c r="B2202" s="328" t="s">
        <v>10726</v>
      </c>
      <c r="C2202" s="328" t="s">
        <v>4165</v>
      </c>
      <c r="D2202" s="331" t="s">
        <v>10727</v>
      </c>
      <c r="E2202" s="328" t="s">
        <v>4888</v>
      </c>
      <c r="F2202" s="328" t="s">
        <v>10728</v>
      </c>
      <c r="G2202" s="330">
        <v>36578</v>
      </c>
      <c r="H2202" s="328" t="s">
        <v>39</v>
      </c>
      <c r="I2202" s="328" t="s">
        <v>10729</v>
      </c>
      <c r="J2202" s="328" t="s">
        <v>10730</v>
      </c>
      <c r="K2202" s="328" t="s">
        <v>33</v>
      </c>
      <c r="M2202" s="328" t="str">
        <f t="shared" si="69"/>
        <v>038290 KS EQUITY</v>
      </c>
      <c r="O2202" s="328" t="str">
        <f t="shared" si="70"/>
        <v>KOSDAQ:A038290</v>
      </c>
    </row>
    <row r="2203" spans="2:15">
      <c r="B2203" s="328" t="s">
        <v>10731</v>
      </c>
      <c r="C2203" s="328" t="s">
        <v>4165</v>
      </c>
      <c r="D2203" s="331" t="s">
        <v>10732</v>
      </c>
      <c r="E2203" s="328" t="s">
        <v>999</v>
      </c>
      <c r="F2203" s="328" t="s">
        <v>10733</v>
      </c>
      <c r="G2203" s="330">
        <v>36559</v>
      </c>
      <c r="H2203" s="328" t="s">
        <v>39</v>
      </c>
      <c r="I2203" s="328" t="s">
        <v>10734</v>
      </c>
      <c r="J2203" s="328" t="s">
        <v>10735</v>
      </c>
      <c r="K2203" s="328" t="s">
        <v>33</v>
      </c>
      <c r="M2203" s="328" t="str">
        <f t="shared" si="69"/>
        <v>037440 KS EQUITY</v>
      </c>
      <c r="O2203" s="328" t="str">
        <f t="shared" si="70"/>
        <v>KOSDAQ:A037440</v>
      </c>
    </row>
    <row r="2204" spans="2:15">
      <c r="B2204" s="328" t="s">
        <v>10736</v>
      </c>
      <c r="C2204" s="328" t="s">
        <v>4165</v>
      </c>
      <c r="D2204" s="331" t="s">
        <v>10737</v>
      </c>
      <c r="E2204" s="328" t="s">
        <v>926</v>
      </c>
      <c r="F2204" s="328" t="s">
        <v>10738</v>
      </c>
      <c r="G2204" s="330">
        <v>36557</v>
      </c>
      <c r="H2204" s="328" t="s">
        <v>39</v>
      </c>
      <c r="I2204" s="328" t="s">
        <v>10739</v>
      </c>
      <c r="J2204" s="328" t="s">
        <v>10740</v>
      </c>
      <c r="K2204" s="328" t="s">
        <v>33</v>
      </c>
      <c r="M2204" s="328" t="str">
        <f t="shared" si="69"/>
        <v>038390 KS EQUITY</v>
      </c>
      <c r="O2204" s="328" t="str">
        <f t="shared" si="70"/>
        <v>KOSDAQ:A038390</v>
      </c>
    </row>
    <row r="2205" spans="2:15">
      <c r="B2205" s="328" t="s">
        <v>10741</v>
      </c>
      <c r="C2205" s="328" t="s">
        <v>4165</v>
      </c>
      <c r="D2205" s="331" t="s">
        <v>10742</v>
      </c>
      <c r="E2205" s="328" t="s">
        <v>1313</v>
      </c>
      <c r="F2205" s="328" t="s">
        <v>10743</v>
      </c>
      <c r="G2205" s="330">
        <v>36543</v>
      </c>
      <c r="H2205" s="328" t="s">
        <v>39</v>
      </c>
      <c r="I2205" s="328" t="s">
        <v>10744</v>
      </c>
      <c r="J2205" s="328" t="s">
        <v>10745</v>
      </c>
      <c r="K2205" s="328" t="s">
        <v>67</v>
      </c>
      <c r="M2205" s="328" t="str">
        <f t="shared" si="69"/>
        <v>036830 KS EQUITY</v>
      </c>
      <c r="O2205" s="328" t="str">
        <f t="shared" si="70"/>
        <v>KOSDAQ:A036830</v>
      </c>
    </row>
    <row r="2206" spans="2:15">
      <c r="B2206" s="328" t="s">
        <v>10746</v>
      </c>
      <c r="C2206" s="328" t="s">
        <v>4165</v>
      </c>
      <c r="D2206" s="331" t="s">
        <v>10747</v>
      </c>
      <c r="E2206" s="328" t="s">
        <v>198</v>
      </c>
      <c r="F2206" s="328" t="s">
        <v>10748</v>
      </c>
      <c r="G2206" s="330">
        <v>36543</v>
      </c>
      <c r="H2206" s="328" t="s">
        <v>39</v>
      </c>
      <c r="I2206" s="328" t="s">
        <v>10749</v>
      </c>
      <c r="J2206" s="328" t="s">
        <v>10750</v>
      </c>
      <c r="K2206" s="328" t="s">
        <v>67</v>
      </c>
      <c r="M2206" s="328" t="str">
        <f t="shared" si="69"/>
        <v>036810 KS EQUITY</v>
      </c>
      <c r="O2206" s="328" t="str">
        <f t="shared" si="70"/>
        <v>KOSDAQ:A036810</v>
      </c>
    </row>
    <row r="2207" spans="2:15">
      <c r="B2207" s="328" t="s">
        <v>10751</v>
      </c>
      <c r="C2207" s="328" t="s">
        <v>4165</v>
      </c>
      <c r="D2207" s="331" t="s">
        <v>10752</v>
      </c>
      <c r="E2207" s="328" t="s">
        <v>1261</v>
      </c>
      <c r="F2207" s="328" t="s">
        <v>10753</v>
      </c>
      <c r="G2207" s="330">
        <v>36543</v>
      </c>
      <c r="H2207" s="328" t="s">
        <v>39</v>
      </c>
      <c r="I2207" s="328" t="s">
        <v>10754</v>
      </c>
      <c r="J2207" s="328" t="s">
        <v>10755</v>
      </c>
      <c r="K2207" s="328" t="s">
        <v>67</v>
      </c>
      <c r="M2207" s="328" t="str">
        <f t="shared" si="69"/>
        <v>036690 KS EQUITY</v>
      </c>
      <c r="O2207" s="328" t="str">
        <f t="shared" si="70"/>
        <v>KOSDAQ:A036690</v>
      </c>
    </row>
    <row r="2208" spans="2:15">
      <c r="B2208" s="328" t="s">
        <v>10756</v>
      </c>
      <c r="C2208" s="328" t="s">
        <v>4165</v>
      </c>
      <c r="D2208" s="331" t="s">
        <v>10757</v>
      </c>
      <c r="E2208" s="328" t="s">
        <v>204</v>
      </c>
      <c r="F2208" s="328" t="s">
        <v>10758</v>
      </c>
      <c r="G2208" s="330">
        <v>36536</v>
      </c>
      <c r="H2208" s="328" t="s">
        <v>39</v>
      </c>
      <c r="I2208" s="328" t="s">
        <v>10759</v>
      </c>
      <c r="J2208" s="328" t="s">
        <v>10760</v>
      </c>
      <c r="K2208" s="328" t="s">
        <v>579</v>
      </c>
      <c r="M2208" s="328" t="str">
        <f t="shared" si="69"/>
        <v>037370 KS EQUITY</v>
      </c>
      <c r="O2208" s="328" t="str">
        <f t="shared" si="70"/>
        <v>KOSDAQ:A037370</v>
      </c>
    </row>
    <row r="2209" spans="2:15">
      <c r="B2209" s="328" t="s">
        <v>10761</v>
      </c>
      <c r="C2209" s="328" t="s">
        <v>4165</v>
      </c>
      <c r="D2209" s="331" t="s">
        <v>10762</v>
      </c>
      <c r="E2209" s="328" t="s">
        <v>756</v>
      </c>
      <c r="F2209" s="328" t="s">
        <v>10763</v>
      </c>
      <c r="G2209" s="330">
        <v>36536</v>
      </c>
      <c r="H2209" s="328" t="s">
        <v>39</v>
      </c>
      <c r="I2209" s="328" t="s">
        <v>10764</v>
      </c>
      <c r="J2209" s="328" t="s">
        <v>10765</v>
      </c>
      <c r="K2209" s="328" t="s">
        <v>33</v>
      </c>
      <c r="M2209" s="328" t="str">
        <f t="shared" si="69"/>
        <v>036620 KS EQUITY</v>
      </c>
      <c r="O2209" s="328" t="str">
        <f t="shared" si="70"/>
        <v>KOSDAQ:A036620</v>
      </c>
    </row>
    <row r="2210" spans="2:15">
      <c r="B2210" s="328" t="s">
        <v>10766</v>
      </c>
      <c r="C2210" s="328" t="s">
        <v>4165</v>
      </c>
      <c r="D2210" s="331" t="s">
        <v>10767</v>
      </c>
      <c r="E2210" s="328" t="s">
        <v>999</v>
      </c>
      <c r="F2210" s="328" t="s">
        <v>10768</v>
      </c>
      <c r="G2210" s="330">
        <v>36536</v>
      </c>
      <c r="H2210" s="328" t="s">
        <v>39</v>
      </c>
      <c r="I2210" s="328" t="s">
        <v>10769</v>
      </c>
      <c r="J2210" s="328" t="s">
        <v>10770</v>
      </c>
      <c r="K2210" s="328" t="s">
        <v>33</v>
      </c>
      <c r="M2210" s="328" t="str">
        <f t="shared" si="69"/>
        <v>037350 KS EQUITY</v>
      </c>
      <c r="O2210" s="328" t="str">
        <f t="shared" si="70"/>
        <v>KOSDAQ:A037350</v>
      </c>
    </row>
    <row r="2211" spans="2:15">
      <c r="B2211" s="328" t="s">
        <v>10771</v>
      </c>
      <c r="C2211" s="328" t="s">
        <v>4165</v>
      </c>
      <c r="D2211" s="331" t="s">
        <v>10772</v>
      </c>
      <c r="E2211" s="328" t="s">
        <v>762</v>
      </c>
      <c r="F2211" s="328" t="s">
        <v>10773</v>
      </c>
      <c r="G2211" s="330">
        <v>36536</v>
      </c>
      <c r="H2211" s="328" t="s">
        <v>39</v>
      </c>
      <c r="I2211" s="328" t="s">
        <v>10774</v>
      </c>
      <c r="J2211" s="328" t="s">
        <v>10775</v>
      </c>
      <c r="K2211" s="328" t="s">
        <v>104</v>
      </c>
      <c r="M2211" s="328" t="str">
        <f t="shared" si="69"/>
        <v>038010 KS EQUITY</v>
      </c>
      <c r="O2211" s="328" t="str">
        <f t="shared" si="70"/>
        <v>KOSDAQ:A038010</v>
      </c>
    </row>
    <row r="2212" spans="2:15">
      <c r="B2212" s="328" t="s">
        <v>10776</v>
      </c>
      <c r="C2212" s="328" t="s">
        <v>4165</v>
      </c>
      <c r="D2212" s="331" t="s">
        <v>10777</v>
      </c>
      <c r="E2212" s="328" t="s">
        <v>745</v>
      </c>
      <c r="F2212" s="328" t="s">
        <v>10778</v>
      </c>
      <c r="G2212" s="330">
        <v>36529</v>
      </c>
      <c r="H2212" s="328" t="s">
        <v>39</v>
      </c>
      <c r="I2212" s="328" t="s">
        <v>2539</v>
      </c>
      <c r="J2212" s="328" t="s">
        <v>2540</v>
      </c>
      <c r="K2212" s="328" t="s">
        <v>33</v>
      </c>
      <c r="M2212" s="328" t="str">
        <f t="shared" si="69"/>
        <v>001810 KS EQUITY</v>
      </c>
      <c r="O2212" s="328" t="str">
        <f t="shared" si="70"/>
        <v>KOSDAQ:A001810</v>
      </c>
    </row>
    <row r="2213" spans="2:15">
      <c r="B2213" s="328" t="s">
        <v>10779</v>
      </c>
      <c r="C2213" s="328" t="s">
        <v>4165</v>
      </c>
      <c r="D2213" s="331" t="s">
        <v>10780</v>
      </c>
      <c r="E2213" s="328" t="s">
        <v>1044</v>
      </c>
      <c r="F2213" s="328" t="s">
        <v>10781</v>
      </c>
      <c r="G2213" s="330">
        <v>36529</v>
      </c>
      <c r="H2213" s="328" t="s">
        <v>39</v>
      </c>
      <c r="I2213" s="328" t="s">
        <v>10782</v>
      </c>
      <c r="J2213" s="328" t="s">
        <v>10783</v>
      </c>
      <c r="K2213" s="328" t="s">
        <v>33</v>
      </c>
      <c r="M2213" s="328" t="str">
        <f t="shared" si="69"/>
        <v>036630 KS EQUITY</v>
      </c>
      <c r="O2213" s="328" t="str">
        <f t="shared" si="70"/>
        <v>KOSDAQ:A036630</v>
      </c>
    </row>
    <row r="2214" spans="2:15">
      <c r="B2214" s="328" t="s">
        <v>10784</v>
      </c>
      <c r="C2214" s="328" t="s">
        <v>4165</v>
      </c>
      <c r="D2214" s="331" t="s">
        <v>10785</v>
      </c>
      <c r="E2214" s="328" t="s">
        <v>1261</v>
      </c>
      <c r="F2214" s="328" t="s">
        <v>6889</v>
      </c>
      <c r="G2214" s="330">
        <v>36529</v>
      </c>
      <c r="H2214" s="328" t="s">
        <v>39</v>
      </c>
      <c r="I2214" s="328" t="s">
        <v>10786</v>
      </c>
      <c r="J2214" s="328" t="s">
        <v>10787</v>
      </c>
      <c r="K2214" s="328" t="s">
        <v>128</v>
      </c>
      <c r="M2214" s="328" t="str">
        <f t="shared" si="69"/>
        <v>036710 KS EQUITY</v>
      </c>
      <c r="O2214" s="328" t="str">
        <f t="shared" si="70"/>
        <v>KOSDAQ:A036710</v>
      </c>
    </row>
    <row r="2215" spans="2:15">
      <c r="B2215" s="328" t="s">
        <v>10788</v>
      </c>
      <c r="C2215" s="328" t="s">
        <v>4165</v>
      </c>
      <c r="D2215" s="331" t="s">
        <v>10789</v>
      </c>
      <c r="E2215" s="328" t="s">
        <v>2420</v>
      </c>
      <c r="F2215" s="328" t="s">
        <v>10790</v>
      </c>
      <c r="G2215" s="330">
        <v>36529</v>
      </c>
      <c r="H2215" s="328" t="s">
        <v>39</v>
      </c>
      <c r="I2215" s="328" t="s">
        <v>10791</v>
      </c>
      <c r="J2215" s="328" t="s">
        <v>10792</v>
      </c>
      <c r="K2215" s="328" t="s">
        <v>67</v>
      </c>
      <c r="M2215" s="328" t="str">
        <f t="shared" si="69"/>
        <v>037070 KS EQUITY</v>
      </c>
      <c r="O2215" s="328" t="str">
        <f t="shared" si="70"/>
        <v>KOSDAQ:A037070</v>
      </c>
    </row>
    <row r="2216" spans="2:15">
      <c r="B2216" s="328" t="s">
        <v>10793</v>
      </c>
      <c r="C2216" s="328" t="s">
        <v>4165</v>
      </c>
      <c r="D2216" s="331" t="s">
        <v>10794</v>
      </c>
      <c r="E2216" s="328" t="s">
        <v>432</v>
      </c>
      <c r="F2216" s="328" t="s">
        <v>10795</v>
      </c>
      <c r="G2216" s="330">
        <v>36522</v>
      </c>
      <c r="H2216" s="328" t="s">
        <v>39</v>
      </c>
      <c r="I2216" s="328" t="s">
        <v>10796</v>
      </c>
      <c r="J2216" s="328" t="s">
        <v>10797</v>
      </c>
      <c r="K2216" s="328" t="s">
        <v>33</v>
      </c>
      <c r="M2216" s="328" t="str">
        <f t="shared" si="69"/>
        <v>016250 KS EQUITY</v>
      </c>
      <c r="O2216" s="328" t="str">
        <f t="shared" si="70"/>
        <v>KOSDAQ:A016250</v>
      </c>
    </row>
    <row r="2217" spans="2:15">
      <c r="B2217" s="328" t="s">
        <v>10798</v>
      </c>
      <c r="C2217" s="328" t="s">
        <v>4165</v>
      </c>
      <c r="D2217" s="331" t="s">
        <v>10799</v>
      </c>
      <c r="E2217" s="328" t="s">
        <v>544</v>
      </c>
      <c r="F2217" s="328" t="s">
        <v>10800</v>
      </c>
      <c r="G2217" s="330">
        <v>36522</v>
      </c>
      <c r="H2217" s="328" t="s">
        <v>39</v>
      </c>
      <c r="I2217" s="328" t="s">
        <v>10801</v>
      </c>
      <c r="J2217" s="328" t="s">
        <v>10802</v>
      </c>
      <c r="K2217" s="328" t="s">
        <v>33</v>
      </c>
      <c r="M2217" s="328" t="str">
        <f t="shared" si="69"/>
        <v>036560 KS EQUITY</v>
      </c>
      <c r="O2217" s="328" t="str">
        <f t="shared" si="70"/>
        <v>KOSDAQ:A036560</v>
      </c>
    </row>
    <row r="2218" spans="2:15">
      <c r="B2218" s="328" t="s">
        <v>10803</v>
      </c>
      <c r="C2218" s="328" t="s">
        <v>4165</v>
      </c>
      <c r="D2218" s="331" t="s">
        <v>10804</v>
      </c>
      <c r="E2218" s="328" t="s">
        <v>432</v>
      </c>
      <c r="F2218" s="328" t="s">
        <v>10805</v>
      </c>
      <c r="G2218" s="330">
        <v>36518</v>
      </c>
      <c r="H2218" s="328" t="s">
        <v>39</v>
      </c>
      <c r="I2218" s="328" t="s">
        <v>10806</v>
      </c>
      <c r="J2218" s="328" t="s">
        <v>10807</v>
      </c>
      <c r="K2218" s="328" t="s">
        <v>67</v>
      </c>
      <c r="M2218" s="328" t="str">
        <f t="shared" si="69"/>
        <v>035890 KS EQUITY</v>
      </c>
      <c r="O2218" s="328" t="str">
        <f t="shared" si="70"/>
        <v>KOSDAQ:A035890</v>
      </c>
    </row>
    <row r="2219" spans="2:15">
      <c r="B2219" s="328" t="s">
        <v>10808</v>
      </c>
      <c r="C2219" s="328" t="s">
        <v>4165</v>
      </c>
      <c r="D2219" s="331" t="s">
        <v>10809</v>
      </c>
      <c r="E2219" s="328" t="s">
        <v>575</v>
      </c>
      <c r="F2219" s="328" t="s">
        <v>10810</v>
      </c>
      <c r="G2219" s="330">
        <v>36518</v>
      </c>
      <c r="H2219" s="328" t="s">
        <v>39</v>
      </c>
      <c r="I2219" s="328" t="s">
        <v>10811</v>
      </c>
      <c r="J2219" s="328" t="s">
        <v>10812</v>
      </c>
      <c r="K2219" s="328" t="s">
        <v>67</v>
      </c>
      <c r="M2219" s="328" t="str">
        <f t="shared" si="69"/>
        <v>036930 KS EQUITY</v>
      </c>
      <c r="O2219" s="328" t="str">
        <f t="shared" si="70"/>
        <v>KOSDAQ:A036930</v>
      </c>
    </row>
    <row r="2220" spans="2:15">
      <c r="B2220" s="328" t="s">
        <v>10813</v>
      </c>
      <c r="C2220" s="328" t="s">
        <v>4165</v>
      </c>
      <c r="D2220" s="331" t="s">
        <v>10814</v>
      </c>
      <c r="E2220" s="328" t="s">
        <v>1892</v>
      </c>
      <c r="F2220" s="328" t="s">
        <v>10815</v>
      </c>
      <c r="G2220" s="330">
        <v>36518</v>
      </c>
      <c r="H2220" s="328" t="s">
        <v>39</v>
      </c>
      <c r="I2220" s="328" t="s">
        <v>10816</v>
      </c>
      <c r="J2220" s="328" t="s">
        <v>10817</v>
      </c>
      <c r="K2220" s="328" t="s">
        <v>33</v>
      </c>
      <c r="M2220" s="328" t="str">
        <f t="shared" si="69"/>
        <v>036030 KS EQUITY</v>
      </c>
      <c r="O2220" s="328" t="str">
        <f t="shared" si="70"/>
        <v>KOSDAQ:A036030</v>
      </c>
    </row>
    <row r="2221" spans="2:15">
      <c r="B2221" s="328" t="s">
        <v>10818</v>
      </c>
      <c r="C2221" s="328" t="s">
        <v>4165</v>
      </c>
      <c r="D2221" s="331" t="s">
        <v>10819</v>
      </c>
      <c r="E2221" s="328" t="s">
        <v>1182</v>
      </c>
      <c r="F2221" s="328" t="s">
        <v>10820</v>
      </c>
      <c r="G2221" s="330">
        <v>36515</v>
      </c>
      <c r="H2221" s="328" t="s">
        <v>39</v>
      </c>
      <c r="I2221" s="328" t="s">
        <v>10821</v>
      </c>
      <c r="J2221" s="328" t="s">
        <v>10822</v>
      </c>
      <c r="K2221" s="328" t="s">
        <v>33</v>
      </c>
      <c r="M2221" s="328" t="str">
        <f t="shared" si="69"/>
        <v>032190 KS EQUITY</v>
      </c>
      <c r="O2221" s="328" t="str">
        <f t="shared" si="70"/>
        <v>KOSDAQ:A032190</v>
      </c>
    </row>
    <row r="2222" spans="2:15">
      <c r="B2222" s="328" t="s">
        <v>10823</v>
      </c>
      <c r="C2222" s="328" t="s">
        <v>4165</v>
      </c>
      <c r="D2222" s="331" t="s">
        <v>10824</v>
      </c>
      <c r="E2222" s="328" t="s">
        <v>421</v>
      </c>
      <c r="F2222" s="328" t="s">
        <v>10825</v>
      </c>
      <c r="G2222" s="330">
        <v>36515</v>
      </c>
      <c r="H2222" s="328" t="s">
        <v>39</v>
      </c>
      <c r="I2222" s="328" t="s">
        <v>10826</v>
      </c>
      <c r="J2222" s="328" t="s">
        <v>10827</v>
      </c>
      <c r="K2222" s="328" t="s">
        <v>436</v>
      </c>
      <c r="M2222" s="328" t="str">
        <f t="shared" si="69"/>
        <v>005290 KS EQUITY</v>
      </c>
      <c r="O2222" s="328" t="str">
        <f t="shared" si="70"/>
        <v>KOSDAQ:A005290</v>
      </c>
    </row>
    <row r="2223" spans="2:15">
      <c r="B2223" s="328" t="s">
        <v>10828</v>
      </c>
      <c r="C2223" s="328" t="s">
        <v>4165</v>
      </c>
      <c r="D2223" s="331" t="s">
        <v>10829</v>
      </c>
      <c r="E2223" s="328" t="s">
        <v>1536</v>
      </c>
      <c r="F2223" s="328" t="s">
        <v>10830</v>
      </c>
      <c r="G2223" s="330">
        <v>36515</v>
      </c>
      <c r="H2223" s="328" t="s">
        <v>39</v>
      </c>
      <c r="I2223" s="328" t="s">
        <v>10831</v>
      </c>
      <c r="J2223" s="328" t="s">
        <v>10832</v>
      </c>
      <c r="K2223" s="328" t="s">
        <v>436</v>
      </c>
      <c r="M2223" s="328" t="str">
        <f t="shared" si="69"/>
        <v>003100 KS EQUITY</v>
      </c>
      <c r="O2223" s="328" t="str">
        <f t="shared" si="70"/>
        <v>KOSDAQ:A003100</v>
      </c>
    </row>
    <row r="2224" spans="2:15">
      <c r="B2224" s="328" t="s">
        <v>10833</v>
      </c>
      <c r="C2224" s="328" t="s">
        <v>4165</v>
      </c>
      <c r="D2224" s="331" t="s">
        <v>10834</v>
      </c>
      <c r="E2224" s="328" t="s">
        <v>1586</v>
      </c>
      <c r="F2224" s="328" t="s">
        <v>10835</v>
      </c>
      <c r="G2224" s="330">
        <v>36515</v>
      </c>
      <c r="H2224" s="328" t="s">
        <v>39</v>
      </c>
      <c r="I2224" s="328" t="s">
        <v>10836</v>
      </c>
      <c r="J2224" s="328" t="s">
        <v>10837</v>
      </c>
      <c r="K2224" s="328" t="s">
        <v>33</v>
      </c>
      <c r="M2224" s="328" t="str">
        <f t="shared" si="69"/>
        <v>026040 KS EQUITY</v>
      </c>
      <c r="O2224" s="328" t="str">
        <f t="shared" si="70"/>
        <v>KOSDAQ:A026040</v>
      </c>
    </row>
    <row r="2225" spans="2:15">
      <c r="B2225" s="328" t="s">
        <v>10838</v>
      </c>
      <c r="C2225" s="328" t="s">
        <v>4165</v>
      </c>
      <c r="D2225" s="331" t="s">
        <v>10839</v>
      </c>
      <c r="E2225" s="328" t="s">
        <v>1182</v>
      </c>
      <c r="F2225" s="328" t="s">
        <v>10840</v>
      </c>
      <c r="G2225" s="330">
        <v>36515</v>
      </c>
      <c r="H2225" s="328" t="s">
        <v>39</v>
      </c>
      <c r="I2225" s="328" t="s">
        <v>10841</v>
      </c>
      <c r="J2225" s="328" t="s">
        <v>10842</v>
      </c>
      <c r="K2225" s="328" t="s">
        <v>33</v>
      </c>
      <c r="M2225" s="328" t="str">
        <f t="shared" si="69"/>
        <v>036180 KS EQUITY</v>
      </c>
      <c r="O2225" s="328" t="str">
        <f t="shared" si="70"/>
        <v>KOSDAQ:A036180</v>
      </c>
    </row>
    <row r="2226" spans="2:15">
      <c r="B2226" s="328" t="s">
        <v>10843</v>
      </c>
      <c r="C2226" s="328" t="s">
        <v>4165</v>
      </c>
      <c r="D2226" s="331" t="s">
        <v>10844</v>
      </c>
      <c r="E2226" s="328" t="s">
        <v>290</v>
      </c>
      <c r="F2226" s="328" t="s">
        <v>10547</v>
      </c>
      <c r="G2226" s="330">
        <v>36515</v>
      </c>
      <c r="H2226" s="328" t="s">
        <v>39</v>
      </c>
      <c r="I2226" s="328" t="s">
        <v>10845</v>
      </c>
      <c r="J2226" s="328" t="s">
        <v>10846</v>
      </c>
      <c r="K2226" s="328" t="s">
        <v>67</v>
      </c>
      <c r="M2226" s="328" t="str">
        <f t="shared" si="69"/>
        <v>036170 KS EQUITY</v>
      </c>
      <c r="O2226" s="328" t="str">
        <f t="shared" si="70"/>
        <v>KOSDAQ:A036170</v>
      </c>
    </row>
    <row r="2227" spans="2:15">
      <c r="B2227" s="328" t="s">
        <v>10847</v>
      </c>
      <c r="C2227" s="328" t="s">
        <v>4165</v>
      </c>
      <c r="D2227" s="331" t="s">
        <v>10848</v>
      </c>
      <c r="E2227" s="328" t="s">
        <v>2209</v>
      </c>
      <c r="F2227" s="328" t="s">
        <v>10849</v>
      </c>
      <c r="G2227" s="330">
        <v>36515</v>
      </c>
      <c r="H2227" s="328" t="s">
        <v>39</v>
      </c>
      <c r="I2227" s="328" t="s">
        <v>10850</v>
      </c>
      <c r="J2227" s="328" t="s">
        <v>10851</v>
      </c>
      <c r="K2227" s="328" t="s">
        <v>67</v>
      </c>
      <c r="M2227" s="328" t="str">
        <f t="shared" si="69"/>
        <v>037230 KS EQUITY</v>
      </c>
      <c r="O2227" s="328" t="str">
        <f t="shared" si="70"/>
        <v>KOSDAQ:A037230</v>
      </c>
    </row>
    <row r="2228" spans="2:15">
      <c r="B2228" s="328" t="s">
        <v>10852</v>
      </c>
      <c r="C2228" s="328" t="s">
        <v>4165</v>
      </c>
      <c r="D2228" s="331" t="s">
        <v>10853</v>
      </c>
      <c r="E2228" s="328" t="s">
        <v>1261</v>
      </c>
      <c r="F2228" s="328" t="s">
        <v>10854</v>
      </c>
      <c r="G2228" s="330">
        <v>36510</v>
      </c>
      <c r="H2228" s="328" t="s">
        <v>39</v>
      </c>
      <c r="I2228" s="328" t="s">
        <v>10855</v>
      </c>
      <c r="J2228" s="328" t="s">
        <v>10856</v>
      </c>
      <c r="K2228" s="328" t="s">
        <v>67</v>
      </c>
      <c r="M2228" s="328" t="str">
        <f t="shared" si="69"/>
        <v>037460 KS EQUITY</v>
      </c>
      <c r="O2228" s="328" t="str">
        <f t="shared" si="70"/>
        <v>KOSDAQ:A037460</v>
      </c>
    </row>
    <row r="2229" spans="2:15">
      <c r="B2229" s="328" t="s">
        <v>10857</v>
      </c>
      <c r="C2229" s="328" t="s">
        <v>4165</v>
      </c>
      <c r="D2229" s="331" t="s">
        <v>10858</v>
      </c>
      <c r="E2229" s="328" t="s">
        <v>1098</v>
      </c>
      <c r="F2229" s="328" t="s">
        <v>10859</v>
      </c>
      <c r="G2229" s="330">
        <v>36510</v>
      </c>
      <c r="H2229" s="328" t="s">
        <v>39</v>
      </c>
      <c r="I2229" s="328" t="s">
        <v>10860</v>
      </c>
      <c r="J2229" s="328" t="s">
        <v>10861</v>
      </c>
      <c r="K2229" s="328" t="s">
        <v>67</v>
      </c>
      <c r="M2229" s="328" t="str">
        <f t="shared" si="69"/>
        <v>037400 KS EQUITY</v>
      </c>
      <c r="O2229" s="328" t="str">
        <f t="shared" si="70"/>
        <v>KOSDAQ:A037400</v>
      </c>
    </row>
    <row r="2230" spans="2:15">
      <c r="B2230" s="328" t="s">
        <v>10862</v>
      </c>
      <c r="C2230" s="328" t="s">
        <v>4165</v>
      </c>
      <c r="D2230" s="331" t="s">
        <v>10863</v>
      </c>
      <c r="E2230" s="328" t="s">
        <v>290</v>
      </c>
      <c r="F2230" s="328" t="s">
        <v>10864</v>
      </c>
      <c r="G2230" s="330">
        <v>36508</v>
      </c>
      <c r="H2230" s="328" t="s">
        <v>39</v>
      </c>
      <c r="I2230" s="328" t="s">
        <v>10865</v>
      </c>
      <c r="J2230" s="328" t="s">
        <v>10866</v>
      </c>
      <c r="K2230" s="328" t="s">
        <v>128</v>
      </c>
      <c r="M2230" s="328" t="str">
        <f t="shared" si="69"/>
        <v>033640 KS EQUITY</v>
      </c>
      <c r="O2230" s="328" t="str">
        <f t="shared" si="70"/>
        <v>KOSDAQ:A033640</v>
      </c>
    </row>
    <row r="2231" spans="2:15">
      <c r="B2231" s="328" t="s">
        <v>10867</v>
      </c>
      <c r="C2231" s="328" t="s">
        <v>4165</v>
      </c>
      <c r="D2231" s="331" t="s">
        <v>10868</v>
      </c>
      <c r="E2231" s="328" t="s">
        <v>198</v>
      </c>
      <c r="F2231" s="328" t="s">
        <v>10869</v>
      </c>
      <c r="G2231" s="330">
        <v>36508</v>
      </c>
      <c r="H2231" s="328" t="s">
        <v>39</v>
      </c>
      <c r="I2231" s="328" t="s">
        <v>10870</v>
      </c>
      <c r="J2231" s="328" t="s">
        <v>10871</v>
      </c>
      <c r="K2231" s="328" t="s">
        <v>67</v>
      </c>
      <c r="M2231" s="328" t="str">
        <f t="shared" si="69"/>
        <v>037330 KS EQUITY</v>
      </c>
      <c r="O2231" s="328" t="str">
        <f t="shared" si="70"/>
        <v>KOSDAQ:A037330</v>
      </c>
    </row>
    <row r="2232" spans="2:15">
      <c r="B2232" s="328" t="s">
        <v>10872</v>
      </c>
      <c r="C2232" s="328" t="s">
        <v>4165</v>
      </c>
      <c r="D2232" s="331" t="s">
        <v>10873</v>
      </c>
      <c r="E2232" s="328" t="s">
        <v>575</v>
      </c>
      <c r="F2232" s="328" t="s">
        <v>10874</v>
      </c>
      <c r="G2232" s="330">
        <v>36504</v>
      </c>
      <c r="H2232" s="328" t="s">
        <v>39</v>
      </c>
      <c r="I2232" s="328" t="s">
        <v>10875</v>
      </c>
      <c r="J2232" s="328" t="s">
        <v>10876</v>
      </c>
      <c r="K2232" s="328" t="s">
        <v>436</v>
      </c>
      <c r="M2232" s="328" t="str">
        <f t="shared" si="69"/>
        <v>036090 KS EQUITY</v>
      </c>
      <c r="O2232" s="328" t="str">
        <f t="shared" si="70"/>
        <v>KOSDAQ:A036090</v>
      </c>
    </row>
    <row r="2233" spans="2:15">
      <c r="B2233" s="328" t="s">
        <v>10877</v>
      </c>
      <c r="C2233" s="328" t="s">
        <v>4165</v>
      </c>
      <c r="D2233" s="331" t="s">
        <v>10878</v>
      </c>
      <c r="E2233" s="328" t="s">
        <v>575</v>
      </c>
      <c r="F2233" s="328" t="s">
        <v>10879</v>
      </c>
      <c r="G2233" s="330">
        <v>36504</v>
      </c>
      <c r="H2233" s="328" t="s">
        <v>39</v>
      </c>
      <c r="I2233" s="328" t="s">
        <v>10880</v>
      </c>
      <c r="J2233" s="328" t="s">
        <v>10881</v>
      </c>
      <c r="K2233" s="328" t="s">
        <v>67</v>
      </c>
      <c r="M2233" s="328" t="str">
        <f t="shared" si="69"/>
        <v>036200 KS EQUITY</v>
      </c>
      <c r="O2233" s="328" t="str">
        <f t="shared" si="70"/>
        <v>KOSDAQ:A036200</v>
      </c>
    </row>
    <row r="2234" spans="2:15">
      <c r="B2234" s="328" t="s">
        <v>10882</v>
      </c>
      <c r="C2234" s="328" t="s">
        <v>4165</v>
      </c>
      <c r="D2234" s="331" t="s">
        <v>10883</v>
      </c>
      <c r="E2234" s="328" t="s">
        <v>1592</v>
      </c>
      <c r="F2234" s="328" t="s">
        <v>10884</v>
      </c>
      <c r="G2234" s="330">
        <v>36504</v>
      </c>
      <c r="H2234" s="328" t="s">
        <v>39</v>
      </c>
      <c r="I2234" s="328" t="s">
        <v>10885</v>
      </c>
      <c r="J2234" s="328" t="s">
        <v>10886</v>
      </c>
      <c r="K2234" s="328" t="s">
        <v>33</v>
      </c>
      <c r="M2234" s="328" t="str">
        <f t="shared" si="69"/>
        <v>024800 KS EQUITY</v>
      </c>
      <c r="O2234" s="328" t="str">
        <f t="shared" si="70"/>
        <v>KOSDAQ:A024800</v>
      </c>
    </row>
    <row r="2235" spans="2:15">
      <c r="B2235" s="328" t="s">
        <v>10887</v>
      </c>
      <c r="C2235" s="328" t="s">
        <v>4165</v>
      </c>
      <c r="D2235" s="331" t="s">
        <v>10888</v>
      </c>
      <c r="E2235" s="328" t="s">
        <v>439</v>
      </c>
      <c r="F2235" s="328" t="s">
        <v>786</v>
      </c>
      <c r="G2235" s="330">
        <v>36504</v>
      </c>
      <c r="H2235" s="328" t="s">
        <v>39</v>
      </c>
      <c r="I2235" s="328" t="s">
        <v>10889</v>
      </c>
      <c r="J2235" s="328" t="s">
        <v>10890</v>
      </c>
      <c r="K2235" s="328" t="s">
        <v>579</v>
      </c>
      <c r="M2235" s="328" t="str">
        <f t="shared" si="69"/>
        <v>027050 KS EQUITY</v>
      </c>
      <c r="O2235" s="328" t="str">
        <f t="shared" si="70"/>
        <v>KOSDAQ:A027050</v>
      </c>
    </row>
    <row r="2236" spans="2:15">
      <c r="B2236" s="328" t="s">
        <v>10891</v>
      </c>
      <c r="C2236" s="328" t="s">
        <v>4165</v>
      </c>
      <c r="D2236" s="331" t="s">
        <v>10892</v>
      </c>
      <c r="E2236" s="328" t="s">
        <v>1050</v>
      </c>
      <c r="F2236" s="328" t="s">
        <v>10893</v>
      </c>
      <c r="G2236" s="330">
        <v>36501</v>
      </c>
      <c r="H2236" s="328" t="s">
        <v>39</v>
      </c>
      <c r="I2236" s="328" t="s">
        <v>10894</v>
      </c>
      <c r="J2236" s="328" t="s">
        <v>10895</v>
      </c>
      <c r="K2236" s="328" t="s">
        <v>33</v>
      </c>
      <c r="M2236" s="328" t="str">
        <f t="shared" si="69"/>
        <v>036120 KS EQUITY</v>
      </c>
      <c r="O2236" s="328" t="str">
        <f t="shared" si="70"/>
        <v>KOSDAQ:A036120</v>
      </c>
    </row>
    <row r="2237" spans="2:15">
      <c r="B2237" s="328" t="s">
        <v>10896</v>
      </c>
      <c r="C2237" s="328" t="s">
        <v>4165</v>
      </c>
      <c r="D2237" s="331" t="s">
        <v>10897</v>
      </c>
      <c r="E2237" s="328" t="s">
        <v>1308</v>
      </c>
      <c r="F2237" s="328" t="s">
        <v>10898</v>
      </c>
      <c r="G2237" s="330">
        <v>36501</v>
      </c>
      <c r="H2237" s="328" t="s">
        <v>39</v>
      </c>
      <c r="I2237" s="328" t="s">
        <v>10899</v>
      </c>
      <c r="J2237" s="328" t="s">
        <v>10900</v>
      </c>
      <c r="K2237" s="328" t="s">
        <v>33</v>
      </c>
      <c r="M2237" s="328" t="str">
        <f t="shared" si="69"/>
        <v>035290 KS EQUITY</v>
      </c>
      <c r="O2237" s="328" t="str">
        <f t="shared" si="70"/>
        <v>KOSDAQ:A035290</v>
      </c>
    </row>
    <row r="2238" spans="2:15">
      <c r="B2238" s="328" t="s">
        <v>10901</v>
      </c>
      <c r="C2238" s="328" t="s">
        <v>4165</v>
      </c>
      <c r="D2238" s="331" t="s">
        <v>10902</v>
      </c>
      <c r="E2238" s="328" t="s">
        <v>1182</v>
      </c>
      <c r="F2238" s="328" t="s">
        <v>10903</v>
      </c>
      <c r="G2238" s="330">
        <v>36497</v>
      </c>
      <c r="H2238" s="328" t="s">
        <v>39</v>
      </c>
      <c r="I2238" s="328" t="s">
        <v>5857</v>
      </c>
      <c r="J2238" s="328" t="s">
        <v>10904</v>
      </c>
      <c r="K2238" s="328" t="s">
        <v>436</v>
      </c>
      <c r="M2238" s="328" t="str">
        <f t="shared" si="69"/>
        <v>027040 KS EQUITY</v>
      </c>
      <c r="O2238" s="328" t="str">
        <f t="shared" si="70"/>
        <v>KOSDAQ:A027040</v>
      </c>
    </row>
    <row r="2239" spans="2:15">
      <c r="B2239" s="328" t="s">
        <v>10905</v>
      </c>
      <c r="C2239" s="328" t="s">
        <v>4165</v>
      </c>
      <c r="D2239" s="331" t="s">
        <v>10906</v>
      </c>
      <c r="E2239" s="328" t="s">
        <v>626</v>
      </c>
      <c r="F2239" s="328" t="s">
        <v>10907</v>
      </c>
      <c r="G2239" s="330">
        <v>36494</v>
      </c>
      <c r="H2239" s="328" t="s">
        <v>39</v>
      </c>
      <c r="I2239" s="328" t="s">
        <v>10908</v>
      </c>
      <c r="J2239" s="328" t="s">
        <v>10909</v>
      </c>
      <c r="K2239" s="328" t="s">
        <v>33</v>
      </c>
      <c r="M2239" s="328" t="str">
        <f t="shared" si="69"/>
        <v>027830 KS EQUITY</v>
      </c>
      <c r="O2239" s="328" t="str">
        <f t="shared" si="70"/>
        <v>KOSDAQ:A027830</v>
      </c>
    </row>
    <row r="2240" spans="2:15">
      <c r="B2240" s="328" t="s">
        <v>10910</v>
      </c>
      <c r="C2240" s="328" t="s">
        <v>4165</v>
      </c>
      <c r="D2240" s="331" t="s">
        <v>10911</v>
      </c>
      <c r="E2240" s="328" t="s">
        <v>1308</v>
      </c>
      <c r="F2240" s="328" t="s">
        <v>10912</v>
      </c>
      <c r="G2240" s="330">
        <v>36494</v>
      </c>
      <c r="H2240" s="328" t="s">
        <v>39</v>
      </c>
      <c r="I2240" s="328" t="s">
        <v>10913</v>
      </c>
      <c r="J2240" s="328" t="s">
        <v>10914</v>
      </c>
      <c r="K2240" s="328" t="s">
        <v>33</v>
      </c>
      <c r="M2240" s="328" t="str">
        <f t="shared" si="69"/>
        <v>036000 KS EQUITY</v>
      </c>
      <c r="O2240" s="328" t="str">
        <f t="shared" si="70"/>
        <v>KOSDAQ:A036000</v>
      </c>
    </row>
    <row r="2241" spans="2:15">
      <c r="B2241" s="328" t="s">
        <v>10915</v>
      </c>
      <c r="C2241" s="328" t="s">
        <v>4165</v>
      </c>
      <c r="D2241" s="331" t="s">
        <v>10916</v>
      </c>
      <c r="E2241" s="328" t="s">
        <v>857</v>
      </c>
      <c r="F2241" s="328" t="s">
        <v>10917</v>
      </c>
      <c r="G2241" s="330">
        <v>36487</v>
      </c>
      <c r="H2241" s="328" t="s">
        <v>39</v>
      </c>
      <c r="I2241" s="328" t="s">
        <v>10918</v>
      </c>
      <c r="J2241" s="328" t="s">
        <v>10919</v>
      </c>
      <c r="K2241" s="328" t="s">
        <v>33</v>
      </c>
      <c r="M2241" s="328" t="str">
        <f t="shared" si="69"/>
        <v>035760 KS EQUITY</v>
      </c>
      <c r="O2241" s="328" t="str">
        <f t="shared" si="70"/>
        <v>KOSDAQ:A035760</v>
      </c>
    </row>
    <row r="2242" spans="2:15">
      <c r="B2242" s="328" t="s">
        <v>10920</v>
      </c>
      <c r="C2242" s="328" t="s">
        <v>4165</v>
      </c>
      <c r="D2242" s="331" t="s">
        <v>10921</v>
      </c>
      <c r="E2242" s="328" t="s">
        <v>1019</v>
      </c>
      <c r="F2242" s="328" t="s">
        <v>54</v>
      </c>
      <c r="G2242" s="330">
        <v>36487</v>
      </c>
      <c r="H2242" s="328" t="s">
        <v>39</v>
      </c>
      <c r="I2242" s="328" t="s">
        <v>10922</v>
      </c>
      <c r="J2242" s="328" t="s">
        <v>10923</v>
      </c>
      <c r="K2242" s="328" t="s">
        <v>33</v>
      </c>
      <c r="M2242" s="328" t="str">
        <f t="shared" si="69"/>
        <v>035810 KS EQUITY</v>
      </c>
      <c r="O2242" s="328" t="str">
        <f t="shared" si="70"/>
        <v>KOSDAQ:A035810</v>
      </c>
    </row>
    <row r="2243" spans="2:15">
      <c r="B2243" s="328" t="s">
        <v>10924</v>
      </c>
      <c r="C2243" s="328" t="s">
        <v>4165</v>
      </c>
      <c r="D2243" s="331" t="s">
        <v>10925</v>
      </c>
      <c r="E2243" s="328" t="s">
        <v>1261</v>
      </c>
      <c r="F2243" s="328" t="s">
        <v>10926</v>
      </c>
      <c r="G2243" s="330">
        <v>36482</v>
      </c>
      <c r="H2243" s="328" t="s">
        <v>39</v>
      </c>
      <c r="I2243" s="328" t="s">
        <v>10927</v>
      </c>
      <c r="J2243" s="328" t="s">
        <v>10928</v>
      </c>
      <c r="K2243" s="328" t="s">
        <v>33</v>
      </c>
      <c r="M2243" s="328" t="str">
        <f t="shared" si="69"/>
        <v>035460 KS EQUITY</v>
      </c>
      <c r="O2243" s="328" t="str">
        <f t="shared" si="70"/>
        <v>KOSDAQ:A035460</v>
      </c>
    </row>
    <row r="2244" spans="2:15">
      <c r="B2244" s="328" t="s">
        <v>10929</v>
      </c>
      <c r="C2244" s="328" t="s">
        <v>4165</v>
      </c>
      <c r="D2244" s="331" t="s">
        <v>10930</v>
      </c>
      <c r="E2244" s="328" t="s">
        <v>327</v>
      </c>
      <c r="F2244" s="328" t="s">
        <v>10931</v>
      </c>
      <c r="G2244" s="330">
        <v>36385</v>
      </c>
      <c r="H2244" s="328" t="s">
        <v>39</v>
      </c>
      <c r="I2244" s="328" t="s">
        <v>10932</v>
      </c>
      <c r="J2244" s="328" t="s">
        <v>10933</v>
      </c>
      <c r="K2244" s="328" t="s">
        <v>33</v>
      </c>
      <c r="M2244" s="328" t="str">
        <f t="shared" si="69"/>
        <v>035620 KS EQUITY</v>
      </c>
      <c r="O2244" s="328" t="str">
        <f t="shared" si="70"/>
        <v>KOSDAQ:A035620</v>
      </c>
    </row>
    <row r="2245" spans="2:15">
      <c r="B2245" s="328" t="s">
        <v>10934</v>
      </c>
      <c r="C2245" s="328" t="s">
        <v>4165</v>
      </c>
      <c r="D2245" s="331" t="s">
        <v>10935</v>
      </c>
      <c r="E2245" s="328" t="s">
        <v>1313</v>
      </c>
      <c r="F2245" s="328" t="s">
        <v>10936</v>
      </c>
      <c r="G2245" s="330">
        <v>36385</v>
      </c>
      <c r="H2245" s="328" t="s">
        <v>39</v>
      </c>
      <c r="I2245" s="328" t="s">
        <v>10937</v>
      </c>
      <c r="J2245" s="328" t="s">
        <v>10938</v>
      </c>
      <c r="K2245" s="328" t="s">
        <v>33</v>
      </c>
      <c r="M2245" s="328" t="str">
        <f t="shared" si="69"/>
        <v>035610 KS EQUITY</v>
      </c>
      <c r="O2245" s="328" t="str">
        <f t="shared" si="70"/>
        <v>KOSDAQ:A035610</v>
      </c>
    </row>
    <row r="2246" spans="2:15">
      <c r="B2246" s="328" t="s">
        <v>10939</v>
      </c>
      <c r="C2246" s="328" t="s">
        <v>4165</v>
      </c>
      <c r="D2246" s="331" t="s">
        <v>10940</v>
      </c>
      <c r="E2246" s="328" t="s">
        <v>10398</v>
      </c>
      <c r="F2246" s="328" t="s">
        <v>10941</v>
      </c>
      <c r="G2246" s="330">
        <v>36385</v>
      </c>
      <c r="H2246" s="328" t="s">
        <v>39</v>
      </c>
      <c r="I2246" s="328" t="s">
        <v>10942</v>
      </c>
      <c r="J2246" s="328" t="s">
        <v>10943</v>
      </c>
      <c r="K2246" s="328" t="s">
        <v>67</v>
      </c>
      <c r="M2246" s="328" t="str">
        <f t="shared" si="69"/>
        <v>020710 KS EQUITY</v>
      </c>
      <c r="O2246" s="328" t="str">
        <f t="shared" si="70"/>
        <v>KOSDAQ:A020710</v>
      </c>
    </row>
    <row r="2247" spans="2:15">
      <c r="B2247" s="328" t="s">
        <v>10944</v>
      </c>
      <c r="C2247" s="328" t="s">
        <v>4165</v>
      </c>
      <c r="D2247" s="331" t="s">
        <v>10945</v>
      </c>
      <c r="E2247" s="328" t="s">
        <v>376</v>
      </c>
      <c r="F2247" s="328" t="s">
        <v>10946</v>
      </c>
      <c r="G2247" s="330">
        <v>36385</v>
      </c>
      <c r="H2247" s="328" t="s">
        <v>39</v>
      </c>
      <c r="I2247" s="328" t="s">
        <v>10947</v>
      </c>
      <c r="J2247" s="328" t="s">
        <v>10948</v>
      </c>
      <c r="K2247" s="328" t="s">
        <v>128</v>
      </c>
      <c r="M2247" s="328" t="str">
        <f t="shared" si="69"/>
        <v>012790 KS EQUITY</v>
      </c>
      <c r="O2247" s="328" t="str">
        <f t="shared" si="70"/>
        <v>KOSDAQ:A012790</v>
      </c>
    </row>
    <row r="2248" spans="2:15">
      <c r="B2248" s="328" t="s">
        <v>10949</v>
      </c>
      <c r="C2248" s="328" t="s">
        <v>4165</v>
      </c>
      <c r="D2248" s="331" t="s">
        <v>10950</v>
      </c>
      <c r="E2248" s="328" t="s">
        <v>376</v>
      </c>
      <c r="F2248" s="328" t="s">
        <v>10951</v>
      </c>
      <c r="G2248" s="330">
        <v>36385</v>
      </c>
      <c r="H2248" s="328" t="s">
        <v>39</v>
      </c>
      <c r="I2248" s="328" t="s">
        <v>10952</v>
      </c>
      <c r="J2248" s="328" t="s">
        <v>10953</v>
      </c>
      <c r="K2248" s="328" t="s">
        <v>33</v>
      </c>
      <c r="M2248" s="328" t="str">
        <f t="shared" si="69"/>
        <v>034940 KS EQUITY</v>
      </c>
      <c r="O2248" s="328" t="str">
        <f t="shared" si="70"/>
        <v>KOSDAQ:A034940</v>
      </c>
    </row>
    <row r="2249" spans="2:15">
      <c r="B2249" s="328" t="s">
        <v>10954</v>
      </c>
      <c r="C2249" s="328" t="s">
        <v>4165</v>
      </c>
      <c r="D2249" s="331" t="s">
        <v>10955</v>
      </c>
      <c r="E2249" s="328" t="s">
        <v>365</v>
      </c>
      <c r="F2249" s="328" t="s">
        <v>10956</v>
      </c>
      <c r="G2249" s="330">
        <v>36371</v>
      </c>
      <c r="H2249" s="328" t="s">
        <v>39</v>
      </c>
      <c r="I2249" s="328" t="s">
        <v>10957</v>
      </c>
      <c r="J2249" s="328" t="s">
        <v>10958</v>
      </c>
      <c r="K2249" s="328" t="s">
        <v>33</v>
      </c>
      <c r="M2249" s="328" t="str">
        <f t="shared" si="69"/>
        <v>033230 KS EQUITY</v>
      </c>
      <c r="O2249" s="328" t="str">
        <f t="shared" si="70"/>
        <v>KOSDAQ:A033230</v>
      </c>
    </row>
    <row r="2250" spans="2:15">
      <c r="B2250" s="328" t="s">
        <v>10959</v>
      </c>
      <c r="C2250" s="328" t="s">
        <v>4165</v>
      </c>
      <c r="D2250" s="331" t="s">
        <v>10960</v>
      </c>
      <c r="E2250" s="328" t="s">
        <v>1083</v>
      </c>
      <c r="F2250" s="328" t="s">
        <v>10961</v>
      </c>
      <c r="G2250" s="330">
        <v>36346</v>
      </c>
      <c r="H2250" s="328" t="s">
        <v>39</v>
      </c>
      <c r="I2250" s="328" t="s">
        <v>10962</v>
      </c>
      <c r="J2250" s="328" t="s">
        <v>10963</v>
      </c>
      <c r="K2250" s="328" t="s">
        <v>33</v>
      </c>
      <c r="M2250" s="328" t="str">
        <f t="shared" si="69"/>
        <v>035080 KS EQUITY</v>
      </c>
      <c r="O2250" s="328" t="str">
        <f t="shared" si="70"/>
        <v>KOSDAQ:A035080</v>
      </c>
    </row>
    <row r="2251" spans="2:15">
      <c r="B2251" s="328" t="s">
        <v>10964</v>
      </c>
      <c r="C2251" s="328" t="s">
        <v>4165</v>
      </c>
      <c r="D2251" s="331" t="s">
        <v>10965</v>
      </c>
      <c r="E2251" s="328" t="s">
        <v>112</v>
      </c>
      <c r="F2251" s="328" t="s">
        <v>10966</v>
      </c>
      <c r="G2251" s="330">
        <v>36336</v>
      </c>
      <c r="H2251" s="328" t="s">
        <v>39</v>
      </c>
      <c r="I2251" s="328" t="s">
        <v>10967</v>
      </c>
      <c r="J2251" s="328" t="s">
        <v>10968</v>
      </c>
      <c r="K2251" s="328" t="s">
        <v>33</v>
      </c>
      <c r="M2251" s="328" t="str">
        <f t="shared" si="69"/>
        <v>005160 KS EQUITY</v>
      </c>
      <c r="O2251" s="328" t="str">
        <f t="shared" si="70"/>
        <v>KOSDAQ:A005160</v>
      </c>
    </row>
    <row r="2252" spans="2:15">
      <c r="B2252" s="328" t="s">
        <v>10969</v>
      </c>
      <c r="C2252" s="328" t="s">
        <v>4165</v>
      </c>
      <c r="D2252" s="331" t="s">
        <v>10970</v>
      </c>
      <c r="E2252" s="328" t="s">
        <v>3370</v>
      </c>
      <c r="F2252" s="328" t="s">
        <v>10971</v>
      </c>
      <c r="G2252" s="330">
        <v>36294</v>
      </c>
      <c r="H2252" s="328" t="s">
        <v>39</v>
      </c>
      <c r="I2252" s="328" t="s">
        <v>10972</v>
      </c>
      <c r="J2252" s="328" t="s">
        <v>6267</v>
      </c>
      <c r="K2252" s="328" t="s">
        <v>33</v>
      </c>
      <c r="M2252" s="328" t="str">
        <f t="shared" si="69"/>
        <v>005990 KS EQUITY</v>
      </c>
      <c r="O2252" s="328" t="str">
        <f t="shared" si="70"/>
        <v>KOSDAQ:A005990</v>
      </c>
    </row>
    <row r="2253" spans="2:15">
      <c r="B2253" s="328" t="s">
        <v>10973</v>
      </c>
      <c r="C2253" s="328" t="s">
        <v>4165</v>
      </c>
      <c r="D2253" s="331" t="s">
        <v>10974</v>
      </c>
      <c r="E2253" s="328" t="s">
        <v>63</v>
      </c>
      <c r="F2253" s="328" t="s">
        <v>10975</v>
      </c>
      <c r="G2253" s="330">
        <v>36266</v>
      </c>
      <c r="H2253" s="328" t="s">
        <v>39</v>
      </c>
      <c r="I2253" s="328" t="s">
        <v>10976</v>
      </c>
      <c r="J2253" s="328" t="s">
        <v>10977</v>
      </c>
      <c r="K2253" s="328" t="s">
        <v>33</v>
      </c>
      <c r="M2253" s="328" t="str">
        <f t="shared" si="69"/>
        <v>034810 KS EQUITY</v>
      </c>
      <c r="O2253" s="328" t="str">
        <f t="shared" si="70"/>
        <v>KOSDAQ:A034810</v>
      </c>
    </row>
    <row r="2254" spans="2:15">
      <c r="B2254" s="328" t="s">
        <v>10978</v>
      </c>
      <c r="C2254" s="328" t="s">
        <v>4165</v>
      </c>
      <c r="D2254" s="331" t="s">
        <v>10979</v>
      </c>
      <c r="E2254" s="328" t="s">
        <v>1044</v>
      </c>
      <c r="F2254" s="328" t="s">
        <v>10980</v>
      </c>
      <c r="G2254" s="330">
        <v>35815</v>
      </c>
      <c r="H2254" s="328" t="s">
        <v>39</v>
      </c>
      <c r="I2254" s="328" t="s">
        <v>10981</v>
      </c>
      <c r="J2254" s="328" t="s">
        <v>10982</v>
      </c>
      <c r="K2254" s="328" t="s">
        <v>33</v>
      </c>
      <c r="M2254" s="328" t="str">
        <f t="shared" si="69"/>
        <v>025770 KS EQUITY</v>
      </c>
      <c r="O2254" s="328" t="str">
        <f t="shared" si="70"/>
        <v>KOSDAQ:A025770</v>
      </c>
    </row>
    <row r="2255" spans="2:15">
      <c r="B2255" s="328" t="s">
        <v>10983</v>
      </c>
      <c r="C2255" s="328" t="s">
        <v>4165</v>
      </c>
      <c r="D2255" s="331" t="s">
        <v>10984</v>
      </c>
      <c r="E2255" s="328" t="s">
        <v>575</v>
      </c>
      <c r="F2255" s="328" t="s">
        <v>10985</v>
      </c>
      <c r="G2255" s="330">
        <v>35790</v>
      </c>
      <c r="H2255" s="328" t="s">
        <v>39</v>
      </c>
      <c r="I2255" s="328" t="s">
        <v>10986</v>
      </c>
      <c r="J2255" s="328" t="s">
        <v>10987</v>
      </c>
      <c r="K2255" s="328" t="s">
        <v>67</v>
      </c>
      <c r="M2255" s="328" t="str">
        <f t="shared" si="69"/>
        <v>033540 KS EQUITY</v>
      </c>
      <c r="O2255" s="328" t="str">
        <f t="shared" si="70"/>
        <v>KOSDAQ:A033540</v>
      </c>
    </row>
    <row r="2256" spans="2:15">
      <c r="B2256" s="328" t="s">
        <v>10988</v>
      </c>
      <c r="C2256" s="328" t="s">
        <v>4165</v>
      </c>
      <c r="D2256" s="331" t="s">
        <v>10989</v>
      </c>
      <c r="E2256" s="328" t="s">
        <v>421</v>
      </c>
      <c r="F2256" s="328" t="s">
        <v>10990</v>
      </c>
      <c r="G2256" s="330">
        <v>35783</v>
      </c>
      <c r="H2256" s="328" t="s">
        <v>39</v>
      </c>
      <c r="I2256" s="328" t="s">
        <v>10991</v>
      </c>
      <c r="J2256" s="328" t="s">
        <v>10992</v>
      </c>
      <c r="K2256" s="328" t="s">
        <v>351</v>
      </c>
      <c r="M2256" s="328" t="str">
        <f t="shared" si="69"/>
        <v>033500 KS EQUITY</v>
      </c>
      <c r="O2256" s="328" t="str">
        <f t="shared" si="70"/>
        <v>KOSDAQ:A033500</v>
      </c>
    </row>
    <row r="2257" spans="2:15">
      <c r="B2257" s="328" t="s">
        <v>10993</v>
      </c>
      <c r="C2257" s="328" t="s">
        <v>4165</v>
      </c>
      <c r="D2257" s="331" t="s">
        <v>10994</v>
      </c>
      <c r="E2257" s="328" t="s">
        <v>131</v>
      </c>
      <c r="F2257" s="328" t="s">
        <v>10995</v>
      </c>
      <c r="G2257" s="330">
        <v>35744</v>
      </c>
      <c r="H2257" s="328" t="s">
        <v>39</v>
      </c>
      <c r="I2257" s="328" t="s">
        <v>10996</v>
      </c>
      <c r="J2257" s="328" t="s">
        <v>10997</v>
      </c>
      <c r="K2257" s="328" t="s">
        <v>33</v>
      </c>
      <c r="M2257" s="328" t="str">
        <f t="shared" si="69"/>
        <v>030350 KS EQUITY</v>
      </c>
      <c r="O2257" s="328" t="str">
        <f t="shared" si="70"/>
        <v>KOSDAQ:A030350</v>
      </c>
    </row>
    <row r="2258" spans="2:15">
      <c r="B2258" s="328" t="s">
        <v>10998</v>
      </c>
      <c r="C2258" s="328" t="s">
        <v>4165</v>
      </c>
      <c r="D2258" s="331" t="s">
        <v>10999</v>
      </c>
      <c r="E2258" s="328" t="s">
        <v>198</v>
      </c>
      <c r="F2258" s="328" t="s">
        <v>11000</v>
      </c>
      <c r="G2258" s="330">
        <v>35744</v>
      </c>
      <c r="H2258" s="328" t="s">
        <v>39</v>
      </c>
      <c r="I2258" s="328" t="s">
        <v>11001</v>
      </c>
      <c r="J2258" s="328" t="s">
        <v>11002</v>
      </c>
      <c r="K2258" s="328" t="s">
        <v>67</v>
      </c>
      <c r="M2258" s="328" t="str">
        <f t="shared" si="69"/>
        <v>033160 KS EQUITY</v>
      </c>
      <c r="O2258" s="328" t="str">
        <f t="shared" si="70"/>
        <v>KOSDAQ:A033160</v>
      </c>
    </row>
    <row r="2259" spans="2:15">
      <c r="B2259" s="328" t="s">
        <v>11003</v>
      </c>
      <c r="C2259" s="328" t="s">
        <v>4165</v>
      </c>
      <c r="D2259" s="331" t="s">
        <v>11004</v>
      </c>
      <c r="E2259" s="328" t="s">
        <v>1154</v>
      </c>
      <c r="F2259" s="328" t="s">
        <v>11005</v>
      </c>
      <c r="G2259" s="330">
        <v>35744</v>
      </c>
      <c r="H2259" s="328" t="s">
        <v>39</v>
      </c>
      <c r="I2259" s="328" t="s">
        <v>11006</v>
      </c>
      <c r="J2259" s="328" t="s">
        <v>11007</v>
      </c>
      <c r="K2259" s="328" t="s">
        <v>33</v>
      </c>
      <c r="M2259" s="328" t="str">
        <f t="shared" si="69"/>
        <v>033310 KS EQUITY</v>
      </c>
      <c r="O2259" s="328" t="str">
        <f t="shared" si="70"/>
        <v>KOSDAQ:A033310</v>
      </c>
    </row>
    <row r="2260" spans="2:15">
      <c r="B2260" s="328" t="s">
        <v>11008</v>
      </c>
      <c r="C2260" s="328" t="s">
        <v>4165</v>
      </c>
      <c r="D2260" s="331" t="s">
        <v>11009</v>
      </c>
      <c r="E2260" s="328" t="s">
        <v>1182</v>
      </c>
      <c r="F2260" s="328" t="s">
        <v>11010</v>
      </c>
      <c r="G2260" s="330">
        <v>35744</v>
      </c>
      <c r="H2260" s="328" t="s">
        <v>39</v>
      </c>
      <c r="I2260" s="328" t="s">
        <v>11011</v>
      </c>
      <c r="J2260" s="328" t="s">
        <v>11012</v>
      </c>
      <c r="K2260" s="328" t="s">
        <v>33</v>
      </c>
      <c r="M2260" s="328" t="str">
        <f t="shared" si="69"/>
        <v>033320 KS EQUITY</v>
      </c>
      <c r="O2260" s="328" t="str">
        <f t="shared" si="70"/>
        <v>KOSDAQ:A033320</v>
      </c>
    </row>
    <row r="2261" spans="2:15">
      <c r="B2261" s="328" t="s">
        <v>11013</v>
      </c>
      <c r="C2261" s="328" t="s">
        <v>4165</v>
      </c>
      <c r="D2261" s="331" t="s">
        <v>11014</v>
      </c>
      <c r="E2261" s="328" t="s">
        <v>112</v>
      </c>
      <c r="F2261" s="328" t="s">
        <v>11015</v>
      </c>
      <c r="G2261" s="330">
        <v>35744</v>
      </c>
      <c r="H2261" s="328" t="s">
        <v>39</v>
      </c>
      <c r="I2261" s="328" t="s">
        <v>11016</v>
      </c>
      <c r="J2261" s="328" t="s">
        <v>11017</v>
      </c>
      <c r="K2261" s="328" t="s">
        <v>104</v>
      </c>
      <c r="M2261" s="328" t="str">
        <f t="shared" si="69"/>
        <v>009520 KS EQUITY</v>
      </c>
      <c r="O2261" s="328" t="str">
        <f t="shared" si="70"/>
        <v>KOSDAQ:A009520</v>
      </c>
    </row>
    <row r="2262" spans="2:15">
      <c r="B2262" s="328" t="s">
        <v>11018</v>
      </c>
      <c r="C2262" s="328" t="s">
        <v>4165</v>
      </c>
      <c r="D2262" s="331" t="s">
        <v>11019</v>
      </c>
      <c r="E2262" s="328" t="s">
        <v>575</v>
      </c>
      <c r="F2262" s="328" t="s">
        <v>11020</v>
      </c>
      <c r="G2262" s="330">
        <v>35737</v>
      </c>
      <c r="H2262" s="328" t="s">
        <v>39</v>
      </c>
      <c r="I2262" s="328" t="s">
        <v>11021</v>
      </c>
      <c r="J2262" s="328" t="s">
        <v>11022</v>
      </c>
      <c r="K2262" s="328" t="s">
        <v>33</v>
      </c>
      <c r="M2262" s="328" t="str">
        <f t="shared" si="69"/>
        <v>013810 KS EQUITY</v>
      </c>
      <c r="O2262" s="328" t="str">
        <f t="shared" si="70"/>
        <v>KOSDAQ:A013810</v>
      </c>
    </row>
    <row r="2263" spans="2:15">
      <c r="B2263" s="328" t="s">
        <v>11023</v>
      </c>
      <c r="C2263" s="328" t="s">
        <v>4165</v>
      </c>
      <c r="D2263" s="331" t="s">
        <v>11024</v>
      </c>
      <c r="E2263" s="328" t="s">
        <v>162</v>
      </c>
      <c r="F2263" s="328" t="s">
        <v>11025</v>
      </c>
      <c r="G2263" s="330">
        <v>35737</v>
      </c>
      <c r="H2263" s="328" t="s">
        <v>39</v>
      </c>
      <c r="I2263" s="328" t="s">
        <v>398</v>
      </c>
      <c r="J2263" s="328" t="s">
        <v>11026</v>
      </c>
      <c r="K2263" s="328" t="s">
        <v>33</v>
      </c>
      <c r="M2263" s="328" t="str">
        <f t="shared" si="69"/>
        <v>033340 KS EQUITY</v>
      </c>
      <c r="O2263" s="328" t="str">
        <f t="shared" si="70"/>
        <v>KOSDAQ:A033340</v>
      </c>
    </row>
    <row r="2264" spans="2:15">
      <c r="B2264" s="328" t="s">
        <v>11027</v>
      </c>
      <c r="C2264" s="328" t="s">
        <v>4165</v>
      </c>
      <c r="D2264" s="331" t="s">
        <v>11028</v>
      </c>
      <c r="E2264" s="328" t="s">
        <v>198</v>
      </c>
      <c r="F2264" s="328" t="s">
        <v>11029</v>
      </c>
      <c r="G2264" s="330">
        <v>35716</v>
      </c>
      <c r="H2264" s="328" t="s">
        <v>50</v>
      </c>
      <c r="I2264" s="328" t="s">
        <v>11030</v>
      </c>
      <c r="J2264" s="328" t="s">
        <v>11031</v>
      </c>
      <c r="K2264" s="328" t="s">
        <v>436</v>
      </c>
      <c r="M2264" s="328" t="str">
        <f t="shared" si="69"/>
        <v>033200 KS EQUITY</v>
      </c>
      <c r="O2264" s="328" t="str">
        <f t="shared" si="70"/>
        <v>KOSDAQ:A033200</v>
      </c>
    </row>
    <row r="2265" spans="2:15">
      <c r="B2265" s="328" t="s">
        <v>11032</v>
      </c>
      <c r="C2265" s="328" t="s">
        <v>4165</v>
      </c>
      <c r="D2265" s="331" t="s">
        <v>11033</v>
      </c>
      <c r="E2265" s="328" t="s">
        <v>941</v>
      </c>
      <c r="F2265" s="328" t="s">
        <v>11034</v>
      </c>
      <c r="G2265" s="330">
        <v>35716</v>
      </c>
      <c r="H2265" s="328" t="s">
        <v>39</v>
      </c>
      <c r="I2265" s="328" t="s">
        <v>11035</v>
      </c>
      <c r="J2265" s="328" t="s">
        <v>11036</v>
      </c>
      <c r="K2265" s="328" t="s">
        <v>67</v>
      </c>
      <c r="M2265" s="328" t="str">
        <f t="shared" ref="M2265:M2328" si="71">D2265&amp;" KS EQUITY"</f>
        <v>033290 KS EQUITY</v>
      </c>
      <c r="O2265" s="328" t="str">
        <f t="shared" ref="O2265:O2328" si="72">IF($C2265="코스닥","KOSDAQ:A"&amp;$D2265,"KOSE:A"&amp;$D2265)</f>
        <v>KOSDAQ:A033290</v>
      </c>
    </row>
    <row r="2266" spans="2:15">
      <c r="B2266" s="328" t="s">
        <v>11037</v>
      </c>
      <c r="C2266" s="328" t="s">
        <v>4165</v>
      </c>
      <c r="D2266" s="331" t="s">
        <v>11038</v>
      </c>
      <c r="E2266" s="328" t="s">
        <v>1261</v>
      </c>
      <c r="F2266" s="328" t="s">
        <v>11039</v>
      </c>
      <c r="G2266" s="330">
        <v>35703</v>
      </c>
      <c r="H2266" s="328" t="s">
        <v>39</v>
      </c>
      <c r="I2266" s="328" t="s">
        <v>11040</v>
      </c>
      <c r="J2266" s="328" t="s">
        <v>11041</v>
      </c>
      <c r="K2266" s="328" t="s">
        <v>33</v>
      </c>
      <c r="M2266" s="328" t="str">
        <f t="shared" si="71"/>
        <v>015710 KS EQUITY</v>
      </c>
      <c r="O2266" s="328" t="str">
        <f t="shared" si="72"/>
        <v>KOSDAQ:A015710</v>
      </c>
    </row>
    <row r="2267" spans="2:15">
      <c r="B2267" s="328" t="s">
        <v>11042</v>
      </c>
      <c r="C2267" s="328" t="s">
        <v>4165</v>
      </c>
      <c r="D2267" s="331" t="s">
        <v>11043</v>
      </c>
      <c r="E2267" s="328" t="s">
        <v>316</v>
      </c>
      <c r="F2267" s="328" t="s">
        <v>11044</v>
      </c>
      <c r="G2267" s="330">
        <v>35660</v>
      </c>
      <c r="H2267" s="328" t="s">
        <v>39</v>
      </c>
      <c r="I2267" s="328" t="s">
        <v>7615</v>
      </c>
      <c r="J2267" s="328" t="s">
        <v>7616</v>
      </c>
      <c r="K2267" s="328" t="s">
        <v>33</v>
      </c>
      <c r="M2267" s="328" t="str">
        <f t="shared" si="71"/>
        <v>033100 KS EQUITY</v>
      </c>
      <c r="O2267" s="328" t="str">
        <f t="shared" si="72"/>
        <v>KOSDAQ:A033100</v>
      </c>
    </row>
    <row r="2268" spans="2:15">
      <c r="B2268" s="328" t="s">
        <v>11045</v>
      </c>
      <c r="C2268" s="328" t="s">
        <v>4165</v>
      </c>
      <c r="D2268" s="331" t="s">
        <v>11046</v>
      </c>
      <c r="E2268" s="328" t="s">
        <v>9767</v>
      </c>
      <c r="F2268" s="328" t="s">
        <v>11047</v>
      </c>
      <c r="G2268" s="330">
        <v>35660</v>
      </c>
      <c r="H2268" s="328" t="s">
        <v>39</v>
      </c>
      <c r="I2268" s="328" t="s">
        <v>11048</v>
      </c>
      <c r="J2268" s="328" t="s">
        <v>11049</v>
      </c>
      <c r="K2268" s="328" t="s">
        <v>67</v>
      </c>
      <c r="M2268" s="328" t="str">
        <f t="shared" si="71"/>
        <v>033050 KS EQUITY</v>
      </c>
      <c r="O2268" s="328" t="str">
        <f t="shared" si="72"/>
        <v>KOSDAQ:A033050</v>
      </c>
    </row>
    <row r="2269" spans="2:15">
      <c r="B2269" s="328" t="s">
        <v>11050</v>
      </c>
      <c r="C2269" s="328" t="s">
        <v>4165</v>
      </c>
      <c r="D2269" s="331" t="s">
        <v>11051</v>
      </c>
      <c r="E2269" s="328" t="s">
        <v>512</v>
      </c>
      <c r="F2269" s="328" t="s">
        <v>11052</v>
      </c>
      <c r="G2269" s="330">
        <v>35648</v>
      </c>
      <c r="H2269" s="328" t="s">
        <v>39</v>
      </c>
      <c r="I2269" s="328" t="s">
        <v>11053</v>
      </c>
      <c r="J2269" s="328" t="s">
        <v>11054</v>
      </c>
      <c r="K2269" s="328" t="s">
        <v>33</v>
      </c>
      <c r="M2269" s="328" t="str">
        <f t="shared" si="71"/>
        <v>033130 KS EQUITY</v>
      </c>
      <c r="O2269" s="328" t="str">
        <f t="shared" si="72"/>
        <v>KOSDAQ:A033130</v>
      </c>
    </row>
    <row r="2270" spans="2:15">
      <c r="B2270" s="328" t="s">
        <v>11055</v>
      </c>
      <c r="C2270" s="328" t="s">
        <v>4165</v>
      </c>
      <c r="D2270" s="331" t="s">
        <v>11056</v>
      </c>
      <c r="E2270" s="328" t="s">
        <v>225</v>
      </c>
      <c r="F2270" s="328" t="s">
        <v>11057</v>
      </c>
      <c r="G2270" s="330">
        <v>35648</v>
      </c>
      <c r="H2270" s="328" t="s">
        <v>39</v>
      </c>
      <c r="I2270" s="328" t="s">
        <v>8370</v>
      </c>
      <c r="J2270" s="328" t="s">
        <v>11058</v>
      </c>
      <c r="K2270" s="328" t="s">
        <v>128</v>
      </c>
      <c r="M2270" s="328" t="str">
        <f t="shared" si="71"/>
        <v>032980 KS EQUITY</v>
      </c>
      <c r="O2270" s="328" t="str">
        <f t="shared" si="72"/>
        <v>KOSDAQ:A032980</v>
      </c>
    </row>
    <row r="2271" spans="2:15">
      <c r="B2271" s="328" t="s">
        <v>11059</v>
      </c>
      <c r="C2271" s="328" t="s">
        <v>4165</v>
      </c>
      <c r="D2271" s="331" t="s">
        <v>11060</v>
      </c>
      <c r="E2271" s="328" t="s">
        <v>1154</v>
      </c>
      <c r="F2271" s="328" t="s">
        <v>11061</v>
      </c>
      <c r="G2271" s="330">
        <v>35648</v>
      </c>
      <c r="H2271" s="328" t="s">
        <v>39</v>
      </c>
      <c r="I2271" s="328" t="s">
        <v>11062</v>
      </c>
      <c r="J2271" s="328" t="s">
        <v>11063</v>
      </c>
      <c r="K2271" s="328" t="s">
        <v>436</v>
      </c>
      <c r="M2271" s="328" t="str">
        <f t="shared" si="71"/>
        <v>019210 KS EQUITY</v>
      </c>
      <c r="O2271" s="328" t="str">
        <f t="shared" si="72"/>
        <v>KOSDAQ:A019210</v>
      </c>
    </row>
    <row r="2272" spans="2:15">
      <c r="B2272" s="328" t="s">
        <v>11064</v>
      </c>
      <c r="C2272" s="328" t="s">
        <v>4165</v>
      </c>
      <c r="D2272" s="331" t="s">
        <v>11065</v>
      </c>
      <c r="E2272" s="328" t="s">
        <v>204</v>
      </c>
      <c r="F2272" s="328" t="s">
        <v>11066</v>
      </c>
      <c r="G2272" s="330">
        <v>35648</v>
      </c>
      <c r="H2272" s="328" t="s">
        <v>39</v>
      </c>
      <c r="I2272" s="328" t="s">
        <v>11067</v>
      </c>
      <c r="J2272" s="328" t="s">
        <v>11068</v>
      </c>
      <c r="K2272" s="328" t="s">
        <v>33</v>
      </c>
      <c r="M2272" s="328" t="str">
        <f t="shared" si="71"/>
        <v>026150 KS EQUITY</v>
      </c>
      <c r="O2272" s="328" t="str">
        <f t="shared" si="72"/>
        <v>KOSDAQ:A026150</v>
      </c>
    </row>
    <row r="2273" spans="2:15">
      <c r="B2273" s="328" t="s">
        <v>11069</v>
      </c>
      <c r="C2273" s="328" t="s">
        <v>4165</v>
      </c>
      <c r="D2273" s="331" t="s">
        <v>11070</v>
      </c>
      <c r="E2273" s="328" t="s">
        <v>1044</v>
      </c>
      <c r="F2273" s="328" t="s">
        <v>11071</v>
      </c>
      <c r="G2273" s="330">
        <v>35636</v>
      </c>
      <c r="H2273" s="328" t="s">
        <v>39</v>
      </c>
      <c r="I2273" s="328" t="s">
        <v>11072</v>
      </c>
      <c r="J2273" s="328" t="s">
        <v>11073</v>
      </c>
      <c r="K2273" s="328" t="s">
        <v>33</v>
      </c>
      <c r="M2273" s="328" t="str">
        <f t="shared" si="71"/>
        <v>031310 KS EQUITY</v>
      </c>
      <c r="O2273" s="328" t="str">
        <f t="shared" si="72"/>
        <v>KOSDAQ:A031310</v>
      </c>
    </row>
    <row r="2274" spans="2:15">
      <c r="B2274" s="328" t="s">
        <v>11074</v>
      </c>
      <c r="C2274" s="328" t="s">
        <v>4165</v>
      </c>
      <c r="D2274" s="331" t="s">
        <v>11075</v>
      </c>
      <c r="E2274" s="328" t="s">
        <v>198</v>
      </c>
      <c r="F2274" s="328" t="s">
        <v>11076</v>
      </c>
      <c r="G2274" s="330">
        <v>35629</v>
      </c>
      <c r="H2274" s="328" t="s">
        <v>39</v>
      </c>
      <c r="I2274" s="328" t="s">
        <v>11077</v>
      </c>
      <c r="J2274" s="328" t="s">
        <v>11078</v>
      </c>
      <c r="K2274" s="328" t="s">
        <v>67</v>
      </c>
      <c r="M2274" s="328" t="str">
        <f t="shared" si="71"/>
        <v>032960 KS EQUITY</v>
      </c>
      <c r="O2274" s="328" t="str">
        <f t="shared" si="72"/>
        <v>KOSDAQ:A032960</v>
      </c>
    </row>
    <row r="2275" spans="2:15">
      <c r="B2275" s="328" t="s">
        <v>11079</v>
      </c>
      <c r="C2275" s="328" t="s">
        <v>4165</v>
      </c>
      <c r="D2275" s="331" t="s">
        <v>11080</v>
      </c>
      <c r="E2275" s="328" t="s">
        <v>1182</v>
      </c>
      <c r="F2275" s="328" t="s">
        <v>11081</v>
      </c>
      <c r="G2275" s="330">
        <v>35629</v>
      </c>
      <c r="H2275" s="328" t="s">
        <v>39</v>
      </c>
      <c r="I2275" s="328" t="s">
        <v>11082</v>
      </c>
      <c r="J2275" s="328" t="s">
        <v>11083</v>
      </c>
      <c r="K2275" s="328" t="s">
        <v>33</v>
      </c>
      <c r="M2275" s="328" t="str">
        <f t="shared" si="71"/>
        <v>032680 KS EQUITY</v>
      </c>
      <c r="O2275" s="328" t="str">
        <f t="shared" si="72"/>
        <v>KOSDAQ:A032680</v>
      </c>
    </row>
    <row r="2276" spans="2:15">
      <c r="B2276" s="328" t="s">
        <v>11084</v>
      </c>
      <c r="C2276" s="328" t="s">
        <v>4165</v>
      </c>
      <c r="D2276" s="331" t="s">
        <v>11085</v>
      </c>
      <c r="E2276" s="328" t="s">
        <v>1182</v>
      </c>
      <c r="F2276" s="328" t="s">
        <v>11086</v>
      </c>
      <c r="G2276" s="330">
        <v>35629</v>
      </c>
      <c r="H2276" s="328" t="s">
        <v>39</v>
      </c>
      <c r="I2276" s="328" t="s">
        <v>11087</v>
      </c>
      <c r="J2276" s="328" t="s">
        <v>11088</v>
      </c>
      <c r="K2276" s="328" t="s">
        <v>67</v>
      </c>
      <c r="M2276" s="328" t="str">
        <f t="shared" si="71"/>
        <v>032940 KS EQUITY</v>
      </c>
      <c r="O2276" s="328" t="str">
        <f t="shared" si="72"/>
        <v>KOSDAQ:A032940</v>
      </c>
    </row>
    <row r="2277" spans="2:15">
      <c r="B2277" s="328" t="s">
        <v>11089</v>
      </c>
      <c r="C2277" s="328" t="s">
        <v>4165</v>
      </c>
      <c r="D2277" s="331" t="s">
        <v>11090</v>
      </c>
      <c r="E2277" s="328" t="s">
        <v>162</v>
      </c>
      <c r="F2277" s="328" t="s">
        <v>11091</v>
      </c>
      <c r="G2277" s="330">
        <v>35629</v>
      </c>
      <c r="H2277" s="328" t="s">
        <v>39</v>
      </c>
      <c r="I2277" s="328" t="s">
        <v>11092</v>
      </c>
      <c r="J2277" s="328" t="s">
        <v>11093</v>
      </c>
      <c r="K2277" s="328" t="s">
        <v>436</v>
      </c>
      <c r="M2277" s="328" t="str">
        <f t="shared" si="71"/>
        <v>008290 KS EQUITY</v>
      </c>
      <c r="O2277" s="328" t="str">
        <f t="shared" si="72"/>
        <v>KOSDAQ:A008290</v>
      </c>
    </row>
    <row r="2278" spans="2:15">
      <c r="B2278" s="328" t="s">
        <v>11094</v>
      </c>
      <c r="C2278" s="328" t="s">
        <v>4165</v>
      </c>
      <c r="D2278" s="331" t="s">
        <v>11095</v>
      </c>
      <c r="E2278" s="328" t="s">
        <v>1261</v>
      </c>
      <c r="F2278" s="328" t="s">
        <v>11096</v>
      </c>
      <c r="G2278" s="330">
        <v>35625</v>
      </c>
      <c r="H2278" s="328" t="s">
        <v>39</v>
      </c>
      <c r="I2278" s="328" t="s">
        <v>709</v>
      </c>
      <c r="J2278" s="328" t="s">
        <v>11097</v>
      </c>
      <c r="K2278" s="328" t="s">
        <v>67</v>
      </c>
      <c r="M2278" s="328" t="str">
        <f t="shared" si="71"/>
        <v>032750 KS EQUITY</v>
      </c>
      <c r="O2278" s="328" t="str">
        <f t="shared" si="72"/>
        <v>KOSDAQ:A032750</v>
      </c>
    </row>
    <row r="2279" spans="2:15">
      <c r="B2279" s="328" t="s">
        <v>11098</v>
      </c>
      <c r="C2279" s="328" t="s">
        <v>4165</v>
      </c>
      <c r="D2279" s="331" t="s">
        <v>11099</v>
      </c>
      <c r="E2279" s="328" t="s">
        <v>131</v>
      </c>
      <c r="F2279" s="328" t="s">
        <v>5588</v>
      </c>
      <c r="G2279" s="330">
        <v>35615</v>
      </c>
      <c r="H2279" s="328" t="s">
        <v>39</v>
      </c>
      <c r="I2279" s="328" t="s">
        <v>11100</v>
      </c>
      <c r="J2279" s="328" t="s">
        <v>11101</v>
      </c>
      <c r="K2279" s="328" t="s">
        <v>33</v>
      </c>
      <c r="M2279" s="328" t="str">
        <f t="shared" si="71"/>
        <v>032850 KS EQUITY</v>
      </c>
      <c r="O2279" s="328" t="str">
        <f t="shared" si="72"/>
        <v>KOSDAQ:A032850</v>
      </c>
    </row>
    <row r="2280" spans="2:15">
      <c r="B2280" s="328" t="s">
        <v>11102</v>
      </c>
      <c r="C2280" s="328" t="s">
        <v>4165</v>
      </c>
      <c r="D2280" s="331" t="s">
        <v>11103</v>
      </c>
      <c r="E2280" s="328" t="s">
        <v>11104</v>
      </c>
      <c r="F2280" s="328" t="s">
        <v>11105</v>
      </c>
      <c r="G2280" s="330">
        <v>35615</v>
      </c>
      <c r="H2280" s="328" t="s">
        <v>39</v>
      </c>
      <c r="I2280" s="328" t="s">
        <v>11106</v>
      </c>
      <c r="J2280" s="328" t="s">
        <v>11107</v>
      </c>
      <c r="K2280" s="328" t="s">
        <v>67</v>
      </c>
      <c r="M2280" s="328" t="str">
        <f t="shared" si="71"/>
        <v>032860 KS EQUITY</v>
      </c>
      <c r="O2280" s="328" t="str">
        <f t="shared" si="72"/>
        <v>KOSDAQ:A032860</v>
      </c>
    </row>
    <row r="2281" spans="2:15">
      <c r="B2281" s="328" t="s">
        <v>11108</v>
      </c>
      <c r="C2281" s="328" t="s">
        <v>4165</v>
      </c>
      <c r="D2281" s="331" t="s">
        <v>11109</v>
      </c>
      <c r="E2281" s="328" t="s">
        <v>1182</v>
      </c>
      <c r="F2281" s="328" t="s">
        <v>11110</v>
      </c>
      <c r="G2281" s="330">
        <v>35607</v>
      </c>
      <c r="H2281" s="328" t="s">
        <v>39</v>
      </c>
      <c r="I2281" s="328" t="s">
        <v>11111</v>
      </c>
      <c r="J2281" s="328" t="s">
        <v>11112</v>
      </c>
      <c r="K2281" s="328" t="s">
        <v>33</v>
      </c>
      <c r="M2281" s="328" t="str">
        <f t="shared" si="71"/>
        <v>032790 KS EQUITY</v>
      </c>
      <c r="O2281" s="328" t="str">
        <f t="shared" si="72"/>
        <v>KOSDAQ:A032790</v>
      </c>
    </row>
    <row r="2282" spans="2:15">
      <c r="B2282" s="328" t="s">
        <v>11113</v>
      </c>
      <c r="C2282" s="328" t="s">
        <v>4165</v>
      </c>
      <c r="D2282" s="331" t="s">
        <v>11114</v>
      </c>
      <c r="E2282" s="328" t="s">
        <v>7096</v>
      </c>
      <c r="F2282" s="328" t="s">
        <v>11115</v>
      </c>
      <c r="G2282" s="330">
        <v>35607</v>
      </c>
      <c r="H2282" s="328" t="s">
        <v>181</v>
      </c>
      <c r="I2282" s="328" t="s">
        <v>11116</v>
      </c>
      <c r="J2282" s="328" t="s">
        <v>11117</v>
      </c>
      <c r="K2282" s="328" t="s">
        <v>33</v>
      </c>
      <c r="M2282" s="328" t="str">
        <f t="shared" si="71"/>
        <v>032800 KS EQUITY</v>
      </c>
      <c r="O2282" s="328" t="str">
        <f t="shared" si="72"/>
        <v>KOSDAQ:A032800</v>
      </c>
    </row>
    <row r="2283" spans="2:15">
      <c r="B2283" s="328" t="s">
        <v>11118</v>
      </c>
      <c r="C2283" s="328" t="s">
        <v>4165</v>
      </c>
      <c r="D2283" s="331" t="s">
        <v>11119</v>
      </c>
      <c r="E2283" s="328" t="s">
        <v>131</v>
      </c>
      <c r="F2283" s="328" t="s">
        <v>11120</v>
      </c>
      <c r="G2283" s="330">
        <v>35552</v>
      </c>
      <c r="H2283" s="328" t="s">
        <v>39</v>
      </c>
      <c r="I2283" s="328" t="s">
        <v>11121</v>
      </c>
      <c r="J2283" s="328" t="s">
        <v>11122</v>
      </c>
      <c r="K2283" s="328" t="s">
        <v>33</v>
      </c>
      <c r="M2283" s="328" t="str">
        <f t="shared" si="71"/>
        <v>032620 KS EQUITY</v>
      </c>
      <c r="O2283" s="328" t="str">
        <f t="shared" si="72"/>
        <v>KOSDAQ:A032620</v>
      </c>
    </row>
    <row r="2284" spans="2:15">
      <c r="B2284" s="328" t="s">
        <v>11123</v>
      </c>
      <c r="C2284" s="328" t="s">
        <v>4165</v>
      </c>
      <c r="D2284" s="331" t="s">
        <v>11124</v>
      </c>
      <c r="E2284" s="328" t="s">
        <v>290</v>
      </c>
      <c r="F2284" s="328" t="s">
        <v>11125</v>
      </c>
      <c r="G2284" s="330">
        <v>35542</v>
      </c>
      <c r="H2284" s="328" t="s">
        <v>39</v>
      </c>
      <c r="I2284" s="328" t="s">
        <v>11126</v>
      </c>
      <c r="J2284" s="328" t="s">
        <v>11127</v>
      </c>
      <c r="K2284" s="328" t="s">
        <v>67</v>
      </c>
      <c r="M2284" s="328" t="str">
        <f t="shared" si="71"/>
        <v>032580 KS EQUITY</v>
      </c>
      <c r="O2284" s="328" t="str">
        <f t="shared" si="72"/>
        <v>KOSDAQ:A032580</v>
      </c>
    </row>
    <row r="2285" spans="2:15">
      <c r="B2285" s="328" t="s">
        <v>11128</v>
      </c>
      <c r="C2285" s="328" t="s">
        <v>4165</v>
      </c>
      <c r="D2285" s="331" t="s">
        <v>11129</v>
      </c>
      <c r="E2285" s="328" t="s">
        <v>152</v>
      </c>
      <c r="F2285" s="328" t="s">
        <v>11130</v>
      </c>
      <c r="G2285" s="330">
        <v>35536</v>
      </c>
      <c r="H2285" s="328" t="s">
        <v>39</v>
      </c>
      <c r="I2285" s="328" t="s">
        <v>11131</v>
      </c>
      <c r="J2285" s="328" t="s">
        <v>11132</v>
      </c>
      <c r="K2285" s="328" t="s">
        <v>33</v>
      </c>
      <c r="M2285" s="328" t="str">
        <f t="shared" si="71"/>
        <v>032540 KS EQUITY</v>
      </c>
      <c r="O2285" s="328" t="str">
        <f t="shared" si="72"/>
        <v>KOSDAQ:A032540</v>
      </c>
    </row>
    <row r="2286" spans="2:15">
      <c r="B2286" s="328" t="s">
        <v>11133</v>
      </c>
      <c r="C2286" s="328" t="s">
        <v>4165</v>
      </c>
      <c r="D2286" s="331" t="s">
        <v>11134</v>
      </c>
      <c r="E2286" s="328" t="s">
        <v>365</v>
      </c>
      <c r="F2286" s="328" t="s">
        <v>11135</v>
      </c>
      <c r="G2286" s="330">
        <v>35536</v>
      </c>
      <c r="H2286" s="328" t="s">
        <v>39</v>
      </c>
      <c r="I2286" s="328" t="s">
        <v>11136</v>
      </c>
      <c r="J2286" s="328" t="s">
        <v>11137</v>
      </c>
      <c r="K2286" s="328" t="s">
        <v>67</v>
      </c>
      <c r="M2286" s="328" t="str">
        <f t="shared" si="71"/>
        <v>028080 KS EQUITY</v>
      </c>
      <c r="O2286" s="328" t="str">
        <f t="shared" si="72"/>
        <v>KOSDAQ:A028080</v>
      </c>
    </row>
    <row r="2287" spans="2:15">
      <c r="B2287" s="328" t="s">
        <v>11138</v>
      </c>
      <c r="C2287" s="328" t="s">
        <v>4165</v>
      </c>
      <c r="D2287" s="331" t="s">
        <v>11139</v>
      </c>
      <c r="E2287" s="328" t="s">
        <v>915</v>
      </c>
      <c r="F2287" s="328" t="s">
        <v>11140</v>
      </c>
      <c r="G2287" s="330">
        <v>35504</v>
      </c>
      <c r="H2287" s="328" t="s">
        <v>39</v>
      </c>
      <c r="I2287" s="328" t="s">
        <v>11141</v>
      </c>
      <c r="J2287" s="328" t="s">
        <v>11142</v>
      </c>
      <c r="K2287" s="328" t="s">
        <v>104</v>
      </c>
      <c r="M2287" s="328" t="str">
        <f t="shared" si="71"/>
        <v>032280 KS EQUITY</v>
      </c>
      <c r="O2287" s="328" t="str">
        <f t="shared" si="72"/>
        <v>KOSDAQ:A032280</v>
      </c>
    </row>
    <row r="2288" spans="2:15">
      <c r="B2288" s="328" t="s">
        <v>11143</v>
      </c>
      <c r="C2288" s="328" t="s">
        <v>4165</v>
      </c>
      <c r="D2288" s="331" t="s">
        <v>11144</v>
      </c>
      <c r="E2288" s="328" t="s">
        <v>198</v>
      </c>
      <c r="F2288" s="328" t="s">
        <v>11145</v>
      </c>
      <c r="G2288" s="330">
        <v>35473</v>
      </c>
      <c r="H2288" s="328" t="s">
        <v>39</v>
      </c>
      <c r="I2288" s="328" t="s">
        <v>11146</v>
      </c>
      <c r="J2288" s="328" t="s">
        <v>11147</v>
      </c>
      <c r="K2288" s="328" t="s">
        <v>579</v>
      </c>
      <c r="M2288" s="328" t="str">
        <f t="shared" si="71"/>
        <v>012340 KS EQUITY</v>
      </c>
      <c r="O2288" s="328" t="str">
        <f t="shared" si="72"/>
        <v>KOSDAQ:A012340</v>
      </c>
    </row>
    <row r="2289" spans="2:15">
      <c r="B2289" s="328" t="s">
        <v>11148</v>
      </c>
      <c r="C2289" s="328" t="s">
        <v>4165</v>
      </c>
      <c r="D2289" s="331" t="s">
        <v>11149</v>
      </c>
      <c r="E2289" s="328" t="s">
        <v>187</v>
      </c>
      <c r="F2289" s="328" t="s">
        <v>11150</v>
      </c>
      <c r="G2289" s="330">
        <v>35473</v>
      </c>
      <c r="H2289" s="328" t="s">
        <v>39</v>
      </c>
      <c r="I2289" s="328" t="s">
        <v>11151</v>
      </c>
      <c r="J2289" s="328" t="s">
        <v>11152</v>
      </c>
      <c r="K2289" s="328" t="s">
        <v>579</v>
      </c>
      <c r="M2289" s="328" t="str">
        <f t="shared" si="71"/>
        <v>031510 KS EQUITY</v>
      </c>
      <c r="O2289" s="328" t="str">
        <f t="shared" si="72"/>
        <v>KOSDAQ:A031510</v>
      </c>
    </row>
    <row r="2290" spans="2:15">
      <c r="B2290" s="328" t="s">
        <v>11153</v>
      </c>
      <c r="C2290" s="328" t="s">
        <v>4165</v>
      </c>
      <c r="D2290" s="331" t="s">
        <v>11154</v>
      </c>
      <c r="E2290" s="328" t="s">
        <v>1098</v>
      </c>
      <c r="F2290" s="328" t="s">
        <v>11155</v>
      </c>
      <c r="G2290" s="330">
        <v>35437</v>
      </c>
      <c r="H2290" s="328" t="s">
        <v>39</v>
      </c>
      <c r="I2290" s="328" t="s">
        <v>11156</v>
      </c>
      <c r="J2290" s="328" t="s">
        <v>11157</v>
      </c>
      <c r="K2290" s="328" t="s">
        <v>33</v>
      </c>
      <c r="M2290" s="328" t="str">
        <f t="shared" si="71"/>
        <v>031860 KS EQUITY</v>
      </c>
      <c r="O2290" s="328" t="str">
        <f t="shared" si="72"/>
        <v>KOSDAQ:A031860</v>
      </c>
    </row>
    <row r="2291" spans="2:15">
      <c r="B2291" s="328" t="s">
        <v>11158</v>
      </c>
      <c r="C2291" s="328" t="s">
        <v>4165</v>
      </c>
      <c r="D2291" s="331" t="s">
        <v>11159</v>
      </c>
      <c r="E2291" s="328" t="s">
        <v>575</v>
      </c>
      <c r="F2291" s="328" t="s">
        <v>11160</v>
      </c>
      <c r="G2291" s="330">
        <v>35437</v>
      </c>
      <c r="H2291" s="328" t="s">
        <v>39</v>
      </c>
      <c r="I2291" s="328" t="s">
        <v>11161</v>
      </c>
      <c r="J2291" s="328" t="s">
        <v>11162</v>
      </c>
      <c r="K2291" s="328" t="s">
        <v>67</v>
      </c>
      <c r="M2291" s="328" t="str">
        <f t="shared" si="71"/>
        <v>031980 KS EQUITY</v>
      </c>
      <c r="O2291" s="328" t="str">
        <f t="shared" si="72"/>
        <v>KOSDAQ:A031980</v>
      </c>
    </row>
    <row r="2292" spans="2:15">
      <c r="B2292" s="328" t="s">
        <v>11163</v>
      </c>
      <c r="C2292" s="328" t="s">
        <v>4165</v>
      </c>
      <c r="D2292" s="331" t="s">
        <v>11164</v>
      </c>
      <c r="E2292" s="328" t="s">
        <v>28</v>
      </c>
      <c r="F2292" s="328" t="s">
        <v>11165</v>
      </c>
      <c r="G2292" s="330">
        <v>35422</v>
      </c>
      <c r="H2292" s="328" t="s">
        <v>39</v>
      </c>
      <c r="I2292" s="328" t="s">
        <v>11166</v>
      </c>
      <c r="J2292" s="328" t="s">
        <v>11167</v>
      </c>
      <c r="K2292" s="328" t="s">
        <v>33</v>
      </c>
      <c r="M2292" s="328" t="str">
        <f t="shared" si="71"/>
        <v>011560 KS EQUITY</v>
      </c>
      <c r="O2292" s="328" t="str">
        <f t="shared" si="72"/>
        <v>KOSDAQ:A011560</v>
      </c>
    </row>
    <row r="2293" spans="2:15">
      <c r="B2293" s="328" t="s">
        <v>11168</v>
      </c>
      <c r="C2293" s="328" t="s">
        <v>4165</v>
      </c>
      <c r="D2293" s="331" t="s">
        <v>11169</v>
      </c>
      <c r="E2293" s="328" t="s">
        <v>187</v>
      </c>
      <c r="F2293" s="328" t="s">
        <v>11170</v>
      </c>
      <c r="G2293" s="330">
        <v>35398</v>
      </c>
      <c r="H2293" s="328" t="s">
        <v>39</v>
      </c>
      <c r="I2293" s="328" t="s">
        <v>11171</v>
      </c>
      <c r="J2293" s="328" t="s">
        <v>11172</v>
      </c>
      <c r="K2293" s="328" t="s">
        <v>128</v>
      </c>
      <c r="M2293" s="328" t="str">
        <f t="shared" si="71"/>
        <v>024740 KS EQUITY</v>
      </c>
      <c r="O2293" s="328" t="str">
        <f t="shared" si="72"/>
        <v>KOSDAQ:A024740</v>
      </c>
    </row>
    <row r="2294" spans="2:15">
      <c r="B2294" s="328" t="s">
        <v>11173</v>
      </c>
      <c r="C2294" s="328" t="s">
        <v>4165</v>
      </c>
      <c r="D2294" s="331" t="s">
        <v>11174</v>
      </c>
      <c r="E2294" s="328" t="s">
        <v>9503</v>
      </c>
      <c r="F2294" s="328" t="s">
        <v>11175</v>
      </c>
      <c r="G2294" s="330">
        <v>35362</v>
      </c>
      <c r="H2294" s="328" t="s">
        <v>181</v>
      </c>
      <c r="I2294" s="328" t="s">
        <v>11176</v>
      </c>
      <c r="J2294" s="328" t="s">
        <v>11177</v>
      </c>
      <c r="K2294" s="328" t="s">
        <v>67</v>
      </c>
      <c r="M2294" s="328" t="str">
        <f t="shared" si="71"/>
        <v>030960 KS EQUITY</v>
      </c>
      <c r="O2294" s="328" t="str">
        <f t="shared" si="72"/>
        <v>KOSDAQ:A030960</v>
      </c>
    </row>
    <row r="2295" spans="2:15">
      <c r="B2295" s="328" t="s">
        <v>11178</v>
      </c>
      <c r="C2295" s="328" t="s">
        <v>4165</v>
      </c>
      <c r="D2295" s="331" t="s">
        <v>11179</v>
      </c>
      <c r="E2295" s="328" t="s">
        <v>575</v>
      </c>
      <c r="F2295" s="328" t="s">
        <v>11180</v>
      </c>
      <c r="G2295" s="330">
        <v>35332</v>
      </c>
      <c r="H2295" s="328" t="s">
        <v>39</v>
      </c>
      <c r="I2295" s="328" t="s">
        <v>11181</v>
      </c>
      <c r="J2295" s="328" t="s">
        <v>11182</v>
      </c>
      <c r="K2295" s="328" t="s">
        <v>67</v>
      </c>
      <c r="M2295" s="328" t="str">
        <f t="shared" si="71"/>
        <v>030530 KS EQUITY</v>
      </c>
      <c r="O2295" s="328" t="str">
        <f t="shared" si="72"/>
        <v>KOSDAQ:A030530</v>
      </c>
    </row>
    <row r="2296" spans="2:15">
      <c r="B2296" s="328" t="s">
        <v>11183</v>
      </c>
      <c r="C2296" s="328" t="s">
        <v>4165</v>
      </c>
      <c r="D2296" s="331" t="s">
        <v>11184</v>
      </c>
      <c r="E2296" s="328" t="s">
        <v>131</v>
      </c>
      <c r="F2296" s="328" t="s">
        <v>11185</v>
      </c>
      <c r="G2296" s="330">
        <v>35332</v>
      </c>
      <c r="H2296" s="328" t="s">
        <v>39</v>
      </c>
      <c r="I2296" s="328" t="s">
        <v>11186</v>
      </c>
      <c r="J2296" s="328" t="s">
        <v>11187</v>
      </c>
      <c r="K2296" s="328" t="s">
        <v>67</v>
      </c>
      <c r="M2296" s="328" t="str">
        <f t="shared" si="71"/>
        <v>030520 KS EQUITY</v>
      </c>
      <c r="O2296" s="328" t="str">
        <f t="shared" si="72"/>
        <v>KOSDAQ:A030520</v>
      </c>
    </row>
    <row r="2297" spans="2:15">
      <c r="B2297" s="328" t="s">
        <v>11188</v>
      </c>
      <c r="C2297" s="328" t="s">
        <v>4165</v>
      </c>
      <c r="D2297" s="331" t="s">
        <v>11189</v>
      </c>
      <c r="E2297" s="328" t="s">
        <v>63</v>
      </c>
      <c r="F2297" s="328" t="s">
        <v>11190</v>
      </c>
      <c r="G2297" s="330">
        <v>35310</v>
      </c>
      <c r="H2297" s="328" t="s">
        <v>50</v>
      </c>
      <c r="I2297" s="328" t="s">
        <v>9640</v>
      </c>
      <c r="J2297" s="328" t="s">
        <v>11191</v>
      </c>
      <c r="K2297" s="328" t="s">
        <v>92</v>
      </c>
      <c r="M2297" s="328" t="str">
        <f t="shared" si="71"/>
        <v>021880 KS EQUITY</v>
      </c>
      <c r="O2297" s="328" t="str">
        <f t="shared" si="72"/>
        <v>KOSDAQ:A021880</v>
      </c>
    </row>
    <row r="2298" spans="2:15">
      <c r="B2298" s="328" t="s">
        <v>11192</v>
      </c>
      <c r="C2298" s="328" t="s">
        <v>4165</v>
      </c>
      <c r="D2298" s="331" t="s">
        <v>11193</v>
      </c>
      <c r="E2298" s="328" t="s">
        <v>1261</v>
      </c>
      <c r="F2298" s="328" t="s">
        <v>11194</v>
      </c>
      <c r="G2298" s="330">
        <v>35304</v>
      </c>
      <c r="H2298" s="328" t="s">
        <v>39</v>
      </c>
      <c r="I2298" s="328" t="s">
        <v>11195</v>
      </c>
      <c r="J2298" s="328" t="s">
        <v>11196</v>
      </c>
      <c r="K2298" s="328" t="s">
        <v>33</v>
      </c>
      <c r="M2298" s="328" t="str">
        <f t="shared" si="71"/>
        <v>029480 KS EQUITY</v>
      </c>
      <c r="O2298" s="328" t="str">
        <f t="shared" si="72"/>
        <v>KOSDAQ:A029480</v>
      </c>
    </row>
    <row r="2299" spans="2:15">
      <c r="B2299" s="328" t="s">
        <v>11197</v>
      </c>
      <c r="C2299" s="328" t="s">
        <v>4165</v>
      </c>
      <c r="D2299" s="331" t="s">
        <v>11198</v>
      </c>
      <c r="E2299" s="328" t="s">
        <v>112</v>
      </c>
      <c r="F2299" s="328" t="s">
        <v>11199</v>
      </c>
      <c r="G2299" s="330">
        <v>35304</v>
      </c>
      <c r="H2299" s="328" t="s">
        <v>39</v>
      </c>
      <c r="I2299" s="328" t="s">
        <v>11200</v>
      </c>
      <c r="J2299" s="328" t="s">
        <v>11201</v>
      </c>
      <c r="K2299" s="328" t="s">
        <v>176</v>
      </c>
      <c r="M2299" s="328" t="str">
        <f t="shared" si="71"/>
        <v>021040 KS EQUITY</v>
      </c>
      <c r="O2299" s="328" t="str">
        <f t="shared" si="72"/>
        <v>KOSDAQ:A021040</v>
      </c>
    </row>
    <row r="2300" spans="2:15">
      <c r="B2300" s="328" t="s">
        <v>11202</v>
      </c>
      <c r="C2300" s="328" t="s">
        <v>4165</v>
      </c>
      <c r="D2300" s="331" t="s">
        <v>11203</v>
      </c>
      <c r="E2300" s="328" t="s">
        <v>88</v>
      </c>
      <c r="F2300" s="328" t="s">
        <v>11204</v>
      </c>
      <c r="G2300" s="330">
        <v>35273</v>
      </c>
      <c r="H2300" s="328" t="s">
        <v>39</v>
      </c>
      <c r="I2300" s="328" t="s">
        <v>11205</v>
      </c>
      <c r="J2300" s="328" t="s">
        <v>11206</v>
      </c>
      <c r="K2300" s="328" t="s">
        <v>79</v>
      </c>
      <c r="M2300" s="328" t="str">
        <f t="shared" si="71"/>
        <v>028300 KS EQUITY</v>
      </c>
      <c r="O2300" s="328" t="str">
        <f t="shared" si="72"/>
        <v>KOSDAQ:A028300</v>
      </c>
    </row>
    <row r="2301" spans="2:15">
      <c r="B2301" s="328" t="s">
        <v>11207</v>
      </c>
      <c r="C2301" s="328" t="s">
        <v>4165</v>
      </c>
      <c r="D2301" s="331" t="s">
        <v>11208</v>
      </c>
      <c r="E2301" s="328" t="s">
        <v>1019</v>
      </c>
      <c r="F2301" s="328" t="s">
        <v>11209</v>
      </c>
      <c r="G2301" s="330">
        <v>35252</v>
      </c>
      <c r="H2301" s="328" t="s">
        <v>39</v>
      </c>
      <c r="I2301" s="328" t="s">
        <v>11210</v>
      </c>
      <c r="J2301" s="328" t="s">
        <v>11211</v>
      </c>
      <c r="K2301" s="328" t="s">
        <v>33</v>
      </c>
      <c r="M2301" s="328" t="str">
        <f t="shared" si="71"/>
        <v>027710 KS EQUITY</v>
      </c>
      <c r="O2301" s="328" t="str">
        <f t="shared" si="72"/>
        <v>KOSDAQ:A027710</v>
      </c>
    </row>
    <row r="2302" spans="2:15">
      <c r="B2302" s="328" t="s">
        <v>11212</v>
      </c>
      <c r="C2302" s="328" t="s">
        <v>4165</v>
      </c>
      <c r="D2302" s="331" t="s">
        <v>11213</v>
      </c>
      <c r="E2302" s="328" t="s">
        <v>745</v>
      </c>
      <c r="F2302" s="328" t="s">
        <v>11214</v>
      </c>
      <c r="G2302" s="330">
        <v>35214</v>
      </c>
      <c r="H2302" s="328" t="s">
        <v>39</v>
      </c>
      <c r="I2302" s="328" t="s">
        <v>11215</v>
      </c>
      <c r="J2302" s="328" t="s">
        <v>11216</v>
      </c>
      <c r="K2302" s="328" t="s">
        <v>67</v>
      </c>
      <c r="M2302" s="328" t="str">
        <f t="shared" si="71"/>
        <v>023600 KS EQUITY</v>
      </c>
      <c r="O2302" s="328" t="str">
        <f t="shared" si="72"/>
        <v>KOSDAQ:A023600</v>
      </c>
    </row>
    <row r="2303" spans="2:15">
      <c r="B2303" s="328" t="s">
        <v>11217</v>
      </c>
      <c r="C2303" s="328" t="s">
        <v>4165</v>
      </c>
      <c r="D2303" s="331" t="s">
        <v>11218</v>
      </c>
      <c r="E2303" s="328" t="s">
        <v>762</v>
      </c>
      <c r="F2303" s="328" t="s">
        <v>11219</v>
      </c>
      <c r="G2303" s="330">
        <v>35188</v>
      </c>
      <c r="H2303" s="328" t="s">
        <v>39</v>
      </c>
      <c r="I2303" s="328" t="s">
        <v>11220</v>
      </c>
      <c r="J2303" s="328" t="s">
        <v>11221</v>
      </c>
      <c r="K2303" s="328" t="s">
        <v>67</v>
      </c>
      <c r="M2303" s="328" t="str">
        <f t="shared" si="71"/>
        <v>018310 KS EQUITY</v>
      </c>
      <c r="O2303" s="328" t="str">
        <f t="shared" si="72"/>
        <v>KOSDAQ:A018310</v>
      </c>
    </row>
    <row r="2304" spans="2:15">
      <c r="B2304" s="328" t="s">
        <v>11222</v>
      </c>
      <c r="C2304" s="328" t="s">
        <v>4165</v>
      </c>
      <c r="D2304" s="331" t="s">
        <v>11223</v>
      </c>
      <c r="E2304" s="328" t="s">
        <v>310</v>
      </c>
      <c r="F2304" s="328" t="s">
        <v>11224</v>
      </c>
      <c r="G2304" s="330">
        <v>35188</v>
      </c>
      <c r="H2304" s="328" t="s">
        <v>39</v>
      </c>
      <c r="I2304" s="328" t="s">
        <v>11225</v>
      </c>
      <c r="J2304" s="328" t="s">
        <v>11226</v>
      </c>
      <c r="K2304" s="328" t="s">
        <v>67</v>
      </c>
      <c r="M2304" s="328" t="str">
        <f t="shared" si="71"/>
        <v>003800 KS EQUITY</v>
      </c>
      <c r="O2304" s="328" t="str">
        <f t="shared" si="72"/>
        <v>KOSDAQ:A003800</v>
      </c>
    </row>
    <row r="2305" spans="2:15">
      <c r="B2305" s="328" t="s">
        <v>11227</v>
      </c>
      <c r="C2305" s="328" t="s">
        <v>4165</v>
      </c>
      <c r="D2305" s="331" t="s">
        <v>11228</v>
      </c>
      <c r="E2305" s="328" t="s">
        <v>756</v>
      </c>
      <c r="F2305" s="328" t="s">
        <v>11229</v>
      </c>
      <c r="G2305" s="330">
        <v>35181</v>
      </c>
      <c r="H2305" s="328" t="s">
        <v>39</v>
      </c>
      <c r="I2305" s="328" t="s">
        <v>11230</v>
      </c>
      <c r="J2305" s="328" t="s">
        <v>11231</v>
      </c>
      <c r="K2305" s="328" t="s">
        <v>67</v>
      </c>
      <c r="M2305" s="328" t="str">
        <f t="shared" si="71"/>
        <v>014190 KS EQUITY</v>
      </c>
      <c r="O2305" s="328" t="str">
        <f t="shared" si="72"/>
        <v>KOSDAQ:A014190</v>
      </c>
    </row>
    <row r="2306" spans="2:15">
      <c r="B2306" s="328" t="s">
        <v>11232</v>
      </c>
      <c r="C2306" s="328" t="s">
        <v>4165</v>
      </c>
      <c r="D2306" s="331" t="s">
        <v>11233</v>
      </c>
      <c r="E2306" s="328" t="s">
        <v>756</v>
      </c>
      <c r="F2306" s="328" t="s">
        <v>11234</v>
      </c>
      <c r="G2306" s="330">
        <v>35083</v>
      </c>
      <c r="H2306" s="328" t="s">
        <v>39</v>
      </c>
      <c r="I2306" s="328" t="s">
        <v>5205</v>
      </c>
      <c r="J2306" s="328" t="s">
        <v>11235</v>
      </c>
      <c r="K2306" s="328" t="s">
        <v>33</v>
      </c>
      <c r="M2306" s="328" t="str">
        <f t="shared" si="71"/>
        <v>012700 KS EQUITY</v>
      </c>
      <c r="O2306" s="328" t="str">
        <f t="shared" si="72"/>
        <v>KOSDAQ:A012700</v>
      </c>
    </row>
    <row r="2307" spans="2:15">
      <c r="B2307" s="328" t="s">
        <v>11236</v>
      </c>
      <c r="C2307" s="328" t="s">
        <v>4165</v>
      </c>
      <c r="D2307" s="331" t="s">
        <v>11237</v>
      </c>
      <c r="E2307" s="328" t="s">
        <v>544</v>
      </c>
      <c r="F2307" s="328" t="s">
        <v>11238</v>
      </c>
      <c r="G2307" s="330">
        <v>35074</v>
      </c>
      <c r="H2307" s="328" t="s">
        <v>39</v>
      </c>
      <c r="I2307" s="328" t="s">
        <v>11239</v>
      </c>
      <c r="J2307" s="328" t="s">
        <v>11240</v>
      </c>
      <c r="K2307" s="328" t="s">
        <v>176</v>
      </c>
      <c r="M2307" s="328" t="str">
        <f t="shared" si="71"/>
        <v>018000 KS EQUITY</v>
      </c>
      <c r="O2307" s="328" t="str">
        <f t="shared" si="72"/>
        <v>KOSDAQ:A018000</v>
      </c>
    </row>
    <row r="2308" spans="2:15">
      <c r="B2308" s="328" t="s">
        <v>11241</v>
      </c>
      <c r="C2308" s="328" t="s">
        <v>4165</v>
      </c>
      <c r="D2308" s="331" t="s">
        <v>11242</v>
      </c>
      <c r="E2308" s="328" t="s">
        <v>643</v>
      </c>
      <c r="F2308" s="328" t="s">
        <v>11243</v>
      </c>
      <c r="G2308" s="330">
        <v>35070</v>
      </c>
      <c r="H2308" s="328" t="s">
        <v>39</v>
      </c>
      <c r="I2308" s="328" t="s">
        <v>11244</v>
      </c>
      <c r="J2308" s="328" t="s">
        <v>11245</v>
      </c>
      <c r="K2308" s="328" t="s">
        <v>128</v>
      </c>
      <c r="M2308" s="328" t="str">
        <f t="shared" si="71"/>
        <v>025980 KS EQUITY</v>
      </c>
      <c r="O2308" s="328" t="str">
        <f t="shared" si="72"/>
        <v>KOSDAQ:A025980</v>
      </c>
    </row>
    <row r="2309" spans="2:15">
      <c r="B2309" s="328" t="s">
        <v>11246</v>
      </c>
      <c r="C2309" s="328" t="s">
        <v>4165</v>
      </c>
      <c r="D2309" s="331" t="s">
        <v>11247</v>
      </c>
      <c r="E2309" s="328" t="s">
        <v>112</v>
      </c>
      <c r="F2309" s="328" t="s">
        <v>11248</v>
      </c>
      <c r="G2309" s="330">
        <v>35067</v>
      </c>
      <c r="H2309" s="328" t="s">
        <v>39</v>
      </c>
      <c r="I2309" s="328" t="s">
        <v>11249</v>
      </c>
      <c r="J2309" s="328" t="s">
        <v>11250</v>
      </c>
      <c r="K2309" s="328" t="s">
        <v>351</v>
      </c>
      <c r="M2309" s="328" t="str">
        <f t="shared" si="71"/>
        <v>026910 KS EQUITY</v>
      </c>
      <c r="O2309" s="328" t="str">
        <f t="shared" si="72"/>
        <v>KOSDAQ:A026910</v>
      </c>
    </row>
    <row r="2310" spans="2:15">
      <c r="B2310" s="328" t="s">
        <v>11251</v>
      </c>
      <c r="C2310" s="328" t="s">
        <v>4165</v>
      </c>
      <c r="D2310" s="331" t="s">
        <v>11252</v>
      </c>
      <c r="E2310" s="328" t="s">
        <v>152</v>
      </c>
      <c r="F2310" s="328" t="s">
        <v>11253</v>
      </c>
      <c r="G2310" s="330">
        <v>35067</v>
      </c>
      <c r="H2310" s="328" t="s">
        <v>2549</v>
      </c>
      <c r="I2310" s="328" t="s">
        <v>11254</v>
      </c>
      <c r="J2310" s="328" t="s">
        <v>11255</v>
      </c>
      <c r="K2310" s="328" t="s">
        <v>67</v>
      </c>
      <c r="M2310" s="328" t="str">
        <f t="shared" si="71"/>
        <v>017250 KS EQUITY</v>
      </c>
      <c r="O2310" s="328" t="str">
        <f t="shared" si="72"/>
        <v>KOSDAQ:A017250</v>
      </c>
    </row>
    <row r="2311" spans="2:15">
      <c r="B2311" s="328" t="s">
        <v>11256</v>
      </c>
      <c r="C2311" s="328" t="s">
        <v>4165</v>
      </c>
      <c r="D2311" s="331" t="s">
        <v>11257</v>
      </c>
      <c r="E2311" s="328" t="s">
        <v>187</v>
      </c>
      <c r="F2311" s="328" t="s">
        <v>11258</v>
      </c>
      <c r="G2311" s="330">
        <v>35007</v>
      </c>
      <c r="H2311" s="328" t="s">
        <v>39</v>
      </c>
      <c r="I2311" s="328" t="s">
        <v>11259</v>
      </c>
      <c r="J2311" s="328" t="s">
        <v>11260</v>
      </c>
      <c r="K2311" s="328" t="s">
        <v>351</v>
      </c>
      <c r="M2311" s="328" t="str">
        <f t="shared" si="71"/>
        <v>015750 KS EQUITY</v>
      </c>
      <c r="O2311" s="328" t="str">
        <f t="shared" si="72"/>
        <v>KOSDAQ:A015750</v>
      </c>
    </row>
    <row r="2312" spans="2:15">
      <c r="B2312" s="328" t="s">
        <v>11261</v>
      </c>
      <c r="C2312" s="328" t="s">
        <v>4165</v>
      </c>
      <c r="D2312" s="331" t="s">
        <v>11262</v>
      </c>
      <c r="E2312" s="328" t="s">
        <v>365</v>
      </c>
      <c r="F2312" s="328" t="s">
        <v>11263</v>
      </c>
      <c r="G2312" s="330">
        <v>34978</v>
      </c>
      <c r="H2312" s="328" t="s">
        <v>50</v>
      </c>
      <c r="I2312" s="328" t="s">
        <v>11264</v>
      </c>
      <c r="J2312" s="328" t="s">
        <v>11265</v>
      </c>
      <c r="K2312" s="328" t="s">
        <v>668</v>
      </c>
      <c r="M2312" s="328" t="str">
        <f t="shared" si="71"/>
        <v>020180 KS EQUITY</v>
      </c>
      <c r="O2312" s="328" t="str">
        <f t="shared" si="72"/>
        <v>KOSDAQ:A020180</v>
      </c>
    </row>
    <row r="2313" spans="2:15">
      <c r="B2313" s="328" t="s">
        <v>11266</v>
      </c>
      <c r="C2313" s="328" t="s">
        <v>4165</v>
      </c>
      <c r="D2313" s="331" t="s">
        <v>11267</v>
      </c>
      <c r="E2313" s="328" t="s">
        <v>643</v>
      </c>
      <c r="F2313" s="328" t="s">
        <v>11268</v>
      </c>
      <c r="G2313" s="330">
        <v>34978</v>
      </c>
      <c r="H2313" s="328" t="s">
        <v>39</v>
      </c>
      <c r="I2313" s="328" t="s">
        <v>44</v>
      </c>
      <c r="J2313" s="328"/>
      <c r="K2313" s="328" t="s">
        <v>33</v>
      </c>
      <c r="M2313" s="328" t="str">
        <f t="shared" si="71"/>
        <v>006730 KS EQUITY</v>
      </c>
      <c r="O2313" s="328" t="str">
        <f t="shared" si="72"/>
        <v>KOSDAQ:A006730</v>
      </c>
    </row>
    <row r="2314" spans="2:15">
      <c r="B2314" s="328" t="s">
        <v>11269</v>
      </c>
      <c r="C2314" s="328" t="s">
        <v>4165</v>
      </c>
      <c r="D2314" s="331" t="s">
        <v>11270</v>
      </c>
      <c r="E2314" s="328" t="s">
        <v>204</v>
      </c>
      <c r="F2314" s="328" t="s">
        <v>11271</v>
      </c>
      <c r="G2314" s="330">
        <v>34918</v>
      </c>
      <c r="H2314" s="328" t="s">
        <v>39</v>
      </c>
      <c r="I2314" s="328" t="s">
        <v>11272</v>
      </c>
      <c r="J2314" s="328" t="s">
        <v>11273</v>
      </c>
      <c r="K2314" s="328" t="s">
        <v>104</v>
      </c>
      <c r="M2314" s="328" t="str">
        <f t="shared" si="71"/>
        <v>025950 KS EQUITY</v>
      </c>
      <c r="O2314" s="328" t="str">
        <f t="shared" si="72"/>
        <v>KOSDAQ:A025950</v>
      </c>
    </row>
    <row r="2315" spans="2:15">
      <c r="B2315" s="328" t="s">
        <v>11274</v>
      </c>
      <c r="C2315" s="328" t="s">
        <v>4165</v>
      </c>
      <c r="D2315" s="331" t="s">
        <v>11275</v>
      </c>
      <c r="E2315" s="328" t="s">
        <v>2927</v>
      </c>
      <c r="F2315" s="328" t="s">
        <v>11276</v>
      </c>
      <c r="G2315" s="330">
        <v>34918</v>
      </c>
      <c r="H2315" s="328" t="s">
        <v>39</v>
      </c>
      <c r="I2315" s="328" t="s">
        <v>11277</v>
      </c>
      <c r="J2315" s="328" t="s">
        <v>11278</v>
      </c>
      <c r="K2315" s="328" t="s">
        <v>436</v>
      </c>
      <c r="M2315" s="328" t="str">
        <f t="shared" si="71"/>
        <v>025900 KS EQUITY</v>
      </c>
      <c r="O2315" s="328" t="str">
        <f t="shared" si="72"/>
        <v>KOSDAQ:A025900</v>
      </c>
    </row>
    <row r="2316" spans="2:15">
      <c r="B2316" s="328" t="s">
        <v>11279</v>
      </c>
      <c r="C2316" s="328" t="s">
        <v>4165</v>
      </c>
      <c r="D2316" s="331" t="s">
        <v>11280</v>
      </c>
      <c r="E2316" s="328" t="s">
        <v>225</v>
      </c>
      <c r="F2316" s="328" t="s">
        <v>11281</v>
      </c>
      <c r="G2316" s="330">
        <v>34887</v>
      </c>
      <c r="H2316" s="328" t="s">
        <v>39</v>
      </c>
      <c r="I2316" s="328" t="s">
        <v>11282</v>
      </c>
      <c r="J2316" s="328" t="s">
        <v>11283</v>
      </c>
      <c r="K2316" s="328" t="s">
        <v>33</v>
      </c>
      <c r="M2316" s="328" t="str">
        <f t="shared" si="71"/>
        <v>025870 KS EQUITY</v>
      </c>
      <c r="O2316" s="328" t="str">
        <f t="shared" si="72"/>
        <v>KOSDAQ:A025870</v>
      </c>
    </row>
    <row r="2317" spans="2:15">
      <c r="B2317" s="328" t="s">
        <v>11284</v>
      </c>
      <c r="C2317" s="328" t="s">
        <v>4165</v>
      </c>
      <c r="D2317" s="331" t="s">
        <v>11285</v>
      </c>
      <c r="E2317" s="328" t="s">
        <v>1019</v>
      </c>
      <c r="F2317" s="328" t="s">
        <v>11209</v>
      </c>
      <c r="G2317" s="330">
        <v>34887</v>
      </c>
      <c r="H2317" s="328" t="s">
        <v>39</v>
      </c>
      <c r="I2317" s="328" t="s">
        <v>11286</v>
      </c>
      <c r="J2317" s="328" t="s">
        <v>11287</v>
      </c>
      <c r="K2317" s="328" t="s">
        <v>104</v>
      </c>
      <c r="M2317" s="328" t="str">
        <f t="shared" si="71"/>
        <v>025880 KS EQUITY</v>
      </c>
      <c r="O2317" s="328" t="str">
        <f t="shared" si="72"/>
        <v>KOSDAQ:A025880</v>
      </c>
    </row>
    <row r="2318" spans="2:15">
      <c r="B2318" s="328" t="s">
        <v>11288</v>
      </c>
      <c r="C2318" s="328" t="s">
        <v>4165</v>
      </c>
      <c r="D2318" s="331" t="s">
        <v>11289</v>
      </c>
      <c r="E2318" s="328" t="s">
        <v>1958</v>
      </c>
      <c r="F2318" s="328" t="s">
        <v>11290</v>
      </c>
      <c r="G2318" s="330">
        <v>34887</v>
      </c>
      <c r="H2318" s="328" t="s">
        <v>39</v>
      </c>
      <c r="I2318" s="328" t="s">
        <v>11291</v>
      </c>
      <c r="J2318" s="328" t="s">
        <v>11292</v>
      </c>
      <c r="K2318" s="328" t="s">
        <v>351</v>
      </c>
      <c r="M2318" s="328" t="str">
        <f t="shared" si="71"/>
        <v>002680 KS EQUITY</v>
      </c>
      <c r="O2318" s="328" t="str">
        <f t="shared" si="72"/>
        <v>KOSDAQ:A002680</v>
      </c>
    </row>
    <row r="2319" spans="2:15">
      <c r="B2319" s="328" t="s">
        <v>11293</v>
      </c>
      <c r="C2319" s="328" t="s">
        <v>4165</v>
      </c>
      <c r="D2319" s="331" t="s">
        <v>11294</v>
      </c>
      <c r="E2319" s="328" t="s">
        <v>112</v>
      </c>
      <c r="F2319" s="328" t="s">
        <v>11295</v>
      </c>
      <c r="G2319" s="330">
        <v>34869</v>
      </c>
      <c r="H2319" s="328" t="s">
        <v>39</v>
      </c>
      <c r="I2319" s="328" t="s">
        <v>11296</v>
      </c>
      <c r="J2319" s="328" t="s">
        <v>11297</v>
      </c>
      <c r="K2319" s="328" t="s">
        <v>351</v>
      </c>
      <c r="M2319" s="328" t="str">
        <f t="shared" si="71"/>
        <v>025550 KS EQUITY</v>
      </c>
      <c r="O2319" s="328" t="str">
        <f t="shared" si="72"/>
        <v>KOSDAQ:A025550</v>
      </c>
    </row>
    <row r="2320" spans="2:15">
      <c r="B2320" s="328" t="s">
        <v>11298</v>
      </c>
      <c r="C2320" s="328" t="s">
        <v>4165</v>
      </c>
      <c r="D2320" s="331" t="s">
        <v>11299</v>
      </c>
      <c r="E2320" s="328" t="s">
        <v>152</v>
      </c>
      <c r="F2320" s="328" t="s">
        <v>11300</v>
      </c>
      <c r="G2320" s="330">
        <v>34841</v>
      </c>
      <c r="H2320" s="328" t="s">
        <v>39</v>
      </c>
      <c r="I2320" s="328" t="s">
        <v>11301</v>
      </c>
      <c r="J2320" s="328" t="s">
        <v>11302</v>
      </c>
      <c r="K2320" s="328" t="s">
        <v>33</v>
      </c>
      <c r="M2320" s="328" t="str">
        <f t="shared" si="71"/>
        <v>025440 KS EQUITY</v>
      </c>
      <c r="O2320" s="328" t="str">
        <f t="shared" si="72"/>
        <v>KOSDAQ:A025440</v>
      </c>
    </row>
    <row r="2321" spans="2:15">
      <c r="B2321" s="328" t="s">
        <v>11303</v>
      </c>
      <c r="C2321" s="328" t="s">
        <v>4165</v>
      </c>
      <c r="D2321" s="331" t="s">
        <v>11304</v>
      </c>
      <c r="E2321" s="328" t="s">
        <v>198</v>
      </c>
      <c r="F2321" s="328" t="s">
        <v>11305</v>
      </c>
      <c r="G2321" s="330">
        <v>34809</v>
      </c>
      <c r="H2321" s="328" t="s">
        <v>39</v>
      </c>
      <c r="I2321" s="328" t="s">
        <v>11306</v>
      </c>
      <c r="J2321" s="328" t="s">
        <v>11307</v>
      </c>
      <c r="K2321" s="328" t="s">
        <v>104</v>
      </c>
      <c r="M2321" s="328" t="str">
        <f t="shared" si="71"/>
        <v>025320 KS EQUITY</v>
      </c>
      <c r="O2321" s="328" t="str">
        <f t="shared" si="72"/>
        <v>KOSDAQ:A025320</v>
      </c>
    </row>
    <row r="2322" spans="2:15">
      <c r="B2322" s="328" t="s">
        <v>11308</v>
      </c>
      <c r="C2322" s="328" t="s">
        <v>4165</v>
      </c>
      <c r="D2322" s="331" t="s">
        <v>11309</v>
      </c>
      <c r="E2322" s="328" t="s">
        <v>1072</v>
      </c>
      <c r="F2322" s="328" t="s">
        <v>11310</v>
      </c>
      <c r="G2322" s="330">
        <v>34703</v>
      </c>
      <c r="H2322" s="328" t="s">
        <v>39</v>
      </c>
      <c r="I2322" s="328" t="s">
        <v>11311</v>
      </c>
      <c r="J2322" s="328" t="s">
        <v>11312</v>
      </c>
      <c r="K2322" s="328" t="s">
        <v>67</v>
      </c>
      <c r="M2322" s="328" t="str">
        <f t="shared" si="71"/>
        <v>024940 KS EQUITY</v>
      </c>
      <c r="O2322" s="328" t="str">
        <f t="shared" si="72"/>
        <v>KOSDAQ:A024940</v>
      </c>
    </row>
    <row r="2323" spans="2:15">
      <c r="B2323" s="328" t="s">
        <v>11313</v>
      </c>
      <c r="C2323" s="328" t="s">
        <v>4165</v>
      </c>
      <c r="D2323" s="331" t="s">
        <v>11314</v>
      </c>
      <c r="E2323" s="328" t="s">
        <v>1072</v>
      </c>
      <c r="F2323" s="328" t="s">
        <v>11315</v>
      </c>
      <c r="G2323" s="330">
        <v>34703</v>
      </c>
      <c r="H2323" s="328" t="s">
        <v>39</v>
      </c>
      <c r="I2323" s="328" t="s">
        <v>11316</v>
      </c>
      <c r="J2323" s="328" t="s">
        <v>11317</v>
      </c>
      <c r="K2323" s="328" t="s">
        <v>33</v>
      </c>
      <c r="M2323" s="328" t="str">
        <f t="shared" si="71"/>
        <v>024950 KS EQUITY</v>
      </c>
      <c r="O2323" s="328" t="str">
        <f t="shared" si="72"/>
        <v>KOSDAQ:A024950</v>
      </c>
    </row>
    <row r="2324" spans="2:15">
      <c r="B2324" s="328" t="s">
        <v>11318</v>
      </c>
      <c r="C2324" s="328" t="s">
        <v>4165</v>
      </c>
      <c r="D2324" s="331" t="s">
        <v>11319</v>
      </c>
      <c r="E2324" s="328" t="s">
        <v>439</v>
      </c>
      <c r="F2324" s="328" t="s">
        <v>11320</v>
      </c>
      <c r="G2324" s="330">
        <v>34702</v>
      </c>
      <c r="H2324" s="328" t="s">
        <v>39</v>
      </c>
      <c r="I2324" s="328" t="s">
        <v>11321</v>
      </c>
      <c r="J2324" s="328" t="s">
        <v>11322</v>
      </c>
      <c r="K2324" s="328" t="s">
        <v>33</v>
      </c>
      <c r="M2324" s="328" t="str">
        <f t="shared" si="71"/>
        <v>014100 KS EQUITY</v>
      </c>
      <c r="O2324" s="328" t="str">
        <f t="shared" si="72"/>
        <v>KOSDAQ:A014100</v>
      </c>
    </row>
    <row r="2325" spans="2:15">
      <c r="B2325" s="328" t="s">
        <v>11323</v>
      </c>
      <c r="C2325" s="328" t="s">
        <v>4165</v>
      </c>
      <c r="D2325" s="331" t="s">
        <v>11324</v>
      </c>
      <c r="E2325" s="328" t="s">
        <v>836</v>
      </c>
      <c r="F2325" s="328" t="s">
        <v>11325</v>
      </c>
      <c r="G2325" s="330">
        <v>34697</v>
      </c>
      <c r="H2325" s="328" t="s">
        <v>39</v>
      </c>
      <c r="I2325" s="328" t="s">
        <v>11326</v>
      </c>
      <c r="J2325" s="328" t="s">
        <v>11327</v>
      </c>
      <c r="K2325" s="328" t="s">
        <v>971</v>
      </c>
      <c r="M2325" s="328" t="str">
        <f t="shared" si="71"/>
        <v>024840 KS EQUITY</v>
      </c>
      <c r="O2325" s="328" t="str">
        <f t="shared" si="72"/>
        <v>KOSDAQ:A024840</v>
      </c>
    </row>
    <row r="2326" spans="2:15">
      <c r="B2326" s="328" t="s">
        <v>11328</v>
      </c>
      <c r="C2326" s="328" t="s">
        <v>4165</v>
      </c>
      <c r="D2326" s="331" t="s">
        <v>11329</v>
      </c>
      <c r="E2326" s="328" t="s">
        <v>187</v>
      </c>
      <c r="F2326" s="328" t="s">
        <v>11330</v>
      </c>
      <c r="G2326" s="330">
        <v>34697</v>
      </c>
      <c r="H2326" s="328" t="s">
        <v>39</v>
      </c>
      <c r="I2326" s="328" t="s">
        <v>11331</v>
      </c>
      <c r="J2326" s="328" t="s">
        <v>11332</v>
      </c>
      <c r="K2326" s="328" t="s">
        <v>971</v>
      </c>
      <c r="M2326" s="328" t="str">
        <f t="shared" si="71"/>
        <v>024910 KS EQUITY</v>
      </c>
      <c r="O2326" s="328" t="str">
        <f t="shared" si="72"/>
        <v>KOSDAQ:A024910</v>
      </c>
    </row>
    <row r="2327" spans="2:15">
      <c r="B2327" s="328" t="s">
        <v>11333</v>
      </c>
      <c r="C2327" s="328" t="s">
        <v>4165</v>
      </c>
      <c r="D2327" s="331" t="s">
        <v>11334</v>
      </c>
      <c r="E2327" s="328" t="s">
        <v>1154</v>
      </c>
      <c r="F2327" s="328" t="s">
        <v>11335</v>
      </c>
      <c r="G2327" s="330">
        <v>34697</v>
      </c>
      <c r="H2327" s="328" t="s">
        <v>39</v>
      </c>
      <c r="I2327" s="328" t="s">
        <v>11336</v>
      </c>
      <c r="J2327" s="328" t="s">
        <v>11337</v>
      </c>
      <c r="K2327" s="328" t="s">
        <v>33</v>
      </c>
      <c r="M2327" s="328" t="str">
        <f t="shared" si="71"/>
        <v>004780 KS EQUITY</v>
      </c>
      <c r="O2327" s="328" t="str">
        <f t="shared" si="72"/>
        <v>KOSDAQ:A004780</v>
      </c>
    </row>
    <row r="2328" spans="2:15">
      <c r="B2328" s="328" t="s">
        <v>11338</v>
      </c>
      <c r="C2328" s="328" t="s">
        <v>4165</v>
      </c>
      <c r="D2328" s="331" t="s">
        <v>11339</v>
      </c>
      <c r="E2328" s="328" t="s">
        <v>432</v>
      </c>
      <c r="F2328" s="328" t="s">
        <v>11340</v>
      </c>
      <c r="G2328" s="330">
        <v>34697</v>
      </c>
      <c r="H2328" s="328" t="s">
        <v>39</v>
      </c>
      <c r="I2328" s="328" t="s">
        <v>11341</v>
      </c>
      <c r="J2328" s="328" t="s">
        <v>11342</v>
      </c>
      <c r="K2328" s="328" t="s">
        <v>351</v>
      </c>
      <c r="M2328" s="328" t="str">
        <f t="shared" si="71"/>
        <v>013120 KS EQUITY</v>
      </c>
      <c r="O2328" s="328" t="str">
        <f t="shared" si="72"/>
        <v>KOSDAQ:A013120</v>
      </c>
    </row>
    <row r="2329" spans="2:15">
      <c r="B2329" s="328" t="s">
        <v>11343</v>
      </c>
      <c r="C2329" s="328" t="s">
        <v>4165</v>
      </c>
      <c r="D2329" s="331" t="s">
        <v>11344</v>
      </c>
      <c r="E2329" s="328" t="s">
        <v>187</v>
      </c>
      <c r="F2329" s="328" t="s">
        <v>11345</v>
      </c>
      <c r="G2329" s="330">
        <v>34697</v>
      </c>
      <c r="H2329" s="328" t="s">
        <v>39</v>
      </c>
      <c r="I2329" s="328" t="s">
        <v>11346</v>
      </c>
      <c r="J2329" s="328" t="s">
        <v>2191</v>
      </c>
      <c r="K2329" s="328" t="s">
        <v>104</v>
      </c>
      <c r="M2329" s="328" t="str">
        <f t="shared" ref="M2329:M2392" si="73">D2329&amp;" KS EQUITY"</f>
        <v>024830 KS EQUITY</v>
      </c>
      <c r="O2329" s="328" t="str">
        <f t="shared" ref="O2329:O2392" si="74">IF($C2329="코스닥","KOSDAQ:A"&amp;$D2329,"KOSE:A"&amp;$D2329)</f>
        <v>KOSDAQ:A024830</v>
      </c>
    </row>
    <row r="2330" spans="2:15">
      <c r="B2330" s="328" t="s">
        <v>11347</v>
      </c>
      <c r="C2330" s="328" t="s">
        <v>4165</v>
      </c>
      <c r="D2330" s="331" t="s">
        <v>11348</v>
      </c>
      <c r="E2330" s="328" t="s">
        <v>316</v>
      </c>
      <c r="F2330" s="328" t="s">
        <v>11349</v>
      </c>
      <c r="G2330" s="330">
        <v>34697</v>
      </c>
      <c r="H2330" s="328" t="s">
        <v>39</v>
      </c>
      <c r="I2330" s="328" t="s">
        <v>1351</v>
      </c>
      <c r="J2330" s="328" t="s">
        <v>11350</v>
      </c>
      <c r="K2330" s="328" t="s">
        <v>33</v>
      </c>
      <c r="M2330" s="328" t="str">
        <f t="shared" si="73"/>
        <v>024810 KS EQUITY</v>
      </c>
      <c r="O2330" s="328" t="str">
        <f t="shared" si="74"/>
        <v>KOSDAQ:A024810</v>
      </c>
    </row>
    <row r="2331" spans="2:15">
      <c r="B2331" s="328" t="s">
        <v>11351</v>
      </c>
      <c r="C2331" s="328" t="s">
        <v>4165</v>
      </c>
      <c r="D2331" s="331" t="s">
        <v>11352</v>
      </c>
      <c r="E2331" s="328" t="s">
        <v>1154</v>
      </c>
      <c r="F2331" s="328" t="s">
        <v>11353</v>
      </c>
      <c r="G2331" s="330">
        <v>34697</v>
      </c>
      <c r="H2331" s="328" t="s">
        <v>39</v>
      </c>
      <c r="I2331" s="328" t="s">
        <v>11354</v>
      </c>
      <c r="J2331" s="328" t="s">
        <v>11355</v>
      </c>
      <c r="K2331" s="328" t="s">
        <v>67</v>
      </c>
      <c r="M2331" s="328" t="str">
        <f t="shared" si="73"/>
        <v>024880 KS EQUITY</v>
      </c>
      <c r="O2331" s="328" t="str">
        <f t="shared" si="74"/>
        <v>KOSDAQ:A024880</v>
      </c>
    </row>
    <row r="2332" spans="2:15">
      <c r="B2332" s="328" t="s">
        <v>11356</v>
      </c>
      <c r="C2332" s="328" t="s">
        <v>4165</v>
      </c>
      <c r="D2332" s="331" t="s">
        <v>11357</v>
      </c>
      <c r="E2332" s="328" t="s">
        <v>187</v>
      </c>
      <c r="F2332" s="328" t="s">
        <v>11358</v>
      </c>
      <c r="G2332" s="330">
        <v>34675</v>
      </c>
      <c r="H2332" s="328" t="s">
        <v>39</v>
      </c>
      <c r="I2332" s="328" t="s">
        <v>11359</v>
      </c>
      <c r="J2332" s="328" t="s">
        <v>11360</v>
      </c>
      <c r="K2332" s="328" t="s">
        <v>579</v>
      </c>
      <c r="M2332" s="328" t="str">
        <f t="shared" si="73"/>
        <v>024120 KS EQUITY</v>
      </c>
      <c r="O2332" s="328" t="str">
        <f t="shared" si="74"/>
        <v>KOSDAQ:A024120</v>
      </c>
    </row>
    <row r="2333" spans="2:15">
      <c r="B2333" s="328" t="s">
        <v>11361</v>
      </c>
      <c r="C2333" s="328" t="s">
        <v>4165</v>
      </c>
      <c r="D2333" s="331" t="s">
        <v>11362</v>
      </c>
      <c r="E2333" s="328" t="s">
        <v>432</v>
      </c>
      <c r="F2333" s="328" t="s">
        <v>11363</v>
      </c>
      <c r="G2333" s="330">
        <v>34675</v>
      </c>
      <c r="H2333" s="328" t="s">
        <v>39</v>
      </c>
      <c r="I2333" s="328" t="s">
        <v>11364</v>
      </c>
      <c r="J2333" s="328" t="s">
        <v>11365</v>
      </c>
      <c r="K2333" s="328" t="s">
        <v>67</v>
      </c>
      <c r="M2333" s="328" t="str">
        <f t="shared" si="73"/>
        <v>017000 KS EQUITY</v>
      </c>
      <c r="O2333" s="328" t="str">
        <f t="shared" si="74"/>
        <v>KOSDAQ:A017000</v>
      </c>
    </row>
    <row r="2334" spans="2:15">
      <c r="B2334" s="328" t="s">
        <v>11366</v>
      </c>
      <c r="C2334" s="328" t="s">
        <v>4165</v>
      </c>
      <c r="D2334" s="331" t="s">
        <v>11367</v>
      </c>
      <c r="E2334" s="328" t="s">
        <v>756</v>
      </c>
      <c r="F2334" s="328" t="s">
        <v>11368</v>
      </c>
      <c r="G2334" s="330">
        <v>34675</v>
      </c>
      <c r="H2334" s="328" t="s">
        <v>39</v>
      </c>
      <c r="I2334" s="328" t="s">
        <v>9568</v>
      </c>
      <c r="J2334" s="328"/>
      <c r="K2334" s="328" t="s">
        <v>971</v>
      </c>
      <c r="M2334" s="328" t="str">
        <f t="shared" si="73"/>
        <v>024060 KS EQUITY</v>
      </c>
      <c r="O2334" s="328" t="str">
        <f t="shared" si="74"/>
        <v>KOSDAQ:A024060</v>
      </c>
    </row>
    <row r="2335" spans="2:15">
      <c r="B2335" s="328" t="s">
        <v>11369</v>
      </c>
      <c r="C2335" s="328" t="s">
        <v>4165</v>
      </c>
      <c r="D2335" s="331" t="s">
        <v>11370</v>
      </c>
      <c r="E2335" s="328" t="s">
        <v>376</v>
      </c>
      <c r="F2335" s="328" t="s">
        <v>11371</v>
      </c>
      <c r="G2335" s="330">
        <v>34661</v>
      </c>
      <c r="H2335" s="328" t="s">
        <v>39</v>
      </c>
      <c r="I2335" s="328" t="s">
        <v>11372</v>
      </c>
      <c r="J2335" s="328" t="s">
        <v>11373</v>
      </c>
      <c r="K2335" s="328" t="s">
        <v>33</v>
      </c>
      <c r="M2335" s="328" t="str">
        <f t="shared" si="73"/>
        <v>023910 KS EQUITY</v>
      </c>
      <c r="O2335" s="328" t="str">
        <f t="shared" si="74"/>
        <v>KOSDAQ:A023910</v>
      </c>
    </row>
    <row r="2336" spans="2:15">
      <c r="B2336" s="328" t="s">
        <v>11374</v>
      </c>
      <c r="C2336" s="328" t="s">
        <v>4165</v>
      </c>
      <c r="D2336" s="331" t="s">
        <v>11375</v>
      </c>
      <c r="E2336" s="328" t="s">
        <v>432</v>
      </c>
      <c r="F2336" s="328" t="s">
        <v>11340</v>
      </c>
      <c r="G2336" s="330">
        <v>34661</v>
      </c>
      <c r="H2336" s="328" t="s">
        <v>39</v>
      </c>
      <c r="I2336" s="328" t="s">
        <v>11376</v>
      </c>
      <c r="J2336" s="328" t="s">
        <v>11377</v>
      </c>
      <c r="K2336" s="328" t="s">
        <v>33</v>
      </c>
      <c r="M2336" s="328" t="str">
        <f t="shared" si="73"/>
        <v>001840 KS EQUITY</v>
      </c>
      <c r="O2336" s="328" t="str">
        <f t="shared" si="74"/>
        <v>KOSDAQ:A001840</v>
      </c>
    </row>
    <row r="2337" spans="2:15">
      <c r="B2337" s="328" t="s">
        <v>11378</v>
      </c>
      <c r="C2337" s="328" t="s">
        <v>4165</v>
      </c>
      <c r="D2337" s="331" t="s">
        <v>11379</v>
      </c>
      <c r="E2337" s="328" t="s">
        <v>1114</v>
      </c>
      <c r="F2337" s="328" t="s">
        <v>11380</v>
      </c>
      <c r="G2337" s="330">
        <v>34661</v>
      </c>
      <c r="H2337" s="328" t="s">
        <v>39</v>
      </c>
      <c r="I2337" s="328" t="s">
        <v>11381</v>
      </c>
      <c r="J2337" s="328" t="s">
        <v>11382</v>
      </c>
      <c r="K2337" s="328" t="s">
        <v>971</v>
      </c>
      <c r="M2337" s="328" t="str">
        <f t="shared" si="73"/>
        <v>023900 KS EQUITY</v>
      </c>
      <c r="O2337" s="328" t="str">
        <f t="shared" si="74"/>
        <v>KOSDAQ:A023900</v>
      </c>
    </row>
    <row r="2338" spans="2:15">
      <c r="B2338" s="328" t="s">
        <v>11383</v>
      </c>
      <c r="C2338" s="328" t="s">
        <v>4165</v>
      </c>
      <c r="D2338" s="331" t="s">
        <v>11384</v>
      </c>
      <c r="E2338" s="328" t="s">
        <v>2933</v>
      </c>
      <c r="F2338" s="328" t="s">
        <v>11385</v>
      </c>
      <c r="G2338" s="330">
        <v>34645</v>
      </c>
      <c r="H2338" s="328" t="s">
        <v>39</v>
      </c>
      <c r="I2338" s="328" t="s">
        <v>11386</v>
      </c>
      <c r="J2338" s="328" t="s">
        <v>11387</v>
      </c>
      <c r="K2338" s="328" t="s">
        <v>67</v>
      </c>
      <c r="M2338" s="328" t="str">
        <f t="shared" si="73"/>
        <v>017650 KS EQUITY</v>
      </c>
      <c r="O2338" s="328" t="str">
        <f t="shared" si="74"/>
        <v>KOSDAQ:A017650</v>
      </c>
    </row>
    <row r="2339" spans="2:15">
      <c r="B2339" s="328" t="s">
        <v>11388</v>
      </c>
      <c r="C2339" s="328" t="s">
        <v>4165</v>
      </c>
      <c r="D2339" s="331" t="s">
        <v>11389</v>
      </c>
      <c r="E2339" s="328" t="s">
        <v>1288</v>
      </c>
      <c r="F2339" s="328" t="s">
        <v>11390</v>
      </c>
      <c r="G2339" s="330">
        <v>34645</v>
      </c>
      <c r="H2339" s="328" t="s">
        <v>39</v>
      </c>
      <c r="I2339" s="328" t="s">
        <v>11391</v>
      </c>
      <c r="J2339" s="328" t="s">
        <v>11392</v>
      </c>
      <c r="K2339" s="328" t="s">
        <v>67</v>
      </c>
      <c r="M2339" s="328" t="str">
        <f t="shared" si="73"/>
        <v>010170 KS EQUITY</v>
      </c>
      <c r="O2339" s="328" t="str">
        <f t="shared" si="74"/>
        <v>KOSDAQ:A010170</v>
      </c>
    </row>
    <row r="2340" spans="2:15">
      <c r="B2340" s="328" t="s">
        <v>11393</v>
      </c>
      <c r="C2340" s="328" t="s">
        <v>4165</v>
      </c>
      <c r="D2340" s="331" t="s">
        <v>11394</v>
      </c>
      <c r="E2340" s="328" t="s">
        <v>112</v>
      </c>
      <c r="F2340" s="328" t="s">
        <v>11395</v>
      </c>
      <c r="G2340" s="330">
        <v>34645</v>
      </c>
      <c r="H2340" s="328" t="s">
        <v>39</v>
      </c>
      <c r="I2340" s="328" t="s">
        <v>11396</v>
      </c>
      <c r="J2340" s="328" t="s">
        <v>11397</v>
      </c>
      <c r="K2340" s="328" t="s">
        <v>351</v>
      </c>
      <c r="M2340" s="328" t="str">
        <f t="shared" si="73"/>
        <v>023790 KS EQUITY</v>
      </c>
      <c r="O2340" s="328" t="str">
        <f t="shared" si="74"/>
        <v>KOSDAQ:A023790</v>
      </c>
    </row>
    <row r="2341" spans="2:15">
      <c r="B2341" s="328" t="s">
        <v>11398</v>
      </c>
      <c r="C2341" s="328" t="s">
        <v>4165</v>
      </c>
      <c r="D2341" s="331" t="s">
        <v>11399</v>
      </c>
      <c r="E2341" s="328" t="s">
        <v>131</v>
      </c>
      <c r="F2341" s="328" t="s">
        <v>11400</v>
      </c>
      <c r="G2341" s="330">
        <v>34645</v>
      </c>
      <c r="H2341" s="328" t="s">
        <v>39</v>
      </c>
      <c r="I2341" s="328" t="s">
        <v>11401</v>
      </c>
      <c r="J2341" s="328" t="s">
        <v>11402</v>
      </c>
      <c r="K2341" s="328" t="s">
        <v>67</v>
      </c>
      <c r="M2341" s="328" t="str">
        <f t="shared" si="73"/>
        <v>023770 KS EQUITY</v>
      </c>
      <c r="O2341" s="328" t="str">
        <f t="shared" si="74"/>
        <v>KOSDAQ:A023770</v>
      </c>
    </row>
    <row r="2342" spans="2:15">
      <c r="B2342" s="328" t="s">
        <v>11403</v>
      </c>
      <c r="C2342" s="328" t="s">
        <v>4165</v>
      </c>
      <c r="D2342" s="331" t="s">
        <v>11404</v>
      </c>
      <c r="E2342" s="328" t="s">
        <v>63</v>
      </c>
      <c r="F2342" s="328" t="s">
        <v>11405</v>
      </c>
      <c r="G2342" s="330">
        <v>34645</v>
      </c>
      <c r="H2342" s="328" t="s">
        <v>39</v>
      </c>
      <c r="I2342" s="328" t="s">
        <v>11406</v>
      </c>
      <c r="J2342" s="328" t="s">
        <v>11407</v>
      </c>
      <c r="K2342" s="328" t="s">
        <v>1069</v>
      </c>
      <c r="M2342" s="328" t="str">
        <f t="shared" si="73"/>
        <v>023760 KS EQUITY</v>
      </c>
      <c r="O2342" s="328" t="str">
        <f t="shared" si="74"/>
        <v>KOSDAQ:A023760</v>
      </c>
    </row>
    <row r="2343" spans="2:15">
      <c r="B2343" s="328" t="s">
        <v>11408</v>
      </c>
      <c r="C2343" s="328" t="s">
        <v>4165</v>
      </c>
      <c r="D2343" s="331" t="s">
        <v>11409</v>
      </c>
      <c r="E2343" s="328" t="s">
        <v>1019</v>
      </c>
      <c r="F2343" s="328" t="s">
        <v>11410</v>
      </c>
      <c r="G2343" s="330">
        <v>34645</v>
      </c>
      <c r="H2343" s="328" t="s">
        <v>39</v>
      </c>
      <c r="I2343" s="328" t="s">
        <v>11411</v>
      </c>
      <c r="J2343" s="328" t="s">
        <v>11412</v>
      </c>
      <c r="K2343" s="328" t="s">
        <v>67</v>
      </c>
      <c r="M2343" s="328" t="str">
        <f t="shared" si="73"/>
        <v>005860 KS EQUITY</v>
      </c>
      <c r="O2343" s="328" t="str">
        <f t="shared" si="74"/>
        <v>KOSDAQ:A005860</v>
      </c>
    </row>
    <row r="2344" spans="2:15">
      <c r="B2344" s="328" t="s">
        <v>11413</v>
      </c>
      <c r="C2344" s="328" t="s">
        <v>4165</v>
      </c>
      <c r="D2344" s="331" t="s">
        <v>11414</v>
      </c>
      <c r="E2344" s="328" t="s">
        <v>187</v>
      </c>
      <c r="F2344" s="328" t="s">
        <v>11415</v>
      </c>
      <c r="G2344" s="330">
        <v>34633</v>
      </c>
      <c r="H2344" s="328" t="s">
        <v>39</v>
      </c>
      <c r="I2344" s="328" t="s">
        <v>11416</v>
      </c>
      <c r="J2344" s="328" t="s">
        <v>11417</v>
      </c>
      <c r="K2344" s="328" t="s">
        <v>67</v>
      </c>
      <c r="M2344" s="328" t="str">
        <f t="shared" si="73"/>
        <v>012860 KS EQUITY</v>
      </c>
      <c r="O2344" s="328" t="str">
        <f t="shared" si="74"/>
        <v>KOSDAQ:A012860</v>
      </c>
    </row>
    <row r="2345" spans="2:15">
      <c r="B2345" s="328" t="s">
        <v>11418</v>
      </c>
      <c r="C2345" s="328" t="s">
        <v>4165</v>
      </c>
      <c r="D2345" s="331" t="s">
        <v>11419</v>
      </c>
      <c r="E2345" s="328" t="s">
        <v>626</v>
      </c>
      <c r="F2345" s="328" t="s">
        <v>11420</v>
      </c>
      <c r="G2345" s="330">
        <v>34614</v>
      </c>
      <c r="H2345" s="328" t="s">
        <v>39</v>
      </c>
      <c r="I2345" s="328" t="s">
        <v>11421</v>
      </c>
      <c r="J2345" s="328" t="s">
        <v>11422</v>
      </c>
      <c r="K2345" s="328" t="s">
        <v>67</v>
      </c>
      <c r="M2345" s="328" t="str">
        <f t="shared" si="73"/>
        <v>023460 KS EQUITY</v>
      </c>
      <c r="O2345" s="328" t="str">
        <f t="shared" si="74"/>
        <v>KOSDAQ:A023460</v>
      </c>
    </row>
    <row r="2346" spans="2:15">
      <c r="B2346" s="328" t="s">
        <v>11423</v>
      </c>
      <c r="C2346" s="328" t="s">
        <v>4165</v>
      </c>
      <c r="D2346" s="331" t="s">
        <v>11424</v>
      </c>
      <c r="E2346" s="328" t="s">
        <v>274</v>
      </c>
      <c r="F2346" s="328" t="s">
        <v>11425</v>
      </c>
      <c r="G2346" s="330">
        <v>34614</v>
      </c>
      <c r="H2346" s="328" t="s">
        <v>39</v>
      </c>
      <c r="I2346" s="328" t="s">
        <v>11426</v>
      </c>
      <c r="J2346" s="328" t="s">
        <v>11427</v>
      </c>
      <c r="K2346" s="328" t="s">
        <v>33</v>
      </c>
      <c r="M2346" s="328" t="str">
        <f t="shared" si="73"/>
        <v>006050 KS EQUITY</v>
      </c>
      <c r="O2346" s="328" t="str">
        <f t="shared" si="74"/>
        <v>KOSDAQ:A006050</v>
      </c>
    </row>
    <row r="2347" spans="2:15">
      <c r="B2347" s="328" t="s">
        <v>11428</v>
      </c>
      <c r="C2347" s="328" t="s">
        <v>4165</v>
      </c>
      <c r="D2347" s="331" t="s">
        <v>11429</v>
      </c>
      <c r="E2347" s="328" t="s">
        <v>392</v>
      </c>
      <c r="F2347" s="328" t="s">
        <v>11430</v>
      </c>
      <c r="G2347" s="330">
        <v>34614</v>
      </c>
      <c r="H2347" s="328" t="s">
        <v>39</v>
      </c>
      <c r="I2347" s="328" t="s">
        <v>11431</v>
      </c>
      <c r="J2347" s="328" t="s">
        <v>11432</v>
      </c>
      <c r="K2347" s="328" t="s">
        <v>67</v>
      </c>
      <c r="M2347" s="328" t="str">
        <f t="shared" si="73"/>
        <v>023410 KS EQUITY</v>
      </c>
      <c r="O2347" s="328" t="str">
        <f t="shared" si="74"/>
        <v>KOSDAQ:A023410</v>
      </c>
    </row>
    <row r="2348" spans="2:15">
      <c r="B2348" s="328" t="s">
        <v>11433</v>
      </c>
      <c r="C2348" s="328" t="s">
        <v>4165</v>
      </c>
      <c r="D2348" s="331" t="s">
        <v>11434</v>
      </c>
      <c r="E2348" s="328" t="s">
        <v>112</v>
      </c>
      <c r="F2348" s="328" t="s">
        <v>11435</v>
      </c>
      <c r="G2348" s="330">
        <v>34614</v>
      </c>
      <c r="H2348" s="328" t="s">
        <v>39</v>
      </c>
      <c r="I2348" s="328" t="s">
        <v>11436</v>
      </c>
      <c r="J2348" s="328" t="s">
        <v>11437</v>
      </c>
      <c r="K2348" s="328" t="s">
        <v>67</v>
      </c>
      <c r="M2348" s="328" t="str">
        <f t="shared" si="73"/>
        <v>023440 KS EQUITY</v>
      </c>
      <c r="O2348" s="328" t="str">
        <f t="shared" si="74"/>
        <v>KOSDAQ:A023440</v>
      </c>
    </row>
    <row r="2349" spans="2:15">
      <c r="B2349" s="328" t="s">
        <v>11438</v>
      </c>
      <c r="C2349" s="328" t="s">
        <v>4165</v>
      </c>
      <c r="D2349" s="331" t="s">
        <v>11439</v>
      </c>
      <c r="E2349" s="328" t="s">
        <v>762</v>
      </c>
      <c r="F2349" s="328" t="s">
        <v>11440</v>
      </c>
      <c r="G2349" s="330">
        <v>34584</v>
      </c>
      <c r="H2349" s="328" t="s">
        <v>39</v>
      </c>
      <c r="I2349" s="328" t="s">
        <v>11441</v>
      </c>
      <c r="J2349" s="328" t="s">
        <v>11442</v>
      </c>
      <c r="K2349" s="328" t="s">
        <v>128</v>
      </c>
      <c r="M2349" s="328" t="str">
        <f t="shared" si="73"/>
        <v>006910 KS EQUITY</v>
      </c>
      <c r="O2349" s="328" t="str">
        <f t="shared" si="74"/>
        <v>KOSDAQ:A006910</v>
      </c>
    </row>
    <row r="2350" spans="2:15">
      <c r="B2350" s="328" t="s">
        <v>11443</v>
      </c>
      <c r="C2350" s="328" t="s">
        <v>4165</v>
      </c>
      <c r="D2350" s="331" t="s">
        <v>11444</v>
      </c>
      <c r="E2350" s="328" t="s">
        <v>439</v>
      </c>
      <c r="F2350" s="328" t="s">
        <v>11445</v>
      </c>
      <c r="G2350" s="330">
        <v>34584</v>
      </c>
      <c r="H2350" s="328" t="s">
        <v>39</v>
      </c>
      <c r="I2350" s="328" t="s">
        <v>11446</v>
      </c>
      <c r="J2350" s="328" t="s">
        <v>11447</v>
      </c>
      <c r="K2350" s="328" t="s">
        <v>67</v>
      </c>
      <c r="M2350" s="328" t="str">
        <f t="shared" si="73"/>
        <v>018290 KS EQUITY</v>
      </c>
      <c r="O2350" s="328" t="str">
        <f t="shared" si="74"/>
        <v>KOSDAQ:A018290</v>
      </c>
    </row>
    <row r="2351" spans="2:15">
      <c r="B2351" s="328" t="s">
        <v>11448</v>
      </c>
      <c r="C2351" s="328" t="s">
        <v>4165</v>
      </c>
      <c r="D2351" s="331" t="s">
        <v>11449</v>
      </c>
      <c r="E2351" s="328" t="s">
        <v>112</v>
      </c>
      <c r="F2351" s="328" t="s">
        <v>11450</v>
      </c>
      <c r="G2351" s="330">
        <v>34584</v>
      </c>
      <c r="H2351" s="328" t="s">
        <v>39</v>
      </c>
      <c r="I2351" s="328" t="s">
        <v>11451</v>
      </c>
      <c r="J2351" s="328" t="s">
        <v>11452</v>
      </c>
      <c r="K2351" s="328" t="s">
        <v>351</v>
      </c>
      <c r="M2351" s="328" t="str">
        <f t="shared" si="73"/>
        <v>023160 KS EQUITY</v>
      </c>
      <c r="O2351" s="328" t="str">
        <f t="shared" si="74"/>
        <v>KOSDAQ:A023160</v>
      </c>
    </row>
    <row r="2352" spans="2:15">
      <c r="B2352" s="328" t="s">
        <v>11453</v>
      </c>
      <c r="C2352" s="328" t="s">
        <v>4165</v>
      </c>
      <c r="D2352" s="331" t="s">
        <v>11454</v>
      </c>
      <c r="E2352" s="328" t="s">
        <v>1154</v>
      </c>
      <c r="F2352" s="328" t="s">
        <v>11455</v>
      </c>
      <c r="G2352" s="330">
        <v>34551</v>
      </c>
      <c r="H2352" s="328" t="s">
        <v>39</v>
      </c>
      <c r="I2352" s="328" t="s">
        <v>11456</v>
      </c>
      <c r="J2352" s="328" t="s">
        <v>11457</v>
      </c>
      <c r="K2352" s="328" t="s">
        <v>67</v>
      </c>
      <c r="M2352" s="328" t="str">
        <f t="shared" si="73"/>
        <v>007530 KS EQUITY</v>
      </c>
      <c r="O2352" s="328" t="str">
        <f t="shared" si="74"/>
        <v>KOSDAQ:A007530</v>
      </c>
    </row>
    <row r="2353" spans="2:15">
      <c r="B2353" s="328" t="s">
        <v>11458</v>
      </c>
      <c r="C2353" s="328" t="s">
        <v>4165</v>
      </c>
      <c r="D2353" s="331" t="s">
        <v>11459</v>
      </c>
      <c r="E2353" s="328" t="s">
        <v>958</v>
      </c>
      <c r="F2353" s="328" t="s">
        <v>11460</v>
      </c>
      <c r="G2353" s="330">
        <v>34513</v>
      </c>
      <c r="H2353" s="328" t="s">
        <v>39</v>
      </c>
      <c r="I2353" s="328" t="s">
        <v>11461</v>
      </c>
      <c r="J2353" s="328" t="s">
        <v>11462</v>
      </c>
      <c r="K2353" s="328" t="s">
        <v>971</v>
      </c>
      <c r="M2353" s="328" t="str">
        <f t="shared" si="73"/>
        <v>001000 KS EQUITY</v>
      </c>
      <c r="O2353" s="328" t="str">
        <f t="shared" si="74"/>
        <v>KOSDAQ:A001000</v>
      </c>
    </row>
    <row r="2354" spans="2:15">
      <c r="B2354" s="328" t="s">
        <v>11463</v>
      </c>
      <c r="C2354" s="328" t="s">
        <v>4165</v>
      </c>
      <c r="D2354" s="331" t="s">
        <v>11464</v>
      </c>
      <c r="E2354" s="328" t="s">
        <v>112</v>
      </c>
      <c r="F2354" s="328" t="s">
        <v>11465</v>
      </c>
      <c r="G2354" s="330">
        <v>34513</v>
      </c>
      <c r="H2354" s="328" t="s">
        <v>39</v>
      </c>
      <c r="I2354" s="328" t="s">
        <v>11466</v>
      </c>
      <c r="J2354" s="328" t="s">
        <v>11467</v>
      </c>
      <c r="K2354" s="328" t="s">
        <v>67</v>
      </c>
      <c r="M2354" s="328" t="str">
        <f t="shared" si="73"/>
        <v>012620 KS EQUITY</v>
      </c>
      <c r="O2354" s="328" t="str">
        <f t="shared" si="74"/>
        <v>KOSDAQ:A012620</v>
      </c>
    </row>
    <row r="2355" spans="2:15">
      <c r="B2355" s="328" t="s">
        <v>11468</v>
      </c>
      <c r="C2355" s="328" t="s">
        <v>4165</v>
      </c>
      <c r="D2355" s="331" t="s">
        <v>11469</v>
      </c>
      <c r="E2355" s="328" t="s">
        <v>432</v>
      </c>
      <c r="F2355" s="328" t="s">
        <v>11470</v>
      </c>
      <c r="G2355" s="330">
        <v>34478</v>
      </c>
      <c r="H2355" s="328" t="s">
        <v>39</v>
      </c>
      <c r="I2355" s="328" t="s">
        <v>11471</v>
      </c>
      <c r="J2355" s="328" t="s">
        <v>11472</v>
      </c>
      <c r="K2355" s="328" t="s">
        <v>971</v>
      </c>
      <c r="M2355" s="328" t="str">
        <f t="shared" si="73"/>
        <v>011370 KS EQUITY</v>
      </c>
      <c r="O2355" s="328" t="str">
        <f t="shared" si="74"/>
        <v>KOSDAQ:A011370</v>
      </c>
    </row>
    <row r="2356" spans="2:15">
      <c r="B2356" s="328" t="s">
        <v>11473</v>
      </c>
      <c r="C2356" s="328" t="s">
        <v>4165</v>
      </c>
      <c r="D2356" s="331" t="s">
        <v>11474</v>
      </c>
      <c r="E2356" s="328" t="s">
        <v>1072</v>
      </c>
      <c r="F2356" s="328" t="s">
        <v>11475</v>
      </c>
      <c r="G2356" s="330">
        <v>34411</v>
      </c>
      <c r="H2356" s="328" t="s">
        <v>39</v>
      </c>
      <c r="I2356" s="328" t="s">
        <v>11476</v>
      </c>
      <c r="J2356" s="328" t="s">
        <v>11477</v>
      </c>
      <c r="K2356" s="328" t="s">
        <v>67</v>
      </c>
      <c r="M2356" s="328" t="str">
        <f t="shared" si="73"/>
        <v>018700 KS EQUITY</v>
      </c>
      <c r="O2356" s="328" t="str">
        <f t="shared" si="74"/>
        <v>KOSDAQ:A018700</v>
      </c>
    </row>
    <row r="2357" spans="2:15">
      <c r="B2357" s="328" t="s">
        <v>11478</v>
      </c>
      <c r="C2357" s="328" t="s">
        <v>4165</v>
      </c>
      <c r="D2357" s="331" t="s">
        <v>11479</v>
      </c>
      <c r="E2357" s="328" t="s">
        <v>63</v>
      </c>
      <c r="F2357" s="328" t="s">
        <v>11480</v>
      </c>
      <c r="G2357" s="330">
        <v>34390</v>
      </c>
      <c r="H2357" s="328" t="s">
        <v>39</v>
      </c>
      <c r="I2357" s="328" t="s">
        <v>11481</v>
      </c>
      <c r="J2357" s="328" t="s">
        <v>11482</v>
      </c>
      <c r="K2357" s="328" t="s">
        <v>33</v>
      </c>
      <c r="M2357" s="328" t="str">
        <f t="shared" si="73"/>
        <v>014470 KS EQUITY</v>
      </c>
      <c r="O2357" s="328" t="str">
        <f t="shared" si="74"/>
        <v>KOSDAQ:A014470</v>
      </c>
    </row>
    <row r="2358" spans="2:15">
      <c r="B2358" s="328" t="s">
        <v>11483</v>
      </c>
      <c r="C2358" s="328" t="s">
        <v>4165</v>
      </c>
      <c r="D2358" s="331" t="s">
        <v>11484</v>
      </c>
      <c r="E2358" s="328" t="s">
        <v>1098</v>
      </c>
      <c r="F2358" s="328" t="s">
        <v>11485</v>
      </c>
      <c r="G2358" s="330">
        <v>34340</v>
      </c>
      <c r="H2358" s="328" t="s">
        <v>39</v>
      </c>
      <c r="I2358" s="328" t="s">
        <v>11486</v>
      </c>
      <c r="J2358" s="328" t="s">
        <v>11487</v>
      </c>
      <c r="K2358" s="328" t="s">
        <v>635</v>
      </c>
      <c r="M2358" s="328" t="str">
        <f t="shared" si="73"/>
        <v>007720 KS EQUITY</v>
      </c>
      <c r="O2358" s="328" t="str">
        <f t="shared" si="74"/>
        <v>KOSDAQ:A007720</v>
      </c>
    </row>
    <row r="2359" spans="2:15">
      <c r="B2359" s="328" t="s">
        <v>11488</v>
      </c>
      <c r="C2359" s="328" t="s">
        <v>4165</v>
      </c>
      <c r="D2359" s="331" t="s">
        <v>11489</v>
      </c>
      <c r="E2359" s="328" t="s">
        <v>187</v>
      </c>
      <c r="F2359" s="328" t="s">
        <v>11490</v>
      </c>
      <c r="G2359" s="330">
        <v>34332</v>
      </c>
      <c r="H2359" s="328" t="s">
        <v>39</v>
      </c>
      <c r="I2359" s="328" t="s">
        <v>11491</v>
      </c>
      <c r="J2359" s="328" t="s">
        <v>11492</v>
      </c>
      <c r="K2359" s="328" t="s">
        <v>436</v>
      </c>
      <c r="M2359" s="328" t="str">
        <f t="shared" si="73"/>
        <v>013720 KS EQUITY</v>
      </c>
      <c r="O2359" s="328" t="str">
        <f t="shared" si="74"/>
        <v>KOSDAQ:A013720</v>
      </c>
    </row>
    <row r="2360" spans="2:15">
      <c r="B2360" s="328" t="s">
        <v>11493</v>
      </c>
      <c r="C2360" s="328" t="s">
        <v>4165</v>
      </c>
      <c r="D2360" s="331" t="s">
        <v>11494</v>
      </c>
      <c r="E2360" s="328" t="s">
        <v>745</v>
      </c>
      <c r="F2360" s="328" t="s">
        <v>11385</v>
      </c>
      <c r="G2360" s="330">
        <v>34332</v>
      </c>
      <c r="H2360" s="328" t="s">
        <v>39</v>
      </c>
      <c r="I2360" s="328" t="s">
        <v>11495</v>
      </c>
      <c r="J2360" s="328" t="s">
        <v>2254</v>
      </c>
      <c r="K2360" s="328" t="s">
        <v>67</v>
      </c>
      <c r="M2360" s="328" t="str">
        <f t="shared" si="73"/>
        <v>006580 KS EQUITY</v>
      </c>
      <c r="O2360" s="328" t="str">
        <f t="shared" si="74"/>
        <v>KOSDAQ:A006580</v>
      </c>
    </row>
    <row r="2361" spans="2:15">
      <c r="B2361" s="328" t="s">
        <v>11496</v>
      </c>
      <c r="C2361" s="328" t="s">
        <v>4165</v>
      </c>
      <c r="D2361" s="331" t="s">
        <v>11497</v>
      </c>
      <c r="E2361" s="328" t="s">
        <v>187</v>
      </c>
      <c r="F2361" s="328" t="s">
        <v>11498</v>
      </c>
      <c r="G2361" s="330">
        <v>34332</v>
      </c>
      <c r="H2361" s="328" t="s">
        <v>39</v>
      </c>
      <c r="I2361" s="328" t="s">
        <v>11499</v>
      </c>
      <c r="J2361" s="328" t="s">
        <v>11500</v>
      </c>
      <c r="K2361" s="328" t="s">
        <v>176</v>
      </c>
      <c r="M2361" s="328" t="str">
        <f t="shared" si="73"/>
        <v>011320 KS EQUITY</v>
      </c>
      <c r="O2361" s="328" t="str">
        <f t="shared" si="74"/>
        <v>KOSDAQ:A011320</v>
      </c>
    </row>
    <row r="2362" spans="2:15">
      <c r="B2362" s="328" t="s">
        <v>11501</v>
      </c>
      <c r="C2362" s="328" t="s">
        <v>4165</v>
      </c>
      <c r="D2362" s="331" t="s">
        <v>11502</v>
      </c>
      <c r="E2362" s="328" t="s">
        <v>1114</v>
      </c>
      <c r="F2362" s="328" t="s">
        <v>11503</v>
      </c>
      <c r="G2362" s="330">
        <v>34332</v>
      </c>
      <c r="H2362" s="328" t="s">
        <v>39</v>
      </c>
      <c r="I2362" s="328" t="s">
        <v>6311</v>
      </c>
      <c r="J2362" s="328" t="s">
        <v>11504</v>
      </c>
      <c r="K2362" s="328" t="s">
        <v>67</v>
      </c>
      <c r="M2362" s="328" t="str">
        <f t="shared" si="73"/>
        <v>018120 KS EQUITY</v>
      </c>
      <c r="O2362" s="328" t="str">
        <f t="shared" si="74"/>
        <v>KOSDAQ:A018120</v>
      </c>
    </row>
    <row r="2363" spans="2:15">
      <c r="B2363" s="328" t="s">
        <v>11505</v>
      </c>
      <c r="C2363" s="328" t="s">
        <v>4165</v>
      </c>
      <c r="D2363" s="331" t="s">
        <v>11506</v>
      </c>
      <c r="E2363" s="328" t="s">
        <v>836</v>
      </c>
      <c r="F2363" s="328" t="s">
        <v>11507</v>
      </c>
      <c r="G2363" s="330">
        <v>34310</v>
      </c>
      <c r="H2363" s="328" t="s">
        <v>39</v>
      </c>
      <c r="I2363" s="328" t="s">
        <v>11508</v>
      </c>
      <c r="J2363" s="328" t="s">
        <v>11509</v>
      </c>
      <c r="K2363" s="328" t="s">
        <v>176</v>
      </c>
      <c r="M2363" s="328" t="str">
        <f t="shared" si="73"/>
        <v>009620 KS EQUITY</v>
      </c>
      <c r="O2363" s="328" t="str">
        <f t="shared" si="74"/>
        <v>KOSDAQ:A009620</v>
      </c>
    </row>
    <row r="2364" spans="2:15">
      <c r="B2364" s="328" t="s">
        <v>11510</v>
      </c>
      <c r="C2364" s="328" t="s">
        <v>4165</v>
      </c>
      <c r="D2364" s="331" t="s">
        <v>11511</v>
      </c>
      <c r="E2364" s="328" t="s">
        <v>5331</v>
      </c>
      <c r="F2364" s="328" t="s">
        <v>11512</v>
      </c>
      <c r="G2364" s="330">
        <v>34310</v>
      </c>
      <c r="H2364" s="328" t="s">
        <v>39</v>
      </c>
      <c r="I2364" s="328" t="s">
        <v>11513</v>
      </c>
      <c r="J2364" s="328" t="s">
        <v>11514</v>
      </c>
      <c r="K2364" s="328" t="s">
        <v>971</v>
      </c>
      <c r="M2364" s="328" t="str">
        <f t="shared" si="73"/>
        <v>005670 KS EQUITY</v>
      </c>
      <c r="O2364" s="328" t="str">
        <f t="shared" si="74"/>
        <v>KOSDAQ:A005670</v>
      </c>
    </row>
    <row r="2365" spans="2:15">
      <c r="B2365" s="328" t="s">
        <v>11515</v>
      </c>
      <c r="C2365" s="328" t="s">
        <v>4165</v>
      </c>
      <c r="D2365" s="331" t="s">
        <v>11516</v>
      </c>
      <c r="E2365" s="328" t="s">
        <v>142</v>
      </c>
      <c r="F2365" s="328" t="s">
        <v>11517</v>
      </c>
      <c r="G2365" s="330">
        <v>34310</v>
      </c>
      <c r="H2365" s="328" t="s">
        <v>39</v>
      </c>
      <c r="I2365" s="328" t="s">
        <v>11518</v>
      </c>
      <c r="J2365" s="328" t="s">
        <v>11519</v>
      </c>
      <c r="K2365" s="328" t="s">
        <v>33</v>
      </c>
      <c r="M2365" s="328" t="str">
        <f t="shared" si="73"/>
        <v>007330 KS EQUITY</v>
      </c>
      <c r="O2365" s="328" t="str">
        <f t="shared" si="74"/>
        <v>KOSDAQ:A007330</v>
      </c>
    </row>
    <row r="2366" spans="2:15">
      <c r="B2366" s="328" t="s">
        <v>11520</v>
      </c>
      <c r="C2366" s="328" t="s">
        <v>4165</v>
      </c>
      <c r="D2366" s="331" t="s">
        <v>11521</v>
      </c>
      <c r="E2366" s="328" t="s">
        <v>124</v>
      </c>
      <c r="F2366" s="328" t="s">
        <v>11522</v>
      </c>
      <c r="G2366" s="330">
        <v>34310</v>
      </c>
      <c r="H2366" s="328" t="s">
        <v>39</v>
      </c>
      <c r="I2366" s="328" t="s">
        <v>11523</v>
      </c>
      <c r="J2366" s="328" t="s">
        <v>11524</v>
      </c>
      <c r="K2366" s="328" t="s">
        <v>67</v>
      </c>
      <c r="M2366" s="328" t="str">
        <f t="shared" si="73"/>
        <v>006140 KS EQUITY</v>
      </c>
      <c r="O2366" s="328" t="str">
        <f t="shared" si="74"/>
        <v>KOSDAQ:A006140</v>
      </c>
    </row>
    <row r="2367" spans="2:15">
      <c r="B2367" s="328" t="s">
        <v>11525</v>
      </c>
      <c r="C2367" s="328" t="s">
        <v>4165</v>
      </c>
      <c r="D2367" s="331" t="s">
        <v>11526</v>
      </c>
      <c r="E2367" s="328" t="s">
        <v>461</v>
      </c>
      <c r="F2367" s="328" t="s">
        <v>11527</v>
      </c>
      <c r="G2367" s="330">
        <v>34278</v>
      </c>
      <c r="H2367" s="328" t="s">
        <v>39</v>
      </c>
      <c r="I2367" s="328" t="s">
        <v>11528</v>
      </c>
      <c r="J2367" s="328" t="s">
        <v>11529</v>
      </c>
      <c r="K2367" s="328" t="s">
        <v>33</v>
      </c>
      <c r="M2367" s="328" t="str">
        <f t="shared" si="73"/>
        <v>019010 KS EQUITY</v>
      </c>
      <c r="O2367" s="328" t="str">
        <f t="shared" si="74"/>
        <v>KOSDAQ:A019010</v>
      </c>
    </row>
    <row r="2368" spans="2:15">
      <c r="B2368" s="328" t="s">
        <v>11530</v>
      </c>
      <c r="C2368" s="328" t="s">
        <v>4165</v>
      </c>
      <c r="D2368" s="331" t="s">
        <v>11531</v>
      </c>
      <c r="E2368" s="328" t="s">
        <v>500</v>
      </c>
      <c r="F2368" s="328" t="s">
        <v>11532</v>
      </c>
      <c r="G2368" s="330">
        <v>34254</v>
      </c>
      <c r="H2368" s="328" t="s">
        <v>39</v>
      </c>
      <c r="I2368" s="328" t="s">
        <v>11533</v>
      </c>
      <c r="J2368" s="328" t="s">
        <v>11534</v>
      </c>
      <c r="K2368" s="328" t="s">
        <v>176</v>
      </c>
      <c r="M2368" s="328" t="str">
        <f t="shared" si="73"/>
        <v>009780 KS EQUITY</v>
      </c>
      <c r="O2368" s="328" t="str">
        <f t="shared" si="74"/>
        <v>KOSDAQ:A009780</v>
      </c>
    </row>
    <row r="2369" spans="2:15">
      <c r="B2369" s="328" t="s">
        <v>11535</v>
      </c>
      <c r="C2369" s="328" t="s">
        <v>4165</v>
      </c>
      <c r="D2369" s="331" t="s">
        <v>11536</v>
      </c>
      <c r="E2369" s="328" t="s">
        <v>2245</v>
      </c>
      <c r="F2369" s="328" t="s">
        <v>11537</v>
      </c>
      <c r="G2369" s="330">
        <v>34180</v>
      </c>
      <c r="H2369" s="328" t="s">
        <v>39</v>
      </c>
      <c r="I2369" s="328" t="s">
        <v>5820</v>
      </c>
      <c r="J2369" s="328" t="s">
        <v>11538</v>
      </c>
      <c r="K2369" s="328" t="s">
        <v>971</v>
      </c>
      <c r="M2369" s="328" t="str">
        <f t="shared" si="73"/>
        <v>020400 KS EQUITY</v>
      </c>
      <c r="O2369" s="328" t="str">
        <f t="shared" si="74"/>
        <v>KOSDAQ:A020400</v>
      </c>
    </row>
    <row r="2370" spans="2:15">
      <c r="B2370" s="328" t="s">
        <v>11539</v>
      </c>
      <c r="C2370" s="328" t="s">
        <v>4165</v>
      </c>
      <c r="D2370" s="331" t="s">
        <v>11540</v>
      </c>
      <c r="E2370" s="328" t="s">
        <v>467</v>
      </c>
      <c r="F2370" s="328" t="s">
        <v>11541</v>
      </c>
      <c r="G2370" s="330">
        <v>34157</v>
      </c>
      <c r="H2370" s="328" t="s">
        <v>39</v>
      </c>
      <c r="I2370" s="328" t="s">
        <v>11542</v>
      </c>
      <c r="J2370" s="328" t="s">
        <v>11543</v>
      </c>
      <c r="K2370" s="328" t="s">
        <v>128</v>
      </c>
      <c r="M2370" s="328" t="str">
        <f t="shared" si="73"/>
        <v>014200 KS EQUITY</v>
      </c>
      <c r="O2370" s="328" t="str">
        <f t="shared" si="74"/>
        <v>KOSDAQ:A014200</v>
      </c>
    </row>
    <row r="2371" spans="2:15">
      <c r="B2371" s="328" t="s">
        <v>11544</v>
      </c>
      <c r="C2371" s="328" t="s">
        <v>4165</v>
      </c>
      <c r="D2371" s="331" t="s">
        <v>11545</v>
      </c>
      <c r="E2371" s="328" t="s">
        <v>187</v>
      </c>
      <c r="F2371" s="328" t="s">
        <v>11546</v>
      </c>
      <c r="G2371" s="330">
        <v>34141</v>
      </c>
      <c r="H2371" s="328" t="s">
        <v>39</v>
      </c>
      <c r="I2371" s="328" t="s">
        <v>11547</v>
      </c>
      <c r="J2371" s="328" t="s">
        <v>11548</v>
      </c>
      <c r="K2371" s="328" t="s">
        <v>67</v>
      </c>
      <c r="M2371" s="328" t="str">
        <f t="shared" si="73"/>
        <v>005710 KS EQUITY</v>
      </c>
      <c r="O2371" s="328" t="str">
        <f t="shared" si="74"/>
        <v>KOSDAQ:A005710</v>
      </c>
    </row>
    <row r="2372" spans="2:15">
      <c r="B2372" s="328" t="s">
        <v>11549</v>
      </c>
      <c r="C2372" s="328" t="s">
        <v>4165</v>
      </c>
      <c r="D2372" s="331" t="s">
        <v>11550</v>
      </c>
      <c r="E2372" s="328" t="s">
        <v>63</v>
      </c>
      <c r="F2372" s="328" t="s">
        <v>11551</v>
      </c>
      <c r="G2372" s="330">
        <v>34141</v>
      </c>
      <c r="H2372" s="328" t="s">
        <v>39</v>
      </c>
      <c r="I2372" s="328" t="s">
        <v>11552</v>
      </c>
      <c r="J2372" s="328" t="s">
        <v>11553</v>
      </c>
      <c r="K2372" s="328" t="s">
        <v>33</v>
      </c>
      <c r="M2372" s="328" t="str">
        <f t="shared" si="73"/>
        <v>016600 KS EQUITY</v>
      </c>
      <c r="O2372" s="328" t="str">
        <f t="shared" si="74"/>
        <v>KOSDAQ:A016600</v>
      </c>
    </row>
    <row r="2373" spans="2:15">
      <c r="B2373" s="328" t="s">
        <v>11554</v>
      </c>
      <c r="C2373" s="328" t="s">
        <v>4165</v>
      </c>
      <c r="D2373" s="331" t="s">
        <v>11555</v>
      </c>
      <c r="E2373" s="328" t="s">
        <v>1072</v>
      </c>
      <c r="F2373" s="328" t="s">
        <v>11556</v>
      </c>
      <c r="G2373" s="330">
        <v>34123</v>
      </c>
      <c r="H2373" s="328" t="s">
        <v>39</v>
      </c>
      <c r="I2373" s="328" t="s">
        <v>11557</v>
      </c>
      <c r="J2373" s="328" t="s">
        <v>11558</v>
      </c>
      <c r="K2373" s="328" t="s">
        <v>33</v>
      </c>
      <c r="M2373" s="328" t="str">
        <f t="shared" si="73"/>
        <v>004590 KS EQUITY</v>
      </c>
      <c r="O2373" s="328" t="str">
        <f t="shared" si="74"/>
        <v>KOSDAQ:A004590</v>
      </c>
    </row>
    <row r="2374" spans="2:15">
      <c r="B2374" s="328" t="s">
        <v>11559</v>
      </c>
      <c r="C2374" s="328" t="s">
        <v>4165</v>
      </c>
      <c r="D2374" s="331" t="s">
        <v>11560</v>
      </c>
      <c r="E2374" s="328" t="s">
        <v>756</v>
      </c>
      <c r="F2374" s="328" t="s">
        <v>11561</v>
      </c>
      <c r="G2374" s="330">
        <v>34080</v>
      </c>
      <c r="H2374" s="328" t="s">
        <v>39</v>
      </c>
      <c r="I2374" s="328" t="s">
        <v>11562</v>
      </c>
      <c r="J2374" s="328" t="s">
        <v>11563</v>
      </c>
      <c r="K2374" s="328" t="s">
        <v>33</v>
      </c>
      <c r="M2374" s="328" t="str">
        <f t="shared" si="73"/>
        <v>016670 KS EQUITY</v>
      </c>
      <c r="O2374" s="328" t="str">
        <f t="shared" si="74"/>
        <v>KOSDAQ:A016670</v>
      </c>
    </row>
    <row r="2375" spans="2:15">
      <c r="B2375" s="328" t="s">
        <v>11564</v>
      </c>
      <c r="C2375" s="328" t="s">
        <v>4165</v>
      </c>
      <c r="D2375" s="331" t="s">
        <v>11565</v>
      </c>
      <c r="E2375" s="328" t="s">
        <v>756</v>
      </c>
      <c r="F2375" s="328" t="s">
        <v>11566</v>
      </c>
      <c r="G2375" s="330">
        <v>34052</v>
      </c>
      <c r="H2375" s="328" t="s">
        <v>39</v>
      </c>
      <c r="I2375" s="328" t="s">
        <v>11567</v>
      </c>
      <c r="J2375" s="328" t="s">
        <v>11568</v>
      </c>
      <c r="K2375" s="328" t="s">
        <v>33</v>
      </c>
      <c r="M2375" s="328" t="str">
        <f t="shared" si="73"/>
        <v>000440 KS EQUITY</v>
      </c>
      <c r="O2375" s="328" t="str">
        <f t="shared" si="74"/>
        <v>KOSDAQ:A000440</v>
      </c>
    </row>
    <row r="2376" spans="2:15">
      <c r="B2376" s="328" t="s">
        <v>11569</v>
      </c>
      <c r="C2376" s="328" t="s">
        <v>4165</v>
      </c>
      <c r="D2376" s="331" t="s">
        <v>11570</v>
      </c>
      <c r="E2376" s="328" t="s">
        <v>2209</v>
      </c>
      <c r="F2376" s="328" t="s">
        <v>11571</v>
      </c>
      <c r="G2376" s="330">
        <v>33967</v>
      </c>
      <c r="H2376" s="328" t="s">
        <v>39</v>
      </c>
      <c r="I2376" s="328" t="s">
        <v>11572</v>
      </c>
      <c r="J2376" s="328" t="s">
        <v>11573</v>
      </c>
      <c r="K2376" s="328" t="s">
        <v>67</v>
      </c>
      <c r="M2376" s="328" t="str">
        <f t="shared" si="73"/>
        <v>014970 KS EQUITY</v>
      </c>
      <c r="O2376" s="328" t="str">
        <f t="shared" si="74"/>
        <v>KOSDAQ:A014970</v>
      </c>
    </row>
    <row r="2377" spans="2:15">
      <c r="B2377" s="328" t="s">
        <v>11574</v>
      </c>
      <c r="C2377" s="328" t="s">
        <v>4165</v>
      </c>
      <c r="D2377" s="331" t="s">
        <v>11575</v>
      </c>
      <c r="E2377" s="328" t="s">
        <v>376</v>
      </c>
      <c r="F2377" s="328" t="s">
        <v>11576</v>
      </c>
      <c r="G2377" s="330">
        <v>33956</v>
      </c>
      <c r="H2377" s="328" t="s">
        <v>39</v>
      </c>
      <c r="I2377" s="328" t="s">
        <v>11577</v>
      </c>
      <c r="J2377" s="328" t="s">
        <v>11578</v>
      </c>
      <c r="K2377" s="328" t="s">
        <v>67</v>
      </c>
      <c r="M2377" s="328" t="str">
        <f t="shared" si="73"/>
        <v>011040 KS EQUITY</v>
      </c>
      <c r="O2377" s="328" t="str">
        <f t="shared" si="74"/>
        <v>KOSDAQ:A011040</v>
      </c>
    </row>
    <row r="2378" spans="2:15">
      <c r="B2378" s="328" t="s">
        <v>11579</v>
      </c>
      <c r="C2378" s="328" t="s">
        <v>4165</v>
      </c>
      <c r="D2378" s="331" t="s">
        <v>11580</v>
      </c>
      <c r="E2378" s="328" t="s">
        <v>136</v>
      </c>
      <c r="F2378" s="328" t="s">
        <v>11581</v>
      </c>
      <c r="G2378" s="330">
        <v>33956</v>
      </c>
      <c r="H2378" s="328" t="s">
        <v>39</v>
      </c>
      <c r="I2378" s="328" t="s">
        <v>11582</v>
      </c>
      <c r="J2378" s="328" t="s">
        <v>11583</v>
      </c>
      <c r="K2378" s="328" t="s">
        <v>33</v>
      </c>
      <c r="M2378" s="328" t="str">
        <f t="shared" si="73"/>
        <v>008370 KS EQUITY</v>
      </c>
      <c r="O2378" s="328" t="str">
        <f t="shared" si="74"/>
        <v>KOSDAQ:A008370</v>
      </c>
    </row>
    <row r="2379" spans="2:15">
      <c r="B2379" s="328" t="s">
        <v>11584</v>
      </c>
      <c r="C2379" s="328" t="s">
        <v>4165</v>
      </c>
      <c r="D2379" s="331" t="s">
        <v>11585</v>
      </c>
      <c r="E2379" s="328" t="s">
        <v>179</v>
      </c>
      <c r="F2379" s="328" t="s">
        <v>11586</v>
      </c>
      <c r="G2379" s="330">
        <v>33938</v>
      </c>
      <c r="H2379" s="328" t="s">
        <v>39</v>
      </c>
      <c r="I2379" s="328" t="s">
        <v>11587</v>
      </c>
      <c r="J2379" s="328" t="s">
        <v>11588</v>
      </c>
      <c r="K2379" s="328" t="s">
        <v>33</v>
      </c>
      <c r="M2379" s="328" t="str">
        <f t="shared" si="73"/>
        <v>007390 KS EQUITY</v>
      </c>
      <c r="O2379" s="328" t="str">
        <f t="shared" si="74"/>
        <v>KOSDAQ:A007390</v>
      </c>
    </row>
    <row r="2380" spans="2:15">
      <c r="B2380" s="328" t="s">
        <v>11589</v>
      </c>
      <c r="C2380" s="328" t="s">
        <v>4165</v>
      </c>
      <c r="D2380" s="331" t="s">
        <v>11590</v>
      </c>
      <c r="E2380" s="328" t="s">
        <v>432</v>
      </c>
      <c r="F2380" s="328" t="s">
        <v>11340</v>
      </c>
      <c r="G2380" s="330">
        <v>33938</v>
      </c>
      <c r="H2380" s="328" t="s">
        <v>39</v>
      </c>
      <c r="I2380" s="328" t="s">
        <v>11591</v>
      </c>
      <c r="J2380" s="328" t="s">
        <v>11592</v>
      </c>
      <c r="K2380" s="328" t="s">
        <v>33</v>
      </c>
      <c r="M2380" s="328" t="str">
        <f t="shared" si="73"/>
        <v>002290 KS EQUITY</v>
      </c>
      <c r="O2380" s="328" t="str">
        <f t="shared" si="74"/>
        <v>KOSDAQ:A002290</v>
      </c>
    </row>
    <row r="2381" spans="2:15">
      <c r="B2381" s="328" t="s">
        <v>11593</v>
      </c>
      <c r="C2381" s="328" t="s">
        <v>4165</v>
      </c>
      <c r="D2381" s="331" t="s">
        <v>11594</v>
      </c>
      <c r="E2381" s="328" t="s">
        <v>187</v>
      </c>
      <c r="F2381" s="328" t="s">
        <v>11595</v>
      </c>
      <c r="G2381" s="330">
        <v>33911</v>
      </c>
      <c r="H2381" s="328" t="s">
        <v>39</v>
      </c>
      <c r="I2381" s="328" t="s">
        <v>11596</v>
      </c>
      <c r="J2381" s="328" t="s">
        <v>11597</v>
      </c>
      <c r="K2381" s="328" t="s">
        <v>104</v>
      </c>
      <c r="M2381" s="328" t="str">
        <f t="shared" si="73"/>
        <v>019540 KS EQUITY</v>
      </c>
      <c r="O2381" s="328" t="str">
        <f t="shared" si="74"/>
        <v>KOSDAQ:A019540</v>
      </c>
    </row>
    <row r="2382" spans="2:15">
      <c r="B2382" s="328" t="s">
        <v>11598</v>
      </c>
      <c r="C2382" s="328" t="s">
        <v>4165</v>
      </c>
      <c r="D2382" s="331" t="s">
        <v>11599</v>
      </c>
      <c r="E2382" s="328" t="s">
        <v>421</v>
      </c>
      <c r="F2382" s="328" t="s">
        <v>11600</v>
      </c>
      <c r="G2382" s="330">
        <v>33854</v>
      </c>
      <c r="H2382" s="328" t="s">
        <v>39</v>
      </c>
      <c r="I2382" s="328" t="s">
        <v>11601</v>
      </c>
      <c r="J2382" s="328" t="s">
        <v>11602</v>
      </c>
      <c r="K2382" s="328" t="s">
        <v>579</v>
      </c>
      <c r="M2382" s="328" t="str">
        <f t="shared" si="73"/>
        <v>007770 KS EQUITY</v>
      </c>
      <c r="O2382" s="328" t="str">
        <f t="shared" si="74"/>
        <v>KOSDAQ:A007770</v>
      </c>
    </row>
    <row r="2383" spans="2:15">
      <c r="B2383" s="328" t="s">
        <v>11603</v>
      </c>
      <c r="C2383" s="328" t="s">
        <v>4165</v>
      </c>
      <c r="D2383" s="331" t="s">
        <v>11604</v>
      </c>
      <c r="E2383" s="328" t="s">
        <v>439</v>
      </c>
      <c r="F2383" s="328" t="s">
        <v>11503</v>
      </c>
      <c r="G2383" s="330">
        <v>33820</v>
      </c>
      <c r="H2383" s="328" t="s">
        <v>39</v>
      </c>
      <c r="I2383" s="328" t="s">
        <v>11605</v>
      </c>
      <c r="J2383" s="328" t="s">
        <v>11606</v>
      </c>
      <c r="K2383" s="328" t="s">
        <v>67</v>
      </c>
      <c r="M2383" s="328" t="str">
        <f t="shared" si="73"/>
        <v>017890 KS EQUITY</v>
      </c>
      <c r="O2383" s="328" t="str">
        <f t="shared" si="74"/>
        <v>KOSDAQ:A017890</v>
      </c>
    </row>
    <row r="2384" spans="2:15">
      <c r="B2384" s="328" t="s">
        <v>11607</v>
      </c>
      <c r="C2384" s="328" t="s">
        <v>4165</v>
      </c>
      <c r="D2384" s="331" t="s">
        <v>11608</v>
      </c>
      <c r="E2384" s="328" t="s">
        <v>1019</v>
      </c>
      <c r="F2384" s="328" t="s">
        <v>11410</v>
      </c>
      <c r="G2384" s="330">
        <v>33817</v>
      </c>
      <c r="H2384" s="328" t="s">
        <v>39</v>
      </c>
      <c r="I2384" s="328" t="s">
        <v>11609</v>
      </c>
      <c r="J2384" s="328" t="s">
        <v>11610</v>
      </c>
      <c r="K2384" s="328" t="s">
        <v>33</v>
      </c>
      <c r="M2384" s="328" t="str">
        <f t="shared" si="73"/>
        <v>003310 KS EQUITY</v>
      </c>
      <c r="O2384" s="328" t="str">
        <f t="shared" si="74"/>
        <v>KOSDAQ:A003310</v>
      </c>
    </row>
    <row r="2385" spans="2:15">
      <c r="B2385" s="328" t="s">
        <v>11611</v>
      </c>
      <c r="C2385" s="328" t="s">
        <v>4165</v>
      </c>
      <c r="D2385" s="331" t="s">
        <v>11612</v>
      </c>
      <c r="E2385" s="328" t="s">
        <v>1098</v>
      </c>
      <c r="F2385" s="328" t="s">
        <v>11613</v>
      </c>
      <c r="G2385" s="330">
        <v>33759</v>
      </c>
      <c r="H2385" s="328" t="s">
        <v>39</v>
      </c>
      <c r="I2385" s="328" t="s">
        <v>11614</v>
      </c>
      <c r="J2385" s="328" t="s">
        <v>11615</v>
      </c>
      <c r="K2385" s="328" t="s">
        <v>33</v>
      </c>
      <c r="M2385" s="328" t="str">
        <f t="shared" si="73"/>
        <v>019660 KS EQUITY</v>
      </c>
      <c r="O2385" s="328" t="str">
        <f t="shared" si="74"/>
        <v>KOSDAQ:A019660</v>
      </c>
    </row>
    <row r="2386" spans="2:15">
      <c r="B2386" s="328" t="s">
        <v>11616</v>
      </c>
      <c r="C2386" s="328" t="s">
        <v>4165</v>
      </c>
      <c r="D2386" s="331" t="s">
        <v>11617</v>
      </c>
      <c r="E2386" s="328" t="s">
        <v>1154</v>
      </c>
      <c r="F2386" s="328" t="s">
        <v>11618</v>
      </c>
      <c r="G2386" s="330">
        <v>33598</v>
      </c>
      <c r="H2386" s="328" t="s">
        <v>39</v>
      </c>
      <c r="I2386" s="328" t="s">
        <v>11619</v>
      </c>
      <c r="J2386" s="328" t="s">
        <v>11620</v>
      </c>
      <c r="K2386" s="328" t="s">
        <v>351</v>
      </c>
      <c r="M2386" s="328" t="str">
        <f t="shared" si="73"/>
        <v>017510 KS EQUITY</v>
      </c>
      <c r="O2386" s="328" t="str">
        <f t="shared" si="74"/>
        <v>KOSDAQ:A017510</v>
      </c>
    </row>
    <row r="2387" spans="2:15">
      <c r="B2387" s="328" t="s">
        <v>11621</v>
      </c>
      <c r="C2387" s="328" t="s">
        <v>4165</v>
      </c>
      <c r="D2387" s="331" t="s">
        <v>11622</v>
      </c>
      <c r="E2387" s="328" t="s">
        <v>626</v>
      </c>
      <c r="F2387" s="328" t="s">
        <v>11623</v>
      </c>
      <c r="G2387" s="330">
        <v>33431</v>
      </c>
      <c r="H2387" s="328" t="s">
        <v>39</v>
      </c>
      <c r="I2387" s="328" t="s">
        <v>11624</v>
      </c>
      <c r="J2387" s="328" t="s">
        <v>11625</v>
      </c>
      <c r="K2387" s="328" t="s">
        <v>33</v>
      </c>
      <c r="M2387" s="328" t="str">
        <f t="shared" si="73"/>
        <v>021080 KS EQUITY</v>
      </c>
      <c r="O2387" s="328" t="str">
        <f t="shared" si="74"/>
        <v>KOSDAQ:A021080</v>
      </c>
    </row>
    <row r="2388" spans="2:15">
      <c r="B2388" s="328" t="s">
        <v>11626</v>
      </c>
      <c r="C2388" s="328" t="s">
        <v>4165</v>
      </c>
      <c r="D2388" s="331" t="s">
        <v>11627</v>
      </c>
      <c r="E2388" s="328" t="s">
        <v>575</v>
      </c>
      <c r="F2388" s="328" t="s">
        <v>11628</v>
      </c>
      <c r="G2388" s="330">
        <v>33375</v>
      </c>
      <c r="H2388" s="328" t="s">
        <v>39</v>
      </c>
      <c r="I2388" s="328" t="s">
        <v>11629</v>
      </c>
      <c r="J2388" s="328" t="s">
        <v>11630</v>
      </c>
      <c r="K2388" s="328" t="s">
        <v>176</v>
      </c>
      <c r="M2388" s="328" t="str">
        <f t="shared" si="73"/>
        <v>008830 KS EQUITY</v>
      </c>
      <c r="O2388" s="328" t="str">
        <f t="shared" si="74"/>
        <v>KOSDAQ:A008830</v>
      </c>
    </row>
    <row r="2389" spans="2:15">
      <c r="B2389" s="328" t="s">
        <v>11631</v>
      </c>
      <c r="C2389" s="328" t="s">
        <v>4165</v>
      </c>
      <c r="D2389" s="331" t="s">
        <v>11632</v>
      </c>
      <c r="E2389" s="328" t="s">
        <v>478</v>
      </c>
      <c r="F2389" s="328" t="s">
        <v>8006</v>
      </c>
      <c r="G2389" s="330">
        <v>33242</v>
      </c>
      <c r="H2389" s="328" t="s">
        <v>39</v>
      </c>
      <c r="I2389" s="328" t="s">
        <v>11633</v>
      </c>
      <c r="J2389" s="328" t="s">
        <v>11634</v>
      </c>
      <c r="K2389" s="328" t="s">
        <v>33</v>
      </c>
      <c r="M2389" s="328" t="str">
        <f t="shared" si="73"/>
        <v>002230 KS EQUITY</v>
      </c>
      <c r="O2389" s="328" t="str">
        <f t="shared" si="74"/>
        <v>KOSDAQ:A002230</v>
      </c>
    </row>
    <row r="2390" spans="2:15">
      <c r="B2390" s="328" t="s">
        <v>11635</v>
      </c>
      <c r="C2390" s="328" t="s">
        <v>4165</v>
      </c>
      <c r="D2390" s="331" t="s">
        <v>11636</v>
      </c>
      <c r="E2390" s="328" t="s">
        <v>112</v>
      </c>
      <c r="F2390" s="328" t="s">
        <v>11637</v>
      </c>
      <c r="G2390" s="330">
        <v>33081</v>
      </c>
      <c r="H2390" s="328" t="s">
        <v>39</v>
      </c>
      <c r="I2390" s="328" t="s">
        <v>11638</v>
      </c>
      <c r="J2390" s="328" t="s">
        <v>11639</v>
      </c>
      <c r="K2390" s="328" t="s">
        <v>92</v>
      </c>
      <c r="M2390" s="328" t="str">
        <f t="shared" si="73"/>
        <v>009730 KS EQUITY</v>
      </c>
      <c r="O2390" s="328" t="str">
        <f t="shared" si="74"/>
        <v>KOSDAQ:A009730</v>
      </c>
    </row>
    <row r="2391" spans="2:15">
      <c r="B2391" s="328" t="s">
        <v>11640</v>
      </c>
      <c r="C2391" s="328" t="s">
        <v>4165</v>
      </c>
      <c r="D2391" s="331" t="s">
        <v>11641</v>
      </c>
      <c r="E2391" s="328" t="s">
        <v>1182</v>
      </c>
      <c r="F2391" s="328" t="s">
        <v>11642</v>
      </c>
      <c r="G2391" s="330">
        <v>32877</v>
      </c>
      <c r="H2391" s="328" t="s">
        <v>39</v>
      </c>
      <c r="I2391" s="328" t="s">
        <v>11643</v>
      </c>
      <c r="J2391" s="328" t="s">
        <v>11644</v>
      </c>
      <c r="K2391" s="328" t="s">
        <v>67</v>
      </c>
      <c r="M2391" s="328" t="str">
        <f t="shared" si="73"/>
        <v>016920 KS EQUITY</v>
      </c>
      <c r="O2391" s="328" t="str">
        <f t="shared" si="74"/>
        <v>KOSDAQ:A016920</v>
      </c>
    </row>
    <row r="2392" spans="2:15">
      <c r="B2392" s="328" t="s">
        <v>11645</v>
      </c>
      <c r="C2392" s="328" t="s">
        <v>4165</v>
      </c>
      <c r="D2392" s="331" t="s">
        <v>11646</v>
      </c>
      <c r="E2392" s="328" t="s">
        <v>112</v>
      </c>
      <c r="F2392" s="328" t="s">
        <v>10368</v>
      </c>
      <c r="G2392" s="330">
        <v>32857</v>
      </c>
      <c r="H2392" s="328" t="s">
        <v>39</v>
      </c>
      <c r="I2392" s="328" t="s">
        <v>11647</v>
      </c>
      <c r="J2392" s="328" t="s">
        <v>11648</v>
      </c>
      <c r="K2392" s="328" t="s">
        <v>351</v>
      </c>
      <c r="M2392" s="328" t="str">
        <f t="shared" si="73"/>
        <v>013030 KS EQUITY</v>
      </c>
      <c r="O2392" s="328" t="str">
        <f t="shared" si="74"/>
        <v>KOSDAQ:A013030</v>
      </c>
    </row>
    <row r="2393" spans="2:15">
      <c r="B2393" s="328" t="s">
        <v>11649</v>
      </c>
      <c r="C2393" s="328" t="s">
        <v>4165</v>
      </c>
      <c r="D2393" s="331" t="s">
        <v>11650</v>
      </c>
      <c r="E2393" s="328" t="s">
        <v>626</v>
      </c>
      <c r="F2393" s="328" t="s">
        <v>11623</v>
      </c>
      <c r="G2393" s="330">
        <v>32757</v>
      </c>
      <c r="H2393" s="328" t="s">
        <v>39</v>
      </c>
      <c r="I2393" s="328" t="s">
        <v>11651</v>
      </c>
      <c r="J2393" s="328" t="s">
        <v>11652</v>
      </c>
      <c r="K2393" s="328" t="s">
        <v>33</v>
      </c>
      <c r="M2393" s="328" t="str">
        <f t="shared" ref="M2393:M2396" si="75">D2393&amp;" KS EQUITY"</f>
        <v>019550 KS EQUITY</v>
      </c>
      <c r="O2393" s="328" t="str">
        <f t="shared" ref="O2393:O2396" si="76">IF($C2393="코스닥","KOSDAQ:A"&amp;$D2393,"KOSE:A"&amp;$D2393)</f>
        <v>KOSDAQ:A019550</v>
      </c>
    </row>
    <row r="2394" spans="2:15">
      <c r="B2394" s="328" t="s">
        <v>11653</v>
      </c>
      <c r="C2394" s="328" t="s">
        <v>4165</v>
      </c>
      <c r="D2394" s="331" t="s">
        <v>11654</v>
      </c>
      <c r="E2394" s="328" t="s">
        <v>626</v>
      </c>
      <c r="F2394" s="328" t="s">
        <v>11655</v>
      </c>
      <c r="G2394" s="330">
        <v>32581</v>
      </c>
      <c r="H2394" s="328" t="s">
        <v>50</v>
      </c>
      <c r="I2394" s="328" t="s">
        <v>7689</v>
      </c>
      <c r="J2394" s="328" t="s">
        <v>11656</v>
      </c>
      <c r="K2394" s="328" t="s">
        <v>33</v>
      </c>
      <c r="M2394" s="328" t="str">
        <f t="shared" si="75"/>
        <v>019570 KS EQUITY</v>
      </c>
      <c r="O2394" s="328" t="str">
        <f t="shared" si="76"/>
        <v>KOSDAQ:A019570</v>
      </c>
    </row>
    <row r="2395" spans="2:15">
      <c r="B2395" s="328" t="s">
        <v>11657</v>
      </c>
      <c r="C2395" s="328" t="s">
        <v>4165</v>
      </c>
      <c r="D2395" s="331" t="s">
        <v>11658</v>
      </c>
      <c r="E2395" s="328" t="s">
        <v>626</v>
      </c>
      <c r="F2395" s="328" t="s">
        <v>11623</v>
      </c>
      <c r="G2395" s="330">
        <v>32581</v>
      </c>
      <c r="H2395" s="328" t="s">
        <v>39</v>
      </c>
      <c r="I2395" s="328" t="s">
        <v>11659</v>
      </c>
      <c r="J2395" s="328" t="s">
        <v>11660</v>
      </c>
      <c r="K2395" s="328" t="s">
        <v>33</v>
      </c>
      <c r="M2395" s="328" t="str">
        <f t="shared" si="75"/>
        <v>019590 KS EQUITY</v>
      </c>
      <c r="O2395" s="328" t="str">
        <f t="shared" si="76"/>
        <v>KOSDAQ:A019590</v>
      </c>
    </row>
    <row r="2396" spans="2:15">
      <c r="B2396" s="328" t="s">
        <v>11661</v>
      </c>
      <c r="C2396" s="328" t="s">
        <v>4165</v>
      </c>
      <c r="D2396" s="331" t="s">
        <v>11662</v>
      </c>
      <c r="E2396" s="328" t="s">
        <v>392</v>
      </c>
      <c r="F2396" s="328" t="s">
        <v>11430</v>
      </c>
      <c r="G2396" s="330">
        <v>32513</v>
      </c>
      <c r="H2396" s="328" t="s">
        <v>39</v>
      </c>
      <c r="I2396" s="328" t="s">
        <v>11663</v>
      </c>
      <c r="J2396" s="328" t="s">
        <v>11664</v>
      </c>
      <c r="K2396" s="328" t="s">
        <v>579</v>
      </c>
      <c r="M2396" s="328" t="str">
        <f t="shared" si="75"/>
        <v>006920 KS EQUITY</v>
      </c>
      <c r="O2396" s="328" t="str">
        <f t="shared" si="76"/>
        <v>KOSDAQ:A006920</v>
      </c>
    </row>
  </sheetData>
  <phoneticPr fontId="8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B2:I34"/>
  <sheetViews>
    <sheetView showGridLines="0" workbookViewId="0">
      <selection activeCell="E11" sqref="E11"/>
    </sheetView>
  </sheetViews>
  <sheetFormatPr defaultRowHeight="12.6" customHeight="1"/>
  <cols>
    <col min="1" max="3" width="4.125" style="325" customWidth="1"/>
    <col min="4" max="4" width="15.25" style="325" customWidth="1"/>
    <col min="5" max="5" width="29.875" style="325" customWidth="1"/>
    <col min="6" max="6" width="31.5" style="325" customWidth="1"/>
    <col min="7" max="16384" width="9" style="325"/>
  </cols>
  <sheetData>
    <row r="2" spans="2:9" ht="12.6" customHeight="1">
      <c r="B2" s="332"/>
      <c r="C2" s="333"/>
      <c r="D2" s="333"/>
      <c r="E2" s="333"/>
      <c r="F2" s="333"/>
      <c r="G2" s="333"/>
      <c r="H2" s="333"/>
      <c r="I2" s="334"/>
    </row>
    <row r="3" spans="2:9" ht="12.6" customHeight="1">
      <c r="B3" s="335"/>
      <c r="C3" s="336" t="s">
        <v>11665</v>
      </c>
      <c r="D3" s="337"/>
      <c r="E3" s="337"/>
      <c r="F3" s="337"/>
      <c r="G3" s="337"/>
      <c r="H3" s="337"/>
      <c r="I3" s="338"/>
    </row>
    <row r="4" spans="2:9" ht="12.6" customHeight="1">
      <c r="B4" s="335"/>
      <c r="C4" s="339" t="s">
        <v>11666</v>
      </c>
      <c r="D4" s="337"/>
      <c r="E4" s="337"/>
      <c r="F4" s="337"/>
      <c r="G4" s="337"/>
      <c r="H4" s="337"/>
      <c r="I4" s="338"/>
    </row>
    <row r="5" spans="2:9" ht="12.6" customHeight="1">
      <c r="B5" s="335"/>
      <c r="C5" s="339" t="s">
        <v>11667</v>
      </c>
      <c r="D5" s="337"/>
      <c r="E5" s="337"/>
      <c r="F5" s="337"/>
      <c r="G5" s="337"/>
      <c r="H5" s="337"/>
      <c r="I5" s="338"/>
    </row>
    <row r="6" spans="2:9" ht="12.6" customHeight="1">
      <c r="B6" s="335"/>
      <c r="C6" s="595" t="s">
        <v>11668</v>
      </c>
      <c r="D6" s="337"/>
      <c r="E6" s="337"/>
      <c r="F6" s="337"/>
      <c r="G6" s="337"/>
      <c r="H6" s="337"/>
      <c r="I6" s="338"/>
    </row>
    <row r="7" spans="2:9" ht="12.6" customHeight="1">
      <c r="B7" s="340"/>
      <c r="C7" s="341"/>
      <c r="D7" s="342"/>
      <c r="E7" s="342"/>
      <c r="F7" s="342"/>
      <c r="G7" s="342"/>
      <c r="H7" s="342"/>
      <c r="I7" s="343"/>
    </row>
    <row r="9" spans="2:9" ht="12.6" customHeight="1">
      <c r="C9" s="9" t="s">
        <v>11669</v>
      </c>
      <c r="D9" s="3"/>
      <c r="E9" s="3"/>
    </row>
    <row r="11" spans="2:9" ht="12.6" customHeight="1">
      <c r="C11" s="291" t="s">
        <v>11670</v>
      </c>
      <c r="D11" s="289"/>
      <c r="E11" s="287">
        <v>44895</v>
      </c>
      <c r="F11" s="339" t="s">
        <v>11671</v>
      </c>
    </row>
    <row r="13" spans="2:9" ht="12.6" customHeight="1">
      <c r="D13" s="344" t="s">
        <v>11672</v>
      </c>
    </row>
    <row r="14" spans="2:9" ht="12.6" customHeight="1">
      <c r="C14" s="345" t="s">
        <v>11673</v>
      </c>
      <c r="D14" s="345" t="s">
        <v>11674</v>
      </c>
      <c r="E14" s="345" t="s">
        <v>11675</v>
      </c>
      <c r="F14" s="345" t="s">
        <v>11676</v>
      </c>
    </row>
    <row r="15" spans="2:9" ht="12.6" customHeight="1">
      <c r="C15" s="346">
        <v>1</v>
      </c>
      <c r="D15" s="416" t="s">
        <v>11677</v>
      </c>
      <c r="E15" s="347" t="str">
        <f>IFERROR(IF(D15="","",INDEX('국내 상장사 List'!$M$5:$M$2396,MATCH('회사명 입력'!D15,'국내 상장사 List'!$B$5:$B$2396,0))),"Wrong Entry")</f>
        <v>046140 KS EQUITY</v>
      </c>
      <c r="F15" s="347" t="str">
        <f>IFERROR(IF(D15="","",INDEX('국내 상장사 List'!$O$5:$O$2396,MATCH('회사명 입력'!D15,'국내 상장사 List'!$B$5:$B$2396,0))),"Wrong Entry")</f>
        <v>KOSDAQ:A046140</v>
      </c>
    </row>
    <row r="16" spans="2:9" ht="12.6" customHeight="1">
      <c r="C16" s="348">
        <f>C15+1</f>
        <v>2</v>
      </c>
      <c r="D16" s="417" t="s">
        <v>11678</v>
      </c>
      <c r="E16" s="349" t="str">
        <f>IFERROR(IF(D16="","",INDEX('국내 상장사 List'!$M$5:$M$2396,MATCH('회사명 입력'!D16,'국내 상장사 List'!$B$5:$B$2396,0))),"Wrong Entry")</f>
        <v>046390 KS EQUITY</v>
      </c>
      <c r="F16" s="349" t="str">
        <f>IFERROR(IF(D16="","",INDEX('국내 상장사 List'!$O$5:$O$2396,MATCH('회사명 입력'!D16,'국내 상장사 List'!$B$5:$B$2396,0))),"Wrong Entry")</f>
        <v>KOSDAQ:A046390</v>
      </c>
    </row>
    <row r="17" spans="3:6" ht="12.6" customHeight="1">
      <c r="C17" s="348">
        <f t="shared" ref="C17:C34" si="0">C16+1</f>
        <v>3</v>
      </c>
      <c r="D17" s="417" t="s">
        <v>11679</v>
      </c>
      <c r="E17" s="349" t="str">
        <f>IFERROR(IF(D17="","",INDEX('국내 상장사 List'!$M$5:$M$2396,MATCH('회사명 입력'!D17,'국내 상장사 List'!$B$5:$B$2396,0))),"Wrong Entry")</f>
        <v>253450 KS EQUITY</v>
      </c>
      <c r="F17" s="349" t="str">
        <f>IFERROR(IF(D17="","",INDEX('국내 상장사 List'!$O$5:$O$2396,MATCH('회사명 입력'!D17,'국내 상장사 List'!$B$5:$B$2396,0))),"Wrong Entry")</f>
        <v>KOSDAQ:A253450</v>
      </c>
    </row>
    <row r="18" spans="3:6" ht="12.6" customHeight="1">
      <c r="C18" s="348">
        <f t="shared" si="0"/>
        <v>4</v>
      </c>
      <c r="D18" s="417" t="s">
        <v>11680</v>
      </c>
      <c r="E18" s="349" t="str">
        <f>IFERROR(IF(D18="","",INDEX('국내 상장사 List'!$M$5:$M$2396,MATCH('회사명 입력'!D18,'국내 상장사 List'!$B$5:$B$2396,0))),"Wrong Entry")</f>
        <v>047820 KS EQUITY</v>
      </c>
      <c r="F18" s="349" t="str">
        <f>IFERROR(IF(D18="","",INDEX('국내 상장사 List'!$O$5:$O$2396,MATCH('회사명 입력'!D18,'국내 상장사 List'!$B$5:$B$2396,0))),"Wrong Entry")</f>
        <v>KOSDAQ:A047820</v>
      </c>
    </row>
    <row r="19" spans="3:6" ht="12.6" customHeight="1">
      <c r="C19" s="348">
        <f t="shared" si="0"/>
        <v>5</v>
      </c>
      <c r="D19" s="417" t="s">
        <v>11681</v>
      </c>
      <c r="E19" s="349" t="str">
        <f>IFERROR(IF(D19="","",INDEX('국내 상장사 List'!$M$5:$M$2396,MATCH('회사명 입력'!D19,'국내 상장사 List'!$B$5:$B$2396,0))),"Wrong Entry")</f>
        <v>068050 KS EQUITY</v>
      </c>
      <c r="F19" s="349" t="str">
        <f>IFERROR(IF(D19="","",INDEX('국내 상장사 List'!$O$5:$O$2396,MATCH('회사명 입력'!D19,'국내 상장사 List'!$B$5:$B$2396,0))),"Wrong Entry")</f>
        <v>KOSDAQ:A068050</v>
      </c>
    </row>
    <row r="20" spans="3:6" ht="12.6" customHeight="1">
      <c r="C20" s="348">
        <f t="shared" si="0"/>
        <v>6</v>
      </c>
      <c r="D20" s="417" t="s">
        <v>11682</v>
      </c>
      <c r="E20" s="349" t="str">
        <f>IFERROR(IF(D20="","",INDEX('국내 상장사 List'!$M$5:$M$2396,MATCH('회사명 입력'!D20,'국내 상장사 List'!$B$5:$B$2396,0))),"Wrong Entry")</f>
        <v>036420 KS EQUITY</v>
      </c>
      <c r="F20" s="349" t="str">
        <f>IFERROR(IF(D20="","",INDEX('국내 상장사 List'!$O$5:$O$2396,MATCH('회사명 입력'!D20,'국내 상장사 List'!$B$5:$B$2396,0))),"Wrong Entry")</f>
        <v>KOSE:A036420</v>
      </c>
    </row>
    <row r="21" spans="3:6" ht="12.6" customHeight="1">
      <c r="C21" s="348">
        <f t="shared" si="0"/>
        <v>7</v>
      </c>
      <c r="D21" s="417" t="s">
        <v>11683</v>
      </c>
      <c r="E21" s="349" t="str">
        <f>IFERROR(IF(D21="","",INDEX('국내 상장사 List'!$M$5:$M$2396,MATCH('회사명 입력'!D21,'국내 상장사 List'!$B$5:$B$2396,0))),"Wrong Entry")</f>
        <v>241840 KS EQUITY</v>
      </c>
      <c r="F21" s="349" t="str">
        <f>IFERROR(IF(D21="","",INDEX('국내 상장사 List'!$O$5:$O$2396,MATCH('회사명 입력'!D21,'국내 상장사 List'!$B$5:$B$2396,0))),"Wrong Entry")</f>
        <v>KOSDAQ:A241840</v>
      </c>
    </row>
    <row r="22" spans="3:6" ht="12.6" customHeight="1">
      <c r="C22" s="348">
        <f t="shared" si="0"/>
        <v>8</v>
      </c>
      <c r="D22" s="417" t="s">
        <v>11684</v>
      </c>
      <c r="E22" s="349" t="str">
        <f>IFERROR(IF(D22="","",INDEX('국내 상장사 List'!$M$5:$M$2396,MATCH('회사명 입력'!D22,'국내 상장사 List'!$B$5:$B$2396,0))),"Wrong Entry")</f>
        <v>054780 KS EQUITY</v>
      </c>
      <c r="F22" s="349" t="str">
        <f>IFERROR(IF(D22="","",INDEX('국내 상장사 List'!$O$5:$O$2396,MATCH('회사명 입력'!D22,'국내 상장사 List'!$B$5:$B$2396,0))),"Wrong Entry")</f>
        <v>KOSDAQ:A054780</v>
      </c>
    </row>
    <row r="23" spans="3:6" ht="12.6" customHeight="1">
      <c r="C23" s="348">
        <f t="shared" si="0"/>
        <v>9</v>
      </c>
      <c r="D23" s="417"/>
      <c r="E23" s="349" t="str">
        <f>IFERROR(IF(D23="","",INDEX('국내 상장사 List'!$M$5:$M$2396,MATCH('회사명 입력'!D23,'국내 상장사 List'!$B$5:$B$2396,0))),"Wrong Entry")</f>
        <v/>
      </c>
      <c r="F23" s="349" t="str">
        <f>IFERROR(IF(D23="","",INDEX('국내 상장사 List'!$O$5:$O$2396,MATCH('회사명 입력'!D23,'국내 상장사 List'!$B$5:$B$2396,0))),"Wrong Entry")</f>
        <v/>
      </c>
    </row>
    <row r="24" spans="3:6" ht="12.6" customHeight="1">
      <c r="C24" s="348">
        <f t="shared" si="0"/>
        <v>10</v>
      </c>
      <c r="D24" s="417"/>
      <c r="E24" s="349" t="str">
        <f>IFERROR(IF(D24="","",INDEX('국내 상장사 List'!$M$5:$M$2396,MATCH('회사명 입력'!D24,'국내 상장사 List'!$B$5:$B$2396,0))),"Wrong Entry")</f>
        <v/>
      </c>
      <c r="F24" s="349" t="str">
        <f>IFERROR(IF(D24="","",INDEX('국내 상장사 List'!$O$5:$O$2396,MATCH('회사명 입력'!D24,'국내 상장사 List'!$B$5:$B$2396,0))),"Wrong Entry")</f>
        <v/>
      </c>
    </row>
    <row r="25" spans="3:6" ht="12.6" customHeight="1">
      <c r="C25" s="348">
        <f t="shared" si="0"/>
        <v>11</v>
      </c>
      <c r="D25" s="417"/>
      <c r="E25" s="349" t="str">
        <f>IFERROR(IF(D25="","",INDEX('국내 상장사 List'!$M$5:$M$2396,MATCH('회사명 입력'!D25,'국내 상장사 List'!$B$5:$B$2396,0))),"Wrong Entry")</f>
        <v/>
      </c>
      <c r="F25" s="349" t="str">
        <f>IFERROR(IF(D25="","",INDEX('국내 상장사 List'!$O$5:$O$2396,MATCH('회사명 입력'!D25,'국내 상장사 List'!$B$5:$B$2396,0))),"Wrong Entry")</f>
        <v/>
      </c>
    </row>
    <row r="26" spans="3:6" ht="12.6" customHeight="1">
      <c r="C26" s="348">
        <f t="shared" si="0"/>
        <v>12</v>
      </c>
      <c r="D26" s="417"/>
      <c r="E26" s="349" t="str">
        <f>IFERROR(IF(D26="","",INDEX('국내 상장사 List'!$M$5:$M$2396,MATCH('회사명 입력'!D26,'국내 상장사 List'!$B$5:$B$2396,0))),"Wrong Entry")</f>
        <v/>
      </c>
      <c r="F26" s="349" t="str">
        <f>IFERROR(IF(D26="","",INDEX('국내 상장사 List'!$O$5:$O$2396,MATCH('회사명 입력'!D26,'국내 상장사 List'!$B$5:$B$2396,0))),"Wrong Entry")</f>
        <v/>
      </c>
    </row>
    <row r="27" spans="3:6" ht="12.6" customHeight="1">
      <c r="C27" s="348">
        <f t="shared" si="0"/>
        <v>13</v>
      </c>
      <c r="D27" s="417"/>
      <c r="E27" s="349" t="str">
        <f>IFERROR(IF(D27="","",INDEX('국내 상장사 List'!$M$5:$M$2396,MATCH('회사명 입력'!D27,'국내 상장사 List'!$B$5:$B$2396,0))),"Wrong Entry")</f>
        <v/>
      </c>
      <c r="F27" s="349" t="str">
        <f>IFERROR(IF(D27="","",INDEX('국내 상장사 List'!$O$5:$O$2396,MATCH('회사명 입력'!D27,'국내 상장사 List'!$B$5:$B$2396,0))),"Wrong Entry")</f>
        <v/>
      </c>
    </row>
    <row r="28" spans="3:6" ht="12.6" customHeight="1">
      <c r="C28" s="348">
        <f t="shared" si="0"/>
        <v>14</v>
      </c>
      <c r="D28" s="417"/>
      <c r="E28" s="349" t="str">
        <f>IFERROR(IF(D28="","",INDEX('국내 상장사 List'!$M$5:$M$2396,MATCH('회사명 입력'!D28,'국내 상장사 List'!$B$5:$B$2396,0))),"Wrong Entry")</f>
        <v/>
      </c>
      <c r="F28" s="349" t="str">
        <f>IFERROR(IF(D28="","",INDEX('국내 상장사 List'!$O$5:$O$2396,MATCH('회사명 입력'!D28,'국내 상장사 List'!$B$5:$B$2396,0))),"Wrong Entry")</f>
        <v/>
      </c>
    </row>
    <row r="29" spans="3:6" ht="12.6" customHeight="1">
      <c r="C29" s="348">
        <f t="shared" si="0"/>
        <v>15</v>
      </c>
      <c r="D29" s="417"/>
      <c r="E29" s="349" t="str">
        <f>IFERROR(IF(D29="","",INDEX('국내 상장사 List'!$M$5:$M$2396,MATCH('회사명 입력'!D29,'국내 상장사 List'!$B$5:$B$2396,0))),"Wrong Entry")</f>
        <v/>
      </c>
      <c r="F29" s="349" t="str">
        <f>IFERROR(IF(D29="","",INDEX('국내 상장사 List'!$O$5:$O$2396,MATCH('회사명 입력'!D29,'국내 상장사 List'!$B$5:$B$2396,0))),"Wrong Entry")</f>
        <v/>
      </c>
    </row>
    <row r="30" spans="3:6" ht="12.6" customHeight="1">
      <c r="C30" s="348">
        <f t="shared" si="0"/>
        <v>16</v>
      </c>
      <c r="D30" s="417"/>
      <c r="E30" s="349" t="str">
        <f>IFERROR(IF(D30="","",INDEX('국내 상장사 List'!$M$5:$M$2396,MATCH('회사명 입력'!D30,'국내 상장사 List'!$B$5:$B$2396,0))),"Wrong Entry")</f>
        <v/>
      </c>
      <c r="F30" s="349" t="str">
        <f>IFERROR(IF(D30="","",INDEX('국내 상장사 List'!$O$5:$O$2396,MATCH('회사명 입력'!D30,'국내 상장사 List'!$B$5:$B$2396,0))),"Wrong Entry")</f>
        <v/>
      </c>
    </row>
    <row r="31" spans="3:6" ht="12.6" customHeight="1">
      <c r="C31" s="348">
        <f t="shared" si="0"/>
        <v>17</v>
      </c>
      <c r="D31" s="417"/>
      <c r="E31" s="349" t="str">
        <f>IFERROR(IF(D31="","",INDEX('국내 상장사 List'!$M$5:$M$2396,MATCH('회사명 입력'!D31,'국내 상장사 List'!$B$5:$B$2396,0))),"Wrong Entry")</f>
        <v/>
      </c>
      <c r="F31" s="349" t="str">
        <f>IFERROR(IF(D31="","",INDEX('국내 상장사 List'!$O$5:$O$2396,MATCH('회사명 입력'!D31,'국내 상장사 List'!$B$5:$B$2396,0))),"Wrong Entry")</f>
        <v/>
      </c>
    </row>
    <row r="32" spans="3:6" ht="12.6" customHeight="1">
      <c r="C32" s="348">
        <f t="shared" si="0"/>
        <v>18</v>
      </c>
      <c r="D32" s="417"/>
      <c r="E32" s="349" t="str">
        <f>IFERROR(IF(D32="","",INDEX('국내 상장사 List'!$M$5:$M$2396,MATCH('회사명 입력'!D32,'국내 상장사 List'!$B$5:$B$2396,0))),"Wrong Entry")</f>
        <v/>
      </c>
      <c r="F32" s="349" t="str">
        <f>IFERROR(IF(D32="","",INDEX('국내 상장사 List'!$O$5:$O$2396,MATCH('회사명 입력'!D32,'국내 상장사 List'!$B$5:$B$2396,0))),"Wrong Entry")</f>
        <v/>
      </c>
    </row>
    <row r="33" spans="3:6" ht="12.6" customHeight="1">
      <c r="C33" s="348">
        <f t="shared" si="0"/>
        <v>19</v>
      </c>
      <c r="D33" s="417" t="s">
        <v>11685</v>
      </c>
      <c r="E33" s="349" t="str">
        <f>IFERROR(IF(D33="","",INDEX('국내 상장사 List'!$M$5:$M$2396,MATCH('회사명 입력'!D33,'국내 상장사 List'!$B$5:$B$2396,0))),"Wrong Entry")</f>
        <v/>
      </c>
      <c r="F33" s="349" t="str">
        <f>IFERROR(IF(D33="","",INDEX('국내 상장사 List'!$O$5:$O$2396,MATCH('회사명 입력'!D33,'국내 상장사 List'!$B$5:$B$2396,0))),"Wrong Entry")</f>
        <v/>
      </c>
    </row>
    <row r="34" spans="3:6" ht="12.6" customHeight="1">
      <c r="C34" s="350">
        <f t="shared" si="0"/>
        <v>20</v>
      </c>
      <c r="D34" s="418"/>
      <c r="E34" s="351" t="str">
        <f>IFERROR(IF(D34="","",INDEX('국내 상장사 List'!$M$5:$M$2396,MATCH('회사명 입력'!D34,'국내 상장사 List'!$B$5:$B$2396,0))),"Wrong Entry")</f>
        <v/>
      </c>
      <c r="F34" s="351" t="str">
        <f>IFERROR(IF(D34="","",INDEX('국내 상장사 List'!$O$5:$O$2396,MATCH('회사명 입력'!D34,'국내 상장사 List'!$B$5:$B$2396,0))),"Wrong Entry")</f>
        <v/>
      </c>
    </row>
  </sheetData>
  <phoneticPr fontId="82" type="noConversion"/>
  <conditionalFormatting sqref="E35 F15:F34">
    <cfRule type="containsText" dxfId="30" priority="3" operator="containsText" text="Wrong Entry">
      <formula>NOT(ISERROR(SEARCH("Wrong Entry",E15)))</formula>
    </cfRule>
  </conditionalFormatting>
  <conditionalFormatting sqref="E15 E17:E34">
    <cfRule type="containsText" dxfId="29" priority="2" operator="containsText" text="Wrong Entry">
      <formula>NOT(ISERROR(SEARCH("Wrong Entry",E15)))</formula>
    </cfRule>
  </conditionalFormatting>
  <conditionalFormatting sqref="E16">
    <cfRule type="containsText" dxfId="28" priority="1" operator="containsText" text="Wrong Entry">
      <formula>NOT(ISERROR(SEARCH("Wrong Entry",E16)))</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rgb="FF000066"/>
  </sheetPr>
  <dimension ref="A1:AU1555"/>
  <sheetViews>
    <sheetView showGridLines="0" topLeftCell="F1" zoomScale="70" zoomScaleNormal="70" workbookViewId="0">
      <selection activeCell="H17" sqref="H17"/>
    </sheetView>
  </sheetViews>
  <sheetFormatPr defaultRowHeight="16.5"/>
  <cols>
    <col min="1" max="1" width="1.625" customWidth="1"/>
    <col min="2" max="2" width="20.875" customWidth="1"/>
    <col min="3" max="4" width="14.625" customWidth="1"/>
    <col min="5" max="10" width="13.625" customWidth="1"/>
    <col min="11" max="11" width="80.625" customWidth="1"/>
    <col min="12" max="20" width="13.625" customWidth="1"/>
    <col min="21" max="22" width="12.625" customWidth="1"/>
    <col min="23" max="26" width="2.625" customWidth="1"/>
    <col min="27" max="27" width="20.875" customWidth="1"/>
    <col min="28" max="29" width="14.625" customWidth="1"/>
    <col min="30" max="35" width="13.625" customWidth="1"/>
    <col min="36" max="36" width="80.625" customWidth="1"/>
    <col min="37" max="45" width="13.625" customWidth="1"/>
    <col min="46" max="50" width="12.625" customWidth="1"/>
  </cols>
  <sheetData>
    <row r="1" spans="1:47" ht="31.5">
      <c r="B1" s="6" t="s">
        <v>11686</v>
      </c>
      <c r="C1" s="6"/>
      <c r="D1" s="6"/>
      <c r="E1" s="6"/>
      <c r="F1" s="6"/>
      <c r="G1" s="6"/>
      <c r="H1" s="6"/>
      <c r="I1" s="6"/>
      <c r="J1" s="6"/>
      <c r="K1" s="6"/>
      <c r="L1" s="6"/>
      <c r="M1" s="22" t="s">
        <v>11687</v>
      </c>
      <c r="N1" s="6"/>
      <c r="O1" s="6"/>
      <c r="P1" s="6"/>
      <c r="Q1" s="6"/>
      <c r="R1" s="6"/>
      <c r="S1" s="6"/>
      <c r="T1" s="6"/>
      <c r="U1" s="6"/>
      <c r="V1" s="22" t="s">
        <v>11687</v>
      </c>
      <c r="AA1" s="6" t="s">
        <v>11688</v>
      </c>
      <c r="AB1" s="6"/>
      <c r="AC1" s="6"/>
      <c r="AD1" s="6"/>
      <c r="AE1" s="6"/>
      <c r="AF1" s="6"/>
      <c r="AG1" s="6"/>
      <c r="AH1" s="6"/>
      <c r="AI1" s="6"/>
      <c r="AJ1" s="6"/>
      <c r="AK1" s="6"/>
      <c r="AL1" s="22" t="s">
        <v>11689</v>
      </c>
      <c r="AM1" s="6"/>
      <c r="AN1" s="6"/>
      <c r="AO1" s="6"/>
      <c r="AP1" s="6"/>
      <c r="AQ1" s="6"/>
      <c r="AR1" s="6"/>
      <c r="AS1" s="6"/>
      <c r="AT1" s="6"/>
      <c r="AU1" s="22" t="s">
        <v>11689</v>
      </c>
    </row>
    <row r="2" spans="1:47" ht="20.25">
      <c r="B2" s="30" t="s">
        <v>11690</v>
      </c>
      <c r="C2" s="31"/>
      <c r="D2" s="31"/>
      <c r="E2" s="31"/>
      <c r="F2" s="31"/>
      <c r="G2" s="31"/>
      <c r="H2" s="31"/>
      <c r="I2" s="31"/>
      <c r="J2" s="31"/>
      <c r="K2" s="31"/>
      <c r="L2" s="31"/>
      <c r="M2" s="31"/>
      <c r="N2" s="31"/>
      <c r="O2" s="31"/>
      <c r="P2" s="31"/>
      <c r="Q2" s="31"/>
      <c r="R2" s="31"/>
      <c r="S2" s="31"/>
      <c r="T2" s="31"/>
      <c r="U2" s="31"/>
      <c r="V2" s="31"/>
      <c r="AA2" s="30" t="s">
        <v>11691</v>
      </c>
      <c r="AB2" s="31"/>
      <c r="AC2" s="31"/>
      <c r="AD2" s="31"/>
      <c r="AE2" s="31"/>
      <c r="AF2" s="31"/>
      <c r="AG2" s="31"/>
      <c r="AH2" s="31"/>
      <c r="AI2" s="31"/>
      <c r="AJ2" s="31"/>
      <c r="AK2" s="31"/>
      <c r="AL2" s="31"/>
      <c r="AM2" s="31"/>
      <c r="AN2" s="31"/>
      <c r="AO2" s="31"/>
      <c r="AP2" s="31"/>
      <c r="AQ2" s="31"/>
      <c r="AR2" s="31"/>
      <c r="AS2" s="31"/>
      <c r="AT2" s="31"/>
      <c r="AU2" s="31"/>
    </row>
    <row r="4" spans="1:47" s="14" customFormat="1" ht="12">
      <c r="A4" s="28" t="s">
        <v>11692</v>
      </c>
      <c r="B4" s="302" t="s">
        <v>11693</v>
      </c>
      <c r="C4" s="32"/>
      <c r="D4" s="32"/>
      <c r="E4" s="32"/>
      <c r="Z4" s="28" t="s">
        <v>11692</v>
      </c>
      <c r="AA4" s="302" t="s">
        <v>11693</v>
      </c>
      <c r="AB4" s="32"/>
      <c r="AC4" s="32"/>
      <c r="AD4" s="32"/>
    </row>
    <row r="5" spans="1:47" s="14" customFormat="1" ht="12"/>
    <row r="6" spans="1:47" s="14" customFormat="1" ht="12">
      <c r="B6" s="25" t="s">
        <v>11694</v>
      </c>
      <c r="AA6" s="25" t="s">
        <v>11695</v>
      </c>
    </row>
    <row r="7" spans="1:47" s="14" customFormat="1" ht="12"/>
    <row r="8" spans="1:47" s="14" customFormat="1" ht="12">
      <c r="B8" s="17" t="str">
        <f>Company!B8</f>
        <v>No.</v>
      </c>
      <c r="C8" s="17" t="str">
        <f>Company!C8</f>
        <v>Ticker</v>
      </c>
      <c r="D8" s="17" t="str">
        <f>Company!D8</f>
        <v>Name</v>
      </c>
      <c r="E8" s="17" t="str">
        <f>Company!E8</f>
        <v>Index</v>
      </c>
      <c r="F8" s="17" t="str">
        <f>Company!F8</f>
        <v>Country</v>
      </c>
      <c r="G8" s="17" t="str">
        <f>Company!G8</f>
        <v>Country (Full)</v>
      </c>
      <c r="H8" s="17" t="str">
        <f>Company!H8</f>
        <v>Local Currency</v>
      </c>
      <c r="I8" s="17" t="str">
        <f>Company!I8</f>
        <v>GICS Sector</v>
      </c>
      <c r="J8" s="17" t="str">
        <f>Company!J8</f>
        <v>GICS Sub</v>
      </c>
      <c r="K8" s="17" t="str">
        <f>Company!K8</f>
        <v>DES</v>
      </c>
      <c r="AA8" s="17" t="s">
        <v>11696</v>
      </c>
      <c r="AB8" s="17" t="s">
        <v>11697</v>
      </c>
      <c r="AC8" s="17" t="s">
        <v>11698</v>
      </c>
      <c r="AD8" s="17" t="s">
        <v>11699</v>
      </c>
      <c r="AE8" s="17" t="s">
        <v>11700</v>
      </c>
      <c r="AF8" s="17" t="s">
        <v>11701</v>
      </c>
      <c r="AG8" s="17" t="s">
        <v>11702</v>
      </c>
      <c r="AH8" s="17" t="s">
        <v>11703</v>
      </c>
      <c r="AI8" s="17" t="s">
        <v>11704</v>
      </c>
      <c r="AJ8" s="17" t="s">
        <v>11705</v>
      </c>
    </row>
    <row r="9" spans="1:47" s="14" customFormat="1" ht="12">
      <c r="B9" s="18">
        <f>Company!B9</f>
        <v>1</v>
      </c>
      <c r="C9" s="19" t="str">
        <f>IF(Company!C9="","",Company!C9)</f>
        <v>046140 KS EQUITY</v>
      </c>
      <c r="D9" s="19" t="str">
        <f>Company!D9</f>
        <v>에스비에스콘텐츠허브</v>
      </c>
      <c r="E9" s="18" t="str">
        <f>Company!E9</f>
        <v>KOSPI Index</v>
      </c>
      <c r="F9" s="18" t="str">
        <f>Company!F9</f>
        <v>KR</v>
      </c>
      <c r="G9" s="18" t="str">
        <f>Company!G9</f>
        <v>SOUTH KOREA</v>
      </c>
      <c r="H9" s="18" t="str">
        <f>Company!H9</f>
        <v>KRW</v>
      </c>
      <c r="I9" s="18" t="str">
        <f>Company!I9</f>
        <v>커뮤니케이션 서비스</v>
      </c>
      <c r="J9" s="18" t="str">
        <f>Company!J9</f>
        <v>인터랙티브 미디어 &amp;</v>
      </c>
      <c r="K9" s="18" t="str">
        <f>Company!K9</f>
        <v>에스비에스콘텐츠허브는 인터넷 포탈사이트를 통하여 방송 프로그램 등 다양한 컨텐츠 를 제공하고 있다.  동사의 주요사업영역으로는 온라인 및 오프라인 이벤트 기획, 인터넷 광고 및 이벤트, 전자 상거래, 각종 연예 정보제공 등이 있다.</v>
      </c>
      <c r="AA9" s="18">
        <v>1</v>
      </c>
      <c r="AB9" s="19" t="s">
        <v>11706</v>
      </c>
      <c r="AC9" s="19" t="s">
        <v>11707</v>
      </c>
      <c r="AD9" s="18" t="s">
        <v>11708</v>
      </c>
      <c r="AE9" s="18" t="s">
        <v>11709</v>
      </c>
      <c r="AF9" s="18" t="s">
        <v>11710</v>
      </c>
      <c r="AG9" s="18" t="s">
        <v>11711</v>
      </c>
      <c r="AH9" s="18" t="s">
        <v>11712</v>
      </c>
      <c r="AI9" s="18" t="s">
        <v>11713</v>
      </c>
      <c r="AJ9" s="18" t="s">
        <v>11714</v>
      </c>
    </row>
    <row r="10" spans="1:47" s="14" customFormat="1" ht="12">
      <c r="B10" s="18">
        <f>Company!B10</f>
        <v>2</v>
      </c>
      <c r="C10" s="19" t="str">
        <f>IF(Company!C10="","",Company!C10)</f>
        <v>046390 KS EQUITY</v>
      </c>
      <c r="D10" s="19" t="str">
        <f>Company!D10</f>
        <v>삼화네트웍스</v>
      </c>
      <c r="E10" s="18" t="str">
        <f>Company!E10</f>
        <v>KOSPI Index</v>
      </c>
      <c r="F10" s="18" t="str">
        <f>Company!F10</f>
        <v>KR</v>
      </c>
      <c r="G10" s="18" t="str">
        <f>Company!G10</f>
        <v>SOUTH KOREA</v>
      </c>
      <c r="H10" s="18" t="str">
        <f>Company!H10</f>
        <v>KRW</v>
      </c>
      <c r="I10" s="18" t="str">
        <f>Company!I10</f>
        <v>커뮤니케이션 서비스</v>
      </c>
      <c r="J10" s="18" t="str">
        <f>Company!J10</f>
        <v>영화 &amp; 엔터테인먼트</v>
      </c>
      <c r="K10" s="18" t="str">
        <f>Company!K10</f>
        <v>삼화네트웍스는 네트워크 시스템 통합 컨설팅 및 시스템 유지 서비스 제공업체. 동사의 주요사업영역으로는 도면관리 및 전사적 자원관리 시스템 통합, E-비즈니스 컨설팅, 시스템 관리 서비스, 컴퓨터 관련기기 유통 등이 있다.</v>
      </c>
      <c r="AA10" s="18">
        <v>2</v>
      </c>
      <c r="AB10" s="19" t="s">
        <v>11715</v>
      </c>
      <c r="AC10" s="19" t="s">
        <v>10361</v>
      </c>
      <c r="AD10" s="18" t="s">
        <v>11708</v>
      </c>
      <c r="AE10" s="18" t="s">
        <v>11709</v>
      </c>
      <c r="AF10" s="18" t="s">
        <v>11710</v>
      </c>
      <c r="AG10" s="18" t="s">
        <v>11711</v>
      </c>
      <c r="AH10" s="18" t="s">
        <v>11712</v>
      </c>
      <c r="AI10" s="18" t="s">
        <v>11716</v>
      </c>
      <c r="AJ10" s="18" t="s">
        <v>11717</v>
      </c>
    </row>
    <row r="11" spans="1:47" s="14" customFormat="1" ht="12">
      <c r="B11" s="18">
        <f>Company!B11</f>
        <v>3</v>
      </c>
      <c r="C11" s="19" t="str">
        <f>IF(Company!C11="","",Company!C11)</f>
        <v>253450 KS EQUITY</v>
      </c>
      <c r="D11" s="19" t="str">
        <f>Company!D11</f>
        <v>스튜디오드래곤</v>
      </c>
      <c r="E11" s="18" t="str">
        <f>Company!E11</f>
        <v>KOSPI Index</v>
      </c>
      <c r="F11" s="18" t="str">
        <f>Company!F11</f>
        <v>KR</v>
      </c>
      <c r="G11" s="18" t="str">
        <f>Company!G11</f>
        <v>SOUTH KOREA</v>
      </c>
      <c r="H11" s="18" t="str">
        <f>Company!H11</f>
        <v>KRW</v>
      </c>
      <c r="I11" s="18" t="str">
        <f>Company!I11</f>
        <v>커뮤니케이션 서비스</v>
      </c>
      <c r="J11" s="18" t="str">
        <f>Company!J11</f>
        <v>영화 &amp; 엔터테인먼트</v>
      </c>
      <c r="K11" s="18" t="str">
        <f>Company!K11</f>
        <v>스튜디오드래곤은 드라마 스튜디오 소유 및 운영업체.  동사는 텔레비전 콘텐츠, 쇼 및 드라마를 제작한다. 동사는 한국 내 고객을 대상으로 서비스를 제공하고 있다.</v>
      </c>
      <c r="AA11" s="18">
        <v>3</v>
      </c>
      <c r="AB11" s="19" t="s">
        <v>11718</v>
      </c>
      <c r="AC11" s="19" t="s">
        <v>6101</v>
      </c>
      <c r="AD11" s="18" t="s">
        <v>11708</v>
      </c>
      <c r="AE11" s="18" t="s">
        <v>11709</v>
      </c>
      <c r="AF11" s="18" t="s">
        <v>11710</v>
      </c>
      <c r="AG11" s="18" t="s">
        <v>11711</v>
      </c>
      <c r="AH11" s="18" t="s">
        <v>11712</v>
      </c>
      <c r="AI11" s="18" t="s">
        <v>11716</v>
      </c>
      <c r="AJ11" s="18" t="s">
        <v>11719</v>
      </c>
    </row>
    <row r="12" spans="1:47" s="14" customFormat="1" ht="12">
      <c r="B12" s="18">
        <f>Company!B12</f>
        <v>4</v>
      </c>
      <c r="C12" s="19" t="str">
        <f>IF(Company!C12="","",Company!C12)</f>
        <v>047820 KS EQUITY</v>
      </c>
      <c r="D12" s="19" t="str">
        <f>Company!D12</f>
        <v>초록뱀미디어</v>
      </c>
      <c r="E12" s="18" t="str">
        <f>Company!E12</f>
        <v>KOSPI Index</v>
      </c>
      <c r="F12" s="18" t="str">
        <f>Company!F12</f>
        <v>KR</v>
      </c>
      <c r="G12" s="18" t="str">
        <f>Company!G12</f>
        <v>SOUTH KOREA</v>
      </c>
      <c r="H12" s="18" t="str">
        <f>Company!H12</f>
        <v>KRW</v>
      </c>
      <c r="I12" s="18" t="str">
        <f>Company!I12</f>
        <v>커뮤니케이션 서비스</v>
      </c>
      <c r="J12" s="18" t="str">
        <f>Company!J12</f>
        <v>영화 &amp; 엔터테인먼트</v>
      </c>
      <c r="K12" s="18" t="str">
        <f>Company!K12</f>
        <v>초록뱀미디어는 부직포 및 펠트 전문 생산업체.  주요생산제품으로는 폴리에스테르, sea-island fiber, poly-amid, 아크릴, 폴리프로필렌 등을 사용한 인조피혁용 부직포, 일반 필터용 부직포, 특수필터용 부직포, 합성 피혁용 부직포 및 기타 산업용 부직포 등이 있으며 국내 및 해외에 공급되고 있다.</v>
      </c>
      <c r="AA12" s="18">
        <v>4</v>
      </c>
      <c r="AB12" s="19" t="s">
        <v>11720</v>
      </c>
      <c r="AC12" s="19" t="s">
        <v>9613</v>
      </c>
      <c r="AD12" s="18" t="s">
        <v>11708</v>
      </c>
      <c r="AE12" s="18" t="s">
        <v>11709</v>
      </c>
      <c r="AF12" s="18" t="s">
        <v>11710</v>
      </c>
      <c r="AG12" s="18" t="s">
        <v>11711</v>
      </c>
      <c r="AH12" s="18" t="s">
        <v>11712</v>
      </c>
      <c r="AI12" s="18" t="s">
        <v>11716</v>
      </c>
      <c r="AJ12" s="18" t="s">
        <v>11721</v>
      </c>
    </row>
    <row r="13" spans="1:47" s="14" customFormat="1" ht="12">
      <c r="B13" s="18">
        <f>Company!B13</f>
        <v>5</v>
      </c>
      <c r="C13" s="19" t="str">
        <f>IF(Company!C13="","",Company!C13)</f>
        <v>068050 KS EQUITY</v>
      </c>
      <c r="D13" s="19" t="str">
        <f>Company!D13</f>
        <v>팬엔터테인먼트</v>
      </c>
      <c r="E13" s="18" t="str">
        <f>Company!E13</f>
        <v>KOSPI Index</v>
      </c>
      <c r="F13" s="18" t="str">
        <f>Company!F13</f>
        <v>KR</v>
      </c>
      <c r="G13" s="18" t="str">
        <f>Company!G13</f>
        <v>SOUTH KOREA</v>
      </c>
      <c r="H13" s="18" t="str">
        <f>Company!H13</f>
        <v>KRW</v>
      </c>
      <c r="I13" s="18" t="str">
        <f>Company!I13</f>
        <v>커뮤니케이션 서비스</v>
      </c>
      <c r="J13" s="18" t="str">
        <f>Company!J13</f>
        <v>영화 &amp; 엔터테인먼트</v>
      </c>
      <c r="K13" s="18" t="str">
        <f>Company!K13</f>
        <v>팬엔터테인먼트는 TV 드라마 및 음반 기획 제작업체.  동사는 TV 드라마와 음반을 제작하여 방송사와 전문 유통업체를 통해 제품을 판매 유통하고 있다.  또한, 동사는 드라마 판권과 음반의 음원을 저작권의 형태로 해외로 수출한다.</v>
      </c>
      <c r="AA13" s="18">
        <v>5</v>
      </c>
      <c r="AB13" s="19" t="s">
        <v>11722</v>
      </c>
      <c r="AC13" s="19" t="s">
        <v>8902</v>
      </c>
      <c r="AD13" s="18" t="s">
        <v>11708</v>
      </c>
      <c r="AE13" s="18" t="s">
        <v>11709</v>
      </c>
      <c r="AF13" s="18" t="s">
        <v>11710</v>
      </c>
      <c r="AG13" s="18" t="s">
        <v>11711</v>
      </c>
      <c r="AH13" s="18" t="s">
        <v>11712</v>
      </c>
      <c r="AI13" s="18" t="s">
        <v>11716</v>
      </c>
      <c r="AJ13" s="18" t="s">
        <v>11723</v>
      </c>
    </row>
    <row r="14" spans="1:47" s="14" customFormat="1" ht="12">
      <c r="B14" s="18">
        <f>Company!B14</f>
        <v>6</v>
      </c>
      <c r="C14" s="19" t="str">
        <f>IF(Company!C14="","",Company!C14)</f>
        <v>036420 KS EQUITY</v>
      </c>
      <c r="D14" s="19" t="str">
        <f>Company!D14</f>
        <v>콘텐트리중앙</v>
      </c>
      <c r="E14" s="18" t="str">
        <f>Company!E14</f>
        <v>KOSPI Index</v>
      </c>
      <c r="F14" s="18" t="str">
        <f>Company!F14</f>
        <v>KR</v>
      </c>
      <c r="G14" s="18" t="str">
        <f>Company!G14</f>
        <v>SOUTH KOREA</v>
      </c>
      <c r="H14" s="18" t="str">
        <f>Company!H14</f>
        <v>KRW</v>
      </c>
      <c r="I14" s="18" t="str">
        <f>Company!I14</f>
        <v>커뮤니케이션 서비스</v>
      </c>
      <c r="J14" s="18" t="str">
        <f>Company!J14</f>
        <v>영화 &amp; 엔터테인먼트</v>
      </c>
      <c r="K14" s="18" t="str">
        <f>Company!K14</f>
        <v>콘텐트리중앙은 종합 미디어 콘텐츠 기업. 동사는 드라마 및 영화 지적 재산권 투자 및 배급, 대형 멀티플렉스 메가박스 미디어 플랫폼 운영, 프리미엄 극장 및 영화 배급, 방송 제작 및 기타 관련 서비스를 제공한다. 동사는 전 세계에서 자사 제품을 판매하고 있다.</v>
      </c>
      <c r="AA14" s="18">
        <v>6</v>
      </c>
      <c r="AB14" s="19" t="s">
        <v>11724</v>
      </c>
      <c r="AC14" s="19" t="s">
        <v>325</v>
      </c>
      <c r="AD14" s="18" t="s">
        <v>11708</v>
      </c>
      <c r="AE14" s="18" t="s">
        <v>11709</v>
      </c>
      <c r="AF14" s="18" t="s">
        <v>11710</v>
      </c>
      <c r="AG14" s="18" t="s">
        <v>11711</v>
      </c>
      <c r="AH14" s="18" t="s">
        <v>11712</v>
      </c>
      <c r="AI14" s="18" t="s">
        <v>11716</v>
      </c>
      <c r="AJ14" s="18" t="s">
        <v>11725</v>
      </c>
    </row>
    <row r="15" spans="1:47" s="14" customFormat="1" ht="12">
      <c r="B15" s="18">
        <f>Company!B15</f>
        <v>7</v>
      </c>
      <c r="C15" s="19" t="str">
        <f>IF(Company!C15="","",Company!C15)</f>
        <v>241840 KS EQUITY</v>
      </c>
      <c r="D15" s="19" t="str">
        <f>Company!D15</f>
        <v>에이스토리</v>
      </c>
      <c r="E15" s="18" t="str">
        <f>Company!E15</f>
        <v>KOSPI Index</v>
      </c>
      <c r="F15" s="18" t="str">
        <f>Company!F15</f>
        <v>KR</v>
      </c>
      <c r="G15" s="18" t="str">
        <f>Company!G15</f>
        <v>SOUTH KOREA</v>
      </c>
      <c r="H15" s="18" t="str">
        <f>Company!H15</f>
        <v>KRW</v>
      </c>
      <c r="I15" s="18" t="str">
        <f>Company!I15</f>
        <v>커뮤니케이션 서비스</v>
      </c>
      <c r="J15" s="18" t="str">
        <f>Company!J15</f>
        <v>영화 &amp; 엔터테인먼트</v>
      </c>
      <c r="K15" s="18" t="str">
        <f>Company!K15</f>
        <v>에이스토리는 드라마 컨텐츠 생산업체. 동사는 드라마 컨텐츠 계획, 제작 및 마케팅 서비스를 제공한다. 동사는 또한 방송프로그램도 제공한다.</v>
      </c>
      <c r="AA15" s="18">
        <v>7</v>
      </c>
      <c r="AB15" s="19" t="s">
        <v>11726</v>
      </c>
      <c r="AC15" s="19" t="s">
        <v>5512</v>
      </c>
      <c r="AD15" s="18" t="s">
        <v>11708</v>
      </c>
      <c r="AE15" s="18" t="s">
        <v>11709</v>
      </c>
      <c r="AF15" s="18" t="s">
        <v>11710</v>
      </c>
      <c r="AG15" s="18" t="s">
        <v>11711</v>
      </c>
      <c r="AH15" s="18" t="s">
        <v>11712</v>
      </c>
      <c r="AI15" s="18" t="s">
        <v>11716</v>
      </c>
      <c r="AJ15" s="18" t="s">
        <v>11727</v>
      </c>
    </row>
    <row r="16" spans="1:47" s="14" customFormat="1" ht="12">
      <c r="B16" s="18">
        <f>Company!B16</f>
        <v>8</v>
      </c>
      <c r="C16" s="19" t="str">
        <f>IF(Company!C16="","",Company!C16)</f>
        <v>054780 KS EQUITY</v>
      </c>
      <c r="D16" s="19" t="str">
        <f>Company!D16</f>
        <v>키이스트</v>
      </c>
      <c r="E16" s="18" t="str">
        <f>Company!E16</f>
        <v>KOSPI Index</v>
      </c>
      <c r="F16" s="18" t="str">
        <f>Company!F16</f>
        <v>KR</v>
      </c>
      <c r="G16" s="18" t="str">
        <f>Company!G16</f>
        <v>SOUTH KOREA</v>
      </c>
      <c r="H16" s="18" t="str">
        <f>Company!H16</f>
        <v>KRW</v>
      </c>
      <c r="I16" s="18" t="str">
        <f>Company!I16</f>
        <v>커뮤니케이션 서비스</v>
      </c>
      <c r="J16" s="18" t="str">
        <f>Company!J16</f>
        <v>영화 &amp; 엔터테인먼트</v>
      </c>
      <c r="K16" s="18" t="str">
        <f>Company!K16</f>
        <v>키이스트는 멀티미디어 시스템 통합을 주 사업으로 하고 있으며, 영상관련 소프트웨어와 하드웨어 등을 정부기관, 영상물 제작업체 등에 판매하고 있다.</v>
      </c>
      <c r="AA16" s="18">
        <v>8</v>
      </c>
      <c r="AB16" s="19" t="s">
        <v>11728</v>
      </c>
      <c r="AC16" s="19" t="s">
        <v>9436</v>
      </c>
      <c r="AD16" s="18" t="s">
        <v>11708</v>
      </c>
      <c r="AE16" s="18" t="s">
        <v>11709</v>
      </c>
      <c r="AF16" s="18" t="s">
        <v>11710</v>
      </c>
      <c r="AG16" s="18" t="s">
        <v>11711</v>
      </c>
      <c r="AH16" s="18" t="s">
        <v>11712</v>
      </c>
      <c r="AI16" s="18" t="s">
        <v>11716</v>
      </c>
      <c r="AJ16" s="18" t="s">
        <v>11729</v>
      </c>
    </row>
    <row r="17" spans="2:36" s="14" customFormat="1" ht="12">
      <c r="B17" s="18">
        <f>Company!B17</f>
        <v>9</v>
      </c>
      <c r="C17" s="19" t="str">
        <f>IF(Company!C17="","",Company!C17)</f>
        <v>nflx us Equity</v>
      </c>
      <c r="D17" s="19" t="str">
        <f>Company!D17</f>
        <v>넷플릭스</v>
      </c>
      <c r="E17" s="18" t="str">
        <f>Company!E17</f>
        <v>SPX Index</v>
      </c>
      <c r="F17" s="18" t="str">
        <f>Company!F17</f>
        <v>US</v>
      </c>
      <c r="G17" s="18" t="str">
        <f>Company!G17</f>
        <v>UNITED STATES</v>
      </c>
      <c r="H17" s="18" t="str">
        <f>Company!H17</f>
        <v>USD</v>
      </c>
      <c r="I17" s="18" t="str">
        <f>Company!I17</f>
        <v>커뮤니케이션 서비스</v>
      </c>
      <c r="J17" s="18" t="str">
        <f>Company!J17</f>
        <v>영화 &amp; 엔터테인먼트</v>
      </c>
      <c r="K17" s="18" t="str">
        <f>Company!K17</f>
        <v>넷플릭스(Netflix, Inc.)는 구독 스트리밍 서비스 및 제작 회사. 동사는 인터넷 연결 장치에서 다양한 TV 프로그램, 영화, 애니메이션 및 다큐멘터리를 제공하고 있다. 동사는 전 세계 고객을 대상으로 서비스를 제공한다.</v>
      </c>
      <c r="AA17" s="18">
        <v>9</v>
      </c>
      <c r="AB17" s="19" t="s">
        <v>11730</v>
      </c>
      <c r="AC17" s="19" t="s">
        <v>11731</v>
      </c>
      <c r="AD17" s="18" t="s">
        <v>11732</v>
      </c>
      <c r="AE17" s="18" t="s">
        <v>11733</v>
      </c>
      <c r="AF17" s="18" t="s">
        <v>11734</v>
      </c>
      <c r="AG17" s="18" t="s">
        <v>11735</v>
      </c>
      <c r="AH17" s="18" t="s">
        <v>11712</v>
      </c>
      <c r="AI17" s="18" t="s">
        <v>11716</v>
      </c>
      <c r="AJ17" s="18" t="s">
        <v>11736</v>
      </c>
    </row>
    <row r="18" spans="2:36" s="14" customFormat="1" ht="12">
      <c r="B18" s="18">
        <f>Company!B18</f>
        <v>10</v>
      </c>
      <c r="C18" s="19" t="str">
        <f>IF(Company!C18="","",Company!C18)</f>
        <v>dis us Equity</v>
      </c>
      <c r="D18" s="19" t="str">
        <f>Company!D18</f>
        <v>월트디즈니</v>
      </c>
      <c r="E18" s="18" t="str">
        <f>Company!E18</f>
        <v>SPX Index</v>
      </c>
      <c r="F18" s="18" t="str">
        <f>Company!F18</f>
        <v>US</v>
      </c>
      <c r="G18" s="18" t="str">
        <f>Company!G18</f>
        <v>UNITED STATES</v>
      </c>
      <c r="H18" s="18" t="str">
        <f>Company!H18</f>
        <v>USD</v>
      </c>
      <c r="I18" s="18" t="str">
        <f>Company!I18</f>
        <v>커뮤니케이션 서비스</v>
      </c>
      <c r="J18" s="18" t="str">
        <f>Company!J18</f>
        <v>영화 &amp; 엔터테인먼트</v>
      </c>
      <c r="K18" s="18" t="str">
        <f>Company!K18</f>
        <v>월트디즈니(The Walt Disney Company)는 엔터테인먼트 및 미디어 기업. 동사의 사업은 미디어 네트워크, 놀이공원 및 리조트, 스튜디오 엔터테인먼트, 소비자 제품, 인터랙티브 미디어 등을 포함한다. 동사는 전 세계 고객을 대상으로 서비스를 제공한다.</v>
      </c>
      <c r="AA18" s="18">
        <v>10</v>
      </c>
      <c r="AB18" s="19" t="s">
        <v>11737</v>
      </c>
      <c r="AC18" s="19" t="s">
        <v>11738</v>
      </c>
      <c r="AD18" s="18" t="s">
        <v>11732</v>
      </c>
      <c r="AE18" s="18" t="s">
        <v>11733</v>
      </c>
      <c r="AF18" s="18" t="s">
        <v>11734</v>
      </c>
      <c r="AG18" s="18" t="s">
        <v>11735</v>
      </c>
      <c r="AH18" s="18" t="s">
        <v>11712</v>
      </c>
      <c r="AI18" s="18" t="s">
        <v>11716</v>
      </c>
      <c r="AJ18" s="18" t="s">
        <v>11739</v>
      </c>
    </row>
    <row r="19" spans="2:36" s="14" customFormat="1" ht="12">
      <c r="B19" s="18">
        <f>Company!B19</f>
        <v>11</v>
      </c>
      <c r="C19" s="19" t="str">
        <f>IF(Company!C19="","",Company!C19)</f>
        <v>iq us Equity</v>
      </c>
      <c r="D19" s="19" t="str">
        <f>Company!D19</f>
        <v>아이치이</v>
      </c>
      <c r="E19" s="18" t="str">
        <f>Company!E19</f>
        <v>SPX Index</v>
      </c>
      <c r="F19" s="18" t="str">
        <f>Company!F19</f>
        <v>CN</v>
      </c>
      <c r="G19" s="18" t="str">
        <f>Company!G19</f>
        <v>CHINA</v>
      </c>
      <c r="H19" s="18" t="str">
        <f>Company!H19</f>
        <v>USD</v>
      </c>
      <c r="I19" s="18" t="str">
        <f>Company!I19</f>
        <v>커뮤니케이션 서비스</v>
      </c>
      <c r="J19" s="18" t="str">
        <f>Company!J19</f>
        <v>영화 &amp; 엔터테인먼트</v>
      </c>
      <c r="K19" s="18" t="str">
        <f>Company!K19</f>
        <v>아이치이(iQIYI, Inc.)는 비디오 엔터테인먼트 서비스 제공업체. 동사는 영화, TV 드라마, 버라이어티 쇼 및 기타 비디오 콘텐츠를 제공한다. 동사는 전 세계 고객을 대상으로 서비스를 제공한다.</v>
      </c>
      <c r="AA19" s="18">
        <v>11</v>
      </c>
      <c r="AB19" s="19" t="s">
        <v>11740</v>
      </c>
      <c r="AC19" s="19" t="s">
        <v>11741</v>
      </c>
      <c r="AD19" s="18" t="s">
        <v>11732</v>
      </c>
      <c r="AE19" s="18" t="s">
        <v>11742</v>
      </c>
      <c r="AF19" s="18" t="s">
        <v>11743</v>
      </c>
      <c r="AG19" s="18" t="s">
        <v>11735</v>
      </c>
      <c r="AH19" s="18" t="s">
        <v>11712</v>
      </c>
      <c r="AI19" s="18" t="s">
        <v>11716</v>
      </c>
      <c r="AJ19" s="18" t="s">
        <v>11744</v>
      </c>
    </row>
    <row r="20" spans="2:36" s="14" customFormat="1" ht="12">
      <c r="B20" s="18">
        <f>Company!B20</f>
        <v>12</v>
      </c>
      <c r="C20" s="19" t="str">
        <f>IF(Company!C20="","",Company!C20)</f>
        <v>roku us Equity</v>
      </c>
      <c r="D20" s="19" t="str">
        <f>Company!D20</f>
        <v>로쿠</v>
      </c>
      <c r="E20" s="18" t="str">
        <f>Company!E20</f>
        <v>SPX Index</v>
      </c>
      <c r="F20" s="18" t="str">
        <f>Company!F20</f>
        <v>US</v>
      </c>
      <c r="G20" s="18" t="str">
        <f>Company!G20</f>
        <v>UNITED STATES</v>
      </c>
      <c r="H20" s="18" t="str">
        <f>Company!H20</f>
        <v>USD</v>
      </c>
      <c r="I20" s="18" t="str">
        <f>Company!I20</f>
        <v>커뮤니케이션 서비스</v>
      </c>
      <c r="J20" s="18" t="str">
        <f>Company!J20</f>
        <v>영화 &amp; 엔터테인먼트</v>
      </c>
      <c r="K20" s="18" t="str">
        <f>Company!K20</f>
        <v>로쿠(Roku, Inc.)는 소비자 전자 제품을 설계 및 제조하는 업체. 동사는 오디오 스트리밍과 비디오 콘텐츠를 인터넷에서 홈 엔터테인먼트 시스템으로 전송하는 무선 기기를 제공한다. 동사는 전 세계 고객을 대상으로 서비스를 제공하고 있다.</v>
      </c>
      <c r="AA20" s="18">
        <v>12</v>
      </c>
      <c r="AB20" s="19" t="s">
        <v>11745</v>
      </c>
      <c r="AC20" s="19" t="s">
        <v>11746</v>
      </c>
      <c r="AD20" s="18" t="s">
        <v>11732</v>
      </c>
      <c r="AE20" s="18" t="s">
        <v>11733</v>
      </c>
      <c r="AF20" s="18" t="s">
        <v>11734</v>
      </c>
      <c r="AG20" s="18" t="s">
        <v>11735</v>
      </c>
      <c r="AH20" s="18" t="s">
        <v>11712</v>
      </c>
      <c r="AI20" s="18" t="s">
        <v>11716</v>
      </c>
      <c r="AJ20" s="18" t="s">
        <v>11747</v>
      </c>
    </row>
    <row r="21" spans="2:36" s="14" customFormat="1" ht="12">
      <c r="B21" s="18">
        <f>Company!B21</f>
        <v>13</v>
      </c>
      <c r="C21" s="19" t="str">
        <f>IF(Company!C21="","",Company!C21)</f>
        <v/>
      </c>
      <c r="D21" s="19" t="str">
        <f>Company!D21</f>
        <v/>
      </c>
      <c r="E21" s="18" t="str">
        <f>Company!E21</f>
        <v/>
      </c>
      <c r="F21" s="18" t="str">
        <f>Company!F21</f>
        <v/>
      </c>
      <c r="G21" s="18" t="str">
        <f>Company!G21</f>
        <v/>
      </c>
      <c r="H21" s="18" t="str">
        <f>Company!H21</f>
        <v/>
      </c>
      <c r="I21" s="18" t="str">
        <f>Company!I21</f>
        <v/>
      </c>
      <c r="J21" s="18" t="str">
        <f>Company!J21</f>
        <v/>
      </c>
      <c r="K21" s="18" t="str">
        <f>Company!K21</f>
        <v/>
      </c>
      <c r="AA21" s="18">
        <v>13</v>
      </c>
      <c r="AB21" s="19" t="s">
        <v>11685</v>
      </c>
      <c r="AC21" s="19" t="s">
        <v>11685</v>
      </c>
      <c r="AD21" s="18" t="s">
        <v>11685</v>
      </c>
      <c r="AE21" s="18" t="s">
        <v>11685</v>
      </c>
      <c r="AF21" s="18" t="s">
        <v>11685</v>
      </c>
      <c r="AG21" s="18" t="s">
        <v>11685</v>
      </c>
      <c r="AH21" s="18" t="s">
        <v>11685</v>
      </c>
      <c r="AI21" s="18" t="s">
        <v>11685</v>
      </c>
      <c r="AJ21" s="18" t="s">
        <v>11685</v>
      </c>
    </row>
    <row r="22" spans="2:36" s="14" customFormat="1" ht="12">
      <c r="B22" s="18">
        <f>Company!B22</f>
        <v>14</v>
      </c>
      <c r="C22" s="19" t="str">
        <f>IF(Company!C22="","",Company!C22)</f>
        <v/>
      </c>
      <c r="D22" s="19" t="str">
        <f>Company!D22</f>
        <v/>
      </c>
      <c r="E22" s="18" t="str">
        <f>Company!E22</f>
        <v/>
      </c>
      <c r="F22" s="18" t="str">
        <f>Company!F22</f>
        <v/>
      </c>
      <c r="G22" s="18" t="str">
        <f>Company!G22</f>
        <v/>
      </c>
      <c r="H22" s="18" t="str">
        <f>Company!H22</f>
        <v/>
      </c>
      <c r="I22" s="18" t="str">
        <f>Company!I22</f>
        <v/>
      </c>
      <c r="J22" s="18" t="str">
        <f>Company!J22</f>
        <v/>
      </c>
      <c r="K22" s="18" t="str">
        <f>Company!K22</f>
        <v/>
      </c>
      <c r="AA22" s="18">
        <v>14</v>
      </c>
      <c r="AB22" s="19" t="s">
        <v>11685</v>
      </c>
      <c r="AC22" s="19" t="s">
        <v>11685</v>
      </c>
      <c r="AD22" s="18" t="s">
        <v>11685</v>
      </c>
      <c r="AE22" s="18" t="s">
        <v>11685</v>
      </c>
      <c r="AF22" s="18" t="s">
        <v>11685</v>
      </c>
      <c r="AG22" s="18" t="s">
        <v>11685</v>
      </c>
      <c r="AH22" s="18" t="s">
        <v>11685</v>
      </c>
      <c r="AI22" s="18" t="s">
        <v>11685</v>
      </c>
      <c r="AJ22" s="18" t="s">
        <v>11685</v>
      </c>
    </row>
    <row r="23" spans="2:36" s="14" customFormat="1" ht="12">
      <c r="B23" s="18">
        <f>Company!B23</f>
        <v>15</v>
      </c>
      <c r="C23" s="19" t="str">
        <f>IF(Company!C23="","",Company!C23)</f>
        <v/>
      </c>
      <c r="D23" s="19" t="str">
        <f>Company!D23</f>
        <v/>
      </c>
      <c r="E23" s="18" t="str">
        <f>Company!E23</f>
        <v/>
      </c>
      <c r="F23" s="18" t="str">
        <f>Company!F23</f>
        <v/>
      </c>
      <c r="G23" s="18" t="str">
        <f>Company!G23</f>
        <v/>
      </c>
      <c r="H23" s="18" t="str">
        <f>Company!H23</f>
        <v/>
      </c>
      <c r="I23" s="18" t="str">
        <f>Company!I23</f>
        <v/>
      </c>
      <c r="J23" s="18" t="str">
        <f>Company!J23</f>
        <v/>
      </c>
      <c r="K23" s="18" t="str">
        <f>Company!K23</f>
        <v/>
      </c>
      <c r="AA23" s="18">
        <v>15</v>
      </c>
      <c r="AB23" s="19" t="s">
        <v>11685</v>
      </c>
      <c r="AC23" s="19" t="s">
        <v>11685</v>
      </c>
      <c r="AD23" s="18" t="s">
        <v>11685</v>
      </c>
      <c r="AE23" s="18" t="s">
        <v>11685</v>
      </c>
      <c r="AF23" s="18" t="s">
        <v>11685</v>
      </c>
      <c r="AG23" s="18" t="s">
        <v>11685</v>
      </c>
      <c r="AH23" s="18" t="s">
        <v>11685</v>
      </c>
      <c r="AI23" s="18" t="s">
        <v>11685</v>
      </c>
      <c r="AJ23" s="18" t="s">
        <v>11685</v>
      </c>
    </row>
    <row r="24" spans="2:36" s="14" customFormat="1" ht="12">
      <c r="B24" s="18">
        <f>Company!B24</f>
        <v>16</v>
      </c>
      <c r="C24" s="19" t="str">
        <f>IF(Company!C24="","",Company!C24)</f>
        <v/>
      </c>
      <c r="D24" s="19" t="str">
        <f>Company!D24</f>
        <v/>
      </c>
      <c r="E24" s="18" t="str">
        <f>Company!E24</f>
        <v/>
      </c>
      <c r="F24" s="18" t="str">
        <f>Company!F24</f>
        <v/>
      </c>
      <c r="G24" s="18" t="str">
        <f>Company!G24</f>
        <v/>
      </c>
      <c r="H24" s="18" t="str">
        <f>Company!H24</f>
        <v/>
      </c>
      <c r="I24" s="18" t="str">
        <f>Company!I24</f>
        <v/>
      </c>
      <c r="J24" s="18" t="str">
        <f>Company!J24</f>
        <v/>
      </c>
      <c r="K24" s="18" t="str">
        <f>Company!K24</f>
        <v/>
      </c>
      <c r="AA24" s="18">
        <v>16</v>
      </c>
      <c r="AB24" s="19" t="s">
        <v>11685</v>
      </c>
      <c r="AC24" s="19" t="s">
        <v>11685</v>
      </c>
      <c r="AD24" s="18" t="s">
        <v>11685</v>
      </c>
      <c r="AE24" s="18" t="s">
        <v>11685</v>
      </c>
      <c r="AF24" s="18" t="s">
        <v>11685</v>
      </c>
      <c r="AG24" s="18" t="s">
        <v>11685</v>
      </c>
      <c r="AH24" s="18" t="s">
        <v>11685</v>
      </c>
      <c r="AI24" s="18" t="s">
        <v>11685</v>
      </c>
      <c r="AJ24" s="18" t="s">
        <v>11685</v>
      </c>
    </row>
    <row r="25" spans="2:36" s="14" customFormat="1" ht="12">
      <c r="B25" s="18">
        <f>Company!B25</f>
        <v>17</v>
      </c>
      <c r="C25" s="19" t="str">
        <f>IF(Company!C25="","",Company!C25)</f>
        <v/>
      </c>
      <c r="D25" s="19" t="str">
        <f>Company!D25</f>
        <v/>
      </c>
      <c r="E25" s="18" t="str">
        <f>Company!E25</f>
        <v/>
      </c>
      <c r="F25" s="18" t="str">
        <f>Company!F25</f>
        <v/>
      </c>
      <c r="G25" s="18" t="str">
        <f>Company!G25</f>
        <v/>
      </c>
      <c r="H25" s="18" t="str">
        <f>Company!H25</f>
        <v/>
      </c>
      <c r="I25" s="18" t="str">
        <f>Company!I25</f>
        <v/>
      </c>
      <c r="J25" s="18" t="str">
        <f>Company!J25</f>
        <v/>
      </c>
      <c r="K25" s="18" t="str">
        <f>Company!K25</f>
        <v/>
      </c>
      <c r="AA25" s="18">
        <v>17</v>
      </c>
      <c r="AB25" s="19" t="s">
        <v>11685</v>
      </c>
      <c r="AC25" s="19" t="s">
        <v>11685</v>
      </c>
      <c r="AD25" s="18" t="s">
        <v>11685</v>
      </c>
      <c r="AE25" s="18" t="s">
        <v>11685</v>
      </c>
      <c r="AF25" s="18" t="s">
        <v>11685</v>
      </c>
      <c r="AG25" s="18" t="s">
        <v>11685</v>
      </c>
      <c r="AH25" s="18" t="s">
        <v>11685</v>
      </c>
      <c r="AI25" s="18" t="s">
        <v>11685</v>
      </c>
      <c r="AJ25" s="18" t="s">
        <v>11685</v>
      </c>
    </row>
    <row r="26" spans="2:36" s="14" customFormat="1" ht="12">
      <c r="B26" s="18">
        <f>Company!B26</f>
        <v>18</v>
      </c>
      <c r="C26" s="19" t="str">
        <f>IF(Company!C26="","",Company!C26)</f>
        <v/>
      </c>
      <c r="D26" s="19" t="str">
        <f>Company!D26</f>
        <v/>
      </c>
      <c r="E26" s="18" t="str">
        <f>Company!E26</f>
        <v/>
      </c>
      <c r="F26" s="18" t="str">
        <f>Company!F26</f>
        <v/>
      </c>
      <c r="G26" s="18" t="str">
        <f>Company!G26</f>
        <v/>
      </c>
      <c r="H26" s="18" t="str">
        <f>Company!H26</f>
        <v/>
      </c>
      <c r="I26" s="18" t="str">
        <f>Company!I26</f>
        <v/>
      </c>
      <c r="J26" s="18" t="str">
        <f>Company!J26</f>
        <v/>
      </c>
      <c r="K26" s="18" t="str">
        <f>Company!K26</f>
        <v/>
      </c>
      <c r="AA26" s="18">
        <v>18</v>
      </c>
      <c r="AB26" s="19" t="s">
        <v>11685</v>
      </c>
      <c r="AC26" s="19" t="s">
        <v>11685</v>
      </c>
      <c r="AD26" s="18" t="s">
        <v>11685</v>
      </c>
      <c r="AE26" s="18" t="s">
        <v>11685</v>
      </c>
      <c r="AF26" s="18" t="s">
        <v>11685</v>
      </c>
      <c r="AG26" s="18" t="s">
        <v>11685</v>
      </c>
      <c r="AH26" s="18" t="s">
        <v>11685</v>
      </c>
      <c r="AI26" s="18" t="s">
        <v>11685</v>
      </c>
      <c r="AJ26" s="18" t="s">
        <v>11685</v>
      </c>
    </row>
    <row r="27" spans="2:36" s="14" customFormat="1" ht="12">
      <c r="B27" s="18">
        <f>Company!B27</f>
        <v>19</v>
      </c>
      <c r="C27" s="19" t="str">
        <f>IF(Company!C27="","",Company!C27)</f>
        <v/>
      </c>
      <c r="D27" s="19" t="str">
        <f>Company!D27</f>
        <v/>
      </c>
      <c r="E27" s="18" t="str">
        <f>Company!E27</f>
        <v/>
      </c>
      <c r="F27" s="18" t="str">
        <f>Company!F27</f>
        <v/>
      </c>
      <c r="G27" s="18" t="str">
        <f>Company!G27</f>
        <v/>
      </c>
      <c r="H27" s="18" t="str">
        <f>Company!H27</f>
        <v/>
      </c>
      <c r="I27" s="18" t="str">
        <f>Company!I27</f>
        <v/>
      </c>
      <c r="J27" s="18" t="str">
        <f>Company!J27</f>
        <v/>
      </c>
      <c r="K27" s="18" t="str">
        <f>Company!K27</f>
        <v/>
      </c>
      <c r="AA27" s="18">
        <v>19</v>
      </c>
      <c r="AB27" s="19" t="s">
        <v>11685</v>
      </c>
      <c r="AC27" s="19" t="s">
        <v>11685</v>
      </c>
      <c r="AD27" s="18" t="s">
        <v>11685</v>
      </c>
      <c r="AE27" s="18" t="s">
        <v>11685</v>
      </c>
      <c r="AF27" s="18" t="s">
        <v>11685</v>
      </c>
      <c r="AG27" s="18" t="s">
        <v>11685</v>
      </c>
      <c r="AH27" s="18" t="s">
        <v>11685</v>
      </c>
      <c r="AI27" s="18" t="s">
        <v>11685</v>
      </c>
      <c r="AJ27" s="18" t="s">
        <v>11685</v>
      </c>
    </row>
    <row r="28" spans="2:36" s="14" customFormat="1" ht="12">
      <c r="B28" s="18">
        <f>Company!B28</f>
        <v>20</v>
      </c>
      <c r="C28" s="19" t="str">
        <f>IF(Company!C28="","",Company!C28)</f>
        <v/>
      </c>
      <c r="D28" s="19" t="str">
        <f>Company!D28</f>
        <v/>
      </c>
      <c r="E28" s="18" t="str">
        <f>Company!E28</f>
        <v/>
      </c>
      <c r="F28" s="18" t="str">
        <f>Company!F28</f>
        <v/>
      </c>
      <c r="G28" s="18" t="str">
        <f>Company!G28</f>
        <v/>
      </c>
      <c r="H28" s="18" t="str">
        <f>Company!H28</f>
        <v/>
      </c>
      <c r="I28" s="18" t="str">
        <f>Company!I28</f>
        <v/>
      </c>
      <c r="J28" s="18" t="str">
        <f>Company!J28</f>
        <v/>
      </c>
      <c r="K28" s="18" t="str">
        <f>Company!K28</f>
        <v/>
      </c>
      <c r="AA28" s="18">
        <v>20</v>
      </c>
      <c r="AB28" s="19" t="s">
        <v>11685</v>
      </c>
      <c r="AC28" s="19" t="s">
        <v>11685</v>
      </c>
      <c r="AD28" s="18" t="s">
        <v>11685</v>
      </c>
      <c r="AE28" s="18" t="s">
        <v>11685</v>
      </c>
      <c r="AF28" s="18" t="s">
        <v>11685</v>
      </c>
      <c r="AG28" s="18" t="s">
        <v>11685</v>
      </c>
      <c r="AH28" s="18" t="s">
        <v>11685</v>
      </c>
      <c r="AI28" s="18" t="s">
        <v>11685</v>
      </c>
      <c r="AJ28" s="18" t="s">
        <v>11685</v>
      </c>
    </row>
    <row r="29" spans="2:36" s="14" customFormat="1" ht="12">
      <c r="C29" s="20"/>
      <c r="D29" s="20"/>
      <c r="AB29" s="20"/>
      <c r="AC29" s="20"/>
    </row>
    <row r="30" spans="2:36" s="14" customFormat="1" ht="12">
      <c r="C30" s="20"/>
      <c r="D30" s="20"/>
      <c r="AB30" s="20"/>
      <c r="AC30" s="20"/>
    </row>
    <row r="31" spans="2:36" s="14" customFormat="1" ht="12">
      <c r="C31" s="20"/>
      <c r="D31" s="20"/>
      <c r="AB31" s="20"/>
      <c r="AC31" s="20"/>
    </row>
    <row r="32" spans="2:36" s="14" customFormat="1" ht="12">
      <c r="B32" s="25" t="s">
        <v>11748</v>
      </c>
      <c r="C32" s="20"/>
      <c r="D32" s="20"/>
      <c r="AA32" s="25" t="s">
        <v>11749</v>
      </c>
      <c r="AB32" s="20"/>
      <c r="AC32" s="20"/>
    </row>
    <row r="33" spans="2:35" s="14" customFormat="1" ht="12">
      <c r="C33" s="20"/>
      <c r="D33" s="20"/>
      <c r="AB33" s="20"/>
      <c r="AC33" s="20"/>
    </row>
    <row r="34" spans="2:35" s="21" customFormat="1" ht="12">
      <c r="B34" s="23" t="s">
        <v>11696</v>
      </c>
      <c r="C34" s="23" t="str">
        <f>Beta!C7</f>
        <v>Ticker</v>
      </c>
      <c r="D34" s="23" t="str">
        <f>Beta!D7</f>
        <v>Name</v>
      </c>
      <c r="E34" s="17" t="str">
        <f>Beta!E7</f>
        <v>2W</v>
      </c>
      <c r="F34" s="17"/>
      <c r="G34" s="17" t="str">
        <f>Beta!G7</f>
        <v>5W</v>
      </c>
      <c r="H34" s="17"/>
      <c r="I34" s="17" t="str">
        <f>Beta!I7</f>
        <v>5M</v>
      </c>
      <c r="J34" s="17"/>
      <c r="AA34" s="23" t="s">
        <v>11696</v>
      </c>
      <c r="AB34" s="23" t="s">
        <v>11697</v>
      </c>
      <c r="AC34" s="23" t="s">
        <v>11698</v>
      </c>
      <c r="AD34" s="17" t="s">
        <v>11750</v>
      </c>
      <c r="AE34" s="17"/>
      <c r="AF34" s="17" t="s">
        <v>11751</v>
      </c>
      <c r="AG34" s="17"/>
      <c r="AH34" s="17" t="s">
        <v>11752</v>
      </c>
      <c r="AI34" s="17"/>
    </row>
    <row r="35" spans="2:35" s="21" customFormat="1" ht="12">
      <c r="B35" s="24"/>
      <c r="C35" s="24"/>
      <c r="D35" s="24"/>
      <c r="E35" s="17" t="str">
        <f>Beta!E8</f>
        <v>Raw Beta</v>
      </c>
      <c r="F35" s="17" t="str">
        <f>Beta!F8</f>
        <v>Adj. Beta</v>
      </c>
      <c r="G35" s="17" t="str">
        <f>Beta!G8</f>
        <v>Raw Beta</v>
      </c>
      <c r="H35" s="17" t="str">
        <f>Beta!H8</f>
        <v>Adj. Beta</v>
      </c>
      <c r="I35" s="17" t="str">
        <f>Beta!I8</f>
        <v>Raw Beta</v>
      </c>
      <c r="J35" s="17" t="str">
        <f>Beta!J8</f>
        <v>Adj. Beta</v>
      </c>
      <c r="AA35" s="24"/>
      <c r="AB35" s="24"/>
      <c r="AC35" s="24"/>
      <c r="AD35" s="17" t="s">
        <v>11753</v>
      </c>
      <c r="AE35" s="17" t="s">
        <v>11754</v>
      </c>
      <c r="AF35" s="17" t="s">
        <v>11753</v>
      </c>
      <c r="AG35" s="17" t="s">
        <v>11754</v>
      </c>
      <c r="AH35" s="17" t="s">
        <v>11753</v>
      </c>
      <c r="AI35" s="17" t="s">
        <v>11754</v>
      </c>
    </row>
    <row r="36" spans="2:35" s="14" customFormat="1" ht="12">
      <c r="B36" s="18">
        <v>1</v>
      </c>
      <c r="C36" s="19" t="str">
        <f>Beta!C9</f>
        <v>046140 KS EQUITY</v>
      </c>
      <c r="D36" s="19" t="str">
        <f>Beta!D9</f>
        <v>에스비에스콘텐츠허브</v>
      </c>
      <c r="E36" s="18">
        <f>Beta!E9</f>
        <v>0.83117240000000003</v>
      </c>
      <c r="F36" s="18">
        <f>Beta!F9</f>
        <v>0.88743939999999999</v>
      </c>
      <c r="G36" s="18">
        <f>Beta!G9</f>
        <v>0.89485179999999998</v>
      </c>
      <c r="H36" s="18">
        <f>Beta!H9</f>
        <v>0.92989189999999999</v>
      </c>
      <c r="I36" s="18">
        <f>Beta!I9</f>
        <v>1.1406229999999999</v>
      </c>
      <c r="J36" s="18">
        <f>Beta!J9</f>
        <v>1.0937380000000001</v>
      </c>
      <c r="AA36" s="18">
        <v>1</v>
      </c>
      <c r="AB36" s="19" t="s">
        <v>11706</v>
      </c>
      <c r="AC36" s="19" t="s">
        <v>11707</v>
      </c>
      <c r="AD36" s="18">
        <v>0.82171959999999999</v>
      </c>
      <c r="AE36" s="18">
        <v>0.88113759999999997</v>
      </c>
      <c r="AF36" s="18">
        <v>0.88995650000000004</v>
      </c>
      <c r="AG36" s="18">
        <v>0.92662840000000002</v>
      </c>
      <c r="AH36" s="18">
        <v>1.1406229999999999</v>
      </c>
      <c r="AI36" s="18">
        <v>1.0937380000000001</v>
      </c>
    </row>
    <row r="37" spans="2:35" s="14" customFormat="1" ht="12">
      <c r="B37" s="18">
        <v>2</v>
      </c>
      <c r="C37" s="19" t="str">
        <f>Beta!C10</f>
        <v>046390 KS EQUITY</v>
      </c>
      <c r="D37" s="19" t="str">
        <f>Beta!D10</f>
        <v>삼화네트웍스</v>
      </c>
      <c r="E37" s="18">
        <f>Beta!E10</f>
        <v>0.99150280000000002</v>
      </c>
      <c r="F37" s="18">
        <f>Beta!F10</f>
        <v>0.99432529999999997</v>
      </c>
      <c r="G37" s="18">
        <f>Beta!G10</f>
        <v>1.19536</v>
      </c>
      <c r="H37" s="18">
        <f>Beta!H10</f>
        <v>1.130228</v>
      </c>
      <c r="I37" s="18">
        <f>Beta!I10</f>
        <v>1.3838539999999999</v>
      </c>
      <c r="J37" s="18">
        <f>Beta!J10</f>
        <v>1.25589</v>
      </c>
      <c r="AA37" s="18">
        <v>2</v>
      </c>
      <c r="AB37" s="19" t="s">
        <v>11715</v>
      </c>
      <c r="AC37" s="19" t="s">
        <v>10361</v>
      </c>
      <c r="AD37" s="18">
        <v>0.92945719999999998</v>
      </c>
      <c r="AE37" s="18">
        <v>0.95296190000000003</v>
      </c>
      <c r="AF37" s="18">
        <v>1.185106</v>
      </c>
      <c r="AG37" s="18">
        <v>1.1233930000000001</v>
      </c>
      <c r="AH37" s="18">
        <v>1.3838539999999999</v>
      </c>
      <c r="AI37" s="18">
        <v>1.25589</v>
      </c>
    </row>
    <row r="38" spans="2:35" s="14" customFormat="1" ht="12">
      <c r="B38" s="18">
        <v>3</v>
      </c>
      <c r="C38" s="19" t="str">
        <f>Beta!C11</f>
        <v>253450 KS EQUITY</v>
      </c>
      <c r="D38" s="19" t="str">
        <f>Beta!D11</f>
        <v>스튜디오드래곤</v>
      </c>
      <c r="E38" s="18">
        <f>Beta!E11</f>
        <v>0.76788749999999995</v>
      </c>
      <c r="F38" s="18">
        <f>Beta!F11</f>
        <v>0.8452499</v>
      </c>
      <c r="G38" s="18">
        <f>Beta!G11</f>
        <v>0.67106560000000004</v>
      </c>
      <c r="H38" s="18">
        <f>Beta!H11</f>
        <v>0.78070260000000002</v>
      </c>
      <c r="I38" s="18">
        <f>Beta!I11</f>
        <v>0.74192970000000003</v>
      </c>
      <c r="J38" s="18">
        <f>Beta!J11</f>
        <v>0.82794480000000004</v>
      </c>
      <c r="AA38" s="18">
        <v>3</v>
      </c>
      <c r="AB38" s="19" t="s">
        <v>11718</v>
      </c>
      <c r="AC38" s="19" t="s">
        <v>6101</v>
      </c>
      <c r="AD38" s="18">
        <v>0.72415739999999995</v>
      </c>
      <c r="AE38" s="18">
        <v>0.81609679999999996</v>
      </c>
      <c r="AF38" s="18">
        <v>0.65673090000000001</v>
      </c>
      <c r="AG38" s="18">
        <v>0.7711462</v>
      </c>
      <c r="AH38" s="18">
        <v>0.74192970000000003</v>
      </c>
      <c r="AI38" s="18">
        <v>0.82794480000000004</v>
      </c>
    </row>
    <row r="39" spans="2:35" s="14" customFormat="1" ht="12">
      <c r="B39" s="18">
        <v>4</v>
      </c>
      <c r="C39" s="19" t="str">
        <f>Beta!C12</f>
        <v>047820 KS EQUITY</v>
      </c>
      <c r="D39" s="19" t="str">
        <f>Beta!D12</f>
        <v>초록뱀미디어</v>
      </c>
      <c r="E39" s="18">
        <f>Beta!E12</f>
        <v>1.382226</v>
      </c>
      <c r="F39" s="18">
        <f>Beta!F12</f>
        <v>1.2548049999999999</v>
      </c>
      <c r="G39" s="18">
        <f>Beta!G12</f>
        <v>1.2833669999999999</v>
      </c>
      <c r="H39" s="18">
        <f>Beta!H12</f>
        <v>1.1888989999999999</v>
      </c>
      <c r="I39" s="18">
        <f>Beta!I12</f>
        <v>1.234747</v>
      </c>
      <c r="J39" s="18">
        <f>Beta!J12</f>
        <v>1.1564859999999999</v>
      </c>
      <c r="AA39" s="18">
        <v>4</v>
      </c>
      <c r="AB39" s="19" t="s">
        <v>11720</v>
      </c>
      <c r="AC39" s="19" t="s">
        <v>9613</v>
      </c>
      <c r="AD39" s="18">
        <v>1.4015299999999999</v>
      </c>
      <c r="AE39" s="18">
        <v>1.267674</v>
      </c>
      <c r="AF39" s="18">
        <v>1.283325</v>
      </c>
      <c r="AG39" s="18">
        <v>1.188871</v>
      </c>
      <c r="AH39" s="18">
        <v>1.234747</v>
      </c>
      <c r="AI39" s="18">
        <v>1.1564859999999999</v>
      </c>
    </row>
    <row r="40" spans="2:35" s="14" customFormat="1" ht="12">
      <c r="B40" s="18">
        <v>5</v>
      </c>
      <c r="C40" s="19" t="str">
        <f>Beta!C13</f>
        <v>068050 KS EQUITY</v>
      </c>
      <c r="D40" s="19" t="str">
        <f>Beta!D13</f>
        <v>팬엔터테인먼트</v>
      </c>
      <c r="E40" s="18">
        <f>Beta!E13</f>
        <v>1.0113369999999999</v>
      </c>
      <c r="F40" s="18">
        <f>Beta!F13</f>
        <v>1.0075480000000001</v>
      </c>
      <c r="G40" s="18">
        <f>Beta!G13</f>
        <v>1.2530950000000001</v>
      </c>
      <c r="H40" s="18">
        <f>Beta!H13</f>
        <v>1.1687190000000001</v>
      </c>
      <c r="I40" s="18">
        <f>Beta!I13</f>
        <v>1.8384210000000001</v>
      </c>
      <c r="J40" s="18">
        <f>Beta!J13</f>
        <v>1.558932</v>
      </c>
      <c r="AA40" s="18">
        <v>5</v>
      </c>
      <c r="AB40" s="19" t="s">
        <v>11722</v>
      </c>
      <c r="AC40" s="19" t="s">
        <v>8902</v>
      </c>
      <c r="AD40" s="18">
        <v>0.9622773</v>
      </c>
      <c r="AE40" s="18">
        <v>0.97484179999999998</v>
      </c>
      <c r="AF40" s="18">
        <v>1.2425809999999999</v>
      </c>
      <c r="AG40" s="18">
        <v>1.1617090000000001</v>
      </c>
      <c r="AH40" s="18">
        <v>1.8384210000000001</v>
      </c>
      <c r="AI40" s="18">
        <v>1.558932</v>
      </c>
    </row>
    <row r="41" spans="2:35" s="14" customFormat="1" ht="12">
      <c r="B41" s="18">
        <v>6</v>
      </c>
      <c r="C41" s="19" t="str">
        <f>Beta!C14</f>
        <v>036420 KS EQUITY</v>
      </c>
      <c r="D41" s="19" t="str">
        <f>Beta!D14</f>
        <v>콘텐트리중앙</v>
      </c>
      <c r="E41" s="18">
        <f>Beta!E14</f>
        <v>1.2132080000000001</v>
      </c>
      <c r="F41" s="18">
        <f>Beta!F14</f>
        <v>1.1421269999999999</v>
      </c>
      <c r="G41" s="18">
        <f>Beta!G14</f>
        <v>1.232912</v>
      </c>
      <c r="H41" s="18">
        <f>Beta!H14</f>
        <v>1.1552629999999999</v>
      </c>
      <c r="I41" s="18">
        <f>Beta!I14</f>
        <v>1.490394</v>
      </c>
      <c r="J41" s="18">
        <f>Beta!J14</f>
        <v>1.326916</v>
      </c>
      <c r="AA41" s="18">
        <v>6</v>
      </c>
      <c r="AB41" s="19" t="s">
        <v>11724</v>
      </c>
      <c r="AC41" s="19" t="s">
        <v>325</v>
      </c>
      <c r="AD41" s="18">
        <v>1.1849879999999999</v>
      </c>
      <c r="AE41" s="18">
        <v>1.1233139999999999</v>
      </c>
      <c r="AF41" s="18">
        <v>1.221789</v>
      </c>
      <c r="AG41" s="18">
        <v>1.147848</v>
      </c>
      <c r="AH41" s="18">
        <v>1.490394</v>
      </c>
      <c r="AI41" s="18">
        <v>1.326916</v>
      </c>
    </row>
    <row r="42" spans="2:35" s="14" customFormat="1" ht="12">
      <c r="B42" s="18">
        <v>7</v>
      </c>
      <c r="C42" s="19" t="str">
        <f>Beta!C15</f>
        <v>241840 KS EQUITY</v>
      </c>
      <c r="D42" s="19" t="str">
        <f>Beta!D15</f>
        <v>에이스토리</v>
      </c>
      <c r="E42" s="18">
        <f>Beta!E15</f>
        <v>1.015263</v>
      </c>
      <c r="F42" s="18">
        <f>Beta!F15</f>
        <v>1.010165</v>
      </c>
      <c r="G42" s="18">
        <f>Beta!G15</f>
        <v>1.556203</v>
      </c>
      <c r="H42" s="18">
        <f>Beta!H15</f>
        <v>1.370789</v>
      </c>
      <c r="I42" s="18">
        <f>Beta!I15</f>
        <v>2.8775080000000002</v>
      </c>
      <c r="J42" s="18">
        <f>Beta!J15</f>
        <v>2.2516500000000002</v>
      </c>
      <c r="AA42" s="18">
        <v>7</v>
      </c>
      <c r="AB42" s="19" t="s">
        <v>11726</v>
      </c>
      <c r="AC42" s="19" t="s">
        <v>5512</v>
      </c>
      <c r="AD42" s="18">
        <v>0.85874200000000001</v>
      </c>
      <c r="AE42" s="18">
        <v>0.90581900000000004</v>
      </c>
      <c r="AF42" s="18">
        <v>1.55122</v>
      </c>
      <c r="AG42" s="18">
        <v>1.3674660000000001</v>
      </c>
      <c r="AH42" s="18">
        <v>2.8775080000000002</v>
      </c>
      <c r="AI42" s="18">
        <v>2.2516500000000002</v>
      </c>
    </row>
    <row r="43" spans="2:35" s="14" customFormat="1" ht="12">
      <c r="B43" s="18">
        <v>8</v>
      </c>
      <c r="C43" s="19" t="str">
        <f>Beta!C16</f>
        <v>054780 KS EQUITY</v>
      </c>
      <c r="D43" s="19" t="str">
        <f>Beta!D16</f>
        <v>키이스트</v>
      </c>
      <c r="E43" s="18">
        <f>Beta!E16</f>
        <v>1.904514</v>
      </c>
      <c r="F43" s="18">
        <f>Beta!F16</f>
        <v>1.6029929999999999</v>
      </c>
      <c r="G43" s="18">
        <f>Beta!G16</f>
        <v>1.6443620000000001</v>
      </c>
      <c r="H43" s="18">
        <f>Beta!H16</f>
        <v>1.4295599999999999</v>
      </c>
      <c r="I43" s="18">
        <f>Beta!I16</f>
        <v>1.571312</v>
      </c>
      <c r="J43" s="18">
        <f>Beta!J16</f>
        <v>1.3808609999999999</v>
      </c>
      <c r="AA43" s="18">
        <v>8</v>
      </c>
      <c r="AB43" s="19" t="s">
        <v>11728</v>
      </c>
      <c r="AC43" s="19" t="s">
        <v>9436</v>
      </c>
      <c r="AD43" s="18">
        <v>1.867383</v>
      </c>
      <c r="AE43" s="18">
        <v>1.5782400000000001</v>
      </c>
      <c r="AF43" s="18">
        <v>1.6360969999999999</v>
      </c>
      <c r="AG43" s="18">
        <v>1.42405</v>
      </c>
      <c r="AH43" s="18">
        <v>1.571312</v>
      </c>
      <c r="AI43" s="18">
        <v>1.3808609999999999</v>
      </c>
    </row>
    <row r="44" spans="2:35" s="14" customFormat="1" ht="12">
      <c r="B44" s="18">
        <v>9</v>
      </c>
      <c r="C44" s="19" t="str">
        <f>Beta!C17</f>
        <v>nflx us Equity</v>
      </c>
      <c r="D44" s="19" t="str">
        <f>Beta!D17</f>
        <v>넷플릭스</v>
      </c>
      <c r="E44" s="18">
        <f>Beta!E17</f>
        <v>1.6024999506751176</v>
      </c>
      <c r="F44" s="18">
        <f>Beta!F17</f>
        <v>1.4016526171170738</v>
      </c>
      <c r="G44" s="18">
        <f>Beta!G17</f>
        <v>1.1149196554007523</v>
      </c>
      <c r="H44" s="18">
        <f>Beta!H17</f>
        <v>1.0766023374694655</v>
      </c>
      <c r="I44" s="18">
        <f>Beta!I17</f>
        <v>1.2835837245329691</v>
      </c>
      <c r="J44" s="18">
        <f>Beta!J17</f>
        <v>1.1890439257971492</v>
      </c>
      <c r="AA44" s="18">
        <v>9</v>
      </c>
      <c r="AB44" s="19" t="s">
        <v>11730</v>
      </c>
      <c r="AC44" s="19" t="s">
        <v>11731</v>
      </c>
      <c r="AD44" s="18">
        <v>1.5865707307817387</v>
      </c>
      <c r="AE44" s="18">
        <v>1.391033243382954</v>
      </c>
      <c r="AF44" s="18">
        <v>1.1139367834441132</v>
      </c>
      <c r="AG44" s="18">
        <v>1.0759470960508526</v>
      </c>
      <c r="AH44" s="18">
        <v>1.2835837245329693</v>
      </c>
      <c r="AI44" s="18">
        <v>1.1890439257971495</v>
      </c>
    </row>
    <row r="45" spans="2:35" s="14" customFormat="1" ht="12">
      <c r="B45" s="18">
        <v>10</v>
      </c>
      <c r="C45" s="19" t="str">
        <f>Beta!C18</f>
        <v>dis us Equity</v>
      </c>
      <c r="D45" s="19" t="str">
        <f>Beta!D18</f>
        <v>월트디즈니</v>
      </c>
      <c r="E45" s="18">
        <f>Beta!E18</f>
        <v>1.0753831718273579</v>
      </c>
      <c r="F45" s="18">
        <f>Beta!F18</f>
        <v>1.0502449453304266</v>
      </c>
      <c r="G45" s="18">
        <f>Beta!G18</f>
        <v>1.0481267800694309</v>
      </c>
      <c r="H45" s="18">
        <f>Beta!H18</f>
        <v>1.0320741992010869</v>
      </c>
      <c r="I45" s="18">
        <f>Beta!I18</f>
        <v>1.2055823097850826</v>
      </c>
      <c r="J45" s="18">
        <f>Beta!J18</f>
        <v>1.1370435026413233</v>
      </c>
      <c r="AA45" s="18">
        <v>10</v>
      </c>
      <c r="AB45" s="19" t="s">
        <v>11737</v>
      </c>
      <c r="AC45" s="19" t="s">
        <v>11738</v>
      </c>
      <c r="AD45" s="18">
        <v>1.1136714041022635</v>
      </c>
      <c r="AE45" s="18">
        <v>1.0757701782588152</v>
      </c>
      <c r="AF45" s="18">
        <v>1.0500003168150485</v>
      </c>
      <c r="AG45" s="18">
        <v>1.0333232112079203</v>
      </c>
      <c r="AH45" s="18">
        <v>1.2055823097850826</v>
      </c>
      <c r="AI45" s="18">
        <v>1.1370435026413233</v>
      </c>
    </row>
    <row r="46" spans="2:35" s="14" customFormat="1" ht="12">
      <c r="B46" s="18">
        <v>11</v>
      </c>
      <c r="C46" s="19" t="str">
        <f>Beta!C19</f>
        <v>iq us Equity</v>
      </c>
      <c r="D46" s="19" t="str">
        <f>Beta!D19</f>
        <v>아이치이</v>
      </c>
      <c r="E46" s="18">
        <f>Beta!E19</f>
        <v>0.59496909519124508</v>
      </c>
      <c r="F46" s="18">
        <f>Beta!F19</f>
        <v>0.7299720970001955</v>
      </c>
      <c r="G46" s="18">
        <f>Beta!G19</f>
        <v>0.85523767320044042</v>
      </c>
      <c r="H46" s="18">
        <f>Beta!H19</f>
        <v>0.90348274721580568</v>
      </c>
      <c r="I46" s="18">
        <f>Beta!I19</f>
        <v>0.8206963442048768</v>
      </c>
      <c r="J46" s="18">
        <f>Beta!J19</f>
        <v>0.88045542482762318</v>
      </c>
      <c r="AA46" s="18">
        <v>11</v>
      </c>
      <c r="AB46" s="19" t="s">
        <v>11740</v>
      </c>
      <c r="AC46" s="19" t="s">
        <v>11741</v>
      </c>
      <c r="AD46" s="18">
        <v>0.62370032137662001</v>
      </c>
      <c r="AE46" s="18">
        <v>0.74912605624893747</v>
      </c>
      <c r="AF46" s="18">
        <v>0.84846873743771101</v>
      </c>
      <c r="AG46" s="18">
        <v>0.89897016850022449</v>
      </c>
      <c r="AH46" s="18">
        <v>0.82069634420487725</v>
      </c>
      <c r="AI46" s="18">
        <v>0.88045542482762351</v>
      </c>
    </row>
    <row r="47" spans="2:35" s="14" customFormat="1" ht="12">
      <c r="B47" s="18">
        <v>12</v>
      </c>
      <c r="C47" s="19" t="str">
        <f>Beta!C20</f>
        <v>roku us Equity</v>
      </c>
      <c r="D47" s="19" t="str">
        <f>Beta!D20</f>
        <v>로쿠</v>
      </c>
      <c r="E47" s="18">
        <f>Beta!E20</f>
        <v>1.9249052395997552</v>
      </c>
      <c r="F47" s="18">
        <f>Beta!F20</f>
        <v>1.6165873270315729</v>
      </c>
      <c r="G47" s="18">
        <f>Beta!G20</f>
        <v>1.5199609825497111</v>
      </c>
      <c r="H47" s="18">
        <f>Beta!H20</f>
        <v>1.3466271886265906</v>
      </c>
      <c r="I47" s="18">
        <f>Beta!I20</f>
        <v>1.513819425447432</v>
      </c>
      <c r="J47" s="18">
        <f>Beta!J20</f>
        <v>1.3425328581687852</v>
      </c>
      <c r="AA47" s="18">
        <v>12</v>
      </c>
      <c r="AB47" s="19" t="s">
        <v>11745</v>
      </c>
      <c r="AC47" s="19" t="s">
        <v>11746</v>
      </c>
      <c r="AD47" s="18">
        <v>1.9918743262864642</v>
      </c>
      <c r="AE47" s="18">
        <v>1.6612329383621343</v>
      </c>
      <c r="AF47" s="18">
        <v>1.5341961775727582</v>
      </c>
      <c r="AG47" s="18">
        <v>1.3561172237406551</v>
      </c>
      <c r="AH47" s="18">
        <v>1.513819425447432</v>
      </c>
      <c r="AI47" s="18">
        <v>1.3425328581687852</v>
      </c>
    </row>
    <row r="48" spans="2:35" s="14" customFormat="1" ht="12">
      <c r="B48" s="18">
        <v>13</v>
      </c>
      <c r="C48" s="19" t="str">
        <f>Beta!C21</f>
        <v/>
      </c>
      <c r="D48" s="19" t="str">
        <f>Beta!D21</f>
        <v/>
      </c>
      <c r="E48" s="18" t="str">
        <f>Beta!E21</f>
        <v/>
      </c>
      <c r="F48" s="18" t="str">
        <f>Beta!F21</f>
        <v/>
      </c>
      <c r="G48" s="18" t="str">
        <f>Beta!G21</f>
        <v/>
      </c>
      <c r="H48" s="18" t="str">
        <f>Beta!H21</f>
        <v/>
      </c>
      <c r="I48" s="18" t="str">
        <f>Beta!I21</f>
        <v/>
      </c>
      <c r="J48" s="18" t="str">
        <f>Beta!J21</f>
        <v/>
      </c>
      <c r="AA48" s="18">
        <v>13</v>
      </c>
      <c r="AB48" s="19" t="s">
        <v>11685</v>
      </c>
      <c r="AC48" s="19" t="s">
        <v>11685</v>
      </c>
      <c r="AD48" s="18" t="s">
        <v>11685</v>
      </c>
      <c r="AE48" s="18" t="s">
        <v>11685</v>
      </c>
      <c r="AF48" s="18" t="s">
        <v>11685</v>
      </c>
      <c r="AG48" s="18" t="s">
        <v>11685</v>
      </c>
      <c r="AH48" s="18" t="s">
        <v>11685</v>
      </c>
      <c r="AI48" s="18" t="s">
        <v>11685</v>
      </c>
    </row>
    <row r="49" spans="2:35" s="14" customFormat="1" ht="12">
      <c r="B49" s="18">
        <v>14</v>
      </c>
      <c r="C49" s="19" t="str">
        <f>Beta!C22</f>
        <v/>
      </c>
      <c r="D49" s="19" t="str">
        <f>Beta!D22</f>
        <v/>
      </c>
      <c r="E49" s="18" t="str">
        <f>Beta!E22</f>
        <v/>
      </c>
      <c r="F49" s="18" t="str">
        <f>Beta!F22</f>
        <v/>
      </c>
      <c r="G49" s="18" t="str">
        <f>Beta!G22</f>
        <v/>
      </c>
      <c r="H49" s="18" t="str">
        <f>Beta!H22</f>
        <v/>
      </c>
      <c r="I49" s="18" t="str">
        <f>Beta!I22</f>
        <v/>
      </c>
      <c r="J49" s="18" t="str">
        <f>Beta!J22</f>
        <v/>
      </c>
      <c r="AA49" s="18">
        <v>14</v>
      </c>
      <c r="AB49" s="19" t="s">
        <v>11685</v>
      </c>
      <c r="AC49" s="19" t="s">
        <v>11685</v>
      </c>
      <c r="AD49" s="18" t="s">
        <v>11685</v>
      </c>
      <c r="AE49" s="18" t="s">
        <v>11685</v>
      </c>
      <c r="AF49" s="18" t="s">
        <v>11685</v>
      </c>
      <c r="AG49" s="18" t="s">
        <v>11685</v>
      </c>
      <c r="AH49" s="18" t="s">
        <v>11685</v>
      </c>
      <c r="AI49" s="18" t="s">
        <v>11685</v>
      </c>
    </row>
    <row r="50" spans="2:35" s="14" customFormat="1" ht="12">
      <c r="B50" s="18">
        <v>15</v>
      </c>
      <c r="C50" s="19" t="str">
        <f>Beta!C23</f>
        <v/>
      </c>
      <c r="D50" s="19" t="str">
        <f>Beta!D23</f>
        <v/>
      </c>
      <c r="E50" s="18" t="str">
        <f>Beta!E23</f>
        <v/>
      </c>
      <c r="F50" s="18" t="str">
        <f>Beta!F23</f>
        <v/>
      </c>
      <c r="G50" s="18" t="str">
        <f>Beta!G23</f>
        <v/>
      </c>
      <c r="H50" s="18" t="str">
        <f>Beta!H23</f>
        <v/>
      </c>
      <c r="I50" s="18" t="str">
        <f>Beta!I23</f>
        <v/>
      </c>
      <c r="J50" s="18" t="str">
        <f>Beta!J23</f>
        <v/>
      </c>
      <c r="AA50" s="18">
        <v>15</v>
      </c>
      <c r="AB50" s="19" t="s">
        <v>11685</v>
      </c>
      <c r="AC50" s="19" t="s">
        <v>11685</v>
      </c>
      <c r="AD50" s="18" t="s">
        <v>11685</v>
      </c>
      <c r="AE50" s="18" t="s">
        <v>11685</v>
      </c>
      <c r="AF50" s="18" t="s">
        <v>11685</v>
      </c>
      <c r="AG50" s="18" t="s">
        <v>11685</v>
      </c>
      <c r="AH50" s="18" t="s">
        <v>11685</v>
      </c>
      <c r="AI50" s="18" t="s">
        <v>11685</v>
      </c>
    </row>
    <row r="51" spans="2:35" s="14" customFormat="1" ht="12">
      <c r="B51" s="18">
        <v>16</v>
      </c>
      <c r="C51" s="19" t="str">
        <f>Beta!C24</f>
        <v/>
      </c>
      <c r="D51" s="19" t="str">
        <f>Beta!D24</f>
        <v/>
      </c>
      <c r="E51" s="18" t="str">
        <f>Beta!E24</f>
        <v/>
      </c>
      <c r="F51" s="18" t="str">
        <f>Beta!F24</f>
        <v/>
      </c>
      <c r="G51" s="18" t="str">
        <f>Beta!G24</f>
        <v/>
      </c>
      <c r="H51" s="18" t="str">
        <f>Beta!H24</f>
        <v/>
      </c>
      <c r="I51" s="18" t="str">
        <f>Beta!I24</f>
        <v/>
      </c>
      <c r="J51" s="18" t="str">
        <f>Beta!J24</f>
        <v/>
      </c>
      <c r="AA51" s="18">
        <v>16</v>
      </c>
      <c r="AB51" s="19" t="s">
        <v>11685</v>
      </c>
      <c r="AC51" s="19" t="s">
        <v>11685</v>
      </c>
      <c r="AD51" s="18" t="s">
        <v>11685</v>
      </c>
      <c r="AE51" s="18" t="s">
        <v>11685</v>
      </c>
      <c r="AF51" s="18" t="s">
        <v>11685</v>
      </c>
      <c r="AG51" s="18" t="s">
        <v>11685</v>
      </c>
      <c r="AH51" s="18" t="s">
        <v>11685</v>
      </c>
      <c r="AI51" s="18" t="s">
        <v>11685</v>
      </c>
    </row>
    <row r="52" spans="2:35" s="14" customFormat="1" ht="12">
      <c r="B52" s="18">
        <v>17</v>
      </c>
      <c r="C52" s="19" t="str">
        <f>Beta!C25</f>
        <v/>
      </c>
      <c r="D52" s="19" t="str">
        <f>Beta!D25</f>
        <v/>
      </c>
      <c r="E52" s="18" t="str">
        <f>Beta!E25</f>
        <v/>
      </c>
      <c r="F52" s="18" t="str">
        <f>Beta!F25</f>
        <v/>
      </c>
      <c r="G52" s="18" t="str">
        <f>Beta!G25</f>
        <v/>
      </c>
      <c r="H52" s="18" t="str">
        <f>Beta!H25</f>
        <v/>
      </c>
      <c r="I52" s="18" t="str">
        <f>Beta!I25</f>
        <v/>
      </c>
      <c r="J52" s="18" t="str">
        <f>Beta!J25</f>
        <v/>
      </c>
      <c r="AA52" s="18">
        <v>17</v>
      </c>
      <c r="AB52" s="19" t="s">
        <v>11685</v>
      </c>
      <c r="AC52" s="19" t="s">
        <v>11685</v>
      </c>
      <c r="AD52" s="18" t="s">
        <v>11685</v>
      </c>
      <c r="AE52" s="18" t="s">
        <v>11685</v>
      </c>
      <c r="AF52" s="18" t="s">
        <v>11685</v>
      </c>
      <c r="AG52" s="18" t="s">
        <v>11685</v>
      </c>
      <c r="AH52" s="18" t="s">
        <v>11685</v>
      </c>
      <c r="AI52" s="18" t="s">
        <v>11685</v>
      </c>
    </row>
    <row r="53" spans="2:35" s="14" customFormat="1" ht="12">
      <c r="B53" s="18">
        <v>18</v>
      </c>
      <c r="C53" s="19" t="str">
        <f>Beta!C26</f>
        <v/>
      </c>
      <c r="D53" s="19" t="str">
        <f>Beta!D26</f>
        <v/>
      </c>
      <c r="E53" s="18" t="str">
        <f>Beta!E26</f>
        <v/>
      </c>
      <c r="F53" s="18" t="str">
        <f>Beta!F26</f>
        <v/>
      </c>
      <c r="G53" s="18" t="str">
        <f>Beta!G26</f>
        <v/>
      </c>
      <c r="H53" s="18" t="str">
        <f>Beta!H26</f>
        <v/>
      </c>
      <c r="I53" s="18" t="str">
        <f>Beta!I26</f>
        <v/>
      </c>
      <c r="J53" s="18" t="str">
        <f>Beta!J26</f>
        <v/>
      </c>
      <c r="AA53" s="18">
        <v>18</v>
      </c>
      <c r="AB53" s="19" t="s">
        <v>11685</v>
      </c>
      <c r="AC53" s="19" t="s">
        <v>11685</v>
      </c>
      <c r="AD53" s="18" t="s">
        <v>11685</v>
      </c>
      <c r="AE53" s="18" t="s">
        <v>11685</v>
      </c>
      <c r="AF53" s="18" t="s">
        <v>11685</v>
      </c>
      <c r="AG53" s="18" t="s">
        <v>11685</v>
      </c>
      <c r="AH53" s="18" t="s">
        <v>11685</v>
      </c>
      <c r="AI53" s="18" t="s">
        <v>11685</v>
      </c>
    </row>
    <row r="54" spans="2:35" s="14" customFormat="1" ht="12">
      <c r="B54" s="18">
        <v>19</v>
      </c>
      <c r="C54" s="19" t="str">
        <f>Beta!C27</f>
        <v/>
      </c>
      <c r="D54" s="19" t="str">
        <f>Beta!D27</f>
        <v/>
      </c>
      <c r="E54" s="18" t="str">
        <f>Beta!E27</f>
        <v/>
      </c>
      <c r="F54" s="18" t="str">
        <f>Beta!F27</f>
        <v/>
      </c>
      <c r="G54" s="18" t="str">
        <f>Beta!G27</f>
        <v/>
      </c>
      <c r="H54" s="18" t="str">
        <f>Beta!H27</f>
        <v/>
      </c>
      <c r="I54" s="18" t="str">
        <f>Beta!I27</f>
        <v/>
      </c>
      <c r="J54" s="18" t="str">
        <f>Beta!J27</f>
        <v/>
      </c>
      <c r="AA54" s="18">
        <v>19</v>
      </c>
      <c r="AB54" s="19" t="s">
        <v>11685</v>
      </c>
      <c r="AC54" s="19" t="s">
        <v>11685</v>
      </c>
      <c r="AD54" s="18" t="s">
        <v>11685</v>
      </c>
      <c r="AE54" s="18" t="s">
        <v>11685</v>
      </c>
      <c r="AF54" s="18" t="s">
        <v>11685</v>
      </c>
      <c r="AG54" s="18" t="s">
        <v>11685</v>
      </c>
      <c r="AH54" s="18" t="s">
        <v>11685</v>
      </c>
      <c r="AI54" s="18" t="s">
        <v>11685</v>
      </c>
    </row>
    <row r="55" spans="2:35" s="14" customFormat="1" ht="12">
      <c r="B55" s="18">
        <v>20</v>
      </c>
      <c r="C55" s="19" t="str">
        <f>Beta!C28</f>
        <v/>
      </c>
      <c r="D55" s="19" t="str">
        <f>Beta!D28</f>
        <v/>
      </c>
      <c r="E55" s="18" t="str">
        <f>Beta!E28</f>
        <v/>
      </c>
      <c r="F55" s="18" t="str">
        <f>Beta!F28</f>
        <v/>
      </c>
      <c r="G55" s="18" t="str">
        <f>Beta!G28</f>
        <v/>
      </c>
      <c r="H55" s="18" t="str">
        <f>Beta!H28</f>
        <v/>
      </c>
      <c r="I55" s="18" t="str">
        <f>Beta!I28</f>
        <v/>
      </c>
      <c r="J55" s="18" t="str">
        <f>Beta!J28</f>
        <v/>
      </c>
      <c r="AA55" s="18">
        <v>20</v>
      </c>
      <c r="AB55" s="19" t="s">
        <v>11685</v>
      </c>
      <c r="AC55" s="19" t="s">
        <v>11685</v>
      </c>
      <c r="AD55" s="18" t="s">
        <v>11685</v>
      </c>
      <c r="AE55" s="18" t="s">
        <v>11685</v>
      </c>
      <c r="AF55" s="18" t="s">
        <v>11685</v>
      </c>
      <c r="AG55" s="18" t="s">
        <v>11685</v>
      </c>
      <c r="AH55" s="18" t="s">
        <v>11685</v>
      </c>
      <c r="AI55" s="18" t="s">
        <v>11685</v>
      </c>
    </row>
    <row r="56" spans="2:35" s="14" customFormat="1" ht="12">
      <c r="C56" s="20"/>
      <c r="D56" s="20"/>
      <c r="AB56" s="20"/>
      <c r="AC56" s="20"/>
    </row>
    <row r="57" spans="2:35" s="14" customFormat="1" ht="12"/>
    <row r="58" spans="2:35" s="14" customFormat="1" ht="12">
      <c r="B58" s="25" t="s">
        <v>11755</v>
      </c>
      <c r="AA58" s="25" t="s">
        <v>11756</v>
      </c>
    </row>
    <row r="59" spans="2:35" s="14" customFormat="1" ht="12"/>
    <row r="60" spans="2:35" s="14" customFormat="1" ht="12">
      <c r="B60" s="29" t="s">
        <v>11757</v>
      </c>
      <c r="C60" s="29" t="s">
        <v>11758</v>
      </c>
      <c r="D60" s="29" t="s">
        <v>11759</v>
      </c>
      <c r="E60" s="29" t="s">
        <v>11760</v>
      </c>
      <c r="F60" s="29" t="s">
        <v>11761</v>
      </c>
      <c r="G60" s="29" t="s">
        <v>11762</v>
      </c>
      <c r="H60" s="29" t="s">
        <v>11763</v>
      </c>
      <c r="AA60" s="29" t="s">
        <v>11757</v>
      </c>
      <c r="AB60" s="29" t="s">
        <v>11758</v>
      </c>
      <c r="AC60" s="29" t="s">
        <v>11759</v>
      </c>
      <c r="AD60" s="29" t="s">
        <v>11760</v>
      </c>
      <c r="AE60" s="29" t="s">
        <v>11761</v>
      </c>
      <c r="AF60" s="29" t="s">
        <v>11762</v>
      </c>
      <c r="AG60" s="29" t="s">
        <v>11763</v>
      </c>
    </row>
    <row r="61" spans="2:35" s="14" customFormat="1" ht="12">
      <c r="B61" s="26">
        <f>CRP!K8</f>
        <v>44895</v>
      </c>
      <c r="C61" s="27">
        <f>CRP!L8</f>
        <v>1.9689999999999999E-2</v>
      </c>
      <c r="D61" s="27">
        <f>CRP!M8</f>
        <v>0.25447999999999998</v>
      </c>
      <c r="E61" s="27">
        <f>CRP!N8</f>
        <v>0.21643999999999999</v>
      </c>
      <c r="F61" s="27">
        <f>CRP!O8</f>
        <v>0.18004000000000001</v>
      </c>
      <c r="G61" s="27">
        <f>CRP!P8</f>
        <v>3.6799999999999999E-2</v>
      </c>
      <c r="H61" s="27">
        <f>CRP!Q8</f>
        <v>0.14324000000000001</v>
      </c>
      <c r="AA61" s="26">
        <v>44895</v>
      </c>
      <c r="AB61" s="27">
        <v>1.9689999999999999E-2</v>
      </c>
      <c r="AC61" s="27">
        <v>0.25447999999999998</v>
      </c>
      <c r="AD61" s="27">
        <v>0.21643999999999999</v>
      </c>
      <c r="AE61" s="27">
        <v>0.18004000000000001</v>
      </c>
      <c r="AF61" s="27">
        <v>3.6799999999999999E-2</v>
      </c>
      <c r="AG61" s="27">
        <v>0.14324000000000001</v>
      </c>
    </row>
    <row r="62" spans="2:35" s="14" customFormat="1" ht="12">
      <c r="B62" s="26">
        <f>CRP!K9</f>
        <v>44894</v>
      </c>
      <c r="C62" s="27">
        <f>CRP!L9</f>
        <v>2.002E-2</v>
      </c>
      <c r="D62" s="27">
        <f>CRP!M9</f>
        <v>0.25196000000000002</v>
      </c>
      <c r="E62" s="27">
        <f>CRP!N9</f>
        <v>0.21648999999999999</v>
      </c>
      <c r="F62" s="27">
        <f>CRP!O9</f>
        <v>0.17979000000000001</v>
      </c>
      <c r="G62" s="27">
        <f>CRP!P9</f>
        <v>3.6650000000000002E-2</v>
      </c>
      <c r="H62" s="27">
        <f>CRP!Q9</f>
        <v>0.14313999999999999</v>
      </c>
      <c r="AA62" s="26">
        <v>44894</v>
      </c>
      <c r="AB62" s="27">
        <v>2.002E-2</v>
      </c>
      <c r="AC62" s="27">
        <v>0.25196000000000002</v>
      </c>
      <c r="AD62" s="27">
        <v>0.21648999999999999</v>
      </c>
      <c r="AE62" s="27">
        <v>0.17979000000000001</v>
      </c>
      <c r="AF62" s="27">
        <v>3.6650000000000002E-2</v>
      </c>
      <c r="AG62" s="27">
        <v>0.14313999999999999</v>
      </c>
    </row>
    <row r="63" spans="2:35" s="14" customFormat="1" ht="12">
      <c r="B63" s="26">
        <f>CRP!K10</f>
        <v>44893</v>
      </c>
      <c r="C63" s="27">
        <f>CRP!L10</f>
        <v>2.026E-2</v>
      </c>
      <c r="D63" s="27">
        <f>CRP!M10</f>
        <v>0.24617</v>
      </c>
      <c r="E63" s="27">
        <f>CRP!N10</f>
        <v>0.21743000000000001</v>
      </c>
      <c r="F63" s="27">
        <f>CRP!O10</f>
        <v>0.17688999999999999</v>
      </c>
      <c r="G63" s="27">
        <f>CRP!P10</f>
        <v>3.5950000000000003E-2</v>
      </c>
      <c r="H63" s="27">
        <f>CRP!Q10</f>
        <v>0.14094000000000001</v>
      </c>
      <c r="AA63" s="26">
        <v>44893</v>
      </c>
      <c r="AB63" s="27">
        <v>2.026E-2</v>
      </c>
      <c r="AC63" s="27">
        <v>0.24617</v>
      </c>
      <c r="AD63" s="27">
        <v>0.21743000000000001</v>
      </c>
      <c r="AE63" s="27">
        <v>0.17688999999999999</v>
      </c>
      <c r="AF63" s="27">
        <v>3.5950000000000003E-2</v>
      </c>
      <c r="AG63" s="27">
        <v>0.14094000000000001</v>
      </c>
    </row>
    <row r="64" spans="2:35" s="14" customFormat="1" ht="12">
      <c r="B64" s="26">
        <f>CRP!K11</f>
        <v>44890</v>
      </c>
      <c r="C64" s="27">
        <f>CRP!L11</f>
        <v>2.0129999999999999E-2</v>
      </c>
      <c r="D64" s="27">
        <f>CRP!M11</f>
        <v>0.25197000000000003</v>
      </c>
      <c r="E64" s="27">
        <f>CRP!N11</f>
        <v>0.21898999999999999</v>
      </c>
      <c r="F64" s="27">
        <f>CRP!O11</f>
        <v>0.17924000000000001</v>
      </c>
      <c r="G64" s="27">
        <f>CRP!P11</f>
        <v>3.6130000000000002E-2</v>
      </c>
      <c r="H64" s="27">
        <f>CRP!Q11</f>
        <v>0.14310999999999999</v>
      </c>
      <c r="AA64" s="26">
        <v>44890</v>
      </c>
      <c r="AB64" s="27">
        <v>2.0129999999999999E-2</v>
      </c>
      <c r="AC64" s="27">
        <v>0.25197000000000003</v>
      </c>
      <c r="AD64" s="27">
        <v>0.21898999999999999</v>
      </c>
      <c r="AE64" s="27">
        <v>0.17924000000000001</v>
      </c>
      <c r="AF64" s="27">
        <v>3.6130000000000002E-2</v>
      </c>
      <c r="AG64" s="27">
        <v>0.14310999999999999</v>
      </c>
    </row>
    <row r="65" spans="2:33" s="14" customFormat="1" ht="12">
      <c r="B65" s="26">
        <f>CRP!K12</f>
        <v>44889</v>
      </c>
      <c r="C65" s="27">
        <f>CRP!L12</f>
        <v>2.009E-2</v>
      </c>
      <c r="D65" s="27">
        <f>CRP!M12</f>
        <v>0.25201000000000001</v>
      </c>
      <c r="E65" s="27">
        <f>CRP!N12</f>
        <v>0.21895000000000001</v>
      </c>
      <c r="F65" s="27">
        <f>CRP!O12</f>
        <v>0.17915</v>
      </c>
      <c r="G65" s="27">
        <f>CRP!P12</f>
        <v>3.6150000000000002E-2</v>
      </c>
      <c r="H65" s="27">
        <f>CRP!Q12</f>
        <v>0.14299999999999999</v>
      </c>
      <c r="AA65" s="26">
        <v>44889</v>
      </c>
      <c r="AB65" s="27">
        <v>2.009E-2</v>
      </c>
      <c r="AC65" s="27">
        <v>0.25201000000000001</v>
      </c>
      <c r="AD65" s="27">
        <v>0.21895000000000001</v>
      </c>
      <c r="AE65" s="27">
        <v>0.17915</v>
      </c>
      <c r="AF65" s="27">
        <v>3.6150000000000002E-2</v>
      </c>
      <c r="AG65" s="27">
        <v>0.14299999999999999</v>
      </c>
    </row>
    <row r="66" spans="2:33" s="14" customFormat="1" ht="12">
      <c r="B66" s="26">
        <f>CRP!K13</f>
        <v>44888</v>
      </c>
      <c r="C66" s="27">
        <f>CRP!L13</f>
        <v>2.0279999999999999E-2</v>
      </c>
      <c r="D66" s="27">
        <f>CRP!M13</f>
        <v>0.25196000000000002</v>
      </c>
      <c r="E66" s="27">
        <f>CRP!N13</f>
        <v>0.21887999999999999</v>
      </c>
      <c r="F66" s="27">
        <f>CRP!O13</f>
        <v>0.17973</v>
      </c>
      <c r="G66" s="27">
        <f>CRP!P13</f>
        <v>3.7670000000000002E-2</v>
      </c>
      <c r="H66" s="27">
        <f>CRP!Q13</f>
        <v>0.14205999999999999</v>
      </c>
      <c r="AA66" s="26">
        <v>44888</v>
      </c>
      <c r="AB66" s="27">
        <v>2.0279999999999999E-2</v>
      </c>
      <c r="AC66" s="27">
        <v>0.25196000000000002</v>
      </c>
      <c r="AD66" s="27">
        <v>0.21887999999999999</v>
      </c>
      <c r="AE66" s="27">
        <v>0.17973</v>
      </c>
      <c r="AF66" s="27">
        <v>3.7670000000000002E-2</v>
      </c>
      <c r="AG66" s="27">
        <v>0.14205999999999999</v>
      </c>
    </row>
    <row r="67" spans="2:33" s="14" customFormat="1" ht="12">
      <c r="B67" s="26">
        <f>CRP!K14</f>
        <v>44887</v>
      </c>
      <c r="C67" s="27">
        <f>CRP!L14</f>
        <v>2.0369999999999999E-2</v>
      </c>
      <c r="D67" s="27">
        <f>CRP!M14</f>
        <v>0.25242999999999999</v>
      </c>
      <c r="E67" s="27">
        <f>CRP!N14</f>
        <v>0.21883</v>
      </c>
      <c r="F67" s="27">
        <f>CRP!O14</f>
        <v>0.17988999999999999</v>
      </c>
      <c r="G67" s="27">
        <f>CRP!P14</f>
        <v>3.78E-2</v>
      </c>
      <c r="H67" s="27">
        <f>CRP!Q14</f>
        <v>0.14208999999999999</v>
      </c>
      <c r="AA67" s="26">
        <v>44887</v>
      </c>
      <c r="AB67" s="27">
        <v>2.0369999999999999E-2</v>
      </c>
      <c r="AC67" s="27">
        <v>0.25242999999999999</v>
      </c>
      <c r="AD67" s="27">
        <v>0.21883</v>
      </c>
      <c r="AE67" s="27">
        <v>0.17988999999999999</v>
      </c>
      <c r="AF67" s="27">
        <v>3.78E-2</v>
      </c>
      <c r="AG67" s="27">
        <v>0.14208999999999999</v>
      </c>
    </row>
    <row r="68" spans="2:33" s="14" customFormat="1" ht="12">
      <c r="B68" s="26">
        <f>CRP!K15</f>
        <v>44886</v>
      </c>
      <c r="C68" s="27">
        <f>CRP!L15</f>
        <v>2.0230000000000001E-2</v>
      </c>
      <c r="D68" s="27">
        <f>CRP!M15</f>
        <v>0.25126999999999999</v>
      </c>
      <c r="E68" s="27">
        <f>CRP!N15</f>
        <v>0.21822</v>
      </c>
      <c r="F68" s="27">
        <f>CRP!O15</f>
        <v>0.17857000000000001</v>
      </c>
      <c r="G68" s="27">
        <f>CRP!P15</f>
        <v>3.7650000000000003E-2</v>
      </c>
      <c r="H68" s="27">
        <f>CRP!Q15</f>
        <v>0.14091999999999999</v>
      </c>
      <c r="AA68" s="26">
        <v>44886</v>
      </c>
      <c r="AB68" s="27">
        <v>2.0230000000000001E-2</v>
      </c>
      <c r="AC68" s="27">
        <v>0.25126999999999999</v>
      </c>
      <c r="AD68" s="27">
        <v>0.21822</v>
      </c>
      <c r="AE68" s="27">
        <v>0.17857000000000001</v>
      </c>
      <c r="AF68" s="27">
        <v>3.7650000000000003E-2</v>
      </c>
      <c r="AG68" s="27">
        <v>0.14091999999999999</v>
      </c>
    </row>
    <row r="69" spans="2:33" s="14" customFormat="1" ht="12">
      <c r="B69" s="26">
        <f>CRP!K16</f>
        <v>44883</v>
      </c>
      <c r="C69" s="27">
        <f>CRP!L16</f>
        <v>2.001E-2</v>
      </c>
      <c r="D69" s="27">
        <f>CRP!M16</f>
        <v>0.25222</v>
      </c>
      <c r="E69" s="27">
        <f>CRP!N16</f>
        <v>0.21861</v>
      </c>
      <c r="F69" s="27">
        <f>CRP!O16</f>
        <v>0.17841000000000001</v>
      </c>
      <c r="G69" s="27">
        <f>CRP!P16</f>
        <v>3.7960000000000001E-2</v>
      </c>
      <c r="H69" s="27">
        <f>CRP!Q16</f>
        <v>0.14044999999999999</v>
      </c>
      <c r="AA69" s="26">
        <v>44883</v>
      </c>
      <c r="AB69" s="27">
        <v>2.001E-2</v>
      </c>
      <c r="AC69" s="27">
        <v>0.25222</v>
      </c>
      <c r="AD69" s="27">
        <v>0.21861</v>
      </c>
      <c r="AE69" s="27">
        <v>0.17841000000000001</v>
      </c>
      <c r="AF69" s="27">
        <v>3.7960000000000001E-2</v>
      </c>
      <c r="AG69" s="27">
        <v>0.14044999999999999</v>
      </c>
    </row>
    <row r="70" spans="2:33" s="14" customFormat="1" ht="12">
      <c r="B70" s="26">
        <f>CRP!K17</f>
        <v>44882</v>
      </c>
      <c r="C70" s="27">
        <f>CRP!L17</f>
        <v>2.0060000000000001E-2</v>
      </c>
      <c r="D70" s="27">
        <f>CRP!M17</f>
        <v>0.25108000000000003</v>
      </c>
      <c r="E70" s="27">
        <f>CRP!N17</f>
        <v>0.21867</v>
      </c>
      <c r="F70" s="27">
        <f>CRP!O17</f>
        <v>0.17793</v>
      </c>
      <c r="G70" s="27">
        <f>CRP!P17</f>
        <v>3.8490000000000003E-2</v>
      </c>
      <c r="H70" s="27">
        <f>CRP!Q17</f>
        <v>0.13944000000000001</v>
      </c>
      <c r="AA70" s="26">
        <v>44882</v>
      </c>
      <c r="AB70" s="27">
        <v>2.0060000000000001E-2</v>
      </c>
      <c r="AC70" s="27">
        <v>0.25108000000000003</v>
      </c>
      <c r="AD70" s="27">
        <v>0.21867</v>
      </c>
      <c r="AE70" s="27">
        <v>0.17793</v>
      </c>
      <c r="AF70" s="27">
        <v>3.8490000000000003E-2</v>
      </c>
      <c r="AG70" s="27">
        <v>0.13944000000000001</v>
      </c>
    </row>
    <row r="71" spans="2:33" s="14" customFormat="1" ht="12">
      <c r="B71" s="26">
        <f>CRP!K18</f>
        <v>44881</v>
      </c>
      <c r="C71" s="27">
        <f>CRP!L18</f>
        <v>1.976E-2</v>
      </c>
      <c r="D71" s="27">
        <f>CRP!M18</f>
        <v>0.25197000000000003</v>
      </c>
      <c r="E71" s="27">
        <f>CRP!N18</f>
        <v>0.21870999999999999</v>
      </c>
      <c r="F71" s="27">
        <f>CRP!O18</f>
        <v>0.17759</v>
      </c>
      <c r="G71" s="27">
        <f>CRP!P18</f>
        <v>3.9E-2</v>
      </c>
      <c r="H71" s="27">
        <f>CRP!Q18</f>
        <v>0.13858999999999999</v>
      </c>
      <c r="AA71" s="26">
        <v>44881</v>
      </c>
      <c r="AB71" s="27">
        <v>1.976E-2</v>
      </c>
      <c r="AC71" s="27">
        <v>0.25197000000000003</v>
      </c>
      <c r="AD71" s="27">
        <v>0.21870999999999999</v>
      </c>
      <c r="AE71" s="27">
        <v>0.17759</v>
      </c>
      <c r="AF71" s="27">
        <v>3.9E-2</v>
      </c>
      <c r="AG71" s="27">
        <v>0.13858999999999999</v>
      </c>
    </row>
    <row r="72" spans="2:33" s="14" customFormat="1" ht="12">
      <c r="B72" s="26">
        <f>CRP!K19</f>
        <v>44880</v>
      </c>
      <c r="C72" s="27">
        <f>CRP!L19</f>
        <v>1.9730000000000001E-2</v>
      </c>
      <c r="D72" s="27">
        <f>CRP!M19</f>
        <v>0.25089</v>
      </c>
      <c r="E72" s="27">
        <f>CRP!N19</f>
        <v>0.21886</v>
      </c>
      <c r="F72" s="27">
        <f>CRP!O19</f>
        <v>0.17710999999999999</v>
      </c>
      <c r="G72" s="27">
        <f>CRP!P19</f>
        <v>3.8449999999999998E-2</v>
      </c>
      <c r="H72" s="27">
        <f>CRP!Q19</f>
        <v>0.13866000000000001</v>
      </c>
      <c r="AA72" s="26">
        <v>44880</v>
      </c>
      <c r="AB72" s="27">
        <v>1.9730000000000001E-2</v>
      </c>
      <c r="AC72" s="27">
        <v>0.25089</v>
      </c>
      <c r="AD72" s="27">
        <v>0.21886</v>
      </c>
      <c r="AE72" s="27">
        <v>0.17710999999999999</v>
      </c>
      <c r="AF72" s="27">
        <v>3.8449999999999998E-2</v>
      </c>
      <c r="AG72" s="27">
        <v>0.13866000000000001</v>
      </c>
    </row>
    <row r="73" spans="2:33" s="14" customFormat="1" ht="12">
      <c r="B73" s="26">
        <f>CRP!K20</f>
        <v>44879</v>
      </c>
      <c r="C73" s="27">
        <f>CRP!L20</f>
        <v>1.9730000000000001E-2</v>
      </c>
      <c r="D73" s="27">
        <f>CRP!M20</f>
        <v>0.24953</v>
      </c>
      <c r="E73" s="27">
        <f>CRP!N20</f>
        <v>0.21870000000000001</v>
      </c>
      <c r="F73" s="27">
        <f>CRP!O20</f>
        <v>0.17666999999999999</v>
      </c>
      <c r="G73" s="27">
        <f>CRP!P20</f>
        <v>3.9350000000000003E-2</v>
      </c>
      <c r="H73" s="27">
        <f>CRP!Q20</f>
        <v>0.13732</v>
      </c>
      <c r="AA73" s="26">
        <v>44879</v>
      </c>
      <c r="AB73" s="27">
        <v>1.9730000000000001E-2</v>
      </c>
      <c r="AC73" s="27">
        <v>0.24953</v>
      </c>
      <c r="AD73" s="27">
        <v>0.21870000000000001</v>
      </c>
      <c r="AE73" s="27">
        <v>0.17666999999999999</v>
      </c>
      <c r="AF73" s="27">
        <v>3.9350000000000003E-2</v>
      </c>
      <c r="AG73" s="27">
        <v>0.13732</v>
      </c>
    </row>
    <row r="74" spans="2:33" s="14" customFormat="1" ht="12">
      <c r="B74" s="26">
        <f>CRP!K21</f>
        <v>44876</v>
      </c>
      <c r="C74" s="27">
        <f>CRP!L21</f>
        <v>1.9650000000000001E-2</v>
      </c>
      <c r="D74" s="27">
        <f>CRP!M21</f>
        <v>0.25757000000000002</v>
      </c>
      <c r="E74" s="27">
        <f>CRP!N21</f>
        <v>0.22051000000000001</v>
      </c>
      <c r="F74" s="27">
        <f>CRP!O21</f>
        <v>0.17863000000000001</v>
      </c>
      <c r="G74" s="27">
        <f>CRP!P21</f>
        <v>3.9E-2</v>
      </c>
      <c r="H74" s="27">
        <f>CRP!Q21</f>
        <v>0.13963</v>
      </c>
      <c r="AA74" s="26">
        <v>44876</v>
      </c>
      <c r="AB74" s="27">
        <v>1.9650000000000001E-2</v>
      </c>
      <c r="AC74" s="27">
        <v>0.25757000000000002</v>
      </c>
      <c r="AD74" s="27">
        <v>0.22051000000000001</v>
      </c>
      <c r="AE74" s="27">
        <v>0.17863000000000001</v>
      </c>
      <c r="AF74" s="27">
        <v>3.9E-2</v>
      </c>
      <c r="AG74" s="27">
        <v>0.13963</v>
      </c>
    </row>
    <row r="75" spans="2:33" s="14" customFormat="1" ht="12">
      <c r="B75" s="26">
        <f>CRP!K22</f>
        <v>44875</v>
      </c>
      <c r="C75" s="27">
        <f>CRP!L22</f>
        <v>2.027E-2</v>
      </c>
      <c r="D75" s="27">
        <f>CRP!M22</f>
        <v>0.25446000000000002</v>
      </c>
      <c r="E75" s="27">
        <f>CRP!N22</f>
        <v>0.22042999999999999</v>
      </c>
      <c r="F75" s="27">
        <f>CRP!O22</f>
        <v>0.17942</v>
      </c>
      <c r="G75" s="27">
        <f>CRP!P22</f>
        <v>4.0649999999999999E-2</v>
      </c>
      <c r="H75" s="27">
        <f>CRP!Q22</f>
        <v>0.13877</v>
      </c>
      <c r="AA75" s="26">
        <v>44875</v>
      </c>
      <c r="AB75" s="27">
        <v>2.027E-2</v>
      </c>
      <c r="AC75" s="27">
        <v>0.25446000000000002</v>
      </c>
      <c r="AD75" s="27">
        <v>0.22042999999999999</v>
      </c>
      <c r="AE75" s="27">
        <v>0.17942</v>
      </c>
      <c r="AF75" s="27">
        <v>4.0649999999999999E-2</v>
      </c>
      <c r="AG75" s="27">
        <v>0.13877</v>
      </c>
    </row>
    <row r="76" spans="2:33" s="14" customFormat="1" ht="12">
      <c r="B76" s="26">
        <f>CRP!K23</f>
        <v>44874</v>
      </c>
      <c r="C76" s="27">
        <f>CRP!L23</f>
        <v>2.0140000000000002E-2</v>
      </c>
      <c r="D76" s="27">
        <f>CRP!M23</f>
        <v>0.25183</v>
      </c>
      <c r="E76" s="27">
        <f>CRP!N23</f>
        <v>0.21142</v>
      </c>
      <c r="F76" s="27">
        <f>CRP!O23</f>
        <v>0.17848</v>
      </c>
      <c r="G76" s="27">
        <f>CRP!P23</f>
        <v>4.1820000000000003E-2</v>
      </c>
      <c r="H76" s="27">
        <f>CRP!Q23</f>
        <v>0.13666</v>
      </c>
      <c r="AA76" s="26">
        <v>44874</v>
      </c>
      <c r="AB76" s="27">
        <v>2.0140000000000002E-2</v>
      </c>
      <c r="AC76" s="27">
        <v>0.25183</v>
      </c>
      <c r="AD76" s="27">
        <v>0.21142</v>
      </c>
      <c r="AE76" s="27">
        <v>0.17848</v>
      </c>
      <c r="AF76" s="27">
        <v>4.1820000000000003E-2</v>
      </c>
      <c r="AG76" s="27">
        <v>0.13666</v>
      </c>
    </row>
    <row r="77" spans="2:33" s="14" customFormat="1" ht="12">
      <c r="B77" s="26">
        <f>CRP!K24</f>
        <v>44873</v>
      </c>
      <c r="C77" s="27">
        <f>CRP!L24</f>
        <v>2.034E-2</v>
      </c>
      <c r="D77" s="27">
        <f>CRP!M24</f>
        <v>0.25225999999999998</v>
      </c>
      <c r="E77" s="27">
        <f>CRP!N24</f>
        <v>0.21137</v>
      </c>
      <c r="F77" s="27">
        <f>CRP!O24</f>
        <v>0.17921000000000001</v>
      </c>
      <c r="G77" s="27">
        <f>CRP!P24</f>
        <v>4.2349999999999999E-2</v>
      </c>
      <c r="H77" s="27">
        <f>CRP!Q24</f>
        <v>0.13686000000000001</v>
      </c>
      <c r="AA77" s="26">
        <v>44873</v>
      </c>
      <c r="AB77" s="27">
        <v>2.034E-2</v>
      </c>
      <c r="AC77" s="27">
        <v>0.25225999999999998</v>
      </c>
      <c r="AD77" s="27">
        <v>0.21137</v>
      </c>
      <c r="AE77" s="27">
        <v>0.17921000000000001</v>
      </c>
      <c r="AF77" s="27">
        <v>4.2349999999999999E-2</v>
      </c>
      <c r="AG77" s="27">
        <v>0.13686000000000001</v>
      </c>
    </row>
    <row r="78" spans="2:33" s="14" customFormat="1" ht="12">
      <c r="B78" s="26">
        <f>CRP!K25</f>
        <v>44872</v>
      </c>
      <c r="C78" s="27">
        <f>CRP!L25</f>
        <v>2.0559999999999998E-2</v>
      </c>
      <c r="D78" s="27">
        <f>CRP!M25</f>
        <v>0.25004999999999999</v>
      </c>
      <c r="E78" s="27">
        <f>CRP!N25</f>
        <v>0.20979999999999999</v>
      </c>
      <c r="F78" s="27">
        <f>CRP!O25</f>
        <v>0.17979000000000001</v>
      </c>
      <c r="G78" s="27">
        <f>CRP!P25</f>
        <v>4.2470000000000001E-2</v>
      </c>
      <c r="H78" s="27">
        <f>CRP!Q25</f>
        <v>0.13732</v>
      </c>
      <c r="AA78" s="26">
        <v>44872</v>
      </c>
      <c r="AB78" s="27">
        <v>2.0559999999999998E-2</v>
      </c>
      <c r="AC78" s="27">
        <v>0.25004999999999999</v>
      </c>
      <c r="AD78" s="27">
        <v>0.20979999999999999</v>
      </c>
      <c r="AE78" s="27">
        <v>0.17979000000000001</v>
      </c>
      <c r="AF78" s="27">
        <v>4.2470000000000001E-2</v>
      </c>
      <c r="AG78" s="27">
        <v>0.13732</v>
      </c>
    </row>
    <row r="79" spans="2:33" s="14" customFormat="1" ht="12">
      <c r="B79" s="26">
        <f>CRP!K26</f>
        <v>44869</v>
      </c>
      <c r="C79" s="27">
        <f>CRP!L26</f>
        <v>2.0639999999999999E-2</v>
      </c>
      <c r="D79" s="27">
        <f>CRP!M26</f>
        <v>0.25606000000000001</v>
      </c>
      <c r="E79" s="27">
        <f>CRP!N26</f>
        <v>0.22317000000000001</v>
      </c>
      <c r="F79" s="27">
        <f>CRP!O26</f>
        <v>0.18149999999999999</v>
      </c>
      <c r="G79" s="27">
        <f>CRP!P26</f>
        <v>4.19E-2</v>
      </c>
      <c r="H79" s="27">
        <f>CRP!Q26</f>
        <v>0.1396</v>
      </c>
      <c r="AA79" s="26">
        <v>44869</v>
      </c>
      <c r="AB79" s="27">
        <v>2.0639999999999999E-2</v>
      </c>
      <c r="AC79" s="27">
        <v>0.25606000000000001</v>
      </c>
      <c r="AD79" s="27">
        <v>0.22317000000000001</v>
      </c>
      <c r="AE79" s="27">
        <v>0.18149999999999999</v>
      </c>
      <c r="AF79" s="27">
        <v>4.19E-2</v>
      </c>
      <c r="AG79" s="27">
        <v>0.1396</v>
      </c>
    </row>
    <row r="80" spans="2:33" s="14" customFormat="1" ht="12">
      <c r="B80" s="26">
        <f>CRP!K27</f>
        <v>44868</v>
      </c>
      <c r="C80" s="27">
        <f>CRP!L27</f>
        <v>2.068E-2</v>
      </c>
      <c r="D80" s="27">
        <f>CRP!M27</f>
        <v>0.25473000000000001</v>
      </c>
      <c r="E80" s="27">
        <f>CRP!N27</f>
        <v>0.22214999999999999</v>
      </c>
      <c r="F80" s="27">
        <f>CRP!O27</f>
        <v>0.18142</v>
      </c>
      <c r="G80" s="27">
        <f>CRP!P27</f>
        <v>4.19E-2</v>
      </c>
      <c r="H80" s="27">
        <f>CRP!Q27</f>
        <v>0.13952000000000001</v>
      </c>
      <c r="AA80" s="26">
        <v>44868</v>
      </c>
      <c r="AB80" s="27">
        <v>2.068E-2</v>
      </c>
      <c r="AC80" s="27">
        <v>0.25473000000000001</v>
      </c>
      <c r="AD80" s="27">
        <v>0.22214999999999999</v>
      </c>
      <c r="AE80" s="27">
        <v>0.18142</v>
      </c>
      <c r="AF80" s="27">
        <v>4.19E-2</v>
      </c>
      <c r="AG80" s="27">
        <v>0.13952000000000001</v>
      </c>
    </row>
    <row r="81" spans="2:33" s="14" customFormat="1" ht="12">
      <c r="B81" s="26">
        <f>CRP!K28</f>
        <v>44867</v>
      </c>
      <c r="C81" s="27">
        <f>CRP!L28</f>
        <v>2.0459999999999999E-2</v>
      </c>
      <c r="D81" s="27">
        <f>CRP!M28</f>
        <v>0.25317000000000001</v>
      </c>
      <c r="E81" s="27">
        <f>CRP!N28</f>
        <v>0.22061</v>
      </c>
      <c r="F81" s="27">
        <f>CRP!O28</f>
        <v>0.18018999999999999</v>
      </c>
      <c r="G81" s="27">
        <f>CRP!P28</f>
        <v>4.1349999999999998E-2</v>
      </c>
      <c r="H81" s="27">
        <f>CRP!Q28</f>
        <v>0.13883999999999999</v>
      </c>
      <c r="AA81" s="26">
        <v>44867</v>
      </c>
      <c r="AB81" s="27">
        <v>2.0459999999999999E-2</v>
      </c>
      <c r="AC81" s="27">
        <v>0.25317000000000001</v>
      </c>
      <c r="AD81" s="27">
        <v>0.22061</v>
      </c>
      <c r="AE81" s="27">
        <v>0.18018999999999999</v>
      </c>
      <c r="AF81" s="27">
        <v>4.1349999999999998E-2</v>
      </c>
      <c r="AG81" s="27">
        <v>0.13883999999999999</v>
      </c>
    </row>
    <row r="82" spans="2:33" s="14" customFormat="1" ht="12">
      <c r="B82" s="26">
        <f>CRP!K29</f>
        <v>44866</v>
      </c>
      <c r="C82" s="27">
        <f>CRP!L29</f>
        <v>2.0459999999999999E-2</v>
      </c>
      <c r="D82" s="27">
        <f>CRP!M29</f>
        <v>0.24859999999999999</v>
      </c>
      <c r="E82" s="27">
        <f>CRP!N29</f>
        <v>0.22055</v>
      </c>
      <c r="F82" s="27">
        <f>CRP!O29</f>
        <v>0.17887</v>
      </c>
      <c r="G82" s="27">
        <f>CRP!P29</f>
        <v>4.1360000000000001E-2</v>
      </c>
      <c r="H82" s="27">
        <f>CRP!Q29</f>
        <v>0.13750999999999999</v>
      </c>
      <c r="AA82" s="26">
        <v>44866</v>
      </c>
      <c r="AB82" s="27">
        <v>2.0459999999999999E-2</v>
      </c>
      <c r="AC82" s="27">
        <v>0.24859999999999999</v>
      </c>
      <c r="AD82" s="27">
        <v>0.22055</v>
      </c>
      <c r="AE82" s="27">
        <v>0.17887</v>
      </c>
      <c r="AF82" s="27">
        <v>4.1360000000000001E-2</v>
      </c>
      <c r="AG82" s="27">
        <v>0.13750999999999999</v>
      </c>
    </row>
    <row r="83" spans="2:33" s="14" customFormat="1" ht="12">
      <c r="B83" s="26">
        <f>CRP!K30</f>
        <v>44865</v>
      </c>
      <c r="C83" s="27">
        <f>CRP!L30</f>
        <v>2.1139999999999999E-2</v>
      </c>
      <c r="D83" s="27">
        <f>CRP!M30</f>
        <v>0.23269000000000001</v>
      </c>
      <c r="E83" s="27">
        <f>CRP!N30</f>
        <v>0.22217999999999999</v>
      </c>
      <c r="F83" s="27">
        <f>CRP!O30</f>
        <v>0.17960000000000001</v>
      </c>
      <c r="G83" s="27">
        <f>CRP!P30</f>
        <v>4.2270000000000002E-2</v>
      </c>
      <c r="H83" s="27">
        <f>CRP!Q30</f>
        <v>0.13733000000000001</v>
      </c>
      <c r="AA83" s="26">
        <v>44865</v>
      </c>
      <c r="AB83" s="27">
        <v>2.1139999999999999E-2</v>
      </c>
      <c r="AC83" s="27">
        <v>0.23269000000000001</v>
      </c>
      <c r="AD83" s="27">
        <v>0.22217999999999999</v>
      </c>
      <c r="AE83" s="27">
        <v>0.17960000000000001</v>
      </c>
      <c r="AF83" s="27">
        <v>4.2270000000000002E-2</v>
      </c>
      <c r="AG83" s="27">
        <v>0.13733000000000001</v>
      </c>
    </row>
    <row r="84" spans="2:33" s="14" customFormat="1" ht="12">
      <c r="B84" s="26">
        <f>CRP!K31</f>
        <v>44862</v>
      </c>
      <c r="C84" s="27">
        <f>CRP!L31</f>
        <v>2.145E-2</v>
      </c>
      <c r="D84" s="27">
        <f>CRP!M31</f>
        <v>0.24107000000000001</v>
      </c>
      <c r="E84" s="27">
        <f>CRP!N31</f>
        <v>0.22109999999999999</v>
      </c>
      <c r="F84" s="27">
        <f>CRP!O31</f>
        <v>0.17724000000000001</v>
      </c>
      <c r="G84" s="27">
        <f>CRP!P31</f>
        <v>4.1750000000000002E-2</v>
      </c>
      <c r="H84" s="27">
        <f>CRP!Q31</f>
        <v>0.13549</v>
      </c>
      <c r="AA84" s="26">
        <v>44862</v>
      </c>
      <c r="AB84" s="27">
        <v>2.145E-2</v>
      </c>
      <c r="AC84" s="27">
        <v>0.24107000000000001</v>
      </c>
      <c r="AD84" s="27">
        <v>0.22109999999999999</v>
      </c>
      <c r="AE84" s="27">
        <v>0.17724000000000001</v>
      </c>
      <c r="AF84" s="27">
        <v>4.1750000000000002E-2</v>
      </c>
      <c r="AG84" s="27">
        <v>0.13549</v>
      </c>
    </row>
    <row r="85" spans="2:33" s="14" customFormat="1" ht="12">
      <c r="B85" s="26">
        <f>CRP!K32</f>
        <v>44861</v>
      </c>
      <c r="C85" s="27">
        <f>CRP!L32</f>
        <v>2.102E-2</v>
      </c>
      <c r="D85" s="27">
        <f>CRP!M32</f>
        <v>0.24554000000000001</v>
      </c>
      <c r="E85" s="27">
        <f>CRP!N32</f>
        <v>0.21878</v>
      </c>
      <c r="F85" s="27">
        <f>CRP!O32</f>
        <v>0.17732000000000001</v>
      </c>
      <c r="G85" s="27">
        <f>CRP!P32</f>
        <v>4.3150000000000001E-2</v>
      </c>
      <c r="H85" s="27">
        <f>CRP!Q32</f>
        <v>0.13417000000000001</v>
      </c>
      <c r="AA85" s="26">
        <v>44861</v>
      </c>
      <c r="AB85" s="27">
        <v>2.102E-2</v>
      </c>
      <c r="AC85" s="27">
        <v>0.24554000000000001</v>
      </c>
      <c r="AD85" s="27">
        <v>0.21878</v>
      </c>
      <c r="AE85" s="27">
        <v>0.17732000000000001</v>
      </c>
      <c r="AF85" s="27">
        <v>4.3150000000000001E-2</v>
      </c>
      <c r="AG85" s="27">
        <v>0.13417000000000001</v>
      </c>
    </row>
    <row r="86" spans="2:33" s="14" customFormat="1" ht="12">
      <c r="B86" s="26">
        <f>CRP!K33</f>
        <v>44860</v>
      </c>
      <c r="C86" s="27">
        <f>CRP!L33</f>
        <v>2.1610000000000001E-2</v>
      </c>
      <c r="D86" s="27">
        <f>CRP!M33</f>
        <v>0.22359000000000001</v>
      </c>
      <c r="E86" s="27">
        <f>CRP!N33</f>
        <v>0.20796999999999999</v>
      </c>
      <c r="F86" s="27">
        <f>CRP!O33</f>
        <v>0.16803999999999999</v>
      </c>
      <c r="G86" s="27">
        <f>CRP!P33</f>
        <v>4.2819999999999997E-2</v>
      </c>
      <c r="H86" s="27">
        <f>CRP!Q33</f>
        <v>0.12522</v>
      </c>
      <c r="AA86" s="26">
        <v>44860</v>
      </c>
      <c r="AB86" s="27">
        <v>2.1610000000000001E-2</v>
      </c>
      <c r="AC86" s="27">
        <v>0.22359000000000001</v>
      </c>
      <c r="AD86" s="27">
        <v>0.20796999999999999</v>
      </c>
      <c r="AE86" s="27">
        <v>0.16803999999999999</v>
      </c>
      <c r="AF86" s="27">
        <v>4.2819999999999997E-2</v>
      </c>
      <c r="AG86" s="27">
        <v>0.12522</v>
      </c>
    </row>
    <row r="87" spans="2:33" s="14" customFormat="1" ht="12">
      <c r="B87" s="26">
        <f>CRP!K34</f>
        <v>44859</v>
      </c>
      <c r="C87" s="27">
        <f>CRP!L34</f>
        <v>2.18E-2</v>
      </c>
      <c r="D87" s="27">
        <f>CRP!M34</f>
        <v>0.22316</v>
      </c>
      <c r="E87" s="27">
        <f>CRP!N34</f>
        <v>0.20688000000000001</v>
      </c>
      <c r="F87" s="27">
        <f>CRP!O34</f>
        <v>0.16735</v>
      </c>
      <c r="G87" s="27">
        <f>CRP!P34</f>
        <v>4.3400000000000001E-2</v>
      </c>
      <c r="H87" s="27">
        <f>CRP!Q34</f>
        <v>0.12395</v>
      </c>
      <c r="AA87" s="26">
        <v>44859</v>
      </c>
      <c r="AB87" s="27">
        <v>2.18E-2</v>
      </c>
      <c r="AC87" s="27">
        <v>0.22316</v>
      </c>
      <c r="AD87" s="27">
        <v>0.20688000000000001</v>
      </c>
      <c r="AE87" s="27">
        <v>0.16735</v>
      </c>
      <c r="AF87" s="27">
        <v>4.3400000000000001E-2</v>
      </c>
      <c r="AG87" s="27">
        <v>0.12395</v>
      </c>
    </row>
    <row r="88" spans="2:33" s="14" customFormat="1" ht="12">
      <c r="B88" s="26">
        <f>CRP!K35</f>
        <v>44858</v>
      </c>
      <c r="C88" s="27">
        <f>CRP!L35</f>
        <v>2.1850000000000001E-2</v>
      </c>
      <c r="D88" s="27">
        <f>CRP!M35</f>
        <v>0.22553000000000001</v>
      </c>
      <c r="E88" s="27">
        <f>CRP!N35</f>
        <v>0.20707</v>
      </c>
      <c r="F88" s="27">
        <f>CRP!O35</f>
        <v>0.15770000000000001</v>
      </c>
      <c r="G88" s="27">
        <f>CRP!P35</f>
        <v>4.5199999999999997E-2</v>
      </c>
      <c r="H88" s="27">
        <f>CRP!Q35</f>
        <v>0.1125</v>
      </c>
      <c r="AA88" s="26">
        <v>44858</v>
      </c>
      <c r="AB88" s="27">
        <v>2.1850000000000001E-2</v>
      </c>
      <c r="AC88" s="27">
        <v>0.22553000000000001</v>
      </c>
      <c r="AD88" s="27">
        <v>0.20707</v>
      </c>
      <c r="AE88" s="27">
        <v>0.15770000000000001</v>
      </c>
      <c r="AF88" s="27">
        <v>4.5199999999999997E-2</v>
      </c>
      <c r="AG88" s="27">
        <v>0.1125</v>
      </c>
    </row>
    <row r="89" spans="2:33" s="14" customFormat="1" ht="12">
      <c r="B89" s="26">
        <f>CRP!K36</f>
        <v>44855</v>
      </c>
      <c r="C89" s="27">
        <f>CRP!L36</f>
        <v>2.2610000000000002E-2</v>
      </c>
      <c r="D89" s="27">
        <f>CRP!M36</f>
        <v>0.14842</v>
      </c>
      <c r="E89" s="27">
        <f>CRP!N36</f>
        <v>0.20746000000000001</v>
      </c>
      <c r="F89" s="27">
        <f>CRP!O36</f>
        <v>0.13391</v>
      </c>
      <c r="G89" s="27">
        <f>CRP!P36</f>
        <v>4.6199999999999998E-2</v>
      </c>
      <c r="H89" s="27">
        <f>CRP!Q36</f>
        <v>8.7709999999999996E-2</v>
      </c>
      <c r="AA89" s="26">
        <v>44855</v>
      </c>
      <c r="AB89" s="27">
        <v>2.2610000000000002E-2</v>
      </c>
      <c r="AC89" s="27">
        <v>0.14842</v>
      </c>
      <c r="AD89" s="27">
        <v>0.20746000000000001</v>
      </c>
      <c r="AE89" s="27">
        <v>0.13391</v>
      </c>
      <c r="AF89" s="27">
        <v>4.6199999999999998E-2</v>
      </c>
      <c r="AG89" s="27">
        <v>8.7709999999999996E-2</v>
      </c>
    </row>
    <row r="90" spans="2:33" s="14" customFormat="1" ht="12">
      <c r="B90" s="26">
        <f>CRP!K37</f>
        <v>44854</v>
      </c>
      <c r="C90" s="27">
        <f>CRP!L37</f>
        <v>2.2620000000000001E-2</v>
      </c>
      <c r="D90" s="27">
        <f>CRP!M37</f>
        <v>0.14838000000000001</v>
      </c>
      <c r="E90" s="27">
        <f>CRP!N37</f>
        <v>0.20805999999999999</v>
      </c>
      <c r="F90" s="27">
        <f>CRP!O37</f>
        <v>0.13394</v>
      </c>
      <c r="G90" s="27">
        <f>CRP!P37</f>
        <v>4.4350000000000001E-2</v>
      </c>
      <c r="H90" s="27">
        <f>CRP!Q37</f>
        <v>8.9590000000000003E-2</v>
      </c>
      <c r="AA90" s="26">
        <v>44854</v>
      </c>
      <c r="AB90" s="27">
        <v>2.2620000000000001E-2</v>
      </c>
      <c r="AC90" s="27">
        <v>0.14838000000000001</v>
      </c>
      <c r="AD90" s="27">
        <v>0.20805999999999999</v>
      </c>
      <c r="AE90" s="27">
        <v>0.13394</v>
      </c>
      <c r="AF90" s="27">
        <v>4.4350000000000001E-2</v>
      </c>
      <c r="AG90" s="27">
        <v>8.9590000000000003E-2</v>
      </c>
    </row>
    <row r="91" spans="2:33" s="14" customFormat="1" ht="12">
      <c r="B91" s="26">
        <f>CRP!K38</f>
        <v>44853</v>
      </c>
      <c r="C91" s="27">
        <f>CRP!L38</f>
        <v>2.2409999999999999E-2</v>
      </c>
      <c r="D91" s="27">
        <f>CRP!M38</f>
        <v>0.14802999999999999</v>
      </c>
      <c r="E91" s="27">
        <f>CRP!N38</f>
        <v>0.20780999999999999</v>
      </c>
      <c r="F91" s="27">
        <f>CRP!O38</f>
        <v>0.13303000000000001</v>
      </c>
      <c r="G91" s="27">
        <f>CRP!P38</f>
        <v>4.4049999999999999E-2</v>
      </c>
      <c r="H91" s="27">
        <f>CRP!Q38</f>
        <v>8.8980000000000004E-2</v>
      </c>
      <c r="AA91" s="26">
        <v>44853</v>
      </c>
      <c r="AB91" s="27">
        <v>2.2409999999999999E-2</v>
      </c>
      <c r="AC91" s="27">
        <v>0.14802999999999999</v>
      </c>
      <c r="AD91" s="27">
        <v>0.20780999999999999</v>
      </c>
      <c r="AE91" s="27">
        <v>0.13303000000000001</v>
      </c>
      <c r="AF91" s="27">
        <v>4.4049999999999999E-2</v>
      </c>
      <c r="AG91" s="27">
        <v>8.8980000000000004E-2</v>
      </c>
    </row>
    <row r="92" spans="2:33" s="14" customFormat="1" ht="12">
      <c r="B92" s="26">
        <f>CRP!K39</f>
        <v>44852</v>
      </c>
      <c r="C92" s="27">
        <f>CRP!L39</f>
        <v>2.197E-2</v>
      </c>
      <c r="D92" s="27">
        <f>CRP!M39</f>
        <v>0.14366999999999999</v>
      </c>
      <c r="E92" s="27">
        <f>CRP!N39</f>
        <v>0.2054</v>
      </c>
      <c r="F92" s="27">
        <f>CRP!O39</f>
        <v>0.13159999999999999</v>
      </c>
      <c r="G92" s="27">
        <f>CRP!P39</f>
        <v>4.2869999999999998E-2</v>
      </c>
      <c r="H92" s="27">
        <f>CRP!Q39</f>
        <v>8.8730000000000003E-2</v>
      </c>
      <c r="AA92" s="26">
        <v>44852</v>
      </c>
      <c r="AB92" s="27">
        <v>2.197E-2</v>
      </c>
      <c r="AC92" s="27">
        <v>0.14366999999999999</v>
      </c>
      <c r="AD92" s="27">
        <v>0.2054</v>
      </c>
      <c r="AE92" s="27">
        <v>0.13159999999999999</v>
      </c>
      <c r="AF92" s="27">
        <v>4.2869999999999998E-2</v>
      </c>
      <c r="AG92" s="27">
        <v>8.8730000000000003E-2</v>
      </c>
    </row>
    <row r="93" spans="2:33" s="14" customFormat="1" ht="12">
      <c r="B93" s="26">
        <f>CRP!K40</f>
        <v>44851</v>
      </c>
      <c r="C93" s="27">
        <f>CRP!L40</f>
        <v>2.239E-2</v>
      </c>
      <c r="D93" s="27">
        <f>CRP!M40</f>
        <v>0.14332</v>
      </c>
      <c r="E93" s="27">
        <f>CRP!N40</f>
        <v>0.20648</v>
      </c>
      <c r="F93" s="27">
        <f>CRP!O40</f>
        <v>0.13206999999999999</v>
      </c>
      <c r="G93" s="27">
        <f>CRP!P40</f>
        <v>4.2320000000000003E-2</v>
      </c>
      <c r="H93" s="27">
        <f>CRP!Q40</f>
        <v>8.9749999999999996E-2</v>
      </c>
      <c r="AA93" s="26">
        <v>44851</v>
      </c>
      <c r="AB93" s="27">
        <v>2.239E-2</v>
      </c>
      <c r="AC93" s="27">
        <v>0.14332</v>
      </c>
      <c r="AD93" s="27">
        <v>0.20648</v>
      </c>
      <c r="AE93" s="27">
        <v>0.13206999999999999</v>
      </c>
      <c r="AF93" s="27">
        <v>4.2320000000000003E-2</v>
      </c>
      <c r="AG93" s="27">
        <v>8.9749999999999996E-2</v>
      </c>
    </row>
    <row r="94" spans="2:33" s="14" customFormat="1" ht="12">
      <c r="B94" s="26">
        <f>CRP!K41</f>
        <v>44848</v>
      </c>
      <c r="C94" s="27">
        <f>CRP!L41</f>
        <v>2.256E-2</v>
      </c>
      <c r="D94" s="27">
        <f>CRP!M41</f>
        <v>0.14044000000000001</v>
      </c>
      <c r="E94" s="27">
        <f>CRP!N41</f>
        <v>0.20713000000000001</v>
      </c>
      <c r="F94" s="27">
        <f>CRP!O41</f>
        <v>0.13094</v>
      </c>
      <c r="G94" s="27">
        <f>CRP!P41</f>
        <v>4.1799999999999997E-2</v>
      </c>
      <c r="H94" s="27">
        <f>CRP!Q41</f>
        <v>8.9139999999999997E-2</v>
      </c>
      <c r="AA94" s="26">
        <v>44848</v>
      </c>
      <c r="AB94" s="27">
        <v>2.256E-2</v>
      </c>
      <c r="AC94" s="27">
        <v>0.14044000000000001</v>
      </c>
      <c r="AD94" s="27">
        <v>0.20713000000000001</v>
      </c>
      <c r="AE94" s="27">
        <v>0.13094</v>
      </c>
      <c r="AF94" s="27">
        <v>4.1799999999999997E-2</v>
      </c>
      <c r="AG94" s="27">
        <v>8.9139999999999997E-2</v>
      </c>
    </row>
    <row r="95" spans="2:33" s="14" customFormat="1" ht="12">
      <c r="B95" s="26">
        <f>CRP!K42</f>
        <v>44847</v>
      </c>
      <c r="C95" s="27">
        <f>CRP!L42</f>
        <v>2.3060000000000001E-2</v>
      </c>
      <c r="D95" s="27">
        <f>CRP!M42</f>
        <v>0.14000000000000001</v>
      </c>
      <c r="E95" s="27">
        <f>CRP!N42</f>
        <v>0.20724000000000001</v>
      </c>
      <c r="F95" s="27">
        <f>CRP!O42</f>
        <v>0.13159000000000001</v>
      </c>
      <c r="G95" s="27">
        <f>CRP!P42</f>
        <v>4.2299999999999997E-2</v>
      </c>
      <c r="H95" s="27">
        <f>CRP!Q42</f>
        <v>8.9289999999999994E-2</v>
      </c>
      <c r="AA95" s="26">
        <v>44847</v>
      </c>
      <c r="AB95" s="27">
        <v>2.3060000000000001E-2</v>
      </c>
      <c r="AC95" s="27">
        <v>0.14000000000000001</v>
      </c>
      <c r="AD95" s="27">
        <v>0.20724000000000001</v>
      </c>
      <c r="AE95" s="27">
        <v>0.13159000000000001</v>
      </c>
      <c r="AF95" s="27">
        <v>4.2299999999999997E-2</v>
      </c>
      <c r="AG95" s="27">
        <v>8.9289999999999994E-2</v>
      </c>
    </row>
    <row r="96" spans="2:33" s="14" customFormat="1" ht="12">
      <c r="B96" s="26">
        <f>CRP!K43</f>
        <v>44846</v>
      </c>
      <c r="C96" s="27">
        <f>CRP!L43</f>
        <v>2.2669999999999999E-2</v>
      </c>
      <c r="D96" s="27">
        <f>CRP!M43</f>
        <v>0.14124999999999999</v>
      </c>
      <c r="E96" s="27">
        <f>CRP!N43</f>
        <v>0.20745</v>
      </c>
      <c r="F96" s="27">
        <f>CRP!O43</f>
        <v>0.13134999999999999</v>
      </c>
      <c r="G96" s="27">
        <f>CRP!P43</f>
        <v>4.0919999999999998E-2</v>
      </c>
      <c r="H96" s="27">
        <f>CRP!Q43</f>
        <v>9.0429999999999996E-2</v>
      </c>
      <c r="AA96" s="26">
        <v>44846</v>
      </c>
      <c r="AB96" s="27">
        <v>2.2669999999999999E-2</v>
      </c>
      <c r="AC96" s="27">
        <v>0.14124999999999999</v>
      </c>
      <c r="AD96" s="27">
        <v>0.20745</v>
      </c>
      <c r="AE96" s="27">
        <v>0.13134999999999999</v>
      </c>
      <c r="AF96" s="27">
        <v>4.0919999999999998E-2</v>
      </c>
      <c r="AG96" s="27">
        <v>9.0429999999999996E-2</v>
      </c>
    </row>
    <row r="97" spans="2:33" s="14" customFormat="1" ht="12">
      <c r="B97" s="26">
        <f>CRP!K44</f>
        <v>44845</v>
      </c>
      <c r="C97" s="27">
        <f>CRP!L44</f>
        <v>2.281E-2</v>
      </c>
      <c r="D97" s="27">
        <f>CRP!M44</f>
        <v>0.14133999999999999</v>
      </c>
      <c r="E97" s="27">
        <f>CRP!N44</f>
        <v>0.20727000000000001</v>
      </c>
      <c r="F97" s="27">
        <f>CRP!O44</f>
        <v>0.13149</v>
      </c>
      <c r="G97" s="27">
        <f>CRP!P44</f>
        <v>4.3099999999999999E-2</v>
      </c>
      <c r="H97" s="27">
        <f>CRP!Q44</f>
        <v>8.8389999999999996E-2</v>
      </c>
      <c r="AA97" s="26">
        <v>44845</v>
      </c>
      <c r="AB97" s="27">
        <v>2.281E-2</v>
      </c>
      <c r="AC97" s="27">
        <v>0.14133999999999999</v>
      </c>
      <c r="AD97" s="27">
        <v>0.20727000000000001</v>
      </c>
      <c r="AE97" s="27">
        <v>0.13149</v>
      </c>
      <c r="AF97" s="27">
        <v>4.3099999999999999E-2</v>
      </c>
      <c r="AG97" s="27">
        <v>8.8389999999999996E-2</v>
      </c>
    </row>
    <row r="98" spans="2:33" s="14" customFormat="1" ht="12">
      <c r="B98" s="26">
        <f>CRP!K45</f>
        <v>44841</v>
      </c>
      <c r="C98" s="27">
        <f>CRP!L45</f>
        <v>2.2440000000000002E-2</v>
      </c>
      <c r="D98" s="27">
        <f>CRP!M45</f>
        <v>0.14252000000000001</v>
      </c>
      <c r="E98" s="27">
        <f>CRP!N45</f>
        <v>0.20541999999999999</v>
      </c>
      <c r="F98" s="27">
        <f>CRP!O45</f>
        <v>0.13174</v>
      </c>
      <c r="G98" s="27">
        <f>CRP!P45</f>
        <v>4.2099999999999999E-2</v>
      </c>
      <c r="H98" s="27">
        <f>CRP!Q45</f>
        <v>8.9639999999999997E-2</v>
      </c>
      <c r="AA98" s="26">
        <v>44841</v>
      </c>
      <c r="AB98" s="27">
        <v>2.2440000000000002E-2</v>
      </c>
      <c r="AC98" s="27">
        <v>0.14252000000000001</v>
      </c>
      <c r="AD98" s="27">
        <v>0.20541999999999999</v>
      </c>
      <c r="AE98" s="27">
        <v>0.13174</v>
      </c>
      <c r="AF98" s="27">
        <v>4.2099999999999999E-2</v>
      </c>
      <c r="AG98" s="27">
        <v>8.9639999999999997E-2</v>
      </c>
    </row>
    <row r="99" spans="2:33" s="14" customFormat="1" ht="12">
      <c r="B99" s="26">
        <f>CRP!K46</f>
        <v>44840</v>
      </c>
      <c r="C99" s="27">
        <f>CRP!L46</f>
        <v>2.2429999999999999E-2</v>
      </c>
      <c r="D99" s="27">
        <f>CRP!M46</f>
        <v>0.14713999999999999</v>
      </c>
      <c r="E99" s="27">
        <f>CRP!N46</f>
        <v>0.20430999999999999</v>
      </c>
      <c r="F99" s="27">
        <f>CRP!O46</f>
        <v>0.13314999999999999</v>
      </c>
      <c r="G99" s="27">
        <f>CRP!P46</f>
        <v>4.1000000000000002E-2</v>
      </c>
      <c r="H99" s="27">
        <f>CRP!Q46</f>
        <v>9.2149999999999996E-2</v>
      </c>
      <c r="AA99" s="26">
        <v>44840</v>
      </c>
      <c r="AB99" s="27">
        <v>2.2429999999999999E-2</v>
      </c>
      <c r="AC99" s="27">
        <v>0.14713999999999999</v>
      </c>
      <c r="AD99" s="27">
        <v>0.20430999999999999</v>
      </c>
      <c r="AE99" s="27">
        <v>0.13314999999999999</v>
      </c>
      <c r="AF99" s="27">
        <v>4.1000000000000002E-2</v>
      </c>
      <c r="AG99" s="27">
        <v>9.2149999999999996E-2</v>
      </c>
    </row>
    <row r="100" spans="2:33" s="14" customFormat="1" ht="12">
      <c r="B100" s="26">
        <f>CRP!K47</f>
        <v>44839</v>
      </c>
      <c r="C100" s="27">
        <f>CRP!L47</f>
        <v>2.2720000000000001E-2</v>
      </c>
      <c r="D100" s="27">
        <f>CRP!M47</f>
        <v>0.1472</v>
      </c>
      <c r="E100" s="27">
        <f>CRP!N47</f>
        <v>0.20418</v>
      </c>
      <c r="F100" s="27">
        <f>CRP!O47</f>
        <v>0.13341</v>
      </c>
      <c r="G100" s="27">
        <f>CRP!P47</f>
        <v>4.1050000000000003E-2</v>
      </c>
      <c r="H100" s="27">
        <f>CRP!Q47</f>
        <v>9.2359999999999998E-2</v>
      </c>
      <c r="AA100" s="26">
        <v>44839</v>
      </c>
      <c r="AB100" s="27">
        <v>2.2720000000000001E-2</v>
      </c>
      <c r="AC100" s="27">
        <v>0.1472</v>
      </c>
      <c r="AD100" s="27">
        <v>0.20418</v>
      </c>
      <c r="AE100" s="27">
        <v>0.13341</v>
      </c>
      <c r="AF100" s="27">
        <v>4.1050000000000003E-2</v>
      </c>
      <c r="AG100" s="27">
        <v>9.2359999999999998E-2</v>
      </c>
    </row>
    <row r="101" spans="2:33" s="14" customFormat="1" ht="12">
      <c r="B101" s="26">
        <f>CRP!K48</f>
        <v>44838</v>
      </c>
      <c r="C101" s="27">
        <f>CRP!L48</f>
        <v>2.283E-2</v>
      </c>
      <c r="D101" s="27">
        <f>CRP!M48</f>
        <v>0.13832</v>
      </c>
      <c r="E101" s="27">
        <f>CRP!N48</f>
        <v>0.2041</v>
      </c>
      <c r="F101" s="27">
        <f>CRP!O48</f>
        <v>0.13172</v>
      </c>
      <c r="G101" s="27">
        <f>CRP!P48</f>
        <v>3.9899999999999998E-2</v>
      </c>
      <c r="H101" s="27">
        <f>CRP!Q48</f>
        <v>9.1819999999999999E-2</v>
      </c>
      <c r="AA101" s="26">
        <v>44838</v>
      </c>
      <c r="AB101" s="27">
        <v>2.283E-2</v>
      </c>
      <c r="AC101" s="27">
        <v>0.13832</v>
      </c>
      <c r="AD101" s="27">
        <v>0.2041</v>
      </c>
      <c r="AE101" s="27">
        <v>0.13172</v>
      </c>
      <c r="AF101" s="27">
        <v>3.9899999999999998E-2</v>
      </c>
      <c r="AG101" s="27">
        <v>9.1819999999999999E-2</v>
      </c>
    </row>
    <row r="102" spans="2:33" s="14" customFormat="1" ht="12">
      <c r="B102" s="26">
        <f>CRP!K49</f>
        <v>44834</v>
      </c>
      <c r="C102" s="27">
        <f>CRP!L49</f>
        <v>2.315E-2</v>
      </c>
      <c r="D102" s="27">
        <f>CRP!M49</f>
        <v>0.14621999999999999</v>
      </c>
      <c r="E102" s="27">
        <f>CRP!N49</f>
        <v>0.20313999999999999</v>
      </c>
      <c r="F102" s="27">
        <f>CRP!O49</f>
        <v>0.13558000000000001</v>
      </c>
      <c r="G102" s="27">
        <f>CRP!P49</f>
        <v>4.0820000000000002E-2</v>
      </c>
      <c r="H102" s="27">
        <f>CRP!Q49</f>
        <v>9.4759999999999997E-2</v>
      </c>
      <c r="AA102" s="26">
        <v>44834</v>
      </c>
      <c r="AB102" s="27">
        <v>2.315E-2</v>
      </c>
      <c r="AC102" s="27">
        <v>0.14621999999999999</v>
      </c>
      <c r="AD102" s="27">
        <v>0.20313999999999999</v>
      </c>
      <c r="AE102" s="27">
        <v>0.13558000000000001</v>
      </c>
      <c r="AF102" s="27">
        <v>4.0820000000000002E-2</v>
      </c>
      <c r="AG102" s="27">
        <v>9.4759999999999997E-2</v>
      </c>
    </row>
    <row r="103" spans="2:33" s="14" customFormat="1" ht="12">
      <c r="B103" s="26">
        <f>CRP!K50</f>
        <v>44833</v>
      </c>
      <c r="C103" s="27">
        <f>CRP!L50</f>
        <v>2.299E-2</v>
      </c>
      <c r="D103" s="27">
        <f>CRP!M50</f>
        <v>0.14732999999999999</v>
      </c>
      <c r="E103" s="27">
        <f>CRP!N50</f>
        <v>0.20268</v>
      </c>
      <c r="F103" s="27">
        <f>CRP!O50</f>
        <v>0.13552</v>
      </c>
      <c r="G103" s="27">
        <f>CRP!P50</f>
        <v>4.2299999999999997E-2</v>
      </c>
      <c r="H103" s="27">
        <f>CRP!Q50</f>
        <v>9.3219999999999997E-2</v>
      </c>
      <c r="AA103" s="26">
        <v>44833</v>
      </c>
      <c r="AB103" s="27">
        <v>2.299E-2</v>
      </c>
      <c r="AC103" s="27">
        <v>0.14732999999999999</v>
      </c>
      <c r="AD103" s="27">
        <v>0.20268</v>
      </c>
      <c r="AE103" s="27">
        <v>0.13552</v>
      </c>
      <c r="AF103" s="27">
        <v>4.2299999999999997E-2</v>
      </c>
      <c r="AG103" s="27">
        <v>9.3219999999999997E-2</v>
      </c>
    </row>
    <row r="104" spans="2:33" s="14" customFormat="1" ht="12">
      <c r="B104" s="26">
        <f>CRP!K51</f>
        <v>44832</v>
      </c>
      <c r="C104" s="27">
        <f>CRP!L51</f>
        <v>2.3009999999999999E-2</v>
      </c>
      <c r="D104" s="27">
        <f>CRP!M51</f>
        <v>0.14726</v>
      </c>
      <c r="E104" s="27">
        <f>CRP!N51</f>
        <v>0.20211000000000001</v>
      </c>
      <c r="F104" s="27">
        <f>CRP!O51</f>
        <v>0.13597999999999999</v>
      </c>
      <c r="G104" s="27">
        <f>CRP!P51</f>
        <v>4.3299999999999998E-2</v>
      </c>
      <c r="H104" s="27">
        <f>CRP!Q51</f>
        <v>9.2679999999999998E-2</v>
      </c>
      <c r="AA104" s="26">
        <v>44832</v>
      </c>
      <c r="AB104" s="27">
        <v>2.3009999999999999E-2</v>
      </c>
      <c r="AC104" s="27">
        <v>0.14726</v>
      </c>
      <c r="AD104" s="27">
        <v>0.20211000000000001</v>
      </c>
      <c r="AE104" s="27">
        <v>0.13597999999999999</v>
      </c>
      <c r="AF104" s="27">
        <v>4.3299999999999998E-2</v>
      </c>
      <c r="AG104" s="27">
        <v>9.2679999999999998E-2</v>
      </c>
    </row>
    <row r="105" spans="2:33" s="14" customFormat="1" ht="12">
      <c r="B105" s="26">
        <f>CRP!K52</f>
        <v>44831</v>
      </c>
      <c r="C105" s="27">
        <f>CRP!L52</f>
        <v>2.2450000000000001E-2</v>
      </c>
      <c r="D105" s="27">
        <f>CRP!M52</f>
        <v>0.14743999999999999</v>
      </c>
      <c r="E105" s="27">
        <f>CRP!N52</f>
        <v>0.20197000000000001</v>
      </c>
      <c r="F105" s="27">
        <f>CRP!O52</f>
        <v>0.13489999999999999</v>
      </c>
      <c r="G105" s="27">
        <f>CRP!P52</f>
        <v>4.2099999999999999E-2</v>
      </c>
      <c r="H105" s="27">
        <f>CRP!Q52</f>
        <v>9.2799999999999994E-2</v>
      </c>
      <c r="AA105" s="26">
        <v>44831</v>
      </c>
      <c r="AB105" s="27">
        <v>2.2450000000000001E-2</v>
      </c>
      <c r="AC105" s="27">
        <v>0.14743999999999999</v>
      </c>
      <c r="AD105" s="27">
        <v>0.20197000000000001</v>
      </c>
      <c r="AE105" s="27">
        <v>0.13489999999999999</v>
      </c>
      <c r="AF105" s="27">
        <v>4.2099999999999999E-2</v>
      </c>
      <c r="AG105" s="27">
        <v>9.2799999999999994E-2</v>
      </c>
    </row>
    <row r="106" spans="2:33" s="14" customFormat="1" ht="12">
      <c r="B106" s="26">
        <f>CRP!K53</f>
        <v>44830</v>
      </c>
      <c r="C106" s="27">
        <f>CRP!L53</f>
        <v>2.248E-2</v>
      </c>
      <c r="D106" s="27">
        <f>CRP!M53</f>
        <v>0.14810000000000001</v>
      </c>
      <c r="E106" s="27">
        <f>CRP!N53</f>
        <v>0.20179</v>
      </c>
      <c r="F106" s="27">
        <f>CRP!O53</f>
        <v>0.13500000000000001</v>
      </c>
      <c r="G106" s="27">
        <f>CRP!P53</f>
        <v>4.3319999999999997E-2</v>
      </c>
      <c r="H106" s="27">
        <f>CRP!Q53</f>
        <v>9.1679999999999998E-2</v>
      </c>
      <c r="AA106" s="26">
        <v>44830</v>
      </c>
      <c r="AB106" s="27">
        <v>2.248E-2</v>
      </c>
      <c r="AC106" s="27">
        <v>0.14810000000000001</v>
      </c>
      <c r="AD106" s="27">
        <v>0.20179</v>
      </c>
      <c r="AE106" s="27">
        <v>0.13500000000000001</v>
      </c>
      <c r="AF106" s="27">
        <v>4.3319999999999997E-2</v>
      </c>
      <c r="AG106" s="27">
        <v>9.1679999999999998E-2</v>
      </c>
    </row>
    <row r="107" spans="2:33" s="14" customFormat="1" ht="12">
      <c r="B107" s="26">
        <f>CRP!K54</f>
        <v>44827</v>
      </c>
      <c r="C107" s="27">
        <f>CRP!L54</f>
        <v>2.1989999999999999E-2</v>
      </c>
      <c r="D107" s="27">
        <f>CRP!M54</f>
        <v>0.14631</v>
      </c>
      <c r="E107" s="27">
        <f>CRP!N54</f>
        <v>0.20272000000000001</v>
      </c>
      <c r="F107" s="27">
        <f>CRP!O54</f>
        <v>0.13252</v>
      </c>
      <c r="G107" s="27">
        <f>CRP!P54</f>
        <v>4.1270000000000001E-2</v>
      </c>
      <c r="H107" s="27">
        <f>CRP!Q54</f>
        <v>9.1249999999999998E-2</v>
      </c>
      <c r="AA107" s="26">
        <v>44827</v>
      </c>
      <c r="AB107" s="27">
        <v>2.1989999999999999E-2</v>
      </c>
      <c r="AC107" s="27">
        <v>0.14631</v>
      </c>
      <c r="AD107" s="27">
        <v>0.20272000000000001</v>
      </c>
      <c r="AE107" s="27">
        <v>0.13252</v>
      </c>
      <c r="AF107" s="27">
        <v>4.1270000000000001E-2</v>
      </c>
      <c r="AG107" s="27">
        <v>9.1249999999999998E-2</v>
      </c>
    </row>
    <row r="108" spans="2:33" s="14" customFormat="1" ht="12">
      <c r="B108" s="26">
        <f>CRP!K55</f>
        <v>44826</v>
      </c>
      <c r="C108" s="27">
        <f>CRP!L55</f>
        <v>2.1590000000000002E-2</v>
      </c>
      <c r="D108" s="27">
        <f>CRP!M55</f>
        <v>0.14732999999999999</v>
      </c>
      <c r="E108" s="27">
        <f>CRP!N55</f>
        <v>0.20250000000000001</v>
      </c>
      <c r="F108" s="27">
        <f>CRP!O55</f>
        <v>0.13164999999999999</v>
      </c>
      <c r="G108" s="27">
        <f>CRP!P55</f>
        <v>4.0050000000000002E-2</v>
      </c>
      <c r="H108" s="27">
        <f>CRP!Q55</f>
        <v>9.1600000000000001E-2</v>
      </c>
      <c r="AA108" s="26">
        <v>44826</v>
      </c>
      <c r="AB108" s="27">
        <v>2.1590000000000002E-2</v>
      </c>
      <c r="AC108" s="27">
        <v>0.14732999999999999</v>
      </c>
      <c r="AD108" s="27">
        <v>0.20250000000000001</v>
      </c>
      <c r="AE108" s="27">
        <v>0.13164999999999999</v>
      </c>
      <c r="AF108" s="27">
        <v>4.0050000000000002E-2</v>
      </c>
      <c r="AG108" s="27">
        <v>9.1600000000000001E-2</v>
      </c>
    </row>
    <row r="109" spans="2:33" s="14" customFormat="1" ht="12">
      <c r="B109" s="26">
        <f>CRP!K56</f>
        <v>44825</v>
      </c>
      <c r="C109" s="27">
        <f>CRP!L56</f>
        <v>2.1440000000000001E-2</v>
      </c>
      <c r="D109" s="27">
        <f>CRP!M56</f>
        <v>0.14601</v>
      </c>
      <c r="E109" s="27">
        <f>CRP!N56</f>
        <v>0.20252000000000001</v>
      </c>
      <c r="F109" s="27">
        <f>CRP!O56</f>
        <v>0.13111</v>
      </c>
      <c r="G109" s="27">
        <f>CRP!P56</f>
        <v>3.8830000000000003E-2</v>
      </c>
      <c r="H109" s="27">
        <f>CRP!Q56</f>
        <v>9.2280000000000001E-2</v>
      </c>
      <c r="AA109" s="26">
        <v>44825</v>
      </c>
      <c r="AB109" s="27">
        <v>2.1440000000000001E-2</v>
      </c>
      <c r="AC109" s="27">
        <v>0.14601</v>
      </c>
      <c r="AD109" s="27">
        <v>0.20252000000000001</v>
      </c>
      <c r="AE109" s="27">
        <v>0.13111</v>
      </c>
      <c r="AF109" s="27">
        <v>3.8830000000000003E-2</v>
      </c>
      <c r="AG109" s="27">
        <v>9.2280000000000001E-2</v>
      </c>
    </row>
    <row r="110" spans="2:33" s="14" customFormat="1" ht="12">
      <c r="B110" s="26">
        <f>CRP!K57</f>
        <v>44824</v>
      </c>
      <c r="C110" s="27">
        <f>CRP!L57</f>
        <v>2.1239999999999998E-2</v>
      </c>
      <c r="D110" s="27">
        <f>CRP!M57</f>
        <v>0.1469</v>
      </c>
      <c r="E110" s="27">
        <f>CRP!N57</f>
        <v>0.20243</v>
      </c>
      <c r="F110" s="27">
        <f>CRP!O57</f>
        <v>0.13100000000000001</v>
      </c>
      <c r="G110" s="27">
        <f>CRP!P57</f>
        <v>3.8399999999999997E-2</v>
      </c>
      <c r="H110" s="27">
        <f>CRP!Q57</f>
        <v>9.2600000000000002E-2</v>
      </c>
      <c r="AA110" s="26">
        <v>44824</v>
      </c>
      <c r="AB110" s="27">
        <v>2.1239999999999998E-2</v>
      </c>
      <c r="AC110" s="27">
        <v>0.1469</v>
      </c>
      <c r="AD110" s="27">
        <v>0.20243</v>
      </c>
      <c r="AE110" s="27">
        <v>0.13100000000000001</v>
      </c>
      <c r="AF110" s="27">
        <v>3.8399999999999997E-2</v>
      </c>
      <c r="AG110" s="27">
        <v>9.2600000000000002E-2</v>
      </c>
    </row>
    <row r="111" spans="2:33" s="14" customFormat="1" ht="12">
      <c r="B111" s="26">
        <f>CRP!K58</f>
        <v>44823</v>
      </c>
      <c r="C111" s="27">
        <f>CRP!L58</f>
        <v>2.1340000000000001E-2</v>
      </c>
      <c r="D111" s="27">
        <f>CRP!M58</f>
        <v>0.14621000000000001</v>
      </c>
      <c r="E111" s="27">
        <f>CRP!N58</f>
        <v>0.20232</v>
      </c>
      <c r="F111" s="27">
        <f>CRP!O58</f>
        <v>0.13070999999999999</v>
      </c>
      <c r="G111" s="27">
        <f>CRP!P58</f>
        <v>3.7850000000000002E-2</v>
      </c>
      <c r="H111" s="27">
        <f>CRP!Q58</f>
        <v>9.2859999999999998E-2</v>
      </c>
      <c r="AA111" s="26">
        <v>44823</v>
      </c>
      <c r="AB111" s="27">
        <v>2.1340000000000001E-2</v>
      </c>
      <c r="AC111" s="27">
        <v>0.14621000000000001</v>
      </c>
      <c r="AD111" s="27">
        <v>0.20232</v>
      </c>
      <c r="AE111" s="27">
        <v>0.13070999999999999</v>
      </c>
      <c r="AF111" s="27">
        <v>3.7850000000000002E-2</v>
      </c>
      <c r="AG111" s="27">
        <v>9.2859999999999998E-2</v>
      </c>
    </row>
    <row r="112" spans="2:33" s="14" customFormat="1" ht="12">
      <c r="B112" s="26">
        <f>CRP!K59</f>
        <v>44820</v>
      </c>
      <c r="C112" s="27">
        <f>CRP!L59</f>
        <v>2.1100000000000001E-2</v>
      </c>
      <c r="D112" s="27">
        <f>CRP!M59</f>
        <v>0.14660000000000001</v>
      </c>
      <c r="E112" s="27">
        <f>CRP!N59</f>
        <v>0.20163</v>
      </c>
      <c r="F112" s="27">
        <f>CRP!O59</f>
        <v>0.13025</v>
      </c>
      <c r="G112" s="27">
        <f>CRP!P59</f>
        <v>3.7699999999999997E-2</v>
      </c>
      <c r="H112" s="27">
        <f>CRP!Q59</f>
        <v>9.2549999999999993E-2</v>
      </c>
      <c r="AA112" s="26">
        <v>44820</v>
      </c>
      <c r="AB112" s="27">
        <v>2.1100000000000001E-2</v>
      </c>
      <c r="AC112" s="27">
        <v>0.14660000000000001</v>
      </c>
      <c r="AD112" s="27">
        <v>0.20163</v>
      </c>
      <c r="AE112" s="27">
        <v>0.13025</v>
      </c>
      <c r="AF112" s="27">
        <v>3.7699999999999997E-2</v>
      </c>
      <c r="AG112" s="27">
        <v>9.2549999999999993E-2</v>
      </c>
    </row>
    <row r="113" spans="2:33" s="14" customFormat="1" ht="12">
      <c r="B113" s="26">
        <f>CRP!K60</f>
        <v>44819</v>
      </c>
      <c r="C113" s="27">
        <f>CRP!L60</f>
        <v>2.095E-2</v>
      </c>
      <c r="D113" s="27">
        <f>CRP!M60</f>
        <v>0.14782999999999999</v>
      </c>
      <c r="E113" s="27">
        <f>CRP!N60</f>
        <v>0.2016</v>
      </c>
      <c r="F113" s="27">
        <f>CRP!O60</f>
        <v>0.1303</v>
      </c>
      <c r="G113" s="27">
        <f>CRP!P60</f>
        <v>3.7900000000000003E-2</v>
      </c>
      <c r="H113" s="27">
        <f>CRP!Q60</f>
        <v>9.2399999999999996E-2</v>
      </c>
      <c r="AA113" s="26">
        <v>44819</v>
      </c>
      <c r="AB113" s="27">
        <v>2.095E-2</v>
      </c>
      <c r="AC113" s="27">
        <v>0.14782999999999999</v>
      </c>
      <c r="AD113" s="27">
        <v>0.2016</v>
      </c>
      <c r="AE113" s="27">
        <v>0.1303</v>
      </c>
      <c r="AF113" s="27">
        <v>3.7900000000000003E-2</v>
      </c>
      <c r="AG113" s="27">
        <v>9.2399999999999996E-2</v>
      </c>
    </row>
    <row r="114" spans="2:33" s="14" customFormat="1" ht="12">
      <c r="B114" s="26">
        <f>CRP!K61</f>
        <v>44818</v>
      </c>
      <c r="C114" s="27">
        <f>CRP!L61</f>
        <v>2.086E-2</v>
      </c>
      <c r="D114" s="27">
        <f>CRP!M61</f>
        <v>0.14743000000000001</v>
      </c>
      <c r="E114" s="27">
        <f>CRP!N61</f>
        <v>0.20147000000000001</v>
      </c>
      <c r="F114" s="27">
        <f>CRP!O61</f>
        <v>0.13</v>
      </c>
      <c r="G114" s="27">
        <f>CRP!P61</f>
        <v>3.6249999999999998E-2</v>
      </c>
      <c r="H114" s="27">
        <f>CRP!Q61</f>
        <v>9.375E-2</v>
      </c>
      <c r="AA114" s="26">
        <v>44818</v>
      </c>
      <c r="AB114" s="27">
        <v>2.086E-2</v>
      </c>
      <c r="AC114" s="27">
        <v>0.14743000000000001</v>
      </c>
      <c r="AD114" s="27">
        <v>0.20147000000000001</v>
      </c>
      <c r="AE114" s="27">
        <v>0.13</v>
      </c>
      <c r="AF114" s="27">
        <v>3.6249999999999998E-2</v>
      </c>
      <c r="AG114" s="27">
        <v>9.375E-2</v>
      </c>
    </row>
    <row r="115" spans="2:33" s="14" customFormat="1" ht="12">
      <c r="B115" s="26">
        <f>CRP!K62</f>
        <v>44817</v>
      </c>
      <c r="C115" s="27">
        <f>CRP!L62</f>
        <v>2.0539999999999999E-2</v>
      </c>
      <c r="D115" s="27">
        <f>CRP!M62</f>
        <v>0.14695</v>
      </c>
      <c r="E115" s="27">
        <f>CRP!N62</f>
        <v>0.20143</v>
      </c>
      <c r="F115" s="27">
        <f>CRP!O62</f>
        <v>0.12948000000000001</v>
      </c>
      <c r="G115" s="27">
        <f>CRP!P62</f>
        <v>3.5999999999999997E-2</v>
      </c>
      <c r="H115" s="27">
        <f>CRP!Q62</f>
        <v>9.3479999999999994E-2</v>
      </c>
      <c r="AA115" s="26">
        <v>44817</v>
      </c>
      <c r="AB115" s="27">
        <v>2.0539999999999999E-2</v>
      </c>
      <c r="AC115" s="27">
        <v>0.14695</v>
      </c>
      <c r="AD115" s="27">
        <v>0.20143</v>
      </c>
      <c r="AE115" s="27">
        <v>0.12948000000000001</v>
      </c>
      <c r="AF115" s="27">
        <v>3.5999999999999997E-2</v>
      </c>
      <c r="AG115" s="27">
        <v>9.3479999999999994E-2</v>
      </c>
    </row>
    <row r="116" spans="2:33" s="14" customFormat="1" ht="12">
      <c r="B116" s="26">
        <f>CRP!K63</f>
        <v>44812</v>
      </c>
      <c r="C116" s="27">
        <f>CRP!L63</f>
        <v>2.129E-2</v>
      </c>
      <c r="D116" s="27">
        <f>CRP!M63</f>
        <v>0.14746999999999999</v>
      </c>
      <c r="E116" s="27">
        <f>CRP!N63</f>
        <v>0.20147999999999999</v>
      </c>
      <c r="F116" s="27">
        <f>CRP!O63</f>
        <v>0.13150000000000001</v>
      </c>
      <c r="G116" s="27">
        <f>CRP!P63</f>
        <v>3.6200000000000003E-2</v>
      </c>
      <c r="H116" s="27">
        <f>CRP!Q63</f>
        <v>9.5299999999999996E-2</v>
      </c>
      <c r="AA116" s="26">
        <v>44812</v>
      </c>
      <c r="AB116" s="27">
        <v>2.129E-2</v>
      </c>
      <c r="AC116" s="27">
        <v>0.14746999999999999</v>
      </c>
      <c r="AD116" s="27">
        <v>0.20147999999999999</v>
      </c>
      <c r="AE116" s="27">
        <v>0.13150000000000001</v>
      </c>
      <c r="AF116" s="27">
        <v>3.6200000000000003E-2</v>
      </c>
      <c r="AG116" s="27">
        <v>9.5299999999999996E-2</v>
      </c>
    </row>
    <row r="117" spans="2:33" s="14" customFormat="1" ht="12">
      <c r="B117" s="26">
        <f>CRP!K64</f>
        <v>44811</v>
      </c>
      <c r="C117" s="27">
        <f>CRP!L64</f>
        <v>2.137E-2</v>
      </c>
      <c r="D117" s="27">
        <f>CRP!M64</f>
        <v>0.14763000000000001</v>
      </c>
      <c r="E117" s="27">
        <f>CRP!N64</f>
        <v>0.20147000000000001</v>
      </c>
      <c r="F117" s="27">
        <f>CRP!O64</f>
        <v>0.13164999999999999</v>
      </c>
      <c r="G117" s="27">
        <f>CRP!P64</f>
        <v>3.7400000000000003E-2</v>
      </c>
      <c r="H117" s="27">
        <f>CRP!Q64</f>
        <v>9.425E-2</v>
      </c>
      <c r="AA117" s="26">
        <v>44811</v>
      </c>
      <c r="AB117" s="27">
        <v>2.137E-2</v>
      </c>
      <c r="AC117" s="27">
        <v>0.14763000000000001</v>
      </c>
      <c r="AD117" s="27">
        <v>0.20147000000000001</v>
      </c>
      <c r="AE117" s="27">
        <v>0.13164999999999999</v>
      </c>
      <c r="AF117" s="27">
        <v>3.7400000000000003E-2</v>
      </c>
      <c r="AG117" s="27">
        <v>9.425E-2</v>
      </c>
    </row>
    <row r="118" spans="2:33" s="14" customFormat="1" ht="12">
      <c r="B118" s="26">
        <f>CRP!K65</f>
        <v>44810</v>
      </c>
      <c r="C118" s="27">
        <f>CRP!L65</f>
        <v>2.1080000000000002E-2</v>
      </c>
      <c r="D118" s="27">
        <f>CRP!M65</f>
        <v>0.14752999999999999</v>
      </c>
      <c r="E118" s="27">
        <f>CRP!N65</f>
        <v>0.20161000000000001</v>
      </c>
      <c r="F118" s="27">
        <f>CRP!O65</f>
        <v>0.13106000000000001</v>
      </c>
      <c r="G118" s="27">
        <f>CRP!P65</f>
        <v>3.712E-2</v>
      </c>
      <c r="H118" s="27">
        <f>CRP!Q65</f>
        <v>9.3939999999999996E-2</v>
      </c>
      <c r="AA118" s="26">
        <v>44810</v>
      </c>
      <c r="AB118" s="27">
        <v>2.1080000000000002E-2</v>
      </c>
      <c r="AC118" s="27">
        <v>0.14752999999999999</v>
      </c>
      <c r="AD118" s="27">
        <v>0.20161000000000001</v>
      </c>
      <c r="AE118" s="27">
        <v>0.13106000000000001</v>
      </c>
      <c r="AF118" s="27">
        <v>3.712E-2</v>
      </c>
      <c r="AG118" s="27">
        <v>9.3939999999999996E-2</v>
      </c>
    </row>
    <row r="119" spans="2:33" s="14" customFormat="1" ht="12">
      <c r="B119" s="26">
        <f>CRP!K66</f>
        <v>44809</v>
      </c>
      <c r="C119" s="27">
        <f>CRP!L66</f>
        <v>2.1129999999999999E-2</v>
      </c>
      <c r="D119" s="27">
        <f>CRP!M66</f>
        <v>0.14677000000000001</v>
      </c>
      <c r="E119" s="27">
        <f>CRP!N66</f>
        <v>0.20172000000000001</v>
      </c>
      <c r="F119" s="27">
        <f>CRP!O66</f>
        <v>0.13058</v>
      </c>
      <c r="G119" s="27">
        <f>CRP!P66</f>
        <v>3.6650000000000002E-2</v>
      </c>
      <c r="H119" s="27">
        <f>CRP!Q66</f>
        <v>9.393E-2</v>
      </c>
      <c r="AA119" s="26">
        <v>44809</v>
      </c>
      <c r="AB119" s="27">
        <v>2.1129999999999999E-2</v>
      </c>
      <c r="AC119" s="27">
        <v>0.14677000000000001</v>
      </c>
      <c r="AD119" s="27">
        <v>0.20172000000000001</v>
      </c>
      <c r="AE119" s="27">
        <v>0.13058</v>
      </c>
      <c r="AF119" s="27">
        <v>3.6650000000000002E-2</v>
      </c>
      <c r="AG119" s="27">
        <v>9.393E-2</v>
      </c>
    </row>
    <row r="120" spans="2:33" s="14" customFormat="1" ht="12">
      <c r="B120" s="26">
        <f>CRP!K67</f>
        <v>44806</v>
      </c>
      <c r="C120" s="27">
        <f>CRP!L67</f>
        <v>2.112E-2</v>
      </c>
      <c r="D120" s="27">
        <f>CRP!M67</f>
        <v>0.14552000000000001</v>
      </c>
      <c r="E120" s="27">
        <f>CRP!N67</f>
        <v>0.20211000000000001</v>
      </c>
      <c r="F120" s="27">
        <f>CRP!O67</f>
        <v>0.12989000000000001</v>
      </c>
      <c r="G120" s="27">
        <f>CRP!P67</f>
        <v>3.73E-2</v>
      </c>
      <c r="H120" s="27">
        <f>CRP!Q67</f>
        <v>9.2590000000000006E-2</v>
      </c>
      <c r="AA120" s="26">
        <v>44806</v>
      </c>
      <c r="AB120" s="27">
        <v>2.112E-2</v>
      </c>
      <c r="AC120" s="27">
        <v>0.14552000000000001</v>
      </c>
      <c r="AD120" s="27">
        <v>0.20211000000000001</v>
      </c>
      <c r="AE120" s="27">
        <v>0.12989000000000001</v>
      </c>
      <c r="AF120" s="27">
        <v>3.73E-2</v>
      </c>
      <c r="AG120" s="27">
        <v>9.2590000000000006E-2</v>
      </c>
    </row>
    <row r="121" spans="2:33" s="14" customFormat="1" ht="12">
      <c r="B121" s="26">
        <f>CRP!K68</f>
        <v>44805</v>
      </c>
      <c r="C121" s="27">
        <f>CRP!L68</f>
        <v>2.1100000000000001E-2</v>
      </c>
      <c r="D121" s="27">
        <f>CRP!M68</f>
        <v>0.14387</v>
      </c>
      <c r="E121" s="27">
        <f>CRP!N68</f>
        <v>0.20185</v>
      </c>
      <c r="F121" s="27">
        <f>CRP!O68</f>
        <v>0.12917000000000001</v>
      </c>
      <c r="G121" s="27">
        <f>CRP!P68</f>
        <v>3.8120000000000001E-2</v>
      </c>
      <c r="H121" s="27">
        <f>CRP!Q68</f>
        <v>9.1050000000000006E-2</v>
      </c>
      <c r="AA121" s="26">
        <v>44805</v>
      </c>
      <c r="AB121" s="27">
        <v>2.1100000000000001E-2</v>
      </c>
      <c r="AC121" s="27">
        <v>0.14387</v>
      </c>
      <c r="AD121" s="27">
        <v>0.20185</v>
      </c>
      <c r="AE121" s="27">
        <v>0.12917000000000001</v>
      </c>
      <c r="AF121" s="27">
        <v>3.8120000000000001E-2</v>
      </c>
      <c r="AG121" s="27">
        <v>9.1050000000000006E-2</v>
      </c>
    </row>
    <row r="122" spans="2:33" s="14" customFormat="1" ht="12">
      <c r="B122" s="26">
        <f>CRP!K69</f>
        <v>44804</v>
      </c>
      <c r="C122" s="27">
        <f>CRP!L69</f>
        <v>2.0619999999999999E-2</v>
      </c>
      <c r="D122" s="27">
        <f>CRP!M69</f>
        <v>0.14441999999999999</v>
      </c>
      <c r="E122" s="27">
        <f>CRP!N69</f>
        <v>0.20164000000000001</v>
      </c>
      <c r="F122" s="27">
        <f>CRP!O69</f>
        <v>0.12839</v>
      </c>
      <c r="G122" s="27">
        <f>CRP!P69</f>
        <v>3.712E-2</v>
      </c>
      <c r="H122" s="27">
        <f>CRP!Q69</f>
        <v>9.1270000000000004E-2</v>
      </c>
      <c r="AA122" s="26">
        <v>44804</v>
      </c>
      <c r="AB122" s="27">
        <v>2.0619999999999999E-2</v>
      </c>
      <c r="AC122" s="27">
        <v>0.14441999999999999</v>
      </c>
      <c r="AD122" s="27">
        <v>0.20164000000000001</v>
      </c>
      <c r="AE122" s="27">
        <v>0.12839</v>
      </c>
      <c r="AF122" s="27">
        <v>3.712E-2</v>
      </c>
      <c r="AG122" s="27">
        <v>9.1270000000000004E-2</v>
      </c>
    </row>
    <row r="123" spans="2:33" s="14" customFormat="1" ht="12">
      <c r="B123" s="26">
        <f>CRP!K70</f>
        <v>44803</v>
      </c>
      <c r="C123" s="27">
        <f>CRP!L70</f>
        <v>2.07E-2</v>
      </c>
      <c r="D123" s="27">
        <f>CRP!M70</f>
        <v>0.14457999999999999</v>
      </c>
      <c r="E123" s="27">
        <f>CRP!N70</f>
        <v>0.2016</v>
      </c>
      <c r="F123" s="27">
        <f>CRP!O70</f>
        <v>0.12894</v>
      </c>
      <c r="G123" s="27">
        <f>CRP!P70</f>
        <v>3.6920000000000001E-2</v>
      </c>
      <c r="H123" s="27">
        <f>CRP!Q70</f>
        <v>9.2020000000000005E-2</v>
      </c>
      <c r="AA123" s="26">
        <v>44803</v>
      </c>
      <c r="AB123" s="27">
        <v>2.07E-2</v>
      </c>
      <c r="AC123" s="27">
        <v>0.14457999999999999</v>
      </c>
      <c r="AD123" s="27">
        <v>0.2016</v>
      </c>
      <c r="AE123" s="27">
        <v>0.12894</v>
      </c>
      <c r="AF123" s="27">
        <v>3.6920000000000001E-2</v>
      </c>
      <c r="AG123" s="27">
        <v>9.2020000000000005E-2</v>
      </c>
    </row>
    <row r="124" spans="2:33" s="14" customFormat="1" ht="12">
      <c r="B124" s="26">
        <f>CRP!K71</f>
        <v>44802</v>
      </c>
      <c r="C124" s="27">
        <f>CRP!L71</f>
        <v>2.0930000000000001E-2</v>
      </c>
      <c r="D124" s="27">
        <f>CRP!M71</f>
        <v>0.14451</v>
      </c>
      <c r="E124" s="27">
        <f>CRP!N71</f>
        <v>0.20172000000000001</v>
      </c>
      <c r="F124" s="27">
        <f>CRP!O71</f>
        <v>0.12922</v>
      </c>
      <c r="G124" s="27">
        <f>CRP!P71</f>
        <v>3.7069999999999999E-2</v>
      </c>
      <c r="H124" s="27">
        <f>CRP!Q71</f>
        <v>9.2149999999999996E-2</v>
      </c>
      <c r="AA124" s="26">
        <v>44802</v>
      </c>
      <c r="AB124" s="27">
        <v>2.0930000000000001E-2</v>
      </c>
      <c r="AC124" s="27">
        <v>0.14451</v>
      </c>
      <c r="AD124" s="27">
        <v>0.20172000000000001</v>
      </c>
      <c r="AE124" s="27">
        <v>0.12922</v>
      </c>
      <c r="AF124" s="27">
        <v>3.7069999999999999E-2</v>
      </c>
      <c r="AG124" s="27">
        <v>9.2149999999999996E-2</v>
      </c>
    </row>
    <row r="125" spans="2:33" s="14" customFormat="1" ht="12">
      <c r="B125" s="26">
        <f>CRP!K72</f>
        <v>44799</v>
      </c>
      <c r="C125" s="27">
        <f>CRP!L72</f>
        <v>2.0480000000000002E-2</v>
      </c>
      <c r="D125" s="27">
        <f>CRP!M72</f>
        <v>0.14393</v>
      </c>
      <c r="E125" s="27">
        <f>CRP!N72</f>
        <v>0.20175999999999999</v>
      </c>
      <c r="F125" s="27">
        <f>CRP!O72</f>
        <v>0.12805</v>
      </c>
      <c r="G125" s="27">
        <f>CRP!P72</f>
        <v>3.6209999999999999E-2</v>
      </c>
      <c r="H125" s="27">
        <f>CRP!Q72</f>
        <v>9.1840000000000005E-2</v>
      </c>
      <c r="AA125" s="26">
        <v>44799</v>
      </c>
      <c r="AB125" s="27">
        <v>2.0480000000000002E-2</v>
      </c>
      <c r="AC125" s="27">
        <v>0.14393</v>
      </c>
      <c r="AD125" s="27">
        <v>0.20175999999999999</v>
      </c>
      <c r="AE125" s="27">
        <v>0.12805</v>
      </c>
      <c r="AF125" s="27">
        <v>3.6209999999999999E-2</v>
      </c>
      <c r="AG125" s="27">
        <v>9.1840000000000005E-2</v>
      </c>
    </row>
    <row r="126" spans="2:33" s="14" customFormat="1" ht="12">
      <c r="B126" s="26">
        <f>CRP!K73</f>
        <v>44798</v>
      </c>
      <c r="C126" s="27">
        <f>CRP!L73</f>
        <v>2.051E-2</v>
      </c>
      <c r="D126" s="27">
        <f>CRP!M73</f>
        <v>0.14387</v>
      </c>
      <c r="E126" s="27">
        <f>CRP!N73</f>
        <v>0.20169000000000001</v>
      </c>
      <c r="F126" s="27">
        <f>CRP!O73</f>
        <v>0.12826000000000001</v>
      </c>
      <c r="G126" s="27">
        <f>CRP!P73</f>
        <v>3.585E-2</v>
      </c>
      <c r="H126" s="27">
        <f>CRP!Q73</f>
        <v>9.2410000000000006E-2</v>
      </c>
      <c r="AA126" s="26">
        <v>44798</v>
      </c>
      <c r="AB126" s="27">
        <v>2.051E-2</v>
      </c>
      <c r="AC126" s="27">
        <v>0.14387</v>
      </c>
      <c r="AD126" s="27">
        <v>0.20169000000000001</v>
      </c>
      <c r="AE126" s="27">
        <v>0.12826000000000001</v>
      </c>
      <c r="AF126" s="27">
        <v>3.585E-2</v>
      </c>
      <c r="AG126" s="27">
        <v>9.2410000000000006E-2</v>
      </c>
    </row>
    <row r="127" spans="2:33" s="14" customFormat="1" ht="12">
      <c r="B127" s="26">
        <f>CRP!K74</f>
        <v>44797</v>
      </c>
      <c r="C127" s="27">
        <f>CRP!L74</f>
        <v>2.0760000000000001E-2</v>
      </c>
      <c r="D127" s="27">
        <f>CRP!M74</f>
        <v>0.14429</v>
      </c>
      <c r="E127" s="27">
        <f>CRP!N74</f>
        <v>0.20175000000000001</v>
      </c>
      <c r="F127" s="27">
        <f>CRP!O74</f>
        <v>0.129</v>
      </c>
      <c r="G127" s="27">
        <f>CRP!P74</f>
        <v>3.44E-2</v>
      </c>
      <c r="H127" s="27">
        <f>CRP!Q74</f>
        <v>9.4600000000000004E-2</v>
      </c>
      <c r="AA127" s="26">
        <v>44797</v>
      </c>
      <c r="AB127" s="27">
        <v>2.0760000000000001E-2</v>
      </c>
      <c r="AC127" s="27">
        <v>0.14429</v>
      </c>
      <c r="AD127" s="27">
        <v>0.20175000000000001</v>
      </c>
      <c r="AE127" s="27">
        <v>0.129</v>
      </c>
      <c r="AF127" s="27">
        <v>3.44E-2</v>
      </c>
      <c r="AG127" s="27">
        <v>9.4600000000000004E-2</v>
      </c>
    </row>
    <row r="128" spans="2:33" s="14" customFormat="1" ht="12">
      <c r="B128" s="26">
        <f>CRP!K75</f>
        <v>44796</v>
      </c>
      <c r="C128" s="27">
        <f>CRP!L75</f>
        <v>2.085E-2</v>
      </c>
      <c r="D128" s="27">
        <f>CRP!M75</f>
        <v>0.14313999999999999</v>
      </c>
      <c r="E128" s="27">
        <f>CRP!N75</f>
        <v>0.20150000000000001</v>
      </c>
      <c r="F128" s="27">
        <f>CRP!O75</f>
        <v>0.1288</v>
      </c>
      <c r="G128" s="27">
        <f>CRP!P75</f>
        <v>3.3520000000000001E-2</v>
      </c>
      <c r="H128" s="27">
        <f>CRP!Q75</f>
        <v>9.5280000000000004E-2</v>
      </c>
      <c r="AA128" s="26">
        <v>44796</v>
      </c>
      <c r="AB128" s="27">
        <v>2.085E-2</v>
      </c>
      <c r="AC128" s="27">
        <v>0.14313999999999999</v>
      </c>
      <c r="AD128" s="27">
        <v>0.20150000000000001</v>
      </c>
      <c r="AE128" s="27">
        <v>0.1288</v>
      </c>
      <c r="AF128" s="27">
        <v>3.3520000000000001E-2</v>
      </c>
      <c r="AG128" s="27">
        <v>9.5280000000000004E-2</v>
      </c>
    </row>
    <row r="129" spans="2:33" s="14" customFormat="1" ht="12">
      <c r="B129" s="26">
        <f>CRP!K76</f>
        <v>44795</v>
      </c>
      <c r="C129" s="27">
        <f>CRP!L76</f>
        <v>2.061E-2</v>
      </c>
      <c r="D129" s="27">
        <f>CRP!M76</f>
        <v>0.14230999999999999</v>
      </c>
      <c r="E129" s="27">
        <f>CRP!N76</f>
        <v>0.20155000000000001</v>
      </c>
      <c r="F129" s="27">
        <f>CRP!O76</f>
        <v>0.12789</v>
      </c>
      <c r="G129" s="27">
        <f>CRP!P76</f>
        <v>3.3320000000000002E-2</v>
      </c>
      <c r="H129" s="27">
        <f>CRP!Q76</f>
        <v>9.4570000000000001E-2</v>
      </c>
      <c r="AA129" s="26">
        <v>44795</v>
      </c>
      <c r="AB129" s="27">
        <v>2.061E-2</v>
      </c>
      <c r="AC129" s="27">
        <v>0.14230999999999999</v>
      </c>
      <c r="AD129" s="27">
        <v>0.20155000000000001</v>
      </c>
      <c r="AE129" s="27">
        <v>0.12789</v>
      </c>
      <c r="AF129" s="27">
        <v>3.3320000000000002E-2</v>
      </c>
      <c r="AG129" s="27">
        <v>9.4570000000000001E-2</v>
      </c>
    </row>
    <row r="130" spans="2:33" s="14" customFormat="1" ht="12">
      <c r="B130" s="26">
        <f>CRP!K77</f>
        <v>44792</v>
      </c>
      <c r="C130" s="27">
        <f>CRP!L77</f>
        <v>2.0389999999999998E-2</v>
      </c>
      <c r="D130" s="27">
        <f>CRP!M77</f>
        <v>0.14645</v>
      </c>
      <c r="E130" s="27">
        <f>CRP!N77</f>
        <v>0.20157</v>
      </c>
      <c r="F130" s="27">
        <f>CRP!O77</f>
        <v>0.12790000000000001</v>
      </c>
      <c r="G130" s="27">
        <f>CRP!P77</f>
        <v>3.3020000000000001E-2</v>
      </c>
      <c r="H130" s="27">
        <f>CRP!Q77</f>
        <v>9.4880000000000006E-2</v>
      </c>
      <c r="AA130" s="26">
        <v>44792</v>
      </c>
      <c r="AB130" s="27">
        <v>2.0389999999999998E-2</v>
      </c>
      <c r="AC130" s="27">
        <v>0.14645</v>
      </c>
      <c r="AD130" s="27">
        <v>0.20157</v>
      </c>
      <c r="AE130" s="27">
        <v>0.12790000000000001</v>
      </c>
      <c r="AF130" s="27">
        <v>3.3020000000000001E-2</v>
      </c>
      <c r="AG130" s="27">
        <v>9.4880000000000006E-2</v>
      </c>
    </row>
    <row r="131" spans="2:33" s="14" customFormat="1" ht="12">
      <c r="B131" s="26">
        <f>CRP!K78</f>
        <v>44791</v>
      </c>
      <c r="C131" s="27">
        <f>CRP!L78</f>
        <v>2.027E-2</v>
      </c>
      <c r="D131" s="27">
        <f>CRP!M78</f>
        <v>0.14674000000000001</v>
      </c>
      <c r="E131" s="27">
        <f>CRP!N78</f>
        <v>0.20158000000000001</v>
      </c>
      <c r="F131" s="27">
        <f>CRP!O78</f>
        <v>0.12748999999999999</v>
      </c>
      <c r="G131" s="27">
        <f>CRP!P78</f>
        <v>3.2250000000000001E-2</v>
      </c>
      <c r="H131" s="27">
        <f>CRP!Q78</f>
        <v>9.5240000000000005E-2</v>
      </c>
      <c r="AA131" s="26">
        <v>44791</v>
      </c>
      <c r="AB131" s="27">
        <v>2.027E-2</v>
      </c>
      <c r="AC131" s="27">
        <v>0.14674000000000001</v>
      </c>
      <c r="AD131" s="27">
        <v>0.20158000000000001</v>
      </c>
      <c r="AE131" s="27">
        <v>0.12748999999999999</v>
      </c>
      <c r="AF131" s="27">
        <v>3.2250000000000001E-2</v>
      </c>
      <c r="AG131" s="27">
        <v>9.5240000000000005E-2</v>
      </c>
    </row>
    <row r="132" spans="2:33" s="14" customFormat="1" ht="12">
      <c r="B132" s="26">
        <f>CRP!K79</f>
        <v>44790</v>
      </c>
      <c r="C132" s="27">
        <f>CRP!L79</f>
        <v>2.0199999999999999E-2</v>
      </c>
      <c r="D132" s="27">
        <f>CRP!M79</f>
        <v>0.14696999999999999</v>
      </c>
      <c r="E132" s="27">
        <f>CRP!N79</f>
        <v>0.20154</v>
      </c>
      <c r="F132" s="27">
        <f>CRP!O79</f>
        <v>0.12739</v>
      </c>
      <c r="G132" s="27">
        <f>CRP!P79</f>
        <v>3.1800000000000002E-2</v>
      </c>
      <c r="H132" s="27">
        <f>CRP!Q79</f>
        <v>9.5589999999999994E-2</v>
      </c>
      <c r="AA132" s="26">
        <v>44790</v>
      </c>
      <c r="AB132" s="27">
        <v>2.0199999999999999E-2</v>
      </c>
      <c r="AC132" s="27">
        <v>0.14696999999999999</v>
      </c>
      <c r="AD132" s="27">
        <v>0.20154</v>
      </c>
      <c r="AE132" s="27">
        <v>0.12739</v>
      </c>
      <c r="AF132" s="27">
        <v>3.1800000000000002E-2</v>
      </c>
      <c r="AG132" s="27">
        <v>9.5589999999999994E-2</v>
      </c>
    </row>
    <row r="133" spans="2:33" s="14" customFormat="1" ht="12">
      <c r="B133" s="26">
        <f>CRP!K80</f>
        <v>44789</v>
      </c>
      <c r="C133" s="27">
        <f>CRP!L80</f>
        <v>2.0070000000000001E-2</v>
      </c>
      <c r="D133" s="27">
        <f>CRP!M80</f>
        <v>0.14713999999999999</v>
      </c>
      <c r="E133" s="27">
        <f>CRP!N80</f>
        <v>0.20166999999999999</v>
      </c>
      <c r="F133" s="27">
        <f>CRP!O80</f>
        <v>0.12692999999999999</v>
      </c>
      <c r="G133" s="27">
        <f>CRP!P80</f>
        <v>3.15E-2</v>
      </c>
      <c r="H133" s="27">
        <f>CRP!Q80</f>
        <v>9.5430000000000001E-2</v>
      </c>
      <c r="AA133" s="26">
        <v>44789</v>
      </c>
      <c r="AB133" s="27">
        <v>2.0070000000000001E-2</v>
      </c>
      <c r="AC133" s="27">
        <v>0.14713999999999999</v>
      </c>
      <c r="AD133" s="27">
        <v>0.20166999999999999</v>
      </c>
      <c r="AE133" s="27">
        <v>0.12692999999999999</v>
      </c>
      <c r="AF133" s="27">
        <v>3.15E-2</v>
      </c>
      <c r="AG133" s="27">
        <v>9.5430000000000001E-2</v>
      </c>
    </row>
    <row r="134" spans="2:33" s="14" customFormat="1" ht="12">
      <c r="B134" s="26">
        <f>CRP!K81</f>
        <v>44785</v>
      </c>
      <c r="C134" s="27">
        <f>CRP!L81</f>
        <v>2.0080000000000001E-2</v>
      </c>
      <c r="D134" s="27">
        <f>CRP!M81</f>
        <v>0.14968000000000001</v>
      </c>
      <c r="E134" s="27">
        <f>CRP!N81</f>
        <v>0.20115</v>
      </c>
      <c r="F134" s="27">
        <f>CRP!O81</f>
        <v>0.12642</v>
      </c>
      <c r="G134" s="27">
        <f>CRP!P81</f>
        <v>3.2770000000000001E-2</v>
      </c>
      <c r="H134" s="27">
        <f>CRP!Q81</f>
        <v>9.3649999999999997E-2</v>
      </c>
      <c r="AA134" s="26">
        <v>44785</v>
      </c>
      <c r="AB134" s="27">
        <v>2.0080000000000001E-2</v>
      </c>
      <c r="AC134" s="27">
        <v>0.14968000000000001</v>
      </c>
      <c r="AD134" s="27">
        <v>0.20115</v>
      </c>
      <c r="AE134" s="27">
        <v>0.12642</v>
      </c>
      <c r="AF134" s="27">
        <v>3.2770000000000001E-2</v>
      </c>
      <c r="AG134" s="27">
        <v>9.3649999999999997E-2</v>
      </c>
    </row>
    <row r="135" spans="2:33" s="14" customFormat="1" ht="12">
      <c r="B135" s="26">
        <f>CRP!K82</f>
        <v>44784</v>
      </c>
      <c r="C135" s="27">
        <f>CRP!L82</f>
        <v>2.01E-2</v>
      </c>
      <c r="D135" s="27">
        <f>CRP!M82</f>
        <v>0.15262000000000001</v>
      </c>
      <c r="E135" s="27">
        <f>CRP!N82</f>
        <v>0.20122000000000001</v>
      </c>
      <c r="F135" s="27">
        <f>CRP!O82</f>
        <v>0.12717999999999999</v>
      </c>
      <c r="G135" s="27">
        <f>CRP!P82</f>
        <v>3.2149999999999998E-2</v>
      </c>
      <c r="H135" s="27">
        <f>CRP!Q82</f>
        <v>9.5030000000000003E-2</v>
      </c>
      <c r="AA135" s="26">
        <v>44784</v>
      </c>
      <c r="AB135" s="27">
        <v>2.01E-2</v>
      </c>
      <c r="AC135" s="27">
        <v>0.15262000000000001</v>
      </c>
      <c r="AD135" s="27">
        <v>0.20122000000000001</v>
      </c>
      <c r="AE135" s="27">
        <v>0.12717999999999999</v>
      </c>
      <c r="AF135" s="27">
        <v>3.2149999999999998E-2</v>
      </c>
      <c r="AG135" s="27">
        <v>9.5030000000000003E-2</v>
      </c>
    </row>
    <row r="136" spans="2:33" s="14" customFormat="1" ht="12">
      <c r="B136" s="26">
        <f>CRP!K83</f>
        <v>44783</v>
      </c>
      <c r="C136" s="27">
        <f>CRP!L83</f>
        <v>2.0410000000000001E-2</v>
      </c>
      <c r="D136" s="27">
        <f>CRP!M83</f>
        <v>0.14688999999999999</v>
      </c>
      <c r="E136" s="27">
        <f>CRP!N83</f>
        <v>0.20152999999999999</v>
      </c>
      <c r="F136" s="27">
        <f>CRP!O83</f>
        <v>0.12703999999999999</v>
      </c>
      <c r="G136" s="27">
        <f>CRP!P83</f>
        <v>3.2000000000000001E-2</v>
      </c>
      <c r="H136" s="27">
        <f>CRP!Q83</f>
        <v>9.5039999999999999E-2</v>
      </c>
      <c r="AA136" s="26">
        <v>44783</v>
      </c>
      <c r="AB136" s="27">
        <v>2.0410000000000001E-2</v>
      </c>
      <c r="AC136" s="27">
        <v>0.14688999999999999</v>
      </c>
      <c r="AD136" s="27">
        <v>0.20152999999999999</v>
      </c>
      <c r="AE136" s="27">
        <v>0.12703999999999999</v>
      </c>
      <c r="AF136" s="27">
        <v>3.2000000000000001E-2</v>
      </c>
      <c r="AG136" s="27">
        <v>9.5039999999999999E-2</v>
      </c>
    </row>
    <row r="137" spans="2:33" s="14" customFormat="1" ht="12">
      <c r="B137" s="26">
        <f>CRP!K84</f>
        <v>44782</v>
      </c>
      <c r="C137" s="27">
        <f>CRP!L84</f>
        <v>2.0070000000000001E-2</v>
      </c>
      <c r="D137" s="27">
        <f>CRP!M84</f>
        <v>0.14623</v>
      </c>
      <c r="E137" s="27">
        <f>CRP!N84</f>
        <v>0.20124</v>
      </c>
      <c r="F137" s="27">
        <f>CRP!O84</f>
        <v>0.12642</v>
      </c>
      <c r="G137" s="27">
        <f>CRP!P84</f>
        <v>3.1519999999999999E-2</v>
      </c>
      <c r="H137" s="27">
        <f>CRP!Q84</f>
        <v>9.4899999999999998E-2</v>
      </c>
      <c r="AA137" s="26">
        <v>44782</v>
      </c>
      <c r="AB137" s="27">
        <v>2.0070000000000001E-2</v>
      </c>
      <c r="AC137" s="27">
        <v>0.14623</v>
      </c>
      <c r="AD137" s="27">
        <v>0.20124</v>
      </c>
      <c r="AE137" s="27">
        <v>0.12642</v>
      </c>
      <c r="AF137" s="27">
        <v>3.1519999999999999E-2</v>
      </c>
      <c r="AG137" s="27">
        <v>9.4899999999999998E-2</v>
      </c>
    </row>
    <row r="138" spans="2:33" s="14" customFormat="1" ht="12">
      <c r="B138" s="26">
        <f>CRP!K85</f>
        <v>44781</v>
      </c>
      <c r="C138" s="27">
        <f>CRP!L85</f>
        <v>1.993E-2</v>
      </c>
      <c r="D138" s="27">
        <f>CRP!M85</f>
        <v>0.14656</v>
      </c>
      <c r="E138" s="27">
        <f>CRP!N85</f>
        <v>0.20208000000000001</v>
      </c>
      <c r="F138" s="27">
        <f>CRP!O85</f>
        <v>0.12664</v>
      </c>
      <c r="G138" s="27">
        <f>CRP!P85</f>
        <v>3.1699999999999999E-2</v>
      </c>
      <c r="H138" s="27">
        <f>CRP!Q85</f>
        <v>9.4939999999999997E-2</v>
      </c>
      <c r="AA138" s="26">
        <v>44781</v>
      </c>
      <c r="AB138" s="27">
        <v>1.993E-2</v>
      </c>
      <c r="AC138" s="27">
        <v>0.14656</v>
      </c>
      <c r="AD138" s="27">
        <v>0.20208000000000001</v>
      </c>
      <c r="AE138" s="27">
        <v>0.12664</v>
      </c>
      <c r="AF138" s="27">
        <v>3.1699999999999999E-2</v>
      </c>
      <c r="AG138" s="27">
        <v>9.4939999999999997E-2</v>
      </c>
    </row>
    <row r="139" spans="2:33" s="14" customFormat="1" ht="12">
      <c r="B139" s="26">
        <f>CRP!K86</f>
        <v>44778</v>
      </c>
      <c r="C139" s="27">
        <f>CRP!L86</f>
        <v>1.9740000000000001E-2</v>
      </c>
      <c r="D139" s="27">
        <f>CRP!M86</f>
        <v>0.14581</v>
      </c>
      <c r="E139" s="27">
        <f>CRP!N86</f>
        <v>0.20585999999999999</v>
      </c>
      <c r="F139" s="27">
        <f>CRP!O86</f>
        <v>0.12584000000000001</v>
      </c>
      <c r="G139" s="27">
        <f>CRP!P86</f>
        <v>3.1150000000000001E-2</v>
      </c>
      <c r="H139" s="27">
        <f>CRP!Q86</f>
        <v>9.4689999999999996E-2</v>
      </c>
      <c r="AA139" s="26">
        <v>44778</v>
      </c>
      <c r="AB139" s="27">
        <v>1.9740000000000001E-2</v>
      </c>
      <c r="AC139" s="27">
        <v>0.14581</v>
      </c>
      <c r="AD139" s="27">
        <v>0.20585999999999999</v>
      </c>
      <c r="AE139" s="27">
        <v>0.12584000000000001</v>
      </c>
      <c r="AF139" s="27">
        <v>3.1150000000000001E-2</v>
      </c>
      <c r="AG139" s="27">
        <v>9.4689999999999996E-2</v>
      </c>
    </row>
    <row r="140" spans="2:33" s="14" customFormat="1" ht="12">
      <c r="B140" s="26">
        <f>CRP!K87</f>
        <v>44777</v>
      </c>
      <c r="C140" s="27">
        <f>CRP!L87</f>
        <v>1.9879999999999998E-2</v>
      </c>
      <c r="D140" s="27">
        <f>CRP!M87</f>
        <v>0.14604</v>
      </c>
      <c r="E140" s="27">
        <f>CRP!N87</f>
        <v>0.20571999999999999</v>
      </c>
      <c r="F140" s="27">
        <f>CRP!O87</f>
        <v>0.12628</v>
      </c>
      <c r="G140" s="27">
        <f>CRP!P87</f>
        <v>3.1550000000000002E-2</v>
      </c>
      <c r="H140" s="27">
        <f>CRP!Q87</f>
        <v>9.4729999999999995E-2</v>
      </c>
      <c r="AA140" s="26">
        <v>44777</v>
      </c>
      <c r="AB140" s="27">
        <v>1.9879999999999998E-2</v>
      </c>
      <c r="AC140" s="27">
        <v>0.14604</v>
      </c>
      <c r="AD140" s="27">
        <v>0.20571999999999999</v>
      </c>
      <c r="AE140" s="27">
        <v>0.12628</v>
      </c>
      <c r="AF140" s="27">
        <v>3.1550000000000002E-2</v>
      </c>
      <c r="AG140" s="27">
        <v>9.4729999999999995E-2</v>
      </c>
    </row>
    <row r="141" spans="2:33" s="14" customFormat="1" ht="12">
      <c r="B141" s="26">
        <f>CRP!K88</f>
        <v>44776</v>
      </c>
      <c r="C141" s="27">
        <f>CRP!L88</f>
        <v>1.9810000000000001E-2</v>
      </c>
      <c r="D141" s="27">
        <f>CRP!M88</f>
        <v>0.15282000000000001</v>
      </c>
      <c r="E141" s="27">
        <f>CRP!N88</f>
        <v>0.20451</v>
      </c>
      <c r="F141" s="27">
        <f>CRP!O88</f>
        <v>0.12776000000000001</v>
      </c>
      <c r="G141" s="27">
        <f>CRP!P88</f>
        <v>3.1199999999999999E-2</v>
      </c>
      <c r="H141" s="27">
        <f>CRP!Q88</f>
        <v>9.6560000000000007E-2</v>
      </c>
      <c r="AA141" s="26">
        <v>44776</v>
      </c>
      <c r="AB141" s="27">
        <v>1.9810000000000001E-2</v>
      </c>
      <c r="AC141" s="27">
        <v>0.15282000000000001</v>
      </c>
      <c r="AD141" s="27">
        <v>0.20451</v>
      </c>
      <c r="AE141" s="27">
        <v>0.12776000000000001</v>
      </c>
      <c r="AF141" s="27">
        <v>3.1199999999999999E-2</v>
      </c>
      <c r="AG141" s="27">
        <v>9.6560000000000007E-2</v>
      </c>
    </row>
    <row r="142" spans="2:33" s="14" customFormat="1" ht="12">
      <c r="B142" s="26">
        <f>CRP!K89</f>
        <v>44775</v>
      </c>
      <c r="C142" s="27">
        <f>CRP!L89</f>
        <v>1.9990000000000001E-2</v>
      </c>
      <c r="D142" s="27">
        <f>CRP!M89</f>
        <v>0.15126000000000001</v>
      </c>
      <c r="E142" s="27">
        <f>CRP!N89</f>
        <v>0.2046</v>
      </c>
      <c r="F142" s="27">
        <f>CRP!O89</f>
        <v>0.12761</v>
      </c>
      <c r="G142" s="27">
        <f>CRP!P89</f>
        <v>3.075E-2</v>
      </c>
      <c r="H142" s="27">
        <f>CRP!Q89</f>
        <v>9.6860000000000002E-2</v>
      </c>
      <c r="AA142" s="26">
        <v>44775</v>
      </c>
      <c r="AB142" s="27">
        <v>1.9990000000000001E-2</v>
      </c>
      <c r="AC142" s="27">
        <v>0.15126000000000001</v>
      </c>
      <c r="AD142" s="27">
        <v>0.2046</v>
      </c>
      <c r="AE142" s="27">
        <v>0.12761</v>
      </c>
      <c r="AF142" s="27">
        <v>3.075E-2</v>
      </c>
      <c r="AG142" s="27">
        <v>9.6860000000000002E-2</v>
      </c>
    </row>
    <row r="143" spans="2:33" s="14" customFormat="1" ht="12">
      <c r="B143" s="26">
        <f>CRP!K90</f>
        <v>44774</v>
      </c>
      <c r="C143" s="27">
        <f>CRP!L90</f>
        <v>1.9910000000000001E-2</v>
      </c>
      <c r="D143" s="27">
        <f>CRP!M90</f>
        <v>0.15132999999999999</v>
      </c>
      <c r="E143" s="27">
        <f>CRP!N90</f>
        <v>0.20683000000000001</v>
      </c>
      <c r="F143" s="27">
        <f>CRP!O90</f>
        <v>0.12675</v>
      </c>
      <c r="G143" s="27">
        <f>CRP!P90</f>
        <v>3.1739999999999997E-2</v>
      </c>
      <c r="H143" s="27">
        <f>CRP!Q90</f>
        <v>9.5009999999999997E-2</v>
      </c>
      <c r="AA143" s="26">
        <v>44774</v>
      </c>
      <c r="AB143" s="27">
        <v>1.9910000000000001E-2</v>
      </c>
      <c r="AC143" s="27">
        <v>0.15132999999999999</v>
      </c>
      <c r="AD143" s="27">
        <v>0.20683000000000001</v>
      </c>
      <c r="AE143" s="27">
        <v>0.12675</v>
      </c>
      <c r="AF143" s="27">
        <v>3.1739999999999997E-2</v>
      </c>
      <c r="AG143" s="27">
        <v>9.5009999999999997E-2</v>
      </c>
    </row>
    <row r="144" spans="2:33" s="14" customFormat="1" ht="12">
      <c r="B144" s="26">
        <f>CRP!K91</f>
        <v>44771</v>
      </c>
      <c r="C144" s="27">
        <f>CRP!L91</f>
        <v>2.0240000000000001E-2</v>
      </c>
      <c r="D144" s="27">
        <f>CRP!M91</f>
        <v>0.13929</v>
      </c>
      <c r="E144" s="27">
        <f>CRP!N91</f>
        <v>0.20580000000000001</v>
      </c>
      <c r="F144" s="27">
        <f>CRP!O91</f>
        <v>0.12209</v>
      </c>
      <c r="G144" s="27">
        <f>CRP!P91</f>
        <v>3.125E-2</v>
      </c>
      <c r="H144" s="27">
        <f>CRP!Q91</f>
        <v>9.0840000000000004E-2</v>
      </c>
      <c r="AA144" s="26">
        <v>44771</v>
      </c>
      <c r="AB144" s="27">
        <v>2.0240000000000001E-2</v>
      </c>
      <c r="AC144" s="27">
        <v>0.13929</v>
      </c>
      <c r="AD144" s="27">
        <v>0.20580000000000001</v>
      </c>
      <c r="AE144" s="27">
        <v>0.12209</v>
      </c>
      <c r="AF144" s="27">
        <v>3.125E-2</v>
      </c>
      <c r="AG144" s="27">
        <v>9.0840000000000004E-2</v>
      </c>
    </row>
    <row r="145" spans="2:33" s="14" customFormat="1" ht="12">
      <c r="B145" s="26">
        <f>CRP!K92</f>
        <v>44770</v>
      </c>
      <c r="C145" s="27">
        <f>CRP!L92</f>
        <v>2.0469999999999999E-2</v>
      </c>
      <c r="D145" s="27">
        <f>CRP!M92</f>
        <v>0.13777</v>
      </c>
      <c r="E145" s="27">
        <f>CRP!N92</f>
        <v>0.20535</v>
      </c>
      <c r="F145" s="27">
        <f>CRP!O92</f>
        <v>0.12243999999999999</v>
      </c>
      <c r="G145" s="27">
        <f>CRP!P92</f>
        <v>3.2000000000000001E-2</v>
      </c>
      <c r="H145" s="27">
        <f>CRP!Q92</f>
        <v>9.0440000000000006E-2</v>
      </c>
      <c r="AA145" s="26">
        <v>44770</v>
      </c>
      <c r="AB145" s="27">
        <v>2.0469999999999999E-2</v>
      </c>
      <c r="AC145" s="27">
        <v>0.13777</v>
      </c>
      <c r="AD145" s="27">
        <v>0.20535</v>
      </c>
      <c r="AE145" s="27">
        <v>0.12243999999999999</v>
      </c>
      <c r="AF145" s="27">
        <v>3.2000000000000001E-2</v>
      </c>
      <c r="AG145" s="27">
        <v>9.0440000000000006E-2</v>
      </c>
    </row>
    <row r="146" spans="2:33" s="14" customFormat="1" ht="12">
      <c r="B146" s="26">
        <f>CRP!K93</f>
        <v>44769</v>
      </c>
      <c r="C146" s="27">
        <f>CRP!L93</f>
        <v>2.1440000000000001E-2</v>
      </c>
      <c r="D146" s="27">
        <f>CRP!M93</f>
        <v>0.13658999999999999</v>
      </c>
      <c r="E146" s="27">
        <f>CRP!N93</f>
        <v>0.20535999999999999</v>
      </c>
      <c r="F146" s="27">
        <f>CRP!O93</f>
        <v>0.12651000000000001</v>
      </c>
      <c r="G146" s="27">
        <f>CRP!P93</f>
        <v>3.1150000000000001E-2</v>
      </c>
      <c r="H146" s="27">
        <f>CRP!Q93</f>
        <v>9.536E-2</v>
      </c>
      <c r="AA146" s="26">
        <v>44769</v>
      </c>
      <c r="AB146" s="27">
        <v>2.1440000000000001E-2</v>
      </c>
      <c r="AC146" s="27">
        <v>0.13658999999999999</v>
      </c>
      <c r="AD146" s="27">
        <v>0.20535999999999999</v>
      </c>
      <c r="AE146" s="27">
        <v>0.12651000000000001</v>
      </c>
      <c r="AF146" s="27">
        <v>3.1150000000000001E-2</v>
      </c>
      <c r="AG146" s="27">
        <v>9.536E-2</v>
      </c>
    </row>
    <row r="147" spans="2:33" s="14" customFormat="1" ht="12">
      <c r="B147" s="26">
        <f>CRP!K94</f>
        <v>44768</v>
      </c>
      <c r="C147" s="27">
        <f>CRP!L94</f>
        <v>2.1399999999999999E-2</v>
      </c>
      <c r="D147" s="27">
        <f>CRP!M94</f>
        <v>0.13946</v>
      </c>
      <c r="E147" s="27">
        <f>CRP!N94</f>
        <v>0.20515</v>
      </c>
      <c r="F147" s="27">
        <f>CRP!O94</f>
        <v>0.12767999999999999</v>
      </c>
      <c r="G147" s="27">
        <f>CRP!P94</f>
        <v>3.1800000000000002E-2</v>
      </c>
      <c r="H147" s="27">
        <f>CRP!Q94</f>
        <v>9.5880000000000007E-2</v>
      </c>
      <c r="AA147" s="26">
        <v>44768</v>
      </c>
      <c r="AB147" s="27">
        <v>2.1399999999999999E-2</v>
      </c>
      <c r="AC147" s="27">
        <v>0.13946</v>
      </c>
      <c r="AD147" s="27">
        <v>0.20515</v>
      </c>
      <c r="AE147" s="27">
        <v>0.12767999999999999</v>
      </c>
      <c r="AF147" s="27">
        <v>3.1800000000000002E-2</v>
      </c>
      <c r="AG147" s="27">
        <v>9.5880000000000007E-2</v>
      </c>
    </row>
    <row r="148" spans="2:33" s="14" customFormat="1" ht="12">
      <c r="B148" s="26">
        <f>CRP!K95</f>
        <v>44767</v>
      </c>
      <c r="C148" s="27">
        <f>CRP!L95</f>
        <v>2.154E-2</v>
      </c>
      <c r="D148" s="27">
        <f>CRP!M95</f>
        <v>0.13872000000000001</v>
      </c>
      <c r="E148" s="27">
        <f>CRP!N95</f>
        <v>0.20480000000000001</v>
      </c>
      <c r="F148" s="27">
        <f>CRP!O95</f>
        <v>0.12781999999999999</v>
      </c>
      <c r="G148" s="27">
        <f>CRP!P95</f>
        <v>3.2070000000000001E-2</v>
      </c>
      <c r="H148" s="27">
        <f>CRP!Q95</f>
        <v>9.5750000000000002E-2</v>
      </c>
      <c r="AA148" s="26">
        <v>44767</v>
      </c>
      <c r="AB148" s="27">
        <v>2.154E-2</v>
      </c>
      <c r="AC148" s="27">
        <v>0.13872000000000001</v>
      </c>
      <c r="AD148" s="27">
        <v>0.20480000000000001</v>
      </c>
      <c r="AE148" s="27">
        <v>0.12781999999999999</v>
      </c>
      <c r="AF148" s="27">
        <v>3.2070000000000001E-2</v>
      </c>
      <c r="AG148" s="27">
        <v>9.5750000000000002E-2</v>
      </c>
    </row>
    <row r="149" spans="2:33" s="14" customFormat="1" ht="12">
      <c r="B149" s="26">
        <f>CRP!K96</f>
        <v>44764</v>
      </c>
      <c r="C149" s="27">
        <f>CRP!L96</f>
        <v>2.163E-2</v>
      </c>
      <c r="D149" s="27">
        <f>CRP!M96</f>
        <v>0.13680999999999999</v>
      </c>
      <c r="E149" s="27">
        <f>CRP!N96</f>
        <v>0.20521</v>
      </c>
      <c r="F149" s="27">
        <f>CRP!O96</f>
        <v>0.12808</v>
      </c>
      <c r="G149" s="27">
        <f>CRP!P96</f>
        <v>3.3009999999999998E-2</v>
      </c>
      <c r="H149" s="27">
        <f>CRP!Q96</f>
        <v>9.5070000000000002E-2</v>
      </c>
      <c r="AA149" s="26">
        <v>44764</v>
      </c>
      <c r="AB149" s="27">
        <v>2.163E-2</v>
      </c>
      <c r="AC149" s="27">
        <v>0.13680999999999999</v>
      </c>
      <c r="AD149" s="27">
        <v>0.20521</v>
      </c>
      <c r="AE149" s="27">
        <v>0.12808</v>
      </c>
      <c r="AF149" s="27">
        <v>3.3009999999999998E-2</v>
      </c>
      <c r="AG149" s="27">
        <v>9.5070000000000002E-2</v>
      </c>
    </row>
    <row r="150" spans="2:33" s="14" customFormat="1" ht="12">
      <c r="B150" s="26">
        <f>CRP!K97</f>
        <v>44763</v>
      </c>
      <c r="C150" s="27">
        <f>CRP!L97</f>
        <v>2.145E-2</v>
      </c>
      <c r="D150" s="27">
        <f>CRP!M97</f>
        <v>0.13785</v>
      </c>
      <c r="E150" s="27">
        <f>CRP!N97</f>
        <v>0.20555000000000001</v>
      </c>
      <c r="F150" s="27">
        <f>CRP!O97</f>
        <v>0.12731000000000001</v>
      </c>
      <c r="G150" s="27">
        <f>CRP!P97</f>
        <v>3.3700000000000001E-2</v>
      </c>
      <c r="H150" s="27">
        <f>CRP!Q97</f>
        <v>9.3609999999999999E-2</v>
      </c>
      <c r="AA150" s="26">
        <v>44763</v>
      </c>
      <c r="AB150" s="27">
        <v>2.145E-2</v>
      </c>
      <c r="AC150" s="27">
        <v>0.13785</v>
      </c>
      <c r="AD150" s="27">
        <v>0.20555000000000001</v>
      </c>
      <c r="AE150" s="27">
        <v>0.12731000000000001</v>
      </c>
      <c r="AF150" s="27">
        <v>3.3700000000000001E-2</v>
      </c>
      <c r="AG150" s="27">
        <v>9.3609999999999999E-2</v>
      </c>
    </row>
    <row r="151" spans="2:33" s="14" customFormat="1" ht="12">
      <c r="B151" s="26">
        <f>CRP!K98</f>
        <v>44762</v>
      </c>
      <c r="C151" s="27">
        <f>CRP!L98</f>
        <v>2.1700000000000001E-2</v>
      </c>
      <c r="D151" s="27">
        <f>CRP!M98</f>
        <v>0.13427</v>
      </c>
      <c r="E151" s="27">
        <f>CRP!N98</f>
        <v>0.20566000000000001</v>
      </c>
      <c r="F151" s="27">
        <f>CRP!O98</f>
        <v>0.12606000000000001</v>
      </c>
      <c r="G151" s="27">
        <f>CRP!P98</f>
        <v>3.354E-2</v>
      </c>
      <c r="H151" s="27">
        <f>CRP!Q98</f>
        <v>9.2520000000000005E-2</v>
      </c>
      <c r="AA151" s="26">
        <v>44762</v>
      </c>
      <c r="AB151" s="27">
        <v>2.1700000000000001E-2</v>
      </c>
      <c r="AC151" s="27">
        <v>0.13427</v>
      </c>
      <c r="AD151" s="27">
        <v>0.20566000000000001</v>
      </c>
      <c r="AE151" s="27">
        <v>0.12606000000000001</v>
      </c>
      <c r="AF151" s="27">
        <v>3.354E-2</v>
      </c>
      <c r="AG151" s="27">
        <v>9.2520000000000005E-2</v>
      </c>
    </row>
    <row r="152" spans="2:33" s="14" customFormat="1" ht="12">
      <c r="B152" s="26">
        <f>CRP!K99</f>
        <v>44761</v>
      </c>
      <c r="C152" s="27">
        <f>CRP!L99</f>
        <v>2.1839999999999998E-2</v>
      </c>
      <c r="D152" s="27">
        <f>CRP!M99</f>
        <v>0.13261999999999999</v>
      </c>
      <c r="E152" s="27">
        <f>CRP!N99</f>
        <v>0.20593</v>
      </c>
      <c r="F152" s="27">
        <f>CRP!O99</f>
        <v>0.12586</v>
      </c>
      <c r="G152" s="27">
        <f>CRP!P99</f>
        <v>3.245E-2</v>
      </c>
      <c r="H152" s="27">
        <f>CRP!Q99</f>
        <v>9.3410000000000007E-2</v>
      </c>
      <c r="AA152" s="26">
        <v>44761</v>
      </c>
      <c r="AB152" s="27">
        <v>2.1839999999999998E-2</v>
      </c>
      <c r="AC152" s="27">
        <v>0.13261999999999999</v>
      </c>
      <c r="AD152" s="27">
        <v>0.20593</v>
      </c>
      <c r="AE152" s="27">
        <v>0.12586</v>
      </c>
      <c r="AF152" s="27">
        <v>3.245E-2</v>
      </c>
      <c r="AG152" s="27">
        <v>9.3410000000000007E-2</v>
      </c>
    </row>
    <row r="153" spans="2:33" s="14" customFormat="1" ht="12">
      <c r="B153" s="26">
        <f>CRP!K100</f>
        <v>44760</v>
      </c>
      <c r="C153" s="27">
        <f>CRP!L100</f>
        <v>2.1729999999999999E-2</v>
      </c>
      <c r="D153" s="27">
        <f>CRP!M100</f>
        <v>0.13033</v>
      </c>
      <c r="E153" s="27">
        <f>CRP!N100</f>
        <v>0.20591999999999999</v>
      </c>
      <c r="F153" s="27">
        <f>CRP!O100</f>
        <v>0.12471</v>
      </c>
      <c r="G153" s="27">
        <f>CRP!P100</f>
        <v>3.2800000000000003E-2</v>
      </c>
      <c r="H153" s="27">
        <f>CRP!Q100</f>
        <v>9.1910000000000006E-2</v>
      </c>
      <c r="AA153" s="26">
        <v>44760</v>
      </c>
      <c r="AB153" s="27">
        <v>2.1729999999999999E-2</v>
      </c>
      <c r="AC153" s="27">
        <v>0.13033</v>
      </c>
      <c r="AD153" s="27">
        <v>0.20591999999999999</v>
      </c>
      <c r="AE153" s="27">
        <v>0.12471</v>
      </c>
      <c r="AF153" s="27">
        <v>3.2800000000000003E-2</v>
      </c>
      <c r="AG153" s="27">
        <v>9.1910000000000006E-2</v>
      </c>
    </row>
    <row r="154" spans="2:33" s="14" customFormat="1" ht="12">
      <c r="B154" s="26">
        <f>CRP!K101</f>
        <v>44757</v>
      </c>
      <c r="C154" s="27">
        <f>CRP!L101</f>
        <v>2.2200000000000001E-2</v>
      </c>
      <c r="D154" s="27">
        <f>CRP!M101</f>
        <v>0.13086999999999999</v>
      </c>
      <c r="E154" s="27">
        <f>CRP!N101</f>
        <v>0.20560999999999999</v>
      </c>
      <c r="F154" s="27">
        <f>CRP!O101</f>
        <v>0.12623000000000001</v>
      </c>
      <c r="G154" s="27">
        <f>CRP!P101</f>
        <v>3.2219999999999999E-2</v>
      </c>
      <c r="H154" s="27">
        <f>CRP!Q101</f>
        <v>9.4009999999999996E-2</v>
      </c>
      <c r="AA154" s="26">
        <v>44757</v>
      </c>
      <c r="AB154" s="27">
        <v>2.2200000000000001E-2</v>
      </c>
      <c r="AC154" s="27">
        <v>0.13086999999999999</v>
      </c>
      <c r="AD154" s="27">
        <v>0.20560999999999999</v>
      </c>
      <c r="AE154" s="27">
        <v>0.12623000000000001</v>
      </c>
      <c r="AF154" s="27">
        <v>3.2219999999999999E-2</v>
      </c>
      <c r="AG154" s="27">
        <v>9.4009999999999996E-2</v>
      </c>
    </row>
    <row r="155" spans="2:33" s="14" customFormat="1" ht="12">
      <c r="B155" s="26">
        <f>CRP!K102</f>
        <v>44756</v>
      </c>
      <c r="C155" s="27">
        <f>CRP!L102</f>
        <v>2.2329999999999999E-2</v>
      </c>
      <c r="D155" s="27">
        <f>CRP!M102</f>
        <v>0.13267999999999999</v>
      </c>
      <c r="E155" s="27">
        <f>CRP!N102</f>
        <v>0.20609</v>
      </c>
      <c r="F155" s="27">
        <f>CRP!O102</f>
        <v>0.12684000000000001</v>
      </c>
      <c r="G155" s="27">
        <f>CRP!P102</f>
        <v>3.2710000000000003E-2</v>
      </c>
      <c r="H155" s="27">
        <f>CRP!Q102</f>
        <v>9.4130000000000005E-2</v>
      </c>
      <c r="AA155" s="26">
        <v>44756</v>
      </c>
      <c r="AB155" s="27">
        <v>2.2329999999999999E-2</v>
      </c>
      <c r="AC155" s="27">
        <v>0.13267999999999999</v>
      </c>
      <c r="AD155" s="27">
        <v>0.20609</v>
      </c>
      <c r="AE155" s="27">
        <v>0.12684000000000001</v>
      </c>
      <c r="AF155" s="27">
        <v>3.2710000000000003E-2</v>
      </c>
      <c r="AG155" s="27">
        <v>9.4130000000000005E-2</v>
      </c>
    </row>
    <row r="156" spans="2:33" s="14" customFormat="1" ht="12">
      <c r="B156" s="26">
        <f>CRP!K103</f>
        <v>44755</v>
      </c>
      <c r="C156" s="27">
        <f>CRP!L103</f>
        <v>2.2270000000000002E-2</v>
      </c>
      <c r="D156" s="27">
        <f>CRP!M103</f>
        <v>0.13228000000000001</v>
      </c>
      <c r="E156" s="27">
        <f>CRP!N103</f>
        <v>0.2059</v>
      </c>
      <c r="F156" s="27">
        <f>CRP!O103</f>
        <v>0.12656999999999999</v>
      </c>
      <c r="G156" s="27">
        <f>CRP!P103</f>
        <v>3.295E-2</v>
      </c>
      <c r="H156" s="27">
        <f>CRP!Q103</f>
        <v>9.3619999999999995E-2</v>
      </c>
      <c r="AA156" s="26">
        <v>44755</v>
      </c>
      <c r="AB156" s="27">
        <v>2.2270000000000002E-2</v>
      </c>
      <c r="AC156" s="27">
        <v>0.13228000000000001</v>
      </c>
      <c r="AD156" s="27">
        <v>0.2059</v>
      </c>
      <c r="AE156" s="27">
        <v>0.12656999999999999</v>
      </c>
      <c r="AF156" s="27">
        <v>3.295E-2</v>
      </c>
      <c r="AG156" s="27">
        <v>9.3619999999999995E-2</v>
      </c>
    </row>
    <row r="157" spans="2:33" s="14" customFormat="1" ht="12">
      <c r="B157" s="26">
        <f>CRP!K104</f>
        <v>44754</v>
      </c>
      <c r="C157" s="27">
        <f>CRP!L104</f>
        <v>2.2370000000000001E-2</v>
      </c>
      <c r="D157" s="27">
        <f>CRP!M104</f>
        <v>0.13197999999999999</v>
      </c>
      <c r="E157" s="27">
        <f>CRP!N104</f>
        <v>0.20577999999999999</v>
      </c>
      <c r="F157" s="27">
        <f>CRP!O104</f>
        <v>0.12651999999999999</v>
      </c>
      <c r="G157" s="27">
        <f>CRP!P104</f>
        <v>3.3349999999999998E-2</v>
      </c>
      <c r="H157" s="27">
        <f>CRP!Q104</f>
        <v>9.3170000000000003E-2</v>
      </c>
      <c r="AA157" s="26">
        <v>44754</v>
      </c>
      <c r="AB157" s="27">
        <v>2.2370000000000001E-2</v>
      </c>
      <c r="AC157" s="27">
        <v>0.13197999999999999</v>
      </c>
      <c r="AD157" s="27">
        <v>0.20577999999999999</v>
      </c>
      <c r="AE157" s="27">
        <v>0.12651999999999999</v>
      </c>
      <c r="AF157" s="27">
        <v>3.3349999999999998E-2</v>
      </c>
      <c r="AG157" s="27">
        <v>9.3170000000000003E-2</v>
      </c>
    </row>
    <row r="158" spans="2:33" s="14" customFormat="1" ht="12">
      <c r="B158" s="26">
        <f>CRP!K105</f>
        <v>44753</v>
      </c>
      <c r="C158" s="27">
        <f>CRP!L105</f>
        <v>2.2159999999999999E-2</v>
      </c>
      <c r="D158" s="27">
        <f>CRP!M105</f>
        <v>0.13297</v>
      </c>
      <c r="E158" s="27">
        <f>CRP!N105</f>
        <v>0.20591000000000001</v>
      </c>
      <c r="F158" s="27">
        <f>CRP!O105</f>
        <v>0.12665000000000001</v>
      </c>
      <c r="G158" s="27">
        <f>CRP!P105</f>
        <v>3.3849999999999998E-2</v>
      </c>
      <c r="H158" s="27">
        <f>CRP!Q105</f>
        <v>9.2799999999999994E-2</v>
      </c>
      <c r="AA158" s="26">
        <v>44753</v>
      </c>
      <c r="AB158" s="27">
        <v>2.2159999999999999E-2</v>
      </c>
      <c r="AC158" s="27">
        <v>0.13297</v>
      </c>
      <c r="AD158" s="27">
        <v>0.20591000000000001</v>
      </c>
      <c r="AE158" s="27">
        <v>0.12665000000000001</v>
      </c>
      <c r="AF158" s="27">
        <v>3.3849999999999998E-2</v>
      </c>
      <c r="AG158" s="27">
        <v>9.2799999999999994E-2</v>
      </c>
    </row>
    <row r="159" spans="2:33" s="14" customFormat="1" ht="12">
      <c r="B159" s="26">
        <f>CRP!K106</f>
        <v>44750</v>
      </c>
      <c r="C159" s="27">
        <f>CRP!L106</f>
        <v>2.205E-2</v>
      </c>
      <c r="D159" s="27">
        <f>CRP!M106</f>
        <v>0.1351</v>
      </c>
      <c r="E159" s="27">
        <f>CRP!N106</f>
        <v>0.20669999999999999</v>
      </c>
      <c r="F159" s="27">
        <f>CRP!O106</f>
        <v>0.12734999999999999</v>
      </c>
      <c r="G159" s="27">
        <f>CRP!P106</f>
        <v>3.3599999999999998E-2</v>
      </c>
      <c r="H159" s="27">
        <f>CRP!Q106</f>
        <v>9.375E-2</v>
      </c>
      <c r="AA159" s="26">
        <v>44750</v>
      </c>
      <c r="AB159" s="27">
        <v>2.205E-2</v>
      </c>
      <c r="AC159" s="27">
        <v>0.1351</v>
      </c>
      <c r="AD159" s="27">
        <v>0.20669999999999999</v>
      </c>
      <c r="AE159" s="27">
        <v>0.12734999999999999</v>
      </c>
      <c r="AF159" s="27">
        <v>3.3599999999999998E-2</v>
      </c>
      <c r="AG159" s="27">
        <v>9.375E-2</v>
      </c>
    </row>
    <row r="160" spans="2:33" s="14" customFormat="1" ht="12">
      <c r="B160" s="26">
        <f>CRP!K107</f>
        <v>44749</v>
      </c>
      <c r="C160" s="27">
        <f>CRP!L107</f>
        <v>2.223E-2</v>
      </c>
      <c r="D160" s="27">
        <f>CRP!M107</f>
        <v>0.13532</v>
      </c>
      <c r="E160" s="27">
        <f>CRP!N107</f>
        <v>0.20610999999999999</v>
      </c>
      <c r="F160" s="27">
        <f>CRP!O107</f>
        <v>0.12842999999999999</v>
      </c>
      <c r="G160" s="27">
        <f>CRP!P107</f>
        <v>3.3160000000000002E-2</v>
      </c>
      <c r="H160" s="27">
        <f>CRP!Q107</f>
        <v>9.5269999999999994E-2</v>
      </c>
      <c r="AA160" s="26">
        <v>44749</v>
      </c>
      <c r="AB160" s="27">
        <v>2.223E-2</v>
      </c>
      <c r="AC160" s="27">
        <v>0.13532</v>
      </c>
      <c r="AD160" s="27">
        <v>0.20610999999999999</v>
      </c>
      <c r="AE160" s="27">
        <v>0.12842999999999999</v>
      </c>
      <c r="AF160" s="27">
        <v>3.3160000000000002E-2</v>
      </c>
      <c r="AG160" s="27">
        <v>9.5269999999999994E-2</v>
      </c>
    </row>
    <row r="161" spans="2:33" s="14" customFormat="1" ht="12">
      <c r="B161" s="26">
        <f>CRP!K108</f>
        <v>44748</v>
      </c>
      <c r="C161" s="27">
        <f>CRP!L108</f>
        <v>2.264E-2</v>
      </c>
      <c r="D161" s="27">
        <f>CRP!M108</f>
        <v>0.14252999999999999</v>
      </c>
      <c r="E161" s="27">
        <f>CRP!N108</f>
        <v>0.20555999999999999</v>
      </c>
      <c r="F161" s="27">
        <f>CRP!O108</f>
        <v>0.13270000000000001</v>
      </c>
      <c r="G161" s="27">
        <f>CRP!P108</f>
        <v>3.3020000000000001E-2</v>
      </c>
      <c r="H161" s="27">
        <f>CRP!Q108</f>
        <v>9.9680000000000005E-2</v>
      </c>
      <c r="AA161" s="26">
        <v>44748</v>
      </c>
      <c r="AB161" s="27">
        <v>2.264E-2</v>
      </c>
      <c r="AC161" s="27">
        <v>0.14252999999999999</v>
      </c>
      <c r="AD161" s="27">
        <v>0.20555999999999999</v>
      </c>
      <c r="AE161" s="27">
        <v>0.13270000000000001</v>
      </c>
      <c r="AF161" s="27">
        <v>3.3020000000000001E-2</v>
      </c>
      <c r="AG161" s="27">
        <v>9.9680000000000005E-2</v>
      </c>
    </row>
    <row r="162" spans="2:33" s="14" customFormat="1" ht="12">
      <c r="B162" s="26">
        <f>CRP!K109</f>
        <v>44747</v>
      </c>
      <c r="C162" s="27">
        <f>CRP!L109</f>
        <v>2.214E-2</v>
      </c>
      <c r="D162" s="27">
        <f>CRP!M109</f>
        <v>0.1411</v>
      </c>
      <c r="E162" s="27">
        <f>CRP!N109</f>
        <v>0.20571999999999999</v>
      </c>
      <c r="F162" s="27">
        <f>CRP!O109</f>
        <v>0.13205</v>
      </c>
      <c r="G162" s="27">
        <f>CRP!P109</f>
        <v>3.3649999999999999E-2</v>
      </c>
      <c r="H162" s="27">
        <f>CRP!Q109</f>
        <v>9.8400000000000001E-2</v>
      </c>
      <c r="AA162" s="26">
        <v>44747</v>
      </c>
      <c r="AB162" s="27">
        <v>2.214E-2</v>
      </c>
      <c r="AC162" s="27">
        <v>0.1411</v>
      </c>
      <c r="AD162" s="27">
        <v>0.20571999999999999</v>
      </c>
      <c r="AE162" s="27">
        <v>0.13205</v>
      </c>
      <c r="AF162" s="27">
        <v>3.3649999999999999E-2</v>
      </c>
      <c r="AG162" s="27">
        <v>9.8400000000000001E-2</v>
      </c>
    </row>
    <row r="163" spans="2:33" s="14" customFormat="1" ht="12">
      <c r="B163" s="26">
        <f>CRP!K110</f>
        <v>44746</v>
      </c>
      <c r="C163" s="27">
        <f>CRP!L110</f>
        <v>2.2519999999999998E-2</v>
      </c>
      <c r="D163" s="27">
        <f>CRP!M110</f>
        <v>0.14365</v>
      </c>
      <c r="E163" s="27">
        <f>CRP!N110</f>
        <v>0.20554</v>
      </c>
      <c r="F163" s="27">
        <f>CRP!O110</f>
        <v>0.13397999999999999</v>
      </c>
      <c r="G163" s="27">
        <f>CRP!P110</f>
        <v>3.4750000000000003E-2</v>
      </c>
      <c r="H163" s="27">
        <f>CRP!Q110</f>
        <v>9.9229999999999999E-2</v>
      </c>
      <c r="AA163" s="26">
        <v>44746</v>
      </c>
      <c r="AB163" s="27">
        <v>2.2519999999999998E-2</v>
      </c>
      <c r="AC163" s="27">
        <v>0.14365</v>
      </c>
      <c r="AD163" s="27">
        <v>0.20554</v>
      </c>
      <c r="AE163" s="27">
        <v>0.13397999999999999</v>
      </c>
      <c r="AF163" s="27">
        <v>3.4750000000000003E-2</v>
      </c>
      <c r="AG163" s="27">
        <v>9.9229999999999999E-2</v>
      </c>
    </row>
    <row r="164" spans="2:33" s="14" customFormat="1" ht="12">
      <c r="B164" s="26">
        <f>CRP!K111</f>
        <v>44743</v>
      </c>
      <c r="C164" s="27">
        <f>CRP!L111</f>
        <v>2.2720000000000001E-2</v>
      </c>
      <c r="D164" s="27">
        <f>CRP!M111</f>
        <v>0.13991000000000001</v>
      </c>
      <c r="E164" s="27">
        <f>CRP!N111</f>
        <v>0.20505999999999999</v>
      </c>
      <c r="F164" s="27">
        <f>CRP!O111</f>
        <v>0.13439000000000001</v>
      </c>
      <c r="G164" s="27">
        <f>CRP!P111</f>
        <v>3.4950000000000002E-2</v>
      </c>
      <c r="H164" s="27">
        <f>CRP!Q111</f>
        <v>9.9440000000000001E-2</v>
      </c>
      <c r="AA164" s="26">
        <v>44743</v>
      </c>
      <c r="AB164" s="27">
        <v>2.2720000000000001E-2</v>
      </c>
      <c r="AC164" s="27">
        <v>0.13991000000000001</v>
      </c>
      <c r="AD164" s="27">
        <v>0.20505999999999999</v>
      </c>
      <c r="AE164" s="27">
        <v>0.13439000000000001</v>
      </c>
      <c r="AF164" s="27">
        <v>3.4950000000000002E-2</v>
      </c>
      <c r="AG164" s="27">
        <v>9.9440000000000001E-2</v>
      </c>
    </row>
    <row r="165" spans="2:33" s="14" customFormat="1" ht="12">
      <c r="B165" s="26">
        <f>CRP!K112</f>
        <v>44742</v>
      </c>
      <c r="C165" s="27">
        <f>CRP!L112</f>
        <v>2.247E-2</v>
      </c>
      <c r="D165" s="27">
        <f>CRP!M112</f>
        <v>0.14416999999999999</v>
      </c>
      <c r="E165" s="27">
        <f>CRP!N112</f>
        <v>0.20491999999999999</v>
      </c>
      <c r="F165" s="27">
        <f>CRP!O112</f>
        <v>0.13403000000000001</v>
      </c>
      <c r="G165" s="27">
        <f>CRP!P112</f>
        <v>3.6209999999999999E-2</v>
      </c>
      <c r="H165" s="27">
        <f>CRP!Q112</f>
        <v>9.7820000000000004E-2</v>
      </c>
      <c r="AA165" s="26">
        <v>44742</v>
      </c>
      <c r="AB165" s="27">
        <v>2.247E-2</v>
      </c>
      <c r="AC165" s="27">
        <v>0.14416999999999999</v>
      </c>
      <c r="AD165" s="27">
        <v>0.20491999999999999</v>
      </c>
      <c r="AE165" s="27">
        <v>0.13403000000000001</v>
      </c>
      <c r="AF165" s="27">
        <v>3.6209999999999999E-2</v>
      </c>
      <c r="AG165" s="27">
        <v>9.7820000000000004E-2</v>
      </c>
    </row>
    <row r="166" spans="2:33" s="14" customFormat="1" ht="12">
      <c r="B166" s="26">
        <f>CRP!K113</f>
        <v>44741</v>
      </c>
      <c r="C166" s="27">
        <f>CRP!L113</f>
        <v>2.1999999999999999E-2</v>
      </c>
      <c r="D166" s="27">
        <f>CRP!M113</f>
        <v>0.14505999999999999</v>
      </c>
      <c r="E166" s="27">
        <f>CRP!N113</f>
        <v>0.20463000000000001</v>
      </c>
      <c r="F166" s="27">
        <f>CRP!O113</f>
        <v>0.13297</v>
      </c>
      <c r="G166" s="27">
        <f>CRP!P113</f>
        <v>3.6600000000000001E-2</v>
      </c>
      <c r="H166" s="27">
        <f>CRP!Q113</f>
        <v>9.6369999999999997E-2</v>
      </c>
      <c r="AA166" s="26">
        <v>44741</v>
      </c>
      <c r="AB166" s="27">
        <v>2.1999999999999999E-2</v>
      </c>
      <c r="AC166" s="27">
        <v>0.14505999999999999</v>
      </c>
      <c r="AD166" s="27">
        <v>0.20463000000000001</v>
      </c>
      <c r="AE166" s="27">
        <v>0.13297</v>
      </c>
      <c r="AF166" s="27">
        <v>3.6600000000000001E-2</v>
      </c>
      <c r="AG166" s="27">
        <v>9.6369999999999997E-2</v>
      </c>
    </row>
    <row r="167" spans="2:33" s="14" customFormat="1" ht="12">
      <c r="B167" s="26">
        <f>CRP!K114</f>
        <v>44740</v>
      </c>
      <c r="C167" s="27">
        <f>CRP!L114</f>
        <v>2.162E-2</v>
      </c>
      <c r="D167" s="27">
        <f>CRP!M114</f>
        <v>0.15686</v>
      </c>
      <c r="E167" s="27">
        <f>CRP!N114</f>
        <v>0.20644999999999999</v>
      </c>
      <c r="F167" s="27">
        <f>CRP!O114</f>
        <v>0.13704</v>
      </c>
      <c r="G167" s="27">
        <f>CRP!P114</f>
        <v>3.6850000000000001E-2</v>
      </c>
      <c r="H167" s="27">
        <f>CRP!Q114</f>
        <v>0.10019</v>
      </c>
      <c r="AA167" s="26">
        <v>44740</v>
      </c>
      <c r="AB167" s="27">
        <v>2.162E-2</v>
      </c>
      <c r="AC167" s="27">
        <v>0.15686</v>
      </c>
      <c r="AD167" s="27">
        <v>0.20644999999999999</v>
      </c>
      <c r="AE167" s="27">
        <v>0.13704</v>
      </c>
      <c r="AF167" s="27">
        <v>3.6850000000000001E-2</v>
      </c>
      <c r="AG167" s="27">
        <v>0.10019</v>
      </c>
    </row>
    <row r="168" spans="2:33" s="14" customFormat="1" ht="12">
      <c r="B168" s="26">
        <f>CRP!K115</f>
        <v>44739</v>
      </c>
      <c r="C168" s="27">
        <f>CRP!L115</f>
        <v>2.094E-2</v>
      </c>
      <c r="D168" s="27">
        <f>CRP!M115</f>
        <v>0.1608</v>
      </c>
      <c r="E168" s="27">
        <f>CRP!N115</f>
        <v>0.20502000000000001</v>
      </c>
      <c r="F168" s="27">
        <f>CRP!O115</f>
        <v>0.13492999999999999</v>
      </c>
      <c r="G168" s="27">
        <f>CRP!P115</f>
        <v>3.712E-2</v>
      </c>
      <c r="H168" s="27">
        <f>CRP!Q115</f>
        <v>9.7809999999999994E-2</v>
      </c>
      <c r="AA168" s="26">
        <v>44739</v>
      </c>
      <c r="AB168" s="27">
        <v>2.094E-2</v>
      </c>
      <c r="AC168" s="27">
        <v>0.1608</v>
      </c>
      <c r="AD168" s="27">
        <v>0.20502000000000001</v>
      </c>
      <c r="AE168" s="27">
        <v>0.13492999999999999</v>
      </c>
      <c r="AF168" s="27">
        <v>3.712E-2</v>
      </c>
      <c r="AG168" s="27">
        <v>9.7809999999999994E-2</v>
      </c>
    </row>
    <row r="169" spans="2:33" s="14" customFormat="1" ht="12">
      <c r="B169" s="26">
        <f>CRP!K116</f>
        <v>44736</v>
      </c>
      <c r="C169" s="27">
        <f>CRP!L116</f>
        <v>2.1489999999999999E-2</v>
      </c>
      <c r="D169" s="27">
        <f>CRP!M116</f>
        <v>0.14867</v>
      </c>
      <c r="E169" s="27">
        <f>CRP!N116</f>
        <v>0.20422999999999999</v>
      </c>
      <c r="F169" s="27">
        <f>CRP!O116</f>
        <v>0.13253999999999999</v>
      </c>
      <c r="G169" s="27">
        <f>CRP!P116</f>
        <v>3.6249999999999998E-2</v>
      </c>
      <c r="H169" s="27">
        <f>CRP!Q116</f>
        <v>9.6290000000000001E-2</v>
      </c>
      <c r="AA169" s="26">
        <v>44736</v>
      </c>
      <c r="AB169" s="27">
        <v>2.1489999999999999E-2</v>
      </c>
      <c r="AC169" s="27">
        <v>0.14867</v>
      </c>
      <c r="AD169" s="27">
        <v>0.20422999999999999</v>
      </c>
      <c r="AE169" s="27">
        <v>0.13253999999999999</v>
      </c>
      <c r="AF169" s="27">
        <v>3.6249999999999998E-2</v>
      </c>
      <c r="AG169" s="27">
        <v>9.6290000000000001E-2</v>
      </c>
    </row>
    <row r="170" spans="2:33" s="14" customFormat="1" ht="12">
      <c r="B170" s="26">
        <f>CRP!K117</f>
        <v>44735</v>
      </c>
      <c r="C170" s="27">
        <f>CRP!L117</f>
        <v>2.1940000000000001E-2</v>
      </c>
      <c r="D170" s="27">
        <f>CRP!M117</f>
        <v>0.14887</v>
      </c>
      <c r="E170" s="27">
        <f>CRP!N117</f>
        <v>0.20418</v>
      </c>
      <c r="F170" s="27">
        <f>CRP!O117</f>
        <v>0.13372000000000001</v>
      </c>
      <c r="G170" s="27">
        <f>CRP!P117</f>
        <v>3.7249999999999998E-2</v>
      </c>
      <c r="H170" s="27">
        <f>CRP!Q117</f>
        <v>9.647E-2</v>
      </c>
      <c r="AA170" s="26">
        <v>44735</v>
      </c>
      <c r="AB170" s="27">
        <v>2.1940000000000001E-2</v>
      </c>
      <c r="AC170" s="27">
        <v>0.14887</v>
      </c>
      <c r="AD170" s="27">
        <v>0.20418</v>
      </c>
      <c r="AE170" s="27">
        <v>0.13372000000000001</v>
      </c>
      <c r="AF170" s="27">
        <v>3.7249999999999998E-2</v>
      </c>
      <c r="AG170" s="27">
        <v>9.647E-2</v>
      </c>
    </row>
    <row r="171" spans="2:33" s="14" customFormat="1" ht="12">
      <c r="B171" s="26">
        <f>CRP!K118</f>
        <v>44734</v>
      </c>
      <c r="C171" s="27">
        <f>CRP!L118</f>
        <v>2.171E-2</v>
      </c>
      <c r="D171" s="27">
        <f>CRP!M118</f>
        <v>0.14976999999999999</v>
      </c>
      <c r="E171" s="27">
        <f>CRP!N118</f>
        <v>0.20394000000000001</v>
      </c>
      <c r="F171" s="27">
        <f>CRP!O118</f>
        <v>0.13366</v>
      </c>
      <c r="G171" s="27">
        <f>CRP!P118</f>
        <v>3.6749999999999998E-2</v>
      </c>
      <c r="H171" s="27">
        <f>CRP!Q118</f>
        <v>9.6909999999999996E-2</v>
      </c>
      <c r="AA171" s="26">
        <v>44734</v>
      </c>
      <c r="AB171" s="27">
        <v>2.171E-2</v>
      </c>
      <c r="AC171" s="27">
        <v>0.14976999999999999</v>
      </c>
      <c r="AD171" s="27">
        <v>0.20394000000000001</v>
      </c>
      <c r="AE171" s="27">
        <v>0.13366</v>
      </c>
      <c r="AF171" s="27">
        <v>3.6749999999999998E-2</v>
      </c>
      <c r="AG171" s="27">
        <v>9.6909999999999996E-2</v>
      </c>
    </row>
    <row r="172" spans="2:33" s="14" customFormat="1" ht="12">
      <c r="B172" s="26">
        <f>CRP!K119</f>
        <v>44733</v>
      </c>
      <c r="C172" s="27">
        <f>CRP!L119</f>
        <v>2.1129999999999999E-2</v>
      </c>
      <c r="D172" s="27">
        <f>CRP!M119</f>
        <v>0.14990999999999999</v>
      </c>
      <c r="E172" s="27">
        <f>CRP!N119</f>
        <v>0.20372000000000001</v>
      </c>
      <c r="F172" s="27">
        <f>CRP!O119</f>
        <v>0.13258</v>
      </c>
      <c r="G172" s="27">
        <f>CRP!P119</f>
        <v>3.7719999999999997E-2</v>
      </c>
      <c r="H172" s="27">
        <f>CRP!Q119</f>
        <v>9.486E-2</v>
      </c>
      <c r="AA172" s="26">
        <v>44733</v>
      </c>
      <c r="AB172" s="27">
        <v>2.1129999999999999E-2</v>
      </c>
      <c r="AC172" s="27">
        <v>0.14990999999999999</v>
      </c>
      <c r="AD172" s="27">
        <v>0.20372000000000001</v>
      </c>
      <c r="AE172" s="27">
        <v>0.13258</v>
      </c>
      <c r="AF172" s="27">
        <v>3.7719999999999997E-2</v>
      </c>
      <c r="AG172" s="27">
        <v>9.486E-2</v>
      </c>
    </row>
    <row r="173" spans="2:33" s="14" customFormat="1" ht="12">
      <c r="B173" s="26">
        <f>CRP!K120</f>
        <v>44732</v>
      </c>
      <c r="C173" s="27">
        <f>CRP!L120</f>
        <v>2.1260000000000001E-2</v>
      </c>
      <c r="D173" s="27">
        <f>CRP!M120</f>
        <v>0.14945</v>
      </c>
      <c r="E173" s="27">
        <f>CRP!N120</f>
        <v>0.20338000000000001</v>
      </c>
      <c r="F173" s="27">
        <f>CRP!O120</f>
        <v>0.1338</v>
      </c>
      <c r="G173" s="27">
        <f>CRP!P120</f>
        <v>3.7850000000000002E-2</v>
      </c>
      <c r="H173" s="27">
        <f>CRP!Q120</f>
        <v>9.5949999999999994E-2</v>
      </c>
      <c r="AA173" s="26">
        <v>44732</v>
      </c>
      <c r="AB173" s="27">
        <v>2.1260000000000001E-2</v>
      </c>
      <c r="AC173" s="27">
        <v>0.14945</v>
      </c>
      <c r="AD173" s="27">
        <v>0.20338000000000001</v>
      </c>
      <c r="AE173" s="27">
        <v>0.1338</v>
      </c>
      <c r="AF173" s="27">
        <v>3.7850000000000002E-2</v>
      </c>
      <c r="AG173" s="27">
        <v>9.5949999999999994E-2</v>
      </c>
    </row>
    <row r="174" spans="2:33" s="14" customFormat="1" ht="12">
      <c r="B174" s="26">
        <f>CRP!K121</f>
        <v>44729</v>
      </c>
      <c r="C174" s="27">
        <f>CRP!L121</f>
        <v>2.086E-2</v>
      </c>
      <c r="D174" s="27">
        <f>CRP!M121</f>
        <v>0.15096000000000001</v>
      </c>
      <c r="E174" s="27">
        <f>CRP!N121</f>
        <v>0.20615</v>
      </c>
      <c r="F174" s="27">
        <f>CRP!O121</f>
        <v>0.13605999999999999</v>
      </c>
      <c r="G174" s="27">
        <f>CRP!P121</f>
        <v>3.7949999999999998E-2</v>
      </c>
      <c r="H174" s="27">
        <f>CRP!Q121</f>
        <v>9.8110000000000003E-2</v>
      </c>
      <c r="AA174" s="26">
        <v>44729</v>
      </c>
      <c r="AB174" s="27">
        <v>2.086E-2</v>
      </c>
      <c r="AC174" s="27">
        <v>0.15096000000000001</v>
      </c>
      <c r="AD174" s="27">
        <v>0.20615</v>
      </c>
      <c r="AE174" s="27">
        <v>0.13605999999999999</v>
      </c>
      <c r="AF174" s="27">
        <v>3.7949999999999998E-2</v>
      </c>
      <c r="AG174" s="27">
        <v>9.8110000000000003E-2</v>
      </c>
    </row>
    <row r="175" spans="2:33" s="14" customFormat="1" ht="12">
      <c r="B175" s="26">
        <f>CRP!K122</f>
        <v>44728</v>
      </c>
      <c r="C175" s="27">
        <f>CRP!L122</f>
        <v>2.077E-2</v>
      </c>
      <c r="D175" s="27">
        <f>CRP!M122</f>
        <v>0.14945</v>
      </c>
      <c r="E175" s="27">
        <f>CRP!N122</f>
        <v>0.20598</v>
      </c>
      <c r="F175" s="27">
        <f>CRP!O122</f>
        <v>0.13552</v>
      </c>
      <c r="G175" s="27">
        <f>CRP!P122</f>
        <v>3.7719999999999997E-2</v>
      </c>
      <c r="H175" s="27">
        <f>CRP!Q122</f>
        <v>9.7799999999999998E-2</v>
      </c>
      <c r="AA175" s="26">
        <v>44728</v>
      </c>
      <c r="AB175" s="27">
        <v>2.077E-2</v>
      </c>
      <c r="AC175" s="27">
        <v>0.14945</v>
      </c>
      <c r="AD175" s="27">
        <v>0.20598</v>
      </c>
      <c r="AE175" s="27">
        <v>0.13552</v>
      </c>
      <c r="AF175" s="27">
        <v>3.7719999999999997E-2</v>
      </c>
      <c r="AG175" s="27">
        <v>9.7799999999999998E-2</v>
      </c>
    </row>
    <row r="176" spans="2:33" s="14" customFormat="1" ht="12">
      <c r="B176" s="26">
        <f>CRP!K123</f>
        <v>44727</v>
      </c>
      <c r="C176" s="27">
        <f>CRP!L123</f>
        <v>2.0799999999999999E-2</v>
      </c>
      <c r="D176" s="27">
        <f>CRP!M123</f>
        <v>0.14907999999999999</v>
      </c>
      <c r="E176" s="27">
        <f>CRP!N123</f>
        <v>0.20576</v>
      </c>
      <c r="F176" s="27">
        <f>CRP!O123</f>
        <v>0.13550999999999999</v>
      </c>
      <c r="G176" s="27">
        <f>CRP!P123</f>
        <v>3.7690000000000001E-2</v>
      </c>
      <c r="H176" s="27">
        <f>CRP!Q123</f>
        <v>9.7820000000000004E-2</v>
      </c>
      <c r="AA176" s="26">
        <v>44727</v>
      </c>
      <c r="AB176" s="27">
        <v>2.0799999999999999E-2</v>
      </c>
      <c r="AC176" s="27">
        <v>0.14907999999999999</v>
      </c>
      <c r="AD176" s="27">
        <v>0.20576</v>
      </c>
      <c r="AE176" s="27">
        <v>0.13550999999999999</v>
      </c>
      <c r="AF176" s="27">
        <v>3.7690000000000001E-2</v>
      </c>
      <c r="AG176" s="27">
        <v>9.7820000000000004E-2</v>
      </c>
    </row>
    <row r="177" spans="2:33" s="14" customFormat="1" ht="12">
      <c r="B177" s="26">
        <f>CRP!K124</f>
        <v>44726</v>
      </c>
      <c r="C177" s="27">
        <f>CRP!L124</f>
        <v>2.044E-2</v>
      </c>
      <c r="D177" s="27">
        <f>CRP!M124</f>
        <v>0.15021999999999999</v>
      </c>
      <c r="E177" s="27">
        <f>CRP!N124</f>
        <v>0.20554</v>
      </c>
      <c r="F177" s="27">
        <f>CRP!O124</f>
        <v>0.13502</v>
      </c>
      <c r="G177" s="27">
        <f>CRP!P124</f>
        <v>3.6850000000000001E-2</v>
      </c>
      <c r="H177" s="27">
        <f>CRP!Q124</f>
        <v>9.8169999999999993E-2</v>
      </c>
      <c r="AA177" s="26">
        <v>44726</v>
      </c>
      <c r="AB177" s="27">
        <v>2.044E-2</v>
      </c>
      <c r="AC177" s="27">
        <v>0.15021999999999999</v>
      </c>
      <c r="AD177" s="27">
        <v>0.20554</v>
      </c>
      <c r="AE177" s="27">
        <v>0.13502</v>
      </c>
      <c r="AF177" s="27">
        <v>3.6850000000000001E-2</v>
      </c>
      <c r="AG177" s="27">
        <v>9.8169999999999993E-2</v>
      </c>
    </row>
    <row r="178" spans="2:33" s="14" customFormat="1" ht="12">
      <c r="B178" s="26">
        <f>CRP!K125</f>
        <v>44725</v>
      </c>
      <c r="C178" s="27">
        <f>CRP!L125</f>
        <v>2.036E-2</v>
      </c>
      <c r="D178" s="27">
        <f>CRP!M125</f>
        <v>0.15082000000000001</v>
      </c>
      <c r="E178" s="27">
        <f>CRP!N125</f>
        <v>0.20560999999999999</v>
      </c>
      <c r="F178" s="27">
        <f>CRP!O125</f>
        <v>0.13488</v>
      </c>
      <c r="G178" s="27">
        <f>CRP!P125</f>
        <v>3.678E-2</v>
      </c>
      <c r="H178" s="27">
        <f>CRP!Q125</f>
        <v>9.8100000000000007E-2</v>
      </c>
      <c r="AA178" s="26">
        <v>44725</v>
      </c>
      <c r="AB178" s="27">
        <v>2.036E-2</v>
      </c>
      <c r="AC178" s="27">
        <v>0.15082000000000001</v>
      </c>
      <c r="AD178" s="27">
        <v>0.20560999999999999</v>
      </c>
      <c r="AE178" s="27">
        <v>0.13488</v>
      </c>
      <c r="AF178" s="27">
        <v>3.678E-2</v>
      </c>
      <c r="AG178" s="27">
        <v>9.8100000000000007E-2</v>
      </c>
    </row>
    <row r="179" spans="2:33" s="14" customFormat="1" ht="12">
      <c r="B179" s="26">
        <f>CRP!K126</f>
        <v>44722</v>
      </c>
      <c r="C179" s="27">
        <f>CRP!L126</f>
        <v>1.9439999999999999E-2</v>
      </c>
      <c r="D179" s="27">
        <f>CRP!M126</f>
        <v>0.15271000000000001</v>
      </c>
      <c r="E179" s="27">
        <f>CRP!N126</f>
        <v>0.20530000000000001</v>
      </c>
      <c r="F179" s="27">
        <f>CRP!O126</f>
        <v>0.13346</v>
      </c>
      <c r="G179" s="27">
        <f>CRP!P126</f>
        <v>3.49E-2</v>
      </c>
      <c r="H179" s="27">
        <f>CRP!Q126</f>
        <v>9.8559999999999995E-2</v>
      </c>
      <c r="AA179" s="26">
        <v>44722</v>
      </c>
      <c r="AB179" s="27">
        <v>1.9439999999999999E-2</v>
      </c>
      <c r="AC179" s="27">
        <v>0.15271000000000001</v>
      </c>
      <c r="AD179" s="27">
        <v>0.20530000000000001</v>
      </c>
      <c r="AE179" s="27">
        <v>0.13346</v>
      </c>
      <c r="AF179" s="27">
        <v>3.49E-2</v>
      </c>
      <c r="AG179" s="27">
        <v>9.8559999999999995E-2</v>
      </c>
    </row>
    <row r="180" spans="2:33" s="14" customFormat="1" ht="12">
      <c r="B180" s="26">
        <f>CRP!K127</f>
        <v>44721</v>
      </c>
      <c r="C180" s="27">
        <f>CRP!L127</f>
        <v>1.9230000000000001E-2</v>
      </c>
      <c r="D180" s="27">
        <f>CRP!M127</f>
        <v>0.15210000000000001</v>
      </c>
      <c r="E180" s="27">
        <f>CRP!N127</f>
        <v>0.20560999999999999</v>
      </c>
      <c r="F180" s="27">
        <f>CRP!O127</f>
        <v>0.1318</v>
      </c>
      <c r="G180" s="27">
        <f>CRP!P127</f>
        <v>3.4750000000000003E-2</v>
      </c>
      <c r="H180" s="27">
        <f>CRP!Q127</f>
        <v>9.7049999999999997E-2</v>
      </c>
      <c r="AA180" s="26">
        <v>44721</v>
      </c>
      <c r="AB180" s="27">
        <v>1.9230000000000001E-2</v>
      </c>
      <c r="AC180" s="27">
        <v>0.15210000000000001</v>
      </c>
      <c r="AD180" s="27">
        <v>0.20560999999999999</v>
      </c>
      <c r="AE180" s="27">
        <v>0.1318</v>
      </c>
      <c r="AF180" s="27">
        <v>3.4750000000000003E-2</v>
      </c>
      <c r="AG180" s="27">
        <v>9.7049999999999997E-2</v>
      </c>
    </row>
    <row r="181" spans="2:33" s="14" customFormat="1" ht="12">
      <c r="B181" s="26">
        <f>CRP!K128</f>
        <v>44720</v>
      </c>
      <c r="C181" s="27">
        <f>CRP!L128</f>
        <v>1.9230000000000001E-2</v>
      </c>
      <c r="D181" s="27">
        <f>CRP!M128</f>
        <v>0.14258999999999999</v>
      </c>
      <c r="E181" s="27">
        <f>CRP!N128</f>
        <v>0.20497000000000001</v>
      </c>
      <c r="F181" s="27">
        <f>CRP!O128</f>
        <v>0.12764</v>
      </c>
      <c r="G181" s="27">
        <f>CRP!P128</f>
        <v>3.4700000000000002E-2</v>
      </c>
      <c r="H181" s="27">
        <f>CRP!Q128</f>
        <v>9.2939999999999995E-2</v>
      </c>
      <c r="AA181" s="26">
        <v>44720</v>
      </c>
      <c r="AB181" s="27">
        <v>1.9230000000000001E-2</v>
      </c>
      <c r="AC181" s="27">
        <v>0.14258999999999999</v>
      </c>
      <c r="AD181" s="27">
        <v>0.20497000000000001</v>
      </c>
      <c r="AE181" s="27">
        <v>0.12764</v>
      </c>
      <c r="AF181" s="27">
        <v>3.4700000000000002E-2</v>
      </c>
      <c r="AG181" s="27">
        <v>9.2939999999999995E-2</v>
      </c>
    </row>
    <row r="182" spans="2:33" s="14" customFormat="1" ht="12">
      <c r="B182" s="26">
        <f>CRP!K129</f>
        <v>44719</v>
      </c>
      <c r="C182" s="27">
        <f>CRP!L129</f>
        <v>1.9230000000000001E-2</v>
      </c>
      <c r="D182" s="27">
        <f>CRP!M129</f>
        <v>0.14305000000000001</v>
      </c>
      <c r="E182" s="27">
        <f>CRP!N129</f>
        <v>0.20469000000000001</v>
      </c>
      <c r="F182" s="27">
        <f>CRP!O129</f>
        <v>0.12744</v>
      </c>
      <c r="G182" s="27">
        <f>CRP!P129</f>
        <v>3.542E-2</v>
      </c>
      <c r="H182" s="27">
        <f>CRP!Q129</f>
        <v>9.2020000000000005E-2</v>
      </c>
      <c r="AA182" s="26">
        <v>44719</v>
      </c>
      <c r="AB182" s="27">
        <v>1.9230000000000001E-2</v>
      </c>
      <c r="AC182" s="27">
        <v>0.14305000000000001</v>
      </c>
      <c r="AD182" s="27">
        <v>0.20469000000000001</v>
      </c>
      <c r="AE182" s="27">
        <v>0.12744</v>
      </c>
      <c r="AF182" s="27">
        <v>3.542E-2</v>
      </c>
      <c r="AG182" s="27">
        <v>9.2020000000000005E-2</v>
      </c>
    </row>
    <row r="183" spans="2:33" s="14" customFormat="1" ht="12">
      <c r="B183" s="26">
        <f>CRP!K130</f>
        <v>44715</v>
      </c>
      <c r="C183" s="27">
        <f>CRP!L130</f>
        <v>1.856E-2</v>
      </c>
      <c r="D183" s="27">
        <f>CRP!M130</f>
        <v>0.14024</v>
      </c>
      <c r="E183" s="27">
        <f>CRP!N130</f>
        <v>0.20533000000000001</v>
      </c>
      <c r="F183" s="27">
        <f>CRP!O130</f>
        <v>0.12687000000000001</v>
      </c>
      <c r="G183" s="27">
        <f>CRP!P130</f>
        <v>3.4070000000000003E-2</v>
      </c>
      <c r="H183" s="27">
        <f>CRP!Q130</f>
        <v>9.2799999999999994E-2</v>
      </c>
      <c r="AA183" s="26">
        <v>44715</v>
      </c>
      <c r="AB183" s="27">
        <v>1.856E-2</v>
      </c>
      <c r="AC183" s="27">
        <v>0.14024</v>
      </c>
      <c r="AD183" s="27">
        <v>0.20533000000000001</v>
      </c>
      <c r="AE183" s="27">
        <v>0.12687000000000001</v>
      </c>
      <c r="AF183" s="27">
        <v>3.4070000000000003E-2</v>
      </c>
      <c r="AG183" s="27">
        <v>9.2799999999999994E-2</v>
      </c>
    </row>
    <row r="184" spans="2:33" s="14" customFormat="1" ht="12">
      <c r="B184" s="26">
        <f>CRP!K131</f>
        <v>44714</v>
      </c>
      <c r="C184" s="27">
        <f>CRP!L131</f>
        <v>1.864E-2</v>
      </c>
      <c r="D184" s="27">
        <f>CRP!M131</f>
        <v>0.13946</v>
      </c>
      <c r="E184" s="27">
        <f>CRP!N131</f>
        <v>0.20541000000000001</v>
      </c>
      <c r="F184" s="27">
        <f>CRP!O131</f>
        <v>0.12672</v>
      </c>
      <c r="G184" s="27">
        <f>CRP!P131</f>
        <v>3.4200000000000001E-2</v>
      </c>
      <c r="H184" s="27">
        <f>CRP!Q131</f>
        <v>9.2520000000000005E-2</v>
      </c>
      <c r="AA184" s="26">
        <v>44714</v>
      </c>
      <c r="AB184" s="27">
        <v>1.864E-2</v>
      </c>
      <c r="AC184" s="27">
        <v>0.13946</v>
      </c>
      <c r="AD184" s="27">
        <v>0.20541000000000001</v>
      </c>
      <c r="AE184" s="27">
        <v>0.12672</v>
      </c>
      <c r="AF184" s="27">
        <v>3.4200000000000001E-2</v>
      </c>
      <c r="AG184" s="27">
        <v>9.2520000000000005E-2</v>
      </c>
    </row>
    <row r="185" spans="2:33" s="14" customFormat="1" ht="12">
      <c r="B185" s="26">
        <f>CRP!K132</f>
        <v>44712</v>
      </c>
      <c r="C185" s="27">
        <f>CRP!L132</f>
        <v>1.8450000000000001E-2</v>
      </c>
      <c r="D185" s="27">
        <f>CRP!M132</f>
        <v>0.13877</v>
      </c>
      <c r="E185" s="27">
        <f>CRP!N132</f>
        <v>0.20523</v>
      </c>
      <c r="F185" s="27">
        <f>CRP!O132</f>
        <v>0.12603</v>
      </c>
      <c r="G185" s="27">
        <f>CRP!P132</f>
        <v>3.3300000000000003E-2</v>
      </c>
      <c r="H185" s="27">
        <f>CRP!Q132</f>
        <v>9.2730000000000007E-2</v>
      </c>
      <c r="AA185" s="26">
        <v>44712</v>
      </c>
      <c r="AB185" s="27">
        <v>1.8450000000000001E-2</v>
      </c>
      <c r="AC185" s="27">
        <v>0.13877</v>
      </c>
      <c r="AD185" s="27">
        <v>0.20523</v>
      </c>
      <c r="AE185" s="27">
        <v>0.12603</v>
      </c>
      <c r="AF185" s="27">
        <v>3.3300000000000003E-2</v>
      </c>
      <c r="AG185" s="27">
        <v>9.2730000000000007E-2</v>
      </c>
    </row>
    <row r="186" spans="2:33" s="14" customFormat="1" ht="12">
      <c r="B186" s="26">
        <f>CRP!K133</f>
        <v>44711</v>
      </c>
      <c r="C186" s="27">
        <f>CRP!L133</f>
        <v>1.8780000000000002E-2</v>
      </c>
      <c r="D186" s="27">
        <f>CRP!M133</f>
        <v>0.13900000000000001</v>
      </c>
      <c r="E186" s="27">
        <f>CRP!N133</f>
        <v>0.20535</v>
      </c>
      <c r="F186" s="27">
        <f>CRP!O133</f>
        <v>0.12667</v>
      </c>
      <c r="G186" s="27">
        <f>CRP!P133</f>
        <v>3.2199999999999999E-2</v>
      </c>
      <c r="H186" s="27">
        <f>CRP!Q133</f>
        <v>9.4469999999999998E-2</v>
      </c>
      <c r="AA186" s="26">
        <v>44711</v>
      </c>
      <c r="AB186" s="27">
        <v>1.8780000000000002E-2</v>
      </c>
      <c r="AC186" s="27">
        <v>0.13900000000000001</v>
      </c>
      <c r="AD186" s="27">
        <v>0.20535</v>
      </c>
      <c r="AE186" s="27">
        <v>0.12667</v>
      </c>
      <c r="AF186" s="27">
        <v>3.2199999999999999E-2</v>
      </c>
      <c r="AG186" s="27">
        <v>9.4469999999999998E-2</v>
      </c>
    </row>
    <row r="187" spans="2:33" s="14" customFormat="1" ht="12">
      <c r="B187" s="26">
        <f>CRP!K134</f>
        <v>44708</v>
      </c>
      <c r="C187" s="27">
        <f>CRP!L134</f>
        <v>1.8919999999999999E-2</v>
      </c>
      <c r="D187" s="27">
        <f>CRP!M134</f>
        <v>0.14385999999999999</v>
      </c>
      <c r="E187" s="27">
        <f>CRP!N134</f>
        <v>0.20613999999999999</v>
      </c>
      <c r="F187" s="27">
        <f>CRP!O134</f>
        <v>0.12784999999999999</v>
      </c>
      <c r="G187" s="27">
        <f>CRP!P134</f>
        <v>3.2169999999999997E-2</v>
      </c>
      <c r="H187" s="27">
        <f>CRP!Q134</f>
        <v>9.5680000000000001E-2</v>
      </c>
      <c r="AA187" s="26">
        <v>44708</v>
      </c>
      <c r="AB187" s="27">
        <v>1.8919999999999999E-2</v>
      </c>
      <c r="AC187" s="27">
        <v>0.14385999999999999</v>
      </c>
      <c r="AD187" s="27">
        <v>0.20613999999999999</v>
      </c>
      <c r="AE187" s="27">
        <v>0.12784999999999999</v>
      </c>
      <c r="AF187" s="27">
        <v>3.2169999999999997E-2</v>
      </c>
      <c r="AG187" s="27">
        <v>9.5680000000000001E-2</v>
      </c>
    </row>
    <row r="188" spans="2:33" s="14" customFormat="1" ht="12">
      <c r="B188" s="26">
        <f>CRP!K135</f>
        <v>44707</v>
      </c>
      <c r="C188" s="27">
        <f>CRP!L135</f>
        <v>1.9120000000000002E-2</v>
      </c>
      <c r="D188" s="27">
        <f>CRP!M135</f>
        <v>0.1421</v>
      </c>
      <c r="E188" s="27">
        <f>CRP!N135</f>
        <v>0.20641000000000001</v>
      </c>
      <c r="F188" s="27">
        <f>CRP!O135</f>
        <v>0.12792000000000001</v>
      </c>
      <c r="G188" s="27">
        <f>CRP!P135</f>
        <v>3.2320000000000002E-2</v>
      </c>
      <c r="H188" s="27">
        <f>CRP!Q135</f>
        <v>9.5600000000000004E-2</v>
      </c>
      <c r="AA188" s="26">
        <v>44707</v>
      </c>
      <c r="AB188" s="27">
        <v>1.9120000000000002E-2</v>
      </c>
      <c r="AC188" s="27">
        <v>0.1421</v>
      </c>
      <c r="AD188" s="27">
        <v>0.20641000000000001</v>
      </c>
      <c r="AE188" s="27">
        <v>0.12792000000000001</v>
      </c>
      <c r="AF188" s="27">
        <v>3.2320000000000002E-2</v>
      </c>
      <c r="AG188" s="27">
        <v>9.5600000000000004E-2</v>
      </c>
    </row>
    <row r="189" spans="2:33" s="14" customFormat="1" ht="12">
      <c r="B189" s="26">
        <f>CRP!K136</f>
        <v>44706</v>
      </c>
      <c r="C189" s="27">
        <f>CRP!L136</f>
        <v>1.9089999999999999E-2</v>
      </c>
      <c r="D189" s="27">
        <f>CRP!M136</f>
        <v>0.14168</v>
      </c>
      <c r="E189" s="27">
        <f>CRP!N136</f>
        <v>0.20644000000000001</v>
      </c>
      <c r="F189" s="27">
        <f>CRP!O136</f>
        <v>0.12773999999999999</v>
      </c>
      <c r="G189" s="27">
        <f>CRP!P136</f>
        <v>3.1809999999999998E-2</v>
      </c>
      <c r="H189" s="27">
        <f>CRP!Q136</f>
        <v>9.5930000000000001E-2</v>
      </c>
      <c r="AA189" s="26">
        <v>44706</v>
      </c>
      <c r="AB189" s="27">
        <v>1.9089999999999999E-2</v>
      </c>
      <c r="AC189" s="27">
        <v>0.14168</v>
      </c>
      <c r="AD189" s="27">
        <v>0.20644000000000001</v>
      </c>
      <c r="AE189" s="27">
        <v>0.12773999999999999</v>
      </c>
      <c r="AF189" s="27">
        <v>3.1809999999999998E-2</v>
      </c>
      <c r="AG189" s="27">
        <v>9.5930000000000001E-2</v>
      </c>
    </row>
    <row r="190" spans="2:33" s="14" customFormat="1" ht="12">
      <c r="B190" s="26">
        <f>CRP!K137</f>
        <v>44705</v>
      </c>
      <c r="C190" s="27">
        <f>CRP!L137</f>
        <v>1.917E-2</v>
      </c>
      <c r="D190" s="27">
        <f>CRP!M137</f>
        <v>0.14130999999999999</v>
      </c>
      <c r="E190" s="27">
        <f>CRP!N137</f>
        <v>0.20569000000000001</v>
      </c>
      <c r="F190" s="27">
        <f>CRP!O137</f>
        <v>0.12773000000000001</v>
      </c>
      <c r="G190" s="27">
        <f>CRP!P137</f>
        <v>3.202E-2</v>
      </c>
      <c r="H190" s="27">
        <f>CRP!Q137</f>
        <v>9.5710000000000003E-2</v>
      </c>
      <c r="AA190" s="26">
        <v>44705</v>
      </c>
      <c r="AB190" s="27">
        <v>1.917E-2</v>
      </c>
      <c r="AC190" s="27">
        <v>0.14130999999999999</v>
      </c>
      <c r="AD190" s="27">
        <v>0.20569000000000001</v>
      </c>
      <c r="AE190" s="27">
        <v>0.12773000000000001</v>
      </c>
      <c r="AF190" s="27">
        <v>3.202E-2</v>
      </c>
      <c r="AG190" s="27">
        <v>9.5710000000000003E-2</v>
      </c>
    </row>
    <row r="191" spans="2:33" s="14" customFormat="1" ht="12">
      <c r="B191" s="26">
        <f>CRP!K138</f>
        <v>44704</v>
      </c>
      <c r="C191" s="27">
        <f>CRP!L138</f>
        <v>1.8780000000000002E-2</v>
      </c>
      <c r="D191" s="27">
        <f>CRP!M138</f>
        <v>0.14501</v>
      </c>
      <c r="E191" s="27">
        <f>CRP!N138</f>
        <v>0.20535999999999999</v>
      </c>
      <c r="F191" s="27">
        <f>CRP!O138</f>
        <v>0.12839</v>
      </c>
      <c r="G191" s="27">
        <f>CRP!P138</f>
        <v>3.2620000000000003E-2</v>
      </c>
      <c r="H191" s="27">
        <f>CRP!Q138</f>
        <v>9.5769999999999994E-2</v>
      </c>
      <c r="AA191" s="26">
        <v>44704</v>
      </c>
      <c r="AB191" s="27">
        <v>1.8780000000000002E-2</v>
      </c>
      <c r="AC191" s="27">
        <v>0.14501</v>
      </c>
      <c r="AD191" s="27">
        <v>0.20535999999999999</v>
      </c>
      <c r="AE191" s="27">
        <v>0.12839</v>
      </c>
      <c r="AF191" s="27">
        <v>3.2620000000000003E-2</v>
      </c>
      <c r="AG191" s="27">
        <v>9.5769999999999994E-2</v>
      </c>
    </row>
    <row r="192" spans="2:33" s="14" customFormat="1" ht="12">
      <c r="B192" s="26">
        <f>CRP!K139</f>
        <v>44701</v>
      </c>
      <c r="C192" s="27">
        <f>CRP!L139</f>
        <v>1.8839999999999999E-2</v>
      </c>
      <c r="D192" s="27">
        <f>CRP!M139</f>
        <v>0.14593999999999999</v>
      </c>
      <c r="E192" s="27">
        <f>CRP!N139</f>
        <v>0.20366000000000001</v>
      </c>
      <c r="F192" s="27">
        <f>CRP!O139</f>
        <v>0.12884999999999999</v>
      </c>
      <c r="G192" s="27">
        <f>CRP!P139</f>
        <v>3.2399999999999998E-2</v>
      </c>
      <c r="H192" s="27">
        <f>CRP!Q139</f>
        <v>9.6449999999999994E-2</v>
      </c>
      <c r="AA192" s="26">
        <v>44701</v>
      </c>
      <c r="AB192" s="27">
        <v>1.8839999999999999E-2</v>
      </c>
      <c r="AC192" s="27">
        <v>0.14593999999999999</v>
      </c>
      <c r="AD192" s="27">
        <v>0.20366000000000001</v>
      </c>
      <c r="AE192" s="27">
        <v>0.12884999999999999</v>
      </c>
      <c r="AF192" s="27">
        <v>3.2399999999999998E-2</v>
      </c>
      <c r="AG192" s="27">
        <v>9.6449999999999994E-2</v>
      </c>
    </row>
    <row r="193" spans="2:33" s="14" customFormat="1" ht="12">
      <c r="B193" s="26">
        <f>CRP!K140</f>
        <v>44700</v>
      </c>
      <c r="C193" s="27">
        <f>CRP!L140</f>
        <v>1.9210000000000001E-2</v>
      </c>
      <c r="D193" s="27">
        <f>CRP!M140</f>
        <v>0.14507999999999999</v>
      </c>
      <c r="E193" s="27">
        <f>CRP!N140</f>
        <v>0.20355000000000001</v>
      </c>
      <c r="F193" s="27">
        <f>CRP!O140</f>
        <v>0.12928999999999999</v>
      </c>
      <c r="G193" s="27">
        <f>CRP!P140</f>
        <v>3.3070000000000002E-2</v>
      </c>
      <c r="H193" s="27">
        <f>CRP!Q140</f>
        <v>9.622E-2</v>
      </c>
      <c r="AA193" s="26">
        <v>44700</v>
      </c>
      <c r="AB193" s="27">
        <v>1.9210000000000001E-2</v>
      </c>
      <c r="AC193" s="27">
        <v>0.14507999999999999</v>
      </c>
      <c r="AD193" s="27">
        <v>0.20355000000000001</v>
      </c>
      <c r="AE193" s="27">
        <v>0.12928999999999999</v>
      </c>
      <c r="AF193" s="27">
        <v>3.3070000000000002E-2</v>
      </c>
      <c r="AG193" s="27">
        <v>9.622E-2</v>
      </c>
    </row>
    <row r="194" spans="2:33" s="14" customFormat="1" ht="12">
      <c r="B194" s="26">
        <f>CRP!K141</f>
        <v>44699</v>
      </c>
      <c r="C194" s="27">
        <f>CRP!L141</f>
        <v>1.8960000000000001E-2</v>
      </c>
      <c r="D194" s="27">
        <f>CRP!M141</f>
        <v>0.14666000000000001</v>
      </c>
      <c r="E194" s="27">
        <f>CRP!N141</f>
        <v>0.20354</v>
      </c>
      <c r="F194" s="27">
        <f>CRP!O141</f>
        <v>0.12939000000000001</v>
      </c>
      <c r="G194" s="27">
        <f>CRP!P141</f>
        <v>3.3149999999999999E-2</v>
      </c>
      <c r="H194" s="27">
        <f>CRP!Q141</f>
        <v>9.6240000000000006E-2</v>
      </c>
      <c r="AA194" s="26">
        <v>44699</v>
      </c>
      <c r="AB194" s="27">
        <v>1.8960000000000001E-2</v>
      </c>
      <c r="AC194" s="27">
        <v>0.14666000000000001</v>
      </c>
      <c r="AD194" s="27">
        <v>0.20354</v>
      </c>
      <c r="AE194" s="27">
        <v>0.12939000000000001</v>
      </c>
      <c r="AF194" s="27">
        <v>3.3149999999999999E-2</v>
      </c>
      <c r="AG194" s="27">
        <v>9.6240000000000006E-2</v>
      </c>
    </row>
    <row r="195" spans="2:33" s="14" customFormat="1" ht="12">
      <c r="B195" s="26">
        <f>CRP!K142</f>
        <v>44698</v>
      </c>
      <c r="C195" s="27">
        <f>CRP!L142</f>
        <v>1.9040000000000001E-2</v>
      </c>
      <c r="D195" s="27">
        <f>CRP!M142</f>
        <v>0.14638999999999999</v>
      </c>
      <c r="E195" s="27">
        <f>CRP!N142</f>
        <v>0.20388000000000001</v>
      </c>
      <c r="F195" s="27">
        <f>CRP!O142</f>
        <v>0.12967000000000001</v>
      </c>
      <c r="G195" s="27">
        <f>CRP!P142</f>
        <v>3.2800000000000003E-2</v>
      </c>
      <c r="H195" s="27">
        <f>CRP!Q142</f>
        <v>9.6869999999999998E-2</v>
      </c>
      <c r="AA195" s="26">
        <v>44698</v>
      </c>
      <c r="AB195" s="27">
        <v>1.9040000000000001E-2</v>
      </c>
      <c r="AC195" s="27">
        <v>0.14638999999999999</v>
      </c>
      <c r="AD195" s="27">
        <v>0.20388000000000001</v>
      </c>
      <c r="AE195" s="27">
        <v>0.12967000000000001</v>
      </c>
      <c r="AF195" s="27">
        <v>3.2800000000000003E-2</v>
      </c>
      <c r="AG195" s="27">
        <v>9.6869999999999998E-2</v>
      </c>
    </row>
    <row r="196" spans="2:33" s="14" customFormat="1" ht="12">
      <c r="B196" s="26">
        <f>CRP!K143</f>
        <v>44697</v>
      </c>
      <c r="C196" s="27">
        <f>CRP!L143</f>
        <v>1.9210000000000001E-2</v>
      </c>
      <c r="D196" s="27">
        <f>CRP!M143</f>
        <v>0.14384</v>
      </c>
      <c r="E196" s="27">
        <f>CRP!N143</f>
        <v>0.20388000000000001</v>
      </c>
      <c r="F196" s="27">
        <f>CRP!O143</f>
        <v>0.12892000000000001</v>
      </c>
      <c r="G196" s="27">
        <f>CRP!P143</f>
        <v>3.2669999999999998E-2</v>
      </c>
      <c r="H196" s="27">
        <f>CRP!Q143</f>
        <v>9.6250000000000002E-2</v>
      </c>
      <c r="AA196" s="26">
        <v>44697</v>
      </c>
      <c r="AB196" s="27">
        <v>1.9210000000000001E-2</v>
      </c>
      <c r="AC196" s="27">
        <v>0.14384</v>
      </c>
      <c r="AD196" s="27">
        <v>0.20388000000000001</v>
      </c>
      <c r="AE196" s="27">
        <v>0.12892000000000001</v>
      </c>
      <c r="AF196" s="27">
        <v>3.2669999999999998E-2</v>
      </c>
      <c r="AG196" s="27">
        <v>9.6250000000000002E-2</v>
      </c>
    </row>
    <row r="197" spans="2:33" s="14" customFormat="1" ht="12">
      <c r="B197" s="26">
        <f>CRP!K144</f>
        <v>44694</v>
      </c>
      <c r="C197" s="27">
        <f>CRP!L144</f>
        <v>1.9109999999999999E-2</v>
      </c>
      <c r="D197" s="27">
        <f>CRP!M144</f>
        <v>0.14990999999999999</v>
      </c>
      <c r="E197" s="27">
        <f>CRP!N144</f>
        <v>0.20927999999999999</v>
      </c>
      <c r="F197" s="27">
        <f>CRP!O144</f>
        <v>0.1323</v>
      </c>
      <c r="G197" s="27">
        <f>CRP!P144</f>
        <v>3.2300000000000002E-2</v>
      </c>
      <c r="H197" s="27">
        <f>CRP!Q144</f>
        <v>0.1</v>
      </c>
      <c r="AA197" s="26">
        <v>44694</v>
      </c>
      <c r="AB197" s="27">
        <v>1.9109999999999999E-2</v>
      </c>
      <c r="AC197" s="27">
        <v>0.14990999999999999</v>
      </c>
      <c r="AD197" s="27">
        <v>0.20927999999999999</v>
      </c>
      <c r="AE197" s="27">
        <v>0.1323</v>
      </c>
      <c r="AF197" s="27">
        <v>3.2300000000000002E-2</v>
      </c>
      <c r="AG197" s="27">
        <v>0.1</v>
      </c>
    </row>
    <row r="198" spans="2:33" s="14" customFormat="1" ht="12">
      <c r="B198" s="26">
        <f>CRP!K145</f>
        <v>44693</v>
      </c>
      <c r="C198" s="27">
        <f>CRP!L145</f>
        <v>1.9550000000000001E-2</v>
      </c>
      <c r="D198" s="27">
        <f>CRP!M145</f>
        <v>0.14942</v>
      </c>
      <c r="E198" s="27">
        <f>CRP!N145</f>
        <v>0.2089</v>
      </c>
      <c r="F198" s="27">
        <f>CRP!O145</f>
        <v>0.13264000000000001</v>
      </c>
      <c r="G198" s="27">
        <f>CRP!P145</f>
        <v>3.175E-2</v>
      </c>
      <c r="H198" s="27">
        <f>CRP!Q145</f>
        <v>0.10088999999999999</v>
      </c>
      <c r="AA198" s="26">
        <v>44693</v>
      </c>
      <c r="AB198" s="27">
        <v>1.9550000000000001E-2</v>
      </c>
      <c r="AC198" s="27">
        <v>0.14942</v>
      </c>
      <c r="AD198" s="27">
        <v>0.2089</v>
      </c>
      <c r="AE198" s="27">
        <v>0.13264000000000001</v>
      </c>
      <c r="AF198" s="27">
        <v>3.175E-2</v>
      </c>
      <c r="AG198" s="27">
        <v>0.10088999999999999</v>
      </c>
    </row>
    <row r="199" spans="2:33" s="14" customFormat="1" ht="12">
      <c r="B199" s="26">
        <f>CRP!K146</f>
        <v>44692</v>
      </c>
      <c r="C199" s="27">
        <f>CRP!L146</f>
        <v>1.9089999999999999E-2</v>
      </c>
      <c r="D199" s="27">
        <f>CRP!M146</f>
        <v>0.14605000000000001</v>
      </c>
      <c r="E199" s="27">
        <f>CRP!N146</f>
        <v>0.20812</v>
      </c>
      <c r="F199" s="27">
        <f>CRP!O146</f>
        <v>0.12953999999999999</v>
      </c>
      <c r="G199" s="27">
        <f>CRP!P146</f>
        <v>3.2599999999999997E-2</v>
      </c>
      <c r="H199" s="27">
        <f>CRP!Q146</f>
        <v>9.6939999999999998E-2</v>
      </c>
      <c r="AA199" s="26">
        <v>44692</v>
      </c>
      <c r="AB199" s="27">
        <v>1.9089999999999999E-2</v>
      </c>
      <c r="AC199" s="27">
        <v>0.14605000000000001</v>
      </c>
      <c r="AD199" s="27">
        <v>0.20812</v>
      </c>
      <c r="AE199" s="27">
        <v>0.12953999999999999</v>
      </c>
      <c r="AF199" s="27">
        <v>3.2599999999999997E-2</v>
      </c>
      <c r="AG199" s="27">
        <v>9.6939999999999998E-2</v>
      </c>
    </row>
    <row r="200" spans="2:33" s="14" customFormat="1" ht="12">
      <c r="B200" s="26">
        <f>CRP!K147</f>
        <v>44691</v>
      </c>
      <c r="C200" s="27">
        <f>CRP!L147</f>
        <v>1.9029999999999998E-2</v>
      </c>
      <c r="D200" s="27">
        <f>CRP!M147</f>
        <v>0.14638999999999999</v>
      </c>
      <c r="E200" s="27">
        <f>CRP!N147</f>
        <v>0.20799999999999999</v>
      </c>
      <c r="F200" s="27">
        <f>CRP!O147</f>
        <v>0.12956999999999999</v>
      </c>
      <c r="G200" s="27">
        <f>CRP!P147</f>
        <v>3.4099999999999998E-2</v>
      </c>
      <c r="H200" s="27">
        <f>CRP!Q147</f>
        <v>9.5469999999999999E-2</v>
      </c>
      <c r="AA200" s="26">
        <v>44691</v>
      </c>
      <c r="AB200" s="27">
        <v>1.9029999999999998E-2</v>
      </c>
      <c r="AC200" s="27">
        <v>0.14638999999999999</v>
      </c>
      <c r="AD200" s="27">
        <v>0.20799999999999999</v>
      </c>
      <c r="AE200" s="27">
        <v>0.12956999999999999</v>
      </c>
      <c r="AF200" s="27">
        <v>3.4099999999999998E-2</v>
      </c>
      <c r="AG200" s="27">
        <v>9.5469999999999999E-2</v>
      </c>
    </row>
    <row r="201" spans="2:33" s="14" customFormat="1" ht="12">
      <c r="B201" s="26">
        <f>CRP!K148</f>
        <v>44690</v>
      </c>
      <c r="C201" s="27">
        <f>CRP!L148</f>
        <v>1.873E-2</v>
      </c>
      <c r="D201" s="27">
        <f>CRP!M148</f>
        <v>0.14496999999999999</v>
      </c>
      <c r="E201" s="27">
        <f>CRP!N148</f>
        <v>0.20932000000000001</v>
      </c>
      <c r="F201" s="27">
        <f>CRP!O148</f>
        <v>0.12938</v>
      </c>
      <c r="G201" s="27">
        <f>CRP!P148</f>
        <v>3.4200000000000001E-2</v>
      </c>
      <c r="H201" s="27">
        <f>CRP!Q148</f>
        <v>9.5180000000000001E-2</v>
      </c>
      <c r="AA201" s="26">
        <v>44690</v>
      </c>
      <c r="AB201" s="27">
        <v>1.873E-2</v>
      </c>
      <c r="AC201" s="27">
        <v>0.14496999999999999</v>
      </c>
      <c r="AD201" s="27">
        <v>0.20932000000000001</v>
      </c>
      <c r="AE201" s="27">
        <v>0.12938</v>
      </c>
      <c r="AF201" s="27">
        <v>3.4200000000000001E-2</v>
      </c>
      <c r="AG201" s="27">
        <v>9.5180000000000001E-2</v>
      </c>
    </row>
    <row r="202" spans="2:33" s="14" customFormat="1" ht="12">
      <c r="B202" s="26">
        <f>CRP!K149</f>
        <v>44687</v>
      </c>
      <c r="C202" s="27">
        <f>CRP!L149</f>
        <v>1.857E-2</v>
      </c>
      <c r="D202" s="27">
        <f>CRP!M149</f>
        <v>0.15043999999999999</v>
      </c>
      <c r="E202" s="27">
        <f>CRP!N149</f>
        <v>0.21110999999999999</v>
      </c>
      <c r="F202" s="27">
        <f>CRP!O149</f>
        <v>0.13153999999999999</v>
      </c>
      <c r="G202" s="27">
        <f>CRP!P149</f>
        <v>3.4200000000000001E-2</v>
      </c>
      <c r="H202" s="27">
        <f>CRP!Q149</f>
        <v>9.7339999999999996E-2</v>
      </c>
      <c r="AA202" s="26">
        <v>44687</v>
      </c>
      <c r="AB202" s="27">
        <v>1.857E-2</v>
      </c>
      <c r="AC202" s="27">
        <v>0.15043999999999999</v>
      </c>
      <c r="AD202" s="27">
        <v>0.21110999999999999</v>
      </c>
      <c r="AE202" s="27">
        <v>0.13153999999999999</v>
      </c>
      <c r="AF202" s="27">
        <v>3.4200000000000001E-2</v>
      </c>
      <c r="AG202" s="27">
        <v>9.7339999999999996E-2</v>
      </c>
    </row>
    <row r="203" spans="2:33" s="14" customFormat="1" ht="12">
      <c r="B203" s="26">
        <f>CRP!K150</f>
        <v>44685</v>
      </c>
      <c r="C203" s="27">
        <f>CRP!L150</f>
        <v>1.821E-2</v>
      </c>
      <c r="D203" s="27">
        <f>CRP!M150</f>
        <v>0.15037</v>
      </c>
      <c r="E203" s="27">
        <f>CRP!N150</f>
        <v>0.21103</v>
      </c>
      <c r="F203" s="27">
        <f>CRP!O150</f>
        <v>0.13167999999999999</v>
      </c>
      <c r="G203" s="27">
        <f>CRP!P150</f>
        <v>3.4279999999999998E-2</v>
      </c>
      <c r="H203" s="27">
        <f>CRP!Q150</f>
        <v>9.74E-2</v>
      </c>
      <c r="AA203" s="26">
        <v>44685</v>
      </c>
      <c r="AB203" s="27">
        <v>1.821E-2</v>
      </c>
      <c r="AC203" s="27">
        <v>0.15037</v>
      </c>
      <c r="AD203" s="27">
        <v>0.21103</v>
      </c>
      <c r="AE203" s="27">
        <v>0.13167999999999999</v>
      </c>
      <c r="AF203" s="27">
        <v>3.4279999999999998E-2</v>
      </c>
      <c r="AG203" s="27">
        <v>9.74E-2</v>
      </c>
    </row>
    <row r="204" spans="2:33" s="14" customFormat="1" ht="12">
      <c r="B204" s="26">
        <f>CRP!K151</f>
        <v>44684</v>
      </c>
      <c r="C204" s="27">
        <f>CRP!L151</f>
        <v>1.8190000000000001E-2</v>
      </c>
      <c r="D204" s="27">
        <f>CRP!M151</f>
        <v>0.16644</v>
      </c>
      <c r="E204" s="27">
        <f>CRP!N151</f>
        <v>0.21123</v>
      </c>
      <c r="F204" s="27">
        <f>CRP!O151</f>
        <v>0.13811000000000001</v>
      </c>
      <c r="G204" s="27">
        <f>CRP!P151</f>
        <v>3.4070000000000003E-2</v>
      </c>
      <c r="H204" s="27">
        <f>CRP!Q151</f>
        <v>0.10403999999999999</v>
      </c>
      <c r="AA204" s="26">
        <v>44684</v>
      </c>
      <c r="AB204" s="27">
        <v>1.8190000000000001E-2</v>
      </c>
      <c r="AC204" s="27">
        <v>0.16644</v>
      </c>
      <c r="AD204" s="27">
        <v>0.21123</v>
      </c>
      <c r="AE204" s="27">
        <v>0.13811000000000001</v>
      </c>
      <c r="AF204" s="27">
        <v>3.4070000000000003E-2</v>
      </c>
      <c r="AG204" s="27">
        <v>0.10403999999999999</v>
      </c>
    </row>
    <row r="205" spans="2:33" s="14" customFormat="1" ht="12">
      <c r="B205" s="26">
        <f>CRP!K152</f>
        <v>44683</v>
      </c>
      <c r="C205" s="27">
        <f>CRP!L152</f>
        <v>1.8149999999999999E-2</v>
      </c>
      <c r="D205" s="27">
        <f>CRP!M152</f>
        <v>0.16495000000000001</v>
      </c>
      <c r="E205" s="27">
        <f>CRP!N152</f>
        <v>0.21123</v>
      </c>
      <c r="F205" s="27">
        <f>CRP!O152</f>
        <v>0.13772000000000001</v>
      </c>
      <c r="G205" s="27">
        <f>CRP!P152</f>
        <v>3.3910000000000003E-2</v>
      </c>
      <c r="H205" s="27">
        <f>CRP!Q152</f>
        <v>0.10381</v>
      </c>
      <c r="AA205" s="26">
        <v>44683</v>
      </c>
      <c r="AB205" s="27">
        <v>1.8149999999999999E-2</v>
      </c>
      <c r="AC205" s="27">
        <v>0.16495000000000001</v>
      </c>
      <c r="AD205" s="27">
        <v>0.21123</v>
      </c>
      <c r="AE205" s="27">
        <v>0.13772000000000001</v>
      </c>
      <c r="AF205" s="27">
        <v>3.3910000000000003E-2</v>
      </c>
      <c r="AG205" s="27">
        <v>0.10381</v>
      </c>
    </row>
    <row r="206" spans="2:33" s="14" customFormat="1" ht="12">
      <c r="B206" s="26">
        <f>CRP!K153</f>
        <v>44680</v>
      </c>
      <c r="C206" s="27">
        <f>CRP!L153</f>
        <v>1.822E-2</v>
      </c>
      <c r="D206" s="27">
        <f>CRP!M153</f>
        <v>0.16449</v>
      </c>
      <c r="E206" s="27">
        <f>CRP!N153</f>
        <v>0.21412999999999999</v>
      </c>
      <c r="F206" s="27">
        <f>CRP!O153</f>
        <v>0.13669999999999999</v>
      </c>
      <c r="G206" s="27">
        <f>CRP!P153</f>
        <v>3.2349999999999997E-2</v>
      </c>
      <c r="H206" s="27">
        <f>CRP!Q153</f>
        <v>0.10435</v>
      </c>
      <c r="AA206" s="26">
        <v>44680</v>
      </c>
      <c r="AB206" s="27">
        <v>1.822E-2</v>
      </c>
      <c r="AC206" s="27">
        <v>0.16449</v>
      </c>
      <c r="AD206" s="27">
        <v>0.21412999999999999</v>
      </c>
      <c r="AE206" s="27">
        <v>0.13669999999999999</v>
      </c>
      <c r="AF206" s="27">
        <v>3.2349999999999997E-2</v>
      </c>
      <c r="AG206" s="27">
        <v>0.10435</v>
      </c>
    </row>
    <row r="207" spans="2:33" s="14" customFormat="1" ht="12">
      <c r="B207" s="26">
        <f>CRP!K154</f>
        <v>44679</v>
      </c>
      <c r="C207" s="27">
        <f>CRP!L154</f>
        <v>1.8360000000000001E-2</v>
      </c>
      <c r="D207" s="27">
        <f>CRP!M154</f>
        <v>0.15084</v>
      </c>
      <c r="E207" s="27">
        <f>CRP!N154</f>
        <v>0.21409</v>
      </c>
      <c r="F207" s="27">
        <f>CRP!O154</f>
        <v>0.13685</v>
      </c>
      <c r="G207" s="27">
        <f>CRP!P154</f>
        <v>3.1600000000000003E-2</v>
      </c>
      <c r="H207" s="27">
        <f>CRP!Q154</f>
        <v>0.10525</v>
      </c>
      <c r="AA207" s="26">
        <v>44679</v>
      </c>
      <c r="AB207" s="27">
        <v>1.8360000000000001E-2</v>
      </c>
      <c r="AC207" s="27">
        <v>0.15084</v>
      </c>
      <c r="AD207" s="27">
        <v>0.21409</v>
      </c>
      <c r="AE207" s="27">
        <v>0.13685</v>
      </c>
      <c r="AF207" s="27">
        <v>3.1600000000000003E-2</v>
      </c>
      <c r="AG207" s="27">
        <v>0.10525</v>
      </c>
    </row>
    <row r="208" spans="2:33" s="14" customFormat="1" ht="12">
      <c r="B208" s="26">
        <f>CRP!K155</f>
        <v>44678</v>
      </c>
      <c r="C208" s="27">
        <f>CRP!L155</f>
        <v>1.8599999999999998E-2</v>
      </c>
      <c r="D208" s="27">
        <f>CRP!M155</f>
        <v>0.16173999999999999</v>
      </c>
      <c r="E208" s="27">
        <f>CRP!N155</f>
        <v>0.21382000000000001</v>
      </c>
      <c r="F208" s="27">
        <f>CRP!O155</f>
        <v>0.14107</v>
      </c>
      <c r="G208" s="27">
        <f>CRP!P155</f>
        <v>3.1870000000000002E-2</v>
      </c>
      <c r="H208" s="27">
        <f>CRP!Q155</f>
        <v>0.10920000000000001</v>
      </c>
      <c r="AA208" s="26">
        <v>44678</v>
      </c>
      <c r="AB208" s="27">
        <v>1.8599999999999998E-2</v>
      </c>
      <c r="AC208" s="27">
        <v>0.16173999999999999</v>
      </c>
      <c r="AD208" s="27">
        <v>0.21382000000000001</v>
      </c>
      <c r="AE208" s="27">
        <v>0.14107</v>
      </c>
      <c r="AF208" s="27">
        <v>3.1870000000000002E-2</v>
      </c>
      <c r="AG208" s="27">
        <v>0.10920000000000001</v>
      </c>
    </row>
    <row r="209" spans="2:33" s="14" customFormat="1" ht="12">
      <c r="B209" s="26">
        <f>CRP!K156</f>
        <v>44677</v>
      </c>
      <c r="C209" s="27">
        <f>CRP!L156</f>
        <v>1.8960000000000001E-2</v>
      </c>
      <c r="D209" s="27">
        <f>CRP!M156</f>
        <v>0.15482000000000001</v>
      </c>
      <c r="E209" s="27">
        <f>CRP!N156</f>
        <v>0.21396999999999999</v>
      </c>
      <c r="F209" s="27">
        <f>CRP!O156</f>
        <v>0.13894000000000001</v>
      </c>
      <c r="G209" s="27">
        <f>CRP!P156</f>
        <v>3.1800000000000002E-2</v>
      </c>
      <c r="H209" s="27">
        <f>CRP!Q156</f>
        <v>0.10714</v>
      </c>
      <c r="AA209" s="26">
        <v>44677</v>
      </c>
      <c r="AB209" s="27">
        <v>1.8960000000000001E-2</v>
      </c>
      <c r="AC209" s="27">
        <v>0.15482000000000001</v>
      </c>
      <c r="AD209" s="27">
        <v>0.21396999999999999</v>
      </c>
      <c r="AE209" s="27">
        <v>0.13894000000000001</v>
      </c>
      <c r="AF209" s="27">
        <v>3.1800000000000002E-2</v>
      </c>
      <c r="AG209" s="27">
        <v>0.10714</v>
      </c>
    </row>
    <row r="210" spans="2:33" s="14" customFormat="1" ht="12">
      <c r="B210" s="26">
        <f>CRP!K157</f>
        <v>44676</v>
      </c>
      <c r="C210" s="27">
        <f>CRP!L157</f>
        <v>1.9040000000000001E-2</v>
      </c>
      <c r="D210" s="27">
        <f>CRP!M157</f>
        <v>0.15346000000000001</v>
      </c>
      <c r="E210" s="27">
        <f>CRP!N157</f>
        <v>0.21484</v>
      </c>
      <c r="F210" s="27">
        <f>CRP!O157</f>
        <v>0.13835</v>
      </c>
      <c r="G210" s="27">
        <f>CRP!P157</f>
        <v>3.177E-2</v>
      </c>
      <c r="H210" s="27">
        <f>CRP!Q157</f>
        <v>0.10657999999999999</v>
      </c>
      <c r="AA210" s="26">
        <v>44676</v>
      </c>
      <c r="AB210" s="27">
        <v>1.9040000000000001E-2</v>
      </c>
      <c r="AC210" s="27">
        <v>0.15346000000000001</v>
      </c>
      <c r="AD210" s="27">
        <v>0.21484</v>
      </c>
      <c r="AE210" s="27">
        <v>0.13835</v>
      </c>
      <c r="AF210" s="27">
        <v>3.177E-2</v>
      </c>
      <c r="AG210" s="27">
        <v>0.10657999999999999</v>
      </c>
    </row>
    <row r="211" spans="2:33" s="14" customFormat="1" ht="12">
      <c r="B211" s="26">
        <f>CRP!K158</f>
        <v>44673</v>
      </c>
      <c r="C211" s="27">
        <f>CRP!L158</f>
        <v>1.8689999999999998E-2</v>
      </c>
      <c r="D211" s="27">
        <f>CRP!M158</f>
        <v>0.15225</v>
      </c>
      <c r="E211" s="27">
        <f>CRP!N158</f>
        <v>0.21709000000000001</v>
      </c>
      <c r="F211" s="27">
        <f>CRP!O158</f>
        <v>0.13617000000000001</v>
      </c>
      <c r="G211" s="27">
        <f>CRP!P158</f>
        <v>3.3050000000000003E-2</v>
      </c>
      <c r="H211" s="27">
        <f>CRP!Q158</f>
        <v>0.10312</v>
      </c>
      <c r="AA211" s="26">
        <v>44673</v>
      </c>
      <c r="AB211" s="27">
        <v>1.8689999999999998E-2</v>
      </c>
      <c r="AC211" s="27">
        <v>0.15225</v>
      </c>
      <c r="AD211" s="27">
        <v>0.21709000000000001</v>
      </c>
      <c r="AE211" s="27">
        <v>0.13617000000000001</v>
      </c>
      <c r="AF211" s="27">
        <v>3.3050000000000003E-2</v>
      </c>
      <c r="AG211" s="27">
        <v>0.10312</v>
      </c>
    </row>
    <row r="212" spans="2:33" s="14" customFormat="1" ht="12">
      <c r="B212" s="26">
        <f>CRP!K159</f>
        <v>44672</v>
      </c>
      <c r="C212" s="27">
        <f>CRP!L159</f>
        <v>1.856E-2</v>
      </c>
      <c r="D212" s="27">
        <f>CRP!M159</f>
        <v>0.14265</v>
      </c>
      <c r="E212" s="27">
        <f>CRP!N159</f>
        <v>0.21708</v>
      </c>
      <c r="F212" s="27">
        <f>CRP!O159</f>
        <v>0.13222999999999999</v>
      </c>
      <c r="G212" s="27">
        <f>CRP!P159</f>
        <v>3.3099999999999997E-2</v>
      </c>
      <c r="H212" s="27">
        <f>CRP!Q159</f>
        <v>9.9129999999999996E-2</v>
      </c>
      <c r="AA212" s="26">
        <v>44672</v>
      </c>
      <c r="AB212" s="27">
        <v>1.856E-2</v>
      </c>
      <c r="AC212" s="27">
        <v>0.14265</v>
      </c>
      <c r="AD212" s="27">
        <v>0.21708</v>
      </c>
      <c r="AE212" s="27">
        <v>0.13222999999999999</v>
      </c>
      <c r="AF212" s="27">
        <v>3.3099999999999997E-2</v>
      </c>
      <c r="AG212" s="27">
        <v>9.9129999999999996E-2</v>
      </c>
    </row>
    <row r="213" spans="2:33" s="14" customFormat="1" ht="12">
      <c r="B213" s="26">
        <f>CRP!K160</f>
        <v>44671</v>
      </c>
      <c r="C213" s="27">
        <f>CRP!L160</f>
        <v>1.8620000000000001E-2</v>
      </c>
      <c r="D213" s="27">
        <f>CRP!M160</f>
        <v>0.14266000000000001</v>
      </c>
      <c r="E213" s="27">
        <f>CRP!N160</f>
        <v>0.21740999999999999</v>
      </c>
      <c r="F213" s="27">
        <f>CRP!O160</f>
        <v>0.13228999999999999</v>
      </c>
      <c r="G213" s="27">
        <f>CRP!P160</f>
        <v>3.3050000000000003E-2</v>
      </c>
      <c r="H213" s="27">
        <f>CRP!Q160</f>
        <v>9.9239999999999995E-2</v>
      </c>
      <c r="AA213" s="26">
        <v>44671</v>
      </c>
      <c r="AB213" s="27">
        <v>1.8620000000000001E-2</v>
      </c>
      <c r="AC213" s="27">
        <v>0.14266000000000001</v>
      </c>
      <c r="AD213" s="27">
        <v>0.21740999999999999</v>
      </c>
      <c r="AE213" s="27">
        <v>0.13228999999999999</v>
      </c>
      <c r="AF213" s="27">
        <v>3.3050000000000003E-2</v>
      </c>
      <c r="AG213" s="27">
        <v>9.9239999999999995E-2</v>
      </c>
    </row>
    <row r="214" spans="2:33" s="14" customFormat="1" ht="12">
      <c r="B214" s="26">
        <f>CRP!K161</f>
        <v>44670</v>
      </c>
      <c r="C214" s="27">
        <f>CRP!L161</f>
        <v>1.8599999999999998E-2</v>
      </c>
      <c r="D214" s="27">
        <f>CRP!M161</f>
        <v>0.14313000000000001</v>
      </c>
      <c r="E214" s="27">
        <f>CRP!N161</f>
        <v>0.21773000000000001</v>
      </c>
      <c r="F214" s="27">
        <f>CRP!O161</f>
        <v>0.13242999999999999</v>
      </c>
      <c r="G214" s="27">
        <f>CRP!P161</f>
        <v>3.3250000000000002E-2</v>
      </c>
      <c r="H214" s="27">
        <f>CRP!Q161</f>
        <v>9.9180000000000004E-2</v>
      </c>
      <c r="AA214" s="26">
        <v>44670</v>
      </c>
      <c r="AB214" s="27">
        <v>1.8599999999999998E-2</v>
      </c>
      <c r="AC214" s="27">
        <v>0.14313000000000001</v>
      </c>
      <c r="AD214" s="27">
        <v>0.21773000000000001</v>
      </c>
      <c r="AE214" s="27">
        <v>0.13242999999999999</v>
      </c>
      <c r="AF214" s="27">
        <v>3.3250000000000002E-2</v>
      </c>
      <c r="AG214" s="27">
        <v>9.9180000000000004E-2</v>
      </c>
    </row>
    <row r="215" spans="2:33" s="14" customFormat="1" ht="12">
      <c r="B215" s="26">
        <f>CRP!K162</f>
        <v>44669</v>
      </c>
      <c r="C215" s="27">
        <f>CRP!L162</f>
        <v>1.9470000000000001E-2</v>
      </c>
      <c r="D215" s="27">
        <f>CRP!M162</f>
        <v>0.14310999999999999</v>
      </c>
      <c r="E215" s="27">
        <f>CRP!N162</f>
        <v>0.21776000000000001</v>
      </c>
      <c r="F215" s="27">
        <f>CRP!O162</f>
        <v>0.13272999999999999</v>
      </c>
      <c r="G215" s="27">
        <f>CRP!P162</f>
        <v>3.3529999999999997E-2</v>
      </c>
      <c r="H215" s="27">
        <f>CRP!Q162</f>
        <v>9.9199999999999997E-2</v>
      </c>
      <c r="AA215" s="26">
        <v>44669</v>
      </c>
      <c r="AB215" s="27">
        <v>1.9470000000000001E-2</v>
      </c>
      <c r="AC215" s="27">
        <v>0.14310999999999999</v>
      </c>
      <c r="AD215" s="27">
        <v>0.21776000000000001</v>
      </c>
      <c r="AE215" s="27">
        <v>0.13272999999999999</v>
      </c>
      <c r="AF215" s="27">
        <v>3.3529999999999997E-2</v>
      </c>
      <c r="AG215" s="27">
        <v>9.9199999999999997E-2</v>
      </c>
    </row>
    <row r="216" spans="2:33" s="14" customFormat="1" ht="12">
      <c r="B216" s="26">
        <f>CRP!K163</f>
        <v>44666</v>
      </c>
      <c r="C216" s="27">
        <f>CRP!L163</f>
        <v>1.9390000000000001E-2</v>
      </c>
      <c r="D216" s="27">
        <f>CRP!M163</f>
        <v>0.14974999999999999</v>
      </c>
      <c r="E216" s="27">
        <f>CRP!N163</f>
        <v>0.21789</v>
      </c>
      <c r="F216" s="27">
        <f>CRP!O163</f>
        <v>0.13098000000000001</v>
      </c>
      <c r="G216" s="27">
        <f>CRP!P163</f>
        <v>3.32E-2</v>
      </c>
      <c r="H216" s="27">
        <f>CRP!Q163</f>
        <v>9.7780000000000006E-2</v>
      </c>
      <c r="AA216" s="26">
        <v>44666</v>
      </c>
      <c r="AB216" s="27">
        <v>1.9390000000000001E-2</v>
      </c>
      <c r="AC216" s="27">
        <v>0.14974999999999999</v>
      </c>
      <c r="AD216" s="27">
        <v>0.21789</v>
      </c>
      <c r="AE216" s="27">
        <v>0.13098000000000001</v>
      </c>
      <c r="AF216" s="27">
        <v>3.32E-2</v>
      </c>
      <c r="AG216" s="27">
        <v>9.7780000000000006E-2</v>
      </c>
    </row>
    <row r="217" spans="2:33" s="14" customFormat="1" ht="12">
      <c r="B217" s="26">
        <f>CRP!K164</f>
        <v>44665</v>
      </c>
      <c r="C217" s="27">
        <f>CRP!L164</f>
        <v>1.9220000000000001E-2</v>
      </c>
      <c r="D217" s="27">
        <f>CRP!M164</f>
        <v>0.15373000000000001</v>
      </c>
      <c r="E217" s="27">
        <f>CRP!N164</f>
        <v>0.21829999999999999</v>
      </c>
      <c r="F217" s="27">
        <f>CRP!O164</f>
        <v>0.13203999999999999</v>
      </c>
      <c r="G217" s="27">
        <f>CRP!P164</f>
        <v>3.2070000000000001E-2</v>
      </c>
      <c r="H217" s="27">
        <f>CRP!Q164</f>
        <v>9.9970000000000003E-2</v>
      </c>
      <c r="AA217" s="26">
        <v>44665</v>
      </c>
      <c r="AB217" s="27">
        <v>1.9220000000000001E-2</v>
      </c>
      <c r="AC217" s="27">
        <v>0.15373000000000001</v>
      </c>
      <c r="AD217" s="27">
        <v>0.21829999999999999</v>
      </c>
      <c r="AE217" s="27">
        <v>0.13203999999999999</v>
      </c>
      <c r="AF217" s="27">
        <v>3.2070000000000001E-2</v>
      </c>
      <c r="AG217" s="27">
        <v>9.9970000000000003E-2</v>
      </c>
    </row>
    <row r="218" spans="2:33" s="14" customFormat="1" ht="12">
      <c r="B218" s="26">
        <f>CRP!K165</f>
        <v>44664</v>
      </c>
      <c r="C218" s="27">
        <f>CRP!L165</f>
        <v>1.9179999999999999E-2</v>
      </c>
      <c r="D218" s="27">
        <f>CRP!M165</f>
        <v>0.14929000000000001</v>
      </c>
      <c r="E218" s="27">
        <f>CRP!N165</f>
        <v>0.21811</v>
      </c>
      <c r="F218" s="27">
        <f>CRP!O165</f>
        <v>0.13034999999999999</v>
      </c>
      <c r="G218" s="27">
        <f>CRP!P165</f>
        <v>3.3020000000000001E-2</v>
      </c>
      <c r="H218" s="27">
        <f>CRP!Q165</f>
        <v>9.733E-2</v>
      </c>
      <c r="AA218" s="26">
        <v>44664</v>
      </c>
      <c r="AB218" s="27">
        <v>1.9179999999999999E-2</v>
      </c>
      <c r="AC218" s="27">
        <v>0.14929000000000001</v>
      </c>
      <c r="AD218" s="27">
        <v>0.21811</v>
      </c>
      <c r="AE218" s="27">
        <v>0.13034999999999999</v>
      </c>
      <c r="AF218" s="27">
        <v>3.3020000000000001E-2</v>
      </c>
      <c r="AG218" s="27">
        <v>9.733E-2</v>
      </c>
    </row>
    <row r="219" spans="2:33" s="14" customFormat="1" ht="12">
      <c r="B219" s="26">
        <f>CRP!K166</f>
        <v>44663</v>
      </c>
      <c r="C219" s="27">
        <f>CRP!L166</f>
        <v>1.967E-2</v>
      </c>
      <c r="D219" s="27">
        <f>CRP!M166</f>
        <v>0.14932999999999999</v>
      </c>
      <c r="E219" s="27">
        <f>CRP!N166</f>
        <v>0.21734000000000001</v>
      </c>
      <c r="F219" s="27">
        <f>CRP!O166</f>
        <v>0.13099</v>
      </c>
      <c r="G219" s="27">
        <f>CRP!P166</f>
        <v>3.3099999999999997E-2</v>
      </c>
      <c r="H219" s="27">
        <f>CRP!Q166</f>
        <v>9.7890000000000005E-2</v>
      </c>
      <c r="AA219" s="26">
        <v>44663</v>
      </c>
      <c r="AB219" s="27">
        <v>1.967E-2</v>
      </c>
      <c r="AC219" s="27">
        <v>0.14932999999999999</v>
      </c>
      <c r="AD219" s="27">
        <v>0.21734000000000001</v>
      </c>
      <c r="AE219" s="27">
        <v>0.13099</v>
      </c>
      <c r="AF219" s="27">
        <v>3.3099999999999997E-2</v>
      </c>
      <c r="AG219" s="27">
        <v>9.7890000000000005E-2</v>
      </c>
    </row>
    <row r="220" spans="2:33" s="14" customFormat="1" ht="12">
      <c r="B220" s="26">
        <f>CRP!K167</f>
        <v>44662</v>
      </c>
      <c r="C220" s="27">
        <f>CRP!L167</f>
        <v>1.9460000000000002E-2</v>
      </c>
      <c r="D220" s="27">
        <f>CRP!M167</f>
        <v>0.15323999999999999</v>
      </c>
      <c r="E220" s="27">
        <f>CRP!N167</f>
        <v>0.21698000000000001</v>
      </c>
      <c r="F220" s="27">
        <f>CRP!O167</f>
        <v>0.13155</v>
      </c>
      <c r="G220" s="27">
        <f>CRP!P167</f>
        <v>3.32E-2</v>
      </c>
      <c r="H220" s="27">
        <f>CRP!Q167</f>
        <v>9.8350000000000007E-2</v>
      </c>
      <c r="AA220" s="26">
        <v>44662</v>
      </c>
      <c r="AB220" s="27">
        <v>1.9460000000000002E-2</v>
      </c>
      <c r="AC220" s="27">
        <v>0.15323999999999999</v>
      </c>
      <c r="AD220" s="27">
        <v>0.21698000000000001</v>
      </c>
      <c r="AE220" s="27">
        <v>0.13155</v>
      </c>
      <c r="AF220" s="27">
        <v>3.32E-2</v>
      </c>
      <c r="AG220" s="27">
        <v>9.8350000000000007E-2</v>
      </c>
    </row>
    <row r="221" spans="2:33" s="14" customFormat="1" ht="12">
      <c r="B221" s="26">
        <f>CRP!K168</f>
        <v>44659</v>
      </c>
      <c r="C221" s="27">
        <f>CRP!L168</f>
        <v>1.9570000000000001E-2</v>
      </c>
      <c r="D221" s="27">
        <f>CRP!M168</f>
        <v>0.14141000000000001</v>
      </c>
      <c r="E221" s="27">
        <f>CRP!N168</f>
        <v>0.21634</v>
      </c>
      <c r="F221" s="27">
        <f>CRP!O168</f>
        <v>0.12847</v>
      </c>
      <c r="G221" s="27">
        <f>CRP!P168</f>
        <v>3.1809999999999998E-2</v>
      </c>
      <c r="H221" s="27">
        <f>CRP!Q168</f>
        <v>9.6659999999999996E-2</v>
      </c>
      <c r="AA221" s="26">
        <v>44659</v>
      </c>
      <c r="AB221" s="27">
        <v>1.9570000000000001E-2</v>
      </c>
      <c r="AC221" s="27">
        <v>0.14141000000000001</v>
      </c>
      <c r="AD221" s="27">
        <v>0.21634</v>
      </c>
      <c r="AE221" s="27">
        <v>0.12847</v>
      </c>
      <c r="AF221" s="27">
        <v>3.1809999999999998E-2</v>
      </c>
      <c r="AG221" s="27">
        <v>9.6659999999999996E-2</v>
      </c>
    </row>
    <row r="222" spans="2:33" s="14" customFormat="1" ht="12">
      <c r="B222" s="26">
        <f>CRP!K169</f>
        <v>44658</v>
      </c>
      <c r="C222" s="27">
        <f>CRP!L169</f>
        <v>1.9619999999999999E-2</v>
      </c>
      <c r="D222" s="27">
        <f>CRP!M169</f>
        <v>0.14105000000000001</v>
      </c>
      <c r="E222" s="27">
        <f>CRP!N169</f>
        <v>0.21656</v>
      </c>
      <c r="F222" s="27">
        <f>CRP!O169</f>
        <v>0.129</v>
      </c>
      <c r="G222" s="27">
        <f>CRP!P169</f>
        <v>3.107E-2</v>
      </c>
      <c r="H222" s="27">
        <f>CRP!Q169</f>
        <v>9.7930000000000003E-2</v>
      </c>
      <c r="AA222" s="26">
        <v>44658</v>
      </c>
      <c r="AB222" s="27">
        <v>1.9619999999999999E-2</v>
      </c>
      <c r="AC222" s="27">
        <v>0.14105000000000001</v>
      </c>
      <c r="AD222" s="27">
        <v>0.21656</v>
      </c>
      <c r="AE222" s="27">
        <v>0.129</v>
      </c>
      <c r="AF222" s="27">
        <v>3.107E-2</v>
      </c>
      <c r="AG222" s="27">
        <v>9.7930000000000003E-2</v>
      </c>
    </row>
    <row r="223" spans="2:33" s="14" customFormat="1" ht="12">
      <c r="B223" s="26">
        <f>CRP!K170</f>
        <v>44657</v>
      </c>
      <c r="C223" s="27">
        <f>CRP!L170</f>
        <v>1.9230000000000001E-2</v>
      </c>
      <c r="D223" s="27">
        <f>CRP!M170</f>
        <v>0.14280999999999999</v>
      </c>
      <c r="E223" s="27">
        <f>CRP!N170</f>
        <v>0.21572</v>
      </c>
      <c r="F223" s="27">
        <f>CRP!O170</f>
        <v>0.12956000000000001</v>
      </c>
      <c r="G223" s="27">
        <f>CRP!P170</f>
        <v>3.1019999999999999E-2</v>
      </c>
      <c r="H223" s="27">
        <f>CRP!Q170</f>
        <v>9.8540000000000003E-2</v>
      </c>
      <c r="AA223" s="26">
        <v>44657</v>
      </c>
      <c r="AB223" s="27">
        <v>1.9230000000000001E-2</v>
      </c>
      <c r="AC223" s="27">
        <v>0.14280999999999999</v>
      </c>
      <c r="AD223" s="27">
        <v>0.21572</v>
      </c>
      <c r="AE223" s="27">
        <v>0.12956000000000001</v>
      </c>
      <c r="AF223" s="27">
        <v>3.1019999999999999E-2</v>
      </c>
      <c r="AG223" s="27">
        <v>9.8540000000000003E-2</v>
      </c>
    </row>
    <row r="224" spans="2:33" s="14" customFormat="1" ht="12">
      <c r="B224" s="26">
        <f>CRP!K171</f>
        <v>44656</v>
      </c>
      <c r="C224" s="27">
        <f>CRP!L171</f>
        <v>1.9040000000000001E-2</v>
      </c>
      <c r="D224" s="27">
        <f>CRP!M171</f>
        <v>0.14293</v>
      </c>
      <c r="E224" s="27">
        <f>CRP!N171</f>
        <v>0.21573000000000001</v>
      </c>
      <c r="F224" s="27">
        <f>CRP!O171</f>
        <v>0.12884000000000001</v>
      </c>
      <c r="G224" s="27">
        <f>CRP!P171</f>
        <v>3.075E-2</v>
      </c>
      <c r="H224" s="27">
        <f>CRP!Q171</f>
        <v>9.8089999999999997E-2</v>
      </c>
      <c r="AA224" s="26">
        <v>44656</v>
      </c>
      <c r="AB224" s="27">
        <v>1.9040000000000001E-2</v>
      </c>
      <c r="AC224" s="27">
        <v>0.14293</v>
      </c>
      <c r="AD224" s="27">
        <v>0.21573000000000001</v>
      </c>
      <c r="AE224" s="27">
        <v>0.12884000000000001</v>
      </c>
      <c r="AF224" s="27">
        <v>3.075E-2</v>
      </c>
      <c r="AG224" s="27">
        <v>9.8089999999999997E-2</v>
      </c>
    </row>
    <row r="225" spans="2:33" s="14" customFormat="1" ht="12">
      <c r="B225" s="26">
        <f>CRP!K172</f>
        <v>44655</v>
      </c>
      <c r="C225" s="27">
        <f>CRP!L172</f>
        <v>1.9130000000000001E-2</v>
      </c>
      <c r="D225" s="27">
        <f>CRP!M172</f>
        <v>0.13868</v>
      </c>
      <c r="E225" s="27">
        <f>CRP!N172</f>
        <v>0.21562999999999999</v>
      </c>
      <c r="F225" s="27">
        <f>CRP!O172</f>
        <v>0.12703</v>
      </c>
      <c r="G225" s="27">
        <f>CRP!P172</f>
        <v>3.0370000000000001E-2</v>
      </c>
      <c r="H225" s="27">
        <f>CRP!Q172</f>
        <v>9.6659999999999996E-2</v>
      </c>
      <c r="AA225" s="26">
        <v>44655</v>
      </c>
      <c r="AB225" s="27">
        <v>1.9130000000000001E-2</v>
      </c>
      <c r="AC225" s="27">
        <v>0.13868</v>
      </c>
      <c r="AD225" s="27">
        <v>0.21562999999999999</v>
      </c>
      <c r="AE225" s="27">
        <v>0.12703</v>
      </c>
      <c r="AF225" s="27">
        <v>3.0370000000000001E-2</v>
      </c>
      <c r="AG225" s="27">
        <v>9.6659999999999996E-2</v>
      </c>
    </row>
    <row r="226" spans="2:33" s="14" customFormat="1" ht="12">
      <c r="B226" s="26">
        <f>CRP!K173</f>
        <v>44652</v>
      </c>
      <c r="C226" s="27">
        <f>CRP!L173</f>
        <v>1.9400000000000001E-2</v>
      </c>
      <c r="D226" s="27">
        <f>CRP!M173</f>
        <v>0.13711000000000001</v>
      </c>
      <c r="E226" s="27">
        <f>CRP!N173</f>
        <v>0.21590000000000001</v>
      </c>
      <c r="F226" s="27">
        <f>CRP!O173</f>
        <v>0.12609999999999999</v>
      </c>
      <c r="G226" s="27">
        <f>CRP!P173</f>
        <v>3.005E-2</v>
      </c>
      <c r="H226" s="27">
        <f>CRP!Q173</f>
        <v>9.6049999999999996E-2</v>
      </c>
      <c r="AA226" s="26">
        <v>44652</v>
      </c>
      <c r="AB226" s="27">
        <v>1.9400000000000001E-2</v>
      </c>
      <c r="AC226" s="27">
        <v>0.13711000000000001</v>
      </c>
      <c r="AD226" s="27">
        <v>0.21590000000000001</v>
      </c>
      <c r="AE226" s="27">
        <v>0.12609999999999999</v>
      </c>
      <c r="AF226" s="27">
        <v>3.005E-2</v>
      </c>
      <c r="AG226" s="27">
        <v>9.6049999999999996E-2</v>
      </c>
    </row>
    <row r="227" spans="2:33" s="14" customFormat="1" ht="12">
      <c r="B227" s="26">
        <f>CRP!K174</f>
        <v>44651</v>
      </c>
      <c r="C227" s="27">
        <f>CRP!L174</f>
        <v>1.9279999999999999E-2</v>
      </c>
      <c r="D227" s="27">
        <f>CRP!M174</f>
        <v>0.13614000000000001</v>
      </c>
      <c r="E227" s="27">
        <f>CRP!N174</f>
        <v>0.21556</v>
      </c>
      <c r="F227" s="27">
        <f>CRP!O174</f>
        <v>0.12554999999999999</v>
      </c>
      <c r="G227" s="27">
        <f>CRP!P174</f>
        <v>2.9649999999999999E-2</v>
      </c>
      <c r="H227" s="27">
        <f>CRP!Q174</f>
        <v>9.5899999999999999E-2</v>
      </c>
      <c r="AA227" s="26">
        <v>44651</v>
      </c>
      <c r="AB227" s="27">
        <v>1.9279999999999999E-2</v>
      </c>
      <c r="AC227" s="27">
        <v>0.13614000000000001</v>
      </c>
      <c r="AD227" s="27">
        <v>0.21556</v>
      </c>
      <c r="AE227" s="27">
        <v>0.12554999999999999</v>
      </c>
      <c r="AF227" s="27">
        <v>2.9649999999999999E-2</v>
      </c>
      <c r="AG227" s="27">
        <v>9.5899999999999999E-2</v>
      </c>
    </row>
    <row r="228" spans="2:33" s="14" customFormat="1" ht="12">
      <c r="B228" s="26">
        <f>CRP!K175</f>
        <v>44650</v>
      </c>
      <c r="C228" s="27">
        <f>CRP!L175</f>
        <v>1.9349999999999999E-2</v>
      </c>
      <c r="D228" s="27">
        <f>CRP!M175</f>
        <v>0.13689000000000001</v>
      </c>
      <c r="E228" s="27">
        <f>CRP!N175</f>
        <v>0.21553</v>
      </c>
      <c r="F228" s="27">
        <f>CRP!O175</f>
        <v>0.12642999999999999</v>
      </c>
      <c r="G228" s="27">
        <f>CRP!P175</f>
        <v>2.8850000000000001E-2</v>
      </c>
      <c r="H228" s="27">
        <f>CRP!Q175</f>
        <v>9.758E-2</v>
      </c>
      <c r="AA228" s="26">
        <v>44650</v>
      </c>
      <c r="AB228" s="27">
        <v>1.9349999999999999E-2</v>
      </c>
      <c r="AC228" s="27">
        <v>0.13689000000000001</v>
      </c>
      <c r="AD228" s="27">
        <v>0.21553</v>
      </c>
      <c r="AE228" s="27">
        <v>0.12642999999999999</v>
      </c>
      <c r="AF228" s="27">
        <v>2.8850000000000001E-2</v>
      </c>
      <c r="AG228" s="27">
        <v>9.758E-2</v>
      </c>
    </row>
    <row r="229" spans="2:33" s="14" customFormat="1" ht="12">
      <c r="B229" s="26">
        <f>CRP!K176</f>
        <v>44649</v>
      </c>
      <c r="C229" s="27">
        <f>CRP!L176</f>
        <v>1.9460000000000002E-2</v>
      </c>
      <c r="D229" s="27">
        <f>CRP!M176</f>
        <v>0.13839000000000001</v>
      </c>
      <c r="E229" s="27">
        <f>CRP!N176</f>
        <v>0.21597</v>
      </c>
      <c r="F229" s="27">
        <f>CRP!O176</f>
        <v>0.12837000000000001</v>
      </c>
      <c r="G229" s="27">
        <f>CRP!P176</f>
        <v>2.9499999999999998E-2</v>
      </c>
      <c r="H229" s="27">
        <f>CRP!Q176</f>
        <v>9.887E-2</v>
      </c>
      <c r="AA229" s="26">
        <v>44649</v>
      </c>
      <c r="AB229" s="27">
        <v>1.9460000000000002E-2</v>
      </c>
      <c r="AC229" s="27">
        <v>0.13839000000000001</v>
      </c>
      <c r="AD229" s="27">
        <v>0.21597</v>
      </c>
      <c r="AE229" s="27">
        <v>0.12837000000000001</v>
      </c>
      <c r="AF229" s="27">
        <v>2.9499999999999998E-2</v>
      </c>
      <c r="AG229" s="27">
        <v>9.887E-2</v>
      </c>
    </row>
    <row r="230" spans="2:33" s="14" customFormat="1" ht="12">
      <c r="B230" s="26">
        <f>CRP!K177</f>
        <v>44648</v>
      </c>
      <c r="C230" s="27">
        <f>CRP!L177</f>
        <v>1.9609999999999999E-2</v>
      </c>
      <c r="D230" s="27">
        <f>CRP!M177</f>
        <v>0.13924</v>
      </c>
      <c r="E230" s="27">
        <f>CRP!N177</f>
        <v>0.21606</v>
      </c>
      <c r="F230" s="27">
        <f>CRP!O177</f>
        <v>0.12839</v>
      </c>
      <c r="G230" s="27">
        <f>CRP!P177</f>
        <v>3.04E-2</v>
      </c>
      <c r="H230" s="27">
        <f>CRP!Q177</f>
        <v>9.7989999999999994E-2</v>
      </c>
      <c r="AA230" s="26">
        <v>44648</v>
      </c>
      <c r="AB230" s="27">
        <v>1.9609999999999999E-2</v>
      </c>
      <c r="AC230" s="27">
        <v>0.13924</v>
      </c>
      <c r="AD230" s="27">
        <v>0.21606</v>
      </c>
      <c r="AE230" s="27">
        <v>0.12839</v>
      </c>
      <c r="AF230" s="27">
        <v>3.04E-2</v>
      </c>
      <c r="AG230" s="27">
        <v>9.7989999999999994E-2</v>
      </c>
    </row>
    <row r="231" spans="2:33" s="14" customFormat="1" ht="12">
      <c r="B231" s="26">
        <f>CRP!K178</f>
        <v>44645</v>
      </c>
      <c r="C231" s="27">
        <f>CRP!L178</f>
        <v>1.9380000000000001E-2</v>
      </c>
      <c r="D231" s="27">
        <f>CRP!M178</f>
        <v>0.13729</v>
      </c>
      <c r="E231" s="27">
        <f>CRP!N178</f>
        <v>0.21365000000000001</v>
      </c>
      <c r="F231" s="27">
        <f>CRP!O178</f>
        <v>0.12531999999999999</v>
      </c>
      <c r="G231" s="27">
        <f>CRP!P178</f>
        <v>2.877E-2</v>
      </c>
      <c r="H231" s="27">
        <f>CRP!Q178</f>
        <v>9.6549999999999997E-2</v>
      </c>
      <c r="AA231" s="26">
        <v>44645</v>
      </c>
      <c r="AB231" s="27">
        <v>1.9380000000000001E-2</v>
      </c>
      <c r="AC231" s="27">
        <v>0.13729</v>
      </c>
      <c r="AD231" s="27">
        <v>0.21365000000000001</v>
      </c>
      <c r="AE231" s="27">
        <v>0.12531999999999999</v>
      </c>
      <c r="AF231" s="27">
        <v>2.877E-2</v>
      </c>
      <c r="AG231" s="27">
        <v>9.6549999999999997E-2</v>
      </c>
    </row>
    <row r="232" spans="2:33" s="14" customFormat="1" ht="12">
      <c r="B232" s="26">
        <f>CRP!K179</f>
        <v>44644</v>
      </c>
      <c r="C232" s="27">
        <f>CRP!L179</f>
        <v>1.9380000000000001E-2</v>
      </c>
      <c r="D232" s="27">
        <f>CRP!M179</f>
        <v>0.13616</v>
      </c>
      <c r="E232" s="27">
        <f>CRP!N179</f>
        <v>0.2135</v>
      </c>
      <c r="F232" s="27">
        <f>CRP!O179</f>
        <v>0.12486999999999999</v>
      </c>
      <c r="G232" s="27">
        <f>CRP!P179</f>
        <v>2.86E-2</v>
      </c>
      <c r="H232" s="27">
        <f>CRP!Q179</f>
        <v>9.6269999999999994E-2</v>
      </c>
      <c r="AA232" s="26">
        <v>44644</v>
      </c>
      <c r="AB232" s="27">
        <v>1.9380000000000001E-2</v>
      </c>
      <c r="AC232" s="27">
        <v>0.13616</v>
      </c>
      <c r="AD232" s="27">
        <v>0.2135</v>
      </c>
      <c r="AE232" s="27">
        <v>0.12486999999999999</v>
      </c>
      <c r="AF232" s="27">
        <v>2.86E-2</v>
      </c>
      <c r="AG232" s="27">
        <v>9.6269999999999994E-2</v>
      </c>
    </row>
    <row r="233" spans="2:33" s="14" customFormat="1" ht="12">
      <c r="B233" s="26">
        <f>CRP!K180</f>
        <v>44643</v>
      </c>
      <c r="C233" s="27">
        <f>CRP!L180</f>
        <v>1.933E-2</v>
      </c>
      <c r="D233" s="27">
        <f>CRP!M180</f>
        <v>0.13561000000000001</v>
      </c>
      <c r="E233" s="27">
        <f>CRP!N180</f>
        <v>0.21353</v>
      </c>
      <c r="F233" s="27">
        <f>CRP!O180</f>
        <v>0.12357</v>
      </c>
      <c r="G233" s="27">
        <f>CRP!P180</f>
        <v>2.809E-2</v>
      </c>
      <c r="H233" s="27">
        <f>CRP!Q180</f>
        <v>9.5479999999999995E-2</v>
      </c>
      <c r="AA233" s="26">
        <v>44643</v>
      </c>
      <c r="AB233" s="27">
        <v>1.933E-2</v>
      </c>
      <c r="AC233" s="27">
        <v>0.13561000000000001</v>
      </c>
      <c r="AD233" s="27">
        <v>0.21353</v>
      </c>
      <c r="AE233" s="27">
        <v>0.12357</v>
      </c>
      <c r="AF233" s="27">
        <v>2.809E-2</v>
      </c>
      <c r="AG233" s="27">
        <v>9.5479999999999995E-2</v>
      </c>
    </row>
    <row r="234" spans="2:33" s="14" customFormat="1" ht="12">
      <c r="B234" s="26">
        <f>CRP!K181</f>
        <v>44642</v>
      </c>
      <c r="C234" s="27">
        <f>CRP!L181</f>
        <v>1.951E-2</v>
      </c>
      <c r="D234" s="27">
        <f>CRP!M181</f>
        <v>0.13642000000000001</v>
      </c>
      <c r="E234" s="27">
        <f>CRP!N181</f>
        <v>0.21354000000000001</v>
      </c>
      <c r="F234" s="27">
        <f>CRP!O181</f>
        <v>0.12454</v>
      </c>
      <c r="G234" s="27">
        <f>CRP!P181</f>
        <v>2.827E-2</v>
      </c>
      <c r="H234" s="27">
        <f>CRP!Q181</f>
        <v>9.6269999999999994E-2</v>
      </c>
      <c r="AA234" s="26">
        <v>44642</v>
      </c>
      <c r="AB234" s="27">
        <v>1.951E-2</v>
      </c>
      <c r="AC234" s="27">
        <v>0.13642000000000001</v>
      </c>
      <c r="AD234" s="27">
        <v>0.21354000000000001</v>
      </c>
      <c r="AE234" s="27">
        <v>0.12454</v>
      </c>
      <c r="AF234" s="27">
        <v>2.827E-2</v>
      </c>
      <c r="AG234" s="27">
        <v>9.6269999999999994E-2</v>
      </c>
    </row>
    <row r="235" spans="2:33" s="14" customFormat="1" ht="12">
      <c r="B235" s="26">
        <f>CRP!K182</f>
        <v>44641</v>
      </c>
      <c r="C235" s="27">
        <f>CRP!L182</f>
        <v>1.9699999999999999E-2</v>
      </c>
      <c r="D235" s="27">
        <f>CRP!M182</f>
        <v>0.13743</v>
      </c>
      <c r="E235" s="27">
        <f>CRP!N182</f>
        <v>0.21364</v>
      </c>
      <c r="F235" s="27">
        <f>CRP!O182</f>
        <v>0.12570999999999999</v>
      </c>
      <c r="G235" s="27">
        <f>CRP!P182</f>
        <v>2.7380000000000002E-2</v>
      </c>
      <c r="H235" s="27">
        <f>CRP!Q182</f>
        <v>9.8330000000000001E-2</v>
      </c>
      <c r="AA235" s="26">
        <v>44641</v>
      </c>
      <c r="AB235" s="27">
        <v>1.9699999999999999E-2</v>
      </c>
      <c r="AC235" s="27">
        <v>0.13743</v>
      </c>
      <c r="AD235" s="27">
        <v>0.21364</v>
      </c>
      <c r="AE235" s="27">
        <v>0.12570999999999999</v>
      </c>
      <c r="AF235" s="27">
        <v>2.7380000000000002E-2</v>
      </c>
      <c r="AG235" s="27">
        <v>9.8330000000000001E-2</v>
      </c>
    </row>
    <row r="236" spans="2:33" s="14" customFormat="1" ht="12">
      <c r="B236" s="26">
        <f>CRP!K183</f>
        <v>44638</v>
      </c>
      <c r="C236" s="27">
        <f>CRP!L183</f>
        <v>1.9279999999999999E-2</v>
      </c>
      <c r="D236" s="27">
        <f>CRP!M183</f>
        <v>0.13592000000000001</v>
      </c>
      <c r="E236" s="27">
        <f>CRP!N183</f>
        <v>0.21179999999999999</v>
      </c>
      <c r="F236" s="27">
        <f>CRP!O183</f>
        <v>0.12651999999999999</v>
      </c>
      <c r="G236" s="27">
        <f>CRP!P183</f>
        <v>2.7310000000000001E-2</v>
      </c>
      <c r="H236" s="27">
        <f>CRP!Q183</f>
        <v>9.9210000000000007E-2</v>
      </c>
      <c r="AA236" s="26">
        <v>44638</v>
      </c>
      <c r="AB236" s="27">
        <v>1.9279999999999999E-2</v>
      </c>
      <c r="AC236" s="27">
        <v>0.13592000000000001</v>
      </c>
      <c r="AD236" s="27">
        <v>0.21179999999999999</v>
      </c>
      <c r="AE236" s="27">
        <v>0.12651999999999999</v>
      </c>
      <c r="AF236" s="27">
        <v>2.7310000000000001E-2</v>
      </c>
      <c r="AG236" s="27">
        <v>9.9210000000000007E-2</v>
      </c>
    </row>
    <row r="237" spans="2:33" s="14" customFormat="1" ht="12">
      <c r="B237" s="26">
        <f>CRP!K184</f>
        <v>44637</v>
      </c>
      <c r="C237" s="27">
        <f>CRP!L184</f>
        <v>1.9359999999999999E-2</v>
      </c>
      <c r="D237" s="27">
        <f>CRP!M184</f>
        <v>0.13622999999999999</v>
      </c>
      <c r="E237" s="27">
        <f>CRP!N184</f>
        <v>0.21153</v>
      </c>
      <c r="F237" s="27">
        <f>CRP!O184</f>
        <v>0.12705</v>
      </c>
      <c r="G237" s="27">
        <f>CRP!P184</f>
        <v>2.7019999999999999E-2</v>
      </c>
      <c r="H237" s="27">
        <f>CRP!Q184</f>
        <v>0.10002999999999999</v>
      </c>
      <c r="AA237" s="26">
        <v>44637</v>
      </c>
      <c r="AB237" s="27">
        <v>1.9359999999999999E-2</v>
      </c>
      <c r="AC237" s="27">
        <v>0.13622999999999999</v>
      </c>
      <c r="AD237" s="27">
        <v>0.21153</v>
      </c>
      <c r="AE237" s="27">
        <v>0.12705</v>
      </c>
      <c r="AF237" s="27">
        <v>2.7019999999999999E-2</v>
      </c>
      <c r="AG237" s="27">
        <v>0.10002999999999999</v>
      </c>
    </row>
    <row r="238" spans="2:33" s="14" customFormat="1" ht="12">
      <c r="B238" s="26">
        <f>CRP!K185</f>
        <v>44636</v>
      </c>
      <c r="C238" s="27">
        <f>CRP!L185</f>
        <v>1.9640000000000001E-2</v>
      </c>
      <c r="D238" s="27">
        <f>CRP!M185</f>
        <v>0.13866999999999999</v>
      </c>
      <c r="E238" s="27">
        <f>CRP!N185</f>
        <v>0.21149999999999999</v>
      </c>
      <c r="F238" s="27">
        <f>CRP!O185</f>
        <v>0.12673000000000001</v>
      </c>
      <c r="G238" s="27">
        <f>CRP!P185</f>
        <v>2.775E-2</v>
      </c>
      <c r="H238" s="27">
        <f>CRP!Q185</f>
        <v>9.8979999999999999E-2</v>
      </c>
      <c r="AA238" s="26">
        <v>44636</v>
      </c>
      <c r="AB238" s="27">
        <v>1.9640000000000001E-2</v>
      </c>
      <c r="AC238" s="27">
        <v>0.13866999999999999</v>
      </c>
      <c r="AD238" s="27">
        <v>0.21149999999999999</v>
      </c>
      <c r="AE238" s="27">
        <v>0.12673000000000001</v>
      </c>
      <c r="AF238" s="27">
        <v>2.775E-2</v>
      </c>
      <c r="AG238" s="27">
        <v>9.8979999999999999E-2</v>
      </c>
    </row>
    <row r="239" spans="2:33" s="14" customFormat="1" ht="12">
      <c r="B239" s="26">
        <f>CRP!K186</f>
        <v>44635</v>
      </c>
      <c r="C239" s="27">
        <f>CRP!L186</f>
        <v>1.9980000000000001E-2</v>
      </c>
      <c r="D239" s="27">
        <f>CRP!M186</f>
        <v>0.13875999999999999</v>
      </c>
      <c r="E239" s="27">
        <f>CRP!N186</f>
        <v>0.21156</v>
      </c>
      <c r="F239" s="27">
        <f>CRP!O186</f>
        <v>0.12755</v>
      </c>
      <c r="G239" s="27">
        <f>CRP!P186</f>
        <v>2.7449999999999999E-2</v>
      </c>
      <c r="H239" s="27">
        <f>CRP!Q186</f>
        <v>0.10009999999999999</v>
      </c>
      <c r="AA239" s="26">
        <v>44635</v>
      </c>
      <c r="AB239" s="27">
        <v>1.9980000000000001E-2</v>
      </c>
      <c r="AC239" s="27">
        <v>0.13875999999999999</v>
      </c>
      <c r="AD239" s="27">
        <v>0.21156</v>
      </c>
      <c r="AE239" s="27">
        <v>0.12755</v>
      </c>
      <c r="AF239" s="27">
        <v>2.7449999999999999E-2</v>
      </c>
      <c r="AG239" s="27">
        <v>0.10009999999999999</v>
      </c>
    </row>
    <row r="240" spans="2:33" s="14" customFormat="1" ht="12">
      <c r="B240" s="26">
        <f>CRP!K187</f>
        <v>44634</v>
      </c>
      <c r="C240" s="27">
        <f>CRP!L187</f>
        <v>1.976E-2</v>
      </c>
      <c r="D240" s="27">
        <f>CRP!M187</f>
        <v>0.13613</v>
      </c>
      <c r="E240" s="27">
        <f>CRP!N187</f>
        <v>0.21135000000000001</v>
      </c>
      <c r="F240" s="27">
        <f>CRP!O187</f>
        <v>0.12812999999999999</v>
      </c>
      <c r="G240" s="27">
        <f>CRP!P187</f>
        <v>2.7400000000000001E-2</v>
      </c>
      <c r="H240" s="27">
        <f>CRP!Q187</f>
        <v>0.10073</v>
      </c>
      <c r="AA240" s="26">
        <v>44634</v>
      </c>
      <c r="AB240" s="27">
        <v>1.976E-2</v>
      </c>
      <c r="AC240" s="27">
        <v>0.13613</v>
      </c>
      <c r="AD240" s="27">
        <v>0.21135000000000001</v>
      </c>
      <c r="AE240" s="27">
        <v>0.12812999999999999</v>
      </c>
      <c r="AF240" s="27">
        <v>2.7400000000000001E-2</v>
      </c>
      <c r="AG240" s="27">
        <v>0.10073</v>
      </c>
    </row>
    <row r="241" spans="2:33" s="14" customFormat="1" ht="12">
      <c r="B241" s="26">
        <f>CRP!K188</f>
        <v>44631</v>
      </c>
      <c r="C241" s="27">
        <f>CRP!L188</f>
        <v>1.968E-2</v>
      </c>
      <c r="D241" s="27">
        <f>CRP!M188</f>
        <v>0.16807</v>
      </c>
      <c r="E241" s="27">
        <f>CRP!N188</f>
        <v>0.20984</v>
      </c>
      <c r="F241" s="27">
        <f>CRP!O188</f>
        <v>0.1406</v>
      </c>
      <c r="G241" s="27">
        <f>CRP!P188</f>
        <v>2.6950000000000002E-2</v>
      </c>
      <c r="H241" s="27">
        <f>CRP!Q188</f>
        <v>0.11365</v>
      </c>
      <c r="AA241" s="26">
        <v>44631</v>
      </c>
      <c r="AB241" s="27">
        <v>1.968E-2</v>
      </c>
      <c r="AC241" s="27">
        <v>0.16807</v>
      </c>
      <c r="AD241" s="27">
        <v>0.20984</v>
      </c>
      <c r="AE241" s="27">
        <v>0.1406</v>
      </c>
      <c r="AF241" s="27">
        <v>2.6950000000000002E-2</v>
      </c>
      <c r="AG241" s="27">
        <v>0.11365</v>
      </c>
    </row>
    <row r="242" spans="2:33" s="14" customFormat="1" ht="12">
      <c r="B242" s="26">
        <f>CRP!K189</f>
        <v>44630</v>
      </c>
      <c r="C242" s="27">
        <f>CRP!L189</f>
        <v>1.9560000000000001E-2</v>
      </c>
      <c r="D242" s="27">
        <f>CRP!M189</f>
        <v>0.17069999999999999</v>
      </c>
      <c r="E242" s="27">
        <f>CRP!N189</f>
        <v>0.21004</v>
      </c>
      <c r="F242" s="27">
        <f>CRP!O189</f>
        <v>0.14166999999999999</v>
      </c>
      <c r="G242" s="27">
        <f>CRP!P189</f>
        <v>2.7210000000000002E-2</v>
      </c>
      <c r="H242" s="27">
        <f>CRP!Q189</f>
        <v>0.11446000000000001</v>
      </c>
      <c r="AA242" s="26">
        <v>44630</v>
      </c>
      <c r="AB242" s="27">
        <v>1.9560000000000001E-2</v>
      </c>
      <c r="AC242" s="27">
        <v>0.17069999999999999</v>
      </c>
      <c r="AD242" s="27">
        <v>0.21004</v>
      </c>
      <c r="AE242" s="27">
        <v>0.14166999999999999</v>
      </c>
      <c r="AF242" s="27">
        <v>2.7210000000000002E-2</v>
      </c>
      <c r="AG242" s="27">
        <v>0.11446000000000001</v>
      </c>
    </row>
    <row r="243" spans="2:33" s="14" customFormat="1" ht="12">
      <c r="B243" s="26">
        <f>CRP!K190</f>
        <v>44628</v>
      </c>
      <c r="C243" s="27">
        <f>CRP!L190</f>
        <v>1.9910000000000001E-2</v>
      </c>
      <c r="D243" s="27">
        <f>CRP!M190</f>
        <v>0.17885000000000001</v>
      </c>
      <c r="E243" s="27">
        <f>CRP!N190</f>
        <v>0.21023</v>
      </c>
      <c r="F243" s="27">
        <f>CRP!O190</f>
        <v>0.14521000000000001</v>
      </c>
      <c r="G243" s="27">
        <f>CRP!P190</f>
        <v>2.717E-2</v>
      </c>
      <c r="H243" s="27">
        <f>CRP!Q190</f>
        <v>0.11804000000000001</v>
      </c>
      <c r="AA243" s="26">
        <v>44628</v>
      </c>
      <c r="AB243" s="27">
        <v>1.9910000000000001E-2</v>
      </c>
      <c r="AC243" s="27">
        <v>0.17885000000000001</v>
      </c>
      <c r="AD243" s="27">
        <v>0.21023</v>
      </c>
      <c r="AE243" s="27">
        <v>0.14521000000000001</v>
      </c>
      <c r="AF243" s="27">
        <v>2.717E-2</v>
      </c>
      <c r="AG243" s="27">
        <v>0.11804000000000001</v>
      </c>
    </row>
    <row r="244" spans="2:33" s="14" customFormat="1" ht="12">
      <c r="B244" s="26">
        <f>CRP!K191</f>
        <v>44627</v>
      </c>
      <c r="C244" s="27">
        <f>CRP!L191</f>
        <v>1.959E-2</v>
      </c>
      <c r="D244" s="27">
        <f>CRP!M191</f>
        <v>0.17977000000000001</v>
      </c>
      <c r="E244" s="27">
        <f>CRP!N191</f>
        <v>0.21190999999999999</v>
      </c>
      <c r="F244" s="27">
        <f>CRP!O191</f>
        <v>0.14515</v>
      </c>
      <c r="G244" s="27">
        <f>CRP!P191</f>
        <v>2.7019999999999999E-2</v>
      </c>
      <c r="H244" s="27">
        <f>CRP!Q191</f>
        <v>0.11813</v>
      </c>
      <c r="AA244" s="26">
        <v>44627</v>
      </c>
      <c r="AB244" s="27">
        <v>1.959E-2</v>
      </c>
      <c r="AC244" s="27">
        <v>0.17977000000000001</v>
      </c>
      <c r="AD244" s="27">
        <v>0.21190999999999999</v>
      </c>
      <c r="AE244" s="27">
        <v>0.14515</v>
      </c>
      <c r="AF244" s="27">
        <v>2.7019999999999999E-2</v>
      </c>
      <c r="AG244" s="27">
        <v>0.11813</v>
      </c>
    </row>
    <row r="245" spans="2:33" s="14" customFormat="1" ht="12">
      <c r="B245" s="26">
        <f>CRP!K192</f>
        <v>44624</v>
      </c>
      <c r="C245" s="27">
        <f>CRP!L192</f>
        <v>1.917E-2</v>
      </c>
      <c r="D245" s="27">
        <f>CRP!M192</f>
        <v>0.18465999999999999</v>
      </c>
      <c r="E245" s="27">
        <f>CRP!N192</f>
        <v>0.21501999999999999</v>
      </c>
      <c r="F245" s="27">
        <f>CRP!O192</f>
        <v>0.14710999999999999</v>
      </c>
      <c r="G245" s="27">
        <f>CRP!P192</f>
        <v>2.647E-2</v>
      </c>
      <c r="H245" s="27">
        <f>CRP!Q192</f>
        <v>0.12064</v>
      </c>
      <c r="AA245" s="26">
        <v>44624</v>
      </c>
      <c r="AB245" s="27">
        <v>1.917E-2</v>
      </c>
      <c r="AC245" s="27">
        <v>0.18465999999999999</v>
      </c>
      <c r="AD245" s="27">
        <v>0.21501999999999999</v>
      </c>
      <c r="AE245" s="27">
        <v>0.14710999999999999</v>
      </c>
      <c r="AF245" s="27">
        <v>2.647E-2</v>
      </c>
      <c r="AG245" s="27">
        <v>0.12064</v>
      </c>
    </row>
    <row r="246" spans="2:33" s="14" customFormat="1" ht="12">
      <c r="B246" s="26">
        <f>CRP!K193</f>
        <v>44623</v>
      </c>
      <c r="C246" s="27">
        <f>CRP!L193</f>
        <v>1.899E-2</v>
      </c>
      <c r="D246" s="27">
        <f>CRP!M193</f>
        <v>0.18590999999999999</v>
      </c>
      <c r="E246" s="27">
        <f>CRP!N193</f>
        <v>0.21534</v>
      </c>
      <c r="F246" s="27">
        <f>CRP!O193</f>
        <v>0.14685000000000001</v>
      </c>
      <c r="G246" s="27">
        <f>CRP!P193</f>
        <v>2.6769999999999999E-2</v>
      </c>
      <c r="H246" s="27">
        <f>CRP!Q193</f>
        <v>0.12008000000000001</v>
      </c>
      <c r="AA246" s="26">
        <v>44623</v>
      </c>
      <c r="AB246" s="27">
        <v>1.899E-2</v>
      </c>
      <c r="AC246" s="27">
        <v>0.18590999999999999</v>
      </c>
      <c r="AD246" s="27">
        <v>0.21534</v>
      </c>
      <c r="AE246" s="27">
        <v>0.14685000000000001</v>
      </c>
      <c r="AF246" s="27">
        <v>2.6769999999999999E-2</v>
      </c>
      <c r="AG246" s="27">
        <v>0.12008000000000001</v>
      </c>
    </row>
    <row r="247" spans="2:33" s="14" customFormat="1" ht="12">
      <c r="B247" s="26">
        <f>CRP!K194</f>
        <v>44622</v>
      </c>
      <c r="C247" s="27">
        <f>CRP!L194</f>
        <v>1.9300000000000001E-2</v>
      </c>
      <c r="D247" s="27">
        <f>CRP!M194</f>
        <v>0.18672</v>
      </c>
      <c r="E247" s="27">
        <f>CRP!N194</f>
        <v>0.21518999999999999</v>
      </c>
      <c r="F247" s="27">
        <f>CRP!O194</f>
        <v>0.14907999999999999</v>
      </c>
      <c r="G247" s="27">
        <f>CRP!P194</f>
        <v>2.6120000000000001E-2</v>
      </c>
      <c r="H247" s="27">
        <f>CRP!Q194</f>
        <v>0.12296</v>
      </c>
      <c r="AA247" s="26">
        <v>44622</v>
      </c>
      <c r="AB247" s="27">
        <v>1.9300000000000001E-2</v>
      </c>
      <c r="AC247" s="27">
        <v>0.18672</v>
      </c>
      <c r="AD247" s="27">
        <v>0.21518999999999999</v>
      </c>
      <c r="AE247" s="27">
        <v>0.14907999999999999</v>
      </c>
      <c r="AF247" s="27">
        <v>2.6120000000000001E-2</v>
      </c>
      <c r="AG247" s="27">
        <v>0.12296</v>
      </c>
    </row>
    <row r="248" spans="2:33" s="14" customFormat="1" ht="12">
      <c r="B248" s="26">
        <f>CRP!K195</f>
        <v>44620</v>
      </c>
      <c r="C248" s="27">
        <f>CRP!L195</f>
        <v>1.9390000000000001E-2</v>
      </c>
      <c r="D248" s="27">
        <f>CRP!M195</f>
        <v>0.18534</v>
      </c>
      <c r="E248" s="27">
        <f>CRP!N195</f>
        <v>0.21573000000000001</v>
      </c>
      <c r="F248" s="27">
        <f>CRP!O195</f>
        <v>0.15017</v>
      </c>
      <c r="G248" s="27">
        <f>CRP!P195</f>
        <v>2.6849999999999999E-2</v>
      </c>
      <c r="H248" s="27">
        <f>CRP!Q195</f>
        <v>0.12332</v>
      </c>
      <c r="AA248" s="26">
        <v>44620</v>
      </c>
      <c r="AB248" s="27">
        <v>1.9390000000000001E-2</v>
      </c>
      <c r="AC248" s="27">
        <v>0.18534</v>
      </c>
      <c r="AD248" s="27">
        <v>0.21573000000000001</v>
      </c>
      <c r="AE248" s="27">
        <v>0.15017</v>
      </c>
      <c r="AF248" s="27">
        <v>2.6849999999999999E-2</v>
      </c>
      <c r="AG248" s="27">
        <v>0.12332</v>
      </c>
    </row>
    <row r="249" spans="2:33" s="14" customFormat="1" ht="12">
      <c r="B249" s="26">
        <f>CRP!K196</f>
        <v>44617</v>
      </c>
      <c r="C249" s="27">
        <f>CRP!L196</f>
        <v>1.9519999999999999E-2</v>
      </c>
      <c r="D249" s="27">
        <f>CRP!M196</f>
        <v>0.18448000000000001</v>
      </c>
      <c r="E249" s="27">
        <f>CRP!N196</f>
        <v>0.21653</v>
      </c>
      <c r="F249" s="27">
        <f>CRP!O196</f>
        <v>0.15468000000000001</v>
      </c>
      <c r="G249" s="27">
        <f>CRP!P196</f>
        <v>2.6669999999999999E-2</v>
      </c>
      <c r="H249" s="27">
        <f>CRP!Q196</f>
        <v>0.12801000000000001</v>
      </c>
      <c r="AA249" s="26">
        <v>44617</v>
      </c>
      <c r="AB249" s="27">
        <v>1.9519999999999999E-2</v>
      </c>
      <c r="AC249" s="27">
        <v>0.18448000000000001</v>
      </c>
      <c r="AD249" s="27">
        <v>0.21653</v>
      </c>
      <c r="AE249" s="27">
        <v>0.15468000000000001</v>
      </c>
      <c r="AF249" s="27">
        <v>2.6669999999999999E-2</v>
      </c>
      <c r="AG249" s="27">
        <v>0.12801000000000001</v>
      </c>
    </row>
    <row r="250" spans="2:33" s="14" customFormat="1" ht="12">
      <c r="B250" s="26">
        <f>CRP!K197</f>
        <v>44616</v>
      </c>
      <c r="C250" s="27">
        <f>CRP!L197</f>
        <v>1.9480000000000001E-2</v>
      </c>
      <c r="D250" s="27">
        <f>CRP!M197</f>
        <v>0.18243000000000001</v>
      </c>
      <c r="E250" s="27">
        <f>CRP!N197</f>
        <v>0.2165</v>
      </c>
      <c r="F250" s="27">
        <f>CRP!O197</f>
        <v>0.15451999999999999</v>
      </c>
      <c r="G250" s="27">
        <f>CRP!P197</f>
        <v>2.6200000000000001E-2</v>
      </c>
      <c r="H250" s="27">
        <f>CRP!Q197</f>
        <v>0.12831999999999999</v>
      </c>
      <c r="AA250" s="26">
        <v>44616</v>
      </c>
      <c r="AB250" s="27">
        <v>1.9480000000000001E-2</v>
      </c>
      <c r="AC250" s="27">
        <v>0.18243000000000001</v>
      </c>
      <c r="AD250" s="27">
        <v>0.2165</v>
      </c>
      <c r="AE250" s="27">
        <v>0.15451999999999999</v>
      </c>
      <c r="AF250" s="27">
        <v>2.6200000000000001E-2</v>
      </c>
      <c r="AG250" s="27">
        <v>0.12831999999999999</v>
      </c>
    </row>
    <row r="251" spans="2:33" s="14" customFormat="1" ht="12">
      <c r="B251" s="26">
        <f>CRP!K198</f>
        <v>44615</v>
      </c>
      <c r="C251" s="27">
        <f>CRP!L198</f>
        <v>1.8859999999999998E-2</v>
      </c>
      <c r="D251" s="27">
        <f>CRP!M198</f>
        <v>0.18303</v>
      </c>
      <c r="E251" s="27">
        <f>CRP!N198</f>
        <v>0.21622</v>
      </c>
      <c r="F251" s="27">
        <f>CRP!O198</f>
        <v>0.15367</v>
      </c>
      <c r="G251" s="27">
        <f>CRP!P198</f>
        <v>2.7199999999999998E-2</v>
      </c>
      <c r="H251" s="27">
        <f>CRP!Q198</f>
        <v>0.12647</v>
      </c>
      <c r="AA251" s="26">
        <v>44615</v>
      </c>
      <c r="AB251" s="27">
        <v>1.8859999999999998E-2</v>
      </c>
      <c r="AC251" s="27">
        <v>0.18303</v>
      </c>
      <c r="AD251" s="27">
        <v>0.21622</v>
      </c>
      <c r="AE251" s="27">
        <v>0.15367</v>
      </c>
      <c r="AF251" s="27">
        <v>2.7199999999999998E-2</v>
      </c>
      <c r="AG251" s="27">
        <v>0.12647</v>
      </c>
    </row>
    <row r="252" spans="2:33" s="14" customFormat="1" ht="12">
      <c r="B252" s="26">
        <f>CRP!K199</f>
        <v>44614</v>
      </c>
      <c r="C252" s="27">
        <f>CRP!L199</f>
        <v>1.8800000000000001E-2</v>
      </c>
      <c r="D252" s="27">
        <f>CRP!M199</f>
        <v>0.18429000000000001</v>
      </c>
      <c r="E252" s="27">
        <f>CRP!N199</f>
        <v>0.21612999999999999</v>
      </c>
      <c r="F252" s="27">
        <f>CRP!O199</f>
        <v>0.15417</v>
      </c>
      <c r="G252" s="27">
        <f>CRP!P199</f>
        <v>2.7150000000000001E-2</v>
      </c>
      <c r="H252" s="27">
        <f>CRP!Q199</f>
        <v>0.12701999999999999</v>
      </c>
      <c r="AA252" s="26">
        <v>44614</v>
      </c>
      <c r="AB252" s="27">
        <v>1.8800000000000001E-2</v>
      </c>
      <c r="AC252" s="27">
        <v>0.18429000000000001</v>
      </c>
      <c r="AD252" s="27">
        <v>0.21612999999999999</v>
      </c>
      <c r="AE252" s="27">
        <v>0.15417</v>
      </c>
      <c r="AF252" s="27">
        <v>2.7150000000000001E-2</v>
      </c>
      <c r="AG252" s="27">
        <v>0.12701999999999999</v>
      </c>
    </row>
    <row r="253" spans="2:33" s="14" customFormat="1" ht="12">
      <c r="B253" s="26">
        <f>CRP!K200</f>
        <v>44613</v>
      </c>
      <c r="C253" s="27">
        <f>CRP!L200</f>
        <v>1.8180000000000002E-2</v>
      </c>
      <c r="D253" s="27">
        <f>CRP!M200</f>
        <v>0.1845</v>
      </c>
      <c r="E253" s="27">
        <f>CRP!N200</f>
        <v>0.21748000000000001</v>
      </c>
      <c r="F253" s="27">
        <f>CRP!O200</f>
        <v>0.1535</v>
      </c>
      <c r="G253" s="27">
        <f>CRP!P200</f>
        <v>2.7650000000000001E-2</v>
      </c>
      <c r="H253" s="27">
        <f>CRP!Q200</f>
        <v>0.12584999999999999</v>
      </c>
      <c r="AA253" s="26">
        <v>44613</v>
      </c>
      <c r="AB253" s="27">
        <v>1.8180000000000002E-2</v>
      </c>
      <c r="AC253" s="27">
        <v>0.1845</v>
      </c>
      <c r="AD253" s="27">
        <v>0.21748000000000001</v>
      </c>
      <c r="AE253" s="27">
        <v>0.1535</v>
      </c>
      <c r="AF253" s="27">
        <v>2.7650000000000001E-2</v>
      </c>
      <c r="AG253" s="27">
        <v>0.12584999999999999</v>
      </c>
    </row>
    <row r="254" spans="2:33" s="14" customFormat="1" ht="12">
      <c r="B254" s="26">
        <f>CRP!K201</f>
        <v>44610</v>
      </c>
      <c r="C254" s="27">
        <f>CRP!L201</f>
        <v>1.8069999999999999E-2</v>
      </c>
      <c r="D254" s="27">
        <f>CRP!M201</f>
        <v>0.18459</v>
      </c>
      <c r="E254" s="27">
        <f>CRP!N201</f>
        <v>0.21737000000000001</v>
      </c>
      <c r="F254" s="27">
        <f>CRP!O201</f>
        <v>0.15198999999999999</v>
      </c>
      <c r="G254" s="27">
        <f>CRP!P201</f>
        <v>2.7300000000000001E-2</v>
      </c>
      <c r="H254" s="27">
        <f>CRP!Q201</f>
        <v>0.12469</v>
      </c>
      <c r="AA254" s="26">
        <v>44610</v>
      </c>
      <c r="AB254" s="27">
        <v>1.8069999999999999E-2</v>
      </c>
      <c r="AC254" s="27">
        <v>0.18459</v>
      </c>
      <c r="AD254" s="27">
        <v>0.21737000000000001</v>
      </c>
      <c r="AE254" s="27">
        <v>0.15198999999999999</v>
      </c>
      <c r="AF254" s="27">
        <v>2.7300000000000001E-2</v>
      </c>
      <c r="AG254" s="27">
        <v>0.12469</v>
      </c>
    </row>
    <row r="255" spans="2:33" s="14" customFormat="1" ht="12">
      <c r="B255" s="26">
        <f>CRP!K202</f>
        <v>44609</v>
      </c>
      <c r="C255" s="27">
        <f>CRP!L202</f>
        <v>1.8030000000000001E-2</v>
      </c>
      <c r="D255" s="27">
        <f>CRP!M202</f>
        <v>0.18540999999999999</v>
      </c>
      <c r="E255" s="27">
        <f>CRP!N202</f>
        <v>0.21708</v>
      </c>
      <c r="F255" s="27">
        <f>CRP!O202</f>
        <v>0.1527</v>
      </c>
      <c r="G255" s="27">
        <f>CRP!P202</f>
        <v>2.708E-2</v>
      </c>
      <c r="H255" s="27">
        <f>CRP!Q202</f>
        <v>0.12562000000000001</v>
      </c>
      <c r="AA255" s="26">
        <v>44609</v>
      </c>
      <c r="AB255" s="27">
        <v>1.8030000000000001E-2</v>
      </c>
      <c r="AC255" s="27">
        <v>0.18540999999999999</v>
      </c>
      <c r="AD255" s="27">
        <v>0.21708</v>
      </c>
      <c r="AE255" s="27">
        <v>0.1527</v>
      </c>
      <c r="AF255" s="27">
        <v>2.708E-2</v>
      </c>
      <c r="AG255" s="27">
        <v>0.12562000000000001</v>
      </c>
    </row>
    <row r="256" spans="2:33" s="14" customFormat="1" ht="12">
      <c r="B256" s="26">
        <f>CRP!K203</f>
        <v>44608</v>
      </c>
      <c r="C256" s="27">
        <f>CRP!L203</f>
        <v>1.797E-2</v>
      </c>
      <c r="D256" s="27">
        <f>CRP!M203</f>
        <v>0.18554000000000001</v>
      </c>
      <c r="E256" s="27">
        <f>CRP!N203</f>
        <v>0.21718000000000001</v>
      </c>
      <c r="F256" s="27">
        <f>CRP!O203</f>
        <v>0.15318999999999999</v>
      </c>
      <c r="G256" s="27">
        <f>CRP!P203</f>
        <v>2.7019999999999999E-2</v>
      </c>
      <c r="H256" s="27">
        <f>CRP!Q203</f>
        <v>0.12617</v>
      </c>
      <c r="AA256" s="26">
        <v>44608</v>
      </c>
      <c r="AB256" s="27">
        <v>1.797E-2</v>
      </c>
      <c r="AC256" s="27">
        <v>0.18554000000000001</v>
      </c>
      <c r="AD256" s="27">
        <v>0.21718000000000001</v>
      </c>
      <c r="AE256" s="27">
        <v>0.15318999999999999</v>
      </c>
      <c r="AF256" s="27">
        <v>2.7019999999999999E-2</v>
      </c>
      <c r="AG256" s="27">
        <v>0.12617</v>
      </c>
    </row>
    <row r="257" spans="2:33" s="14" customFormat="1" ht="12">
      <c r="B257" s="26">
        <f>CRP!K204</f>
        <v>44607</v>
      </c>
      <c r="C257" s="27">
        <f>CRP!L204</f>
        <v>1.831E-2</v>
      </c>
      <c r="D257" s="27">
        <f>CRP!M204</f>
        <v>0.18429999999999999</v>
      </c>
      <c r="E257" s="27">
        <f>CRP!N204</f>
        <v>0.21631</v>
      </c>
      <c r="F257" s="27">
        <f>CRP!O204</f>
        <v>0.15337000000000001</v>
      </c>
      <c r="G257" s="27">
        <f>CRP!P204</f>
        <v>2.7150000000000001E-2</v>
      </c>
      <c r="H257" s="27">
        <f>CRP!Q204</f>
        <v>0.12622</v>
      </c>
      <c r="AA257" s="26">
        <v>44607</v>
      </c>
      <c r="AB257" s="27">
        <v>1.831E-2</v>
      </c>
      <c r="AC257" s="27">
        <v>0.18429999999999999</v>
      </c>
      <c r="AD257" s="27">
        <v>0.21631</v>
      </c>
      <c r="AE257" s="27">
        <v>0.15337000000000001</v>
      </c>
      <c r="AF257" s="27">
        <v>2.7150000000000001E-2</v>
      </c>
      <c r="AG257" s="27">
        <v>0.12622</v>
      </c>
    </row>
    <row r="258" spans="2:33" s="14" customFormat="1" ht="12">
      <c r="B258" s="26">
        <f>CRP!K205</f>
        <v>44606</v>
      </c>
      <c r="C258" s="27">
        <f>CRP!L205</f>
        <v>1.8190000000000001E-2</v>
      </c>
      <c r="D258" s="27">
        <f>CRP!M205</f>
        <v>0.18468999999999999</v>
      </c>
      <c r="E258" s="27">
        <f>CRP!N205</f>
        <v>0.21729999999999999</v>
      </c>
      <c r="F258" s="27">
        <f>CRP!O205</f>
        <v>0.15090000000000001</v>
      </c>
      <c r="G258" s="27">
        <f>CRP!P205</f>
        <v>2.7300000000000001E-2</v>
      </c>
      <c r="H258" s="27">
        <f>CRP!Q205</f>
        <v>0.1236</v>
      </c>
      <c r="AA258" s="26">
        <v>44606</v>
      </c>
      <c r="AB258" s="27">
        <v>1.8190000000000001E-2</v>
      </c>
      <c r="AC258" s="27">
        <v>0.18468999999999999</v>
      </c>
      <c r="AD258" s="27">
        <v>0.21729999999999999</v>
      </c>
      <c r="AE258" s="27">
        <v>0.15090000000000001</v>
      </c>
      <c r="AF258" s="27">
        <v>2.7300000000000001E-2</v>
      </c>
      <c r="AG258" s="27">
        <v>0.1236</v>
      </c>
    </row>
    <row r="259" spans="2:33" s="14" customFormat="1" ht="12">
      <c r="B259" s="26">
        <f>CRP!K206</f>
        <v>44603</v>
      </c>
      <c r="C259" s="27">
        <f>CRP!L206</f>
        <v>1.762E-2</v>
      </c>
      <c r="D259" s="27">
        <f>CRP!M206</f>
        <v>0.18682000000000001</v>
      </c>
      <c r="E259" s="27">
        <f>CRP!N206</f>
        <v>0.21515000000000001</v>
      </c>
      <c r="F259" s="27">
        <f>CRP!O206</f>
        <v>0.13908999999999999</v>
      </c>
      <c r="G259" s="27">
        <f>CRP!P206</f>
        <v>2.7349999999999999E-2</v>
      </c>
      <c r="H259" s="27">
        <f>CRP!Q206</f>
        <v>0.11174000000000001</v>
      </c>
      <c r="AA259" s="26">
        <v>44603</v>
      </c>
      <c r="AB259" s="27">
        <v>1.762E-2</v>
      </c>
      <c r="AC259" s="27">
        <v>0.18682000000000001</v>
      </c>
      <c r="AD259" s="27">
        <v>0.21515000000000001</v>
      </c>
      <c r="AE259" s="27">
        <v>0.13908999999999999</v>
      </c>
      <c r="AF259" s="27">
        <v>2.7349999999999999E-2</v>
      </c>
      <c r="AG259" s="27">
        <v>0.11174000000000001</v>
      </c>
    </row>
    <row r="260" spans="2:33" s="14" customFormat="1" ht="12">
      <c r="B260" s="26">
        <f>CRP!K207</f>
        <v>44602</v>
      </c>
      <c r="C260" s="27">
        <f>CRP!L207</f>
        <v>1.7330000000000002E-2</v>
      </c>
      <c r="D260" s="27">
        <f>CRP!M207</f>
        <v>0.18468000000000001</v>
      </c>
      <c r="E260" s="27">
        <f>CRP!N207</f>
        <v>0.21421000000000001</v>
      </c>
      <c r="F260" s="27">
        <f>CRP!O207</f>
        <v>0.13779</v>
      </c>
      <c r="G260" s="27">
        <f>CRP!P207</f>
        <v>2.682E-2</v>
      </c>
      <c r="H260" s="27">
        <f>CRP!Q207</f>
        <v>0.11097</v>
      </c>
      <c r="AA260" s="26">
        <v>44602</v>
      </c>
      <c r="AB260" s="27">
        <v>1.7330000000000002E-2</v>
      </c>
      <c r="AC260" s="27">
        <v>0.18468000000000001</v>
      </c>
      <c r="AD260" s="27">
        <v>0.21421000000000001</v>
      </c>
      <c r="AE260" s="27">
        <v>0.13779</v>
      </c>
      <c r="AF260" s="27">
        <v>2.682E-2</v>
      </c>
      <c r="AG260" s="27">
        <v>0.11097</v>
      </c>
    </row>
    <row r="261" spans="2:33" s="14" customFormat="1" ht="12">
      <c r="B261" s="26">
        <f>CRP!K208</f>
        <v>44601</v>
      </c>
      <c r="C261" s="27">
        <f>CRP!L208</f>
        <v>1.669E-2</v>
      </c>
      <c r="D261" s="27">
        <f>CRP!M208</f>
        <v>0.18246999999999999</v>
      </c>
      <c r="E261" s="27">
        <f>CRP!N208</f>
        <v>0.21193999999999999</v>
      </c>
      <c r="F261" s="27">
        <f>CRP!O208</f>
        <v>0.13700999999999999</v>
      </c>
      <c r="G261" s="27">
        <f>CRP!P208</f>
        <v>2.682E-2</v>
      </c>
      <c r="H261" s="27">
        <f>CRP!Q208</f>
        <v>0.11019</v>
      </c>
      <c r="AA261" s="26">
        <v>44601</v>
      </c>
      <c r="AB261" s="27">
        <v>1.669E-2</v>
      </c>
      <c r="AC261" s="27">
        <v>0.18246999999999999</v>
      </c>
      <c r="AD261" s="27">
        <v>0.21193999999999999</v>
      </c>
      <c r="AE261" s="27">
        <v>0.13700999999999999</v>
      </c>
      <c r="AF261" s="27">
        <v>2.682E-2</v>
      </c>
      <c r="AG261" s="27">
        <v>0.11019</v>
      </c>
    </row>
    <row r="262" spans="2:33" s="14" customFormat="1" ht="12">
      <c r="B262" s="26">
        <f>CRP!K209</f>
        <v>44600</v>
      </c>
      <c r="C262" s="27">
        <f>CRP!L209</f>
        <v>1.644E-2</v>
      </c>
      <c r="D262" s="27">
        <f>CRP!M209</f>
        <v>0.18045</v>
      </c>
      <c r="E262" s="27">
        <f>CRP!N209</f>
        <v>0.21052999999999999</v>
      </c>
      <c r="F262" s="27">
        <f>CRP!O209</f>
        <v>0.13702</v>
      </c>
      <c r="G262" s="27">
        <f>CRP!P209</f>
        <v>2.7220000000000001E-2</v>
      </c>
      <c r="H262" s="27">
        <f>CRP!Q209</f>
        <v>0.10979999999999999</v>
      </c>
      <c r="AA262" s="26">
        <v>44600</v>
      </c>
      <c r="AB262" s="27">
        <v>1.644E-2</v>
      </c>
      <c r="AC262" s="27">
        <v>0.18045</v>
      </c>
      <c r="AD262" s="27">
        <v>0.21052999999999999</v>
      </c>
      <c r="AE262" s="27">
        <v>0.13702</v>
      </c>
      <c r="AF262" s="27">
        <v>2.7220000000000001E-2</v>
      </c>
      <c r="AG262" s="27">
        <v>0.10979999999999999</v>
      </c>
    </row>
    <row r="263" spans="2:33" s="14" customFormat="1" ht="12">
      <c r="B263" s="26">
        <f>CRP!K210</f>
        <v>44599</v>
      </c>
      <c r="C263" s="27">
        <f>CRP!L210</f>
        <v>1.634E-2</v>
      </c>
      <c r="D263" s="27">
        <f>CRP!M210</f>
        <v>0.19547999999999999</v>
      </c>
      <c r="E263" s="27">
        <f>CRP!N210</f>
        <v>0.21248</v>
      </c>
      <c r="F263" s="27">
        <f>CRP!O210</f>
        <v>0.14491999999999999</v>
      </c>
      <c r="G263" s="27">
        <f>CRP!P210</f>
        <v>2.6370000000000001E-2</v>
      </c>
      <c r="H263" s="27">
        <f>CRP!Q210</f>
        <v>0.11855</v>
      </c>
      <c r="AA263" s="26">
        <v>44599</v>
      </c>
      <c r="AB263" s="27">
        <v>1.634E-2</v>
      </c>
      <c r="AC263" s="27">
        <v>0.19547999999999999</v>
      </c>
      <c r="AD263" s="27">
        <v>0.21248</v>
      </c>
      <c r="AE263" s="27">
        <v>0.14491999999999999</v>
      </c>
      <c r="AF263" s="27">
        <v>2.6370000000000001E-2</v>
      </c>
      <c r="AG263" s="27">
        <v>0.11855</v>
      </c>
    </row>
    <row r="264" spans="2:33" s="14" customFormat="1" ht="12">
      <c r="B264" s="26">
        <f>CRP!K211</f>
        <v>44596</v>
      </c>
      <c r="C264" s="27">
        <f>CRP!L211</f>
        <v>1.457E-2</v>
      </c>
      <c r="D264" s="27">
        <f>CRP!M211</f>
        <v>0.20247000000000001</v>
      </c>
      <c r="E264" s="27">
        <f>CRP!N211</f>
        <v>0.21306</v>
      </c>
      <c r="F264" s="27">
        <f>CRP!O211</f>
        <v>0.14809</v>
      </c>
      <c r="G264" s="27">
        <f>CRP!P211</f>
        <v>2.6020000000000001E-2</v>
      </c>
      <c r="H264" s="27">
        <f>CRP!Q211</f>
        <v>0.12207</v>
      </c>
      <c r="AA264" s="26">
        <v>44596</v>
      </c>
      <c r="AB264" s="27">
        <v>1.457E-2</v>
      </c>
      <c r="AC264" s="27">
        <v>0.20247000000000001</v>
      </c>
      <c r="AD264" s="27">
        <v>0.21306</v>
      </c>
      <c r="AE264" s="27">
        <v>0.14809</v>
      </c>
      <c r="AF264" s="27">
        <v>2.6020000000000001E-2</v>
      </c>
      <c r="AG264" s="27">
        <v>0.12207</v>
      </c>
    </row>
    <row r="265" spans="2:33" s="14" customFormat="1" ht="12">
      <c r="B265" s="26">
        <f>CRP!K212</f>
        <v>44595</v>
      </c>
      <c r="C265" s="27">
        <f>CRP!L212</f>
        <v>1.472E-2</v>
      </c>
      <c r="D265" s="27">
        <f>CRP!M212</f>
        <v>0.20422999999999999</v>
      </c>
      <c r="E265" s="27">
        <f>CRP!N212</f>
        <v>0.21299000000000001</v>
      </c>
      <c r="F265" s="27">
        <f>CRP!O212</f>
        <v>0.15090000000000001</v>
      </c>
      <c r="G265" s="27">
        <f>CRP!P212</f>
        <v>2.562E-2</v>
      </c>
      <c r="H265" s="27">
        <f>CRP!Q212</f>
        <v>0.12528</v>
      </c>
      <c r="AA265" s="26">
        <v>44595</v>
      </c>
      <c r="AB265" s="27">
        <v>1.472E-2</v>
      </c>
      <c r="AC265" s="27">
        <v>0.20422999999999999</v>
      </c>
      <c r="AD265" s="27">
        <v>0.21299000000000001</v>
      </c>
      <c r="AE265" s="27">
        <v>0.15090000000000001</v>
      </c>
      <c r="AF265" s="27">
        <v>2.562E-2</v>
      </c>
      <c r="AG265" s="27">
        <v>0.12528</v>
      </c>
    </row>
    <row r="266" spans="2:33" s="14" customFormat="1" ht="12">
      <c r="B266" s="26">
        <f>CRP!K213</f>
        <v>44589</v>
      </c>
      <c r="C266" s="27">
        <f>CRP!L213</f>
        <v>1.6570000000000001E-2</v>
      </c>
      <c r="D266" s="27">
        <f>CRP!M213</f>
        <v>0.21023</v>
      </c>
      <c r="E266" s="27">
        <f>CRP!N213</f>
        <v>0.21190000000000001</v>
      </c>
      <c r="F266" s="27">
        <f>CRP!O213</f>
        <v>0.15431</v>
      </c>
      <c r="G266" s="27">
        <f>CRP!P213</f>
        <v>2.5899999999999999E-2</v>
      </c>
      <c r="H266" s="27">
        <f>CRP!Q213</f>
        <v>0.12841</v>
      </c>
      <c r="AA266" s="26">
        <v>44589</v>
      </c>
      <c r="AB266" s="27">
        <v>1.6570000000000001E-2</v>
      </c>
      <c r="AC266" s="27">
        <v>0.21023</v>
      </c>
      <c r="AD266" s="27">
        <v>0.21190000000000001</v>
      </c>
      <c r="AE266" s="27">
        <v>0.15431</v>
      </c>
      <c r="AF266" s="27">
        <v>2.5899999999999999E-2</v>
      </c>
      <c r="AG266" s="27">
        <v>0.12841</v>
      </c>
    </row>
    <row r="267" spans="2:33" s="14" customFormat="1" ht="12">
      <c r="B267" s="26">
        <f>CRP!K214</f>
        <v>44588</v>
      </c>
      <c r="C267" s="27">
        <f>CRP!L214</f>
        <v>1.7899999999999999E-2</v>
      </c>
      <c r="D267" s="27">
        <f>CRP!M214</f>
        <v>0.19398000000000001</v>
      </c>
      <c r="E267" s="27">
        <f>CRP!N214</f>
        <v>0.21045</v>
      </c>
      <c r="F267" s="27">
        <f>CRP!O214</f>
        <v>0.15804000000000001</v>
      </c>
      <c r="G267" s="27">
        <f>CRP!P214</f>
        <v>2.6100000000000002E-2</v>
      </c>
      <c r="H267" s="27">
        <f>CRP!Q214</f>
        <v>0.13194</v>
      </c>
      <c r="AA267" s="26">
        <v>44588</v>
      </c>
      <c r="AB267" s="27">
        <v>1.7899999999999999E-2</v>
      </c>
      <c r="AC267" s="27">
        <v>0.19398000000000001</v>
      </c>
      <c r="AD267" s="27">
        <v>0.21045</v>
      </c>
      <c r="AE267" s="27">
        <v>0.15804000000000001</v>
      </c>
      <c r="AF267" s="27">
        <v>2.6100000000000002E-2</v>
      </c>
      <c r="AG267" s="27">
        <v>0.13194</v>
      </c>
    </row>
    <row r="268" spans="2:33" s="14" customFormat="1" ht="12">
      <c r="B268" s="26">
        <f>CRP!K215</f>
        <v>44587</v>
      </c>
      <c r="C268" s="27">
        <f>CRP!L215</f>
        <v>1.7129999999999999E-2</v>
      </c>
      <c r="D268" s="27">
        <f>CRP!M215</f>
        <v>0.17885999999999999</v>
      </c>
      <c r="E268" s="27">
        <f>CRP!N215</f>
        <v>0.20813999999999999</v>
      </c>
      <c r="F268" s="27">
        <f>CRP!O215</f>
        <v>0.15051999999999999</v>
      </c>
      <c r="G268" s="27">
        <f>CRP!P215</f>
        <v>2.562E-2</v>
      </c>
      <c r="H268" s="27">
        <f>CRP!Q215</f>
        <v>0.1249</v>
      </c>
      <c r="AA268" s="26">
        <v>44587</v>
      </c>
      <c r="AB268" s="27">
        <v>1.7129999999999999E-2</v>
      </c>
      <c r="AC268" s="27">
        <v>0.17885999999999999</v>
      </c>
      <c r="AD268" s="27">
        <v>0.20813999999999999</v>
      </c>
      <c r="AE268" s="27">
        <v>0.15051999999999999</v>
      </c>
      <c r="AF268" s="27">
        <v>2.562E-2</v>
      </c>
      <c r="AG268" s="27">
        <v>0.1249</v>
      </c>
    </row>
    <row r="269" spans="2:33" s="14" customFormat="1" ht="12">
      <c r="B269" s="26">
        <f>CRP!K216</f>
        <v>44586</v>
      </c>
      <c r="C269" s="27">
        <f>CRP!L216</f>
        <v>1.6070000000000001E-2</v>
      </c>
      <c r="D269" s="27">
        <f>CRP!M216</f>
        <v>0.18326000000000001</v>
      </c>
      <c r="E269" s="27">
        <f>CRP!N216</f>
        <v>0.20688999999999999</v>
      </c>
      <c r="F269" s="27">
        <f>CRP!O216</f>
        <v>0.15261</v>
      </c>
      <c r="G269" s="27">
        <f>CRP!P216</f>
        <v>2.5770000000000001E-2</v>
      </c>
      <c r="H269" s="27">
        <f>CRP!Q216</f>
        <v>0.12684000000000001</v>
      </c>
      <c r="AA269" s="26">
        <v>44586</v>
      </c>
      <c r="AB269" s="27">
        <v>1.6070000000000001E-2</v>
      </c>
      <c r="AC269" s="27">
        <v>0.18326000000000001</v>
      </c>
      <c r="AD269" s="27">
        <v>0.20688999999999999</v>
      </c>
      <c r="AE269" s="27">
        <v>0.15261</v>
      </c>
      <c r="AF269" s="27">
        <v>2.5770000000000001E-2</v>
      </c>
      <c r="AG269" s="27">
        <v>0.12684000000000001</v>
      </c>
    </row>
    <row r="270" spans="2:33" s="14" customFormat="1" ht="12">
      <c r="B270" s="26">
        <f>CRP!K217</f>
        <v>44585</v>
      </c>
      <c r="C270" s="27">
        <f>CRP!L217</f>
        <v>1.5610000000000001E-2</v>
      </c>
      <c r="D270" s="27">
        <f>CRP!M217</f>
        <v>0.18334</v>
      </c>
      <c r="E270" s="27">
        <f>CRP!N217</f>
        <v>0.20693</v>
      </c>
      <c r="F270" s="27">
        <f>CRP!O217</f>
        <v>0.15129000000000001</v>
      </c>
      <c r="G270" s="27">
        <f>CRP!P217</f>
        <v>2.5499999999999998E-2</v>
      </c>
      <c r="H270" s="27">
        <f>CRP!Q217</f>
        <v>0.12579000000000001</v>
      </c>
      <c r="AA270" s="26">
        <v>44585</v>
      </c>
      <c r="AB270" s="27">
        <v>1.5610000000000001E-2</v>
      </c>
      <c r="AC270" s="27">
        <v>0.18334</v>
      </c>
      <c r="AD270" s="27">
        <v>0.20693</v>
      </c>
      <c r="AE270" s="27">
        <v>0.15129000000000001</v>
      </c>
      <c r="AF270" s="27">
        <v>2.5499999999999998E-2</v>
      </c>
      <c r="AG270" s="27">
        <v>0.12579000000000001</v>
      </c>
    </row>
    <row r="271" spans="2:33" s="14" customFormat="1" ht="12">
      <c r="B271" s="26">
        <f>CRP!K218</f>
        <v>44582</v>
      </c>
      <c r="C271" s="27">
        <f>CRP!L218</f>
        <v>1.532E-2</v>
      </c>
      <c r="D271" s="27">
        <f>CRP!M218</f>
        <v>0.18498000000000001</v>
      </c>
      <c r="E271" s="27">
        <f>CRP!N218</f>
        <v>0.20659</v>
      </c>
      <c r="F271" s="27">
        <f>CRP!O218</f>
        <v>0.15076000000000001</v>
      </c>
      <c r="G271" s="27">
        <f>CRP!P218</f>
        <v>2.5420000000000002E-2</v>
      </c>
      <c r="H271" s="27">
        <f>CRP!Q218</f>
        <v>0.12534000000000001</v>
      </c>
      <c r="AA271" s="26">
        <v>44582</v>
      </c>
      <c r="AB271" s="27">
        <v>1.532E-2</v>
      </c>
      <c r="AC271" s="27">
        <v>0.18498000000000001</v>
      </c>
      <c r="AD271" s="27">
        <v>0.20659</v>
      </c>
      <c r="AE271" s="27">
        <v>0.15076000000000001</v>
      </c>
      <c r="AF271" s="27">
        <v>2.5420000000000002E-2</v>
      </c>
      <c r="AG271" s="27">
        <v>0.12534000000000001</v>
      </c>
    </row>
    <row r="272" spans="2:33" s="14" customFormat="1" ht="12">
      <c r="B272" s="26">
        <f>CRP!K219</f>
        <v>44581</v>
      </c>
      <c r="C272" s="27">
        <f>CRP!L219</f>
        <v>1.5180000000000001E-2</v>
      </c>
      <c r="D272" s="27">
        <f>CRP!M219</f>
        <v>0.18443000000000001</v>
      </c>
      <c r="E272" s="27">
        <f>CRP!N219</f>
        <v>0.20723</v>
      </c>
      <c r="F272" s="27">
        <f>CRP!O219</f>
        <v>0.15012</v>
      </c>
      <c r="G272" s="27">
        <f>CRP!P219</f>
        <v>2.555E-2</v>
      </c>
      <c r="H272" s="27">
        <f>CRP!Q219</f>
        <v>0.12457</v>
      </c>
      <c r="AA272" s="26">
        <v>44581</v>
      </c>
      <c r="AB272" s="27">
        <v>1.5180000000000001E-2</v>
      </c>
      <c r="AC272" s="27">
        <v>0.18443000000000001</v>
      </c>
      <c r="AD272" s="27">
        <v>0.20723</v>
      </c>
      <c r="AE272" s="27">
        <v>0.15012</v>
      </c>
      <c r="AF272" s="27">
        <v>2.555E-2</v>
      </c>
      <c r="AG272" s="27">
        <v>0.12457</v>
      </c>
    </row>
    <row r="273" spans="2:33" s="14" customFormat="1" ht="12">
      <c r="B273" s="26">
        <f>CRP!K220</f>
        <v>44580</v>
      </c>
      <c r="C273" s="27">
        <f>CRP!L220</f>
        <v>1.528E-2</v>
      </c>
      <c r="D273" s="27">
        <f>CRP!M220</f>
        <v>0.18287999999999999</v>
      </c>
      <c r="E273" s="27">
        <f>CRP!N220</f>
        <v>0.20694000000000001</v>
      </c>
      <c r="F273" s="27">
        <f>CRP!O220</f>
        <v>0.14998</v>
      </c>
      <c r="G273" s="27">
        <f>CRP!P220</f>
        <v>2.53E-2</v>
      </c>
      <c r="H273" s="27">
        <f>CRP!Q220</f>
        <v>0.12468</v>
      </c>
      <c r="AA273" s="26">
        <v>44580</v>
      </c>
      <c r="AB273" s="27">
        <v>1.528E-2</v>
      </c>
      <c r="AC273" s="27">
        <v>0.18287999999999999</v>
      </c>
      <c r="AD273" s="27">
        <v>0.20694000000000001</v>
      </c>
      <c r="AE273" s="27">
        <v>0.14998</v>
      </c>
      <c r="AF273" s="27">
        <v>2.53E-2</v>
      </c>
      <c r="AG273" s="27">
        <v>0.12468</v>
      </c>
    </row>
    <row r="274" spans="2:33" s="14" customFormat="1" ht="12">
      <c r="B274" s="26">
        <f>CRP!K221</f>
        <v>44579</v>
      </c>
      <c r="C274" s="27">
        <f>CRP!L221</f>
        <v>1.516E-2</v>
      </c>
      <c r="D274" s="27">
        <f>CRP!M221</f>
        <v>0.18293000000000001</v>
      </c>
      <c r="E274" s="27">
        <f>CRP!N221</f>
        <v>0.20684</v>
      </c>
      <c r="F274" s="27">
        <f>CRP!O221</f>
        <v>0.14971999999999999</v>
      </c>
      <c r="G274" s="27">
        <f>CRP!P221</f>
        <v>2.5389999999999999E-2</v>
      </c>
      <c r="H274" s="27">
        <f>CRP!Q221</f>
        <v>0.12433</v>
      </c>
      <c r="AA274" s="26">
        <v>44579</v>
      </c>
      <c r="AB274" s="27">
        <v>1.516E-2</v>
      </c>
      <c r="AC274" s="27">
        <v>0.18293000000000001</v>
      </c>
      <c r="AD274" s="27">
        <v>0.20684</v>
      </c>
      <c r="AE274" s="27">
        <v>0.14971999999999999</v>
      </c>
      <c r="AF274" s="27">
        <v>2.5389999999999999E-2</v>
      </c>
      <c r="AG274" s="27">
        <v>0.12433</v>
      </c>
    </row>
    <row r="275" spans="2:33" s="14" customFormat="1" ht="12">
      <c r="B275" s="26">
        <f>CRP!K222</f>
        <v>44578</v>
      </c>
      <c r="C275" s="27">
        <f>CRP!L222</f>
        <v>1.503E-2</v>
      </c>
      <c r="D275" s="27">
        <f>CRP!M222</f>
        <v>0.18282000000000001</v>
      </c>
      <c r="E275" s="27">
        <f>CRP!N222</f>
        <v>0.20621999999999999</v>
      </c>
      <c r="F275" s="27">
        <f>CRP!O222</f>
        <v>0.14921000000000001</v>
      </c>
      <c r="G275" s="27">
        <f>CRP!P222</f>
        <v>2.5649999999999999E-2</v>
      </c>
      <c r="H275" s="27">
        <f>CRP!Q222</f>
        <v>0.12356</v>
      </c>
      <c r="AA275" s="26">
        <v>44578</v>
      </c>
      <c r="AB275" s="27">
        <v>1.503E-2</v>
      </c>
      <c r="AC275" s="27">
        <v>0.18282000000000001</v>
      </c>
      <c r="AD275" s="27">
        <v>0.20621999999999999</v>
      </c>
      <c r="AE275" s="27">
        <v>0.14921000000000001</v>
      </c>
      <c r="AF275" s="27">
        <v>2.5649999999999999E-2</v>
      </c>
      <c r="AG275" s="27">
        <v>0.12356</v>
      </c>
    </row>
    <row r="276" spans="2:33" s="14" customFormat="1" ht="12">
      <c r="B276" s="26">
        <f>CRP!K223</f>
        <v>44575</v>
      </c>
      <c r="C276" s="27">
        <f>CRP!L223</f>
        <v>1.4880000000000001E-2</v>
      </c>
      <c r="D276" s="27">
        <f>CRP!M223</f>
        <v>0.17813999999999999</v>
      </c>
      <c r="E276" s="27">
        <f>CRP!N223</f>
        <v>0.20558999999999999</v>
      </c>
      <c r="F276" s="27">
        <f>CRP!O223</f>
        <v>0.15035999999999999</v>
      </c>
      <c r="G276" s="27">
        <f>CRP!P223</f>
        <v>2.4639999999999999E-2</v>
      </c>
      <c r="H276" s="27">
        <f>CRP!Q223</f>
        <v>0.12572</v>
      </c>
      <c r="AA276" s="26">
        <v>44575</v>
      </c>
      <c r="AB276" s="27">
        <v>1.4880000000000001E-2</v>
      </c>
      <c r="AC276" s="27">
        <v>0.17813999999999999</v>
      </c>
      <c r="AD276" s="27">
        <v>0.20558999999999999</v>
      </c>
      <c r="AE276" s="27">
        <v>0.15035999999999999</v>
      </c>
      <c r="AF276" s="27">
        <v>2.4639999999999999E-2</v>
      </c>
      <c r="AG276" s="27">
        <v>0.12572</v>
      </c>
    </row>
    <row r="277" spans="2:33" s="14" customFormat="1" ht="12">
      <c r="B277" s="26">
        <f>CRP!K224</f>
        <v>44574</v>
      </c>
      <c r="C277" s="27">
        <f>CRP!L224</f>
        <v>1.461E-2</v>
      </c>
      <c r="D277" s="27">
        <f>CRP!M224</f>
        <v>0.18196999999999999</v>
      </c>
      <c r="E277" s="27">
        <f>CRP!N224</f>
        <v>0.20535</v>
      </c>
      <c r="F277" s="27">
        <f>CRP!O224</f>
        <v>0.14892</v>
      </c>
      <c r="G277" s="27">
        <f>CRP!P224</f>
        <v>2.392E-2</v>
      </c>
      <c r="H277" s="27">
        <f>CRP!Q224</f>
        <v>0.125</v>
      </c>
      <c r="AA277" s="26">
        <v>44574</v>
      </c>
      <c r="AB277" s="27">
        <v>1.461E-2</v>
      </c>
      <c r="AC277" s="27">
        <v>0.18196999999999999</v>
      </c>
      <c r="AD277" s="27">
        <v>0.20535</v>
      </c>
      <c r="AE277" s="27">
        <v>0.14892</v>
      </c>
      <c r="AF277" s="27">
        <v>2.392E-2</v>
      </c>
      <c r="AG277" s="27">
        <v>0.125</v>
      </c>
    </row>
    <row r="278" spans="2:33" s="14" customFormat="1" ht="12">
      <c r="B278" s="26">
        <f>CRP!K225</f>
        <v>44573</v>
      </c>
      <c r="C278" s="27">
        <f>CRP!L225</f>
        <v>1.472E-2</v>
      </c>
      <c r="D278" s="27">
        <f>CRP!M225</f>
        <v>0.18523999999999999</v>
      </c>
      <c r="E278" s="27">
        <f>CRP!N225</f>
        <v>0.20552000000000001</v>
      </c>
      <c r="F278" s="27">
        <f>CRP!O225</f>
        <v>0.14996000000000001</v>
      </c>
      <c r="G278" s="27">
        <f>CRP!P225</f>
        <v>2.4150000000000001E-2</v>
      </c>
      <c r="H278" s="27">
        <f>CRP!Q225</f>
        <v>0.12581000000000001</v>
      </c>
      <c r="AA278" s="26">
        <v>44573</v>
      </c>
      <c r="AB278" s="27">
        <v>1.472E-2</v>
      </c>
      <c r="AC278" s="27">
        <v>0.18523999999999999</v>
      </c>
      <c r="AD278" s="27">
        <v>0.20552000000000001</v>
      </c>
      <c r="AE278" s="27">
        <v>0.14996000000000001</v>
      </c>
      <c r="AF278" s="27">
        <v>2.4150000000000001E-2</v>
      </c>
      <c r="AG278" s="27">
        <v>0.12581000000000001</v>
      </c>
    </row>
    <row r="279" spans="2:33" s="14" customFormat="1" ht="12">
      <c r="B279" s="26">
        <f>CRP!K226</f>
        <v>44572</v>
      </c>
      <c r="C279" s="27">
        <f>CRP!L226</f>
        <v>1.4760000000000001E-2</v>
      </c>
      <c r="D279" s="27">
        <f>CRP!M226</f>
        <v>0.16936999999999999</v>
      </c>
      <c r="E279" s="27">
        <f>CRP!N226</f>
        <v>0.20543</v>
      </c>
      <c r="F279" s="27">
        <f>CRP!O226</f>
        <v>0.14282</v>
      </c>
      <c r="G279" s="27">
        <f>CRP!P226</f>
        <v>2.4799999999999999E-2</v>
      </c>
      <c r="H279" s="27">
        <f>CRP!Q226</f>
        <v>0.11802</v>
      </c>
      <c r="AA279" s="26">
        <v>44572</v>
      </c>
      <c r="AB279" s="27">
        <v>1.4760000000000001E-2</v>
      </c>
      <c r="AC279" s="27">
        <v>0.16936999999999999</v>
      </c>
      <c r="AD279" s="27">
        <v>0.20543</v>
      </c>
      <c r="AE279" s="27">
        <v>0.14282</v>
      </c>
      <c r="AF279" s="27">
        <v>2.4799999999999999E-2</v>
      </c>
      <c r="AG279" s="27">
        <v>0.11802</v>
      </c>
    </row>
    <row r="280" spans="2:33" s="14" customFormat="1" ht="12">
      <c r="B280" s="26">
        <f>CRP!K227</f>
        <v>44571</v>
      </c>
      <c r="C280" s="27">
        <f>CRP!L227</f>
        <v>1.477E-2</v>
      </c>
      <c r="D280" s="27">
        <f>CRP!M227</f>
        <v>0.17899000000000001</v>
      </c>
      <c r="E280" s="27">
        <f>CRP!N227</f>
        <v>0.20519000000000001</v>
      </c>
      <c r="F280" s="27">
        <f>CRP!O227</f>
        <v>0.14588999999999999</v>
      </c>
      <c r="G280" s="27">
        <f>CRP!P227</f>
        <v>2.477E-2</v>
      </c>
      <c r="H280" s="27">
        <f>CRP!Q227</f>
        <v>0.12112000000000001</v>
      </c>
      <c r="AA280" s="26">
        <v>44571</v>
      </c>
      <c r="AB280" s="27">
        <v>1.477E-2</v>
      </c>
      <c r="AC280" s="27">
        <v>0.17899000000000001</v>
      </c>
      <c r="AD280" s="27">
        <v>0.20519000000000001</v>
      </c>
      <c r="AE280" s="27">
        <v>0.14588999999999999</v>
      </c>
      <c r="AF280" s="27">
        <v>2.477E-2</v>
      </c>
      <c r="AG280" s="27">
        <v>0.12112000000000001</v>
      </c>
    </row>
    <row r="281" spans="2:33" s="14" customFormat="1" ht="12">
      <c r="B281" s="26">
        <f>CRP!K228</f>
        <v>44568</v>
      </c>
      <c r="C281" s="27">
        <f>CRP!L228</f>
        <v>1.47E-2</v>
      </c>
      <c r="D281" s="27">
        <f>CRP!M228</f>
        <v>0.18254000000000001</v>
      </c>
      <c r="E281" s="27">
        <f>CRP!N228</f>
        <v>0.20651</v>
      </c>
      <c r="F281" s="27">
        <f>CRP!O228</f>
        <v>0.14560999999999999</v>
      </c>
      <c r="G281" s="27">
        <f>CRP!P228</f>
        <v>2.4570000000000002E-2</v>
      </c>
      <c r="H281" s="27">
        <f>CRP!Q228</f>
        <v>0.12103999999999999</v>
      </c>
      <c r="AA281" s="26">
        <v>44568</v>
      </c>
      <c r="AB281" s="27">
        <v>1.47E-2</v>
      </c>
      <c r="AC281" s="27">
        <v>0.18254000000000001</v>
      </c>
      <c r="AD281" s="27">
        <v>0.20651</v>
      </c>
      <c r="AE281" s="27">
        <v>0.14560999999999999</v>
      </c>
      <c r="AF281" s="27">
        <v>2.4570000000000002E-2</v>
      </c>
      <c r="AG281" s="27">
        <v>0.12103999999999999</v>
      </c>
    </row>
    <row r="282" spans="2:33" s="14" customFormat="1" ht="12">
      <c r="B282" s="26">
        <f>CRP!K229</f>
        <v>44567</v>
      </c>
      <c r="C282" s="27">
        <f>CRP!L229</f>
        <v>1.4880000000000001E-2</v>
      </c>
      <c r="D282" s="27">
        <f>CRP!M229</f>
        <v>0.17688000000000001</v>
      </c>
      <c r="E282" s="27">
        <f>CRP!N229</f>
        <v>0.20788000000000001</v>
      </c>
      <c r="F282" s="27">
        <f>CRP!O229</f>
        <v>0.14430000000000001</v>
      </c>
      <c r="G282" s="27">
        <f>CRP!P229</f>
        <v>2.4850000000000001E-2</v>
      </c>
      <c r="H282" s="27">
        <f>CRP!Q229</f>
        <v>0.11945</v>
      </c>
      <c r="AA282" s="26">
        <v>44567</v>
      </c>
      <c r="AB282" s="27">
        <v>1.4880000000000001E-2</v>
      </c>
      <c r="AC282" s="27">
        <v>0.17688000000000001</v>
      </c>
      <c r="AD282" s="27">
        <v>0.20788000000000001</v>
      </c>
      <c r="AE282" s="27">
        <v>0.14430000000000001</v>
      </c>
      <c r="AF282" s="27">
        <v>2.4850000000000001E-2</v>
      </c>
      <c r="AG282" s="27">
        <v>0.11945</v>
      </c>
    </row>
    <row r="283" spans="2:33" s="14" customFormat="1" ht="12">
      <c r="B283" s="26">
        <f>CRP!K230</f>
        <v>44566</v>
      </c>
      <c r="C283" s="27">
        <f>CRP!L230</f>
        <v>1.4919999999999999E-2</v>
      </c>
      <c r="D283" s="27">
        <f>CRP!M230</f>
        <v>0.17557</v>
      </c>
      <c r="E283" s="27">
        <f>CRP!N230</f>
        <v>0.20744000000000001</v>
      </c>
      <c r="F283" s="27">
        <f>CRP!O230</f>
        <v>0.14197000000000001</v>
      </c>
      <c r="G283" s="27">
        <f>CRP!P230</f>
        <v>2.367E-2</v>
      </c>
      <c r="H283" s="27">
        <f>CRP!Q230</f>
        <v>0.1183</v>
      </c>
      <c r="AA283" s="26">
        <v>44566</v>
      </c>
      <c r="AB283" s="27">
        <v>1.4919999999999999E-2</v>
      </c>
      <c r="AC283" s="27">
        <v>0.17557</v>
      </c>
      <c r="AD283" s="27">
        <v>0.20744000000000001</v>
      </c>
      <c r="AE283" s="27">
        <v>0.14197000000000001</v>
      </c>
      <c r="AF283" s="27">
        <v>2.367E-2</v>
      </c>
      <c r="AG283" s="27">
        <v>0.1183</v>
      </c>
    </row>
    <row r="284" spans="2:33" s="14" customFormat="1" ht="12">
      <c r="B284" s="26">
        <f>CRP!K231</f>
        <v>44565</v>
      </c>
      <c r="C284" s="27">
        <f>CRP!L231</f>
        <v>1.4959999999999999E-2</v>
      </c>
      <c r="D284" s="27">
        <f>CRP!M231</f>
        <v>0.18148</v>
      </c>
      <c r="E284" s="27">
        <f>CRP!N231</f>
        <v>0.20888000000000001</v>
      </c>
      <c r="F284" s="27">
        <f>CRP!O231</f>
        <v>0.14430000000000001</v>
      </c>
      <c r="G284" s="27">
        <f>CRP!P231</f>
        <v>2.3269999999999999E-2</v>
      </c>
      <c r="H284" s="27">
        <f>CRP!Q231</f>
        <v>0.12103</v>
      </c>
      <c r="AA284" s="26">
        <v>44565</v>
      </c>
      <c r="AB284" s="27">
        <v>1.4959999999999999E-2</v>
      </c>
      <c r="AC284" s="27">
        <v>0.18148</v>
      </c>
      <c r="AD284" s="27">
        <v>0.20888000000000001</v>
      </c>
      <c r="AE284" s="27">
        <v>0.14430000000000001</v>
      </c>
      <c r="AF284" s="27">
        <v>2.3269999999999999E-2</v>
      </c>
      <c r="AG284" s="27">
        <v>0.12103</v>
      </c>
    </row>
    <row r="285" spans="2:33" s="14" customFormat="1" ht="12">
      <c r="B285" s="26">
        <f>CRP!K232</f>
        <v>44564</v>
      </c>
      <c r="C285" s="27">
        <f>CRP!L232</f>
        <v>1.4930000000000001E-2</v>
      </c>
      <c r="D285" s="27">
        <f>CRP!M232</f>
        <v>0.18476000000000001</v>
      </c>
      <c r="E285" s="27">
        <f>CRP!N232</f>
        <v>0.21595</v>
      </c>
      <c r="F285" s="27">
        <f>CRP!O232</f>
        <v>0.14219999999999999</v>
      </c>
      <c r="G285" s="27">
        <f>CRP!P232</f>
        <v>2.3300000000000001E-2</v>
      </c>
      <c r="H285" s="27">
        <f>CRP!Q232</f>
        <v>0.11890000000000001</v>
      </c>
      <c r="AA285" s="26">
        <v>44564</v>
      </c>
      <c r="AB285" s="27">
        <v>1.4930000000000001E-2</v>
      </c>
      <c r="AC285" s="27">
        <v>0.18476000000000001</v>
      </c>
      <c r="AD285" s="27">
        <v>0.21595</v>
      </c>
      <c r="AE285" s="27">
        <v>0.14219999999999999</v>
      </c>
      <c r="AF285" s="27">
        <v>2.3300000000000001E-2</v>
      </c>
      <c r="AG285" s="27">
        <v>0.11890000000000001</v>
      </c>
    </row>
    <row r="286" spans="2:33" s="14" customFormat="1" ht="12">
      <c r="B286" s="26">
        <f>CRP!K233</f>
        <v>44560</v>
      </c>
      <c r="C286" s="27">
        <f>CRP!L233</f>
        <v>1.4590000000000001E-2</v>
      </c>
      <c r="D286" s="27">
        <f>CRP!M233</f>
        <v>0.17230999999999999</v>
      </c>
      <c r="E286" s="27">
        <f>CRP!N233</f>
        <v>0.20569999999999999</v>
      </c>
      <c r="F286" s="27">
        <f>CRP!O233</f>
        <v>0.12608</v>
      </c>
      <c r="G286" s="27">
        <f>CRP!P233</f>
        <v>2.2550000000000001E-2</v>
      </c>
      <c r="H286" s="27">
        <f>CRP!Q233</f>
        <v>0.10353</v>
      </c>
      <c r="AA286" s="26">
        <v>44560</v>
      </c>
      <c r="AB286" s="27">
        <v>1.4590000000000001E-2</v>
      </c>
      <c r="AC286" s="27">
        <v>0.17230999999999999</v>
      </c>
      <c r="AD286" s="27">
        <v>0.20569999999999999</v>
      </c>
      <c r="AE286" s="27">
        <v>0.12608</v>
      </c>
      <c r="AF286" s="27">
        <v>2.2550000000000001E-2</v>
      </c>
      <c r="AG286" s="27">
        <v>0.10353</v>
      </c>
    </row>
    <row r="287" spans="2:33" s="14" customFormat="1" ht="12">
      <c r="B287" s="26">
        <f>CRP!K234</f>
        <v>44559</v>
      </c>
      <c r="C287" s="27">
        <f>CRP!L234</f>
        <v>1.4500000000000001E-2</v>
      </c>
      <c r="D287" s="27">
        <f>CRP!M234</f>
        <v>0.17197000000000001</v>
      </c>
      <c r="E287" s="27">
        <f>CRP!N234</f>
        <v>0.20566999999999999</v>
      </c>
      <c r="F287" s="27">
        <f>CRP!O234</f>
        <v>0.12562999999999999</v>
      </c>
      <c r="G287" s="27">
        <f>CRP!P234</f>
        <v>2.1749999999999999E-2</v>
      </c>
      <c r="H287" s="27">
        <f>CRP!Q234</f>
        <v>0.10388</v>
      </c>
      <c r="AA287" s="26">
        <v>44559</v>
      </c>
      <c r="AB287" s="27">
        <v>1.4500000000000001E-2</v>
      </c>
      <c r="AC287" s="27">
        <v>0.17197000000000001</v>
      </c>
      <c r="AD287" s="27">
        <v>0.20566999999999999</v>
      </c>
      <c r="AE287" s="27">
        <v>0.12562999999999999</v>
      </c>
      <c r="AF287" s="27">
        <v>2.1749999999999999E-2</v>
      </c>
      <c r="AG287" s="27">
        <v>0.10388</v>
      </c>
    </row>
    <row r="288" spans="2:33" s="14" customFormat="1" ht="12">
      <c r="B288" s="26">
        <f>CRP!K235</f>
        <v>44558</v>
      </c>
      <c r="C288" s="27">
        <f>CRP!L235</f>
        <v>1.434E-2</v>
      </c>
      <c r="D288" s="27">
        <f>CRP!M235</f>
        <v>0.17171</v>
      </c>
      <c r="E288" s="27">
        <f>CRP!N235</f>
        <v>0.20560999999999999</v>
      </c>
      <c r="F288" s="27">
        <f>CRP!O235</f>
        <v>0.12515999999999999</v>
      </c>
      <c r="G288" s="27">
        <f>CRP!P235</f>
        <v>2.2020000000000001E-2</v>
      </c>
      <c r="H288" s="27">
        <f>CRP!Q235</f>
        <v>0.10314</v>
      </c>
      <c r="AA288" s="26">
        <v>44558</v>
      </c>
      <c r="AB288" s="27">
        <v>1.434E-2</v>
      </c>
      <c r="AC288" s="27">
        <v>0.17171</v>
      </c>
      <c r="AD288" s="27">
        <v>0.20560999999999999</v>
      </c>
      <c r="AE288" s="27">
        <v>0.12515999999999999</v>
      </c>
      <c r="AF288" s="27">
        <v>2.2020000000000001E-2</v>
      </c>
      <c r="AG288" s="27">
        <v>0.10314</v>
      </c>
    </row>
    <row r="289" spans="2:33" s="14" customFormat="1" ht="12">
      <c r="B289" s="26">
        <f>CRP!K236</f>
        <v>44557</v>
      </c>
      <c r="C289" s="27">
        <f>CRP!L236</f>
        <v>1.444E-2</v>
      </c>
      <c r="D289" s="27">
        <f>CRP!M236</f>
        <v>0.17407</v>
      </c>
      <c r="E289" s="27">
        <f>CRP!N236</f>
        <v>0.20488999999999999</v>
      </c>
      <c r="F289" s="27">
        <f>CRP!O236</f>
        <v>0.12753999999999999</v>
      </c>
      <c r="G289" s="27">
        <f>CRP!P236</f>
        <v>2.205E-2</v>
      </c>
      <c r="H289" s="27">
        <f>CRP!Q236</f>
        <v>0.10549</v>
      </c>
      <c r="AA289" s="26">
        <v>44557</v>
      </c>
      <c r="AB289" s="27">
        <v>1.444E-2</v>
      </c>
      <c r="AC289" s="27">
        <v>0.17407</v>
      </c>
      <c r="AD289" s="27">
        <v>0.20488999999999999</v>
      </c>
      <c r="AE289" s="27">
        <v>0.12753999999999999</v>
      </c>
      <c r="AF289" s="27">
        <v>2.205E-2</v>
      </c>
      <c r="AG289" s="27">
        <v>0.10549</v>
      </c>
    </row>
    <row r="290" spans="2:33" s="14" customFormat="1" ht="12">
      <c r="B290" s="26">
        <f>CRP!K237</f>
        <v>44554</v>
      </c>
      <c r="C290" s="27">
        <f>CRP!L237</f>
        <v>1.435E-2</v>
      </c>
      <c r="D290" s="27">
        <f>CRP!M237</f>
        <v>0.17465</v>
      </c>
      <c r="E290" s="27">
        <f>CRP!N237</f>
        <v>0.20560999999999999</v>
      </c>
      <c r="F290" s="27">
        <f>CRP!O237</f>
        <v>0.12781000000000001</v>
      </c>
      <c r="G290" s="27">
        <f>CRP!P237</f>
        <v>2.2020000000000001E-2</v>
      </c>
      <c r="H290" s="27">
        <f>CRP!Q237</f>
        <v>0.10579</v>
      </c>
      <c r="AA290" s="26">
        <v>44554</v>
      </c>
      <c r="AB290" s="27">
        <v>1.435E-2</v>
      </c>
      <c r="AC290" s="27">
        <v>0.17465</v>
      </c>
      <c r="AD290" s="27">
        <v>0.20560999999999999</v>
      </c>
      <c r="AE290" s="27">
        <v>0.12781000000000001</v>
      </c>
      <c r="AF290" s="27">
        <v>2.2020000000000001E-2</v>
      </c>
      <c r="AG290" s="27">
        <v>0.10579</v>
      </c>
    </row>
    <row r="291" spans="2:33" s="14" customFormat="1" ht="12">
      <c r="B291" s="26">
        <f>CRP!K238</f>
        <v>44553</v>
      </c>
      <c r="C291" s="27">
        <f>CRP!L238</f>
        <v>1.4420000000000001E-2</v>
      </c>
      <c r="D291" s="27">
        <f>CRP!M238</f>
        <v>0.17538999999999999</v>
      </c>
      <c r="E291" s="27">
        <f>CRP!N238</f>
        <v>0.20543</v>
      </c>
      <c r="F291" s="27">
        <f>CRP!O238</f>
        <v>0.12806999999999999</v>
      </c>
      <c r="G291" s="27">
        <f>CRP!P238</f>
        <v>2.2030000000000001E-2</v>
      </c>
      <c r="H291" s="27">
        <f>CRP!Q238</f>
        <v>0.10604</v>
      </c>
      <c r="AA291" s="26">
        <v>44553</v>
      </c>
      <c r="AB291" s="27">
        <v>1.4420000000000001E-2</v>
      </c>
      <c r="AC291" s="27">
        <v>0.17538999999999999</v>
      </c>
      <c r="AD291" s="27">
        <v>0.20543</v>
      </c>
      <c r="AE291" s="27">
        <v>0.12806999999999999</v>
      </c>
      <c r="AF291" s="27">
        <v>2.2030000000000001E-2</v>
      </c>
      <c r="AG291" s="27">
        <v>0.10604</v>
      </c>
    </row>
    <row r="292" spans="2:33" s="14" customFormat="1" ht="12">
      <c r="B292" s="26">
        <f>CRP!K239</f>
        <v>44552</v>
      </c>
      <c r="C292" s="27">
        <f>CRP!L239</f>
        <v>1.4500000000000001E-2</v>
      </c>
      <c r="D292" s="27">
        <f>CRP!M239</f>
        <v>0.17529</v>
      </c>
      <c r="E292" s="27">
        <f>CRP!N239</f>
        <v>0.2054</v>
      </c>
      <c r="F292" s="27">
        <f>CRP!O239</f>
        <v>0.12836</v>
      </c>
      <c r="G292" s="27">
        <f>CRP!P239</f>
        <v>2.145E-2</v>
      </c>
      <c r="H292" s="27">
        <f>CRP!Q239</f>
        <v>0.10691000000000001</v>
      </c>
      <c r="AA292" s="26">
        <v>44552</v>
      </c>
      <c r="AB292" s="27">
        <v>1.4500000000000001E-2</v>
      </c>
      <c r="AC292" s="27">
        <v>0.17529</v>
      </c>
      <c r="AD292" s="27">
        <v>0.2054</v>
      </c>
      <c r="AE292" s="27">
        <v>0.12836</v>
      </c>
      <c r="AF292" s="27">
        <v>2.145E-2</v>
      </c>
      <c r="AG292" s="27">
        <v>0.10691000000000001</v>
      </c>
    </row>
    <row r="293" spans="2:33" s="14" customFormat="1" ht="12">
      <c r="B293" s="26">
        <f>CRP!K240</f>
        <v>44551</v>
      </c>
      <c r="C293" s="27">
        <f>CRP!L240</f>
        <v>1.4540000000000001E-2</v>
      </c>
      <c r="D293" s="27">
        <f>CRP!M240</f>
        <v>0.17610999999999999</v>
      </c>
      <c r="E293" s="27">
        <f>CRP!N240</f>
        <v>0.20533999999999999</v>
      </c>
      <c r="F293" s="27">
        <f>CRP!O240</f>
        <v>0.12852</v>
      </c>
      <c r="G293" s="27">
        <f>CRP!P240</f>
        <v>2.1069999999999998E-2</v>
      </c>
      <c r="H293" s="27">
        <f>CRP!Q240</f>
        <v>0.10745</v>
      </c>
      <c r="AA293" s="26">
        <v>44551</v>
      </c>
      <c r="AB293" s="27">
        <v>1.4540000000000001E-2</v>
      </c>
      <c r="AC293" s="27">
        <v>0.17610999999999999</v>
      </c>
      <c r="AD293" s="27">
        <v>0.20533999999999999</v>
      </c>
      <c r="AE293" s="27">
        <v>0.12852</v>
      </c>
      <c r="AF293" s="27">
        <v>2.1069999999999998E-2</v>
      </c>
      <c r="AG293" s="27">
        <v>0.10745</v>
      </c>
    </row>
    <row r="294" spans="2:33" s="14" customFormat="1" ht="12">
      <c r="B294" s="26">
        <f>CRP!K241</f>
        <v>44550</v>
      </c>
      <c r="C294" s="27">
        <f>CRP!L241</f>
        <v>1.461E-2</v>
      </c>
      <c r="D294" s="27">
        <f>CRP!M241</f>
        <v>0.17621000000000001</v>
      </c>
      <c r="E294" s="27">
        <f>CRP!N241</f>
        <v>0.20515</v>
      </c>
      <c r="F294" s="27">
        <f>CRP!O241</f>
        <v>0.12875</v>
      </c>
      <c r="G294" s="27">
        <f>CRP!P241</f>
        <v>2.102E-2</v>
      </c>
      <c r="H294" s="27">
        <f>CRP!Q241</f>
        <v>0.10773000000000001</v>
      </c>
      <c r="AA294" s="26">
        <v>44550</v>
      </c>
      <c r="AB294" s="27">
        <v>1.461E-2</v>
      </c>
      <c r="AC294" s="27">
        <v>0.17621000000000001</v>
      </c>
      <c r="AD294" s="27">
        <v>0.20515</v>
      </c>
      <c r="AE294" s="27">
        <v>0.12875</v>
      </c>
      <c r="AF294" s="27">
        <v>2.102E-2</v>
      </c>
      <c r="AG294" s="27">
        <v>0.10773000000000001</v>
      </c>
    </row>
    <row r="295" spans="2:33" s="14" customFormat="1" ht="12">
      <c r="B295" s="26">
        <f>CRP!K242</f>
        <v>44547</v>
      </c>
      <c r="C295" s="27">
        <f>CRP!L242</f>
        <v>1.4330000000000001E-2</v>
      </c>
      <c r="D295" s="27">
        <f>CRP!M242</f>
        <v>0.18529999999999999</v>
      </c>
      <c r="E295" s="27">
        <f>CRP!N242</f>
        <v>0.20515</v>
      </c>
      <c r="F295" s="27">
        <f>CRP!O242</f>
        <v>0.13250999999999999</v>
      </c>
      <c r="G295" s="27">
        <f>CRP!P242</f>
        <v>2.1520000000000001E-2</v>
      </c>
      <c r="H295" s="27">
        <f>CRP!Q242</f>
        <v>0.11099000000000001</v>
      </c>
      <c r="AA295" s="26">
        <v>44547</v>
      </c>
      <c r="AB295" s="27">
        <v>1.4330000000000001E-2</v>
      </c>
      <c r="AC295" s="27">
        <v>0.18529999999999999</v>
      </c>
      <c r="AD295" s="27">
        <v>0.20515</v>
      </c>
      <c r="AE295" s="27">
        <v>0.13250999999999999</v>
      </c>
      <c r="AF295" s="27">
        <v>2.1520000000000001E-2</v>
      </c>
      <c r="AG295" s="27">
        <v>0.11099000000000001</v>
      </c>
    </row>
    <row r="296" spans="2:33" s="14" customFormat="1" ht="12">
      <c r="B296" s="26">
        <f>CRP!K243</f>
        <v>44546</v>
      </c>
      <c r="C296" s="27">
        <f>CRP!L243</f>
        <v>1.4330000000000001E-2</v>
      </c>
      <c r="D296" s="27">
        <f>CRP!M243</f>
        <v>0.18598000000000001</v>
      </c>
      <c r="E296" s="27">
        <f>CRP!N243</f>
        <v>0.20513999999999999</v>
      </c>
      <c r="F296" s="27">
        <f>CRP!O243</f>
        <v>0.13261000000000001</v>
      </c>
      <c r="G296" s="27">
        <f>CRP!P243</f>
        <v>2.145E-2</v>
      </c>
      <c r="H296" s="27">
        <f>CRP!Q243</f>
        <v>0.11115999999999999</v>
      </c>
      <c r="AA296" s="26">
        <v>44546</v>
      </c>
      <c r="AB296" s="27">
        <v>1.4330000000000001E-2</v>
      </c>
      <c r="AC296" s="27">
        <v>0.18598000000000001</v>
      </c>
      <c r="AD296" s="27">
        <v>0.20513999999999999</v>
      </c>
      <c r="AE296" s="27">
        <v>0.13261000000000001</v>
      </c>
      <c r="AF296" s="27">
        <v>2.145E-2</v>
      </c>
      <c r="AG296" s="27">
        <v>0.11115999999999999</v>
      </c>
    </row>
    <row r="297" spans="2:33" s="14" customFormat="1" ht="12">
      <c r="B297" s="26">
        <f>CRP!K244</f>
        <v>44545</v>
      </c>
      <c r="C297" s="27">
        <f>CRP!L244</f>
        <v>1.44E-2</v>
      </c>
      <c r="D297" s="27">
        <f>CRP!M244</f>
        <v>0.18583</v>
      </c>
      <c r="E297" s="27">
        <f>CRP!N244</f>
        <v>0.2051</v>
      </c>
      <c r="F297" s="27">
        <f>CRP!O244</f>
        <v>0.13317999999999999</v>
      </c>
      <c r="G297" s="27">
        <f>CRP!P244</f>
        <v>2.1649999999999999E-2</v>
      </c>
      <c r="H297" s="27">
        <f>CRP!Q244</f>
        <v>0.11153</v>
      </c>
      <c r="AA297" s="26">
        <v>44545</v>
      </c>
      <c r="AB297" s="27">
        <v>1.44E-2</v>
      </c>
      <c r="AC297" s="27">
        <v>0.18583</v>
      </c>
      <c r="AD297" s="27">
        <v>0.2051</v>
      </c>
      <c r="AE297" s="27">
        <v>0.13317999999999999</v>
      </c>
      <c r="AF297" s="27">
        <v>2.1649999999999999E-2</v>
      </c>
      <c r="AG297" s="27">
        <v>0.11153</v>
      </c>
    </row>
    <row r="298" spans="2:33" s="14" customFormat="1" ht="12">
      <c r="B298" s="26">
        <f>CRP!K245</f>
        <v>44544</v>
      </c>
      <c r="C298" s="27">
        <f>CRP!L245</f>
        <v>1.4409999999999999E-2</v>
      </c>
      <c r="D298" s="27">
        <f>CRP!M245</f>
        <v>0.18795000000000001</v>
      </c>
      <c r="E298" s="27">
        <f>CRP!N245</f>
        <v>0.2051</v>
      </c>
      <c r="F298" s="27">
        <f>CRP!O245</f>
        <v>0.13436999999999999</v>
      </c>
      <c r="G298" s="27">
        <f>CRP!P245</f>
        <v>2.172E-2</v>
      </c>
      <c r="H298" s="27">
        <f>CRP!Q245</f>
        <v>0.11265</v>
      </c>
      <c r="AA298" s="26">
        <v>44544</v>
      </c>
      <c r="AB298" s="27">
        <v>1.4409999999999999E-2</v>
      </c>
      <c r="AC298" s="27">
        <v>0.18795000000000001</v>
      </c>
      <c r="AD298" s="27">
        <v>0.2051</v>
      </c>
      <c r="AE298" s="27">
        <v>0.13436999999999999</v>
      </c>
      <c r="AF298" s="27">
        <v>2.172E-2</v>
      </c>
      <c r="AG298" s="27">
        <v>0.11265</v>
      </c>
    </row>
    <row r="299" spans="2:33" s="14" customFormat="1" ht="12">
      <c r="B299" s="26">
        <f>CRP!K246</f>
        <v>44543</v>
      </c>
      <c r="C299" s="27">
        <f>CRP!L246</f>
        <v>1.434E-2</v>
      </c>
      <c r="D299" s="27">
        <f>CRP!M246</f>
        <v>0.18981000000000001</v>
      </c>
      <c r="E299" s="27">
        <f>CRP!N246</f>
        <v>0.20546</v>
      </c>
      <c r="F299" s="27">
        <f>CRP!O246</f>
        <v>0.13413</v>
      </c>
      <c r="G299" s="27">
        <f>CRP!P246</f>
        <v>2.1669999999999998E-2</v>
      </c>
      <c r="H299" s="27">
        <f>CRP!Q246</f>
        <v>0.11246</v>
      </c>
      <c r="AA299" s="26">
        <v>44543</v>
      </c>
      <c r="AB299" s="27">
        <v>1.434E-2</v>
      </c>
      <c r="AC299" s="27">
        <v>0.18981000000000001</v>
      </c>
      <c r="AD299" s="27">
        <v>0.20546</v>
      </c>
      <c r="AE299" s="27">
        <v>0.13413</v>
      </c>
      <c r="AF299" s="27">
        <v>2.1669999999999998E-2</v>
      </c>
      <c r="AG299" s="27">
        <v>0.11246</v>
      </c>
    </row>
    <row r="300" spans="2:33" s="14" customFormat="1" ht="12">
      <c r="B300" s="26">
        <f>CRP!K247</f>
        <v>44540</v>
      </c>
      <c r="C300" s="27">
        <f>CRP!L247</f>
        <v>1.4489999999999999E-2</v>
      </c>
      <c r="D300" s="27">
        <f>CRP!M247</f>
        <v>0.17806</v>
      </c>
      <c r="E300" s="27">
        <f>CRP!N247</f>
        <v>0.20552999999999999</v>
      </c>
      <c r="F300" s="27">
        <f>CRP!O247</f>
        <v>0.13541</v>
      </c>
      <c r="G300" s="27">
        <f>CRP!P247</f>
        <v>2.1950000000000001E-2</v>
      </c>
      <c r="H300" s="27">
        <f>CRP!Q247</f>
        <v>0.11346000000000001</v>
      </c>
      <c r="AA300" s="26">
        <v>44540</v>
      </c>
      <c r="AB300" s="27">
        <v>1.4489999999999999E-2</v>
      </c>
      <c r="AC300" s="27">
        <v>0.17806</v>
      </c>
      <c r="AD300" s="27">
        <v>0.20552999999999999</v>
      </c>
      <c r="AE300" s="27">
        <v>0.13541</v>
      </c>
      <c r="AF300" s="27">
        <v>2.1950000000000001E-2</v>
      </c>
      <c r="AG300" s="27">
        <v>0.11346000000000001</v>
      </c>
    </row>
    <row r="301" spans="2:33" s="14" customFormat="1" ht="12">
      <c r="B301" s="26">
        <f>CRP!K248</f>
        <v>44539</v>
      </c>
      <c r="C301" s="27">
        <f>CRP!L248</f>
        <v>1.4330000000000001E-2</v>
      </c>
      <c r="D301" s="27">
        <f>CRP!M248</f>
        <v>0.17984</v>
      </c>
      <c r="E301" s="27">
        <f>CRP!N248</f>
        <v>0.20588000000000001</v>
      </c>
      <c r="F301" s="27">
        <f>CRP!O248</f>
        <v>0.13521</v>
      </c>
      <c r="G301" s="27">
        <f>CRP!P248</f>
        <v>2.1819999999999999E-2</v>
      </c>
      <c r="H301" s="27">
        <f>CRP!Q248</f>
        <v>0.11339</v>
      </c>
      <c r="AA301" s="26">
        <v>44539</v>
      </c>
      <c r="AB301" s="27">
        <v>1.4330000000000001E-2</v>
      </c>
      <c r="AC301" s="27">
        <v>0.17984</v>
      </c>
      <c r="AD301" s="27">
        <v>0.20588000000000001</v>
      </c>
      <c r="AE301" s="27">
        <v>0.13521</v>
      </c>
      <c r="AF301" s="27">
        <v>2.1819999999999999E-2</v>
      </c>
      <c r="AG301" s="27">
        <v>0.11339</v>
      </c>
    </row>
    <row r="302" spans="2:33" s="14" customFormat="1" ht="12">
      <c r="B302" s="26">
        <f>CRP!K249</f>
        <v>44538</v>
      </c>
      <c r="C302" s="27">
        <f>CRP!L249</f>
        <v>1.447E-2</v>
      </c>
      <c r="D302" s="27">
        <f>CRP!M249</f>
        <v>0.17957999999999999</v>
      </c>
      <c r="E302" s="27">
        <f>CRP!N249</f>
        <v>0.20585999999999999</v>
      </c>
      <c r="F302" s="27">
        <f>CRP!O249</f>
        <v>0.13541</v>
      </c>
      <c r="G302" s="27">
        <f>CRP!P249</f>
        <v>2.18E-2</v>
      </c>
      <c r="H302" s="27">
        <f>CRP!Q249</f>
        <v>0.11361</v>
      </c>
      <c r="AA302" s="26">
        <v>44538</v>
      </c>
      <c r="AB302" s="27">
        <v>1.447E-2</v>
      </c>
      <c r="AC302" s="27">
        <v>0.17957999999999999</v>
      </c>
      <c r="AD302" s="27">
        <v>0.20585999999999999</v>
      </c>
      <c r="AE302" s="27">
        <v>0.13541</v>
      </c>
      <c r="AF302" s="27">
        <v>2.18E-2</v>
      </c>
      <c r="AG302" s="27">
        <v>0.11361</v>
      </c>
    </row>
    <row r="303" spans="2:33" s="14" customFormat="1" ht="12">
      <c r="B303" s="26">
        <f>CRP!K250</f>
        <v>44537</v>
      </c>
      <c r="C303" s="27">
        <f>CRP!L250</f>
        <v>1.455E-2</v>
      </c>
      <c r="D303" s="27">
        <f>CRP!M250</f>
        <v>0.17599999999999999</v>
      </c>
      <c r="E303" s="27">
        <f>CRP!N250</f>
        <v>0.20557</v>
      </c>
      <c r="F303" s="27">
        <f>CRP!O250</f>
        <v>0.13466</v>
      </c>
      <c r="G303" s="27">
        <f>CRP!P250</f>
        <v>2.24E-2</v>
      </c>
      <c r="H303" s="27">
        <f>CRP!Q250</f>
        <v>0.11226</v>
      </c>
      <c r="AA303" s="26">
        <v>44537</v>
      </c>
      <c r="AB303" s="27">
        <v>1.455E-2</v>
      </c>
      <c r="AC303" s="27">
        <v>0.17599999999999999</v>
      </c>
      <c r="AD303" s="27">
        <v>0.20557</v>
      </c>
      <c r="AE303" s="27">
        <v>0.13466</v>
      </c>
      <c r="AF303" s="27">
        <v>2.24E-2</v>
      </c>
      <c r="AG303" s="27">
        <v>0.11226</v>
      </c>
    </row>
    <row r="304" spans="2:33" s="14" customFormat="1" ht="12">
      <c r="B304" s="26">
        <f>CRP!K251</f>
        <v>44536</v>
      </c>
      <c r="C304" s="27">
        <f>CRP!L251</f>
        <v>1.464E-2</v>
      </c>
      <c r="D304" s="27">
        <f>CRP!M251</f>
        <v>0.17824000000000001</v>
      </c>
      <c r="E304" s="27">
        <f>CRP!N251</f>
        <v>0.20538000000000001</v>
      </c>
      <c r="F304" s="27">
        <f>CRP!O251</f>
        <v>0.13594000000000001</v>
      </c>
      <c r="G304" s="27">
        <f>CRP!P251</f>
        <v>2.215E-2</v>
      </c>
      <c r="H304" s="27">
        <f>CRP!Q251</f>
        <v>0.11379</v>
      </c>
      <c r="AA304" s="26">
        <v>44536</v>
      </c>
      <c r="AB304" s="27">
        <v>1.464E-2</v>
      </c>
      <c r="AC304" s="27">
        <v>0.17824000000000001</v>
      </c>
      <c r="AD304" s="27">
        <v>0.20538000000000001</v>
      </c>
      <c r="AE304" s="27">
        <v>0.13594000000000001</v>
      </c>
      <c r="AF304" s="27">
        <v>2.215E-2</v>
      </c>
      <c r="AG304" s="27">
        <v>0.11379</v>
      </c>
    </row>
    <row r="305" spans="2:33" s="14" customFormat="1" ht="12">
      <c r="B305" s="26">
        <f>CRP!K252</f>
        <v>44533</v>
      </c>
      <c r="C305" s="27">
        <f>CRP!L252</f>
        <v>1.465E-2</v>
      </c>
      <c r="D305" s="27">
        <f>CRP!M252</f>
        <v>0.17183999999999999</v>
      </c>
      <c r="E305" s="27">
        <f>CRP!N252</f>
        <v>0.20608000000000001</v>
      </c>
      <c r="F305" s="27">
        <f>CRP!O252</f>
        <v>0.13596</v>
      </c>
      <c r="G305" s="27">
        <f>CRP!P252</f>
        <v>2.2349999999999998E-2</v>
      </c>
      <c r="H305" s="27">
        <f>CRP!Q252</f>
        <v>0.11361</v>
      </c>
      <c r="AA305" s="26">
        <v>44533</v>
      </c>
      <c r="AB305" s="27">
        <v>1.465E-2</v>
      </c>
      <c r="AC305" s="27">
        <v>0.17183999999999999</v>
      </c>
      <c r="AD305" s="27">
        <v>0.20608000000000001</v>
      </c>
      <c r="AE305" s="27">
        <v>0.13596</v>
      </c>
      <c r="AF305" s="27">
        <v>2.2349999999999998E-2</v>
      </c>
      <c r="AG305" s="27">
        <v>0.11361</v>
      </c>
    </row>
    <row r="306" spans="2:33" s="14" customFormat="1" ht="12">
      <c r="B306" s="26">
        <f>CRP!K253</f>
        <v>44532</v>
      </c>
      <c r="C306" s="27">
        <f>CRP!L253</f>
        <v>1.4749999999999999E-2</v>
      </c>
      <c r="D306" s="27">
        <f>CRP!M253</f>
        <v>0.17050000000000001</v>
      </c>
      <c r="E306" s="27">
        <f>CRP!N253</f>
        <v>0.20610999999999999</v>
      </c>
      <c r="F306" s="27">
        <f>CRP!O253</f>
        <v>0.13571</v>
      </c>
      <c r="G306" s="27">
        <f>CRP!P253</f>
        <v>2.2069999999999999E-2</v>
      </c>
      <c r="H306" s="27">
        <f>CRP!Q253</f>
        <v>0.11364</v>
      </c>
      <c r="AA306" s="26">
        <v>44532</v>
      </c>
      <c r="AB306" s="27">
        <v>1.4749999999999999E-2</v>
      </c>
      <c r="AC306" s="27">
        <v>0.17050000000000001</v>
      </c>
      <c r="AD306" s="27">
        <v>0.20610999999999999</v>
      </c>
      <c r="AE306" s="27">
        <v>0.13571</v>
      </c>
      <c r="AF306" s="27">
        <v>2.2069999999999999E-2</v>
      </c>
      <c r="AG306" s="27">
        <v>0.11364</v>
      </c>
    </row>
    <row r="307" spans="2:33" s="14" customFormat="1" ht="12">
      <c r="B307" s="26">
        <f>CRP!K254</f>
        <v>44531</v>
      </c>
      <c r="C307" s="27">
        <f>CRP!L254</f>
        <v>1.495E-2</v>
      </c>
      <c r="D307" s="27">
        <f>CRP!M254</f>
        <v>0.16963</v>
      </c>
      <c r="E307" s="27">
        <f>CRP!N254</f>
        <v>0.20598</v>
      </c>
      <c r="F307" s="27">
        <f>CRP!O254</f>
        <v>0.13536999999999999</v>
      </c>
      <c r="G307" s="27">
        <f>CRP!P254</f>
        <v>2.1819999999999999E-2</v>
      </c>
      <c r="H307" s="27">
        <f>CRP!Q254</f>
        <v>0.11355</v>
      </c>
      <c r="AA307" s="26">
        <v>44531</v>
      </c>
      <c r="AB307" s="27">
        <v>1.495E-2</v>
      </c>
      <c r="AC307" s="27">
        <v>0.16963</v>
      </c>
      <c r="AD307" s="27">
        <v>0.20598</v>
      </c>
      <c r="AE307" s="27">
        <v>0.13536999999999999</v>
      </c>
      <c r="AF307" s="27">
        <v>2.1819999999999999E-2</v>
      </c>
      <c r="AG307" s="27">
        <v>0.11355</v>
      </c>
    </row>
    <row r="308" spans="2:33" s="14" customFormat="1" ht="12">
      <c r="B308" s="26">
        <f>CRP!K255</f>
        <v>44530</v>
      </c>
      <c r="C308" s="27">
        <f>CRP!L255</f>
        <v>1.5310000000000001E-2</v>
      </c>
      <c r="D308" s="27">
        <f>CRP!M255</f>
        <v>0.17097999999999999</v>
      </c>
      <c r="E308" s="27">
        <f>CRP!N255</f>
        <v>0.20585999999999999</v>
      </c>
      <c r="F308" s="27">
        <f>CRP!O255</f>
        <v>0.13650999999999999</v>
      </c>
      <c r="G308" s="27">
        <f>CRP!P255</f>
        <v>2.2040000000000001E-2</v>
      </c>
      <c r="H308" s="27">
        <f>CRP!Q255</f>
        <v>0.11447</v>
      </c>
      <c r="AA308" s="26">
        <v>44530</v>
      </c>
      <c r="AB308" s="27">
        <v>1.5310000000000001E-2</v>
      </c>
      <c r="AC308" s="27">
        <v>0.17097999999999999</v>
      </c>
      <c r="AD308" s="27">
        <v>0.20585999999999999</v>
      </c>
      <c r="AE308" s="27">
        <v>0.13650999999999999</v>
      </c>
      <c r="AF308" s="27">
        <v>2.2040000000000001E-2</v>
      </c>
      <c r="AG308" s="27">
        <v>0.11447</v>
      </c>
    </row>
    <row r="309" spans="2:33" s="14" customFormat="1" ht="12">
      <c r="B309" s="26">
        <f>CRP!K256</f>
        <v>44529</v>
      </c>
      <c r="C309" s="27">
        <f>CRP!L256</f>
        <v>1.4970000000000001E-2</v>
      </c>
      <c r="D309" s="27">
        <f>CRP!M256</f>
        <v>0.17014000000000001</v>
      </c>
      <c r="E309" s="27">
        <f>CRP!N256</f>
        <v>0.20562</v>
      </c>
      <c r="F309" s="27">
        <f>CRP!O256</f>
        <v>0.13653999999999999</v>
      </c>
      <c r="G309" s="27">
        <f>CRP!P256</f>
        <v>2.2700000000000001E-2</v>
      </c>
      <c r="H309" s="27">
        <f>CRP!Q256</f>
        <v>0.11384</v>
      </c>
      <c r="AA309" s="26">
        <v>44529</v>
      </c>
      <c r="AB309" s="27">
        <v>1.4970000000000001E-2</v>
      </c>
      <c r="AC309" s="27">
        <v>0.17014000000000001</v>
      </c>
      <c r="AD309" s="27">
        <v>0.20562</v>
      </c>
      <c r="AE309" s="27">
        <v>0.13653999999999999</v>
      </c>
      <c r="AF309" s="27">
        <v>2.2700000000000001E-2</v>
      </c>
      <c r="AG309" s="27">
        <v>0.11384</v>
      </c>
    </row>
    <row r="310" spans="2:33" s="14" customFormat="1" ht="12">
      <c r="B310" s="26">
        <f>CRP!K257</f>
        <v>44526</v>
      </c>
      <c r="C310" s="27">
        <f>CRP!L257</f>
        <v>1.4420000000000001E-2</v>
      </c>
      <c r="D310" s="27">
        <f>CRP!M257</f>
        <v>0.17755000000000001</v>
      </c>
      <c r="E310" s="27">
        <f>CRP!N257</f>
        <v>0.20566000000000001</v>
      </c>
      <c r="F310" s="27">
        <f>CRP!O257</f>
        <v>0.14019000000000001</v>
      </c>
      <c r="G310" s="27">
        <f>CRP!P257</f>
        <v>2.2620000000000001E-2</v>
      </c>
      <c r="H310" s="27">
        <f>CRP!Q257</f>
        <v>0.11756999999999999</v>
      </c>
      <c r="AA310" s="26">
        <v>44526</v>
      </c>
      <c r="AB310" s="27">
        <v>1.4420000000000001E-2</v>
      </c>
      <c r="AC310" s="27">
        <v>0.17755000000000001</v>
      </c>
      <c r="AD310" s="27">
        <v>0.20566000000000001</v>
      </c>
      <c r="AE310" s="27">
        <v>0.14019000000000001</v>
      </c>
      <c r="AF310" s="27">
        <v>2.2620000000000001E-2</v>
      </c>
      <c r="AG310" s="27">
        <v>0.11756999999999999</v>
      </c>
    </row>
    <row r="311" spans="2:33" s="14" customFormat="1" ht="12">
      <c r="B311" s="26">
        <f>CRP!K258</f>
        <v>44525</v>
      </c>
      <c r="C311" s="27">
        <f>CRP!L258</f>
        <v>1.421E-2</v>
      </c>
      <c r="D311" s="27">
        <f>CRP!M258</f>
        <v>0.17716999999999999</v>
      </c>
      <c r="E311" s="27">
        <f>CRP!N258</f>
        <v>0.20524000000000001</v>
      </c>
      <c r="F311" s="27">
        <f>CRP!O258</f>
        <v>0.13933999999999999</v>
      </c>
      <c r="G311" s="27">
        <f>CRP!P258</f>
        <v>2.3519999999999999E-2</v>
      </c>
      <c r="H311" s="27">
        <f>CRP!Q258</f>
        <v>0.11582000000000001</v>
      </c>
      <c r="AA311" s="26">
        <v>44525</v>
      </c>
      <c r="AB311" s="27">
        <v>1.421E-2</v>
      </c>
      <c r="AC311" s="27">
        <v>0.17716999999999999</v>
      </c>
      <c r="AD311" s="27">
        <v>0.20524000000000001</v>
      </c>
      <c r="AE311" s="27">
        <v>0.13933999999999999</v>
      </c>
      <c r="AF311" s="27">
        <v>2.3519999999999999E-2</v>
      </c>
      <c r="AG311" s="27">
        <v>0.11582000000000001</v>
      </c>
    </row>
    <row r="312" spans="2:33" s="14" customFormat="1" ht="12">
      <c r="B312" s="26">
        <f>CRP!K259</f>
        <v>44524</v>
      </c>
      <c r="C312" s="27">
        <f>CRP!L259</f>
        <v>1.4109999999999999E-2</v>
      </c>
      <c r="D312" s="27">
        <f>CRP!M259</f>
        <v>0.17624999999999999</v>
      </c>
      <c r="E312" s="27">
        <f>CRP!N259</f>
        <v>0.20524999999999999</v>
      </c>
      <c r="F312" s="27">
        <f>CRP!O259</f>
        <v>0.13908000000000001</v>
      </c>
      <c r="G312" s="27">
        <f>CRP!P259</f>
        <v>2.3900000000000001E-2</v>
      </c>
      <c r="H312" s="27">
        <f>CRP!Q259</f>
        <v>0.11518</v>
      </c>
      <c r="AA312" s="26">
        <v>44524</v>
      </c>
      <c r="AB312" s="27">
        <v>1.4109999999999999E-2</v>
      </c>
      <c r="AC312" s="27">
        <v>0.17624999999999999</v>
      </c>
      <c r="AD312" s="27">
        <v>0.20524999999999999</v>
      </c>
      <c r="AE312" s="27">
        <v>0.13908000000000001</v>
      </c>
      <c r="AF312" s="27">
        <v>2.3900000000000001E-2</v>
      </c>
      <c r="AG312" s="27">
        <v>0.11518</v>
      </c>
    </row>
    <row r="313" spans="2:33" s="14" customFormat="1" ht="12">
      <c r="B313" s="26">
        <f>CRP!K260</f>
        <v>44523</v>
      </c>
      <c r="C313" s="27">
        <f>CRP!L260</f>
        <v>1.4109999999999999E-2</v>
      </c>
      <c r="D313" s="27">
        <f>CRP!M260</f>
        <v>0.17549000000000001</v>
      </c>
      <c r="E313" s="27">
        <f>CRP!N260</f>
        <v>0.20538999999999999</v>
      </c>
      <c r="F313" s="27">
        <f>CRP!O260</f>
        <v>0.13861999999999999</v>
      </c>
      <c r="G313" s="27">
        <f>CRP!P260</f>
        <v>2.4E-2</v>
      </c>
      <c r="H313" s="27">
        <f>CRP!Q260</f>
        <v>0.11462</v>
      </c>
      <c r="AA313" s="26">
        <v>44523</v>
      </c>
      <c r="AB313" s="27">
        <v>1.4109999999999999E-2</v>
      </c>
      <c r="AC313" s="27">
        <v>0.17549000000000001</v>
      </c>
      <c r="AD313" s="27">
        <v>0.20538999999999999</v>
      </c>
      <c r="AE313" s="27">
        <v>0.13861999999999999</v>
      </c>
      <c r="AF313" s="27">
        <v>2.4E-2</v>
      </c>
      <c r="AG313" s="27">
        <v>0.11462</v>
      </c>
    </row>
    <row r="314" spans="2:33" s="14" customFormat="1" ht="12">
      <c r="B314" s="26">
        <f>CRP!K261</f>
        <v>44522</v>
      </c>
      <c r="C314" s="27">
        <f>CRP!L261</f>
        <v>1.3979999999999999E-2</v>
      </c>
      <c r="D314" s="27">
        <f>CRP!M261</f>
        <v>0.17515</v>
      </c>
      <c r="E314" s="27">
        <f>CRP!N261</f>
        <v>0.20618</v>
      </c>
      <c r="F314" s="27">
        <f>CRP!O261</f>
        <v>0.13800999999999999</v>
      </c>
      <c r="G314" s="27">
        <f>CRP!P261</f>
        <v>2.3900000000000001E-2</v>
      </c>
      <c r="H314" s="27">
        <f>CRP!Q261</f>
        <v>0.11411</v>
      </c>
      <c r="AA314" s="26">
        <v>44522</v>
      </c>
      <c r="AB314" s="27">
        <v>1.3979999999999999E-2</v>
      </c>
      <c r="AC314" s="27">
        <v>0.17515</v>
      </c>
      <c r="AD314" s="27">
        <v>0.20618</v>
      </c>
      <c r="AE314" s="27">
        <v>0.13800999999999999</v>
      </c>
      <c r="AF314" s="27">
        <v>2.3900000000000001E-2</v>
      </c>
      <c r="AG314" s="27">
        <v>0.11411</v>
      </c>
    </row>
    <row r="315" spans="2:33" s="14" customFormat="1" ht="12">
      <c r="B315" s="26">
        <f>CRP!K262</f>
        <v>44519</v>
      </c>
      <c r="C315" s="27">
        <f>CRP!L262</f>
        <v>1.422E-2</v>
      </c>
      <c r="D315" s="27">
        <f>CRP!M262</f>
        <v>0.17691999999999999</v>
      </c>
      <c r="E315" s="27">
        <f>CRP!N262</f>
        <v>0.20615</v>
      </c>
      <c r="F315" s="27">
        <f>CRP!O262</f>
        <v>0.13916000000000001</v>
      </c>
      <c r="G315" s="27">
        <f>CRP!P262</f>
        <v>2.3800000000000002E-2</v>
      </c>
      <c r="H315" s="27">
        <f>CRP!Q262</f>
        <v>0.11536</v>
      </c>
      <c r="AA315" s="26">
        <v>44519</v>
      </c>
      <c r="AB315" s="27">
        <v>1.422E-2</v>
      </c>
      <c r="AC315" s="27">
        <v>0.17691999999999999</v>
      </c>
      <c r="AD315" s="27">
        <v>0.20615</v>
      </c>
      <c r="AE315" s="27">
        <v>0.13916000000000001</v>
      </c>
      <c r="AF315" s="27">
        <v>2.3800000000000002E-2</v>
      </c>
      <c r="AG315" s="27">
        <v>0.11536</v>
      </c>
    </row>
    <row r="316" spans="2:33" s="14" customFormat="1" ht="12">
      <c r="B316" s="26">
        <f>CRP!K263</f>
        <v>44518</v>
      </c>
      <c r="C316" s="27">
        <f>CRP!L263</f>
        <v>1.435E-2</v>
      </c>
      <c r="D316" s="27">
        <f>CRP!M263</f>
        <v>0.17765</v>
      </c>
      <c r="E316" s="27">
        <f>CRP!N263</f>
        <v>0.20535999999999999</v>
      </c>
      <c r="F316" s="27">
        <f>CRP!O263</f>
        <v>0.13972000000000001</v>
      </c>
      <c r="G316" s="27">
        <f>CRP!P263</f>
        <v>2.3349999999999999E-2</v>
      </c>
      <c r="H316" s="27">
        <f>CRP!Q263</f>
        <v>0.11637</v>
      </c>
      <c r="AA316" s="26">
        <v>44518</v>
      </c>
      <c r="AB316" s="27">
        <v>1.435E-2</v>
      </c>
      <c r="AC316" s="27">
        <v>0.17765</v>
      </c>
      <c r="AD316" s="27">
        <v>0.20535999999999999</v>
      </c>
      <c r="AE316" s="27">
        <v>0.13972000000000001</v>
      </c>
      <c r="AF316" s="27">
        <v>2.3349999999999999E-2</v>
      </c>
      <c r="AG316" s="27">
        <v>0.11637</v>
      </c>
    </row>
    <row r="317" spans="2:33" s="14" customFormat="1" ht="12">
      <c r="B317" s="26">
        <f>CRP!K264</f>
        <v>44517</v>
      </c>
      <c r="C317" s="27">
        <f>CRP!L264</f>
        <v>1.4279999999999999E-2</v>
      </c>
      <c r="D317" s="27">
        <f>CRP!M264</f>
        <v>0.17777000000000001</v>
      </c>
      <c r="E317" s="27">
        <f>CRP!N264</f>
        <v>0.20535999999999999</v>
      </c>
      <c r="F317" s="27">
        <f>CRP!O264</f>
        <v>0.13968</v>
      </c>
      <c r="G317" s="27">
        <f>CRP!P264</f>
        <v>2.3519999999999999E-2</v>
      </c>
      <c r="H317" s="27">
        <f>CRP!Q264</f>
        <v>0.11616</v>
      </c>
      <c r="AA317" s="26">
        <v>44517</v>
      </c>
      <c r="AB317" s="27">
        <v>1.4279999999999999E-2</v>
      </c>
      <c r="AC317" s="27">
        <v>0.17777000000000001</v>
      </c>
      <c r="AD317" s="27">
        <v>0.20535999999999999</v>
      </c>
      <c r="AE317" s="27">
        <v>0.13968</v>
      </c>
      <c r="AF317" s="27">
        <v>2.3519999999999999E-2</v>
      </c>
      <c r="AG317" s="27">
        <v>0.11616</v>
      </c>
    </row>
    <row r="318" spans="2:33" s="14" customFormat="1" ht="12">
      <c r="B318" s="26">
        <f>CRP!K265</f>
        <v>44516</v>
      </c>
      <c r="C318" s="27">
        <f>CRP!L265</f>
        <v>1.413E-2</v>
      </c>
      <c r="D318" s="27">
        <f>CRP!M265</f>
        <v>0.17541000000000001</v>
      </c>
      <c r="E318" s="27">
        <f>CRP!N265</f>
        <v>0.20527000000000001</v>
      </c>
      <c r="F318" s="27">
        <f>CRP!O265</f>
        <v>0.13946</v>
      </c>
      <c r="G318" s="27">
        <f>CRP!P265</f>
        <v>2.3220000000000001E-2</v>
      </c>
      <c r="H318" s="27">
        <f>CRP!Q265</f>
        <v>0.11624</v>
      </c>
      <c r="AA318" s="26">
        <v>44516</v>
      </c>
      <c r="AB318" s="27">
        <v>1.413E-2</v>
      </c>
      <c r="AC318" s="27">
        <v>0.17541000000000001</v>
      </c>
      <c r="AD318" s="27">
        <v>0.20527000000000001</v>
      </c>
      <c r="AE318" s="27">
        <v>0.13946</v>
      </c>
      <c r="AF318" s="27">
        <v>2.3220000000000001E-2</v>
      </c>
      <c r="AG318" s="27">
        <v>0.11624</v>
      </c>
    </row>
    <row r="319" spans="2:33" s="14" customFormat="1" ht="12">
      <c r="B319" s="26">
        <f>CRP!K266</f>
        <v>44515</v>
      </c>
      <c r="C319" s="27">
        <f>CRP!L266</f>
        <v>1.417E-2</v>
      </c>
      <c r="D319" s="27">
        <f>CRP!M266</f>
        <v>0.17849999999999999</v>
      </c>
      <c r="E319" s="27">
        <f>CRP!N266</f>
        <v>0.20518</v>
      </c>
      <c r="F319" s="27">
        <f>CRP!O266</f>
        <v>0.14055000000000001</v>
      </c>
      <c r="G319" s="27">
        <f>CRP!P266</f>
        <v>2.2950000000000002E-2</v>
      </c>
      <c r="H319" s="27">
        <f>CRP!Q266</f>
        <v>0.1176</v>
      </c>
      <c r="AA319" s="26">
        <v>44515</v>
      </c>
      <c r="AB319" s="27">
        <v>1.417E-2</v>
      </c>
      <c r="AC319" s="27">
        <v>0.17849999999999999</v>
      </c>
      <c r="AD319" s="27">
        <v>0.20518</v>
      </c>
      <c r="AE319" s="27">
        <v>0.14055000000000001</v>
      </c>
      <c r="AF319" s="27">
        <v>2.2950000000000002E-2</v>
      </c>
      <c r="AG319" s="27">
        <v>0.1176</v>
      </c>
    </row>
    <row r="320" spans="2:33" s="14" customFormat="1" ht="12">
      <c r="B320" s="26">
        <f>CRP!K267</f>
        <v>44512</v>
      </c>
      <c r="C320" s="27">
        <f>CRP!L267</f>
        <v>1.4630000000000001E-2</v>
      </c>
      <c r="D320" s="27">
        <f>CRP!M267</f>
        <v>0.20885999999999999</v>
      </c>
      <c r="E320" s="27">
        <f>CRP!N267</f>
        <v>0.20695</v>
      </c>
      <c r="F320" s="27">
        <f>CRP!O267</f>
        <v>0.15174000000000001</v>
      </c>
      <c r="G320" s="27">
        <f>CRP!P267</f>
        <v>2.35E-2</v>
      </c>
      <c r="H320" s="27">
        <f>CRP!Q267</f>
        <v>0.12823999999999999</v>
      </c>
      <c r="AA320" s="26">
        <v>44512</v>
      </c>
      <c r="AB320" s="27">
        <v>1.4630000000000001E-2</v>
      </c>
      <c r="AC320" s="27">
        <v>0.20885999999999999</v>
      </c>
      <c r="AD320" s="27">
        <v>0.20695</v>
      </c>
      <c r="AE320" s="27">
        <v>0.15174000000000001</v>
      </c>
      <c r="AF320" s="27">
        <v>2.35E-2</v>
      </c>
      <c r="AG320" s="27">
        <v>0.12823999999999999</v>
      </c>
    </row>
    <row r="321" spans="2:33" s="14" customFormat="1" ht="12">
      <c r="B321" s="26">
        <f>CRP!K268</f>
        <v>44511</v>
      </c>
      <c r="C321" s="27">
        <f>CRP!L268</f>
        <v>1.4760000000000001E-2</v>
      </c>
      <c r="D321" s="27">
        <f>CRP!M268</f>
        <v>0.20857999999999999</v>
      </c>
      <c r="E321" s="27">
        <f>CRP!N268</f>
        <v>0.20827000000000001</v>
      </c>
      <c r="F321" s="27">
        <f>CRP!O268</f>
        <v>0.15228</v>
      </c>
      <c r="G321" s="27">
        <f>CRP!P268</f>
        <v>2.3470000000000001E-2</v>
      </c>
      <c r="H321" s="27">
        <f>CRP!Q268</f>
        <v>0.12881000000000001</v>
      </c>
      <c r="AA321" s="26">
        <v>44511</v>
      </c>
      <c r="AB321" s="27">
        <v>1.4760000000000001E-2</v>
      </c>
      <c r="AC321" s="27">
        <v>0.20857999999999999</v>
      </c>
      <c r="AD321" s="27">
        <v>0.20827000000000001</v>
      </c>
      <c r="AE321" s="27">
        <v>0.15228</v>
      </c>
      <c r="AF321" s="27">
        <v>2.3470000000000001E-2</v>
      </c>
      <c r="AG321" s="27">
        <v>0.12881000000000001</v>
      </c>
    </row>
    <row r="322" spans="2:33" s="14" customFormat="1" ht="12">
      <c r="B322" s="26">
        <f>CRP!K269</f>
        <v>44510</v>
      </c>
      <c r="C322" s="27">
        <f>CRP!L269</f>
        <v>1.473E-2</v>
      </c>
      <c r="D322" s="27">
        <f>CRP!M269</f>
        <v>0.20391999999999999</v>
      </c>
      <c r="E322" s="27">
        <f>CRP!N269</f>
        <v>0.20824000000000001</v>
      </c>
      <c r="F322" s="27">
        <f>CRP!O269</f>
        <v>0.15171999999999999</v>
      </c>
      <c r="G322" s="27">
        <f>CRP!P269</f>
        <v>2.317E-2</v>
      </c>
      <c r="H322" s="27">
        <f>CRP!Q269</f>
        <v>0.12855</v>
      </c>
      <c r="AA322" s="26">
        <v>44510</v>
      </c>
      <c r="AB322" s="27">
        <v>1.473E-2</v>
      </c>
      <c r="AC322" s="27">
        <v>0.20391999999999999</v>
      </c>
      <c r="AD322" s="27">
        <v>0.20824000000000001</v>
      </c>
      <c r="AE322" s="27">
        <v>0.15171999999999999</v>
      </c>
      <c r="AF322" s="27">
        <v>2.317E-2</v>
      </c>
      <c r="AG322" s="27">
        <v>0.12855</v>
      </c>
    </row>
    <row r="323" spans="2:33" s="14" customFormat="1" ht="12">
      <c r="B323" s="26">
        <f>CRP!K270</f>
        <v>44509</v>
      </c>
      <c r="C323" s="27">
        <f>CRP!L270</f>
        <v>1.456E-2</v>
      </c>
      <c r="D323" s="27">
        <f>CRP!M270</f>
        <v>0.20299</v>
      </c>
      <c r="E323" s="27">
        <f>CRP!N270</f>
        <v>0.20695</v>
      </c>
      <c r="F323" s="27">
        <f>CRP!O270</f>
        <v>0.15137</v>
      </c>
      <c r="G323" s="27">
        <f>CRP!P270</f>
        <v>2.29E-2</v>
      </c>
      <c r="H323" s="27">
        <f>CRP!Q270</f>
        <v>0.12847</v>
      </c>
      <c r="AA323" s="26">
        <v>44509</v>
      </c>
      <c r="AB323" s="27">
        <v>1.456E-2</v>
      </c>
      <c r="AC323" s="27">
        <v>0.20299</v>
      </c>
      <c r="AD323" s="27">
        <v>0.20695</v>
      </c>
      <c r="AE323" s="27">
        <v>0.15137</v>
      </c>
      <c r="AF323" s="27">
        <v>2.29E-2</v>
      </c>
      <c r="AG323" s="27">
        <v>0.12847</v>
      </c>
    </row>
    <row r="324" spans="2:33" s="14" customFormat="1" ht="12">
      <c r="B324" s="26">
        <f>CRP!K271</f>
        <v>44508</v>
      </c>
      <c r="C324" s="27">
        <f>CRP!L271</f>
        <v>1.4590000000000001E-2</v>
      </c>
      <c r="D324" s="27">
        <f>CRP!M271</f>
        <v>0.20387</v>
      </c>
      <c r="E324" s="27">
        <f>CRP!N271</f>
        <v>0.20715</v>
      </c>
      <c r="F324" s="27">
        <f>CRP!O271</f>
        <v>0.15185000000000001</v>
      </c>
      <c r="G324" s="27">
        <f>CRP!P271</f>
        <v>2.3349999999999999E-2</v>
      </c>
      <c r="H324" s="27">
        <f>CRP!Q271</f>
        <v>0.1285</v>
      </c>
      <c r="AA324" s="26">
        <v>44508</v>
      </c>
      <c r="AB324" s="27">
        <v>1.4590000000000001E-2</v>
      </c>
      <c r="AC324" s="27">
        <v>0.20387</v>
      </c>
      <c r="AD324" s="27">
        <v>0.20715</v>
      </c>
      <c r="AE324" s="27">
        <v>0.15185000000000001</v>
      </c>
      <c r="AF324" s="27">
        <v>2.3349999999999999E-2</v>
      </c>
      <c r="AG324" s="27">
        <v>0.1285</v>
      </c>
    </row>
    <row r="325" spans="2:33" s="14" customFormat="1" ht="12">
      <c r="B325" s="26">
        <f>CRP!K272</f>
        <v>44505</v>
      </c>
      <c r="C325" s="27">
        <f>CRP!L272</f>
        <v>1.4579999999999999E-2</v>
      </c>
      <c r="D325" s="27">
        <f>CRP!M272</f>
        <v>0.20555999999999999</v>
      </c>
      <c r="E325" s="27">
        <f>CRP!N272</f>
        <v>0.20931</v>
      </c>
      <c r="F325" s="27">
        <f>CRP!O272</f>
        <v>0.15212000000000001</v>
      </c>
      <c r="G325" s="27">
        <f>CRP!P272</f>
        <v>2.35E-2</v>
      </c>
      <c r="H325" s="27">
        <f>CRP!Q272</f>
        <v>0.12862000000000001</v>
      </c>
      <c r="AA325" s="26">
        <v>44505</v>
      </c>
      <c r="AB325" s="27">
        <v>1.4579999999999999E-2</v>
      </c>
      <c r="AC325" s="27">
        <v>0.20555999999999999</v>
      </c>
      <c r="AD325" s="27">
        <v>0.20931</v>
      </c>
      <c r="AE325" s="27">
        <v>0.15212000000000001</v>
      </c>
      <c r="AF325" s="27">
        <v>2.35E-2</v>
      </c>
      <c r="AG325" s="27">
        <v>0.12862000000000001</v>
      </c>
    </row>
    <row r="326" spans="2:33" s="14" customFormat="1" ht="12">
      <c r="B326" s="26">
        <f>CRP!K273</f>
        <v>44504</v>
      </c>
      <c r="C326" s="27">
        <f>CRP!L273</f>
        <v>1.452E-2</v>
      </c>
      <c r="D326" s="27">
        <f>CRP!M273</f>
        <v>0.20923</v>
      </c>
      <c r="E326" s="27">
        <f>CRP!N273</f>
        <v>0.20965</v>
      </c>
      <c r="F326" s="27">
        <f>CRP!O273</f>
        <v>0.15121000000000001</v>
      </c>
      <c r="G326" s="27">
        <f>CRP!P273</f>
        <v>2.4150000000000001E-2</v>
      </c>
      <c r="H326" s="27">
        <f>CRP!Q273</f>
        <v>0.12706000000000001</v>
      </c>
      <c r="AA326" s="26">
        <v>44504</v>
      </c>
      <c r="AB326" s="27">
        <v>1.452E-2</v>
      </c>
      <c r="AC326" s="27">
        <v>0.20923</v>
      </c>
      <c r="AD326" s="27">
        <v>0.20965</v>
      </c>
      <c r="AE326" s="27">
        <v>0.15121000000000001</v>
      </c>
      <c r="AF326" s="27">
        <v>2.4150000000000001E-2</v>
      </c>
      <c r="AG326" s="27">
        <v>0.12706000000000001</v>
      </c>
    </row>
    <row r="327" spans="2:33" s="14" customFormat="1" ht="12">
      <c r="B327" s="26">
        <f>CRP!K274</f>
        <v>44503</v>
      </c>
      <c r="C327" s="27">
        <f>CRP!L274</f>
        <v>1.4590000000000001E-2</v>
      </c>
      <c r="D327" s="27">
        <f>CRP!M274</f>
        <v>0.20932000000000001</v>
      </c>
      <c r="E327" s="27">
        <f>CRP!N274</f>
        <v>0.20977999999999999</v>
      </c>
      <c r="F327" s="27">
        <f>CRP!O274</f>
        <v>0.15176999999999999</v>
      </c>
      <c r="G327" s="27">
        <f>CRP!P274</f>
        <v>2.4750000000000001E-2</v>
      </c>
      <c r="H327" s="27">
        <f>CRP!Q274</f>
        <v>0.12701999999999999</v>
      </c>
      <c r="AA327" s="26">
        <v>44503</v>
      </c>
      <c r="AB327" s="27">
        <v>1.4590000000000001E-2</v>
      </c>
      <c r="AC327" s="27">
        <v>0.20932000000000001</v>
      </c>
      <c r="AD327" s="27">
        <v>0.20977999999999999</v>
      </c>
      <c r="AE327" s="27">
        <v>0.15176999999999999</v>
      </c>
      <c r="AF327" s="27">
        <v>2.4750000000000001E-2</v>
      </c>
      <c r="AG327" s="27">
        <v>0.12701999999999999</v>
      </c>
    </row>
    <row r="328" spans="2:33" s="14" customFormat="1" ht="12">
      <c r="B328" s="26">
        <f>CRP!K275</f>
        <v>44502</v>
      </c>
      <c r="C328" s="27">
        <f>CRP!L275</f>
        <v>1.439E-2</v>
      </c>
      <c r="D328" s="27">
        <f>CRP!M275</f>
        <v>0.21151</v>
      </c>
      <c r="E328" s="27">
        <f>CRP!N275</f>
        <v>0.21062</v>
      </c>
      <c r="F328" s="27">
        <f>CRP!O275</f>
        <v>0.15251999999999999</v>
      </c>
      <c r="G328" s="27">
        <f>CRP!P275</f>
        <v>2.462E-2</v>
      </c>
      <c r="H328" s="27">
        <f>CRP!Q275</f>
        <v>0.12790000000000001</v>
      </c>
      <c r="AA328" s="26">
        <v>44502</v>
      </c>
      <c r="AB328" s="27">
        <v>1.439E-2</v>
      </c>
      <c r="AC328" s="27">
        <v>0.21151</v>
      </c>
      <c r="AD328" s="27">
        <v>0.21062</v>
      </c>
      <c r="AE328" s="27">
        <v>0.15251999999999999</v>
      </c>
      <c r="AF328" s="27">
        <v>2.462E-2</v>
      </c>
      <c r="AG328" s="27">
        <v>0.12790000000000001</v>
      </c>
    </row>
    <row r="329" spans="2:33" s="14" customFormat="1" ht="12">
      <c r="B329" s="26">
        <f>CRP!K276</f>
        <v>44501</v>
      </c>
      <c r="C329" s="27">
        <f>CRP!L276</f>
        <v>1.43E-2</v>
      </c>
      <c r="D329" s="27">
        <f>CRP!M276</f>
        <v>0.20948</v>
      </c>
      <c r="E329" s="27">
        <f>CRP!N276</f>
        <v>0.20938000000000001</v>
      </c>
      <c r="F329" s="27">
        <f>CRP!O276</f>
        <v>0.15301000000000001</v>
      </c>
      <c r="G329" s="27">
        <f>CRP!P276</f>
        <v>2.5100000000000001E-2</v>
      </c>
      <c r="H329" s="27">
        <f>CRP!Q276</f>
        <v>0.12791</v>
      </c>
      <c r="AA329" s="26">
        <v>44501</v>
      </c>
      <c r="AB329" s="27">
        <v>1.43E-2</v>
      </c>
      <c r="AC329" s="27">
        <v>0.20948</v>
      </c>
      <c r="AD329" s="27">
        <v>0.20938000000000001</v>
      </c>
      <c r="AE329" s="27">
        <v>0.15301000000000001</v>
      </c>
      <c r="AF329" s="27">
        <v>2.5100000000000001E-2</v>
      </c>
      <c r="AG329" s="27">
        <v>0.12791</v>
      </c>
    </row>
    <row r="330" spans="2:33" s="14" customFormat="1" ht="12">
      <c r="B330" s="26">
        <f>CRP!K277</f>
        <v>44498</v>
      </c>
      <c r="C330" s="27">
        <f>CRP!L277</f>
        <v>1.4449999999999999E-2</v>
      </c>
      <c r="D330" s="27">
        <f>CRP!M277</f>
        <v>0.22211</v>
      </c>
      <c r="E330" s="27">
        <f>CRP!N277</f>
        <v>0.20996000000000001</v>
      </c>
      <c r="F330" s="27">
        <f>CRP!O277</f>
        <v>0.15837999999999999</v>
      </c>
      <c r="G330" s="27">
        <f>CRP!P277</f>
        <v>2.563E-2</v>
      </c>
      <c r="H330" s="27">
        <f>CRP!Q277</f>
        <v>0.13275000000000001</v>
      </c>
      <c r="AA330" s="26">
        <v>44498</v>
      </c>
      <c r="AB330" s="27">
        <v>1.4449999999999999E-2</v>
      </c>
      <c r="AC330" s="27">
        <v>0.22211</v>
      </c>
      <c r="AD330" s="27">
        <v>0.20996000000000001</v>
      </c>
      <c r="AE330" s="27">
        <v>0.15837999999999999</v>
      </c>
      <c r="AF330" s="27">
        <v>2.563E-2</v>
      </c>
      <c r="AG330" s="27">
        <v>0.13275000000000001</v>
      </c>
    </row>
    <row r="331" spans="2:33" s="14" customFormat="1" ht="12">
      <c r="B331" s="26">
        <f>CRP!K278</f>
        <v>44497</v>
      </c>
      <c r="C331" s="27">
        <f>CRP!L278</f>
        <v>1.4250000000000001E-2</v>
      </c>
      <c r="D331" s="27">
        <f>CRP!M278</f>
        <v>0.21728</v>
      </c>
      <c r="E331" s="27">
        <f>CRP!N278</f>
        <v>0.21049999999999999</v>
      </c>
      <c r="F331" s="27">
        <f>CRP!O278</f>
        <v>0.15622</v>
      </c>
      <c r="G331" s="27">
        <f>CRP!P278</f>
        <v>2.4199999999999999E-2</v>
      </c>
      <c r="H331" s="27">
        <f>CRP!Q278</f>
        <v>0.13202</v>
      </c>
      <c r="AA331" s="26">
        <v>44497</v>
      </c>
      <c r="AB331" s="27">
        <v>1.4250000000000001E-2</v>
      </c>
      <c r="AC331" s="27">
        <v>0.21728</v>
      </c>
      <c r="AD331" s="27">
        <v>0.21049999999999999</v>
      </c>
      <c r="AE331" s="27">
        <v>0.15622</v>
      </c>
      <c r="AF331" s="27">
        <v>2.4199999999999999E-2</v>
      </c>
      <c r="AG331" s="27">
        <v>0.13202</v>
      </c>
    </row>
    <row r="332" spans="2:33" s="14" customFormat="1" ht="12">
      <c r="B332" s="26">
        <f>CRP!K279</f>
        <v>44496</v>
      </c>
      <c r="C332" s="27">
        <f>CRP!L279</f>
        <v>1.4200000000000001E-2</v>
      </c>
      <c r="D332" s="27">
        <f>CRP!M279</f>
        <v>0.22026999999999999</v>
      </c>
      <c r="E332" s="27">
        <f>CRP!N279</f>
        <v>0.21059</v>
      </c>
      <c r="F332" s="27">
        <f>CRP!O279</f>
        <v>0.15714</v>
      </c>
      <c r="G332" s="27">
        <f>CRP!P279</f>
        <v>2.5100000000000001E-2</v>
      </c>
      <c r="H332" s="27">
        <f>CRP!Q279</f>
        <v>0.13203999999999999</v>
      </c>
      <c r="AA332" s="26">
        <v>44496</v>
      </c>
      <c r="AB332" s="27">
        <v>1.4200000000000001E-2</v>
      </c>
      <c r="AC332" s="27">
        <v>0.22026999999999999</v>
      </c>
      <c r="AD332" s="27">
        <v>0.21059</v>
      </c>
      <c r="AE332" s="27">
        <v>0.15714</v>
      </c>
      <c r="AF332" s="27">
        <v>2.5100000000000001E-2</v>
      </c>
      <c r="AG332" s="27">
        <v>0.13203999999999999</v>
      </c>
    </row>
    <row r="333" spans="2:33" s="14" customFormat="1" ht="12">
      <c r="B333" s="26">
        <f>CRP!K280</f>
        <v>44495</v>
      </c>
      <c r="C333" s="27">
        <f>CRP!L280</f>
        <v>1.4069999999999999E-2</v>
      </c>
      <c r="D333" s="27">
        <f>CRP!M280</f>
        <v>0.21858</v>
      </c>
      <c r="E333" s="27">
        <f>CRP!N280</f>
        <v>0.21049000000000001</v>
      </c>
      <c r="F333" s="27">
        <f>CRP!O280</f>
        <v>0.15587999999999999</v>
      </c>
      <c r="G333" s="27">
        <f>CRP!P280</f>
        <v>2.46E-2</v>
      </c>
      <c r="H333" s="27">
        <f>CRP!Q280</f>
        <v>0.13128000000000001</v>
      </c>
      <c r="AA333" s="26">
        <v>44495</v>
      </c>
      <c r="AB333" s="27">
        <v>1.4069999999999999E-2</v>
      </c>
      <c r="AC333" s="27">
        <v>0.21858</v>
      </c>
      <c r="AD333" s="27">
        <v>0.21049000000000001</v>
      </c>
      <c r="AE333" s="27">
        <v>0.15587999999999999</v>
      </c>
      <c r="AF333" s="27">
        <v>2.46E-2</v>
      </c>
      <c r="AG333" s="27">
        <v>0.13128000000000001</v>
      </c>
    </row>
    <row r="334" spans="2:33" s="14" customFormat="1" ht="12">
      <c r="B334" s="26">
        <f>CRP!K281</f>
        <v>44494</v>
      </c>
      <c r="C334" s="27">
        <f>CRP!L281</f>
        <v>1.4659999999999999E-2</v>
      </c>
      <c r="D334" s="27">
        <f>CRP!M281</f>
        <v>0.21726999999999999</v>
      </c>
      <c r="E334" s="27">
        <f>CRP!N281</f>
        <v>0.21115</v>
      </c>
      <c r="F334" s="27">
        <f>CRP!O281</f>
        <v>0.15561</v>
      </c>
      <c r="G334" s="27">
        <f>CRP!P281</f>
        <v>2.4570000000000002E-2</v>
      </c>
      <c r="H334" s="27">
        <f>CRP!Q281</f>
        <v>0.13103999999999999</v>
      </c>
      <c r="AA334" s="26">
        <v>44494</v>
      </c>
      <c r="AB334" s="27">
        <v>1.4659999999999999E-2</v>
      </c>
      <c r="AC334" s="27">
        <v>0.21726999999999999</v>
      </c>
      <c r="AD334" s="27">
        <v>0.21115</v>
      </c>
      <c r="AE334" s="27">
        <v>0.15561</v>
      </c>
      <c r="AF334" s="27">
        <v>2.4570000000000002E-2</v>
      </c>
      <c r="AG334" s="27">
        <v>0.13103999999999999</v>
      </c>
    </row>
    <row r="335" spans="2:33" s="14" customFormat="1" ht="12">
      <c r="B335" s="26">
        <f>CRP!K282</f>
        <v>44491</v>
      </c>
      <c r="C335" s="27">
        <f>CRP!L282</f>
        <v>1.4710000000000001E-2</v>
      </c>
      <c r="D335" s="27">
        <f>CRP!M282</f>
        <v>0.21765999999999999</v>
      </c>
      <c r="E335" s="27">
        <f>CRP!N282</f>
        <v>0.21445</v>
      </c>
      <c r="F335" s="27">
        <f>CRP!O282</f>
        <v>0.15565000000000001</v>
      </c>
      <c r="G335" s="27">
        <f>CRP!P282</f>
        <v>2.4080000000000001E-2</v>
      </c>
      <c r="H335" s="27">
        <f>CRP!Q282</f>
        <v>0.13156999999999999</v>
      </c>
      <c r="AA335" s="26">
        <v>44491</v>
      </c>
      <c r="AB335" s="27">
        <v>1.4710000000000001E-2</v>
      </c>
      <c r="AC335" s="27">
        <v>0.21765999999999999</v>
      </c>
      <c r="AD335" s="27">
        <v>0.21445</v>
      </c>
      <c r="AE335" s="27">
        <v>0.15565000000000001</v>
      </c>
      <c r="AF335" s="27">
        <v>2.4080000000000001E-2</v>
      </c>
      <c r="AG335" s="27">
        <v>0.13156999999999999</v>
      </c>
    </row>
    <row r="336" spans="2:33" s="14" customFormat="1" ht="12">
      <c r="B336" s="26">
        <f>CRP!K283</f>
        <v>44490</v>
      </c>
      <c r="C336" s="27">
        <f>CRP!L283</f>
        <v>1.4710000000000001E-2</v>
      </c>
      <c r="D336" s="27">
        <f>CRP!M283</f>
        <v>0.21779000000000001</v>
      </c>
      <c r="E336" s="27">
        <f>CRP!N283</f>
        <v>0.21457999999999999</v>
      </c>
      <c r="F336" s="27">
        <f>CRP!O283</f>
        <v>0.15578</v>
      </c>
      <c r="G336" s="27">
        <f>CRP!P283</f>
        <v>2.3910000000000001E-2</v>
      </c>
      <c r="H336" s="27">
        <f>CRP!Q283</f>
        <v>0.13186999999999999</v>
      </c>
      <c r="AA336" s="26">
        <v>44490</v>
      </c>
      <c r="AB336" s="27">
        <v>1.4710000000000001E-2</v>
      </c>
      <c r="AC336" s="27">
        <v>0.21779000000000001</v>
      </c>
      <c r="AD336" s="27">
        <v>0.21457999999999999</v>
      </c>
      <c r="AE336" s="27">
        <v>0.15578</v>
      </c>
      <c r="AF336" s="27">
        <v>2.3910000000000001E-2</v>
      </c>
      <c r="AG336" s="27">
        <v>0.13186999999999999</v>
      </c>
    </row>
    <row r="337" spans="2:33" s="14" customFormat="1" ht="12">
      <c r="B337" s="26">
        <f>CRP!K284</f>
        <v>44489</v>
      </c>
      <c r="C337" s="27">
        <f>CRP!L284</f>
        <v>1.4670000000000001E-2</v>
      </c>
      <c r="D337" s="27">
        <f>CRP!M284</f>
        <v>0.21825</v>
      </c>
      <c r="E337" s="27">
        <f>CRP!N284</f>
        <v>0.21473999999999999</v>
      </c>
      <c r="F337" s="27">
        <f>CRP!O284</f>
        <v>0.15594</v>
      </c>
      <c r="G337" s="27">
        <f>CRP!P284</f>
        <v>2.3970000000000002E-2</v>
      </c>
      <c r="H337" s="27">
        <f>CRP!Q284</f>
        <v>0.13197</v>
      </c>
      <c r="AA337" s="26">
        <v>44489</v>
      </c>
      <c r="AB337" s="27">
        <v>1.4670000000000001E-2</v>
      </c>
      <c r="AC337" s="27">
        <v>0.21825</v>
      </c>
      <c r="AD337" s="27">
        <v>0.21473999999999999</v>
      </c>
      <c r="AE337" s="27">
        <v>0.15594</v>
      </c>
      <c r="AF337" s="27">
        <v>2.3970000000000002E-2</v>
      </c>
      <c r="AG337" s="27">
        <v>0.13197</v>
      </c>
    </row>
    <row r="338" spans="2:33" s="14" customFormat="1" ht="12">
      <c r="B338" s="26">
        <f>CRP!K285</f>
        <v>44488</v>
      </c>
      <c r="C338" s="27">
        <f>CRP!L285</f>
        <v>1.4590000000000001E-2</v>
      </c>
      <c r="D338" s="27">
        <f>CRP!M285</f>
        <v>0.21768999999999999</v>
      </c>
      <c r="E338" s="27">
        <f>CRP!N285</f>
        <v>0.21456</v>
      </c>
      <c r="F338" s="27">
        <f>CRP!O285</f>
        <v>0.15543999999999999</v>
      </c>
      <c r="G338" s="27">
        <f>CRP!P285</f>
        <v>2.3699999999999999E-2</v>
      </c>
      <c r="H338" s="27">
        <f>CRP!Q285</f>
        <v>0.13174</v>
      </c>
      <c r="AA338" s="26">
        <v>44488</v>
      </c>
      <c r="AB338" s="27">
        <v>1.4590000000000001E-2</v>
      </c>
      <c r="AC338" s="27">
        <v>0.21768999999999999</v>
      </c>
      <c r="AD338" s="27">
        <v>0.21456</v>
      </c>
      <c r="AE338" s="27">
        <v>0.15543999999999999</v>
      </c>
      <c r="AF338" s="27">
        <v>2.3699999999999999E-2</v>
      </c>
      <c r="AG338" s="27">
        <v>0.13174</v>
      </c>
    </row>
    <row r="339" spans="2:33" s="14" customFormat="1" ht="12">
      <c r="B339" s="26">
        <f>CRP!K286</f>
        <v>44487</v>
      </c>
      <c r="C339" s="27">
        <f>CRP!L286</f>
        <v>1.473E-2</v>
      </c>
      <c r="D339" s="27">
        <f>CRP!M286</f>
        <v>0.21572</v>
      </c>
      <c r="E339" s="27">
        <f>CRP!N286</f>
        <v>0.21443999999999999</v>
      </c>
      <c r="F339" s="27">
        <f>CRP!O286</f>
        <v>0.15515999999999999</v>
      </c>
      <c r="G339" s="27">
        <f>CRP!P286</f>
        <v>2.4029999999999999E-2</v>
      </c>
      <c r="H339" s="27">
        <f>CRP!Q286</f>
        <v>0.13113</v>
      </c>
      <c r="AA339" s="26">
        <v>44487</v>
      </c>
      <c r="AB339" s="27">
        <v>1.473E-2</v>
      </c>
      <c r="AC339" s="27">
        <v>0.21572</v>
      </c>
      <c r="AD339" s="27">
        <v>0.21443999999999999</v>
      </c>
      <c r="AE339" s="27">
        <v>0.15515999999999999</v>
      </c>
      <c r="AF339" s="27">
        <v>2.4029999999999999E-2</v>
      </c>
      <c r="AG339" s="27">
        <v>0.13113</v>
      </c>
    </row>
    <row r="340" spans="2:33" s="14" customFormat="1" ht="12">
      <c r="B340" s="26">
        <f>CRP!K287</f>
        <v>44484</v>
      </c>
      <c r="C340" s="27">
        <f>CRP!L287</f>
        <v>1.4710000000000001E-2</v>
      </c>
      <c r="D340" s="27">
        <f>CRP!M287</f>
        <v>0.20930000000000001</v>
      </c>
      <c r="E340" s="27">
        <f>CRP!N287</f>
        <v>0.21410000000000001</v>
      </c>
      <c r="F340" s="27">
        <f>CRP!O287</f>
        <v>0.1522</v>
      </c>
      <c r="G340" s="27">
        <f>CRP!P287</f>
        <v>2.3599999999999999E-2</v>
      </c>
      <c r="H340" s="27">
        <f>CRP!Q287</f>
        <v>0.12859999999999999</v>
      </c>
      <c r="AA340" s="26">
        <v>44484</v>
      </c>
      <c r="AB340" s="27">
        <v>1.4710000000000001E-2</v>
      </c>
      <c r="AC340" s="27">
        <v>0.20930000000000001</v>
      </c>
      <c r="AD340" s="27">
        <v>0.21410000000000001</v>
      </c>
      <c r="AE340" s="27">
        <v>0.1522</v>
      </c>
      <c r="AF340" s="27">
        <v>2.3599999999999999E-2</v>
      </c>
      <c r="AG340" s="27">
        <v>0.12859999999999999</v>
      </c>
    </row>
    <row r="341" spans="2:33" s="14" customFormat="1" ht="12">
      <c r="B341" s="26">
        <f>CRP!K288</f>
        <v>44483</v>
      </c>
      <c r="C341" s="27">
        <f>CRP!L288</f>
        <v>1.494E-2</v>
      </c>
      <c r="D341" s="27">
        <f>CRP!M288</f>
        <v>0.20905000000000001</v>
      </c>
      <c r="E341" s="27">
        <f>CRP!N288</f>
        <v>0.21406</v>
      </c>
      <c r="F341" s="27">
        <f>CRP!O288</f>
        <v>0.15287999999999999</v>
      </c>
      <c r="G341" s="27">
        <f>CRP!P288</f>
        <v>2.3449999999999999E-2</v>
      </c>
      <c r="H341" s="27">
        <f>CRP!Q288</f>
        <v>0.12942999999999999</v>
      </c>
      <c r="AA341" s="26">
        <v>44483</v>
      </c>
      <c r="AB341" s="27">
        <v>1.494E-2</v>
      </c>
      <c r="AC341" s="27">
        <v>0.20905000000000001</v>
      </c>
      <c r="AD341" s="27">
        <v>0.21406</v>
      </c>
      <c r="AE341" s="27">
        <v>0.15287999999999999</v>
      </c>
      <c r="AF341" s="27">
        <v>2.3449999999999999E-2</v>
      </c>
      <c r="AG341" s="27">
        <v>0.12942999999999999</v>
      </c>
    </row>
    <row r="342" spans="2:33" s="14" customFormat="1" ht="12">
      <c r="B342" s="26">
        <f>CRP!K289</f>
        <v>44482</v>
      </c>
      <c r="C342" s="27">
        <f>CRP!L289</f>
        <v>1.516E-2</v>
      </c>
      <c r="D342" s="27">
        <f>CRP!M289</f>
        <v>0.20882999999999999</v>
      </c>
      <c r="E342" s="27">
        <f>CRP!N289</f>
        <v>0.21407000000000001</v>
      </c>
      <c r="F342" s="27">
        <f>CRP!O289</f>
        <v>0.15375</v>
      </c>
      <c r="G342" s="27">
        <f>CRP!P289</f>
        <v>2.3890000000000002E-2</v>
      </c>
      <c r="H342" s="27">
        <f>CRP!Q289</f>
        <v>0.12986</v>
      </c>
      <c r="AA342" s="26">
        <v>44482</v>
      </c>
      <c r="AB342" s="27">
        <v>1.516E-2</v>
      </c>
      <c r="AC342" s="27">
        <v>0.20882999999999999</v>
      </c>
      <c r="AD342" s="27">
        <v>0.21407000000000001</v>
      </c>
      <c r="AE342" s="27">
        <v>0.15375</v>
      </c>
      <c r="AF342" s="27">
        <v>2.3890000000000002E-2</v>
      </c>
      <c r="AG342" s="27">
        <v>0.12986</v>
      </c>
    </row>
    <row r="343" spans="2:33" s="14" customFormat="1" ht="12">
      <c r="B343" s="26">
        <f>CRP!K290</f>
        <v>44481</v>
      </c>
      <c r="C343" s="27">
        <f>CRP!L290</f>
        <v>1.5310000000000001E-2</v>
      </c>
      <c r="D343" s="27">
        <f>CRP!M290</f>
        <v>0.20710999999999999</v>
      </c>
      <c r="E343" s="27">
        <f>CRP!N290</f>
        <v>0.21348</v>
      </c>
      <c r="F343" s="27">
        <f>CRP!O290</f>
        <v>0.15387000000000001</v>
      </c>
      <c r="G343" s="27">
        <f>CRP!P290</f>
        <v>2.427E-2</v>
      </c>
      <c r="H343" s="27">
        <f>CRP!Q290</f>
        <v>0.12959999999999999</v>
      </c>
      <c r="AA343" s="26">
        <v>44481</v>
      </c>
      <c r="AB343" s="27">
        <v>1.5310000000000001E-2</v>
      </c>
      <c r="AC343" s="27">
        <v>0.20710999999999999</v>
      </c>
      <c r="AD343" s="27">
        <v>0.21348</v>
      </c>
      <c r="AE343" s="27">
        <v>0.15387000000000001</v>
      </c>
      <c r="AF343" s="27">
        <v>2.427E-2</v>
      </c>
      <c r="AG343" s="27">
        <v>0.12959999999999999</v>
      </c>
    </row>
    <row r="344" spans="2:33" s="14" customFormat="1" ht="12">
      <c r="B344" s="26">
        <f>CRP!K291</f>
        <v>44477</v>
      </c>
      <c r="C344" s="27">
        <f>CRP!L291</f>
        <v>1.502E-2</v>
      </c>
      <c r="D344" s="27">
        <f>CRP!M291</f>
        <v>0.21673999999999999</v>
      </c>
      <c r="E344" s="27">
        <f>CRP!N291</f>
        <v>0.21274999999999999</v>
      </c>
      <c r="F344" s="27">
        <f>CRP!O291</f>
        <v>0.15440000000000001</v>
      </c>
      <c r="G344" s="27">
        <f>CRP!P291</f>
        <v>2.3619999999999999E-2</v>
      </c>
      <c r="H344" s="27">
        <f>CRP!Q291</f>
        <v>0.13078000000000001</v>
      </c>
      <c r="AA344" s="26">
        <v>44477</v>
      </c>
      <c r="AB344" s="27">
        <v>1.502E-2</v>
      </c>
      <c r="AC344" s="27">
        <v>0.21673999999999999</v>
      </c>
      <c r="AD344" s="27">
        <v>0.21274999999999999</v>
      </c>
      <c r="AE344" s="27">
        <v>0.15440000000000001</v>
      </c>
      <c r="AF344" s="27">
        <v>2.3619999999999999E-2</v>
      </c>
      <c r="AG344" s="27">
        <v>0.13078000000000001</v>
      </c>
    </row>
    <row r="345" spans="2:33" s="14" customFormat="1" ht="12">
      <c r="B345" s="26">
        <f>CRP!K292</f>
        <v>44476</v>
      </c>
      <c r="C345" s="27">
        <f>CRP!L292</f>
        <v>1.5100000000000001E-2</v>
      </c>
      <c r="D345" s="27">
        <f>CRP!M292</f>
        <v>0.22083</v>
      </c>
      <c r="E345" s="27">
        <f>CRP!N292</f>
        <v>0.21315999999999999</v>
      </c>
      <c r="F345" s="27">
        <f>CRP!O292</f>
        <v>0.15506</v>
      </c>
      <c r="G345" s="27">
        <f>CRP!P292</f>
        <v>2.3709999999999998E-2</v>
      </c>
      <c r="H345" s="27">
        <f>CRP!Q292</f>
        <v>0.13134999999999999</v>
      </c>
      <c r="AA345" s="26">
        <v>44476</v>
      </c>
      <c r="AB345" s="27">
        <v>1.5100000000000001E-2</v>
      </c>
      <c r="AC345" s="27">
        <v>0.22083</v>
      </c>
      <c r="AD345" s="27">
        <v>0.21315999999999999</v>
      </c>
      <c r="AE345" s="27">
        <v>0.15506</v>
      </c>
      <c r="AF345" s="27">
        <v>2.3709999999999998E-2</v>
      </c>
      <c r="AG345" s="27">
        <v>0.13134999999999999</v>
      </c>
    </row>
    <row r="346" spans="2:33" s="14" customFormat="1" ht="12">
      <c r="B346" s="26">
        <f>CRP!K293</f>
        <v>44475</v>
      </c>
      <c r="C346" s="27">
        <f>CRP!L293</f>
        <v>1.502E-2</v>
      </c>
      <c r="D346" s="27">
        <f>CRP!M293</f>
        <v>0.21712999999999999</v>
      </c>
      <c r="E346" s="27">
        <f>CRP!N293</f>
        <v>0.21271000000000001</v>
      </c>
      <c r="F346" s="27">
        <f>CRP!O293</f>
        <v>0.15478</v>
      </c>
      <c r="G346" s="27">
        <f>CRP!P293</f>
        <v>2.3970000000000002E-2</v>
      </c>
      <c r="H346" s="27">
        <f>CRP!Q293</f>
        <v>0.13081000000000001</v>
      </c>
      <c r="AA346" s="26">
        <v>44475</v>
      </c>
      <c r="AB346" s="27">
        <v>1.502E-2</v>
      </c>
      <c r="AC346" s="27">
        <v>0.21712999999999999</v>
      </c>
      <c r="AD346" s="27">
        <v>0.21271000000000001</v>
      </c>
      <c r="AE346" s="27">
        <v>0.15478</v>
      </c>
      <c r="AF346" s="27">
        <v>2.3970000000000002E-2</v>
      </c>
      <c r="AG346" s="27">
        <v>0.13081000000000001</v>
      </c>
    </row>
    <row r="347" spans="2:33" s="14" customFormat="1" ht="12">
      <c r="B347" s="26">
        <f>CRP!K294</f>
        <v>44474</v>
      </c>
      <c r="C347" s="27">
        <f>CRP!L294</f>
        <v>1.4760000000000001E-2</v>
      </c>
      <c r="D347" s="27">
        <f>CRP!M294</f>
        <v>0.21814</v>
      </c>
      <c r="E347" s="27">
        <f>CRP!N294</f>
        <v>0.21285999999999999</v>
      </c>
      <c r="F347" s="27">
        <f>CRP!O294</f>
        <v>0.1535</v>
      </c>
      <c r="G347" s="27">
        <f>CRP!P294</f>
        <v>2.2950000000000002E-2</v>
      </c>
      <c r="H347" s="27">
        <f>CRP!Q294</f>
        <v>0.13055</v>
      </c>
      <c r="AA347" s="26">
        <v>44474</v>
      </c>
      <c r="AB347" s="27">
        <v>1.4760000000000001E-2</v>
      </c>
      <c r="AC347" s="27">
        <v>0.21814</v>
      </c>
      <c r="AD347" s="27">
        <v>0.21285999999999999</v>
      </c>
      <c r="AE347" s="27">
        <v>0.1535</v>
      </c>
      <c r="AF347" s="27">
        <v>2.2950000000000002E-2</v>
      </c>
      <c r="AG347" s="27">
        <v>0.13055</v>
      </c>
    </row>
    <row r="348" spans="2:33" s="14" customFormat="1" ht="12">
      <c r="B348" s="26">
        <f>CRP!K295</f>
        <v>44470</v>
      </c>
      <c r="C348" s="27">
        <f>CRP!L295</f>
        <v>1.4540000000000001E-2</v>
      </c>
      <c r="D348" s="27">
        <f>CRP!M295</f>
        <v>0.21720999999999999</v>
      </c>
      <c r="E348" s="27">
        <f>CRP!N295</f>
        <v>0.21312999999999999</v>
      </c>
      <c r="F348" s="27">
        <f>CRP!O295</f>
        <v>0.15139</v>
      </c>
      <c r="G348" s="27">
        <f>CRP!P295</f>
        <v>2.2499999999999999E-2</v>
      </c>
      <c r="H348" s="27">
        <f>CRP!Q295</f>
        <v>0.12889</v>
      </c>
      <c r="AA348" s="26">
        <v>44470</v>
      </c>
      <c r="AB348" s="27">
        <v>1.4540000000000001E-2</v>
      </c>
      <c r="AC348" s="27">
        <v>0.21720999999999999</v>
      </c>
      <c r="AD348" s="27">
        <v>0.21312999999999999</v>
      </c>
      <c r="AE348" s="27">
        <v>0.15139</v>
      </c>
      <c r="AF348" s="27">
        <v>2.2499999999999999E-2</v>
      </c>
      <c r="AG348" s="27">
        <v>0.12889</v>
      </c>
    </row>
    <row r="349" spans="2:33" s="14" customFormat="1" ht="12">
      <c r="B349" s="26">
        <f>CRP!K296</f>
        <v>44469</v>
      </c>
      <c r="C349" s="27">
        <f>CRP!L296</f>
        <v>1.431E-2</v>
      </c>
      <c r="D349" s="27">
        <f>CRP!M296</f>
        <v>0.21765999999999999</v>
      </c>
      <c r="E349" s="27">
        <f>CRP!N296</f>
        <v>0.21312999999999999</v>
      </c>
      <c r="F349" s="27">
        <f>CRP!O296</f>
        <v>0.15078</v>
      </c>
      <c r="G349" s="27">
        <f>CRP!P296</f>
        <v>2.2370000000000001E-2</v>
      </c>
      <c r="H349" s="27">
        <f>CRP!Q296</f>
        <v>0.12841</v>
      </c>
      <c r="AA349" s="26">
        <v>44469</v>
      </c>
      <c r="AB349" s="27">
        <v>1.431E-2</v>
      </c>
      <c r="AC349" s="27">
        <v>0.21765999999999999</v>
      </c>
      <c r="AD349" s="27">
        <v>0.21312999999999999</v>
      </c>
      <c r="AE349" s="27">
        <v>0.15078</v>
      </c>
      <c r="AF349" s="27">
        <v>2.2370000000000001E-2</v>
      </c>
      <c r="AG349" s="27">
        <v>0.12841</v>
      </c>
    </row>
    <row r="350" spans="2:33" s="14" customFormat="1" ht="12">
      <c r="B350" s="26">
        <f>CRP!K297</f>
        <v>44468</v>
      </c>
      <c r="C350" s="27">
        <f>CRP!L297</f>
        <v>1.427E-2</v>
      </c>
      <c r="D350" s="27">
        <f>CRP!M297</f>
        <v>0.21734000000000001</v>
      </c>
      <c r="E350" s="27">
        <f>CRP!N297</f>
        <v>0.21201</v>
      </c>
      <c r="F350" s="27">
        <f>CRP!O297</f>
        <v>0.15092</v>
      </c>
      <c r="G350" s="27">
        <f>CRP!P297</f>
        <v>2.2020000000000001E-2</v>
      </c>
      <c r="H350" s="27">
        <f>CRP!Q297</f>
        <v>0.12889999999999999</v>
      </c>
      <c r="AA350" s="26">
        <v>44468</v>
      </c>
      <c r="AB350" s="27">
        <v>1.427E-2</v>
      </c>
      <c r="AC350" s="27">
        <v>0.21734000000000001</v>
      </c>
      <c r="AD350" s="27">
        <v>0.21201</v>
      </c>
      <c r="AE350" s="27">
        <v>0.15092</v>
      </c>
      <c r="AF350" s="27">
        <v>2.2020000000000001E-2</v>
      </c>
      <c r="AG350" s="27">
        <v>0.12889999999999999</v>
      </c>
    </row>
    <row r="351" spans="2:33" s="14" customFormat="1" ht="12">
      <c r="B351" s="26">
        <f>CRP!K298</f>
        <v>44467</v>
      </c>
      <c r="C351" s="27">
        <f>CRP!L298</f>
        <v>1.4160000000000001E-2</v>
      </c>
      <c r="D351" s="27">
        <f>CRP!M298</f>
        <v>0.21675</v>
      </c>
      <c r="E351" s="27">
        <f>CRP!N298</f>
        <v>0.21093999999999999</v>
      </c>
      <c r="F351" s="27">
        <f>CRP!O298</f>
        <v>0.15029999999999999</v>
      </c>
      <c r="G351" s="27">
        <f>CRP!P298</f>
        <v>2.2669999999999999E-2</v>
      </c>
      <c r="H351" s="27">
        <f>CRP!Q298</f>
        <v>0.12762999999999999</v>
      </c>
      <c r="AA351" s="26">
        <v>44467</v>
      </c>
      <c r="AB351" s="27">
        <v>1.4160000000000001E-2</v>
      </c>
      <c r="AC351" s="27">
        <v>0.21675</v>
      </c>
      <c r="AD351" s="27">
        <v>0.21093999999999999</v>
      </c>
      <c r="AE351" s="27">
        <v>0.15029999999999999</v>
      </c>
      <c r="AF351" s="27">
        <v>2.2669999999999999E-2</v>
      </c>
      <c r="AG351" s="27">
        <v>0.12762999999999999</v>
      </c>
    </row>
    <row r="352" spans="2:33" s="14" customFormat="1" ht="12">
      <c r="B352" s="26">
        <f>CRP!K299</f>
        <v>44466</v>
      </c>
      <c r="C352" s="27">
        <f>CRP!L299</f>
        <v>1.4E-2</v>
      </c>
      <c r="D352" s="27">
        <f>CRP!M299</f>
        <v>0.21648999999999999</v>
      </c>
      <c r="E352" s="27">
        <f>CRP!N299</f>
        <v>0.21085000000000001</v>
      </c>
      <c r="F352" s="27">
        <f>CRP!O299</f>
        <v>0.14993999999999999</v>
      </c>
      <c r="G352" s="27">
        <f>CRP!P299</f>
        <v>2.172E-2</v>
      </c>
      <c r="H352" s="27">
        <f>CRP!Q299</f>
        <v>0.12822</v>
      </c>
      <c r="AA352" s="26">
        <v>44466</v>
      </c>
      <c r="AB352" s="27">
        <v>1.4E-2</v>
      </c>
      <c r="AC352" s="27">
        <v>0.21648999999999999</v>
      </c>
      <c r="AD352" s="27">
        <v>0.21085000000000001</v>
      </c>
      <c r="AE352" s="27">
        <v>0.14993999999999999</v>
      </c>
      <c r="AF352" s="27">
        <v>2.172E-2</v>
      </c>
      <c r="AG352" s="27">
        <v>0.12822</v>
      </c>
    </row>
    <row r="353" spans="2:33" s="14" customFormat="1" ht="12">
      <c r="B353" s="26">
        <f>CRP!K300</f>
        <v>44463</v>
      </c>
      <c r="C353" s="27">
        <f>CRP!L300</f>
        <v>1.4120000000000001E-2</v>
      </c>
      <c r="D353" s="27">
        <f>CRP!M300</f>
        <v>0.22345000000000001</v>
      </c>
      <c r="E353" s="27">
        <f>CRP!N300</f>
        <v>0.21204999999999999</v>
      </c>
      <c r="F353" s="27">
        <f>CRP!O300</f>
        <v>0.15337999999999999</v>
      </c>
      <c r="G353" s="27">
        <f>CRP!P300</f>
        <v>2.1569999999999999E-2</v>
      </c>
      <c r="H353" s="27">
        <f>CRP!Q300</f>
        <v>0.13181000000000001</v>
      </c>
      <c r="AA353" s="26">
        <v>44463</v>
      </c>
      <c r="AB353" s="27">
        <v>1.4120000000000001E-2</v>
      </c>
      <c r="AC353" s="27">
        <v>0.22345000000000001</v>
      </c>
      <c r="AD353" s="27">
        <v>0.21204999999999999</v>
      </c>
      <c r="AE353" s="27">
        <v>0.15337999999999999</v>
      </c>
      <c r="AF353" s="27">
        <v>2.1569999999999999E-2</v>
      </c>
      <c r="AG353" s="27">
        <v>0.13181000000000001</v>
      </c>
    </row>
    <row r="354" spans="2:33" s="14" customFormat="1" ht="12">
      <c r="B354" s="26">
        <f>CRP!K301</f>
        <v>44462</v>
      </c>
      <c r="C354" s="27">
        <f>CRP!L301</f>
        <v>1.4109999999999999E-2</v>
      </c>
      <c r="D354" s="27">
        <f>CRP!M301</f>
        <v>0.22248999999999999</v>
      </c>
      <c r="E354" s="27">
        <f>CRP!N301</f>
        <v>0.21210000000000001</v>
      </c>
      <c r="F354" s="27">
        <f>CRP!O301</f>
        <v>0.15307000000000001</v>
      </c>
      <c r="G354" s="27">
        <f>CRP!P301</f>
        <v>2.102E-2</v>
      </c>
      <c r="H354" s="27">
        <f>CRP!Q301</f>
        <v>0.13205</v>
      </c>
      <c r="AA354" s="26">
        <v>44462</v>
      </c>
      <c r="AB354" s="27">
        <v>1.4109999999999999E-2</v>
      </c>
      <c r="AC354" s="27">
        <v>0.22248999999999999</v>
      </c>
      <c r="AD354" s="27">
        <v>0.21210000000000001</v>
      </c>
      <c r="AE354" s="27">
        <v>0.15307000000000001</v>
      </c>
      <c r="AF354" s="27">
        <v>2.102E-2</v>
      </c>
      <c r="AG354" s="27">
        <v>0.13205</v>
      </c>
    </row>
    <row r="355" spans="2:33" s="14" customFormat="1" ht="12">
      <c r="B355" s="26">
        <f>CRP!K302</f>
        <v>44456</v>
      </c>
      <c r="C355" s="27">
        <f>CRP!L302</f>
        <v>1.414E-2</v>
      </c>
      <c r="D355" s="27">
        <f>CRP!M302</f>
        <v>0.21784000000000001</v>
      </c>
      <c r="E355" s="27">
        <f>CRP!N302</f>
        <v>0.21198</v>
      </c>
      <c r="F355" s="27">
        <f>CRP!O302</f>
        <v>0.15112</v>
      </c>
      <c r="G355" s="27">
        <f>CRP!P302</f>
        <v>2.0719999999999999E-2</v>
      </c>
      <c r="H355" s="27">
        <f>CRP!Q302</f>
        <v>0.13039999999999999</v>
      </c>
      <c r="AA355" s="26">
        <v>44456</v>
      </c>
      <c r="AB355" s="27">
        <v>1.414E-2</v>
      </c>
      <c r="AC355" s="27">
        <v>0.21784000000000001</v>
      </c>
      <c r="AD355" s="27">
        <v>0.21198</v>
      </c>
      <c r="AE355" s="27">
        <v>0.15112</v>
      </c>
      <c r="AF355" s="27">
        <v>2.0719999999999999E-2</v>
      </c>
      <c r="AG355" s="27">
        <v>0.13039999999999999</v>
      </c>
    </row>
    <row r="356" spans="2:33" s="14" customFormat="1" ht="12">
      <c r="B356" s="26">
        <f>CRP!K303</f>
        <v>44455</v>
      </c>
      <c r="C356" s="27">
        <f>CRP!L303</f>
        <v>1.4189999999999999E-2</v>
      </c>
      <c r="D356" s="27">
        <f>CRP!M303</f>
        <v>0.22348000000000001</v>
      </c>
      <c r="E356" s="27">
        <f>CRP!N303</f>
        <v>0.21207000000000001</v>
      </c>
      <c r="F356" s="27">
        <f>CRP!O303</f>
        <v>0.15340999999999999</v>
      </c>
      <c r="G356" s="27">
        <f>CRP!P303</f>
        <v>2.0449999999999999E-2</v>
      </c>
      <c r="H356" s="27">
        <f>CRP!Q303</f>
        <v>0.13295999999999999</v>
      </c>
      <c r="AA356" s="26">
        <v>44455</v>
      </c>
      <c r="AB356" s="27">
        <v>1.4189999999999999E-2</v>
      </c>
      <c r="AC356" s="27">
        <v>0.22348000000000001</v>
      </c>
      <c r="AD356" s="27">
        <v>0.21207000000000001</v>
      </c>
      <c r="AE356" s="27">
        <v>0.15340999999999999</v>
      </c>
      <c r="AF356" s="27">
        <v>2.0449999999999999E-2</v>
      </c>
      <c r="AG356" s="27">
        <v>0.13295999999999999</v>
      </c>
    </row>
    <row r="357" spans="2:33" s="14" customFormat="1" ht="12">
      <c r="B357" s="26">
        <f>CRP!K304</f>
        <v>44454</v>
      </c>
      <c r="C357" s="27">
        <f>CRP!L304</f>
        <v>1.4069999999999999E-2</v>
      </c>
      <c r="D357" s="27">
        <f>CRP!M304</f>
        <v>0.22339000000000001</v>
      </c>
      <c r="E357" s="27">
        <f>CRP!N304</f>
        <v>0.21190999999999999</v>
      </c>
      <c r="F357" s="27">
        <f>CRP!O304</f>
        <v>0.15276999999999999</v>
      </c>
      <c r="G357" s="27">
        <f>CRP!P304</f>
        <v>2.027E-2</v>
      </c>
      <c r="H357" s="27">
        <f>CRP!Q304</f>
        <v>0.13250000000000001</v>
      </c>
      <c r="AA357" s="26">
        <v>44454</v>
      </c>
      <c r="AB357" s="27">
        <v>1.4069999999999999E-2</v>
      </c>
      <c r="AC357" s="27">
        <v>0.22339000000000001</v>
      </c>
      <c r="AD357" s="27">
        <v>0.21190999999999999</v>
      </c>
      <c r="AE357" s="27">
        <v>0.15276999999999999</v>
      </c>
      <c r="AF357" s="27">
        <v>2.027E-2</v>
      </c>
      <c r="AG357" s="27">
        <v>0.13250000000000001</v>
      </c>
    </row>
    <row r="358" spans="2:33" s="14" customFormat="1" ht="12">
      <c r="B358" s="26">
        <f>CRP!K305</f>
        <v>44453</v>
      </c>
      <c r="C358" s="27">
        <f>CRP!L305</f>
        <v>1.41E-2</v>
      </c>
      <c r="D358" s="27">
        <f>CRP!M305</f>
        <v>0.22914999999999999</v>
      </c>
      <c r="E358" s="27">
        <f>CRP!N305</f>
        <v>0.21195</v>
      </c>
      <c r="F358" s="27">
        <f>CRP!O305</f>
        <v>0.15336</v>
      </c>
      <c r="G358" s="27">
        <f>CRP!P305</f>
        <v>2.0619999999999999E-2</v>
      </c>
      <c r="H358" s="27">
        <f>CRP!Q305</f>
        <v>0.13274</v>
      </c>
      <c r="AA358" s="26">
        <v>44453</v>
      </c>
      <c r="AB358" s="27">
        <v>1.41E-2</v>
      </c>
      <c r="AC358" s="27">
        <v>0.22914999999999999</v>
      </c>
      <c r="AD358" s="27">
        <v>0.21195</v>
      </c>
      <c r="AE358" s="27">
        <v>0.15336</v>
      </c>
      <c r="AF358" s="27">
        <v>2.0619999999999999E-2</v>
      </c>
      <c r="AG358" s="27">
        <v>0.13274</v>
      </c>
    </row>
    <row r="359" spans="2:33" s="14" customFormat="1" ht="12">
      <c r="B359" s="26">
        <f>CRP!K306</f>
        <v>44452</v>
      </c>
      <c r="C359" s="27">
        <f>CRP!L306</f>
        <v>1.418E-2</v>
      </c>
      <c r="D359" s="27">
        <f>CRP!M306</f>
        <v>0.19922000000000001</v>
      </c>
      <c r="E359" s="27">
        <f>CRP!N306</f>
        <v>0.21206</v>
      </c>
      <c r="F359" s="27">
        <f>CRP!O306</f>
        <v>0.14169000000000001</v>
      </c>
      <c r="G359" s="27">
        <f>CRP!P306</f>
        <v>2.0449999999999999E-2</v>
      </c>
      <c r="H359" s="27">
        <f>CRP!Q306</f>
        <v>0.12124</v>
      </c>
      <c r="AA359" s="26">
        <v>44452</v>
      </c>
      <c r="AB359" s="27">
        <v>1.418E-2</v>
      </c>
      <c r="AC359" s="27">
        <v>0.19922000000000001</v>
      </c>
      <c r="AD359" s="27">
        <v>0.21206</v>
      </c>
      <c r="AE359" s="27">
        <v>0.14169000000000001</v>
      </c>
      <c r="AF359" s="27">
        <v>2.0449999999999999E-2</v>
      </c>
      <c r="AG359" s="27">
        <v>0.12124</v>
      </c>
    </row>
    <row r="360" spans="2:33" s="14" customFormat="1" ht="12">
      <c r="B360" s="26">
        <f>CRP!K307</f>
        <v>44449</v>
      </c>
      <c r="C360" s="27">
        <f>CRP!L307</f>
        <v>1.4200000000000001E-2</v>
      </c>
      <c r="D360" s="27">
        <f>CRP!M307</f>
        <v>0.19742000000000001</v>
      </c>
      <c r="E360" s="27">
        <f>CRP!N307</f>
        <v>0.21196999999999999</v>
      </c>
      <c r="F360" s="27">
        <f>CRP!O307</f>
        <v>0.13924</v>
      </c>
      <c r="G360" s="27">
        <f>CRP!P307</f>
        <v>1.9949999999999999E-2</v>
      </c>
      <c r="H360" s="27">
        <f>CRP!Q307</f>
        <v>0.11928999999999999</v>
      </c>
      <c r="AA360" s="26">
        <v>44449</v>
      </c>
      <c r="AB360" s="27">
        <v>1.4200000000000001E-2</v>
      </c>
      <c r="AC360" s="27">
        <v>0.19742000000000001</v>
      </c>
      <c r="AD360" s="27">
        <v>0.21196999999999999</v>
      </c>
      <c r="AE360" s="27">
        <v>0.13924</v>
      </c>
      <c r="AF360" s="27">
        <v>1.9949999999999999E-2</v>
      </c>
      <c r="AG360" s="27">
        <v>0.11928999999999999</v>
      </c>
    </row>
    <row r="361" spans="2:33" s="14" customFormat="1" ht="12">
      <c r="B361" s="26">
        <f>CRP!K308</f>
        <v>44448</v>
      </c>
      <c r="C361" s="27">
        <f>CRP!L308</f>
        <v>1.4250000000000001E-2</v>
      </c>
      <c r="D361" s="27">
        <f>CRP!M308</f>
        <v>0.19583999999999999</v>
      </c>
      <c r="E361" s="27">
        <f>CRP!N308</f>
        <v>0.21195</v>
      </c>
      <c r="F361" s="27">
        <f>CRP!O308</f>
        <v>0.13819000000000001</v>
      </c>
      <c r="G361" s="27">
        <f>CRP!P308</f>
        <v>2.002E-2</v>
      </c>
      <c r="H361" s="27">
        <f>CRP!Q308</f>
        <v>0.11817</v>
      </c>
      <c r="AA361" s="26">
        <v>44448</v>
      </c>
      <c r="AB361" s="27">
        <v>1.4250000000000001E-2</v>
      </c>
      <c r="AC361" s="27">
        <v>0.19583999999999999</v>
      </c>
      <c r="AD361" s="27">
        <v>0.21195</v>
      </c>
      <c r="AE361" s="27">
        <v>0.13819000000000001</v>
      </c>
      <c r="AF361" s="27">
        <v>2.002E-2</v>
      </c>
      <c r="AG361" s="27">
        <v>0.11817</v>
      </c>
    </row>
    <row r="362" spans="2:33" s="14" customFormat="1" ht="12">
      <c r="B362" s="26">
        <f>CRP!K309</f>
        <v>44447</v>
      </c>
      <c r="C362" s="27">
        <f>CRP!L309</f>
        <v>1.4019999999999999E-2</v>
      </c>
      <c r="D362" s="27">
        <f>CRP!M309</f>
        <v>0.19589000000000001</v>
      </c>
      <c r="E362" s="27">
        <f>CRP!N309</f>
        <v>0.21193000000000001</v>
      </c>
      <c r="F362" s="27">
        <f>CRP!O309</f>
        <v>0.13730999999999999</v>
      </c>
      <c r="G362" s="27">
        <f>CRP!P309</f>
        <v>2.01E-2</v>
      </c>
      <c r="H362" s="27">
        <f>CRP!Q309</f>
        <v>0.11720999999999999</v>
      </c>
      <c r="AA362" s="26">
        <v>44447</v>
      </c>
      <c r="AB362" s="27">
        <v>1.4019999999999999E-2</v>
      </c>
      <c r="AC362" s="27">
        <v>0.19589000000000001</v>
      </c>
      <c r="AD362" s="27">
        <v>0.21193000000000001</v>
      </c>
      <c r="AE362" s="27">
        <v>0.13730999999999999</v>
      </c>
      <c r="AF362" s="27">
        <v>2.01E-2</v>
      </c>
      <c r="AG362" s="27">
        <v>0.11720999999999999</v>
      </c>
    </row>
    <row r="363" spans="2:33" s="14" customFormat="1" ht="12">
      <c r="B363" s="26">
        <f>CRP!K310</f>
        <v>44446</v>
      </c>
      <c r="C363" s="27">
        <f>CRP!L310</f>
        <v>1.393E-2</v>
      </c>
      <c r="D363" s="27">
        <f>CRP!M310</f>
        <v>0.19655</v>
      </c>
      <c r="E363" s="27">
        <f>CRP!N310</f>
        <v>0.21171000000000001</v>
      </c>
      <c r="F363" s="27">
        <f>CRP!O310</f>
        <v>0.13641</v>
      </c>
      <c r="G363" s="27">
        <f>CRP!P310</f>
        <v>1.9800000000000002E-2</v>
      </c>
      <c r="H363" s="27">
        <f>CRP!Q310</f>
        <v>0.11661000000000001</v>
      </c>
      <c r="AA363" s="26">
        <v>44446</v>
      </c>
      <c r="AB363" s="27">
        <v>1.393E-2</v>
      </c>
      <c r="AC363" s="27">
        <v>0.19655</v>
      </c>
      <c r="AD363" s="27">
        <v>0.21171000000000001</v>
      </c>
      <c r="AE363" s="27">
        <v>0.13641</v>
      </c>
      <c r="AF363" s="27">
        <v>1.9800000000000002E-2</v>
      </c>
      <c r="AG363" s="27">
        <v>0.11661000000000001</v>
      </c>
    </row>
    <row r="364" spans="2:33" s="14" customFormat="1" ht="12">
      <c r="B364" s="26">
        <f>CRP!K311</f>
        <v>44445</v>
      </c>
      <c r="C364" s="27">
        <f>CRP!L311</f>
        <v>1.384E-2</v>
      </c>
      <c r="D364" s="27">
        <f>CRP!M311</f>
        <v>0.19739999999999999</v>
      </c>
      <c r="E364" s="27">
        <f>CRP!N311</f>
        <v>0.21188000000000001</v>
      </c>
      <c r="F364" s="27">
        <f>CRP!O311</f>
        <v>0.13614999999999999</v>
      </c>
      <c r="G364" s="27">
        <f>CRP!P311</f>
        <v>1.967E-2</v>
      </c>
      <c r="H364" s="27">
        <f>CRP!Q311</f>
        <v>0.11648</v>
      </c>
      <c r="AA364" s="26">
        <v>44445</v>
      </c>
      <c r="AB364" s="27">
        <v>1.384E-2</v>
      </c>
      <c r="AC364" s="27">
        <v>0.19739999999999999</v>
      </c>
      <c r="AD364" s="27">
        <v>0.21188000000000001</v>
      </c>
      <c r="AE364" s="27">
        <v>0.13614999999999999</v>
      </c>
      <c r="AF364" s="27">
        <v>1.967E-2</v>
      </c>
      <c r="AG364" s="27">
        <v>0.11648</v>
      </c>
    </row>
    <row r="365" spans="2:33" s="14" customFormat="1" ht="12">
      <c r="B365" s="26">
        <f>CRP!K312</f>
        <v>44442</v>
      </c>
      <c r="C365" s="27">
        <f>CRP!L312</f>
        <v>1.384E-2</v>
      </c>
      <c r="D365" s="27">
        <f>CRP!M312</f>
        <v>0.19739999999999999</v>
      </c>
      <c r="E365" s="27">
        <f>CRP!N312</f>
        <v>0.21263000000000001</v>
      </c>
      <c r="F365" s="27">
        <f>CRP!O312</f>
        <v>0.13571</v>
      </c>
      <c r="G365" s="27">
        <f>CRP!P312</f>
        <v>1.942E-2</v>
      </c>
      <c r="H365" s="27">
        <f>CRP!Q312</f>
        <v>0.11629</v>
      </c>
      <c r="AA365" s="26">
        <v>44442</v>
      </c>
      <c r="AB365" s="27">
        <v>1.384E-2</v>
      </c>
      <c r="AC365" s="27">
        <v>0.19739999999999999</v>
      </c>
      <c r="AD365" s="27">
        <v>0.21263000000000001</v>
      </c>
      <c r="AE365" s="27">
        <v>0.13571</v>
      </c>
      <c r="AF365" s="27">
        <v>1.942E-2</v>
      </c>
      <c r="AG365" s="27">
        <v>0.11629</v>
      </c>
    </row>
    <row r="366" spans="2:33" s="14" customFormat="1" ht="12">
      <c r="B366" s="26">
        <f>CRP!K313</f>
        <v>44441</v>
      </c>
      <c r="C366" s="27">
        <f>CRP!L313</f>
        <v>1.4409999999999999E-2</v>
      </c>
      <c r="D366" s="27">
        <f>CRP!M313</f>
        <v>0.20061999999999999</v>
      </c>
      <c r="E366" s="27">
        <f>CRP!N313</f>
        <v>0.21309</v>
      </c>
      <c r="F366" s="27">
        <f>CRP!O313</f>
        <v>0.13905000000000001</v>
      </c>
      <c r="G366" s="27">
        <f>CRP!P313</f>
        <v>1.9470000000000001E-2</v>
      </c>
      <c r="H366" s="27">
        <f>CRP!Q313</f>
        <v>0.11958000000000001</v>
      </c>
      <c r="AA366" s="26">
        <v>44441</v>
      </c>
      <c r="AB366" s="27">
        <v>1.4409999999999999E-2</v>
      </c>
      <c r="AC366" s="27">
        <v>0.20061999999999999</v>
      </c>
      <c r="AD366" s="27">
        <v>0.21309</v>
      </c>
      <c r="AE366" s="27">
        <v>0.13905000000000001</v>
      </c>
      <c r="AF366" s="27">
        <v>1.9470000000000001E-2</v>
      </c>
      <c r="AG366" s="27">
        <v>0.11958000000000001</v>
      </c>
    </row>
    <row r="367" spans="2:33" s="14" customFormat="1" ht="12">
      <c r="B367" s="26">
        <f>CRP!K314</f>
        <v>44440</v>
      </c>
      <c r="C367" s="27">
        <f>CRP!L314</f>
        <v>1.4449999999999999E-2</v>
      </c>
      <c r="D367" s="27">
        <f>CRP!M314</f>
        <v>0.20129</v>
      </c>
      <c r="E367" s="27">
        <f>CRP!N314</f>
        <v>0.21382000000000001</v>
      </c>
      <c r="F367" s="27">
        <f>CRP!O314</f>
        <v>0.14027000000000001</v>
      </c>
      <c r="G367" s="27">
        <f>CRP!P314</f>
        <v>1.942E-2</v>
      </c>
      <c r="H367" s="27">
        <f>CRP!Q314</f>
        <v>0.12085</v>
      </c>
      <c r="AA367" s="26">
        <v>44440</v>
      </c>
      <c r="AB367" s="27">
        <v>1.4449999999999999E-2</v>
      </c>
      <c r="AC367" s="27">
        <v>0.20129</v>
      </c>
      <c r="AD367" s="27">
        <v>0.21382000000000001</v>
      </c>
      <c r="AE367" s="27">
        <v>0.14027000000000001</v>
      </c>
      <c r="AF367" s="27">
        <v>1.942E-2</v>
      </c>
      <c r="AG367" s="27">
        <v>0.12085</v>
      </c>
    </row>
    <row r="368" spans="2:33" s="14" customFormat="1" ht="12">
      <c r="B368" s="26">
        <f>CRP!K315</f>
        <v>44439</v>
      </c>
      <c r="C368" s="27">
        <f>CRP!L315</f>
        <v>1.4460000000000001E-2</v>
      </c>
      <c r="D368" s="27">
        <f>CRP!M315</f>
        <v>0.20136000000000001</v>
      </c>
      <c r="E368" s="27">
        <f>CRP!N315</f>
        <v>0.21381</v>
      </c>
      <c r="F368" s="27">
        <f>CRP!O315</f>
        <v>0.14066000000000001</v>
      </c>
      <c r="G368" s="27">
        <f>CRP!P315</f>
        <v>1.9120000000000002E-2</v>
      </c>
      <c r="H368" s="27">
        <f>CRP!Q315</f>
        <v>0.12154</v>
      </c>
      <c r="AA368" s="26">
        <v>44439</v>
      </c>
      <c r="AB368" s="27">
        <v>1.4460000000000001E-2</v>
      </c>
      <c r="AC368" s="27">
        <v>0.20136000000000001</v>
      </c>
      <c r="AD368" s="27">
        <v>0.21381</v>
      </c>
      <c r="AE368" s="27">
        <v>0.14066000000000001</v>
      </c>
      <c r="AF368" s="27">
        <v>1.9120000000000002E-2</v>
      </c>
      <c r="AG368" s="27">
        <v>0.12154</v>
      </c>
    </row>
    <row r="369" spans="2:33" s="14" customFormat="1" ht="12">
      <c r="B369" s="26">
        <f>CRP!K316</f>
        <v>44438</v>
      </c>
      <c r="C369" s="27">
        <f>CRP!L316</f>
        <v>1.474E-2</v>
      </c>
      <c r="D369" s="27">
        <f>CRP!M316</f>
        <v>0.19944000000000001</v>
      </c>
      <c r="E369" s="27">
        <f>CRP!N316</f>
        <v>0.21382999999999999</v>
      </c>
      <c r="F369" s="27">
        <f>CRP!O316</f>
        <v>0.14087</v>
      </c>
      <c r="G369" s="27">
        <f>CRP!P316</f>
        <v>1.9050000000000001E-2</v>
      </c>
      <c r="H369" s="27">
        <f>CRP!Q316</f>
        <v>0.12182</v>
      </c>
      <c r="AA369" s="26">
        <v>44438</v>
      </c>
      <c r="AB369" s="27">
        <v>1.474E-2</v>
      </c>
      <c r="AC369" s="27">
        <v>0.19944000000000001</v>
      </c>
      <c r="AD369" s="27">
        <v>0.21382999999999999</v>
      </c>
      <c r="AE369" s="27">
        <v>0.14087</v>
      </c>
      <c r="AF369" s="27">
        <v>1.9050000000000001E-2</v>
      </c>
      <c r="AG369" s="27">
        <v>0.12182</v>
      </c>
    </row>
    <row r="370" spans="2:33" s="14" customFormat="1" ht="12">
      <c r="B370" s="26">
        <f>CRP!K317</f>
        <v>44435</v>
      </c>
      <c r="C370" s="27">
        <f>CRP!L317</f>
        <v>1.4930000000000001E-2</v>
      </c>
      <c r="D370" s="27">
        <f>CRP!M317</f>
        <v>0.1908</v>
      </c>
      <c r="E370" s="27">
        <f>CRP!N317</f>
        <v>0.21329999999999999</v>
      </c>
      <c r="F370" s="27">
        <f>CRP!O317</f>
        <v>0.14205000000000001</v>
      </c>
      <c r="G370" s="27">
        <f>CRP!P317</f>
        <v>1.9369999999999998E-2</v>
      </c>
      <c r="H370" s="27">
        <f>CRP!Q317</f>
        <v>0.12268</v>
      </c>
      <c r="AA370" s="26">
        <v>44435</v>
      </c>
      <c r="AB370" s="27">
        <v>1.4930000000000001E-2</v>
      </c>
      <c r="AC370" s="27">
        <v>0.1908</v>
      </c>
      <c r="AD370" s="27">
        <v>0.21329999999999999</v>
      </c>
      <c r="AE370" s="27">
        <v>0.14205000000000001</v>
      </c>
      <c r="AF370" s="27">
        <v>1.9369999999999998E-2</v>
      </c>
      <c r="AG370" s="27">
        <v>0.12268</v>
      </c>
    </row>
    <row r="371" spans="2:33" s="14" customFormat="1" ht="12">
      <c r="B371" s="26">
        <f>CRP!K318</f>
        <v>44434</v>
      </c>
      <c r="C371" s="27">
        <f>CRP!L318</f>
        <v>1.495E-2</v>
      </c>
      <c r="D371" s="27">
        <f>CRP!M318</f>
        <v>0.1908</v>
      </c>
      <c r="E371" s="27">
        <f>CRP!N318</f>
        <v>0.21332999999999999</v>
      </c>
      <c r="F371" s="27">
        <f>CRP!O318</f>
        <v>0.14215</v>
      </c>
      <c r="G371" s="27">
        <f>CRP!P318</f>
        <v>1.9300000000000001E-2</v>
      </c>
      <c r="H371" s="27">
        <f>CRP!Q318</f>
        <v>0.12285</v>
      </c>
      <c r="AA371" s="26">
        <v>44434</v>
      </c>
      <c r="AB371" s="27">
        <v>1.495E-2</v>
      </c>
      <c r="AC371" s="27">
        <v>0.1908</v>
      </c>
      <c r="AD371" s="27">
        <v>0.21332999999999999</v>
      </c>
      <c r="AE371" s="27">
        <v>0.14215</v>
      </c>
      <c r="AF371" s="27">
        <v>1.9300000000000001E-2</v>
      </c>
      <c r="AG371" s="27">
        <v>0.12285</v>
      </c>
    </row>
    <row r="372" spans="2:33" s="14" customFormat="1" ht="12">
      <c r="B372" s="26">
        <f>CRP!K319</f>
        <v>44433</v>
      </c>
      <c r="C372" s="27">
        <f>CRP!L319</f>
        <v>1.485E-2</v>
      </c>
      <c r="D372" s="27">
        <f>CRP!M319</f>
        <v>0.19094</v>
      </c>
      <c r="E372" s="27">
        <f>CRP!N319</f>
        <v>0.21342</v>
      </c>
      <c r="F372" s="27">
        <f>CRP!O319</f>
        <v>0.14186000000000001</v>
      </c>
      <c r="G372" s="27">
        <f>CRP!P319</f>
        <v>1.9300000000000001E-2</v>
      </c>
      <c r="H372" s="27">
        <f>CRP!Q319</f>
        <v>0.12256</v>
      </c>
      <c r="AA372" s="26">
        <v>44433</v>
      </c>
      <c r="AB372" s="27">
        <v>1.485E-2</v>
      </c>
      <c r="AC372" s="27">
        <v>0.19094</v>
      </c>
      <c r="AD372" s="27">
        <v>0.21342</v>
      </c>
      <c r="AE372" s="27">
        <v>0.14186000000000001</v>
      </c>
      <c r="AF372" s="27">
        <v>1.9300000000000001E-2</v>
      </c>
      <c r="AG372" s="27">
        <v>0.12256</v>
      </c>
    </row>
    <row r="373" spans="2:33" s="14" customFormat="1" ht="12">
      <c r="B373" s="26">
        <f>CRP!K320</f>
        <v>44432</v>
      </c>
      <c r="C373" s="27">
        <f>CRP!L320</f>
        <v>1.489E-2</v>
      </c>
      <c r="D373" s="27">
        <f>CRP!M320</f>
        <v>0.19250999999999999</v>
      </c>
      <c r="E373" s="27">
        <f>CRP!N320</f>
        <v>0.21340999999999999</v>
      </c>
      <c r="F373" s="27">
        <f>CRP!O320</f>
        <v>0.14241000000000001</v>
      </c>
      <c r="G373" s="27">
        <f>CRP!P320</f>
        <v>1.9400000000000001E-2</v>
      </c>
      <c r="H373" s="27">
        <f>CRP!Q320</f>
        <v>0.12300999999999999</v>
      </c>
      <c r="AA373" s="26">
        <v>44432</v>
      </c>
      <c r="AB373" s="27">
        <v>1.489E-2</v>
      </c>
      <c r="AC373" s="27">
        <v>0.19250999999999999</v>
      </c>
      <c r="AD373" s="27">
        <v>0.21340999999999999</v>
      </c>
      <c r="AE373" s="27">
        <v>0.14241000000000001</v>
      </c>
      <c r="AF373" s="27">
        <v>1.9400000000000001E-2</v>
      </c>
      <c r="AG373" s="27">
        <v>0.12300999999999999</v>
      </c>
    </row>
    <row r="374" spans="2:33" s="14" customFormat="1" ht="12">
      <c r="B374" s="26">
        <f>CRP!K321</f>
        <v>44431</v>
      </c>
      <c r="C374" s="27">
        <f>CRP!L321</f>
        <v>1.516E-2</v>
      </c>
      <c r="D374" s="27">
        <f>CRP!M321</f>
        <v>0.19327</v>
      </c>
      <c r="E374" s="27">
        <f>CRP!N321</f>
        <v>0.21357000000000001</v>
      </c>
      <c r="F374" s="27">
        <f>CRP!O321</f>
        <v>0.14308000000000001</v>
      </c>
      <c r="G374" s="27">
        <f>CRP!P321</f>
        <v>1.8950000000000002E-2</v>
      </c>
      <c r="H374" s="27">
        <f>CRP!Q321</f>
        <v>0.12413</v>
      </c>
      <c r="AA374" s="26">
        <v>44431</v>
      </c>
      <c r="AB374" s="27">
        <v>1.516E-2</v>
      </c>
      <c r="AC374" s="27">
        <v>0.19327</v>
      </c>
      <c r="AD374" s="27">
        <v>0.21357000000000001</v>
      </c>
      <c r="AE374" s="27">
        <v>0.14308000000000001</v>
      </c>
      <c r="AF374" s="27">
        <v>1.8950000000000002E-2</v>
      </c>
      <c r="AG374" s="27">
        <v>0.12413</v>
      </c>
    </row>
    <row r="375" spans="2:33" s="14" customFormat="1" ht="12">
      <c r="B375" s="26">
        <f>CRP!K322</f>
        <v>44428</v>
      </c>
      <c r="C375" s="27">
        <f>CRP!L322</f>
        <v>1.4930000000000001E-2</v>
      </c>
      <c r="D375" s="27">
        <f>CRP!M322</f>
        <v>0.20030999999999999</v>
      </c>
      <c r="E375" s="27">
        <f>CRP!N322</f>
        <v>0.21404000000000001</v>
      </c>
      <c r="F375" s="27">
        <f>CRP!O322</f>
        <v>0.14232</v>
      </c>
      <c r="G375" s="27">
        <f>CRP!P322</f>
        <v>1.8519999999999998E-2</v>
      </c>
      <c r="H375" s="27">
        <f>CRP!Q322</f>
        <v>0.12379999999999999</v>
      </c>
      <c r="AA375" s="26">
        <v>44428</v>
      </c>
      <c r="AB375" s="27">
        <v>1.4930000000000001E-2</v>
      </c>
      <c r="AC375" s="27">
        <v>0.20030999999999999</v>
      </c>
      <c r="AD375" s="27">
        <v>0.21404000000000001</v>
      </c>
      <c r="AE375" s="27">
        <v>0.14232</v>
      </c>
      <c r="AF375" s="27">
        <v>1.8519999999999998E-2</v>
      </c>
      <c r="AG375" s="27">
        <v>0.12379999999999999</v>
      </c>
    </row>
    <row r="376" spans="2:33" s="14" customFormat="1" ht="12">
      <c r="B376" s="26">
        <f>CRP!K323</f>
        <v>44427</v>
      </c>
      <c r="C376" s="27">
        <f>CRP!L323</f>
        <v>1.4749999999999999E-2</v>
      </c>
      <c r="D376" s="27">
        <f>CRP!M323</f>
        <v>0.19888</v>
      </c>
      <c r="E376" s="27">
        <f>CRP!N323</f>
        <v>0.21481</v>
      </c>
      <c r="F376" s="27">
        <f>CRP!O323</f>
        <v>0.14127000000000001</v>
      </c>
      <c r="G376" s="27">
        <f>CRP!P323</f>
        <v>1.865E-2</v>
      </c>
      <c r="H376" s="27">
        <f>CRP!Q323</f>
        <v>0.12262000000000001</v>
      </c>
      <c r="AA376" s="26">
        <v>44427</v>
      </c>
      <c r="AB376" s="27">
        <v>1.4749999999999999E-2</v>
      </c>
      <c r="AC376" s="27">
        <v>0.19888</v>
      </c>
      <c r="AD376" s="27">
        <v>0.21481</v>
      </c>
      <c r="AE376" s="27">
        <v>0.14127000000000001</v>
      </c>
      <c r="AF376" s="27">
        <v>1.865E-2</v>
      </c>
      <c r="AG376" s="27">
        <v>0.12262000000000001</v>
      </c>
    </row>
    <row r="377" spans="2:33" s="14" customFormat="1" ht="12">
      <c r="B377" s="26">
        <f>CRP!K324</f>
        <v>44426</v>
      </c>
      <c r="C377" s="27">
        <f>CRP!L324</f>
        <v>1.4489999999999999E-2</v>
      </c>
      <c r="D377" s="27">
        <f>CRP!M324</f>
        <v>0.19799</v>
      </c>
      <c r="E377" s="27">
        <f>CRP!N324</f>
        <v>0.21485000000000001</v>
      </c>
      <c r="F377" s="27">
        <f>CRP!O324</f>
        <v>0.14132</v>
      </c>
      <c r="G377" s="27">
        <f>CRP!P324</f>
        <v>1.882E-2</v>
      </c>
      <c r="H377" s="27">
        <f>CRP!Q324</f>
        <v>0.1225</v>
      </c>
      <c r="AA377" s="26">
        <v>44426</v>
      </c>
      <c r="AB377" s="27">
        <v>1.4489999999999999E-2</v>
      </c>
      <c r="AC377" s="27">
        <v>0.19799</v>
      </c>
      <c r="AD377" s="27">
        <v>0.21485000000000001</v>
      </c>
      <c r="AE377" s="27">
        <v>0.14132</v>
      </c>
      <c r="AF377" s="27">
        <v>1.882E-2</v>
      </c>
      <c r="AG377" s="27">
        <v>0.1225</v>
      </c>
    </row>
    <row r="378" spans="2:33" s="14" customFormat="1" ht="12">
      <c r="B378" s="26">
        <f>CRP!K325</f>
        <v>44425</v>
      </c>
      <c r="C378" s="27">
        <f>CRP!L325</f>
        <v>1.457E-2</v>
      </c>
      <c r="D378" s="27">
        <f>CRP!M325</f>
        <v>0.20155999999999999</v>
      </c>
      <c r="E378" s="27">
        <f>CRP!N325</f>
        <v>0.21532999999999999</v>
      </c>
      <c r="F378" s="27">
        <f>CRP!O325</f>
        <v>0.14449999999999999</v>
      </c>
      <c r="G378" s="27">
        <f>CRP!P325</f>
        <v>1.8700000000000001E-2</v>
      </c>
      <c r="H378" s="27">
        <f>CRP!Q325</f>
        <v>0.1258</v>
      </c>
      <c r="AA378" s="26">
        <v>44425</v>
      </c>
      <c r="AB378" s="27">
        <v>1.457E-2</v>
      </c>
      <c r="AC378" s="27">
        <v>0.20155999999999999</v>
      </c>
      <c r="AD378" s="27">
        <v>0.21532999999999999</v>
      </c>
      <c r="AE378" s="27">
        <v>0.14449999999999999</v>
      </c>
      <c r="AF378" s="27">
        <v>1.8700000000000001E-2</v>
      </c>
      <c r="AG378" s="27">
        <v>0.1258</v>
      </c>
    </row>
    <row r="379" spans="2:33" s="14" customFormat="1" ht="12">
      <c r="B379" s="26">
        <f>CRP!K326</f>
        <v>44421</v>
      </c>
      <c r="C379" s="27">
        <f>CRP!L326</f>
        <v>1.4590000000000001E-2</v>
      </c>
      <c r="D379" s="27">
        <f>CRP!M326</f>
        <v>0.24446999999999999</v>
      </c>
      <c r="E379" s="27">
        <f>CRP!N326</f>
        <v>0.21672</v>
      </c>
      <c r="F379" s="27">
        <f>CRP!O326</f>
        <v>0.16306999999999999</v>
      </c>
      <c r="G379" s="27">
        <f>CRP!P326</f>
        <v>1.9199999999999998E-2</v>
      </c>
      <c r="H379" s="27">
        <f>CRP!Q326</f>
        <v>0.14387</v>
      </c>
      <c r="AA379" s="26">
        <v>44421</v>
      </c>
      <c r="AB379" s="27">
        <v>1.4590000000000001E-2</v>
      </c>
      <c r="AC379" s="27">
        <v>0.24446999999999999</v>
      </c>
      <c r="AD379" s="27">
        <v>0.21672</v>
      </c>
      <c r="AE379" s="27">
        <v>0.16306999999999999</v>
      </c>
      <c r="AF379" s="27">
        <v>1.9199999999999998E-2</v>
      </c>
      <c r="AG379" s="27">
        <v>0.14387</v>
      </c>
    </row>
    <row r="380" spans="2:33" s="14" customFormat="1" ht="12">
      <c r="B380" s="26">
        <f>CRP!K327</f>
        <v>44420</v>
      </c>
      <c r="C380" s="27">
        <f>CRP!L327</f>
        <v>1.4080000000000001E-2</v>
      </c>
      <c r="D380" s="27">
        <f>CRP!M327</f>
        <v>0.24335000000000001</v>
      </c>
      <c r="E380" s="27">
        <f>CRP!N327</f>
        <v>0.21465999999999999</v>
      </c>
      <c r="F380" s="27">
        <f>CRP!O327</f>
        <v>0.16295000000000001</v>
      </c>
      <c r="G380" s="27">
        <f>CRP!P327</f>
        <v>1.925E-2</v>
      </c>
      <c r="H380" s="27">
        <f>CRP!Q327</f>
        <v>0.14369999999999999</v>
      </c>
      <c r="AA380" s="26">
        <v>44420</v>
      </c>
      <c r="AB380" s="27">
        <v>1.4080000000000001E-2</v>
      </c>
      <c r="AC380" s="27">
        <v>0.24335000000000001</v>
      </c>
      <c r="AD380" s="27">
        <v>0.21465999999999999</v>
      </c>
      <c r="AE380" s="27">
        <v>0.16295000000000001</v>
      </c>
      <c r="AF380" s="27">
        <v>1.925E-2</v>
      </c>
      <c r="AG380" s="27">
        <v>0.14369999999999999</v>
      </c>
    </row>
    <row r="381" spans="2:33" s="14" customFormat="1" ht="12">
      <c r="B381" s="26">
        <f>CRP!K328</f>
        <v>44419</v>
      </c>
      <c r="C381" s="27">
        <f>CRP!L328</f>
        <v>1.397E-2</v>
      </c>
      <c r="D381" s="27">
        <f>CRP!M328</f>
        <v>0.23816999999999999</v>
      </c>
      <c r="E381" s="27">
        <f>CRP!N328</f>
        <v>0.21446000000000001</v>
      </c>
      <c r="F381" s="27">
        <f>CRP!O328</f>
        <v>0.16037999999999999</v>
      </c>
      <c r="G381" s="27">
        <f>CRP!P328</f>
        <v>1.9349999999999999E-2</v>
      </c>
      <c r="H381" s="27">
        <f>CRP!Q328</f>
        <v>0.14102999999999999</v>
      </c>
      <c r="AA381" s="26">
        <v>44419</v>
      </c>
      <c r="AB381" s="27">
        <v>1.397E-2</v>
      </c>
      <c r="AC381" s="27">
        <v>0.23816999999999999</v>
      </c>
      <c r="AD381" s="27">
        <v>0.21446000000000001</v>
      </c>
      <c r="AE381" s="27">
        <v>0.16037999999999999</v>
      </c>
      <c r="AF381" s="27">
        <v>1.9349999999999999E-2</v>
      </c>
      <c r="AG381" s="27">
        <v>0.14102999999999999</v>
      </c>
    </row>
    <row r="382" spans="2:33" s="14" customFormat="1" ht="12">
      <c r="B382" s="26">
        <f>CRP!K329</f>
        <v>44418</v>
      </c>
      <c r="C382" s="27">
        <f>CRP!L329</f>
        <v>1.404E-2</v>
      </c>
      <c r="D382" s="27">
        <f>CRP!M329</f>
        <v>0.23608999999999999</v>
      </c>
      <c r="E382" s="27">
        <f>CRP!N329</f>
        <v>0.21501999999999999</v>
      </c>
      <c r="F382" s="27">
        <f>CRP!O329</f>
        <v>0.16031999999999999</v>
      </c>
      <c r="G382" s="27">
        <f>CRP!P329</f>
        <v>1.9120000000000002E-2</v>
      </c>
      <c r="H382" s="27">
        <f>CRP!Q329</f>
        <v>0.14119999999999999</v>
      </c>
      <c r="AA382" s="26">
        <v>44418</v>
      </c>
      <c r="AB382" s="27">
        <v>1.404E-2</v>
      </c>
      <c r="AC382" s="27">
        <v>0.23608999999999999</v>
      </c>
      <c r="AD382" s="27">
        <v>0.21501999999999999</v>
      </c>
      <c r="AE382" s="27">
        <v>0.16031999999999999</v>
      </c>
      <c r="AF382" s="27">
        <v>1.9120000000000002E-2</v>
      </c>
      <c r="AG382" s="27">
        <v>0.14119999999999999</v>
      </c>
    </row>
    <row r="383" spans="2:33" s="14" customFormat="1" ht="12">
      <c r="B383" s="26">
        <f>CRP!K330</f>
        <v>44417</v>
      </c>
      <c r="C383" s="27">
        <f>CRP!L330</f>
        <v>1.396E-2</v>
      </c>
      <c r="D383" s="27">
        <f>CRP!M330</f>
        <v>0.24623999999999999</v>
      </c>
      <c r="E383" s="27">
        <f>CRP!N330</f>
        <v>0.21603</v>
      </c>
      <c r="F383" s="27">
        <f>CRP!O330</f>
        <v>0.16339000000000001</v>
      </c>
      <c r="G383" s="27">
        <f>CRP!P330</f>
        <v>1.915E-2</v>
      </c>
      <c r="H383" s="27">
        <f>CRP!Q330</f>
        <v>0.14424000000000001</v>
      </c>
      <c r="AA383" s="26">
        <v>44417</v>
      </c>
      <c r="AB383" s="27">
        <v>1.396E-2</v>
      </c>
      <c r="AC383" s="27">
        <v>0.24623999999999999</v>
      </c>
      <c r="AD383" s="27">
        <v>0.21603</v>
      </c>
      <c r="AE383" s="27">
        <v>0.16339000000000001</v>
      </c>
      <c r="AF383" s="27">
        <v>1.915E-2</v>
      </c>
      <c r="AG383" s="27">
        <v>0.14424000000000001</v>
      </c>
    </row>
    <row r="384" spans="2:33" s="14" customFormat="1" ht="12">
      <c r="B384" s="26">
        <f>CRP!K331</f>
        <v>44414</v>
      </c>
      <c r="C384" s="27">
        <f>CRP!L331</f>
        <v>1.453E-2</v>
      </c>
      <c r="D384" s="27">
        <f>CRP!M331</f>
        <v>0.23791000000000001</v>
      </c>
      <c r="E384" s="27">
        <f>CRP!N331</f>
        <v>0.218</v>
      </c>
      <c r="F384" s="27">
        <f>CRP!O331</f>
        <v>0.16309000000000001</v>
      </c>
      <c r="G384" s="27">
        <f>CRP!P331</f>
        <v>1.8950000000000002E-2</v>
      </c>
      <c r="H384" s="27">
        <f>CRP!Q331</f>
        <v>0.14413999999999999</v>
      </c>
      <c r="AA384" s="26">
        <v>44414</v>
      </c>
      <c r="AB384" s="27">
        <v>1.453E-2</v>
      </c>
      <c r="AC384" s="27">
        <v>0.23791000000000001</v>
      </c>
      <c r="AD384" s="27">
        <v>0.218</v>
      </c>
      <c r="AE384" s="27">
        <v>0.16309000000000001</v>
      </c>
      <c r="AF384" s="27">
        <v>1.8950000000000002E-2</v>
      </c>
      <c r="AG384" s="27">
        <v>0.14413999999999999</v>
      </c>
    </row>
    <row r="385" spans="2:33" s="14" customFormat="1" ht="12">
      <c r="B385" s="26">
        <f>CRP!K332</f>
        <v>44413</v>
      </c>
      <c r="C385" s="27">
        <f>CRP!L332</f>
        <v>1.447E-2</v>
      </c>
      <c r="D385" s="27">
        <f>CRP!M332</f>
        <v>0.23863999999999999</v>
      </c>
      <c r="E385" s="27">
        <f>CRP!N332</f>
        <v>0.21814</v>
      </c>
      <c r="F385" s="27">
        <f>CRP!O332</f>
        <v>0.16311999999999999</v>
      </c>
      <c r="G385" s="27">
        <f>CRP!P332</f>
        <v>1.8720000000000001E-2</v>
      </c>
      <c r="H385" s="27">
        <f>CRP!Q332</f>
        <v>0.1444</v>
      </c>
      <c r="AA385" s="26">
        <v>44413</v>
      </c>
      <c r="AB385" s="27">
        <v>1.447E-2</v>
      </c>
      <c r="AC385" s="27">
        <v>0.23863999999999999</v>
      </c>
      <c r="AD385" s="27">
        <v>0.21814</v>
      </c>
      <c r="AE385" s="27">
        <v>0.16311999999999999</v>
      </c>
      <c r="AF385" s="27">
        <v>1.8720000000000001E-2</v>
      </c>
      <c r="AG385" s="27">
        <v>0.1444</v>
      </c>
    </row>
    <row r="386" spans="2:33" s="14" customFormat="1" ht="12">
      <c r="B386" s="26">
        <f>CRP!K333</f>
        <v>44412</v>
      </c>
      <c r="C386" s="27">
        <f>CRP!L333</f>
        <v>1.443E-2</v>
      </c>
      <c r="D386" s="27">
        <f>CRP!M333</f>
        <v>0.23819000000000001</v>
      </c>
      <c r="E386" s="27">
        <f>CRP!N333</f>
        <v>0.218</v>
      </c>
      <c r="F386" s="27">
        <f>CRP!O333</f>
        <v>0.16317999999999999</v>
      </c>
      <c r="G386" s="27">
        <f>CRP!P333</f>
        <v>1.8620000000000001E-2</v>
      </c>
      <c r="H386" s="27">
        <f>CRP!Q333</f>
        <v>0.14455999999999999</v>
      </c>
      <c r="AA386" s="26">
        <v>44412</v>
      </c>
      <c r="AB386" s="27">
        <v>1.443E-2</v>
      </c>
      <c r="AC386" s="27">
        <v>0.23819000000000001</v>
      </c>
      <c r="AD386" s="27">
        <v>0.218</v>
      </c>
      <c r="AE386" s="27">
        <v>0.16317999999999999</v>
      </c>
      <c r="AF386" s="27">
        <v>1.8620000000000001E-2</v>
      </c>
      <c r="AG386" s="27">
        <v>0.14455999999999999</v>
      </c>
    </row>
    <row r="387" spans="2:33" s="14" customFormat="1" ht="12">
      <c r="B387" s="26">
        <f>CRP!K334</f>
        <v>44411</v>
      </c>
      <c r="C387" s="27">
        <f>CRP!L334</f>
        <v>1.461E-2</v>
      </c>
      <c r="D387" s="27">
        <f>CRP!M334</f>
        <v>0.23744999999999999</v>
      </c>
      <c r="E387" s="27">
        <f>CRP!N334</f>
        <v>0.21820999999999999</v>
      </c>
      <c r="F387" s="27">
        <f>CRP!O334</f>
        <v>0.16436999999999999</v>
      </c>
      <c r="G387" s="27">
        <f>CRP!P334</f>
        <v>1.8950000000000002E-2</v>
      </c>
      <c r="H387" s="27">
        <f>CRP!Q334</f>
        <v>0.14541999999999999</v>
      </c>
      <c r="AA387" s="26">
        <v>44411</v>
      </c>
      <c r="AB387" s="27">
        <v>1.461E-2</v>
      </c>
      <c r="AC387" s="27">
        <v>0.23744999999999999</v>
      </c>
      <c r="AD387" s="27">
        <v>0.21820999999999999</v>
      </c>
      <c r="AE387" s="27">
        <v>0.16436999999999999</v>
      </c>
      <c r="AF387" s="27">
        <v>1.8950000000000002E-2</v>
      </c>
      <c r="AG387" s="27">
        <v>0.14541999999999999</v>
      </c>
    </row>
    <row r="388" spans="2:33" s="14" customFormat="1" ht="12">
      <c r="B388" s="26">
        <f>CRP!K335</f>
        <v>44410</v>
      </c>
      <c r="C388" s="27">
        <f>CRP!L335</f>
        <v>1.47E-2</v>
      </c>
      <c r="D388" s="27">
        <f>CRP!M335</f>
        <v>0.24778</v>
      </c>
      <c r="E388" s="27">
        <f>CRP!N335</f>
        <v>0.21918000000000001</v>
      </c>
      <c r="F388" s="27">
        <f>CRP!O335</f>
        <v>0.16918</v>
      </c>
      <c r="G388" s="27">
        <f>CRP!P335</f>
        <v>1.9099999999999999E-2</v>
      </c>
      <c r="H388" s="27">
        <f>CRP!Q335</f>
        <v>0.15007999999999999</v>
      </c>
      <c r="AA388" s="26">
        <v>44410</v>
      </c>
      <c r="AB388" s="27">
        <v>1.47E-2</v>
      </c>
      <c r="AC388" s="27">
        <v>0.24778</v>
      </c>
      <c r="AD388" s="27">
        <v>0.21918000000000001</v>
      </c>
      <c r="AE388" s="27">
        <v>0.16918</v>
      </c>
      <c r="AF388" s="27">
        <v>1.9099999999999999E-2</v>
      </c>
      <c r="AG388" s="27">
        <v>0.15007999999999999</v>
      </c>
    </row>
    <row r="389" spans="2:33" s="14" customFormat="1" ht="12">
      <c r="B389" s="26">
        <f>CRP!K336</f>
        <v>44407</v>
      </c>
      <c r="C389" s="27">
        <f>CRP!L336</f>
        <v>1.491E-2</v>
      </c>
      <c r="D389" s="27">
        <f>CRP!M336</f>
        <v>0.23633000000000001</v>
      </c>
      <c r="E389" s="27">
        <f>CRP!N336</f>
        <v>0.22112000000000001</v>
      </c>
      <c r="F389" s="27">
        <f>CRP!O336</f>
        <v>0.16216</v>
      </c>
      <c r="G389" s="27">
        <f>CRP!P336</f>
        <v>1.8669999999999999E-2</v>
      </c>
      <c r="H389" s="27">
        <f>CRP!Q336</f>
        <v>0.14349000000000001</v>
      </c>
      <c r="AA389" s="26">
        <v>44407</v>
      </c>
      <c r="AB389" s="27">
        <v>1.491E-2</v>
      </c>
      <c r="AC389" s="27">
        <v>0.23633000000000001</v>
      </c>
      <c r="AD389" s="27">
        <v>0.22112000000000001</v>
      </c>
      <c r="AE389" s="27">
        <v>0.16216</v>
      </c>
      <c r="AF389" s="27">
        <v>1.8669999999999999E-2</v>
      </c>
      <c r="AG389" s="27">
        <v>0.14349000000000001</v>
      </c>
    </row>
    <row r="390" spans="2:33" s="14" customFormat="1" ht="12">
      <c r="B390" s="26">
        <f>CRP!K337</f>
        <v>44406</v>
      </c>
      <c r="C390" s="27">
        <f>CRP!L337</f>
        <v>1.472E-2</v>
      </c>
      <c r="D390" s="27">
        <f>CRP!M337</f>
        <v>0.23472000000000001</v>
      </c>
      <c r="E390" s="27">
        <f>CRP!N337</f>
        <v>0.22183</v>
      </c>
      <c r="F390" s="27">
        <f>CRP!O337</f>
        <v>0.16016</v>
      </c>
      <c r="G390" s="27">
        <f>CRP!P337</f>
        <v>1.8919999999999999E-2</v>
      </c>
      <c r="H390" s="27">
        <f>CRP!Q337</f>
        <v>0.14124</v>
      </c>
      <c r="AA390" s="26">
        <v>44406</v>
      </c>
      <c r="AB390" s="27">
        <v>1.472E-2</v>
      </c>
      <c r="AC390" s="27">
        <v>0.23472000000000001</v>
      </c>
      <c r="AD390" s="27">
        <v>0.22183</v>
      </c>
      <c r="AE390" s="27">
        <v>0.16016</v>
      </c>
      <c r="AF390" s="27">
        <v>1.8919999999999999E-2</v>
      </c>
      <c r="AG390" s="27">
        <v>0.14124</v>
      </c>
    </row>
    <row r="391" spans="2:33" s="14" customFormat="1" ht="12">
      <c r="B391" s="26">
        <f>CRP!K338</f>
        <v>44405</v>
      </c>
      <c r="C391" s="27">
        <f>CRP!L338</f>
        <v>1.4829999999999999E-2</v>
      </c>
      <c r="D391" s="27">
        <f>CRP!M338</f>
        <v>0.22902</v>
      </c>
      <c r="E391" s="27">
        <f>CRP!N338</f>
        <v>0.22456999999999999</v>
      </c>
      <c r="F391" s="27">
        <f>CRP!O338</f>
        <v>0.15917000000000001</v>
      </c>
      <c r="G391" s="27">
        <f>CRP!P338</f>
        <v>1.8509999999999999E-2</v>
      </c>
      <c r="H391" s="27">
        <f>CRP!Q338</f>
        <v>0.14066000000000001</v>
      </c>
      <c r="AA391" s="26">
        <v>44405</v>
      </c>
      <c r="AB391" s="27">
        <v>1.4829999999999999E-2</v>
      </c>
      <c r="AC391" s="27">
        <v>0.22902</v>
      </c>
      <c r="AD391" s="27">
        <v>0.22456999999999999</v>
      </c>
      <c r="AE391" s="27">
        <v>0.15917000000000001</v>
      </c>
      <c r="AF391" s="27">
        <v>1.8509999999999999E-2</v>
      </c>
      <c r="AG391" s="27">
        <v>0.14066000000000001</v>
      </c>
    </row>
    <row r="392" spans="2:33" s="14" customFormat="1" ht="12">
      <c r="B392" s="26">
        <f>CRP!K339</f>
        <v>44404</v>
      </c>
      <c r="C392" s="27">
        <f>CRP!L339</f>
        <v>1.4829999999999999E-2</v>
      </c>
      <c r="D392" s="27">
        <f>CRP!M339</f>
        <v>0.22844999999999999</v>
      </c>
      <c r="E392" s="27">
        <f>CRP!N339</f>
        <v>0.22478000000000001</v>
      </c>
      <c r="F392" s="27">
        <f>CRP!O339</f>
        <v>0.15872</v>
      </c>
      <c r="G392" s="27">
        <f>CRP!P339</f>
        <v>1.8749999999999999E-2</v>
      </c>
      <c r="H392" s="27">
        <f>CRP!Q339</f>
        <v>0.13997000000000001</v>
      </c>
      <c r="AA392" s="26">
        <v>44404</v>
      </c>
      <c r="AB392" s="27">
        <v>1.4829999999999999E-2</v>
      </c>
      <c r="AC392" s="27">
        <v>0.22844999999999999</v>
      </c>
      <c r="AD392" s="27">
        <v>0.22478000000000001</v>
      </c>
      <c r="AE392" s="27">
        <v>0.15872</v>
      </c>
      <c r="AF392" s="27">
        <v>1.8749999999999999E-2</v>
      </c>
      <c r="AG392" s="27">
        <v>0.13997000000000001</v>
      </c>
    </row>
    <row r="393" spans="2:33" s="14" customFormat="1" ht="12">
      <c r="B393" s="26">
        <f>CRP!K340</f>
        <v>44403</v>
      </c>
      <c r="C393" s="27">
        <f>CRP!L340</f>
        <v>1.487E-2</v>
      </c>
      <c r="D393" s="27">
        <f>CRP!M340</f>
        <v>0.22764999999999999</v>
      </c>
      <c r="E393" s="27">
        <f>CRP!N340</f>
        <v>0.22503999999999999</v>
      </c>
      <c r="F393" s="27">
        <f>CRP!O340</f>
        <v>0.15816</v>
      </c>
      <c r="G393" s="27">
        <f>CRP!P340</f>
        <v>1.8499999999999999E-2</v>
      </c>
      <c r="H393" s="27">
        <f>CRP!Q340</f>
        <v>0.13966000000000001</v>
      </c>
      <c r="AA393" s="26">
        <v>44403</v>
      </c>
      <c r="AB393" s="27">
        <v>1.487E-2</v>
      </c>
      <c r="AC393" s="27">
        <v>0.22764999999999999</v>
      </c>
      <c r="AD393" s="27">
        <v>0.22503999999999999</v>
      </c>
      <c r="AE393" s="27">
        <v>0.15816</v>
      </c>
      <c r="AF393" s="27">
        <v>1.8499999999999999E-2</v>
      </c>
      <c r="AG393" s="27">
        <v>0.13966000000000001</v>
      </c>
    </row>
    <row r="394" spans="2:33" s="14" customFormat="1" ht="12">
      <c r="B394" s="26">
        <f>CRP!K341</f>
        <v>44400</v>
      </c>
      <c r="C394" s="27">
        <f>CRP!L341</f>
        <v>1.4630000000000001E-2</v>
      </c>
      <c r="D394" s="27">
        <f>CRP!M341</f>
        <v>0.22034999999999999</v>
      </c>
      <c r="E394" s="27">
        <f>CRP!N341</f>
        <v>0.22728000000000001</v>
      </c>
      <c r="F394" s="27">
        <f>CRP!O341</f>
        <v>0.15397</v>
      </c>
      <c r="G394" s="27">
        <f>CRP!P341</f>
        <v>1.882E-2</v>
      </c>
      <c r="H394" s="27">
        <f>CRP!Q341</f>
        <v>0.13514999999999999</v>
      </c>
      <c r="AA394" s="26">
        <v>44400</v>
      </c>
      <c r="AB394" s="27">
        <v>1.4630000000000001E-2</v>
      </c>
      <c r="AC394" s="27">
        <v>0.22034999999999999</v>
      </c>
      <c r="AD394" s="27">
        <v>0.22728000000000001</v>
      </c>
      <c r="AE394" s="27">
        <v>0.15397</v>
      </c>
      <c r="AF394" s="27">
        <v>1.882E-2</v>
      </c>
      <c r="AG394" s="27">
        <v>0.13514999999999999</v>
      </c>
    </row>
    <row r="395" spans="2:33" s="14" customFormat="1" ht="12">
      <c r="B395" s="26">
        <f>CRP!K342</f>
        <v>44399</v>
      </c>
      <c r="C395" s="27">
        <f>CRP!L342</f>
        <v>1.4590000000000001E-2</v>
      </c>
      <c r="D395" s="27">
        <f>CRP!M342</f>
        <v>0.22040000000000001</v>
      </c>
      <c r="E395" s="27">
        <f>CRP!N342</f>
        <v>0.22774</v>
      </c>
      <c r="F395" s="27">
        <f>CRP!O342</f>
        <v>0.15398000000000001</v>
      </c>
      <c r="G395" s="27">
        <f>CRP!P342</f>
        <v>1.9099999999999999E-2</v>
      </c>
      <c r="H395" s="27">
        <f>CRP!Q342</f>
        <v>0.13488</v>
      </c>
      <c r="AA395" s="26">
        <v>44399</v>
      </c>
      <c r="AB395" s="27">
        <v>1.4590000000000001E-2</v>
      </c>
      <c r="AC395" s="27">
        <v>0.22040000000000001</v>
      </c>
      <c r="AD395" s="27">
        <v>0.22774</v>
      </c>
      <c r="AE395" s="27">
        <v>0.15398000000000001</v>
      </c>
      <c r="AF395" s="27">
        <v>1.9099999999999999E-2</v>
      </c>
      <c r="AG395" s="27">
        <v>0.13488</v>
      </c>
    </row>
    <row r="396" spans="2:33" s="14" customFormat="1" ht="12">
      <c r="B396" s="26">
        <f>CRP!K343</f>
        <v>44398</v>
      </c>
      <c r="C396" s="27">
        <f>CRP!L343</f>
        <v>1.4789999999999999E-2</v>
      </c>
      <c r="D396" s="27">
        <f>CRP!M343</f>
        <v>0.22031999999999999</v>
      </c>
      <c r="E396" s="27">
        <f>CRP!N343</f>
        <v>0.22872000000000001</v>
      </c>
      <c r="F396" s="27">
        <f>CRP!O343</f>
        <v>0.15443000000000001</v>
      </c>
      <c r="G396" s="27">
        <f>CRP!P343</f>
        <v>1.8849999999999999E-2</v>
      </c>
      <c r="H396" s="27">
        <f>CRP!Q343</f>
        <v>0.13558000000000001</v>
      </c>
      <c r="AA396" s="26">
        <v>44398</v>
      </c>
      <c r="AB396" s="27">
        <v>1.4789999999999999E-2</v>
      </c>
      <c r="AC396" s="27">
        <v>0.22031999999999999</v>
      </c>
      <c r="AD396" s="27">
        <v>0.22872000000000001</v>
      </c>
      <c r="AE396" s="27">
        <v>0.15443000000000001</v>
      </c>
      <c r="AF396" s="27">
        <v>1.8849999999999999E-2</v>
      </c>
      <c r="AG396" s="27">
        <v>0.13558000000000001</v>
      </c>
    </row>
    <row r="397" spans="2:33" s="14" customFormat="1" ht="12">
      <c r="B397" s="26">
        <f>CRP!K344</f>
        <v>44397</v>
      </c>
      <c r="C397" s="27">
        <f>CRP!L344</f>
        <v>1.473E-2</v>
      </c>
      <c r="D397" s="27">
        <f>CRP!M344</f>
        <v>0.21915999999999999</v>
      </c>
      <c r="E397" s="27">
        <f>CRP!N344</f>
        <v>0.22911000000000001</v>
      </c>
      <c r="F397" s="27">
        <f>CRP!O344</f>
        <v>0.15218000000000001</v>
      </c>
      <c r="G397" s="27">
        <f>CRP!P344</f>
        <v>1.9019999999999999E-2</v>
      </c>
      <c r="H397" s="27">
        <f>CRP!Q344</f>
        <v>0.13316</v>
      </c>
      <c r="AA397" s="26">
        <v>44397</v>
      </c>
      <c r="AB397" s="27">
        <v>1.473E-2</v>
      </c>
      <c r="AC397" s="27">
        <v>0.21915999999999999</v>
      </c>
      <c r="AD397" s="27">
        <v>0.22911000000000001</v>
      </c>
      <c r="AE397" s="27">
        <v>0.15218000000000001</v>
      </c>
      <c r="AF397" s="27">
        <v>1.9019999999999999E-2</v>
      </c>
      <c r="AG397" s="27">
        <v>0.13316</v>
      </c>
    </row>
    <row r="398" spans="2:33" s="14" customFormat="1" ht="12">
      <c r="B398" s="26">
        <f>CRP!K345</f>
        <v>44396</v>
      </c>
      <c r="C398" s="27">
        <f>CRP!L345</f>
        <v>1.4319999999999999E-2</v>
      </c>
      <c r="D398" s="27">
        <f>CRP!M345</f>
        <v>0.219</v>
      </c>
      <c r="E398" s="27">
        <f>CRP!N345</f>
        <v>0.22882</v>
      </c>
      <c r="F398" s="27">
        <f>CRP!O345</f>
        <v>0.15026999999999999</v>
      </c>
      <c r="G398" s="27">
        <f>CRP!P345</f>
        <v>1.9769999999999999E-2</v>
      </c>
      <c r="H398" s="27">
        <f>CRP!Q345</f>
        <v>0.1305</v>
      </c>
      <c r="AA398" s="26">
        <v>44396</v>
      </c>
      <c r="AB398" s="27">
        <v>1.4319999999999999E-2</v>
      </c>
      <c r="AC398" s="27">
        <v>0.219</v>
      </c>
      <c r="AD398" s="27">
        <v>0.22882</v>
      </c>
      <c r="AE398" s="27">
        <v>0.15026999999999999</v>
      </c>
      <c r="AF398" s="27">
        <v>1.9769999999999999E-2</v>
      </c>
      <c r="AG398" s="27">
        <v>0.1305</v>
      </c>
    </row>
    <row r="399" spans="2:33" s="14" customFormat="1" ht="12">
      <c r="B399" s="26">
        <f>CRP!K346</f>
        <v>44393</v>
      </c>
      <c r="C399" s="27">
        <f>CRP!L346</f>
        <v>1.421E-2</v>
      </c>
      <c r="D399" s="27">
        <f>CRP!M346</f>
        <v>0.23547999999999999</v>
      </c>
      <c r="E399" s="27">
        <f>CRP!N346</f>
        <v>0.23044999999999999</v>
      </c>
      <c r="F399" s="27">
        <f>CRP!O346</f>
        <v>0.15465000000000001</v>
      </c>
      <c r="G399" s="27">
        <f>CRP!P346</f>
        <v>2.017E-2</v>
      </c>
      <c r="H399" s="27">
        <f>CRP!Q346</f>
        <v>0.13447999999999999</v>
      </c>
      <c r="AA399" s="26">
        <v>44393</v>
      </c>
      <c r="AB399" s="27">
        <v>1.421E-2</v>
      </c>
      <c r="AC399" s="27">
        <v>0.23547999999999999</v>
      </c>
      <c r="AD399" s="27">
        <v>0.23044999999999999</v>
      </c>
      <c r="AE399" s="27">
        <v>0.15465000000000001</v>
      </c>
      <c r="AF399" s="27">
        <v>2.017E-2</v>
      </c>
      <c r="AG399" s="27">
        <v>0.13447999999999999</v>
      </c>
    </row>
    <row r="400" spans="2:33" s="14" customFormat="1" ht="12">
      <c r="B400" s="26">
        <f>CRP!K347</f>
        <v>44392</v>
      </c>
      <c r="C400" s="27">
        <f>CRP!L347</f>
        <v>1.423E-2</v>
      </c>
      <c r="D400" s="27">
        <f>CRP!M347</f>
        <v>0.22055</v>
      </c>
      <c r="E400" s="27">
        <f>CRP!N347</f>
        <v>0.23125999999999999</v>
      </c>
      <c r="F400" s="27">
        <f>CRP!O347</f>
        <v>0.15018000000000001</v>
      </c>
      <c r="G400" s="27">
        <f>CRP!P347</f>
        <v>2.0049999999999998E-2</v>
      </c>
      <c r="H400" s="27">
        <f>CRP!Q347</f>
        <v>0.13013</v>
      </c>
      <c r="AA400" s="26">
        <v>44392</v>
      </c>
      <c r="AB400" s="27">
        <v>1.423E-2</v>
      </c>
      <c r="AC400" s="27">
        <v>0.22055</v>
      </c>
      <c r="AD400" s="27">
        <v>0.23125999999999999</v>
      </c>
      <c r="AE400" s="27">
        <v>0.15018000000000001</v>
      </c>
      <c r="AF400" s="27">
        <v>2.0049999999999998E-2</v>
      </c>
      <c r="AG400" s="27">
        <v>0.13013</v>
      </c>
    </row>
    <row r="401" spans="2:33" s="14" customFormat="1" ht="12">
      <c r="B401" s="26">
        <f>CRP!K348</f>
        <v>44391</v>
      </c>
      <c r="C401" s="27">
        <f>CRP!L348</f>
        <v>1.4330000000000001E-2</v>
      </c>
      <c r="D401" s="27">
        <f>CRP!M348</f>
        <v>0.22222</v>
      </c>
      <c r="E401" s="27">
        <f>CRP!N348</f>
        <v>0.23149</v>
      </c>
      <c r="F401" s="27">
        <f>CRP!O348</f>
        <v>0.15079000000000001</v>
      </c>
      <c r="G401" s="27">
        <f>CRP!P348</f>
        <v>2.002E-2</v>
      </c>
      <c r="H401" s="27">
        <f>CRP!Q348</f>
        <v>0.13077</v>
      </c>
      <c r="AA401" s="26">
        <v>44391</v>
      </c>
      <c r="AB401" s="27">
        <v>1.4330000000000001E-2</v>
      </c>
      <c r="AC401" s="27">
        <v>0.22222</v>
      </c>
      <c r="AD401" s="27">
        <v>0.23149</v>
      </c>
      <c r="AE401" s="27">
        <v>0.15079000000000001</v>
      </c>
      <c r="AF401" s="27">
        <v>2.002E-2</v>
      </c>
      <c r="AG401" s="27">
        <v>0.13077</v>
      </c>
    </row>
    <row r="402" spans="2:33" s="14" customFormat="1" ht="12">
      <c r="B402" s="26">
        <f>CRP!K349</f>
        <v>44390</v>
      </c>
      <c r="C402" s="27">
        <f>CRP!L349</f>
        <v>1.43E-2</v>
      </c>
      <c r="D402" s="27">
        <f>CRP!M349</f>
        <v>0.21942</v>
      </c>
      <c r="E402" s="27">
        <f>CRP!N349</f>
        <v>0.23141</v>
      </c>
      <c r="F402" s="27">
        <f>CRP!O349</f>
        <v>0.15010000000000001</v>
      </c>
      <c r="G402" s="27">
        <f>CRP!P349</f>
        <v>2.0299999999999999E-2</v>
      </c>
      <c r="H402" s="27">
        <f>CRP!Q349</f>
        <v>0.1298</v>
      </c>
      <c r="AA402" s="26">
        <v>44390</v>
      </c>
      <c r="AB402" s="27">
        <v>1.43E-2</v>
      </c>
      <c r="AC402" s="27">
        <v>0.21942</v>
      </c>
      <c r="AD402" s="27">
        <v>0.23141</v>
      </c>
      <c r="AE402" s="27">
        <v>0.15010000000000001</v>
      </c>
      <c r="AF402" s="27">
        <v>2.0299999999999999E-2</v>
      </c>
      <c r="AG402" s="27">
        <v>0.1298</v>
      </c>
    </row>
    <row r="403" spans="2:33" s="14" customFormat="1" ht="12">
      <c r="B403" s="26">
        <f>CRP!K350</f>
        <v>44389</v>
      </c>
      <c r="C403" s="27">
        <f>CRP!L350</f>
        <v>1.4409999999999999E-2</v>
      </c>
      <c r="D403" s="27">
        <f>CRP!M350</f>
        <v>0.21970999999999999</v>
      </c>
      <c r="E403" s="27">
        <f>CRP!N350</f>
        <v>0.23141</v>
      </c>
      <c r="F403" s="27">
        <f>CRP!O350</f>
        <v>0.15432000000000001</v>
      </c>
      <c r="G403" s="27">
        <f>CRP!P350</f>
        <v>2.0219999999999998E-2</v>
      </c>
      <c r="H403" s="27">
        <f>CRP!Q350</f>
        <v>0.1341</v>
      </c>
      <c r="AA403" s="26">
        <v>44389</v>
      </c>
      <c r="AB403" s="27">
        <v>1.4409999999999999E-2</v>
      </c>
      <c r="AC403" s="27">
        <v>0.21970999999999999</v>
      </c>
      <c r="AD403" s="27">
        <v>0.23141</v>
      </c>
      <c r="AE403" s="27">
        <v>0.15432000000000001</v>
      </c>
      <c r="AF403" s="27">
        <v>2.0219999999999998E-2</v>
      </c>
      <c r="AG403" s="27">
        <v>0.1341</v>
      </c>
    </row>
    <row r="404" spans="2:33" s="14" customFormat="1" ht="12">
      <c r="B404" s="26">
        <f>CRP!K351</f>
        <v>44386</v>
      </c>
      <c r="C404" s="27">
        <f>CRP!L351</f>
        <v>1.4959999999999999E-2</v>
      </c>
      <c r="D404" s="27">
        <f>CRP!M351</f>
        <v>0.22553999999999999</v>
      </c>
      <c r="E404" s="27">
        <f>CRP!N351</f>
        <v>0.23485</v>
      </c>
      <c r="F404" s="27">
        <f>CRP!O351</f>
        <v>0.18332999999999999</v>
      </c>
      <c r="G404" s="27">
        <f>CRP!P351</f>
        <v>2.035E-2</v>
      </c>
      <c r="H404" s="27">
        <f>CRP!Q351</f>
        <v>0.16298000000000001</v>
      </c>
      <c r="AA404" s="26">
        <v>44386</v>
      </c>
      <c r="AB404" s="27">
        <v>1.4959999999999999E-2</v>
      </c>
      <c r="AC404" s="27">
        <v>0.22553999999999999</v>
      </c>
      <c r="AD404" s="27">
        <v>0.23485</v>
      </c>
      <c r="AE404" s="27">
        <v>0.18332999999999999</v>
      </c>
      <c r="AF404" s="27">
        <v>2.035E-2</v>
      </c>
      <c r="AG404" s="27">
        <v>0.16298000000000001</v>
      </c>
    </row>
    <row r="405" spans="2:33" s="14" customFormat="1" ht="12">
      <c r="B405" s="26">
        <f>CRP!K352</f>
        <v>44385</v>
      </c>
      <c r="C405" s="27">
        <f>CRP!L352</f>
        <v>1.477E-2</v>
      </c>
      <c r="D405" s="27">
        <f>CRP!M352</f>
        <v>0.22921</v>
      </c>
      <c r="E405" s="27">
        <f>CRP!N352</f>
        <v>0.24138000000000001</v>
      </c>
      <c r="F405" s="27">
        <f>CRP!O352</f>
        <v>0.15805</v>
      </c>
      <c r="G405" s="27">
        <f>CRP!P352</f>
        <v>1.992E-2</v>
      </c>
      <c r="H405" s="27">
        <f>CRP!Q352</f>
        <v>0.13813</v>
      </c>
      <c r="AA405" s="26">
        <v>44385</v>
      </c>
      <c r="AB405" s="27">
        <v>1.477E-2</v>
      </c>
      <c r="AC405" s="27">
        <v>0.22921</v>
      </c>
      <c r="AD405" s="27">
        <v>0.24138000000000001</v>
      </c>
      <c r="AE405" s="27">
        <v>0.15805</v>
      </c>
      <c r="AF405" s="27">
        <v>1.992E-2</v>
      </c>
      <c r="AG405" s="27">
        <v>0.13813</v>
      </c>
    </row>
    <row r="406" spans="2:33" s="14" customFormat="1" ht="12">
      <c r="B406" s="26">
        <f>CRP!K353</f>
        <v>44384</v>
      </c>
      <c r="C406" s="27">
        <f>CRP!L353</f>
        <v>1.4659999999999999E-2</v>
      </c>
      <c r="D406" s="27">
        <f>CRP!M353</f>
        <v>0.2319</v>
      </c>
      <c r="E406" s="27">
        <f>CRP!N353</f>
        <v>0.24168999999999999</v>
      </c>
      <c r="F406" s="27">
        <f>CRP!O353</f>
        <v>0.15872</v>
      </c>
      <c r="G406" s="27">
        <f>CRP!P353</f>
        <v>2.0369999999999999E-2</v>
      </c>
      <c r="H406" s="27">
        <f>CRP!Q353</f>
        <v>0.13835</v>
      </c>
      <c r="AA406" s="26">
        <v>44384</v>
      </c>
      <c r="AB406" s="27">
        <v>1.4659999999999999E-2</v>
      </c>
      <c r="AC406" s="27">
        <v>0.2319</v>
      </c>
      <c r="AD406" s="27">
        <v>0.24168999999999999</v>
      </c>
      <c r="AE406" s="27">
        <v>0.15872</v>
      </c>
      <c r="AF406" s="27">
        <v>2.0369999999999999E-2</v>
      </c>
      <c r="AG406" s="27">
        <v>0.13835</v>
      </c>
    </row>
    <row r="407" spans="2:33" s="14" customFormat="1" ht="12">
      <c r="B407" s="26">
        <f>CRP!K354</f>
        <v>44383</v>
      </c>
      <c r="C407" s="27">
        <f>CRP!L354</f>
        <v>1.46E-2</v>
      </c>
      <c r="D407" s="27">
        <f>CRP!M354</f>
        <v>0.23191999999999999</v>
      </c>
      <c r="E407" s="27">
        <f>CRP!N354</f>
        <v>0.23305999999999999</v>
      </c>
      <c r="F407" s="27">
        <f>CRP!O354</f>
        <v>0.15847</v>
      </c>
      <c r="G407" s="27">
        <f>CRP!P354</f>
        <v>2.1149999999999999E-2</v>
      </c>
      <c r="H407" s="27">
        <f>CRP!Q354</f>
        <v>0.13732</v>
      </c>
      <c r="AA407" s="26">
        <v>44383</v>
      </c>
      <c r="AB407" s="27">
        <v>1.46E-2</v>
      </c>
      <c r="AC407" s="27">
        <v>0.23191999999999999</v>
      </c>
      <c r="AD407" s="27">
        <v>0.23305999999999999</v>
      </c>
      <c r="AE407" s="27">
        <v>0.15847</v>
      </c>
      <c r="AF407" s="27">
        <v>2.1149999999999999E-2</v>
      </c>
      <c r="AG407" s="27">
        <v>0.13732</v>
      </c>
    </row>
    <row r="408" spans="2:33" s="14" customFormat="1" ht="12">
      <c r="B408" s="26">
        <f>CRP!K355</f>
        <v>44382</v>
      </c>
      <c r="C408" s="27">
        <f>CRP!L355</f>
        <v>1.4659999999999999E-2</v>
      </c>
      <c r="D408" s="27">
        <f>CRP!M355</f>
        <v>0.23158000000000001</v>
      </c>
      <c r="E408" s="27">
        <f>CRP!N355</f>
        <v>0.23321</v>
      </c>
      <c r="F408" s="27">
        <f>CRP!O355</f>
        <v>0.15848000000000001</v>
      </c>
      <c r="G408" s="27">
        <f>CRP!P355</f>
        <v>2.085E-2</v>
      </c>
      <c r="H408" s="27">
        <f>CRP!Q355</f>
        <v>0.13763</v>
      </c>
      <c r="AA408" s="26">
        <v>44382</v>
      </c>
      <c r="AB408" s="27">
        <v>1.4659999999999999E-2</v>
      </c>
      <c r="AC408" s="27">
        <v>0.23158000000000001</v>
      </c>
      <c r="AD408" s="27">
        <v>0.23321</v>
      </c>
      <c r="AE408" s="27">
        <v>0.15848000000000001</v>
      </c>
      <c r="AF408" s="27">
        <v>2.085E-2</v>
      </c>
      <c r="AG408" s="27">
        <v>0.13763</v>
      </c>
    </row>
    <row r="409" spans="2:33" s="14" customFormat="1" ht="12">
      <c r="B409" s="26">
        <f>CRP!K356</f>
        <v>44379</v>
      </c>
      <c r="C409" s="27">
        <f>CRP!L356</f>
        <v>1.473E-2</v>
      </c>
      <c r="D409" s="27">
        <f>CRP!M356</f>
        <v>0.23277</v>
      </c>
      <c r="E409" s="27">
        <f>CRP!N356</f>
        <v>0.23472000000000001</v>
      </c>
      <c r="F409" s="27">
        <f>CRP!O356</f>
        <v>0.15937999999999999</v>
      </c>
      <c r="G409" s="27">
        <f>CRP!P356</f>
        <v>2.1049999999999999E-2</v>
      </c>
      <c r="H409" s="27">
        <f>CRP!Q356</f>
        <v>0.13833000000000001</v>
      </c>
      <c r="AA409" s="26">
        <v>44379</v>
      </c>
      <c r="AB409" s="27">
        <v>1.473E-2</v>
      </c>
      <c r="AC409" s="27">
        <v>0.23277</v>
      </c>
      <c r="AD409" s="27">
        <v>0.23472000000000001</v>
      </c>
      <c r="AE409" s="27">
        <v>0.15937999999999999</v>
      </c>
      <c r="AF409" s="27">
        <v>2.1049999999999999E-2</v>
      </c>
      <c r="AG409" s="27">
        <v>0.13833000000000001</v>
      </c>
    </row>
    <row r="410" spans="2:33" s="14" customFormat="1" ht="12">
      <c r="B410" s="26">
        <f>CRP!K357</f>
        <v>44378</v>
      </c>
      <c r="C410" s="27">
        <f>CRP!L357</f>
        <v>1.47E-2</v>
      </c>
      <c r="D410" s="27">
        <f>CRP!M357</f>
        <v>0.23416000000000001</v>
      </c>
      <c r="E410" s="27">
        <f>CRP!N357</f>
        <v>0.23469999999999999</v>
      </c>
      <c r="F410" s="27">
        <f>CRP!O357</f>
        <v>0.15966</v>
      </c>
      <c r="G410" s="27">
        <f>CRP!P357</f>
        <v>2.1000000000000001E-2</v>
      </c>
      <c r="H410" s="27">
        <f>CRP!Q357</f>
        <v>0.13866000000000001</v>
      </c>
      <c r="AA410" s="26">
        <v>44378</v>
      </c>
      <c r="AB410" s="27">
        <v>1.47E-2</v>
      </c>
      <c r="AC410" s="27">
        <v>0.23416000000000001</v>
      </c>
      <c r="AD410" s="27">
        <v>0.23469999999999999</v>
      </c>
      <c r="AE410" s="27">
        <v>0.15966</v>
      </c>
      <c r="AF410" s="27">
        <v>2.1000000000000001E-2</v>
      </c>
      <c r="AG410" s="27">
        <v>0.13866000000000001</v>
      </c>
    </row>
    <row r="411" spans="2:33" s="14" customFormat="1" ht="12">
      <c r="B411" s="26">
        <f>CRP!K358</f>
        <v>44377</v>
      </c>
      <c r="C411" s="27">
        <f>CRP!L358</f>
        <v>1.461E-2</v>
      </c>
      <c r="D411" s="27">
        <f>CRP!M358</f>
        <v>0.23471</v>
      </c>
      <c r="E411" s="27">
        <f>CRP!N358</f>
        <v>0.23386999999999999</v>
      </c>
      <c r="F411" s="27">
        <f>CRP!O358</f>
        <v>0.15952</v>
      </c>
      <c r="G411" s="27">
        <f>CRP!P358</f>
        <v>2.095E-2</v>
      </c>
      <c r="H411" s="27">
        <f>CRP!Q358</f>
        <v>0.13857</v>
      </c>
      <c r="AA411" s="26">
        <v>44377</v>
      </c>
      <c r="AB411" s="27">
        <v>1.461E-2</v>
      </c>
      <c r="AC411" s="27">
        <v>0.23471</v>
      </c>
      <c r="AD411" s="27">
        <v>0.23386999999999999</v>
      </c>
      <c r="AE411" s="27">
        <v>0.15952</v>
      </c>
      <c r="AF411" s="27">
        <v>2.095E-2</v>
      </c>
      <c r="AG411" s="27">
        <v>0.13857</v>
      </c>
    </row>
    <row r="412" spans="2:33" s="14" customFormat="1" ht="12">
      <c r="B412" s="26">
        <f>CRP!K359</f>
        <v>44376</v>
      </c>
      <c r="C412" s="27">
        <f>CRP!L359</f>
        <v>1.468E-2</v>
      </c>
      <c r="D412" s="27">
        <f>CRP!M359</f>
        <v>0.23321</v>
      </c>
      <c r="E412" s="27">
        <f>CRP!N359</f>
        <v>0.23532</v>
      </c>
      <c r="F412" s="27">
        <f>CRP!O359</f>
        <v>0.15906999999999999</v>
      </c>
      <c r="G412" s="27">
        <f>CRP!P359</f>
        <v>2.1000000000000001E-2</v>
      </c>
      <c r="H412" s="27">
        <f>CRP!Q359</f>
        <v>0.13807</v>
      </c>
      <c r="AA412" s="26">
        <v>44376</v>
      </c>
      <c r="AB412" s="27">
        <v>1.468E-2</v>
      </c>
      <c r="AC412" s="27">
        <v>0.23321</v>
      </c>
      <c r="AD412" s="27">
        <v>0.23532</v>
      </c>
      <c r="AE412" s="27">
        <v>0.15906999999999999</v>
      </c>
      <c r="AF412" s="27">
        <v>2.1000000000000001E-2</v>
      </c>
      <c r="AG412" s="27">
        <v>0.13807</v>
      </c>
    </row>
    <row r="413" spans="2:33" s="14" customFormat="1" ht="12">
      <c r="B413" s="26">
        <f>CRP!K360</f>
        <v>44375</v>
      </c>
      <c r="C413" s="27">
        <f>CRP!L360</f>
        <v>1.4619999999999999E-2</v>
      </c>
      <c r="D413" s="27">
        <f>CRP!M360</f>
        <v>0.22958999999999999</v>
      </c>
      <c r="E413" s="27">
        <f>CRP!N360</f>
        <v>0.23565</v>
      </c>
      <c r="F413" s="27">
        <f>CRP!O360</f>
        <v>0.15703</v>
      </c>
      <c r="G413" s="27">
        <f>CRP!P360</f>
        <v>2.1420000000000002E-2</v>
      </c>
      <c r="H413" s="27">
        <f>CRP!Q360</f>
        <v>0.13561000000000001</v>
      </c>
      <c r="AA413" s="26">
        <v>44375</v>
      </c>
      <c r="AB413" s="27">
        <v>1.4619999999999999E-2</v>
      </c>
      <c r="AC413" s="27">
        <v>0.22958999999999999</v>
      </c>
      <c r="AD413" s="27">
        <v>0.23565</v>
      </c>
      <c r="AE413" s="27">
        <v>0.15703</v>
      </c>
      <c r="AF413" s="27">
        <v>2.1420000000000002E-2</v>
      </c>
      <c r="AG413" s="27">
        <v>0.13561000000000001</v>
      </c>
    </row>
    <row r="414" spans="2:33" s="14" customFormat="1" ht="12">
      <c r="B414" s="26">
        <f>CRP!K361</f>
        <v>44372</v>
      </c>
      <c r="C414" s="27">
        <f>CRP!L361</f>
        <v>1.46E-2</v>
      </c>
      <c r="D414" s="27">
        <f>CRP!M361</f>
        <v>0.22817000000000001</v>
      </c>
      <c r="E414" s="27">
        <f>CRP!N361</f>
        <v>0.23272000000000001</v>
      </c>
      <c r="F414" s="27">
        <f>CRP!O361</f>
        <v>0.15619</v>
      </c>
      <c r="G414" s="27">
        <f>CRP!P361</f>
        <v>2.102E-2</v>
      </c>
      <c r="H414" s="27">
        <f>CRP!Q361</f>
        <v>0.13517000000000001</v>
      </c>
      <c r="AA414" s="26">
        <v>44372</v>
      </c>
      <c r="AB414" s="27">
        <v>1.46E-2</v>
      </c>
      <c r="AC414" s="27">
        <v>0.22817000000000001</v>
      </c>
      <c r="AD414" s="27">
        <v>0.23272000000000001</v>
      </c>
      <c r="AE414" s="27">
        <v>0.15619</v>
      </c>
      <c r="AF414" s="27">
        <v>2.102E-2</v>
      </c>
      <c r="AG414" s="27">
        <v>0.13517000000000001</v>
      </c>
    </row>
    <row r="415" spans="2:33" s="14" customFormat="1" ht="12">
      <c r="B415" s="26">
        <f>CRP!K362</f>
        <v>44371</v>
      </c>
      <c r="C415" s="27">
        <f>CRP!L362</f>
        <v>1.4659999999999999E-2</v>
      </c>
      <c r="D415" s="27">
        <f>CRP!M362</f>
        <v>0.22935</v>
      </c>
      <c r="E415" s="27">
        <f>CRP!N362</f>
        <v>0.23433000000000001</v>
      </c>
      <c r="F415" s="27">
        <f>CRP!O362</f>
        <v>0.15679000000000001</v>
      </c>
      <c r="G415" s="27">
        <f>CRP!P362</f>
        <v>2.0750000000000001E-2</v>
      </c>
      <c r="H415" s="27">
        <f>CRP!Q362</f>
        <v>0.13603999999999999</v>
      </c>
      <c r="AA415" s="26">
        <v>44371</v>
      </c>
      <c r="AB415" s="27">
        <v>1.4659999999999999E-2</v>
      </c>
      <c r="AC415" s="27">
        <v>0.22935</v>
      </c>
      <c r="AD415" s="27">
        <v>0.23433000000000001</v>
      </c>
      <c r="AE415" s="27">
        <v>0.15679000000000001</v>
      </c>
      <c r="AF415" s="27">
        <v>2.0750000000000001E-2</v>
      </c>
      <c r="AG415" s="27">
        <v>0.13603999999999999</v>
      </c>
    </row>
    <row r="416" spans="2:33" s="14" customFormat="1" ht="12">
      <c r="B416" s="26">
        <f>CRP!K363</f>
        <v>44370</v>
      </c>
      <c r="C416" s="27">
        <f>CRP!L363</f>
        <v>1.472E-2</v>
      </c>
      <c r="D416" s="27">
        <f>CRP!M363</f>
        <v>0.23472999999999999</v>
      </c>
      <c r="E416" s="27">
        <f>CRP!N363</f>
        <v>0.23435</v>
      </c>
      <c r="F416" s="27">
        <f>CRP!O363</f>
        <v>0.15828999999999999</v>
      </c>
      <c r="G416" s="27">
        <f>CRP!P363</f>
        <v>2.0500000000000001E-2</v>
      </c>
      <c r="H416" s="27">
        <f>CRP!Q363</f>
        <v>0.13779</v>
      </c>
      <c r="AA416" s="26">
        <v>44370</v>
      </c>
      <c r="AB416" s="27">
        <v>1.472E-2</v>
      </c>
      <c r="AC416" s="27">
        <v>0.23472999999999999</v>
      </c>
      <c r="AD416" s="27">
        <v>0.23435</v>
      </c>
      <c r="AE416" s="27">
        <v>0.15828999999999999</v>
      </c>
      <c r="AF416" s="27">
        <v>2.0500000000000001E-2</v>
      </c>
      <c r="AG416" s="27">
        <v>0.13779</v>
      </c>
    </row>
    <row r="417" spans="2:33" s="14" customFormat="1" ht="12">
      <c r="B417" s="26">
        <f>CRP!K364</f>
        <v>44369</v>
      </c>
      <c r="C417" s="27">
        <f>CRP!L364</f>
        <v>1.4789999999999999E-2</v>
      </c>
      <c r="D417" s="27">
        <f>CRP!M364</f>
        <v>0.23243</v>
      </c>
      <c r="E417" s="27">
        <f>CRP!N364</f>
        <v>0.23452999999999999</v>
      </c>
      <c r="F417" s="27">
        <f>CRP!O364</f>
        <v>0.15808</v>
      </c>
      <c r="G417" s="27">
        <f>CRP!P364</f>
        <v>2.0459999999999999E-2</v>
      </c>
      <c r="H417" s="27">
        <f>CRP!Q364</f>
        <v>0.13761999999999999</v>
      </c>
      <c r="AA417" s="26">
        <v>44369</v>
      </c>
      <c r="AB417" s="27">
        <v>1.4789999999999999E-2</v>
      </c>
      <c r="AC417" s="27">
        <v>0.23243</v>
      </c>
      <c r="AD417" s="27">
        <v>0.23452999999999999</v>
      </c>
      <c r="AE417" s="27">
        <v>0.15808</v>
      </c>
      <c r="AF417" s="27">
        <v>2.0459999999999999E-2</v>
      </c>
      <c r="AG417" s="27">
        <v>0.13761999999999999</v>
      </c>
    </row>
    <row r="418" spans="2:33" s="14" customFormat="1" ht="12">
      <c r="B418" s="26">
        <f>CRP!K365</f>
        <v>44368</v>
      </c>
      <c r="C418" s="27">
        <f>CRP!L365</f>
        <v>1.49E-2</v>
      </c>
      <c r="D418" s="27">
        <f>CRP!M365</f>
        <v>0.22966</v>
      </c>
      <c r="E418" s="27">
        <f>CRP!N365</f>
        <v>0.23746</v>
      </c>
      <c r="F418" s="27">
        <f>CRP!O365</f>
        <v>0.15684999999999999</v>
      </c>
      <c r="G418" s="27">
        <f>CRP!P365</f>
        <v>2.0070000000000001E-2</v>
      </c>
      <c r="H418" s="27">
        <f>CRP!Q365</f>
        <v>0.13678000000000001</v>
      </c>
      <c r="AA418" s="26">
        <v>44368</v>
      </c>
      <c r="AB418" s="27">
        <v>1.49E-2</v>
      </c>
      <c r="AC418" s="27">
        <v>0.22966</v>
      </c>
      <c r="AD418" s="27">
        <v>0.23746</v>
      </c>
      <c r="AE418" s="27">
        <v>0.15684999999999999</v>
      </c>
      <c r="AF418" s="27">
        <v>2.0070000000000001E-2</v>
      </c>
      <c r="AG418" s="27">
        <v>0.13678000000000001</v>
      </c>
    </row>
    <row r="419" spans="2:33" s="14" customFormat="1" ht="12">
      <c r="B419" s="26">
        <f>CRP!K366</f>
        <v>44365</v>
      </c>
      <c r="C419" s="27">
        <f>CRP!L366</f>
        <v>1.4749999999999999E-2</v>
      </c>
      <c r="D419" s="27">
        <f>CRP!M366</f>
        <v>0.22691</v>
      </c>
      <c r="E419" s="27">
        <f>CRP!N366</f>
        <v>0.24432999999999999</v>
      </c>
      <c r="F419" s="27">
        <f>CRP!O366</f>
        <v>0.15509000000000001</v>
      </c>
      <c r="G419" s="27">
        <f>CRP!P366</f>
        <v>2.035E-2</v>
      </c>
      <c r="H419" s="27">
        <f>CRP!Q366</f>
        <v>0.13474</v>
      </c>
      <c r="AA419" s="26">
        <v>44365</v>
      </c>
      <c r="AB419" s="27">
        <v>1.4749999999999999E-2</v>
      </c>
      <c r="AC419" s="27">
        <v>0.22691</v>
      </c>
      <c r="AD419" s="27">
        <v>0.24432999999999999</v>
      </c>
      <c r="AE419" s="27">
        <v>0.15509000000000001</v>
      </c>
      <c r="AF419" s="27">
        <v>2.035E-2</v>
      </c>
      <c r="AG419" s="27">
        <v>0.13474</v>
      </c>
    </row>
    <row r="420" spans="2:33" s="14" customFormat="1" ht="12">
      <c r="B420" s="26">
        <f>CRP!K367</f>
        <v>44364</v>
      </c>
      <c r="C420" s="27">
        <f>CRP!L367</f>
        <v>1.478E-2</v>
      </c>
      <c r="D420" s="27">
        <f>CRP!M367</f>
        <v>0.22656000000000001</v>
      </c>
      <c r="E420" s="27">
        <f>CRP!N367</f>
        <v>0.24340000000000001</v>
      </c>
      <c r="F420" s="27">
        <f>CRP!O367</f>
        <v>0.15587999999999999</v>
      </c>
      <c r="G420" s="27">
        <f>CRP!P367</f>
        <v>2.0799999999999999E-2</v>
      </c>
      <c r="H420" s="27">
        <f>CRP!Q367</f>
        <v>0.13508000000000001</v>
      </c>
      <c r="AA420" s="26">
        <v>44364</v>
      </c>
      <c r="AB420" s="27">
        <v>1.478E-2</v>
      </c>
      <c r="AC420" s="27">
        <v>0.22656000000000001</v>
      </c>
      <c r="AD420" s="27">
        <v>0.24340000000000001</v>
      </c>
      <c r="AE420" s="27">
        <v>0.15587999999999999</v>
      </c>
      <c r="AF420" s="27">
        <v>2.0799999999999999E-2</v>
      </c>
      <c r="AG420" s="27">
        <v>0.13508000000000001</v>
      </c>
    </row>
    <row r="421" spans="2:33" s="14" customFormat="1" ht="12">
      <c r="B421" s="26">
        <f>CRP!K368</f>
        <v>44363</v>
      </c>
      <c r="C421" s="27">
        <f>CRP!L368</f>
        <v>1.4710000000000001E-2</v>
      </c>
      <c r="D421" s="27">
        <f>CRP!M368</f>
        <v>0.22659000000000001</v>
      </c>
      <c r="E421" s="27">
        <f>CRP!N368</f>
        <v>0.24332999999999999</v>
      </c>
      <c r="F421" s="27">
        <f>CRP!O368</f>
        <v>0.15590000000000001</v>
      </c>
      <c r="G421" s="27">
        <f>CRP!P368</f>
        <v>2.0670000000000001E-2</v>
      </c>
      <c r="H421" s="27">
        <f>CRP!Q368</f>
        <v>0.13522999999999999</v>
      </c>
      <c r="AA421" s="26">
        <v>44363</v>
      </c>
      <c r="AB421" s="27">
        <v>1.4710000000000001E-2</v>
      </c>
      <c r="AC421" s="27">
        <v>0.22659000000000001</v>
      </c>
      <c r="AD421" s="27">
        <v>0.24332999999999999</v>
      </c>
      <c r="AE421" s="27">
        <v>0.15590000000000001</v>
      </c>
      <c r="AF421" s="27">
        <v>2.0670000000000001E-2</v>
      </c>
      <c r="AG421" s="27">
        <v>0.13522999999999999</v>
      </c>
    </row>
    <row r="422" spans="2:33" s="14" customFormat="1" ht="12">
      <c r="B422" s="26">
        <f>CRP!K369</f>
        <v>44362</v>
      </c>
      <c r="C422" s="27">
        <f>CRP!L369</f>
        <v>1.4800000000000001E-2</v>
      </c>
      <c r="D422" s="27">
        <f>CRP!M369</f>
        <v>0.22735</v>
      </c>
      <c r="E422" s="27">
        <f>CRP!N369</f>
        <v>0.24338000000000001</v>
      </c>
      <c r="F422" s="27">
        <f>CRP!O369</f>
        <v>0.15651999999999999</v>
      </c>
      <c r="G422" s="27">
        <f>CRP!P369</f>
        <v>2.0820000000000002E-2</v>
      </c>
      <c r="H422" s="27">
        <f>CRP!Q369</f>
        <v>0.13569999999999999</v>
      </c>
      <c r="AA422" s="26">
        <v>44362</v>
      </c>
      <c r="AB422" s="27">
        <v>1.4800000000000001E-2</v>
      </c>
      <c r="AC422" s="27">
        <v>0.22735</v>
      </c>
      <c r="AD422" s="27">
        <v>0.24338000000000001</v>
      </c>
      <c r="AE422" s="27">
        <v>0.15651999999999999</v>
      </c>
      <c r="AF422" s="27">
        <v>2.0820000000000002E-2</v>
      </c>
      <c r="AG422" s="27">
        <v>0.13569999999999999</v>
      </c>
    </row>
    <row r="423" spans="2:33" s="14" customFormat="1" ht="12">
      <c r="B423" s="26">
        <f>CRP!K370</f>
        <v>44361</v>
      </c>
      <c r="C423" s="27">
        <f>CRP!L370</f>
        <v>1.4840000000000001E-2</v>
      </c>
      <c r="D423" s="27">
        <f>CRP!M370</f>
        <v>0.22695000000000001</v>
      </c>
      <c r="E423" s="27">
        <f>CRP!N370</f>
        <v>0.24340999999999999</v>
      </c>
      <c r="F423" s="27">
        <f>CRP!O370</f>
        <v>0.15670000000000001</v>
      </c>
      <c r="G423" s="27">
        <f>CRP!P370</f>
        <v>2.0930000000000001E-2</v>
      </c>
      <c r="H423" s="27">
        <f>CRP!Q370</f>
        <v>0.13577</v>
      </c>
      <c r="AA423" s="26">
        <v>44361</v>
      </c>
      <c r="AB423" s="27">
        <v>1.4840000000000001E-2</v>
      </c>
      <c r="AC423" s="27">
        <v>0.22695000000000001</v>
      </c>
      <c r="AD423" s="27">
        <v>0.24340999999999999</v>
      </c>
      <c r="AE423" s="27">
        <v>0.15670000000000001</v>
      </c>
      <c r="AF423" s="27">
        <v>2.0930000000000001E-2</v>
      </c>
      <c r="AG423" s="27">
        <v>0.13577</v>
      </c>
    </row>
    <row r="424" spans="2:33" s="14" customFormat="1" ht="12">
      <c r="B424" s="26">
        <f>CRP!K371</f>
        <v>44358</v>
      </c>
      <c r="C424" s="27">
        <f>CRP!L371</f>
        <v>1.494E-2</v>
      </c>
      <c r="D424" s="27">
        <f>CRP!M371</f>
        <v>0.22634000000000001</v>
      </c>
      <c r="E424" s="27">
        <f>CRP!N371</f>
        <v>0.25172</v>
      </c>
      <c r="F424" s="27">
        <f>CRP!O371</f>
        <v>0.15761</v>
      </c>
      <c r="G424" s="27">
        <f>CRP!P371</f>
        <v>2.0799999999999999E-2</v>
      </c>
      <c r="H424" s="27">
        <f>CRP!Q371</f>
        <v>0.13680999999999999</v>
      </c>
      <c r="AA424" s="26">
        <v>44358</v>
      </c>
      <c r="AB424" s="27">
        <v>1.494E-2</v>
      </c>
      <c r="AC424" s="27">
        <v>0.22634000000000001</v>
      </c>
      <c r="AD424" s="27">
        <v>0.25172</v>
      </c>
      <c r="AE424" s="27">
        <v>0.15761</v>
      </c>
      <c r="AF424" s="27">
        <v>2.0799999999999999E-2</v>
      </c>
      <c r="AG424" s="27">
        <v>0.13680999999999999</v>
      </c>
    </row>
    <row r="425" spans="2:33" s="14" customFormat="1" ht="12">
      <c r="B425" s="26">
        <f>CRP!K372</f>
        <v>44357</v>
      </c>
      <c r="C425" s="27">
        <f>CRP!L372</f>
        <v>1.507E-2</v>
      </c>
      <c r="D425" s="27">
        <f>CRP!M372</f>
        <v>0.22624</v>
      </c>
      <c r="E425" s="27">
        <f>CRP!N372</f>
        <v>0.25176999999999999</v>
      </c>
      <c r="F425" s="27">
        <f>CRP!O372</f>
        <v>0.15790999999999999</v>
      </c>
      <c r="G425" s="27">
        <f>CRP!P372</f>
        <v>2.0899999999999998E-2</v>
      </c>
      <c r="H425" s="27">
        <f>CRP!Q372</f>
        <v>0.13700999999999999</v>
      </c>
      <c r="AA425" s="26">
        <v>44357</v>
      </c>
      <c r="AB425" s="27">
        <v>1.507E-2</v>
      </c>
      <c r="AC425" s="27">
        <v>0.22624</v>
      </c>
      <c r="AD425" s="27">
        <v>0.25176999999999999</v>
      </c>
      <c r="AE425" s="27">
        <v>0.15790999999999999</v>
      </c>
      <c r="AF425" s="27">
        <v>2.0899999999999998E-2</v>
      </c>
      <c r="AG425" s="27">
        <v>0.13700999999999999</v>
      </c>
    </row>
    <row r="426" spans="2:33" s="14" customFormat="1" ht="12">
      <c r="B426" s="26">
        <f>CRP!K373</f>
        <v>44356</v>
      </c>
      <c r="C426" s="27">
        <f>CRP!L373</f>
        <v>1.511E-2</v>
      </c>
      <c r="D426" s="27">
        <f>CRP!M373</f>
        <v>0.22475000000000001</v>
      </c>
      <c r="E426" s="27">
        <f>CRP!N373</f>
        <v>0.24479000000000001</v>
      </c>
      <c r="F426" s="27">
        <f>CRP!O373</f>
        <v>0.1575</v>
      </c>
      <c r="G426" s="27">
        <f>CRP!P373</f>
        <v>2.1000000000000001E-2</v>
      </c>
      <c r="H426" s="27">
        <f>CRP!Q373</f>
        <v>0.13650000000000001</v>
      </c>
      <c r="AA426" s="26">
        <v>44356</v>
      </c>
      <c r="AB426" s="27">
        <v>1.511E-2</v>
      </c>
      <c r="AC426" s="27">
        <v>0.22475000000000001</v>
      </c>
      <c r="AD426" s="27">
        <v>0.24479000000000001</v>
      </c>
      <c r="AE426" s="27">
        <v>0.1575</v>
      </c>
      <c r="AF426" s="27">
        <v>2.1000000000000001E-2</v>
      </c>
      <c r="AG426" s="27">
        <v>0.13650000000000001</v>
      </c>
    </row>
    <row r="427" spans="2:33" s="14" customFormat="1" ht="12">
      <c r="B427" s="26">
        <f>CRP!K374</f>
        <v>44355</v>
      </c>
      <c r="C427" s="27">
        <f>CRP!L374</f>
        <v>1.495E-2</v>
      </c>
      <c r="D427" s="27">
        <f>CRP!M374</f>
        <v>0.22364000000000001</v>
      </c>
      <c r="E427" s="27">
        <f>CRP!N374</f>
        <v>0.24471000000000001</v>
      </c>
      <c r="F427" s="27">
        <f>CRP!O374</f>
        <v>0.15567</v>
      </c>
      <c r="G427" s="27">
        <f>CRP!P374</f>
        <v>2.112E-2</v>
      </c>
      <c r="H427" s="27">
        <f>CRP!Q374</f>
        <v>0.13455</v>
      </c>
      <c r="AA427" s="26">
        <v>44355</v>
      </c>
      <c r="AB427" s="27">
        <v>1.495E-2</v>
      </c>
      <c r="AC427" s="27">
        <v>0.22364000000000001</v>
      </c>
      <c r="AD427" s="27">
        <v>0.24471000000000001</v>
      </c>
      <c r="AE427" s="27">
        <v>0.15567</v>
      </c>
      <c r="AF427" s="27">
        <v>2.112E-2</v>
      </c>
      <c r="AG427" s="27">
        <v>0.13455</v>
      </c>
    </row>
    <row r="428" spans="2:33" s="14" customFormat="1" ht="12">
      <c r="B428" s="26">
        <f>CRP!K375</f>
        <v>44354</v>
      </c>
      <c r="C428" s="27">
        <f>CRP!L375</f>
        <v>1.451E-2</v>
      </c>
      <c r="D428" s="27">
        <f>CRP!M375</f>
        <v>0.21998999999999999</v>
      </c>
      <c r="E428" s="27">
        <f>CRP!N375</f>
        <v>0.24406</v>
      </c>
      <c r="F428" s="27">
        <f>CRP!O375</f>
        <v>0.15362000000000001</v>
      </c>
      <c r="G428" s="27">
        <f>CRP!P375</f>
        <v>2.155E-2</v>
      </c>
      <c r="H428" s="27">
        <f>CRP!Q375</f>
        <v>0.13206999999999999</v>
      </c>
      <c r="AA428" s="26">
        <v>44354</v>
      </c>
      <c r="AB428" s="27">
        <v>1.451E-2</v>
      </c>
      <c r="AC428" s="27">
        <v>0.21998999999999999</v>
      </c>
      <c r="AD428" s="27">
        <v>0.24406</v>
      </c>
      <c r="AE428" s="27">
        <v>0.15362000000000001</v>
      </c>
      <c r="AF428" s="27">
        <v>2.155E-2</v>
      </c>
      <c r="AG428" s="27">
        <v>0.13206999999999999</v>
      </c>
    </row>
    <row r="429" spans="2:33" s="14" customFormat="1" ht="12">
      <c r="B429" s="26">
        <f>CRP!K376</f>
        <v>44351</v>
      </c>
      <c r="C429" s="27">
        <f>CRP!L376</f>
        <v>1.4540000000000001E-2</v>
      </c>
      <c r="D429" s="27">
        <f>CRP!M376</f>
        <v>0.22403000000000001</v>
      </c>
      <c r="E429" s="27">
        <f>CRP!N376</f>
        <v>0.25155</v>
      </c>
      <c r="F429" s="27">
        <f>CRP!O376</f>
        <v>0.15609000000000001</v>
      </c>
      <c r="G429" s="27">
        <f>CRP!P376</f>
        <v>2.1669999999999998E-2</v>
      </c>
      <c r="H429" s="27">
        <f>CRP!Q376</f>
        <v>0.13442000000000001</v>
      </c>
      <c r="AA429" s="26">
        <v>44351</v>
      </c>
      <c r="AB429" s="27">
        <v>1.4540000000000001E-2</v>
      </c>
      <c r="AC429" s="27">
        <v>0.22403000000000001</v>
      </c>
      <c r="AD429" s="27">
        <v>0.25155</v>
      </c>
      <c r="AE429" s="27">
        <v>0.15609000000000001</v>
      </c>
      <c r="AF429" s="27">
        <v>2.1669999999999998E-2</v>
      </c>
      <c r="AG429" s="27">
        <v>0.13442000000000001</v>
      </c>
    </row>
    <row r="430" spans="2:33" s="14" customFormat="1" ht="12">
      <c r="B430" s="26">
        <f>CRP!K377</f>
        <v>44350</v>
      </c>
      <c r="C430" s="27">
        <f>CRP!L377</f>
        <v>1.447E-2</v>
      </c>
      <c r="D430" s="27">
        <f>CRP!M377</f>
        <v>0.22520999999999999</v>
      </c>
      <c r="E430" s="27">
        <f>CRP!N377</f>
        <v>0.25162000000000001</v>
      </c>
      <c r="F430" s="27">
        <f>CRP!O377</f>
        <v>0.15615999999999999</v>
      </c>
      <c r="G430" s="27">
        <f>CRP!P377</f>
        <v>2.1950000000000001E-2</v>
      </c>
      <c r="H430" s="27">
        <f>CRP!Q377</f>
        <v>0.13421</v>
      </c>
      <c r="AA430" s="26">
        <v>44350</v>
      </c>
      <c r="AB430" s="27">
        <v>1.447E-2</v>
      </c>
      <c r="AC430" s="27">
        <v>0.22520999999999999</v>
      </c>
      <c r="AD430" s="27">
        <v>0.25162000000000001</v>
      </c>
      <c r="AE430" s="27">
        <v>0.15615999999999999</v>
      </c>
      <c r="AF430" s="27">
        <v>2.1950000000000001E-2</v>
      </c>
      <c r="AG430" s="27">
        <v>0.13421</v>
      </c>
    </row>
    <row r="431" spans="2:33" s="14" customFormat="1" ht="12">
      <c r="B431" s="26">
        <f>CRP!K378</f>
        <v>44349</v>
      </c>
      <c r="C431" s="27">
        <f>CRP!L378</f>
        <v>1.457E-2</v>
      </c>
      <c r="D431" s="27">
        <f>CRP!M378</f>
        <v>0.22447</v>
      </c>
      <c r="E431" s="27">
        <f>CRP!N378</f>
        <v>0.25161</v>
      </c>
      <c r="F431" s="27">
        <f>CRP!O378</f>
        <v>0.15617</v>
      </c>
      <c r="G431" s="27">
        <f>CRP!P378</f>
        <v>2.1950000000000001E-2</v>
      </c>
      <c r="H431" s="27">
        <f>CRP!Q378</f>
        <v>0.13422000000000001</v>
      </c>
      <c r="AA431" s="26">
        <v>44349</v>
      </c>
      <c r="AB431" s="27">
        <v>1.457E-2</v>
      </c>
      <c r="AC431" s="27">
        <v>0.22447</v>
      </c>
      <c r="AD431" s="27">
        <v>0.25161</v>
      </c>
      <c r="AE431" s="27">
        <v>0.15617</v>
      </c>
      <c r="AF431" s="27">
        <v>2.1950000000000001E-2</v>
      </c>
      <c r="AG431" s="27">
        <v>0.13422000000000001</v>
      </c>
    </row>
    <row r="432" spans="2:33" s="14" customFormat="1" ht="12">
      <c r="B432" s="26">
        <f>CRP!K379</f>
        <v>44348</v>
      </c>
      <c r="C432" s="27">
        <f>CRP!L379</f>
        <v>1.456E-2</v>
      </c>
      <c r="D432" s="27">
        <f>CRP!M379</f>
        <v>0.22445000000000001</v>
      </c>
      <c r="E432" s="27">
        <f>CRP!N379</f>
        <v>0.25181999999999999</v>
      </c>
      <c r="F432" s="27">
        <f>CRP!O379</f>
        <v>0.15594</v>
      </c>
      <c r="G432" s="27">
        <f>CRP!P379</f>
        <v>2.1899999999999999E-2</v>
      </c>
      <c r="H432" s="27">
        <f>CRP!Q379</f>
        <v>0.13403999999999999</v>
      </c>
      <c r="AA432" s="26">
        <v>44348</v>
      </c>
      <c r="AB432" s="27">
        <v>1.456E-2</v>
      </c>
      <c r="AC432" s="27">
        <v>0.22445000000000001</v>
      </c>
      <c r="AD432" s="27">
        <v>0.25181999999999999</v>
      </c>
      <c r="AE432" s="27">
        <v>0.15594</v>
      </c>
      <c r="AF432" s="27">
        <v>2.1899999999999999E-2</v>
      </c>
      <c r="AG432" s="27">
        <v>0.13403999999999999</v>
      </c>
    </row>
    <row r="433" spans="2:33" s="14" customFormat="1" ht="12">
      <c r="B433" s="26">
        <f>CRP!K380</f>
        <v>44347</v>
      </c>
      <c r="C433" s="27">
        <f>CRP!L380</f>
        <v>1.4630000000000001E-2</v>
      </c>
      <c r="D433" s="27">
        <f>CRP!M380</f>
        <v>0.22339999999999999</v>
      </c>
      <c r="E433" s="27">
        <f>CRP!N380</f>
        <v>0.25179000000000001</v>
      </c>
      <c r="F433" s="27">
        <f>CRP!O380</f>
        <v>0.15592</v>
      </c>
      <c r="G433" s="27">
        <f>CRP!P380</f>
        <v>2.18E-2</v>
      </c>
      <c r="H433" s="27">
        <f>CRP!Q380</f>
        <v>0.13411999999999999</v>
      </c>
      <c r="AA433" s="26">
        <v>44347</v>
      </c>
      <c r="AB433" s="27">
        <v>1.4630000000000001E-2</v>
      </c>
      <c r="AC433" s="27">
        <v>0.22339999999999999</v>
      </c>
      <c r="AD433" s="27">
        <v>0.25179000000000001</v>
      </c>
      <c r="AE433" s="27">
        <v>0.15592</v>
      </c>
      <c r="AF433" s="27">
        <v>2.18E-2</v>
      </c>
      <c r="AG433" s="27">
        <v>0.13411999999999999</v>
      </c>
    </row>
    <row r="434" spans="2:33" s="14" customFormat="1" ht="12">
      <c r="B434" s="26">
        <f>CRP!K381</f>
        <v>44344</v>
      </c>
      <c r="C434" s="27">
        <f>CRP!L381</f>
        <v>1.468E-2</v>
      </c>
      <c r="D434" s="27">
        <f>CRP!M381</f>
        <v>0.22192000000000001</v>
      </c>
      <c r="E434" s="27">
        <f>CRP!N381</f>
        <v>0.25019999999999998</v>
      </c>
      <c r="F434" s="27">
        <f>CRP!O381</f>
        <v>0.15601999999999999</v>
      </c>
      <c r="G434" s="27">
        <f>CRP!P381</f>
        <v>2.137E-2</v>
      </c>
      <c r="H434" s="27">
        <f>CRP!Q381</f>
        <v>0.13464999999999999</v>
      </c>
      <c r="AA434" s="26">
        <v>44344</v>
      </c>
      <c r="AB434" s="27">
        <v>1.468E-2</v>
      </c>
      <c r="AC434" s="27">
        <v>0.22192000000000001</v>
      </c>
      <c r="AD434" s="27">
        <v>0.25019999999999998</v>
      </c>
      <c r="AE434" s="27">
        <v>0.15601999999999999</v>
      </c>
      <c r="AF434" s="27">
        <v>2.137E-2</v>
      </c>
      <c r="AG434" s="27">
        <v>0.13464999999999999</v>
      </c>
    </row>
    <row r="435" spans="2:33" s="14" customFormat="1" ht="12">
      <c r="B435" s="26">
        <f>CRP!K382</f>
        <v>44343</v>
      </c>
      <c r="C435" s="27">
        <f>CRP!L382</f>
        <v>1.478E-2</v>
      </c>
      <c r="D435" s="27">
        <f>CRP!M382</f>
        <v>0.21637000000000001</v>
      </c>
      <c r="E435" s="27">
        <f>CRP!N382</f>
        <v>0.24448</v>
      </c>
      <c r="F435" s="27">
        <f>CRP!O382</f>
        <v>0.15404000000000001</v>
      </c>
      <c r="G435" s="27">
        <f>CRP!P382</f>
        <v>2.0969999999999999E-2</v>
      </c>
      <c r="H435" s="27">
        <f>CRP!Q382</f>
        <v>0.13306999999999999</v>
      </c>
      <c r="AA435" s="26">
        <v>44343</v>
      </c>
      <c r="AB435" s="27">
        <v>1.478E-2</v>
      </c>
      <c r="AC435" s="27">
        <v>0.21637000000000001</v>
      </c>
      <c r="AD435" s="27">
        <v>0.24448</v>
      </c>
      <c r="AE435" s="27">
        <v>0.15404000000000001</v>
      </c>
      <c r="AF435" s="27">
        <v>2.0969999999999999E-2</v>
      </c>
      <c r="AG435" s="27">
        <v>0.13306999999999999</v>
      </c>
    </row>
    <row r="436" spans="2:33" s="14" customFormat="1" ht="12">
      <c r="B436" s="26">
        <f>CRP!K383</f>
        <v>44342</v>
      </c>
      <c r="C436" s="27">
        <f>CRP!L383</f>
        <v>1.447E-2</v>
      </c>
      <c r="D436" s="27">
        <f>CRP!M383</f>
        <v>0.21274999999999999</v>
      </c>
      <c r="E436" s="27">
        <f>CRP!N383</f>
        <v>0.24415999999999999</v>
      </c>
      <c r="F436" s="27">
        <f>CRP!O383</f>
        <v>0.15215000000000001</v>
      </c>
      <c r="G436" s="27">
        <f>CRP!P383</f>
        <v>2.1319999999999999E-2</v>
      </c>
      <c r="H436" s="27">
        <f>CRP!Q383</f>
        <v>0.13083</v>
      </c>
      <c r="AA436" s="26">
        <v>44342</v>
      </c>
      <c r="AB436" s="27">
        <v>1.447E-2</v>
      </c>
      <c r="AC436" s="27">
        <v>0.21274999999999999</v>
      </c>
      <c r="AD436" s="27">
        <v>0.24415999999999999</v>
      </c>
      <c r="AE436" s="27">
        <v>0.15215000000000001</v>
      </c>
      <c r="AF436" s="27">
        <v>2.1319999999999999E-2</v>
      </c>
      <c r="AG436" s="27">
        <v>0.13083</v>
      </c>
    </row>
    <row r="437" spans="2:33" s="14" customFormat="1" ht="12">
      <c r="B437" s="26">
        <f>CRP!K384</f>
        <v>44341</v>
      </c>
      <c r="C437" s="27">
        <f>CRP!L384</f>
        <v>1.4449999999999999E-2</v>
      </c>
      <c r="D437" s="27">
        <f>CRP!M384</f>
        <v>0.21182000000000001</v>
      </c>
      <c r="E437" s="27">
        <f>CRP!N384</f>
        <v>0.24464</v>
      </c>
      <c r="F437" s="27">
        <f>CRP!O384</f>
        <v>0.15212999999999999</v>
      </c>
      <c r="G437" s="27">
        <f>CRP!P384</f>
        <v>2.1299999999999999E-2</v>
      </c>
      <c r="H437" s="27">
        <f>CRP!Q384</f>
        <v>0.13083</v>
      </c>
      <c r="AA437" s="26">
        <v>44341</v>
      </c>
      <c r="AB437" s="27">
        <v>1.4449999999999999E-2</v>
      </c>
      <c r="AC437" s="27">
        <v>0.21182000000000001</v>
      </c>
      <c r="AD437" s="27">
        <v>0.24464</v>
      </c>
      <c r="AE437" s="27">
        <v>0.15212999999999999</v>
      </c>
      <c r="AF437" s="27">
        <v>2.1299999999999999E-2</v>
      </c>
      <c r="AG437" s="27">
        <v>0.13083</v>
      </c>
    </row>
    <row r="438" spans="2:33" s="14" customFormat="1" ht="12">
      <c r="B438" s="26">
        <f>CRP!K385</f>
        <v>44340</v>
      </c>
      <c r="C438" s="27">
        <f>CRP!L385</f>
        <v>1.456E-2</v>
      </c>
      <c r="D438" s="27">
        <f>CRP!M385</f>
        <v>0.2142</v>
      </c>
      <c r="E438" s="27">
        <f>CRP!N385</f>
        <v>0.25041999999999998</v>
      </c>
      <c r="F438" s="27">
        <f>CRP!O385</f>
        <v>0.15223999999999999</v>
      </c>
      <c r="G438" s="27">
        <f>CRP!P385</f>
        <v>2.1170000000000001E-2</v>
      </c>
      <c r="H438" s="27">
        <f>CRP!Q385</f>
        <v>0.13106999999999999</v>
      </c>
      <c r="AA438" s="26">
        <v>44340</v>
      </c>
      <c r="AB438" s="27">
        <v>1.456E-2</v>
      </c>
      <c r="AC438" s="27">
        <v>0.2142</v>
      </c>
      <c r="AD438" s="27">
        <v>0.25041999999999998</v>
      </c>
      <c r="AE438" s="27">
        <v>0.15223999999999999</v>
      </c>
      <c r="AF438" s="27">
        <v>2.1170000000000001E-2</v>
      </c>
      <c r="AG438" s="27">
        <v>0.13106999999999999</v>
      </c>
    </row>
    <row r="439" spans="2:33" s="14" customFormat="1" ht="12">
      <c r="B439" s="26">
        <f>CRP!K386</f>
        <v>44337</v>
      </c>
      <c r="C439" s="27">
        <f>CRP!L386</f>
        <v>1.4540000000000001E-2</v>
      </c>
      <c r="D439" s="27">
        <f>CRP!M386</f>
        <v>0.20927000000000001</v>
      </c>
      <c r="E439" s="27">
        <f>CRP!N386</f>
        <v>0.25003999999999998</v>
      </c>
      <c r="F439" s="27">
        <f>CRP!O386</f>
        <v>0.14946000000000001</v>
      </c>
      <c r="G439" s="27">
        <f>CRP!P386</f>
        <v>2.1170000000000001E-2</v>
      </c>
      <c r="H439" s="27">
        <f>CRP!Q386</f>
        <v>0.12828999999999999</v>
      </c>
      <c r="AA439" s="26">
        <v>44337</v>
      </c>
      <c r="AB439" s="27">
        <v>1.4540000000000001E-2</v>
      </c>
      <c r="AC439" s="27">
        <v>0.20927000000000001</v>
      </c>
      <c r="AD439" s="27">
        <v>0.25003999999999998</v>
      </c>
      <c r="AE439" s="27">
        <v>0.14946000000000001</v>
      </c>
      <c r="AF439" s="27">
        <v>2.1170000000000001E-2</v>
      </c>
      <c r="AG439" s="27">
        <v>0.12828999999999999</v>
      </c>
    </row>
    <row r="440" spans="2:33" s="14" customFormat="1" ht="12">
      <c r="B440" s="26">
        <f>CRP!K387</f>
        <v>44336</v>
      </c>
      <c r="C440" s="27">
        <f>CRP!L387</f>
        <v>1.448E-2</v>
      </c>
      <c r="D440" s="27">
        <f>CRP!M387</f>
        <v>0.20841999999999999</v>
      </c>
      <c r="E440" s="27">
        <f>CRP!N387</f>
        <v>0.24976999999999999</v>
      </c>
      <c r="F440" s="27">
        <f>CRP!O387</f>
        <v>0.14942</v>
      </c>
      <c r="G440" s="27">
        <f>CRP!P387</f>
        <v>2.1350000000000001E-2</v>
      </c>
      <c r="H440" s="27">
        <f>CRP!Q387</f>
        <v>0.12806999999999999</v>
      </c>
      <c r="AA440" s="26">
        <v>44336</v>
      </c>
      <c r="AB440" s="27">
        <v>1.448E-2</v>
      </c>
      <c r="AC440" s="27">
        <v>0.20841999999999999</v>
      </c>
      <c r="AD440" s="27">
        <v>0.24976999999999999</v>
      </c>
      <c r="AE440" s="27">
        <v>0.14942</v>
      </c>
      <c r="AF440" s="27">
        <v>2.1350000000000001E-2</v>
      </c>
      <c r="AG440" s="27">
        <v>0.12806999999999999</v>
      </c>
    </row>
    <row r="441" spans="2:33" s="14" customFormat="1" ht="12">
      <c r="B441" s="26">
        <f>CRP!K388</f>
        <v>44334</v>
      </c>
      <c r="C441" s="27">
        <f>CRP!L388</f>
        <v>1.4449999999999999E-2</v>
      </c>
      <c r="D441" s="27">
        <f>CRP!M388</f>
        <v>0.21071000000000001</v>
      </c>
      <c r="E441" s="27">
        <f>CRP!N388</f>
        <v>0.24997</v>
      </c>
      <c r="F441" s="27">
        <f>CRP!O388</f>
        <v>0.15085000000000001</v>
      </c>
      <c r="G441" s="27">
        <f>CRP!P388</f>
        <v>2.12E-2</v>
      </c>
      <c r="H441" s="27">
        <f>CRP!Q388</f>
        <v>0.12964999999999999</v>
      </c>
      <c r="AA441" s="26">
        <v>44334</v>
      </c>
      <c r="AB441" s="27">
        <v>1.4449999999999999E-2</v>
      </c>
      <c r="AC441" s="27">
        <v>0.21071000000000001</v>
      </c>
      <c r="AD441" s="27">
        <v>0.24997</v>
      </c>
      <c r="AE441" s="27">
        <v>0.15085000000000001</v>
      </c>
      <c r="AF441" s="27">
        <v>2.12E-2</v>
      </c>
      <c r="AG441" s="27">
        <v>0.12964999999999999</v>
      </c>
    </row>
    <row r="442" spans="2:33" s="14" customFormat="1" ht="12">
      <c r="B442" s="26">
        <f>CRP!K389</f>
        <v>44333</v>
      </c>
      <c r="C442" s="27">
        <f>CRP!L389</f>
        <v>1.4659999999999999E-2</v>
      </c>
      <c r="D442" s="27">
        <f>CRP!M389</f>
        <v>0.21152000000000001</v>
      </c>
      <c r="E442" s="27">
        <f>CRP!N389</f>
        <v>0.25090000000000001</v>
      </c>
      <c r="F442" s="27">
        <f>CRP!O389</f>
        <v>0.15162</v>
      </c>
      <c r="G442" s="27">
        <f>CRP!P389</f>
        <v>2.1170000000000001E-2</v>
      </c>
      <c r="H442" s="27">
        <f>CRP!Q389</f>
        <v>0.13045000000000001</v>
      </c>
      <c r="AA442" s="26">
        <v>44333</v>
      </c>
      <c r="AB442" s="27">
        <v>1.4659999999999999E-2</v>
      </c>
      <c r="AC442" s="27">
        <v>0.21152000000000001</v>
      </c>
      <c r="AD442" s="27">
        <v>0.25090000000000001</v>
      </c>
      <c r="AE442" s="27">
        <v>0.15162</v>
      </c>
      <c r="AF442" s="27">
        <v>2.1170000000000001E-2</v>
      </c>
      <c r="AG442" s="27">
        <v>0.13045000000000001</v>
      </c>
    </row>
    <row r="443" spans="2:33" s="14" customFormat="1" ht="12">
      <c r="B443" s="26">
        <f>CRP!K390</f>
        <v>44330</v>
      </c>
      <c r="C443" s="27">
        <f>CRP!L390</f>
        <v>1.456E-2</v>
      </c>
      <c r="D443" s="27">
        <f>CRP!M390</f>
        <v>0.20466000000000001</v>
      </c>
      <c r="E443" s="27">
        <f>CRP!N390</f>
        <v>0.25319999999999998</v>
      </c>
      <c r="F443" s="27">
        <f>CRP!O390</f>
        <v>0.14849000000000001</v>
      </c>
      <c r="G443" s="27">
        <f>CRP!P390</f>
        <v>2.155E-2</v>
      </c>
      <c r="H443" s="27">
        <f>CRP!Q390</f>
        <v>0.12694</v>
      </c>
      <c r="AA443" s="26">
        <v>44330</v>
      </c>
      <c r="AB443" s="27">
        <v>1.456E-2</v>
      </c>
      <c r="AC443" s="27">
        <v>0.20466000000000001</v>
      </c>
      <c r="AD443" s="27">
        <v>0.25319999999999998</v>
      </c>
      <c r="AE443" s="27">
        <v>0.14849000000000001</v>
      </c>
      <c r="AF443" s="27">
        <v>2.155E-2</v>
      </c>
      <c r="AG443" s="27">
        <v>0.12694</v>
      </c>
    </row>
    <row r="444" spans="2:33" s="14" customFormat="1" ht="12">
      <c r="B444" s="26">
        <f>CRP!K391</f>
        <v>44329</v>
      </c>
      <c r="C444" s="27">
        <f>CRP!L391</f>
        <v>1.468E-2</v>
      </c>
      <c r="D444" s="27">
        <f>CRP!M391</f>
        <v>0.2039</v>
      </c>
      <c r="E444" s="27">
        <f>CRP!N391</f>
        <v>0.24929999999999999</v>
      </c>
      <c r="F444" s="27">
        <f>CRP!O391</f>
        <v>0.14907999999999999</v>
      </c>
      <c r="G444" s="27">
        <f>CRP!P391</f>
        <v>2.155E-2</v>
      </c>
      <c r="H444" s="27">
        <f>CRP!Q391</f>
        <v>0.12753</v>
      </c>
      <c r="AA444" s="26">
        <v>44329</v>
      </c>
      <c r="AB444" s="27">
        <v>1.468E-2</v>
      </c>
      <c r="AC444" s="27">
        <v>0.2039</v>
      </c>
      <c r="AD444" s="27">
        <v>0.24929999999999999</v>
      </c>
      <c r="AE444" s="27">
        <v>0.14907999999999999</v>
      </c>
      <c r="AF444" s="27">
        <v>2.155E-2</v>
      </c>
      <c r="AG444" s="27">
        <v>0.12753</v>
      </c>
    </row>
    <row r="445" spans="2:33" s="14" customFormat="1" ht="12">
      <c r="B445" s="26">
        <f>CRP!K392</f>
        <v>44328</v>
      </c>
      <c r="C445" s="27">
        <f>CRP!L392</f>
        <v>1.443E-2</v>
      </c>
      <c r="D445" s="27">
        <f>CRP!M392</f>
        <v>0.20347999999999999</v>
      </c>
      <c r="E445" s="27">
        <f>CRP!N392</f>
        <v>0.24970000000000001</v>
      </c>
      <c r="F445" s="27">
        <f>CRP!O392</f>
        <v>0.14824999999999999</v>
      </c>
      <c r="G445" s="27">
        <f>CRP!P392</f>
        <v>2.1219999999999999E-2</v>
      </c>
      <c r="H445" s="27">
        <f>CRP!Q392</f>
        <v>0.12703</v>
      </c>
      <c r="AA445" s="26">
        <v>44328</v>
      </c>
      <c r="AB445" s="27">
        <v>1.443E-2</v>
      </c>
      <c r="AC445" s="27">
        <v>0.20347999999999999</v>
      </c>
      <c r="AD445" s="27">
        <v>0.24970000000000001</v>
      </c>
      <c r="AE445" s="27">
        <v>0.14824999999999999</v>
      </c>
      <c r="AF445" s="27">
        <v>2.1219999999999999E-2</v>
      </c>
      <c r="AG445" s="27">
        <v>0.12703</v>
      </c>
    </row>
    <row r="446" spans="2:33" s="14" customFormat="1" ht="12">
      <c r="B446" s="26">
        <f>CRP!K393</f>
        <v>44327</v>
      </c>
      <c r="C446" s="27">
        <f>CRP!L393</f>
        <v>1.41E-2</v>
      </c>
      <c r="D446" s="27">
        <f>CRP!M393</f>
        <v>0.20671</v>
      </c>
      <c r="E446" s="27">
        <f>CRP!N393</f>
        <v>0.24768000000000001</v>
      </c>
      <c r="F446" s="27">
        <f>CRP!O393</f>
        <v>0.14949000000000001</v>
      </c>
      <c r="G446" s="27">
        <f>CRP!P393</f>
        <v>2.1399999999999999E-2</v>
      </c>
      <c r="H446" s="27">
        <f>CRP!Q393</f>
        <v>0.12809000000000001</v>
      </c>
      <c r="AA446" s="26">
        <v>44327</v>
      </c>
      <c r="AB446" s="27">
        <v>1.41E-2</v>
      </c>
      <c r="AC446" s="27">
        <v>0.20671</v>
      </c>
      <c r="AD446" s="27">
        <v>0.24768000000000001</v>
      </c>
      <c r="AE446" s="27">
        <v>0.14949000000000001</v>
      </c>
      <c r="AF446" s="27">
        <v>2.1399999999999999E-2</v>
      </c>
      <c r="AG446" s="27">
        <v>0.12809000000000001</v>
      </c>
    </row>
    <row r="447" spans="2:33" s="14" customFormat="1" ht="12">
      <c r="B447" s="26">
        <f>CRP!K394</f>
        <v>44326</v>
      </c>
      <c r="C447" s="27">
        <f>CRP!L394</f>
        <v>1.384E-2</v>
      </c>
      <c r="D447" s="27">
        <f>CRP!M394</f>
        <v>0.20569999999999999</v>
      </c>
      <c r="E447" s="27">
        <f>CRP!N394</f>
        <v>0.21609</v>
      </c>
      <c r="F447" s="27">
        <f>CRP!O394</f>
        <v>0.14846999999999999</v>
      </c>
      <c r="G447" s="27">
        <f>CRP!P394</f>
        <v>2.1399999999999999E-2</v>
      </c>
      <c r="H447" s="27">
        <f>CRP!Q394</f>
        <v>0.12706999999999999</v>
      </c>
      <c r="AA447" s="26">
        <v>44326</v>
      </c>
      <c r="AB447" s="27">
        <v>1.384E-2</v>
      </c>
      <c r="AC447" s="27">
        <v>0.20569999999999999</v>
      </c>
      <c r="AD447" s="27">
        <v>0.21609</v>
      </c>
      <c r="AE447" s="27">
        <v>0.14846999999999999</v>
      </c>
      <c r="AF447" s="27">
        <v>2.1399999999999999E-2</v>
      </c>
      <c r="AG447" s="27">
        <v>0.12706999999999999</v>
      </c>
    </row>
    <row r="448" spans="2:33" s="14" customFormat="1" ht="12">
      <c r="B448" s="26">
        <f>CRP!K395</f>
        <v>44323</v>
      </c>
      <c r="C448" s="27">
        <f>CRP!L395</f>
        <v>1.4149999999999999E-2</v>
      </c>
      <c r="D448" s="27">
        <f>CRP!M395</f>
        <v>0.20608000000000001</v>
      </c>
      <c r="E448" s="27">
        <f>CRP!N395</f>
        <v>0.21745999999999999</v>
      </c>
      <c r="F448" s="27">
        <f>CRP!O395</f>
        <v>0.14754</v>
      </c>
      <c r="G448" s="27">
        <f>CRP!P395</f>
        <v>2.12E-2</v>
      </c>
      <c r="H448" s="27">
        <f>CRP!Q395</f>
        <v>0.12634000000000001</v>
      </c>
      <c r="AA448" s="26">
        <v>44323</v>
      </c>
      <c r="AB448" s="27">
        <v>1.4149999999999999E-2</v>
      </c>
      <c r="AC448" s="27">
        <v>0.20608000000000001</v>
      </c>
      <c r="AD448" s="27">
        <v>0.21745999999999999</v>
      </c>
      <c r="AE448" s="27">
        <v>0.14754</v>
      </c>
      <c r="AF448" s="27">
        <v>2.12E-2</v>
      </c>
      <c r="AG448" s="27">
        <v>0.12634000000000001</v>
      </c>
    </row>
    <row r="449" spans="2:33" s="14" customFormat="1" ht="12">
      <c r="B449" s="26">
        <f>CRP!K396</f>
        <v>44322</v>
      </c>
      <c r="C449" s="27">
        <f>CRP!L396</f>
        <v>1.439E-2</v>
      </c>
      <c r="D449" s="27">
        <f>CRP!M396</f>
        <v>0.20252999999999999</v>
      </c>
      <c r="E449" s="27">
        <f>CRP!N396</f>
        <v>0.21890999999999999</v>
      </c>
      <c r="F449" s="27">
        <f>CRP!O396</f>
        <v>0.14774999999999999</v>
      </c>
      <c r="G449" s="27">
        <f>CRP!P396</f>
        <v>2.095E-2</v>
      </c>
      <c r="H449" s="27">
        <f>CRP!Q396</f>
        <v>0.1268</v>
      </c>
      <c r="AA449" s="26">
        <v>44322</v>
      </c>
      <c r="AB449" s="27">
        <v>1.439E-2</v>
      </c>
      <c r="AC449" s="27">
        <v>0.20252999999999999</v>
      </c>
      <c r="AD449" s="27">
        <v>0.21890999999999999</v>
      </c>
      <c r="AE449" s="27">
        <v>0.14774999999999999</v>
      </c>
      <c r="AF449" s="27">
        <v>2.095E-2</v>
      </c>
      <c r="AG449" s="27">
        <v>0.1268</v>
      </c>
    </row>
    <row r="450" spans="2:33" s="14" customFormat="1" ht="12">
      <c r="B450" s="26">
        <f>CRP!K397</f>
        <v>44320</v>
      </c>
      <c r="C450" s="27">
        <f>CRP!L397</f>
        <v>1.455E-2</v>
      </c>
      <c r="D450" s="27">
        <f>CRP!M397</f>
        <v>0.20286000000000001</v>
      </c>
      <c r="E450" s="27">
        <f>CRP!N397</f>
        <v>0.21903</v>
      </c>
      <c r="F450" s="27">
        <f>CRP!O397</f>
        <v>0.14818999999999999</v>
      </c>
      <c r="G450" s="27">
        <f>CRP!P397</f>
        <v>2.1299999999999999E-2</v>
      </c>
      <c r="H450" s="27">
        <f>CRP!Q397</f>
        <v>0.12689</v>
      </c>
      <c r="AA450" s="26">
        <v>44320</v>
      </c>
      <c r="AB450" s="27">
        <v>1.455E-2</v>
      </c>
      <c r="AC450" s="27">
        <v>0.20286000000000001</v>
      </c>
      <c r="AD450" s="27">
        <v>0.21903</v>
      </c>
      <c r="AE450" s="27">
        <v>0.14818999999999999</v>
      </c>
      <c r="AF450" s="27">
        <v>2.1299999999999999E-2</v>
      </c>
      <c r="AG450" s="27">
        <v>0.12689</v>
      </c>
    </row>
    <row r="451" spans="2:33" s="14" customFormat="1" ht="12">
      <c r="B451" s="26">
        <f>CRP!K398</f>
        <v>44319</v>
      </c>
      <c r="C451" s="27">
        <f>CRP!L398</f>
        <v>1.4659999999999999E-2</v>
      </c>
      <c r="D451" s="27">
        <f>CRP!M398</f>
        <v>0.20276</v>
      </c>
      <c r="E451" s="27">
        <f>CRP!N398</f>
        <v>0.21842</v>
      </c>
      <c r="F451" s="27">
        <f>CRP!O398</f>
        <v>0.14846999999999999</v>
      </c>
      <c r="G451" s="27">
        <f>CRP!P398</f>
        <v>2.1149999999999999E-2</v>
      </c>
      <c r="H451" s="27">
        <f>CRP!Q398</f>
        <v>0.12731999999999999</v>
      </c>
      <c r="AA451" s="26">
        <v>44319</v>
      </c>
      <c r="AB451" s="27">
        <v>1.4659999999999999E-2</v>
      </c>
      <c r="AC451" s="27">
        <v>0.20276</v>
      </c>
      <c r="AD451" s="27">
        <v>0.21842</v>
      </c>
      <c r="AE451" s="27">
        <v>0.14846999999999999</v>
      </c>
      <c r="AF451" s="27">
        <v>2.1149999999999999E-2</v>
      </c>
      <c r="AG451" s="27">
        <v>0.12731999999999999</v>
      </c>
    </row>
    <row r="452" spans="2:33" s="14" customFormat="1" ht="12">
      <c r="B452" s="26">
        <f>CRP!K399</f>
        <v>44316</v>
      </c>
      <c r="C452" s="27">
        <f>CRP!L399</f>
        <v>1.4670000000000001E-2</v>
      </c>
      <c r="D452" s="27">
        <f>CRP!M399</f>
        <v>0.19994999999999999</v>
      </c>
      <c r="E452" s="27">
        <f>CRP!N399</f>
        <v>0.22147</v>
      </c>
      <c r="F452" s="27">
        <f>CRP!O399</f>
        <v>0.14721999999999999</v>
      </c>
      <c r="G452" s="27">
        <f>CRP!P399</f>
        <v>2.1299999999999999E-2</v>
      </c>
      <c r="H452" s="27">
        <f>CRP!Q399</f>
        <v>0.12592</v>
      </c>
      <c r="AA452" s="26">
        <v>44316</v>
      </c>
      <c r="AB452" s="27">
        <v>1.4670000000000001E-2</v>
      </c>
      <c r="AC452" s="27">
        <v>0.19994999999999999</v>
      </c>
      <c r="AD452" s="27">
        <v>0.22147</v>
      </c>
      <c r="AE452" s="27">
        <v>0.14721999999999999</v>
      </c>
      <c r="AF452" s="27">
        <v>2.1299999999999999E-2</v>
      </c>
      <c r="AG452" s="27">
        <v>0.12592</v>
      </c>
    </row>
    <row r="453" spans="2:33" s="14" customFormat="1" ht="12">
      <c r="B453" s="26">
        <f>CRP!K400</f>
        <v>44315</v>
      </c>
      <c r="C453" s="27">
        <f>CRP!L400</f>
        <v>1.456E-2</v>
      </c>
      <c r="D453" s="27">
        <f>CRP!M400</f>
        <v>0.20372999999999999</v>
      </c>
      <c r="E453" s="27">
        <f>CRP!N400</f>
        <v>0.22398000000000001</v>
      </c>
      <c r="F453" s="27">
        <f>CRP!O400</f>
        <v>0.14874000000000001</v>
      </c>
      <c r="G453" s="27">
        <f>CRP!P400</f>
        <v>2.102E-2</v>
      </c>
      <c r="H453" s="27">
        <f>CRP!Q400</f>
        <v>0.12772</v>
      </c>
      <c r="AA453" s="26">
        <v>44315</v>
      </c>
      <c r="AB453" s="27">
        <v>1.456E-2</v>
      </c>
      <c r="AC453" s="27">
        <v>0.20372999999999999</v>
      </c>
      <c r="AD453" s="27">
        <v>0.22398000000000001</v>
      </c>
      <c r="AE453" s="27">
        <v>0.14874000000000001</v>
      </c>
      <c r="AF453" s="27">
        <v>2.102E-2</v>
      </c>
      <c r="AG453" s="27">
        <v>0.12772</v>
      </c>
    </row>
    <row r="454" spans="2:33" s="14" customFormat="1" ht="12">
      <c r="B454" s="26">
        <f>CRP!K401</f>
        <v>44314</v>
      </c>
      <c r="C454" s="27">
        <f>CRP!L401</f>
        <v>1.5219999999999999E-2</v>
      </c>
      <c r="D454" s="27">
        <f>CRP!M401</f>
        <v>0.20596999999999999</v>
      </c>
      <c r="E454" s="27">
        <f>CRP!N401</f>
        <v>0.22969000000000001</v>
      </c>
      <c r="F454" s="27">
        <f>CRP!O401</f>
        <v>0.15075</v>
      </c>
      <c r="G454" s="27">
        <f>CRP!P401</f>
        <v>2.077E-2</v>
      </c>
      <c r="H454" s="27">
        <f>CRP!Q401</f>
        <v>0.12998000000000001</v>
      </c>
      <c r="AA454" s="26">
        <v>44314</v>
      </c>
      <c r="AB454" s="27">
        <v>1.5219999999999999E-2</v>
      </c>
      <c r="AC454" s="27">
        <v>0.20596999999999999</v>
      </c>
      <c r="AD454" s="27">
        <v>0.22969000000000001</v>
      </c>
      <c r="AE454" s="27">
        <v>0.15075</v>
      </c>
      <c r="AF454" s="27">
        <v>2.077E-2</v>
      </c>
      <c r="AG454" s="27">
        <v>0.12998000000000001</v>
      </c>
    </row>
    <row r="455" spans="2:33" s="14" customFormat="1" ht="12">
      <c r="B455" s="26">
        <f>CRP!K402</f>
        <v>44313</v>
      </c>
      <c r="C455" s="27">
        <f>CRP!L402</f>
        <v>1.503E-2</v>
      </c>
      <c r="D455" s="27">
        <f>CRP!M402</f>
        <v>0.19450000000000001</v>
      </c>
      <c r="E455" s="27">
        <f>CRP!N402</f>
        <v>0.22919</v>
      </c>
      <c r="F455" s="27">
        <f>CRP!O402</f>
        <v>0.14507</v>
      </c>
      <c r="G455" s="27">
        <f>CRP!P402</f>
        <v>2.07E-2</v>
      </c>
      <c r="H455" s="27">
        <f>CRP!Q402</f>
        <v>0.12436999999999999</v>
      </c>
      <c r="AA455" s="26">
        <v>44313</v>
      </c>
      <c r="AB455" s="27">
        <v>1.503E-2</v>
      </c>
      <c r="AC455" s="27">
        <v>0.19450000000000001</v>
      </c>
      <c r="AD455" s="27">
        <v>0.22919</v>
      </c>
      <c r="AE455" s="27">
        <v>0.14507</v>
      </c>
      <c r="AF455" s="27">
        <v>2.07E-2</v>
      </c>
      <c r="AG455" s="27">
        <v>0.12436999999999999</v>
      </c>
    </row>
    <row r="456" spans="2:33" s="14" customFormat="1" ht="12">
      <c r="B456" s="26">
        <f>CRP!K403</f>
        <v>44312</v>
      </c>
      <c r="C456" s="27">
        <f>CRP!L403</f>
        <v>1.502E-2</v>
      </c>
      <c r="D456" s="27">
        <f>CRP!M403</f>
        <v>0.19277</v>
      </c>
      <c r="E456" s="27">
        <f>CRP!N403</f>
        <v>0.22974</v>
      </c>
      <c r="F456" s="27">
        <f>CRP!O403</f>
        <v>0.14448</v>
      </c>
      <c r="G456" s="27">
        <f>CRP!P403</f>
        <v>2.077E-2</v>
      </c>
      <c r="H456" s="27">
        <f>CRP!Q403</f>
        <v>0.12371</v>
      </c>
      <c r="AA456" s="26">
        <v>44312</v>
      </c>
      <c r="AB456" s="27">
        <v>1.502E-2</v>
      </c>
      <c r="AC456" s="27">
        <v>0.19277</v>
      </c>
      <c r="AD456" s="27">
        <v>0.22974</v>
      </c>
      <c r="AE456" s="27">
        <v>0.14448</v>
      </c>
      <c r="AF456" s="27">
        <v>2.077E-2</v>
      </c>
      <c r="AG456" s="27">
        <v>0.12371</v>
      </c>
    </row>
    <row r="457" spans="2:33" s="14" customFormat="1" ht="12">
      <c r="B457" s="26">
        <f>CRP!K404</f>
        <v>44309</v>
      </c>
      <c r="C457" s="27">
        <f>CRP!L404</f>
        <v>1.5140000000000001E-2</v>
      </c>
      <c r="D457" s="27">
        <f>CRP!M404</f>
        <v>0.19217999999999999</v>
      </c>
      <c r="E457" s="27">
        <f>CRP!N404</f>
        <v>0.25797999999999999</v>
      </c>
      <c r="F457" s="27">
        <f>CRP!O404</f>
        <v>0.14454</v>
      </c>
      <c r="G457" s="27">
        <f>CRP!P404</f>
        <v>2.0449999999999999E-2</v>
      </c>
      <c r="H457" s="27">
        <f>CRP!Q404</f>
        <v>0.12409000000000001</v>
      </c>
      <c r="AA457" s="26">
        <v>44309</v>
      </c>
      <c r="AB457" s="27">
        <v>1.5140000000000001E-2</v>
      </c>
      <c r="AC457" s="27">
        <v>0.19217999999999999</v>
      </c>
      <c r="AD457" s="27">
        <v>0.25797999999999999</v>
      </c>
      <c r="AE457" s="27">
        <v>0.14454</v>
      </c>
      <c r="AF457" s="27">
        <v>2.0449999999999999E-2</v>
      </c>
      <c r="AG457" s="27">
        <v>0.12409000000000001</v>
      </c>
    </row>
    <row r="458" spans="2:33" s="14" customFormat="1" ht="12">
      <c r="B458" s="26">
        <f>CRP!K405</f>
        <v>44308</v>
      </c>
      <c r="C458" s="27">
        <f>CRP!L405</f>
        <v>1.515E-2</v>
      </c>
      <c r="D458" s="27">
        <f>CRP!M405</f>
        <v>0.19045000000000001</v>
      </c>
      <c r="E458" s="27">
        <f>CRP!N405</f>
        <v>0.25858999999999999</v>
      </c>
      <c r="F458" s="27">
        <f>CRP!O405</f>
        <v>0.14479</v>
      </c>
      <c r="G458" s="27">
        <f>CRP!P405</f>
        <v>2.0049999999999998E-2</v>
      </c>
      <c r="H458" s="27">
        <f>CRP!Q405</f>
        <v>0.12474</v>
      </c>
      <c r="AA458" s="26">
        <v>44308</v>
      </c>
      <c r="AB458" s="27">
        <v>1.515E-2</v>
      </c>
      <c r="AC458" s="27">
        <v>0.19045000000000001</v>
      </c>
      <c r="AD458" s="27">
        <v>0.25858999999999999</v>
      </c>
      <c r="AE458" s="27">
        <v>0.14479</v>
      </c>
      <c r="AF458" s="27">
        <v>2.0049999999999998E-2</v>
      </c>
      <c r="AG458" s="27">
        <v>0.12474</v>
      </c>
    </row>
    <row r="459" spans="2:33" s="14" customFormat="1" ht="12">
      <c r="B459" s="26">
        <f>CRP!K406</f>
        <v>44307</v>
      </c>
      <c r="C459" s="27">
        <f>CRP!L406</f>
        <v>1.519E-2</v>
      </c>
      <c r="D459" s="27">
        <f>CRP!M406</f>
        <v>0.20721999999999999</v>
      </c>
      <c r="E459" s="27">
        <f>CRP!N406</f>
        <v>0.25862000000000002</v>
      </c>
      <c r="F459" s="27">
        <f>CRP!O406</f>
        <v>0.15196000000000001</v>
      </c>
      <c r="G459" s="27">
        <f>CRP!P406</f>
        <v>2.0049999999999998E-2</v>
      </c>
      <c r="H459" s="27">
        <f>CRP!Q406</f>
        <v>0.13191</v>
      </c>
      <c r="AA459" s="26">
        <v>44307</v>
      </c>
      <c r="AB459" s="27">
        <v>1.519E-2</v>
      </c>
      <c r="AC459" s="27">
        <v>0.20721999999999999</v>
      </c>
      <c r="AD459" s="27">
        <v>0.25862000000000002</v>
      </c>
      <c r="AE459" s="27">
        <v>0.15196000000000001</v>
      </c>
      <c r="AF459" s="27">
        <v>2.0049999999999998E-2</v>
      </c>
      <c r="AG459" s="27">
        <v>0.13191</v>
      </c>
    </row>
    <row r="460" spans="2:33" s="14" customFormat="1" ht="12">
      <c r="B460" s="26">
        <f>CRP!K407</f>
        <v>44306</v>
      </c>
      <c r="C460" s="27">
        <f>CRP!L407</f>
        <v>1.4919999999999999E-2</v>
      </c>
      <c r="D460" s="27">
        <f>CRP!M407</f>
        <v>0.20591999999999999</v>
      </c>
      <c r="E460" s="27">
        <f>CRP!N407</f>
        <v>0.25878000000000001</v>
      </c>
      <c r="F460" s="27">
        <f>CRP!O407</f>
        <v>0.15107000000000001</v>
      </c>
      <c r="G460" s="27">
        <f>CRP!P407</f>
        <v>2.0060000000000001E-2</v>
      </c>
      <c r="H460" s="27">
        <f>CRP!Q407</f>
        <v>0.13100999999999999</v>
      </c>
      <c r="AA460" s="26">
        <v>44306</v>
      </c>
      <c r="AB460" s="27">
        <v>1.4919999999999999E-2</v>
      </c>
      <c r="AC460" s="27">
        <v>0.20591999999999999</v>
      </c>
      <c r="AD460" s="27">
        <v>0.25878000000000001</v>
      </c>
      <c r="AE460" s="27">
        <v>0.15107000000000001</v>
      </c>
      <c r="AF460" s="27">
        <v>2.0060000000000001E-2</v>
      </c>
      <c r="AG460" s="27">
        <v>0.13100999999999999</v>
      </c>
    </row>
    <row r="461" spans="2:33" s="14" customFormat="1" ht="12">
      <c r="B461" s="26">
        <f>CRP!K408</f>
        <v>44305</v>
      </c>
      <c r="C461" s="27">
        <f>CRP!L408</f>
        <v>1.508E-2</v>
      </c>
      <c r="D461" s="27">
        <f>CRP!M408</f>
        <v>0.20582</v>
      </c>
      <c r="E461" s="27">
        <f>CRP!N408</f>
        <v>0.25568999999999997</v>
      </c>
      <c r="F461" s="27">
        <f>CRP!O408</f>
        <v>0.15207000000000001</v>
      </c>
      <c r="G461" s="27">
        <f>CRP!P408</f>
        <v>1.9800000000000002E-2</v>
      </c>
      <c r="H461" s="27">
        <f>CRP!Q408</f>
        <v>0.13227</v>
      </c>
      <c r="AA461" s="26">
        <v>44305</v>
      </c>
      <c r="AB461" s="27">
        <v>1.508E-2</v>
      </c>
      <c r="AC461" s="27">
        <v>0.20582</v>
      </c>
      <c r="AD461" s="27">
        <v>0.25568999999999997</v>
      </c>
      <c r="AE461" s="27">
        <v>0.15207000000000001</v>
      </c>
      <c r="AF461" s="27">
        <v>1.9800000000000002E-2</v>
      </c>
      <c r="AG461" s="27">
        <v>0.13227</v>
      </c>
    </row>
    <row r="462" spans="2:33" s="14" customFormat="1" ht="12">
      <c r="B462" s="26">
        <f>CRP!K409</f>
        <v>44302</v>
      </c>
      <c r="C462" s="27">
        <f>CRP!L409</f>
        <v>1.507E-2</v>
      </c>
      <c r="D462" s="27">
        <f>CRP!M409</f>
        <v>0.22051999999999999</v>
      </c>
      <c r="E462" s="27">
        <f>CRP!N409</f>
        <v>0.25868999999999998</v>
      </c>
      <c r="F462" s="27">
        <f>CRP!O409</f>
        <v>0.15604999999999999</v>
      </c>
      <c r="G462" s="27">
        <f>CRP!P409</f>
        <v>2.0219999999999998E-2</v>
      </c>
      <c r="H462" s="27">
        <f>CRP!Q409</f>
        <v>0.13583000000000001</v>
      </c>
      <c r="AA462" s="26">
        <v>44302</v>
      </c>
      <c r="AB462" s="27">
        <v>1.507E-2</v>
      </c>
      <c r="AC462" s="27">
        <v>0.22051999999999999</v>
      </c>
      <c r="AD462" s="27">
        <v>0.25868999999999998</v>
      </c>
      <c r="AE462" s="27">
        <v>0.15604999999999999</v>
      </c>
      <c r="AF462" s="27">
        <v>2.0219999999999998E-2</v>
      </c>
      <c r="AG462" s="27">
        <v>0.13583000000000001</v>
      </c>
    </row>
    <row r="463" spans="2:33" s="14" customFormat="1" ht="12">
      <c r="B463" s="26">
        <f>CRP!K410</f>
        <v>44301</v>
      </c>
      <c r="C463" s="27">
        <f>CRP!L410</f>
        <v>1.516E-2</v>
      </c>
      <c r="D463" s="27">
        <f>CRP!M410</f>
        <v>0.22589999999999999</v>
      </c>
      <c r="E463" s="27">
        <f>CRP!N410</f>
        <v>0.25907999999999998</v>
      </c>
      <c r="F463" s="27">
        <f>CRP!O410</f>
        <v>0.15773000000000001</v>
      </c>
      <c r="G463" s="27">
        <f>CRP!P410</f>
        <v>2.0150000000000001E-2</v>
      </c>
      <c r="H463" s="27">
        <f>CRP!Q410</f>
        <v>0.13758000000000001</v>
      </c>
      <c r="AA463" s="26">
        <v>44301</v>
      </c>
      <c r="AB463" s="27">
        <v>1.516E-2</v>
      </c>
      <c r="AC463" s="27">
        <v>0.22589999999999999</v>
      </c>
      <c r="AD463" s="27">
        <v>0.25907999999999998</v>
      </c>
      <c r="AE463" s="27">
        <v>0.15773000000000001</v>
      </c>
      <c r="AF463" s="27">
        <v>2.0150000000000001E-2</v>
      </c>
      <c r="AG463" s="27">
        <v>0.13758000000000001</v>
      </c>
    </row>
    <row r="464" spans="2:33" s="14" customFormat="1" ht="12">
      <c r="B464" s="26">
        <f>CRP!K411</f>
        <v>44300</v>
      </c>
      <c r="C464" s="27">
        <f>CRP!L411</f>
        <v>1.511E-2</v>
      </c>
      <c r="D464" s="27">
        <f>CRP!M411</f>
        <v>0.22389000000000001</v>
      </c>
      <c r="E464" s="27">
        <f>CRP!N411</f>
        <v>0.25957999999999998</v>
      </c>
      <c r="F464" s="27">
        <f>CRP!O411</f>
        <v>0.15733</v>
      </c>
      <c r="G464" s="27">
        <f>CRP!P411</f>
        <v>1.992E-2</v>
      </c>
      <c r="H464" s="27">
        <f>CRP!Q411</f>
        <v>0.13741</v>
      </c>
      <c r="AA464" s="26">
        <v>44300</v>
      </c>
      <c r="AB464" s="27">
        <v>1.511E-2</v>
      </c>
      <c r="AC464" s="27">
        <v>0.22389000000000001</v>
      </c>
      <c r="AD464" s="27">
        <v>0.25957999999999998</v>
      </c>
      <c r="AE464" s="27">
        <v>0.15733</v>
      </c>
      <c r="AF464" s="27">
        <v>1.992E-2</v>
      </c>
      <c r="AG464" s="27">
        <v>0.13741</v>
      </c>
    </row>
    <row r="465" spans="2:33" s="14" customFormat="1" ht="12">
      <c r="B465" s="26">
        <f>CRP!K412</f>
        <v>44299</v>
      </c>
      <c r="C465" s="27">
        <f>CRP!L412</f>
        <v>1.52E-2</v>
      </c>
      <c r="D465" s="27">
        <f>CRP!M412</f>
        <v>0.22327</v>
      </c>
      <c r="E465" s="27">
        <f>CRP!N412</f>
        <v>0.25979000000000002</v>
      </c>
      <c r="F465" s="27">
        <f>CRP!O412</f>
        <v>0.15647</v>
      </c>
      <c r="G465" s="27">
        <f>CRP!P412</f>
        <v>2.0250000000000001E-2</v>
      </c>
      <c r="H465" s="27">
        <f>CRP!Q412</f>
        <v>0.13622000000000001</v>
      </c>
      <c r="AA465" s="26">
        <v>44299</v>
      </c>
      <c r="AB465" s="27">
        <v>1.52E-2</v>
      </c>
      <c r="AC465" s="27">
        <v>0.22327</v>
      </c>
      <c r="AD465" s="27">
        <v>0.25979000000000002</v>
      </c>
      <c r="AE465" s="27">
        <v>0.15647</v>
      </c>
      <c r="AF465" s="27">
        <v>2.0250000000000001E-2</v>
      </c>
      <c r="AG465" s="27">
        <v>0.13622000000000001</v>
      </c>
    </row>
    <row r="466" spans="2:33" s="14" customFormat="1" ht="12">
      <c r="B466" s="26">
        <f>CRP!K413</f>
        <v>44298</v>
      </c>
      <c r="C466" s="27">
        <f>CRP!L413</f>
        <v>1.4829999999999999E-2</v>
      </c>
      <c r="D466" s="27">
        <f>CRP!M413</f>
        <v>0.22269</v>
      </c>
      <c r="E466" s="27">
        <f>CRP!N413</f>
        <v>0.25801000000000002</v>
      </c>
      <c r="F466" s="27">
        <f>CRP!O413</f>
        <v>0.15393000000000001</v>
      </c>
      <c r="G466" s="27">
        <f>CRP!P413</f>
        <v>1.9970000000000002E-2</v>
      </c>
      <c r="H466" s="27">
        <f>CRP!Q413</f>
        <v>0.13396</v>
      </c>
      <c r="AA466" s="26">
        <v>44298</v>
      </c>
      <c r="AB466" s="27">
        <v>1.4829999999999999E-2</v>
      </c>
      <c r="AC466" s="27">
        <v>0.22269</v>
      </c>
      <c r="AD466" s="27">
        <v>0.25801000000000002</v>
      </c>
      <c r="AE466" s="27">
        <v>0.15393000000000001</v>
      </c>
      <c r="AF466" s="27">
        <v>1.9970000000000002E-2</v>
      </c>
      <c r="AG466" s="27">
        <v>0.13396</v>
      </c>
    </row>
    <row r="467" spans="2:33" s="14" customFormat="1" ht="12">
      <c r="B467" s="26">
        <f>CRP!K414</f>
        <v>44295</v>
      </c>
      <c r="C467" s="27">
        <f>CRP!L414</f>
        <v>1.4829999999999999E-2</v>
      </c>
      <c r="D467" s="27">
        <f>CRP!M414</f>
        <v>0.22006000000000001</v>
      </c>
      <c r="E467" s="27">
        <f>CRP!N414</f>
        <v>0.25986999999999999</v>
      </c>
      <c r="F467" s="27">
        <f>CRP!O414</f>
        <v>0.15351000000000001</v>
      </c>
      <c r="G467" s="27">
        <f>CRP!P414</f>
        <v>2.0250000000000001E-2</v>
      </c>
      <c r="H467" s="27">
        <f>CRP!Q414</f>
        <v>0.13325999999999999</v>
      </c>
      <c r="AA467" s="26">
        <v>44295</v>
      </c>
      <c r="AB467" s="27">
        <v>1.4829999999999999E-2</v>
      </c>
      <c r="AC467" s="27">
        <v>0.22006000000000001</v>
      </c>
      <c r="AD467" s="27">
        <v>0.25986999999999999</v>
      </c>
      <c r="AE467" s="27">
        <v>0.15351000000000001</v>
      </c>
      <c r="AF467" s="27">
        <v>2.0250000000000001E-2</v>
      </c>
      <c r="AG467" s="27">
        <v>0.13325999999999999</v>
      </c>
    </row>
    <row r="468" spans="2:33" s="14" customFormat="1" ht="12">
      <c r="B468" s="26">
        <f>CRP!K415</f>
        <v>44294</v>
      </c>
      <c r="C468" s="27">
        <f>CRP!L415</f>
        <v>1.4749999999999999E-2</v>
      </c>
      <c r="D468" s="27">
        <f>CRP!M415</f>
        <v>0.21095</v>
      </c>
      <c r="E468" s="27">
        <f>CRP!N415</f>
        <v>0.25980999999999999</v>
      </c>
      <c r="F468" s="27">
        <f>CRP!O415</f>
        <v>0.14964</v>
      </c>
      <c r="G468" s="27">
        <f>CRP!P415</f>
        <v>2.0219999999999998E-2</v>
      </c>
      <c r="H468" s="27">
        <f>CRP!Q415</f>
        <v>0.12942000000000001</v>
      </c>
      <c r="AA468" s="26">
        <v>44294</v>
      </c>
      <c r="AB468" s="27">
        <v>1.4749999999999999E-2</v>
      </c>
      <c r="AC468" s="27">
        <v>0.21095</v>
      </c>
      <c r="AD468" s="27">
        <v>0.25980999999999999</v>
      </c>
      <c r="AE468" s="27">
        <v>0.14964</v>
      </c>
      <c r="AF468" s="27">
        <v>2.0219999999999998E-2</v>
      </c>
      <c r="AG468" s="27">
        <v>0.12942000000000001</v>
      </c>
    </row>
    <row r="469" spans="2:33" s="14" customFormat="1" ht="12">
      <c r="B469" s="26">
        <f>CRP!K416</f>
        <v>44293</v>
      </c>
      <c r="C469" s="27">
        <f>CRP!L416</f>
        <v>1.4880000000000001E-2</v>
      </c>
      <c r="D469" s="27">
        <f>CRP!M416</f>
        <v>0.21612999999999999</v>
      </c>
      <c r="E469" s="27">
        <f>CRP!N416</f>
        <v>0.25968999999999998</v>
      </c>
      <c r="F469" s="27">
        <f>CRP!O416</f>
        <v>0.15110000000000001</v>
      </c>
      <c r="G469" s="27">
        <f>CRP!P416</f>
        <v>2.06E-2</v>
      </c>
      <c r="H469" s="27">
        <f>CRP!Q416</f>
        <v>0.1305</v>
      </c>
      <c r="AA469" s="26">
        <v>44293</v>
      </c>
      <c r="AB469" s="27">
        <v>1.4880000000000001E-2</v>
      </c>
      <c r="AC469" s="27">
        <v>0.21612999999999999</v>
      </c>
      <c r="AD469" s="27">
        <v>0.25968999999999998</v>
      </c>
      <c r="AE469" s="27">
        <v>0.15110000000000001</v>
      </c>
      <c r="AF469" s="27">
        <v>2.06E-2</v>
      </c>
      <c r="AG469" s="27">
        <v>0.1305</v>
      </c>
    </row>
    <row r="470" spans="2:33" s="14" customFormat="1" ht="12">
      <c r="B470" s="26">
        <f>CRP!K417</f>
        <v>44292</v>
      </c>
      <c r="C470" s="27">
        <f>CRP!L417</f>
        <v>1.541E-2</v>
      </c>
      <c r="D470" s="27">
        <f>CRP!M417</f>
        <v>0.20931</v>
      </c>
      <c r="E470" s="27">
        <f>CRP!N417</f>
        <v>0.26007999999999998</v>
      </c>
      <c r="F470" s="27">
        <f>CRP!O417</f>
        <v>0.14993000000000001</v>
      </c>
      <c r="G470" s="27">
        <f>CRP!P417</f>
        <v>2.077E-2</v>
      </c>
      <c r="H470" s="27">
        <f>CRP!Q417</f>
        <v>0.12916</v>
      </c>
      <c r="AA470" s="26">
        <v>44292</v>
      </c>
      <c r="AB470" s="27">
        <v>1.541E-2</v>
      </c>
      <c r="AC470" s="27">
        <v>0.20931</v>
      </c>
      <c r="AD470" s="27">
        <v>0.26007999999999998</v>
      </c>
      <c r="AE470" s="27">
        <v>0.14993000000000001</v>
      </c>
      <c r="AF470" s="27">
        <v>2.077E-2</v>
      </c>
      <c r="AG470" s="27">
        <v>0.12916</v>
      </c>
    </row>
    <row r="471" spans="2:33" s="14" customFormat="1" ht="12">
      <c r="B471" s="26">
        <f>CRP!K418</f>
        <v>44291</v>
      </c>
      <c r="C471" s="27">
        <f>CRP!L418</f>
        <v>1.545E-2</v>
      </c>
      <c r="D471" s="27">
        <f>CRP!M418</f>
        <v>0.18681</v>
      </c>
      <c r="E471" s="27">
        <f>CRP!N418</f>
        <v>0.26034000000000002</v>
      </c>
      <c r="F471" s="27">
        <f>CRP!O418</f>
        <v>0.14141000000000001</v>
      </c>
      <c r="G471" s="27">
        <f>CRP!P418</f>
        <v>2.1000000000000001E-2</v>
      </c>
      <c r="H471" s="27">
        <f>CRP!Q418</f>
        <v>0.12041</v>
      </c>
      <c r="AA471" s="26">
        <v>44291</v>
      </c>
      <c r="AB471" s="27">
        <v>1.545E-2</v>
      </c>
      <c r="AC471" s="27">
        <v>0.18681</v>
      </c>
      <c r="AD471" s="27">
        <v>0.26034000000000002</v>
      </c>
      <c r="AE471" s="27">
        <v>0.14141000000000001</v>
      </c>
      <c r="AF471" s="27">
        <v>2.1000000000000001E-2</v>
      </c>
      <c r="AG471" s="27">
        <v>0.12041</v>
      </c>
    </row>
    <row r="472" spans="2:33" s="14" customFormat="1" ht="12">
      <c r="B472" s="26">
        <f>CRP!K419</f>
        <v>44288</v>
      </c>
      <c r="C472" s="27">
        <f>CRP!L419</f>
        <v>1.5440000000000001E-2</v>
      </c>
      <c r="D472" s="27">
        <f>CRP!M419</f>
        <v>0.19753999999999999</v>
      </c>
      <c r="E472" s="27">
        <f>CRP!N419</f>
        <v>0.25640000000000002</v>
      </c>
      <c r="F472" s="27">
        <f>CRP!O419</f>
        <v>0.14574999999999999</v>
      </c>
      <c r="G472" s="27">
        <f>CRP!P419</f>
        <v>2.052E-2</v>
      </c>
      <c r="H472" s="27">
        <f>CRP!Q419</f>
        <v>0.12523000000000001</v>
      </c>
      <c r="AA472" s="26">
        <v>44288</v>
      </c>
      <c r="AB472" s="27">
        <v>1.5440000000000001E-2</v>
      </c>
      <c r="AC472" s="27">
        <v>0.19753999999999999</v>
      </c>
      <c r="AD472" s="27">
        <v>0.25640000000000002</v>
      </c>
      <c r="AE472" s="27">
        <v>0.14574999999999999</v>
      </c>
      <c r="AF472" s="27">
        <v>2.052E-2</v>
      </c>
      <c r="AG472" s="27">
        <v>0.12523000000000001</v>
      </c>
    </row>
    <row r="473" spans="2:33" s="14" customFormat="1" ht="12">
      <c r="B473" s="26">
        <f>CRP!K420</f>
        <v>44287</v>
      </c>
      <c r="C473" s="27">
        <f>CRP!L420</f>
        <v>1.559E-2</v>
      </c>
      <c r="D473" s="27">
        <f>CRP!M420</f>
        <v>0.20311000000000001</v>
      </c>
      <c r="E473" s="27">
        <f>CRP!N420</f>
        <v>0.25750000000000001</v>
      </c>
      <c r="F473" s="27">
        <f>CRP!O420</f>
        <v>0.14823</v>
      </c>
      <c r="G473" s="27">
        <f>CRP!P420</f>
        <v>2.0199999999999999E-2</v>
      </c>
      <c r="H473" s="27">
        <f>CRP!Q420</f>
        <v>0.12803</v>
      </c>
      <c r="AA473" s="26">
        <v>44287</v>
      </c>
      <c r="AB473" s="27">
        <v>1.559E-2</v>
      </c>
      <c r="AC473" s="27">
        <v>0.20311000000000001</v>
      </c>
      <c r="AD473" s="27">
        <v>0.25750000000000001</v>
      </c>
      <c r="AE473" s="27">
        <v>0.14823</v>
      </c>
      <c r="AF473" s="27">
        <v>2.0199999999999999E-2</v>
      </c>
      <c r="AG473" s="27">
        <v>0.12803</v>
      </c>
    </row>
    <row r="474" spans="2:33" s="14" customFormat="1" ht="12">
      <c r="B474" s="26">
        <f>CRP!K421</f>
        <v>44286</v>
      </c>
      <c r="C474" s="27">
        <f>CRP!L421</f>
        <v>1.575E-2</v>
      </c>
      <c r="D474" s="27">
        <f>CRP!M421</f>
        <v>0.20277999999999999</v>
      </c>
      <c r="E474" s="27">
        <f>CRP!N421</f>
        <v>0.25763000000000003</v>
      </c>
      <c r="F474" s="27">
        <f>CRP!O421</f>
        <v>0.14774000000000001</v>
      </c>
      <c r="G474" s="27">
        <f>CRP!P421</f>
        <v>2.0570000000000001E-2</v>
      </c>
      <c r="H474" s="27">
        <f>CRP!Q421</f>
        <v>0.12717000000000001</v>
      </c>
      <c r="AA474" s="26">
        <v>44286</v>
      </c>
      <c r="AB474" s="27">
        <v>1.575E-2</v>
      </c>
      <c r="AC474" s="27">
        <v>0.20277999999999999</v>
      </c>
      <c r="AD474" s="27">
        <v>0.25763000000000003</v>
      </c>
      <c r="AE474" s="27">
        <v>0.14774000000000001</v>
      </c>
      <c r="AF474" s="27">
        <v>2.0570000000000001E-2</v>
      </c>
      <c r="AG474" s="27">
        <v>0.12717000000000001</v>
      </c>
    </row>
    <row r="475" spans="2:33" s="14" customFormat="1" ht="12">
      <c r="B475" s="26">
        <f>CRP!K422</f>
        <v>44285</v>
      </c>
      <c r="C475" s="27">
        <f>CRP!L422</f>
        <v>1.575E-2</v>
      </c>
      <c r="D475" s="27">
        <f>CRP!M422</f>
        <v>0.17679</v>
      </c>
      <c r="E475" s="27">
        <f>CRP!N422</f>
        <v>0.25741000000000003</v>
      </c>
      <c r="F475" s="27">
        <f>CRP!O422</f>
        <v>0.13658999999999999</v>
      </c>
      <c r="G475" s="27">
        <f>CRP!P422</f>
        <v>2.077E-2</v>
      </c>
      <c r="H475" s="27">
        <f>CRP!Q422</f>
        <v>0.11582000000000001</v>
      </c>
      <c r="AA475" s="26">
        <v>44285</v>
      </c>
      <c r="AB475" s="27">
        <v>1.575E-2</v>
      </c>
      <c r="AC475" s="27">
        <v>0.17679</v>
      </c>
      <c r="AD475" s="27">
        <v>0.25741000000000003</v>
      </c>
      <c r="AE475" s="27">
        <v>0.13658999999999999</v>
      </c>
      <c r="AF475" s="27">
        <v>2.077E-2</v>
      </c>
      <c r="AG475" s="27">
        <v>0.11582000000000001</v>
      </c>
    </row>
    <row r="476" spans="2:33" s="14" customFormat="1" ht="12">
      <c r="B476" s="26">
        <f>CRP!K423</f>
        <v>44284</v>
      </c>
      <c r="C476" s="27">
        <f>CRP!L423</f>
        <v>1.61E-2</v>
      </c>
      <c r="D476" s="27">
        <f>CRP!M423</f>
        <v>0.18096000000000001</v>
      </c>
      <c r="E476" s="27">
        <f>CRP!N423</f>
        <v>0.25752000000000003</v>
      </c>
      <c r="F476" s="27">
        <f>CRP!O423</f>
        <v>0.14229</v>
      </c>
      <c r="G476" s="27">
        <f>CRP!P423</f>
        <v>1.967E-2</v>
      </c>
      <c r="H476" s="27">
        <f>CRP!Q423</f>
        <v>0.12262000000000001</v>
      </c>
      <c r="AA476" s="26">
        <v>44284</v>
      </c>
      <c r="AB476" s="27">
        <v>1.61E-2</v>
      </c>
      <c r="AC476" s="27">
        <v>0.18096000000000001</v>
      </c>
      <c r="AD476" s="27">
        <v>0.25752000000000003</v>
      </c>
      <c r="AE476" s="27">
        <v>0.14229</v>
      </c>
      <c r="AF476" s="27">
        <v>1.967E-2</v>
      </c>
      <c r="AG476" s="27">
        <v>0.12262000000000001</v>
      </c>
    </row>
    <row r="477" spans="2:33" s="14" customFormat="1" ht="12">
      <c r="B477" s="26">
        <f>CRP!K424</f>
        <v>44281</v>
      </c>
      <c r="C477" s="27">
        <f>CRP!L424</f>
        <v>1.5869999999999999E-2</v>
      </c>
      <c r="D477" s="27">
        <f>CRP!M424</f>
        <v>0.20605999999999999</v>
      </c>
      <c r="E477" s="27">
        <f>CRP!N424</f>
        <v>0.25772</v>
      </c>
      <c r="F477" s="27">
        <f>CRP!O424</f>
        <v>0.15375</v>
      </c>
      <c r="G477" s="27">
        <f>CRP!P424</f>
        <v>2.01E-2</v>
      </c>
      <c r="H477" s="27">
        <f>CRP!Q424</f>
        <v>0.13364999999999999</v>
      </c>
      <c r="AA477" s="26">
        <v>44281</v>
      </c>
      <c r="AB477" s="27">
        <v>1.5869999999999999E-2</v>
      </c>
      <c r="AC477" s="27">
        <v>0.20605999999999999</v>
      </c>
      <c r="AD477" s="27">
        <v>0.25772</v>
      </c>
      <c r="AE477" s="27">
        <v>0.15375</v>
      </c>
      <c r="AF477" s="27">
        <v>2.01E-2</v>
      </c>
      <c r="AG477" s="27">
        <v>0.13364999999999999</v>
      </c>
    </row>
    <row r="478" spans="2:33" s="14" customFormat="1" ht="12">
      <c r="B478" s="26">
        <f>CRP!K425</f>
        <v>44280</v>
      </c>
      <c r="C478" s="27">
        <f>CRP!L425</f>
        <v>1.6060000000000001E-2</v>
      </c>
      <c r="D478" s="27">
        <f>CRP!M425</f>
        <v>0.20058999999999999</v>
      </c>
      <c r="E478" s="27">
        <f>CRP!N425</f>
        <v>0.25794</v>
      </c>
      <c r="F478" s="27">
        <f>CRP!O425</f>
        <v>0.15387999999999999</v>
      </c>
      <c r="G478" s="27">
        <f>CRP!P425</f>
        <v>1.9650000000000001E-2</v>
      </c>
      <c r="H478" s="27">
        <f>CRP!Q425</f>
        <v>0.13422999999999999</v>
      </c>
      <c r="AA478" s="26">
        <v>44280</v>
      </c>
      <c r="AB478" s="27">
        <v>1.6060000000000001E-2</v>
      </c>
      <c r="AC478" s="27">
        <v>0.20058999999999999</v>
      </c>
      <c r="AD478" s="27">
        <v>0.25794</v>
      </c>
      <c r="AE478" s="27">
        <v>0.15387999999999999</v>
      </c>
      <c r="AF478" s="27">
        <v>1.9650000000000001E-2</v>
      </c>
      <c r="AG478" s="27">
        <v>0.13422999999999999</v>
      </c>
    </row>
    <row r="479" spans="2:33" s="14" customFormat="1" ht="12">
      <c r="B479" s="26">
        <f>CRP!K426</f>
        <v>44279</v>
      </c>
      <c r="C479" s="27">
        <f>CRP!L426</f>
        <v>1.6209999999999999E-2</v>
      </c>
      <c r="D479" s="27">
        <f>CRP!M426</f>
        <v>0.20036999999999999</v>
      </c>
      <c r="E479" s="27">
        <f>CRP!N426</f>
        <v>0.25835999999999998</v>
      </c>
      <c r="F479" s="27">
        <f>CRP!O426</f>
        <v>0.15353</v>
      </c>
      <c r="G479" s="27">
        <f>CRP!P426</f>
        <v>1.9800000000000002E-2</v>
      </c>
      <c r="H479" s="27">
        <f>CRP!Q426</f>
        <v>0.13372999999999999</v>
      </c>
      <c r="AA479" s="26">
        <v>44279</v>
      </c>
      <c r="AB479" s="27">
        <v>1.6209999999999999E-2</v>
      </c>
      <c r="AC479" s="27">
        <v>0.20036999999999999</v>
      </c>
      <c r="AD479" s="27">
        <v>0.25835999999999998</v>
      </c>
      <c r="AE479" s="27">
        <v>0.15353</v>
      </c>
      <c r="AF479" s="27">
        <v>1.9800000000000002E-2</v>
      </c>
      <c r="AG479" s="27">
        <v>0.13372999999999999</v>
      </c>
    </row>
    <row r="480" spans="2:33" s="14" customFormat="1" ht="12">
      <c r="B480" s="26">
        <f>CRP!K427</f>
        <v>44278</v>
      </c>
      <c r="C480" s="27">
        <f>CRP!L427</f>
        <v>1.626E-2</v>
      </c>
      <c r="D480" s="27">
        <f>CRP!M427</f>
        <v>0.20233000000000001</v>
      </c>
      <c r="E480" s="27">
        <f>CRP!N427</f>
        <v>0.25963000000000003</v>
      </c>
      <c r="F480" s="27">
        <f>CRP!O427</f>
        <v>0.15407999999999999</v>
      </c>
      <c r="G480" s="27">
        <f>CRP!P427</f>
        <v>2.0369999999999999E-2</v>
      </c>
      <c r="H480" s="27">
        <f>CRP!Q427</f>
        <v>0.13371</v>
      </c>
      <c r="AA480" s="26">
        <v>44278</v>
      </c>
      <c r="AB480" s="27">
        <v>1.626E-2</v>
      </c>
      <c r="AC480" s="27">
        <v>0.20233000000000001</v>
      </c>
      <c r="AD480" s="27">
        <v>0.25963000000000003</v>
      </c>
      <c r="AE480" s="27">
        <v>0.15407999999999999</v>
      </c>
      <c r="AF480" s="27">
        <v>2.0369999999999999E-2</v>
      </c>
      <c r="AG480" s="27">
        <v>0.13371</v>
      </c>
    </row>
    <row r="481" spans="2:33" s="14" customFormat="1" ht="12">
      <c r="B481" s="26">
        <f>CRP!K428</f>
        <v>44277</v>
      </c>
      <c r="C481" s="27">
        <f>CRP!L428</f>
        <v>1.61E-2</v>
      </c>
      <c r="D481" s="27">
        <f>CRP!M428</f>
        <v>0.20255000000000001</v>
      </c>
      <c r="E481" s="27">
        <f>CRP!N428</f>
        <v>0.26027</v>
      </c>
      <c r="F481" s="27">
        <f>CRP!O428</f>
        <v>0.15406</v>
      </c>
      <c r="G481" s="27">
        <f>CRP!P428</f>
        <v>2.0500000000000001E-2</v>
      </c>
      <c r="H481" s="27">
        <f>CRP!Q428</f>
        <v>0.13356000000000001</v>
      </c>
      <c r="AA481" s="26">
        <v>44277</v>
      </c>
      <c r="AB481" s="27">
        <v>1.61E-2</v>
      </c>
      <c r="AC481" s="27">
        <v>0.20255000000000001</v>
      </c>
      <c r="AD481" s="27">
        <v>0.26027</v>
      </c>
      <c r="AE481" s="27">
        <v>0.15406</v>
      </c>
      <c r="AF481" s="27">
        <v>2.0500000000000001E-2</v>
      </c>
      <c r="AG481" s="27">
        <v>0.13356000000000001</v>
      </c>
    </row>
    <row r="482" spans="2:33" s="14" customFormat="1" ht="12">
      <c r="B482" s="26">
        <f>CRP!K429</f>
        <v>44274</v>
      </c>
      <c r="C482" s="27">
        <f>CRP!L429</f>
        <v>1.6080000000000001E-2</v>
      </c>
      <c r="D482" s="27">
        <f>CRP!M429</f>
        <v>0.20685000000000001</v>
      </c>
      <c r="E482" s="27">
        <f>CRP!N429</f>
        <v>0.25934000000000001</v>
      </c>
      <c r="F482" s="27">
        <f>CRP!O429</f>
        <v>0.15640000000000001</v>
      </c>
      <c r="G482" s="27">
        <f>CRP!P429</f>
        <v>2.1149999999999999E-2</v>
      </c>
      <c r="H482" s="27">
        <f>CRP!Q429</f>
        <v>0.13525000000000001</v>
      </c>
      <c r="AA482" s="26">
        <v>44274</v>
      </c>
      <c r="AB482" s="27">
        <v>1.6080000000000001E-2</v>
      </c>
      <c r="AC482" s="27">
        <v>0.20685000000000001</v>
      </c>
      <c r="AD482" s="27">
        <v>0.25934000000000001</v>
      </c>
      <c r="AE482" s="27">
        <v>0.15640000000000001</v>
      </c>
      <c r="AF482" s="27">
        <v>2.1149999999999999E-2</v>
      </c>
      <c r="AG482" s="27">
        <v>0.13525000000000001</v>
      </c>
    </row>
    <row r="483" spans="2:33" s="14" customFormat="1" ht="12">
      <c r="B483" s="26">
        <f>CRP!K430</f>
        <v>44273</v>
      </c>
      <c r="C483" s="27">
        <f>CRP!L430</f>
        <v>1.5970000000000002E-2</v>
      </c>
      <c r="D483" s="27">
        <f>CRP!M430</f>
        <v>0.20746000000000001</v>
      </c>
      <c r="E483" s="27">
        <f>CRP!N430</f>
        <v>0.25944</v>
      </c>
      <c r="F483" s="27">
        <f>CRP!O430</f>
        <v>0.15611</v>
      </c>
      <c r="G483" s="27">
        <f>CRP!P430</f>
        <v>2.162E-2</v>
      </c>
      <c r="H483" s="27">
        <f>CRP!Q430</f>
        <v>0.13449</v>
      </c>
      <c r="AA483" s="26">
        <v>44273</v>
      </c>
      <c r="AB483" s="27">
        <v>1.5970000000000002E-2</v>
      </c>
      <c r="AC483" s="27">
        <v>0.20746000000000001</v>
      </c>
      <c r="AD483" s="27">
        <v>0.25944</v>
      </c>
      <c r="AE483" s="27">
        <v>0.15611</v>
      </c>
      <c r="AF483" s="27">
        <v>2.162E-2</v>
      </c>
      <c r="AG483" s="27">
        <v>0.13449</v>
      </c>
    </row>
    <row r="484" spans="2:33" s="14" customFormat="1" ht="12">
      <c r="B484" s="26">
        <f>CRP!K431</f>
        <v>44272</v>
      </c>
      <c r="C484" s="27">
        <f>CRP!L431</f>
        <v>1.609E-2</v>
      </c>
      <c r="D484" s="27">
        <f>CRP!M431</f>
        <v>0.20663999999999999</v>
      </c>
      <c r="E484" s="27">
        <f>CRP!N431</f>
        <v>0.25938</v>
      </c>
      <c r="F484" s="27">
        <f>CRP!O431</f>
        <v>0.15644</v>
      </c>
      <c r="G484" s="27">
        <f>CRP!P431</f>
        <v>2.138E-2</v>
      </c>
      <c r="H484" s="27">
        <f>CRP!Q431</f>
        <v>0.13506000000000001</v>
      </c>
      <c r="AA484" s="26">
        <v>44272</v>
      </c>
      <c r="AB484" s="27">
        <v>1.609E-2</v>
      </c>
      <c r="AC484" s="27">
        <v>0.20663999999999999</v>
      </c>
      <c r="AD484" s="27">
        <v>0.25938</v>
      </c>
      <c r="AE484" s="27">
        <v>0.15644</v>
      </c>
      <c r="AF484" s="27">
        <v>2.138E-2</v>
      </c>
      <c r="AG484" s="27">
        <v>0.13506000000000001</v>
      </c>
    </row>
    <row r="485" spans="2:33" s="14" customFormat="1" ht="12">
      <c r="B485" s="26">
        <f>CRP!K432</f>
        <v>44271</v>
      </c>
      <c r="C485" s="27">
        <f>CRP!L432</f>
        <v>1.5959999999999998E-2</v>
      </c>
      <c r="D485" s="27">
        <f>CRP!M432</f>
        <v>0.20721999999999999</v>
      </c>
      <c r="E485" s="27">
        <f>CRP!N432</f>
        <v>0.25930999999999998</v>
      </c>
      <c r="F485" s="27">
        <f>CRP!O432</f>
        <v>0.15637000000000001</v>
      </c>
      <c r="G485" s="27">
        <f>CRP!P432</f>
        <v>2.0969999999999999E-2</v>
      </c>
      <c r="H485" s="27">
        <f>CRP!Q432</f>
        <v>0.13539999999999999</v>
      </c>
      <c r="AA485" s="26">
        <v>44271</v>
      </c>
      <c r="AB485" s="27">
        <v>1.5959999999999998E-2</v>
      </c>
      <c r="AC485" s="27">
        <v>0.20721999999999999</v>
      </c>
      <c r="AD485" s="27">
        <v>0.25930999999999998</v>
      </c>
      <c r="AE485" s="27">
        <v>0.15637000000000001</v>
      </c>
      <c r="AF485" s="27">
        <v>2.0969999999999999E-2</v>
      </c>
      <c r="AG485" s="27">
        <v>0.13539999999999999</v>
      </c>
    </row>
    <row r="486" spans="2:33" s="14" customFormat="1" ht="12">
      <c r="B486" s="26">
        <f>CRP!K433</f>
        <v>44270</v>
      </c>
      <c r="C486" s="27">
        <f>CRP!L433</f>
        <v>1.6060000000000001E-2</v>
      </c>
      <c r="D486" s="27">
        <f>CRP!M433</f>
        <v>0.20918999999999999</v>
      </c>
      <c r="E486" s="27">
        <f>CRP!N433</f>
        <v>0.25801000000000002</v>
      </c>
      <c r="F486" s="27">
        <f>CRP!O433</f>
        <v>0.15776999999999999</v>
      </c>
      <c r="G486" s="27">
        <f>CRP!P433</f>
        <v>2.1520000000000001E-2</v>
      </c>
      <c r="H486" s="27">
        <f>CRP!Q433</f>
        <v>0.13625000000000001</v>
      </c>
      <c r="AA486" s="26">
        <v>44270</v>
      </c>
      <c r="AB486" s="27">
        <v>1.6060000000000001E-2</v>
      </c>
      <c r="AC486" s="27">
        <v>0.20918999999999999</v>
      </c>
      <c r="AD486" s="27">
        <v>0.25801000000000002</v>
      </c>
      <c r="AE486" s="27">
        <v>0.15776999999999999</v>
      </c>
      <c r="AF486" s="27">
        <v>2.1520000000000001E-2</v>
      </c>
      <c r="AG486" s="27">
        <v>0.13625000000000001</v>
      </c>
    </row>
    <row r="487" spans="2:33" s="14" customFormat="1" ht="12">
      <c r="B487" s="26">
        <f>CRP!K434</f>
        <v>44267</v>
      </c>
      <c r="C487" s="27">
        <f>CRP!L434</f>
        <v>1.5980000000000001E-2</v>
      </c>
      <c r="D487" s="27">
        <f>CRP!M434</f>
        <v>0.22203999999999999</v>
      </c>
      <c r="E487" s="27">
        <f>CRP!N434</f>
        <v>0.25683</v>
      </c>
      <c r="F487" s="27">
        <f>CRP!O434</f>
        <v>0.15869</v>
      </c>
      <c r="G487" s="27">
        <f>CRP!P434</f>
        <v>2.1049999999999999E-2</v>
      </c>
      <c r="H487" s="27">
        <f>CRP!Q434</f>
        <v>0.13764000000000001</v>
      </c>
      <c r="AA487" s="26">
        <v>44267</v>
      </c>
      <c r="AB487" s="27">
        <v>1.5980000000000001E-2</v>
      </c>
      <c r="AC487" s="27">
        <v>0.22203999999999999</v>
      </c>
      <c r="AD487" s="27">
        <v>0.25683</v>
      </c>
      <c r="AE487" s="27">
        <v>0.15869</v>
      </c>
      <c r="AF487" s="27">
        <v>2.1049999999999999E-2</v>
      </c>
      <c r="AG487" s="27">
        <v>0.13764000000000001</v>
      </c>
    </row>
    <row r="488" spans="2:33" s="14" customFormat="1" ht="12">
      <c r="B488" s="26">
        <f>CRP!K435</f>
        <v>44266</v>
      </c>
      <c r="C488" s="27">
        <f>CRP!L435</f>
        <v>1.618E-2</v>
      </c>
      <c r="D488" s="27">
        <f>CRP!M435</f>
        <v>0.22117000000000001</v>
      </c>
      <c r="E488" s="27">
        <f>CRP!N435</f>
        <v>0.25635999999999998</v>
      </c>
      <c r="F488" s="27">
        <f>CRP!O435</f>
        <v>0.15928</v>
      </c>
      <c r="G488" s="27">
        <f>CRP!P435</f>
        <v>2.0219999999999998E-2</v>
      </c>
      <c r="H488" s="27">
        <f>CRP!Q435</f>
        <v>0.13905999999999999</v>
      </c>
      <c r="AA488" s="26">
        <v>44266</v>
      </c>
      <c r="AB488" s="27">
        <v>1.618E-2</v>
      </c>
      <c r="AC488" s="27">
        <v>0.22117000000000001</v>
      </c>
      <c r="AD488" s="27">
        <v>0.25635999999999998</v>
      </c>
      <c r="AE488" s="27">
        <v>0.15928</v>
      </c>
      <c r="AF488" s="27">
        <v>2.0219999999999998E-2</v>
      </c>
      <c r="AG488" s="27">
        <v>0.13905999999999999</v>
      </c>
    </row>
    <row r="489" spans="2:33" s="14" customFormat="1" ht="12">
      <c r="B489" s="26">
        <f>CRP!K436</f>
        <v>44265</v>
      </c>
      <c r="C489" s="27">
        <f>CRP!L436</f>
        <v>1.6469999999999999E-2</v>
      </c>
      <c r="D489" s="27">
        <f>CRP!M436</f>
        <v>0.21872</v>
      </c>
      <c r="E489" s="27">
        <f>CRP!N436</f>
        <v>0.25634000000000001</v>
      </c>
      <c r="F489" s="27">
        <f>CRP!O436</f>
        <v>0.15952</v>
      </c>
      <c r="G489" s="27">
        <f>CRP!P436</f>
        <v>2.035E-2</v>
      </c>
      <c r="H489" s="27">
        <f>CRP!Q436</f>
        <v>0.13916999999999999</v>
      </c>
      <c r="AA489" s="26">
        <v>44265</v>
      </c>
      <c r="AB489" s="27">
        <v>1.6469999999999999E-2</v>
      </c>
      <c r="AC489" s="27">
        <v>0.21872</v>
      </c>
      <c r="AD489" s="27">
        <v>0.25634000000000001</v>
      </c>
      <c r="AE489" s="27">
        <v>0.15952</v>
      </c>
      <c r="AF489" s="27">
        <v>2.035E-2</v>
      </c>
      <c r="AG489" s="27">
        <v>0.13916999999999999</v>
      </c>
    </row>
    <row r="490" spans="2:33" s="14" customFormat="1" ht="12">
      <c r="B490" s="26">
        <f>CRP!K437</f>
        <v>44264</v>
      </c>
      <c r="C490" s="27">
        <f>CRP!L437</f>
        <v>1.6389999999999998E-2</v>
      </c>
      <c r="D490" s="27">
        <f>CRP!M437</f>
        <v>0.21653</v>
      </c>
      <c r="E490" s="27">
        <f>CRP!N437</f>
        <v>0.25659999999999999</v>
      </c>
      <c r="F490" s="27">
        <f>CRP!O437</f>
        <v>0.15878</v>
      </c>
      <c r="G490" s="27">
        <f>CRP!P437</f>
        <v>2.035E-2</v>
      </c>
      <c r="H490" s="27">
        <f>CRP!Q437</f>
        <v>0.13843</v>
      </c>
      <c r="AA490" s="26">
        <v>44264</v>
      </c>
      <c r="AB490" s="27">
        <v>1.6389999999999998E-2</v>
      </c>
      <c r="AC490" s="27">
        <v>0.21653</v>
      </c>
      <c r="AD490" s="27">
        <v>0.25659999999999999</v>
      </c>
      <c r="AE490" s="27">
        <v>0.15878</v>
      </c>
      <c r="AF490" s="27">
        <v>2.035E-2</v>
      </c>
      <c r="AG490" s="27">
        <v>0.13843</v>
      </c>
    </row>
    <row r="491" spans="2:33" s="14" customFormat="1" ht="12">
      <c r="B491" s="26">
        <f>CRP!K438</f>
        <v>44263</v>
      </c>
      <c r="C491" s="27">
        <f>CRP!L438</f>
        <v>1.6209999999999999E-2</v>
      </c>
      <c r="D491" s="27">
        <f>CRP!M438</f>
        <v>0.21898000000000001</v>
      </c>
      <c r="E491" s="27">
        <f>CRP!N438</f>
        <v>0.25724999999999998</v>
      </c>
      <c r="F491" s="27">
        <f>CRP!O438</f>
        <v>0.15933</v>
      </c>
      <c r="G491" s="27">
        <f>CRP!P438</f>
        <v>2.0310000000000002E-2</v>
      </c>
      <c r="H491" s="27">
        <f>CRP!Q438</f>
        <v>0.13902</v>
      </c>
      <c r="AA491" s="26">
        <v>44263</v>
      </c>
      <c r="AB491" s="27">
        <v>1.6209999999999999E-2</v>
      </c>
      <c r="AC491" s="27">
        <v>0.21898000000000001</v>
      </c>
      <c r="AD491" s="27">
        <v>0.25724999999999998</v>
      </c>
      <c r="AE491" s="27">
        <v>0.15933</v>
      </c>
      <c r="AF491" s="27">
        <v>2.0310000000000002E-2</v>
      </c>
      <c r="AG491" s="27">
        <v>0.13902</v>
      </c>
    </row>
    <row r="492" spans="2:33" s="14" customFormat="1" ht="12">
      <c r="B492" s="26">
        <f>CRP!K439</f>
        <v>44260</v>
      </c>
      <c r="C492" s="27">
        <f>CRP!L439</f>
        <v>1.6049999999999998E-2</v>
      </c>
      <c r="D492" s="27">
        <f>CRP!M439</f>
        <v>0.22492000000000001</v>
      </c>
      <c r="E492" s="27">
        <f>CRP!N439</f>
        <v>0.2576</v>
      </c>
      <c r="F492" s="27">
        <f>CRP!O439</f>
        <v>0.16026000000000001</v>
      </c>
      <c r="G492" s="27">
        <f>CRP!P439</f>
        <v>1.9949999999999999E-2</v>
      </c>
      <c r="H492" s="27">
        <f>CRP!Q439</f>
        <v>0.14030999999999999</v>
      </c>
      <c r="AA492" s="26">
        <v>44260</v>
      </c>
      <c r="AB492" s="27">
        <v>1.6049999999999998E-2</v>
      </c>
      <c r="AC492" s="27">
        <v>0.22492000000000001</v>
      </c>
      <c r="AD492" s="27">
        <v>0.2576</v>
      </c>
      <c r="AE492" s="27">
        <v>0.16026000000000001</v>
      </c>
      <c r="AF492" s="27">
        <v>1.9949999999999999E-2</v>
      </c>
      <c r="AG492" s="27">
        <v>0.14030999999999999</v>
      </c>
    </row>
    <row r="493" spans="2:33" s="14" customFormat="1" ht="12">
      <c r="B493" s="26">
        <f>CRP!K440</f>
        <v>44259</v>
      </c>
      <c r="C493" s="27">
        <f>CRP!L440</f>
        <v>1.5959999999999998E-2</v>
      </c>
      <c r="D493" s="27">
        <f>CRP!M440</f>
        <v>0.22419</v>
      </c>
      <c r="E493" s="27">
        <f>CRP!N440</f>
        <v>0.25725999999999999</v>
      </c>
      <c r="F493" s="27">
        <f>CRP!O440</f>
        <v>0.15977</v>
      </c>
      <c r="G493" s="27">
        <f>CRP!P440</f>
        <v>1.967E-2</v>
      </c>
      <c r="H493" s="27">
        <f>CRP!Q440</f>
        <v>0.1401</v>
      </c>
      <c r="AA493" s="26">
        <v>44259</v>
      </c>
      <c r="AB493" s="27">
        <v>1.5959999999999998E-2</v>
      </c>
      <c r="AC493" s="27">
        <v>0.22419</v>
      </c>
      <c r="AD493" s="27">
        <v>0.25725999999999999</v>
      </c>
      <c r="AE493" s="27">
        <v>0.15977</v>
      </c>
      <c r="AF493" s="27">
        <v>1.967E-2</v>
      </c>
      <c r="AG493" s="27">
        <v>0.1401</v>
      </c>
    </row>
    <row r="494" spans="2:33" s="14" customFormat="1" ht="12">
      <c r="B494" s="26">
        <f>CRP!K441</f>
        <v>44258</v>
      </c>
      <c r="C494" s="27">
        <f>CRP!L441</f>
        <v>1.576E-2</v>
      </c>
      <c r="D494" s="27">
        <f>CRP!M441</f>
        <v>0.22445000000000001</v>
      </c>
      <c r="E494" s="27">
        <f>CRP!N441</f>
        <v>0.25707000000000002</v>
      </c>
      <c r="F494" s="27">
        <f>CRP!O441</f>
        <v>0.15906000000000001</v>
      </c>
      <c r="G494" s="27">
        <f>CRP!P441</f>
        <v>1.95E-2</v>
      </c>
      <c r="H494" s="27">
        <f>CRP!Q441</f>
        <v>0.13955999999999999</v>
      </c>
      <c r="AA494" s="26">
        <v>44258</v>
      </c>
      <c r="AB494" s="27">
        <v>1.576E-2</v>
      </c>
      <c r="AC494" s="27">
        <v>0.22445000000000001</v>
      </c>
      <c r="AD494" s="27">
        <v>0.25707000000000002</v>
      </c>
      <c r="AE494" s="27">
        <v>0.15906000000000001</v>
      </c>
      <c r="AF494" s="27">
        <v>1.95E-2</v>
      </c>
      <c r="AG494" s="27">
        <v>0.13955999999999999</v>
      </c>
    </row>
    <row r="495" spans="2:33" s="14" customFormat="1" ht="12">
      <c r="B495" s="26">
        <f>CRP!K442</f>
        <v>44257</v>
      </c>
      <c r="C495" s="27">
        <f>CRP!L442</f>
        <v>1.5910000000000001E-2</v>
      </c>
      <c r="D495" s="27">
        <f>CRP!M442</f>
        <v>0.21815000000000001</v>
      </c>
      <c r="E495" s="27">
        <f>CRP!N442</f>
        <v>0.25652999999999998</v>
      </c>
      <c r="F495" s="27">
        <f>CRP!O442</f>
        <v>0.161</v>
      </c>
      <c r="G495" s="27">
        <f>CRP!P442</f>
        <v>1.9699999999999999E-2</v>
      </c>
      <c r="H495" s="27">
        <f>CRP!Q442</f>
        <v>0.14130000000000001</v>
      </c>
      <c r="AA495" s="26">
        <v>44257</v>
      </c>
      <c r="AB495" s="27">
        <v>1.5910000000000001E-2</v>
      </c>
      <c r="AC495" s="27">
        <v>0.21815000000000001</v>
      </c>
      <c r="AD495" s="27">
        <v>0.25652999999999998</v>
      </c>
      <c r="AE495" s="27">
        <v>0.161</v>
      </c>
      <c r="AF495" s="27">
        <v>1.9699999999999999E-2</v>
      </c>
      <c r="AG495" s="27">
        <v>0.14130000000000001</v>
      </c>
    </row>
    <row r="496" spans="2:33" s="14" customFormat="1" ht="12">
      <c r="B496" s="26">
        <f>CRP!K443</f>
        <v>44253</v>
      </c>
      <c r="C496" s="27">
        <f>CRP!L443</f>
        <v>1.495E-2</v>
      </c>
      <c r="D496" s="27">
        <f>CRP!M443</f>
        <v>0.21826000000000001</v>
      </c>
      <c r="E496" s="27">
        <f>CRP!N443</f>
        <v>0.25536999999999999</v>
      </c>
      <c r="F496" s="27">
        <f>CRP!O443</f>
        <v>0.16098000000000001</v>
      </c>
      <c r="G496" s="27">
        <f>CRP!P443</f>
        <v>1.9699999999999999E-2</v>
      </c>
      <c r="H496" s="27">
        <f>CRP!Q443</f>
        <v>0.14127999999999999</v>
      </c>
      <c r="AA496" s="26">
        <v>44253</v>
      </c>
      <c r="AB496" s="27">
        <v>1.495E-2</v>
      </c>
      <c r="AC496" s="27">
        <v>0.21826000000000001</v>
      </c>
      <c r="AD496" s="27">
        <v>0.25536999999999999</v>
      </c>
      <c r="AE496" s="27">
        <v>0.16098000000000001</v>
      </c>
      <c r="AF496" s="27">
        <v>1.9699999999999999E-2</v>
      </c>
      <c r="AG496" s="27">
        <v>0.14127999999999999</v>
      </c>
    </row>
    <row r="497" spans="2:33" s="14" customFormat="1" ht="12">
      <c r="B497" s="26">
        <f>CRP!K444</f>
        <v>44252</v>
      </c>
      <c r="C497" s="27">
        <f>CRP!L444</f>
        <v>1.448E-2</v>
      </c>
      <c r="D497" s="27">
        <f>CRP!M444</f>
        <v>0.21890000000000001</v>
      </c>
      <c r="E497" s="27">
        <f>CRP!N444</f>
        <v>0.25545000000000001</v>
      </c>
      <c r="F497" s="27">
        <f>CRP!O444</f>
        <v>0.16042000000000001</v>
      </c>
      <c r="G497" s="27">
        <f>CRP!P444</f>
        <v>1.8929999999999999E-2</v>
      </c>
      <c r="H497" s="27">
        <f>CRP!Q444</f>
        <v>0.14149</v>
      </c>
      <c r="AA497" s="26">
        <v>44252</v>
      </c>
      <c r="AB497" s="27">
        <v>1.448E-2</v>
      </c>
      <c r="AC497" s="27">
        <v>0.21890000000000001</v>
      </c>
      <c r="AD497" s="27">
        <v>0.25545000000000001</v>
      </c>
      <c r="AE497" s="27">
        <v>0.16042000000000001</v>
      </c>
      <c r="AF497" s="27">
        <v>1.8929999999999999E-2</v>
      </c>
      <c r="AG497" s="27">
        <v>0.14149</v>
      </c>
    </row>
    <row r="498" spans="2:33" s="14" customFormat="1" ht="12">
      <c r="B498" s="26">
        <f>CRP!K445</f>
        <v>44251</v>
      </c>
      <c r="C498" s="27">
        <f>CRP!L445</f>
        <v>1.4999999999999999E-2</v>
      </c>
      <c r="D498" s="27">
        <f>CRP!M445</f>
        <v>0.21904000000000001</v>
      </c>
      <c r="E498" s="27">
        <f>CRP!N445</f>
        <v>0.25530000000000003</v>
      </c>
      <c r="F498" s="27">
        <f>CRP!O445</f>
        <v>0.16219</v>
      </c>
      <c r="G498" s="27">
        <f>CRP!P445</f>
        <v>1.8530000000000001E-2</v>
      </c>
      <c r="H498" s="27">
        <f>CRP!Q445</f>
        <v>0.14366000000000001</v>
      </c>
      <c r="AA498" s="26">
        <v>44251</v>
      </c>
      <c r="AB498" s="27">
        <v>1.4999999999999999E-2</v>
      </c>
      <c r="AC498" s="27">
        <v>0.21904000000000001</v>
      </c>
      <c r="AD498" s="27">
        <v>0.25530000000000003</v>
      </c>
      <c r="AE498" s="27">
        <v>0.16219</v>
      </c>
      <c r="AF498" s="27">
        <v>1.8530000000000001E-2</v>
      </c>
      <c r="AG498" s="27">
        <v>0.14366000000000001</v>
      </c>
    </row>
    <row r="499" spans="2:33" s="14" customFormat="1" ht="12">
      <c r="B499" s="26">
        <f>CRP!K446</f>
        <v>44250</v>
      </c>
      <c r="C499" s="27">
        <f>CRP!L446</f>
        <v>1.4659999999999999E-2</v>
      </c>
      <c r="D499" s="27">
        <f>CRP!M446</f>
        <v>0.21868000000000001</v>
      </c>
      <c r="E499" s="27">
        <f>CRP!N446</f>
        <v>0.25563999999999998</v>
      </c>
      <c r="F499" s="27">
        <f>CRP!O446</f>
        <v>0.16159999999999999</v>
      </c>
      <c r="G499" s="27">
        <f>CRP!P446</f>
        <v>1.8919999999999999E-2</v>
      </c>
      <c r="H499" s="27">
        <f>CRP!Q446</f>
        <v>0.14268</v>
      </c>
      <c r="AA499" s="26">
        <v>44250</v>
      </c>
      <c r="AB499" s="27">
        <v>1.4659999999999999E-2</v>
      </c>
      <c r="AC499" s="27">
        <v>0.21868000000000001</v>
      </c>
      <c r="AD499" s="27">
        <v>0.25563999999999998</v>
      </c>
      <c r="AE499" s="27">
        <v>0.16159999999999999</v>
      </c>
      <c r="AF499" s="27">
        <v>1.8919999999999999E-2</v>
      </c>
      <c r="AG499" s="27">
        <v>0.14268</v>
      </c>
    </row>
    <row r="500" spans="2:33" s="14" customFormat="1" ht="12">
      <c r="B500" s="26">
        <f>CRP!K447</f>
        <v>44249</v>
      </c>
      <c r="C500" s="27">
        <f>CRP!L447</f>
        <v>1.465E-2</v>
      </c>
      <c r="D500" s="27">
        <f>CRP!M447</f>
        <v>0.21976000000000001</v>
      </c>
      <c r="E500" s="27">
        <f>CRP!N447</f>
        <v>0.25668000000000002</v>
      </c>
      <c r="F500" s="27">
        <f>CRP!O447</f>
        <v>0.16181999999999999</v>
      </c>
      <c r="G500" s="27">
        <f>CRP!P447</f>
        <v>1.9300000000000001E-2</v>
      </c>
      <c r="H500" s="27">
        <f>CRP!Q447</f>
        <v>0.14252000000000001</v>
      </c>
      <c r="AA500" s="26">
        <v>44249</v>
      </c>
      <c r="AB500" s="27">
        <v>1.465E-2</v>
      </c>
      <c r="AC500" s="27">
        <v>0.21976000000000001</v>
      </c>
      <c r="AD500" s="27">
        <v>0.25668000000000002</v>
      </c>
      <c r="AE500" s="27">
        <v>0.16181999999999999</v>
      </c>
      <c r="AF500" s="27">
        <v>1.9300000000000001E-2</v>
      </c>
      <c r="AG500" s="27">
        <v>0.14252000000000001</v>
      </c>
    </row>
    <row r="501" spans="2:33" s="14" customFormat="1" ht="12">
      <c r="B501" s="26">
        <f>CRP!K448</f>
        <v>44246</v>
      </c>
      <c r="C501" s="27">
        <f>CRP!L448</f>
        <v>1.4420000000000001E-2</v>
      </c>
      <c r="D501" s="27">
        <f>CRP!M448</f>
        <v>0.22120999999999999</v>
      </c>
      <c r="E501" s="27">
        <f>CRP!N448</f>
        <v>0.25391000000000002</v>
      </c>
      <c r="F501" s="27">
        <f>CRP!O448</f>
        <v>0.16220000000000001</v>
      </c>
      <c r="G501" s="27">
        <f>CRP!P448</f>
        <v>1.8769999999999998E-2</v>
      </c>
      <c r="H501" s="27">
        <f>CRP!Q448</f>
        <v>0.14343</v>
      </c>
      <c r="AA501" s="26">
        <v>44246</v>
      </c>
      <c r="AB501" s="27">
        <v>1.4420000000000001E-2</v>
      </c>
      <c r="AC501" s="27">
        <v>0.22120999999999999</v>
      </c>
      <c r="AD501" s="27">
        <v>0.25391000000000002</v>
      </c>
      <c r="AE501" s="27">
        <v>0.16220000000000001</v>
      </c>
      <c r="AF501" s="27">
        <v>1.8769999999999998E-2</v>
      </c>
      <c r="AG501" s="27">
        <v>0.14343</v>
      </c>
    </row>
    <row r="502" spans="2:33" s="14" customFormat="1" ht="12">
      <c r="B502" s="26">
        <f>CRP!K449</f>
        <v>44245</v>
      </c>
      <c r="C502" s="27">
        <f>CRP!L449</f>
        <v>1.4540000000000001E-2</v>
      </c>
      <c r="D502" s="27">
        <f>CRP!M449</f>
        <v>0.22216</v>
      </c>
      <c r="E502" s="27">
        <f>CRP!N449</f>
        <v>0.25394</v>
      </c>
      <c r="F502" s="27">
        <f>CRP!O449</f>
        <v>0.16286</v>
      </c>
      <c r="G502" s="27">
        <f>CRP!P449</f>
        <v>1.8550000000000001E-2</v>
      </c>
      <c r="H502" s="27">
        <f>CRP!Q449</f>
        <v>0.14430999999999999</v>
      </c>
      <c r="AA502" s="26">
        <v>44245</v>
      </c>
      <c r="AB502" s="27">
        <v>1.4540000000000001E-2</v>
      </c>
      <c r="AC502" s="27">
        <v>0.22216</v>
      </c>
      <c r="AD502" s="27">
        <v>0.25394</v>
      </c>
      <c r="AE502" s="27">
        <v>0.16286</v>
      </c>
      <c r="AF502" s="27">
        <v>1.8550000000000001E-2</v>
      </c>
      <c r="AG502" s="27">
        <v>0.14430999999999999</v>
      </c>
    </row>
    <row r="503" spans="2:33" s="14" customFormat="1" ht="12">
      <c r="B503" s="26">
        <f>CRP!K450</f>
        <v>44244</v>
      </c>
      <c r="C503" s="27">
        <f>CRP!L450</f>
        <v>1.423E-2</v>
      </c>
      <c r="D503" s="27">
        <f>CRP!M450</f>
        <v>0.22273000000000001</v>
      </c>
      <c r="E503" s="27">
        <f>CRP!N450</f>
        <v>0.25389</v>
      </c>
      <c r="F503" s="27">
        <f>CRP!O450</f>
        <v>0.16173999999999999</v>
      </c>
      <c r="G503" s="27">
        <f>CRP!P450</f>
        <v>1.8620000000000001E-2</v>
      </c>
      <c r="H503" s="27">
        <f>CRP!Q450</f>
        <v>0.14312</v>
      </c>
      <c r="AA503" s="26">
        <v>44244</v>
      </c>
      <c r="AB503" s="27">
        <v>1.423E-2</v>
      </c>
      <c r="AC503" s="27">
        <v>0.22273000000000001</v>
      </c>
      <c r="AD503" s="27">
        <v>0.25389</v>
      </c>
      <c r="AE503" s="27">
        <v>0.16173999999999999</v>
      </c>
      <c r="AF503" s="27">
        <v>1.8620000000000001E-2</v>
      </c>
      <c r="AG503" s="27">
        <v>0.14312</v>
      </c>
    </row>
    <row r="504" spans="2:33" s="14" customFormat="1" ht="12">
      <c r="B504" s="26">
        <f>CRP!K451</f>
        <v>44243</v>
      </c>
      <c r="C504" s="27">
        <f>CRP!L451</f>
        <v>1.4069999999999999E-2</v>
      </c>
      <c r="D504" s="27">
        <f>CRP!M451</f>
        <v>0.22226000000000001</v>
      </c>
      <c r="E504" s="27">
        <f>CRP!N451</f>
        <v>0.25385000000000002</v>
      </c>
      <c r="F504" s="27">
        <f>CRP!O451</f>
        <v>0.16078000000000001</v>
      </c>
      <c r="G504" s="27">
        <f>CRP!P451</f>
        <v>1.8450000000000001E-2</v>
      </c>
      <c r="H504" s="27">
        <f>CRP!Q451</f>
        <v>0.14233000000000001</v>
      </c>
      <c r="AA504" s="26">
        <v>44243</v>
      </c>
      <c r="AB504" s="27">
        <v>1.4069999999999999E-2</v>
      </c>
      <c r="AC504" s="27">
        <v>0.22226000000000001</v>
      </c>
      <c r="AD504" s="27">
        <v>0.25385000000000002</v>
      </c>
      <c r="AE504" s="27">
        <v>0.16078000000000001</v>
      </c>
      <c r="AF504" s="27">
        <v>1.8450000000000001E-2</v>
      </c>
      <c r="AG504" s="27">
        <v>0.14233000000000001</v>
      </c>
    </row>
    <row r="505" spans="2:33" s="14" customFormat="1" ht="12">
      <c r="B505" s="26">
        <f>CRP!K452</f>
        <v>44242</v>
      </c>
      <c r="C505" s="27">
        <f>CRP!L452</f>
        <v>1.409E-2</v>
      </c>
      <c r="D505" s="27">
        <f>CRP!M452</f>
        <v>0.22056999999999999</v>
      </c>
      <c r="E505" s="27">
        <f>CRP!N452</f>
        <v>0.25153999999999999</v>
      </c>
      <c r="F505" s="27">
        <f>CRP!O452</f>
        <v>0.16014999999999999</v>
      </c>
      <c r="G505" s="27">
        <f>CRP!P452</f>
        <v>1.865E-2</v>
      </c>
      <c r="H505" s="27">
        <f>CRP!Q452</f>
        <v>0.14149999999999999</v>
      </c>
      <c r="AA505" s="26">
        <v>44242</v>
      </c>
      <c r="AB505" s="27">
        <v>1.409E-2</v>
      </c>
      <c r="AC505" s="27">
        <v>0.22056999999999999</v>
      </c>
      <c r="AD505" s="27">
        <v>0.25153999999999999</v>
      </c>
      <c r="AE505" s="27">
        <v>0.16014999999999999</v>
      </c>
      <c r="AF505" s="27">
        <v>1.865E-2</v>
      </c>
      <c r="AG505" s="27">
        <v>0.14149999999999999</v>
      </c>
    </row>
    <row r="506" spans="2:33" s="14" customFormat="1" ht="12">
      <c r="B506" s="26">
        <f>CRP!K453</f>
        <v>44237</v>
      </c>
      <c r="C506" s="27">
        <f>CRP!L453</f>
        <v>1.434E-2</v>
      </c>
      <c r="D506" s="27">
        <f>CRP!M453</f>
        <v>0.22131000000000001</v>
      </c>
      <c r="E506" s="27">
        <f>CRP!N453</f>
        <v>0.25276999999999999</v>
      </c>
      <c r="F506" s="27">
        <f>CRP!O453</f>
        <v>0.1618</v>
      </c>
      <c r="G506" s="27">
        <f>CRP!P453</f>
        <v>1.83E-2</v>
      </c>
      <c r="H506" s="27">
        <f>CRP!Q453</f>
        <v>0.14349999999999999</v>
      </c>
      <c r="AA506" s="26">
        <v>44237</v>
      </c>
      <c r="AB506" s="27">
        <v>1.434E-2</v>
      </c>
      <c r="AC506" s="27">
        <v>0.22131000000000001</v>
      </c>
      <c r="AD506" s="27">
        <v>0.25276999999999999</v>
      </c>
      <c r="AE506" s="27">
        <v>0.1618</v>
      </c>
      <c r="AF506" s="27">
        <v>1.83E-2</v>
      </c>
      <c r="AG506" s="27">
        <v>0.14349999999999999</v>
      </c>
    </row>
    <row r="507" spans="2:33" s="14" customFormat="1" ht="12">
      <c r="B507" s="26">
        <f>CRP!K454</f>
        <v>44236</v>
      </c>
      <c r="C507" s="27">
        <f>CRP!L454</f>
        <v>1.431E-2</v>
      </c>
      <c r="D507" s="27">
        <f>CRP!M454</f>
        <v>0.22006000000000001</v>
      </c>
      <c r="E507" s="27">
        <f>CRP!N454</f>
        <v>0.25212000000000001</v>
      </c>
      <c r="F507" s="27">
        <f>CRP!O454</f>
        <v>0.16175999999999999</v>
      </c>
      <c r="G507" s="27">
        <f>CRP!P454</f>
        <v>1.8200000000000001E-2</v>
      </c>
      <c r="H507" s="27">
        <f>CRP!Q454</f>
        <v>0.14355999999999999</v>
      </c>
      <c r="AA507" s="26">
        <v>44236</v>
      </c>
      <c r="AB507" s="27">
        <v>1.431E-2</v>
      </c>
      <c r="AC507" s="27">
        <v>0.22006000000000001</v>
      </c>
      <c r="AD507" s="27">
        <v>0.25212000000000001</v>
      </c>
      <c r="AE507" s="27">
        <v>0.16175999999999999</v>
      </c>
      <c r="AF507" s="27">
        <v>1.8200000000000001E-2</v>
      </c>
      <c r="AG507" s="27">
        <v>0.14355999999999999</v>
      </c>
    </row>
    <row r="508" spans="2:33" s="14" customFormat="1" ht="12">
      <c r="B508" s="26">
        <f>CRP!K455</f>
        <v>44235</v>
      </c>
      <c r="C508" s="27">
        <f>CRP!L455</f>
        <v>1.389E-2</v>
      </c>
      <c r="D508" s="27">
        <f>CRP!M455</f>
        <v>0.22256999999999999</v>
      </c>
      <c r="E508" s="27">
        <f>CRP!N455</f>
        <v>0.25155</v>
      </c>
      <c r="F508" s="27">
        <f>CRP!O455</f>
        <v>0.16233</v>
      </c>
      <c r="G508" s="27">
        <f>CRP!P455</f>
        <v>1.8270000000000002E-2</v>
      </c>
      <c r="H508" s="27">
        <f>CRP!Q455</f>
        <v>0.14405999999999999</v>
      </c>
      <c r="AA508" s="26">
        <v>44235</v>
      </c>
      <c r="AB508" s="27">
        <v>1.389E-2</v>
      </c>
      <c r="AC508" s="27">
        <v>0.22256999999999999</v>
      </c>
      <c r="AD508" s="27">
        <v>0.25155</v>
      </c>
      <c r="AE508" s="27">
        <v>0.16233</v>
      </c>
      <c r="AF508" s="27">
        <v>1.8270000000000002E-2</v>
      </c>
      <c r="AG508" s="27">
        <v>0.14405999999999999</v>
      </c>
    </row>
    <row r="509" spans="2:33" s="14" customFormat="1" ht="12">
      <c r="B509" s="26">
        <f>CRP!K456</f>
        <v>44232</v>
      </c>
      <c r="C509" s="27">
        <f>CRP!L456</f>
        <v>1.354E-2</v>
      </c>
      <c r="D509" s="27">
        <f>CRP!M456</f>
        <v>0.22714000000000001</v>
      </c>
      <c r="E509" s="27">
        <f>CRP!N456</f>
        <v>0.25285999999999997</v>
      </c>
      <c r="F509" s="27">
        <f>CRP!O456</f>
        <v>0.16289000000000001</v>
      </c>
      <c r="G509" s="27">
        <f>CRP!P456</f>
        <v>1.7819999999999999E-2</v>
      </c>
      <c r="H509" s="27">
        <f>CRP!Q456</f>
        <v>0.14507</v>
      </c>
      <c r="AA509" s="26">
        <v>44232</v>
      </c>
      <c r="AB509" s="27">
        <v>1.354E-2</v>
      </c>
      <c r="AC509" s="27">
        <v>0.22714000000000001</v>
      </c>
      <c r="AD509" s="27">
        <v>0.25285999999999997</v>
      </c>
      <c r="AE509" s="27">
        <v>0.16289000000000001</v>
      </c>
      <c r="AF509" s="27">
        <v>1.7819999999999999E-2</v>
      </c>
      <c r="AG509" s="27">
        <v>0.14507</v>
      </c>
    </row>
    <row r="510" spans="2:33" s="14" customFormat="1" ht="12">
      <c r="B510" s="26">
        <f>CRP!K457</f>
        <v>44231</v>
      </c>
      <c r="C510" s="27">
        <f>CRP!L457</f>
        <v>1.345E-2</v>
      </c>
      <c r="D510" s="27">
        <f>CRP!M457</f>
        <v>0.22950000000000001</v>
      </c>
      <c r="E510" s="27">
        <f>CRP!N457</f>
        <v>0.25276999999999999</v>
      </c>
      <c r="F510" s="27">
        <f>CRP!O457</f>
        <v>0.16411999999999999</v>
      </c>
      <c r="G510" s="27">
        <f>CRP!P457</f>
        <v>1.7899999999999999E-2</v>
      </c>
      <c r="H510" s="27">
        <f>CRP!Q457</f>
        <v>0.14621999999999999</v>
      </c>
      <c r="AA510" s="26">
        <v>44231</v>
      </c>
      <c r="AB510" s="27">
        <v>1.345E-2</v>
      </c>
      <c r="AC510" s="27">
        <v>0.22950000000000001</v>
      </c>
      <c r="AD510" s="27">
        <v>0.25276999999999999</v>
      </c>
      <c r="AE510" s="27">
        <v>0.16411999999999999</v>
      </c>
      <c r="AF510" s="27">
        <v>1.7899999999999999E-2</v>
      </c>
      <c r="AG510" s="27">
        <v>0.14621999999999999</v>
      </c>
    </row>
    <row r="511" spans="2:33" s="14" customFormat="1" ht="12">
      <c r="B511" s="26">
        <f>CRP!K458</f>
        <v>44230</v>
      </c>
      <c r="C511" s="27">
        <f>CRP!L458</f>
        <v>1.329E-2</v>
      </c>
      <c r="D511" s="27">
        <f>CRP!M458</f>
        <v>0.22966</v>
      </c>
      <c r="E511" s="27">
        <f>CRP!N458</f>
        <v>0.25269999999999998</v>
      </c>
      <c r="F511" s="27">
        <f>CRP!O458</f>
        <v>0.16409000000000001</v>
      </c>
      <c r="G511" s="27">
        <f>CRP!P458</f>
        <v>1.7670000000000002E-2</v>
      </c>
      <c r="H511" s="27">
        <f>CRP!Q458</f>
        <v>0.14641999999999999</v>
      </c>
      <c r="AA511" s="26">
        <v>44230</v>
      </c>
      <c r="AB511" s="27">
        <v>1.329E-2</v>
      </c>
      <c r="AC511" s="27">
        <v>0.22966</v>
      </c>
      <c r="AD511" s="27">
        <v>0.25269999999999998</v>
      </c>
      <c r="AE511" s="27">
        <v>0.16409000000000001</v>
      </c>
      <c r="AF511" s="27">
        <v>1.7670000000000002E-2</v>
      </c>
      <c r="AG511" s="27">
        <v>0.14641999999999999</v>
      </c>
    </row>
    <row r="512" spans="2:33" s="14" customFormat="1" ht="12">
      <c r="B512" s="26">
        <f>CRP!K459</f>
        <v>44229</v>
      </c>
      <c r="C512" s="27">
        <f>CRP!L459</f>
        <v>1.3440000000000001E-2</v>
      </c>
      <c r="D512" s="27">
        <f>CRP!M459</f>
        <v>0.22828999999999999</v>
      </c>
      <c r="E512" s="27">
        <f>CRP!N459</f>
        <v>0.25268000000000002</v>
      </c>
      <c r="F512" s="27">
        <f>CRP!O459</f>
        <v>0.16444</v>
      </c>
      <c r="G512" s="27">
        <f>CRP!P459</f>
        <v>1.7649999999999999E-2</v>
      </c>
      <c r="H512" s="27">
        <f>CRP!Q459</f>
        <v>0.14679</v>
      </c>
      <c r="AA512" s="26">
        <v>44229</v>
      </c>
      <c r="AB512" s="27">
        <v>1.3440000000000001E-2</v>
      </c>
      <c r="AC512" s="27">
        <v>0.22828999999999999</v>
      </c>
      <c r="AD512" s="27">
        <v>0.25268000000000002</v>
      </c>
      <c r="AE512" s="27">
        <v>0.16444</v>
      </c>
      <c r="AF512" s="27">
        <v>1.7649999999999999E-2</v>
      </c>
      <c r="AG512" s="27">
        <v>0.14679</v>
      </c>
    </row>
    <row r="513" spans="2:33" s="14" customFormat="1" ht="12">
      <c r="B513" s="26">
        <f>CRP!K460</f>
        <v>44228</v>
      </c>
      <c r="C513" s="27">
        <f>CRP!L460</f>
        <v>1.355E-2</v>
      </c>
      <c r="D513" s="27">
        <f>CRP!M460</f>
        <v>0.22764000000000001</v>
      </c>
      <c r="E513" s="27">
        <f>CRP!N460</f>
        <v>0.25344</v>
      </c>
      <c r="F513" s="27">
        <f>CRP!O460</f>
        <v>0.16463</v>
      </c>
      <c r="G513" s="27">
        <f>CRP!P460</f>
        <v>1.7919999999999998E-2</v>
      </c>
      <c r="H513" s="27">
        <f>CRP!Q460</f>
        <v>0.14671000000000001</v>
      </c>
      <c r="AA513" s="26">
        <v>44228</v>
      </c>
      <c r="AB513" s="27">
        <v>1.355E-2</v>
      </c>
      <c r="AC513" s="27">
        <v>0.22764000000000001</v>
      </c>
      <c r="AD513" s="27">
        <v>0.25344</v>
      </c>
      <c r="AE513" s="27">
        <v>0.16463</v>
      </c>
      <c r="AF513" s="27">
        <v>1.7919999999999998E-2</v>
      </c>
      <c r="AG513" s="27">
        <v>0.14671000000000001</v>
      </c>
    </row>
    <row r="514" spans="2:33" s="14" customFormat="1" ht="12">
      <c r="B514" s="26">
        <f>CRP!K461</f>
        <v>44225</v>
      </c>
      <c r="C514" s="27">
        <f>CRP!L461</f>
        <v>1.592E-2</v>
      </c>
      <c r="D514" s="27">
        <f>CRP!M461</f>
        <v>0.22575000000000001</v>
      </c>
      <c r="E514" s="27">
        <f>CRP!N461</f>
        <v>0.25294</v>
      </c>
      <c r="F514" s="27">
        <f>CRP!O461</f>
        <v>0.16303999999999999</v>
      </c>
      <c r="G514" s="27">
        <f>CRP!P461</f>
        <v>1.7649999999999999E-2</v>
      </c>
      <c r="H514" s="27">
        <f>CRP!Q461</f>
        <v>0.14538999999999999</v>
      </c>
      <c r="AA514" s="26">
        <v>44225</v>
      </c>
      <c r="AB514" s="27">
        <v>1.592E-2</v>
      </c>
      <c r="AC514" s="27">
        <v>0.22575000000000001</v>
      </c>
      <c r="AD514" s="27">
        <v>0.25294</v>
      </c>
      <c r="AE514" s="27">
        <v>0.16303999999999999</v>
      </c>
      <c r="AF514" s="27">
        <v>1.7649999999999999E-2</v>
      </c>
      <c r="AG514" s="27">
        <v>0.14538999999999999</v>
      </c>
    </row>
    <row r="515" spans="2:33" s="14" customFormat="1" ht="12">
      <c r="B515" s="26">
        <f>CRP!K462</f>
        <v>44224</v>
      </c>
      <c r="C515" s="27">
        <f>CRP!L462</f>
        <v>1.546E-2</v>
      </c>
      <c r="D515" s="27">
        <f>CRP!M462</f>
        <v>0.21695</v>
      </c>
      <c r="E515" s="27">
        <f>CRP!N462</f>
        <v>0.25568000000000002</v>
      </c>
      <c r="F515" s="27">
        <f>CRP!O462</f>
        <v>0.15795000000000001</v>
      </c>
      <c r="G515" s="27">
        <f>CRP!P462</f>
        <v>1.7649999999999999E-2</v>
      </c>
      <c r="H515" s="27">
        <f>CRP!Q462</f>
        <v>0.14030000000000001</v>
      </c>
      <c r="AA515" s="26">
        <v>44224</v>
      </c>
      <c r="AB515" s="27">
        <v>1.546E-2</v>
      </c>
      <c r="AC515" s="27">
        <v>0.21695</v>
      </c>
      <c r="AD515" s="27">
        <v>0.25568000000000002</v>
      </c>
      <c r="AE515" s="27">
        <v>0.15795000000000001</v>
      </c>
      <c r="AF515" s="27">
        <v>1.7649999999999999E-2</v>
      </c>
      <c r="AG515" s="27">
        <v>0.14030000000000001</v>
      </c>
    </row>
    <row r="516" spans="2:33" s="14" customFormat="1" ht="12">
      <c r="B516" s="26">
        <f>CRP!K463</f>
        <v>44223</v>
      </c>
      <c r="C516" s="27">
        <f>CRP!L463</f>
        <v>1.5169999999999999E-2</v>
      </c>
      <c r="D516" s="27">
        <f>CRP!M463</f>
        <v>0.21543000000000001</v>
      </c>
      <c r="E516" s="27">
        <f>CRP!N463</f>
        <v>0.25857000000000002</v>
      </c>
      <c r="F516" s="27">
        <f>CRP!O463</f>
        <v>0.15794</v>
      </c>
      <c r="G516" s="27">
        <f>CRP!P463</f>
        <v>1.762E-2</v>
      </c>
      <c r="H516" s="27">
        <f>CRP!Q463</f>
        <v>0.14032</v>
      </c>
      <c r="AA516" s="26">
        <v>44223</v>
      </c>
      <c r="AB516" s="27">
        <v>1.5169999999999999E-2</v>
      </c>
      <c r="AC516" s="27">
        <v>0.21543000000000001</v>
      </c>
      <c r="AD516" s="27">
        <v>0.25857000000000002</v>
      </c>
      <c r="AE516" s="27">
        <v>0.15794</v>
      </c>
      <c r="AF516" s="27">
        <v>1.762E-2</v>
      </c>
      <c r="AG516" s="27">
        <v>0.14032</v>
      </c>
    </row>
    <row r="517" spans="2:33" s="14" customFormat="1" ht="12">
      <c r="B517" s="26">
        <f>CRP!K464</f>
        <v>44222</v>
      </c>
      <c r="C517" s="27">
        <f>CRP!L464</f>
        <v>1.473E-2</v>
      </c>
      <c r="D517" s="27">
        <f>CRP!M464</f>
        <v>0.21368999999999999</v>
      </c>
      <c r="E517" s="27">
        <f>CRP!N464</f>
        <v>0.25879999999999997</v>
      </c>
      <c r="F517" s="27">
        <f>CRP!O464</f>
        <v>0.15786</v>
      </c>
      <c r="G517" s="27">
        <f>CRP!P464</f>
        <v>1.7670000000000002E-2</v>
      </c>
      <c r="H517" s="27">
        <f>CRP!Q464</f>
        <v>0.14019000000000001</v>
      </c>
      <c r="AA517" s="26">
        <v>44222</v>
      </c>
      <c r="AB517" s="27">
        <v>1.473E-2</v>
      </c>
      <c r="AC517" s="27">
        <v>0.21368999999999999</v>
      </c>
      <c r="AD517" s="27">
        <v>0.25879999999999997</v>
      </c>
      <c r="AE517" s="27">
        <v>0.15786</v>
      </c>
      <c r="AF517" s="27">
        <v>1.7670000000000002E-2</v>
      </c>
      <c r="AG517" s="27">
        <v>0.14019000000000001</v>
      </c>
    </row>
    <row r="518" spans="2:33" s="14" customFormat="1" ht="12">
      <c r="B518" s="26">
        <f>CRP!K465</f>
        <v>44221</v>
      </c>
      <c r="C518" s="27">
        <f>CRP!L465</f>
        <v>1.431E-2</v>
      </c>
      <c r="D518" s="27">
        <f>CRP!M465</f>
        <v>0.22055</v>
      </c>
      <c r="E518" s="27">
        <f>CRP!N465</f>
        <v>0.26128000000000001</v>
      </c>
      <c r="F518" s="27">
        <f>CRP!O465</f>
        <v>0.15761</v>
      </c>
      <c r="G518" s="27">
        <f>CRP!P465</f>
        <v>1.7770000000000001E-2</v>
      </c>
      <c r="H518" s="27">
        <f>CRP!Q465</f>
        <v>0.13983999999999999</v>
      </c>
      <c r="AA518" s="26">
        <v>44221</v>
      </c>
      <c r="AB518" s="27">
        <v>1.431E-2</v>
      </c>
      <c r="AC518" s="27">
        <v>0.22055</v>
      </c>
      <c r="AD518" s="27">
        <v>0.26128000000000001</v>
      </c>
      <c r="AE518" s="27">
        <v>0.15761</v>
      </c>
      <c r="AF518" s="27">
        <v>1.7770000000000001E-2</v>
      </c>
      <c r="AG518" s="27">
        <v>0.13983999999999999</v>
      </c>
    </row>
    <row r="519" spans="2:33" s="14" customFormat="1" ht="12">
      <c r="B519" s="26">
        <f>CRP!K466</f>
        <v>44218</v>
      </c>
      <c r="C519" s="27">
        <f>CRP!L466</f>
        <v>1.4579999999999999E-2</v>
      </c>
      <c r="D519" s="27">
        <f>CRP!M466</f>
        <v>0.21493000000000001</v>
      </c>
      <c r="E519" s="27">
        <f>CRP!N466</f>
        <v>0.26529999999999998</v>
      </c>
      <c r="F519" s="27">
        <f>CRP!O466</f>
        <v>0.15826000000000001</v>
      </c>
      <c r="G519" s="27">
        <f>CRP!P466</f>
        <v>1.755E-2</v>
      </c>
      <c r="H519" s="27">
        <f>CRP!Q466</f>
        <v>0.14071</v>
      </c>
      <c r="AA519" s="26">
        <v>44218</v>
      </c>
      <c r="AB519" s="27">
        <v>1.4579999999999999E-2</v>
      </c>
      <c r="AC519" s="27">
        <v>0.21493000000000001</v>
      </c>
      <c r="AD519" s="27">
        <v>0.26529999999999998</v>
      </c>
      <c r="AE519" s="27">
        <v>0.15826000000000001</v>
      </c>
      <c r="AF519" s="27">
        <v>1.755E-2</v>
      </c>
      <c r="AG519" s="27">
        <v>0.14071</v>
      </c>
    </row>
    <row r="520" spans="2:33" s="14" customFormat="1" ht="12">
      <c r="B520" s="26">
        <f>CRP!K467</f>
        <v>44217</v>
      </c>
      <c r="C520" s="27">
        <f>CRP!L467</f>
        <v>1.4460000000000001E-2</v>
      </c>
      <c r="D520" s="27">
        <f>CRP!M467</f>
        <v>0.21390999999999999</v>
      </c>
      <c r="E520" s="27">
        <f>CRP!N467</f>
        <v>0.26600000000000001</v>
      </c>
      <c r="F520" s="27">
        <f>CRP!O467</f>
        <v>0.15820000000000001</v>
      </c>
      <c r="G520" s="27">
        <f>CRP!P467</f>
        <v>1.702E-2</v>
      </c>
      <c r="H520" s="27">
        <f>CRP!Q467</f>
        <v>0.14118</v>
      </c>
      <c r="AA520" s="26">
        <v>44217</v>
      </c>
      <c r="AB520" s="27">
        <v>1.4460000000000001E-2</v>
      </c>
      <c r="AC520" s="27">
        <v>0.21390999999999999</v>
      </c>
      <c r="AD520" s="27">
        <v>0.26600000000000001</v>
      </c>
      <c r="AE520" s="27">
        <v>0.15820000000000001</v>
      </c>
      <c r="AF520" s="27">
        <v>1.702E-2</v>
      </c>
      <c r="AG520" s="27">
        <v>0.14118</v>
      </c>
    </row>
    <row r="521" spans="2:33" s="14" customFormat="1" ht="12">
      <c r="B521" s="26">
        <f>CRP!K468</f>
        <v>44216</v>
      </c>
      <c r="C521" s="27">
        <f>CRP!L468</f>
        <v>1.468E-2</v>
      </c>
      <c r="D521" s="27">
        <f>CRP!M468</f>
        <v>0.21507999999999999</v>
      </c>
      <c r="E521" s="27">
        <f>CRP!N468</f>
        <v>0.26602999999999999</v>
      </c>
      <c r="F521" s="27">
        <f>CRP!O468</f>
        <v>0.15945000000000001</v>
      </c>
      <c r="G521" s="27">
        <f>CRP!P468</f>
        <v>1.702E-2</v>
      </c>
      <c r="H521" s="27">
        <f>CRP!Q468</f>
        <v>0.14243</v>
      </c>
      <c r="AA521" s="26">
        <v>44216</v>
      </c>
      <c r="AB521" s="27">
        <v>1.468E-2</v>
      </c>
      <c r="AC521" s="27">
        <v>0.21507999999999999</v>
      </c>
      <c r="AD521" s="27">
        <v>0.26602999999999999</v>
      </c>
      <c r="AE521" s="27">
        <v>0.15945000000000001</v>
      </c>
      <c r="AF521" s="27">
        <v>1.702E-2</v>
      </c>
      <c r="AG521" s="27">
        <v>0.14243</v>
      </c>
    </row>
    <row r="522" spans="2:33" s="14" customFormat="1" ht="12">
      <c r="B522" s="26">
        <f>CRP!K469</f>
        <v>44215</v>
      </c>
      <c r="C522" s="27">
        <f>CRP!L469</f>
        <v>1.4789999999999999E-2</v>
      </c>
      <c r="D522" s="27">
        <f>CRP!M469</f>
        <v>0.21457000000000001</v>
      </c>
      <c r="E522" s="27">
        <f>CRP!N469</f>
        <v>0.26606999999999997</v>
      </c>
      <c r="F522" s="27">
        <f>CRP!O469</f>
        <v>0.15931999999999999</v>
      </c>
      <c r="G522" s="27">
        <f>CRP!P469</f>
        <v>1.7100000000000001E-2</v>
      </c>
      <c r="H522" s="27">
        <f>CRP!Q469</f>
        <v>0.14222000000000001</v>
      </c>
      <c r="AA522" s="26">
        <v>44215</v>
      </c>
      <c r="AB522" s="27">
        <v>1.4789999999999999E-2</v>
      </c>
      <c r="AC522" s="27">
        <v>0.21457000000000001</v>
      </c>
      <c r="AD522" s="27">
        <v>0.26606999999999997</v>
      </c>
      <c r="AE522" s="27">
        <v>0.15931999999999999</v>
      </c>
      <c r="AF522" s="27">
        <v>1.7100000000000001E-2</v>
      </c>
      <c r="AG522" s="27">
        <v>0.14222000000000001</v>
      </c>
    </row>
    <row r="523" spans="2:33" s="14" customFormat="1" ht="12">
      <c r="B523" s="26">
        <f>CRP!K470</f>
        <v>44214</v>
      </c>
      <c r="C523" s="27">
        <f>CRP!L470</f>
        <v>1.519E-2</v>
      </c>
      <c r="D523" s="27">
        <f>CRP!M470</f>
        <v>0.21410999999999999</v>
      </c>
      <c r="E523" s="27">
        <f>CRP!N470</f>
        <v>0.26616000000000001</v>
      </c>
      <c r="F523" s="27">
        <f>CRP!O470</f>
        <v>0.15834000000000001</v>
      </c>
      <c r="G523" s="27">
        <f>CRP!P470</f>
        <v>1.7100000000000001E-2</v>
      </c>
      <c r="H523" s="27">
        <f>CRP!Q470</f>
        <v>0.14124</v>
      </c>
      <c r="AA523" s="26">
        <v>44214</v>
      </c>
      <c r="AB523" s="27">
        <v>1.519E-2</v>
      </c>
      <c r="AC523" s="27">
        <v>0.21410999999999999</v>
      </c>
      <c r="AD523" s="27">
        <v>0.26616000000000001</v>
      </c>
      <c r="AE523" s="27">
        <v>0.15834000000000001</v>
      </c>
      <c r="AF523" s="27">
        <v>1.7100000000000001E-2</v>
      </c>
      <c r="AG523" s="27">
        <v>0.14124</v>
      </c>
    </row>
    <row r="524" spans="2:33" s="14" customFormat="1" ht="12">
      <c r="B524" s="26">
        <f>CRP!K471</f>
        <v>44211</v>
      </c>
      <c r="C524" s="27">
        <f>CRP!L471</f>
        <v>1.5429999999999999E-2</v>
      </c>
      <c r="D524" s="27">
        <f>CRP!M471</f>
        <v>0.18118000000000001</v>
      </c>
      <c r="E524" s="27">
        <f>CRP!N471</f>
        <v>0.2656</v>
      </c>
      <c r="F524" s="27">
        <f>CRP!O471</f>
        <v>0.14082</v>
      </c>
      <c r="G524" s="27">
        <f>CRP!P471</f>
        <v>1.7299999999999999E-2</v>
      </c>
      <c r="H524" s="27">
        <f>CRP!Q471</f>
        <v>0.12352</v>
      </c>
      <c r="AA524" s="26">
        <v>44211</v>
      </c>
      <c r="AB524" s="27">
        <v>1.5429999999999999E-2</v>
      </c>
      <c r="AC524" s="27">
        <v>0.18118000000000001</v>
      </c>
      <c r="AD524" s="27">
        <v>0.2656</v>
      </c>
      <c r="AE524" s="27">
        <v>0.14082</v>
      </c>
      <c r="AF524" s="27">
        <v>1.7299999999999999E-2</v>
      </c>
      <c r="AG524" s="27">
        <v>0.12352</v>
      </c>
    </row>
    <row r="525" spans="2:33" s="14" customFormat="1" ht="12">
      <c r="B525" s="26">
        <f>CRP!K472</f>
        <v>44210</v>
      </c>
      <c r="C525" s="27">
        <f>CRP!L472</f>
        <v>1.525E-2</v>
      </c>
      <c r="D525" s="27">
        <f>CRP!M472</f>
        <v>0.16688</v>
      </c>
      <c r="E525" s="27">
        <f>CRP!N472</f>
        <v>0.26574999999999999</v>
      </c>
      <c r="F525" s="27">
        <f>CRP!O472</f>
        <v>0.13561999999999999</v>
      </c>
      <c r="G525" s="27">
        <f>CRP!P472</f>
        <v>1.7319999999999999E-2</v>
      </c>
      <c r="H525" s="27">
        <f>CRP!Q472</f>
        <v>0.1183</v>
      </c>
      <c r="AA525" s="26">
        <v>44210</v>
      </c>
      <c r="AB525" s="27">
        <v>1.525E-2</v>
      </c>
      <c r="AC525" s="27">
        <v>0.16688</v>
      </c>
      <c r="AD525" s="27">
        <v>0.26574999999999999</v>
      </c>
      <c r="AE525" s="27">
        <v>0.13561999999999999</v>
      </c>
      <c r="AF525" s="27">
        <v>1.7319999999999999E-2</v>
      </c>
      <c r="AG525" s="27">
        <v>0.1183</v>
      </c>
    </row>
    <row r="526" spans="2:33" s="14" customFormat="1" ht="12">
      <c r="B526" s="26">
        <f>CRP!K473</f>
        <v>44209</v>
      </c>
      <c r="C526" s="27">
        <f>CRP!L473</f>
        <v>1.525E-2</v>
      </c>
      <c r="D526" s="27">
        <f>CRP!M473</f>
        <v>0.16516</v>
      </c>
      <c r="E526" s="27">
        <f>CRP!N473</f>
        <v>0.26533000000000001</v>
      </c>
      <c r="F526" s="27">
        <f>CRP!O473</f>
        <v>0.13557</v>
      </c>
      <c r="G526" s="27">
        <f>CRP!P473</f>
        <v>1.7170000000000001E-2</v>
      </c>
      <c r="H526" s="27">
        <f>CRP!Q473</f>
        <v>0.11840000000000001</v>
      </c>
      <c r="AA526" s="26">
        <v>44209</v>
      </c>
      <c r="AB526" s="27">
        <v>1.525E-2</v>
      </c>
      <c r="AC526" s="27">
        <v>0.16516</v>
      </c>
      <c r="AD526" s="27">
        <v>0.26533000000000001</v>
      </c>
      <c r="AE526" s="27">
        <v>0.13557</v>
      </c>
      <c r="AF526" s="27">
        <v>1.7170000000000001E-2</v>
      </c>
      <c r="AG526" s="27">
        <v>0.11840000000000001</v>
      </c>
    </row>
    <row r="527" spans="2:33" s="14" customFormat="1" ht="12">
      <c r="B527" s="26">
        <f>CRP!K474</f>
        <v>44208</v>
      </c>
      <c r="C527" s="27">
        <f>CRP!L474</f>
        <v>1.536E-2</v>
      </c>
      <c r="D527" s="27">
        <f>CRP!M474</f>
        <v>0.17257</v>
      </c>
      <c r="E527" s="27">
        <f>CRP!N474</f>
        <v>0.26543</v>
      </c>
      <c r="F527" s="27">
        <f>CRP!O474</f>
        <v>0.13808999999999999</v>
      </c>
      <c r="G527" s="27">
        <f>CRP!P474</f>
        <v>1.7170000000000001E-2</v>
      </c>
      <c r="H527" s="27">
        <f>CRP!Q474</f>
        <v>0.12092</v>
      </c>
      <c r="AA527" s="26">
        <v>44208</v>
      </c>
      <c r="AB527" s="27">
        <v>1.536E-2</v>
      </c>
      <c r="AC527" s="27">
        <v>0.17257</v>
      </c>
      <c r="AD527" s="27">
        <v>0.26543</v>
      </c>
      <c r="AE527" s="27">
        <v>0.13808999999999999</v>
      </c>
      <c r="AF527" s="27">
        <v>1.7170000000000001E-2</v>
      </c>
      <c r="AG527" s="27">
        <v>0.12092</v>
      </c>
    </row>
    <row r="528" spans="2:33" s="14" customFormat="1" ht="12">
      <c r="B528" s="26">
        <f>CRP!K475</f>
        <v>44207</v>
      </c>
      <c r="C528" s="27">
        <f>CRP!L475</f>
        <v>1.5219999999999999E-2</v>
      </c>
      <c r="D528" s="27">
        <f>CRP!M475</f>
        <v>0.15870999999999999</v>
      </c>
      <c r="E528" s="27">
        <f>CRP!N475</f>
        <v>0.26523999999999998</v>
      </c>
      <c r="F528" s="27">
        <f>CRP!O475</f>
        <v>0.13525000000000001</v>
      </c>
      <c r="G528" s="27">
        <f>CRP!P475</f>
        <v>1.685E-2</v>
      </c>
      <c r="H528" s="27">
        <f>CRP!Q475</f>
        <v>0.11840000000000001</v>
      </c>
      <c r="AA528" s="26">
        <v>44207</v>
      </c>
      <c r="AB528" s="27">
        <v>1.5219999999999999E-2</v>
      </c>
      <c r="AC528" s="27">
        <v>0.15870999999999999</v>
      </c>
      <c r="AD528" s="27">
        <v>0.26523999999999998</v>
      </c>
      <c r="AE528" s="27">
        <v>0.13525000000000001</v>
      </c>
      <c r="AF528" s="27">
        <v>1.685E-2</v>
      </c>
      <c r="AG528" s="27">
        <v>0.11840000000000001</v>
      </c>
    </row>
    <row r="529" spans="2:33" s="14" customFormat="1" ht="12">
      <c r="B529" s="26">
        <f>CRP!K476</f>
        <v>44204</v>
      </c>
      <c r="C529" s="27">
        <f>CRP!L476</f>
        <v>1.5299999999999999E-2</v>
      </c>
      <c r="D529" s="27">
        <f>CRP!M476</f>
        <v>0.12654000000000001</v>
      </c>
      <c r="E529" s="27">
        <f>CRP!N476</f>
        <v>0.26349</v>
      </c>
      <c r="F529" s="27">
        <f>CRP!O476</f>
        <v>0.13727</v>
      </c>
      <c r="G529" s="27">
        <f>CRP!P476</f>
        <v>1.72E-2</v>
      </c>
      <c r="H529" s="27">
        <f>CRP!Q476</f>
        <v>0.12007</v>
      </c>
      <c r="AA529" s="26">
        <v>44204</v>
      </c>
      <c r="AB529" s="27">
        <v>1.5299999999999999E-2</v>
      </c>
      <c r="AC529" s="27">
        <v>0.12654000000000001</v>
      </c>
      <c r="AD529" s="27">
        <v>0.26349</v>
      </c>
      <c r="AE529" s="27">
        <v>0.13727</v>
      </c>
      <c r="AF529" s="27">
        <v>1.72E-2</v>
      </c>
      <c r="AG529" s="27">
        <v>0.12007</v>
      </c>
    </row>
    <row r="530" spans="2:33" s="14" customFormat="1" ht="12">
      <c r="B530" s="26">
        <f>CRP!K477</f>
        <v>44203</v>
      </c>
      <c r="C530" s="27">
        <f>CRP!L477</f>
        <v>1.6660000000000001E-2</v>
      </c>
      <c r="D530" s="27">
        <f>CRP!M477</f>
        <v>0.15486</v>
      </c>
      <c r="E530" s="27">
        <f>CRP!N477</f>
        <v>0.26573000000000002</v>
      </c>
      <c r="F530" s="27">
        <f>CRP!O477</f>
        <v>0.1386</v>
      </c>
      <c r="G530" s="27">
        <f>CRP!P477</f>
        <v>1.72E-2</v>
      </c>
      <c r="H530" s="27">
        <f>CRP!Q477</f>
        <v>0.12139999999999999</v>
      </c>
      <c r="AA530" s="26">
        <v>44203</v>
      </c>
      <c r="AB530" s="27">
        <v>1.6660000000000001E-2</v>
      </c>
      <c r="AC530" s="27">
        <v>0.15486</v>
      </c>
      <c r="AD530" s="27">
        <v>0.26573000000000002</v>
      </c>
      <c r="AE530" s="27">
        <v>0.1386</v>
      </c>
      <c r="AF530" s="27">
        <v>1.72E-2</v>
      </c>
      <c r="AG530" s="27">
        <v>0.12139999999999999</v>
      </c>
    </row>
    <row r="531" spans="2:33" s="14" customFormat="1" ht="12">
      <c r="B531" s="26">
        <f>CRP!K478</f>
        <v>44202</v>
      </c>
      <c r="C531" s="27">
        <f>CRP!L478</f>
        <v>1.7000000000000001E-2</v>
      </c>
      <c r="D531" s="27">
        <f>CRP!M478</f>
        <v>0.14854000000000001</v>
      </c>
      <c r="E531" s="27">
        <f>CRP!N478</f>
        <v>0.26622000000000001</v>
      </c>
      <c r="F531" s="27">
        <f>CRP!O478</f>
        <v>0.13711000000000001</v>
      </c>
      <c r="G531" s="27">
        <f>CRP!P478</f>
        <v>1.7319999999999999E-2</v>
      </c>
      <c r="H531" s="27">
        <f>CRP!Q478</f>
        <v>0.11978999999999999</v>
      </c>
      <c r="AA531" s="26">
        <v>44202</v>
      </c>
      <c r="AB531" s="27">
        <v>1.7000000000000001E-2</v>
      </c>
      <c r="AC531" s="27">
        <v>0.14854000000000001</v>
      </c>
      <c r="AD531" s="27">
        <v>0.26622000000000001</v>
      </c>
      <c r="AE531" s="27">
        <v>0.13711000000000001</v>
      </c>
      <c r="AF531" s="27">
        <v>1.7319999999999999E-2</v>
      </c>
      <c r="AG531" s="27">
        <v>0.11978999999999999</v>
      </c>
    </row>
    <row r="532" spans="2:33" s="14" customFormat="1" ht="12">
      <c r="B532" s="26">
        <f>CRP!K479</f>
        <v>44201</v>
      </c>
      <c r="C532" s="27">
        <f>CRP!L479</f>
        <v>1.6830000000000001E-2</v>
      </c>
      <c r="D532" s="27">
        <f>CRP!M479</f>
        <v>0.14874999999999999</v>
      </c>
      <c r="E532" s="27">
        <f>CRP!N479</f>
        <v>0.26626</v>
      </c>
      <c r="F532" s="27">
        <f>CRP!O479</f>
        <v>0.13841000000000001</v>
      </c>
      <c r="G532" s="27">
        <f>CRP!P479</f>
        <v>1.695E-2</v>
      </c>
      <c r="H532" s="27">
        <f>CRP!Q479</f>
        <v>0.12146</v>
      </c>
      <c r="AA532" s="26">
        <v>44201</v>
      </c>
      <c r="AB532" s="27">
        <v>1.6830000000000001E-2</v>
      </c>
      <c r="AC532" s="27">
        <v>0.14874999999999999</v>
      </c>
      <c r="AD532" s="27">
        <v>0.26626</v>
      </c>
      <c r="AE532" s="27">
        <v>0.13841000000000001</v>
      </c>
      <c r="AF532" s="27">
        <v>1.695E-2</v>
      </c>
      <c r="AG532" s="27">
        <v>0.12146</v>
      </c>
    </row>
    <row r="533" spans="2:33" s="14" customFormat="1" ht="12">
      <c r="B533" s="26">
        <f>CRP!K480</f>
        <v>44200</v>
      </c>
      <c r="C533" s="27">
        <f>CRP!L480</f>
        <v>1.694E-2</v>
      </c>
      <c r="D533" s="27">
        <f>CRP!M480</f>
        <v>0.1217</v>
      </c>
      <c r="E533" s="27">
        <f>CRP!N480</f>
        <v>0.26465</v>
      </c>
      <c r="F533" s="27">
        <f>CRP!O480</f>
        <v>0.14252999999999999</v>
      </c>
      <c r="G533" s="27">
        <f>CRP!P480</f>
        <v>1.7319999999999999E-2</v>
      </c>
      <c r="H533" s="27">
        <f>CRP!Q480</f>
        <v>0.12520999999999999</v>
      </c>
      <c r="AA533" s="26">
        <v>44200</v>
      </c>
      <c r="AB533" s="27">
        <v>1.694E-2</v>
      </c>
      <c r="AC533" s="27">
        <v>0.1217</v>
      </c>
      <c r="AD533" s="27">
        <v>0.26465</v>
      </c>
      <c r="AE533" s="27">
        <v>0.14252999999999999</v>
      </c>
      <c r="AF533" s="27">
        <v>1.7319999999999999E-2</v>
      </c>
      <c r="AG533" s="27">
        <v>0.12520999999999999</v>
      </c>
    </row>
    <row r="534" spans="2:33" s="14" customFormat="1" ht="12">
      <c r="B534" s="26">
        <f>CRP!K481</f>
        <v>44195</v>
      </c>
      <c r="C534" s="27">
        <f>CRP!L481</f>
        <v>1.5939999999999999E-2</v>
      </c>
      <c r="D534" s="27">
        <f>CRP!M481</f>
        <v>0.20416000000000001</v>
      </c>
      <c r="E534" s="27">
        <f>CRP!N481</f>
        <v>0.29948000000000002</v>
      </c>
      <c r="F534" s="27">
        <f>CRP!O481</f>
        <v>0.14446000000000001</v>
      </c>
      <c r="G534" s="27">
        <f>CRP!P481</f>
        <v>1.7219999999999999E-2</v>
      </c>
      <c r="H534" s="27">
        <f>CRP!Q481</f>
        <v>0.12723999999999999</v>
      </c>
      <c r="AA534" s="26">
        <v>44195</v>
      </c>
      <c r="AB534" s="27">
        <v>1.5939999999999999E-2</v>
      </c>
      <c r="AC534" s="27">
        <v>0.20416000000000001</v>
      </c>
      <c r="AD534" s="27">
        <v>0.29948000000000002</v>
      </c>
      <c r="AE534" s="27">
        <v>0.14446000000000001</v>
      </c>
      <c r="AF534" s="27">
        <v>1.7219999999999999E-2</v>
      </c>
      <c r="AG534" s="27">
        <v>0.12723999999999999</v>
      </c>
    </row>
    <row r="535" spans="2:33" s="14" customFormat="1" ht="12">
      <c r="B535" s="26">
        <f>CRP!K482</f>
        <v>44194</v>
      </c>
      <c r="C535" s="27">
        <f>CRP!L482</f>
        <v>1.6279999999999999E-2</v>
      </c>
      <c r="D535" s="27">
        <f>CRP!M482</f>
        <v>0.20563999999999999</v>
      </c>
      <c r="E535" s="27">
        <f>CRP!N482</f>
        <v>0.29976999999999998</v>
      </c>
      <c r="F535" s="27">
        <f>CRP!O482</f>
        <v>0.14710999999999999</v>
      </c>
      <c r="G535" s="27">
        <f>CRP!P482</f>
        <v>1.6969999999999999E-2</v>
      </c>
      <c r="H535" s="27">
        <f>CRP!Q482</f>
        <v>0.13014000000000001</v>
      </c>
      <c r="AA535" s="26">
        <v>44194</v>
      </c>
      <c r="AB535" s="27">
        <v>1.6279999999999999E-2</v>
      </c>
      <c r="AC535" s="27">
        <v>0.20563999999999999</v>
      </c>
      <c r="AD535" s="27">
        <v>0.29976999999999998</v>
      </c>
      <c r="AE535" s="27">
        <v>0.14710999999999999</v>
      </c>
      <c r="AF535" s="27">
        <v>1.6969999999999999E-2</v>
      </c>
      <c r="AG535" s="27">
        <v>0.13014000000000001</v>
      </c>
    </row>
    <row r="536" spans="2:33" s="14" customFormat="1" ht="12">
      <c r="B536" s="26">
        <f>CRP!K483</f>
        <v>44193</v>
      </c>
      <c r="C536" s="27">
        <f>CRP!L483</f>
        <v>1.634E-2</v>
      </c>
      <c r="D536" s="27">
        <f>CRP!M483</f>
        <v>0.20374</v>
      </c>
      <c r="E536" s="27">
        <f>CRP!N483</f>
        <v>0.30276999999999998</v>
      </c>
      <c r="F536" s="27">
        <f>CRP!O483</f>
        <v>0.14724000000000001</v>
      </c>
      <c r="G536" s="27">
        <f>CRP!P483</f>
        <v>1.677E-2</v>
      </c>
      <c r="H536" s="27">
        <f>CRP!Q483</f>
        <v>0.13047</v>
      </c>
      <c r="AA536" s="26">
        <v>44193</v>
      </c>
      <c r="AB536" s="27">
        <v>1.634E-2</v>
      </c>
      <c r="AC536" s="27">
        <v>0.20374</v>
      </c>
      <c r="AD536" s="27">
        <v>0.30276999999999998</v>
      </c>
      <c r="AE536" s="27">
        <v>0.14724000000000001</v>
      </c>
      <c r="AF536" s="27">
        <v>1.677E-2</v>
      </c>
      <c r="AG536" s="27">
        <v>0.13047</v>
      </c>
    </row>
    <row r="537" spans="2:33" s="14" customFormat="1" ht="12">
      <c r="B537" s="26">
        <f>CRP!K484</f>
        <v>44189</v>
      </c>
      <c r="C537" s="27">
        <f>CRP!L484</f>
        <v>1.6400000000000001E-2</v>
      </c>
      <c r="D537" s="27">
        <f>CRP!M484</f>
        <v>0.20673</v>
      </c>
      <c r="E537" s="27">
        <f>CRP!N484</f>
        <v>0.30053000000000002</v>
      </c>
      <c r="F537" s="27">
        <f>CRP!O484</f>
        <v>0.14885000000000001</v>
      </c>
      <c r="G537" s="27">
        <f>CRP!P484</f>
        <v>1.6920000000000001E-2</v>
      </c>
      <c r="H537" s="27">
        <f>CRP!Q484</f>
        <v>0.13192999999999999</v>
      </c>
      <c r="AA537" s="26">
        <v>44189</v>
      </c>
      <c r="AB537" s="27">
        <v>1.6400000000000001E-2</v>
      </c>
      <c r="AC537" s="27">
        <v>0.20673</v>
      </c>
      <c r="AD537" s="27">
        <v>0.30053000000000002</v>
      </c>
      <c r="AE537" s="27">
        <v>0.14885000000000001</v>
      </c>
      <c r="AF537" s="27">
        <v>1.6920000000000001E-2</v>
      </c>
      <c r="AG537" s="27">
        <v>0.13192999999999999</v>
      </c>
    </row>
    <row r="538" spans="2:33" s="14" customFormat="1" ht="12">
      <c r="B538" s="26">
        <f>CRP!K485</f>
        <v>44188</v>
      </c>
      <c r="C538" s="27">
        <f>CRP!L485</f>
        <v>1.6729999999999998E-2</v>
      </c>
      <c r="D538" s="27">
        <f>CRP!M485</f>
        <v>0.20804</v>
      </c>
      <c r="E538" s="27">
        <f>CRP!N485</f>
        <v>0.30048000000000002</v>
      </c>
      <c r="F538" s="27">
        <f>CRP!O485</f>
        <v>0.14904000000000001</v>
      </c>
      <c r="G538" s="27">
        <f>CRP!P485</f>
        <v>1.6369999999999999E-2</v>
      </c>
      <c r="H538" s="27">
        <f>CRP!Q485</f>
        <v>0.13267000000000001</v>
      </c>
      <c r="AA538" s="26">
        <v>44188</v>
      </c>
      <c r="AB538" s="27">
        <v>1.6729999999999998E-2</v>
      </c>
      <c r="AC538" s="27">
        <v>0.20804</v>
      </c>
      <c r="AD538" s="27">
        <v>0.30048000000000002</v>
      </c>
      <c r="AE538" s="27">
        <v>0.14904000000000001</v>
      </c>
      <c r="AF538" s="27">
        <v>1.6369999999999999E-2</v>
      </c>
      <c r="AG538" s="27">
        <v>0.13267000000000001</v>
      </c>
    </row>
    <row r="539" spans="2:33" s="14" customFormat="1" ht="12">
      <c r="B539" s="26">
        <f>CRP!K486</f>
        <v>44187</v>
      </c>
      <c r="C539" s="27">
        <f>CRP!L486</f>
        <v>1.6969999999999999E-2</v>
      </c>
      <c r="D539" s="27">
        <f>CRP!M486</f>
        <v>0.18598000000000001</v>
      </c>
      <c r="E539" s="27">
        <f>CRP!N486</f>
        <v>0.29865999999999998</v>
      </c>
      <c r="F539" s="27">
        <f>CRP!O486</f>
        <v>0.14052999999999999</v>
      </c>
      <c r="G539" s="27">
        <f>CRP!P486</f>
        <v>1.6549999999999999E-2</v>
      </c>
      <c r="H539" s="27">
        <f>CRP!Q486</f>
        <v>0.12398000000000001</v>
      </c>
      <c r="AA539" s="26">
        <v>44187</v>
      </c>
      <c r="AB539" s="27">
        <v>1.6969999999999999E-2</v>
      </c>
      <c r="AC539" s="27">
        <v>0.18598000000000001</v>
      </c>
      <c r="AD539" s="27">
        <v>0.29865999999999998</v>
      </c>
      <c r="AE539" s="27">
        <v>0.14052999999999999</v>
      </c>
      <c r="AF539" s="27">
        <v>1.6549999999999999E-2</v>
      </c>
      <c r="AG539" s="27">
        <v>0.12398000000000001</v>
      </c>
    </row>
    <row r="540" spans="2:33" s="14" customFormat="1" ht="12">
      <c r="B540" s="26">
        <f>CRP!K487</f>
        <v>44186</v>
      </c>
      <c r="C540" s="27">
        <f>CRP!L487</f>
        <v>1.6719999999999999E-2</v>
      </c>
      <c r="D540" s="27">
        <f>CRP!M487</f>
        <v>0.18645</v>
      </c>
      <c r="E540" s="27">
        <f>CRP!N487</f>
        <v>0.29866999999999999</v>
      </c>
      <c r="F540" s="27">
        <f>CRP!O487</f>
        <v>0.14113000000000001</v>
      </c>
      <c r="G540" s="27">
        <f>CRP!P487</f>
        <v>1.677E-2</v>
      </c>
      <c r="H540" s="27">
        <f>CRP!Q487</f>
        <v>0.12436</v>
      </c>
      <c r="AA540" s="26">
        <v>44186</v>
      </c>
      <c r="AB540" s="27">
        <v>1.6719999999999999E-2</v>
      </c>
      <c r="AC540" s="27">
        <v>0.18645</v>
      </c>
      <c r="AD540" s="27">
        <v>0.29866999999999999</v>
      </c>
      <c r="AE540" s="27">
        <v>0.14113000000000001</v>
      </c>
      <c r="AF540" s="27">
        <v>1.677E-2</v>
      </c>
      <c r="AG540" s="27">
        <v>0.12436</v>
      </c>
    </row>
    <row r="541" spans="2:33" s="14" customFormat="1" ht="12">
      <c r="B541" s="26">
        <f>CRP!K488</f>
        <v>44183</v>
      </c>
      <c r="C541" s="27">
        <f>CRP!L488</f>
        <v>1.6750000000000001E-2</v>
      </c>
      <c r="D541" s="27">
        <f>CRP!M488</f>
        <v>0.2104</v>
      </c>
      <c r="E541" s="27">
        <f>CRP!N488</f>
        <v>0.29887000000000002</v>
      </c>
      <c r="F541" s="27">
        <f>CRP!O488</f>
        <v>0.15129000000000001</v>
      </c>
      <c r="G541" s="27">
        <f>CRP!P488</f>
        <v>1.7069999999999998E-2</v>
      </c>
      <c r="H541" s="27">
        <f>CRP!Q488</f>
        <v>0.13422000000000001</v>
      </c>
      <c r="AA541" s="26">
        <v>44183</v>
      </c>
      <c r="AB541" s="27">
        <v>1.6750000000000001E-2</v>
      </c>
      <c r="AC541" s="27">
        <v>0.2104</v>
      </c>
      <c r="AD541" s="27">
        <v>0.29887000000000002</v>
      </c>
      <c r="AE541" s="27">
        <v>0.15129000000000001</v>
      </c>
      <c r="AF541" s="27">
        <v>1.7069999999999998E-2</v>
      </c>
      <c r="AG541" s="27">
        <v>0.13422000000000001</v>
      </c>
    </row>
    <row r="542" spans="2:33" s="14" customFormat="1" ht="12">
      <c r="B542" s="26">
        <f>CRP!K489</f>
        <v>44182</v>
      </c>
      <c r="C542" s="27">
        <f>CRP!L489</f>
        <v>1.6729999999999998E-2</v>
      </c>
      <c r="D542" s="27">
        <f>CRP!M489</f>
        <v>0.2112</v>
      </c>
      <c r="E542" s="27">
        <f>CRP!N489</f>
        <v>0.29720999999999997</v>
      </c>
      <c r="F542" s="27">
        <f>CRP!O489</f>
        <v>0.15154000000000001</v>
      </c>
      <c r="G542" s="27">
        <f>CRP!P489</f>
        <v>1.7309999999999999E-2</v>
      </c>
      <c r="H542" s="27">
        <f>CRP!Q489</f>
        <v>0.13422999999999999</v>
      </c>
      <c r="AA542" s="26">
        <v>44182</v>
      </c>
      <c r="AB542" s="27">
        <v>1.6729999999999998E-2</v>
      </c>
      <c r="AC542" s="27">
        <v>0.2112</v>
      </c>
      <c r="AD542" s="27">
        <v>0.29720999999999997</v>
      </c>
      <c r="AE542" s="27">
        <v>0.15154000000000001</v>
      </c>
      <c r="AF542" s="27">
        <v>1.7309999999999999E-2</v>
      </c>
      <c r="AG542" s="27">
        <v>0.13422999999999999</v>
      </c>
    </row>
    <row r="543" spans="2:33" s="14" customFormat="1" ht="12">
      <c r="B543" s="26">
        <f>CRP!K490</f>
        <v>44181</v>
      </c>
      <c r="C543" s="27">
        <f>CRP!L490</f>
        <v>1.67E-2</v>
      </c>
      <c r="D543" s="27">
        <f>CRP!M490</f>
        <v>0.21384</v>
      </c>
      <c r="E543" s="27">
        <f>CRP!N490</f>
        <v>0.29721999999999998</v>
      </c>
      <c r="F543" s="27">
        <f>CRP!O490</f>
        <v>0.15292</v>
      </c>
      <c r="G543" s="27">
        <f>CRP!P490</f>
        <v>1.6969999999999999E-2</v>
      </c>
      <c r="H543" s="27">
        <f>CRP!Q490</f>
        <v>0.13594999999999999</v>
      </c>
      <c r="AA543" s="26">
        <v>44181</v>
      </c>
      <c r="AB543" s="27">
        <v>1.67E-2</v>
      </c>
      <c r="AC543" s="27">
        <v>0.21384</v>
      </c>
      <c r="AD543" s="27">
        <v>0.29721999999999998</v>
      </c>
      <c r="AE543" s="27">
        <v>0.15292</v>
      </c>
      <c r="AF543" s="27">
        <v>1.6969999999999999E-2</v>
      </c>
      <c r="AG543" s="27">
        <v>0.13594999999999999</v>
      </c>
    </row>
    <row r="544" spans="2:33" s="14" customFormat="1" ht="12">
      <c r="B544" s="26">
        <f>CRP!K491</f>
        <v>44180</v>
      </c>
      <c r="C544" s="27">
        <f>CRP!L491</f>
        <v>1.6639999999999999E-2</v>
      </c>
      <c r="D544" s="27">
        <f>CRP!M491</f>
        <v>0.18104999999999999</v>
      </c>
      <c r="E544" s="27">
        <f>CRP!N491</f>
        <v>0.29753000000000002</v>
      </c>
      <c r="F544" s="27">
        <f>CRP!O491</f>
        <v>0.15362999999999999</v>
      </c>
      <c r="G544" s="27">
        <f>CRP!P491</f>
        <v>1.6719999999999999E-2</v>
      </c>
      <c r="H544" s="27">
        <f>CRP!Q491</f>
        <v>0.13691</v>
      </c>
      <c r="AA544" s="26">
        <v>44180</v>
      </c>
      <c r="AB544" s="27">
        <v>1.6639999999999999E-2</v>
      </c>
      <c r="AC544" s="27">
        <v>0.18104999999999999</v>
      </c>
      <c r="AD544" s="27">
        <v>0.29753000000000002</v>
      </c>
      <c r="AE544" s="27">
        <v>0.15362999999999999</v>
      </c>
      <c r="AF544" s="27">
        <v>1.6719999999999999E-2</v>
      </c>
      <c r="AG544" s="27">
        <v>0.13691</v>
      </c>
    </row>
    <row r="545" spans="2:33" s="14" customFormat="1" ht="12">
      <c r="B545" s="26">
        <f>CRP!K492</f>
        <v>44179</v>
      </c>
      <c r="C545" s="27">
        <f>CRP!L492</f>
        <v>1.669E-2</v>
      </c>
      <c r="D545" s="27">
        <f>CRP!M492</f>
        <v>0.18010999999999999</v>
      </c>
      <c r="E545" s="27">
        <f>CRP!N492</f>
        <v>0.29831999999999997</v>
      </c>
      <c r="F545" s="27">
        <f>CRP!O492</f>
        <v>0.15306</v>
      </c>
      <c r="G545" s="27">
        <f>CRP!P492</f>
        <v>1.67E-2</v>
      </c>
      <c r="H545" s="27">
        <f>CRP!Q492</f>
        <v>0.13636000000000001</v>
      </c>
      <c r="AA545" s="26">
        <v>44179</v>
      </c>
      <c r="AB545" s="27">
        <v>1.669E-2</v>
      </c>
      <c r="AC545" s="27">
        <v>0.18010999999999999</v>
      </c>
      <c r="AD545" s="27">
        <v>0.29831999999999997</v>
      </c>
      <c r="AE545" s="27">
        <v>0.15306</v>
      </c>
      <c r="AF545" s="27">
        <v>1.67E-2</v>
      </c>
      <c r="AG545" s="27">
        <v>0.13636000000000001</v>
      </c>
    </row>
    <row r="546" spans="2:33" s="14" customFormat="1" ht="12">
      <c r="B546" s="26">
        <f>CRP!K493</f>
        <v>44176</v>
      </c>
      <c r="C546" s="27">
        <f>CRP!L493</f>
        <v>1.6629999999999999E-2</v>
      </c>
      <c r="D546" s="27">
        <f>CRP!M493</f>
        <v>0.18121999999999999</v>
      </c>
      <c r="E546" s="27">
        <f>CRP!N493</f>
        <v>0.29665000000000002</v>
      </c>
      <c r="F546" s="27">
        <f>CRP!O493</f>
        <v>0.15365999999999999</v>
      </c>
      <c r="G546" s="27">
        <f>CRP!P493</f>
        <v>1.6570000000000001E-2</v>
      </c>
      <c r="H546" s="27">
        <f>CRP!Q493</f>
        <v>0.13708999999999999</v>
      </c>
      <c r="AA546" s="26">
        <v>44176</v>
      </c>
      <c r="AB546" s="27">
        <v>1.6629999999999999E-2</v>
      </c>
      <c r="AC546" s="27">
        <v>0.18121999999999999</v>
      </c>
      <c r="AD546" s="27">
        <v>0.29665000000000002</v>
      </c>
      <c r="AE546" s="27">
        <v>0.15365999999999999</v>
      </c>
      <c r="AF546" s="27">
        <v>1.6570000000000001E-2</v>
      </c>
      <c r="AG546" s="27">
        <v>0.13708999999999999</v>
      </c>
    </row>
    <row r="547" spans="2:33" s="14" customFormat="1" ht="12">
      <c r="B547" s="26">
        <f>CRP!K494</f>
        <v>44175</v>
      </c>
      <c r="C547" s="27">
        <f>CRP!L494</f>
        <v>1.6820000000000002E-2</v>
      </c>
      <c r="D547" s="27">
        <f>CRP!M494</f>
        <v>0.18154000000000001</v>
      </c>
      <c r="E547" s="27">
        <f>CRP!N494</f>
        <v>0.29709000000000002</v>
      </c>
      <c r="F547" s="27">
        <f>CRP!O494</f>
        <v>0.15445</v>
      </c>
      <c r="G547" s="27">
        <f>CRP!P494</f>
        <v>1.652E-2</v>
      </c>
      <c r="H547" s="27">
        <f>CRP!Q494</f>
        <v>0.13793</v>
      </c>
      <c r="AA547" s="26">
        <v>44175</v>
      </c>
      <c r="AB547" s="27">
        <v>1.6820000000000002E-2</v>
      </c>
      <c r="AC547" s="27">
        <v>0.18154000000000001</v>
      </c>
      <c r="AD547" s="27">
        <v>0.29709000000000002</v>
      </c>
      <c r="AE547" s="27">
        <v>0.15445</v>
      </c>
      <c r="AF547" s="27">
        <v>1.652E-2</v>
      </c>
      <c r="AG547" s="27">
        <v>0.13793</v>
      </c>
    </row>
    <row r="548" spans="2:33" s="14" customFormat="1" ht="12">
      <c r="B548" s="26">
        <f>CRP!K495</f>
        <v>44174</v>
      </c>
      <c r="C548" s="27">
        <f>CRP!L495</f>
        <v>1.6709999999999999E-2</v>
      </c>
      <c r="D548" s="27">
        <f>CRP!M495</f>
        <v>0.18285999999999999</v>
      </c>
      <c r="E548" s="27">
        <f>CRP!N495</f>
        <v>0.29665999999999998</v>
      </c>
      <c r="F548" s="27">
        <f>CRP!O495</f>
        <v>0.15423000000000001</v>
      </c>
      <c r="G548" s="27">
        <f>CRP!P495</f>
        <v>1.652E-2</v>
      </c>
      <c r="H548" s="27">
        <f>CRP!Q495</f>
        <v>0.13771</v>
      </c>
      <c r="AA548" s="26">
        <v>44174</v>
      </c>
      <c r="AB548" s="27">
        <v>1.6709999999999999E-2</v>
      </c>
      <c r="AC548" s="27">
        <v>0.18285999999999999</v>
      </c>
      <c r="AD548" s="27">
        <v>0.29665999999999998</v>
      </c>
      <c r="AE548" s="27">
        <v>0.15423000000000001</v>
      </c>
      <c r="AF548" s="27">
        <v>1.652E-2</v>
      </c>
      <c r="AG548" s="27">
        <v>0.13771</v>
      </c>
    </row>
    <row r="549" spans="2:33" s="14" customFormat="1" ht="12">
      <c r="B549" s="26">
        <f>CRP!K496</f>
        <v>44173</v>
      </c>
      <c r="C549" s="27">
        <f>CRP!L496</f>
        <v>1.712E-2</v>
      </c>
      <c r="D549" s="27">
        <f>CRP!M496</f>
        <v>0.18138000000000001</v>
      </c>
      <c r="E549" s="27">
        <f>CRP!N496</f>
        <v>0.29658000000000001</v>
      </c>
      <c r="F549" s="27">
        <f>CRP!O496</f>
        <v>0.15504999999999999</v>
      </c>
      <c r="G549" s="27">
        <f>CRP!P496</f>
        <v>1.6420000000000001E-2</v>
      </c>
      <c r="H549" s="27">
        <f>CRP!Q496</f>
        <v>0.13863</v>
      </c>
      <c r="AA549" s="26">
        <v>44173</v>
      </c>
      <c r="AB549" s="27">
        <v>1.712E-2</v>
      </c>
      <c r="AC549" s="27">
        <v>0.18138000000000001</v>
      </c>
      <c r="AD549" s="27">
        <v>0.29658000000000001</v>
      </c>
      <c r="AE549" s="27">
        <v>0.15504999999999999</v>
      </c>
      <c r="AF549" s="27">
        <v>1.6420000000000001E-2</v>
      </c>
      <c r="AG549" s="27">
        <v>0.13863</v>
      </c>
    </row>
    <row r="550" spans="2:33" s="14" customFormat="1" ht="12">
      <c r="B550" s="26">
        <f>CRP!K497</f>
        <v>44172</v>
      </c>
      <c r="C550" s="27">
        <f>CRP!L497</f>
        <v>1.687E-2</v>
      </c>
      <c r="D550" s="27">
        <f>CRP!M497</f>
        <v>0.18103</v>
      </c>
      <c r="E550" s="27">
        <f>CRP!N497</f>
        <v>0.29651</v>
      </c>
      <c r="F550" s="27">
        <f>CRP!O497</f>
        <v>0.15418999999999999</v>
      </c>
      <c r="G550" s="27">
        <f>CRP!P497</f>
        <v>1.6420000000000001E-2</v>
      </c>
      <c r="H550" s="27">
        <f>CRP!Q497</f>
        <v>0.13777</v>
      </c>
      <c r="AA550" s="26">
        <v>44172</v>
      </c>
      <c r="AB550" s="27">
        <v>1.687E-2</v>
      </c>
      <c r="AC550" s="27">
        <v>0.18103</v>
      </c>
      <c r="AD550" s="27">
        <v>0.29651</v>
      </c>
      <c r="AE550" s="27">
        <v>0.15418999999999999</v>
      </c>
      <c r="AF550" s="27">
        <v>1.6420000000000001E-2</v>
      </c>
      <c r="AG550" s="27">
        <v>0.13777</v>
      </c>
    </row>
    <row r="551" spans="2:33" s="14" customFormat="1" ht="12">
      <c r="B551" s="26">
        <f>CRP!K498</f>
        <v>44169</v>
      </c>
      <c r="C551" s="27">
        <f>CRP!L498</f>
        <v>1.6910000000000001E-2</v>
      </c>
      <c r="D551" s="27">
        <f>CRP!M498</f>
        <v>0.18390000000000001</v>
      </c>
      <c r="E551" s="27">
        <f>CRP!N498</f>
        <v>0.29499999999999998</v>
      </c>
      <c r="F551" s="27">
        <f>CRP!O498</f>
        <v>0.15636</v>
      </c>
      <c r="G551" s="27">
        <f>CRP!P498</f>
        <v>1.6639999999999999E-2</v>
      </c>
      <c r="H551" s="27">
        <f>CRP!Q498</f>
        <v>0.13972000000000001</v>
      </c>
      <c r="AA551" s="26">
        <v>44169</v>
      </c>
      <c r="AB551" s="27">
        <v>1.6910000000000001E-2</v>
      </c>
      <c r="AC551" s="27">
        <v>0.18390000000000001</v>
      </c>
      <c r="AD551" s="27">
        <v>0.29499999999999998</v>
      </c>
      <c r="AE551" s="27">
        <v>0.15636</v>
      </c>
      <c r="AF551" s="27">
        <v>1.6639999999999999E-2</v>
      </c>
      <c r="AG551" s="27">
        <v>0.13972000000000001</v>
      </c>
    </row>
    <row r="552" spans="2:33" s="14" customFormat="1" ht="12">
      <c r="B552" s="26">
        <f>CRP!K499</f>
        <v>44168</v>
      </c>
      <c r="C552" s="27">
        <f>CRP!L499</f>
        <v>1.7010000000000001E-2</v>
      </c>
      <c r="D552" s="27">
        <f>CRP!M499</f>
        <v>0.18862000000000001</v>
      </c>
      <c r="E552" s="27">
        <f>CRP!N499</f>
        <v>0.29513</v>
      </c>
      <c r="F552" s="27">
        <f>CRP!O499</f>
        <v>0.15873000000000001</v>
      </c>
      <c r="G552" s="27">
        <f>CRP!P499</f>
        <v>1.6570000000000001E-2</v>
      </c>
      <c r="H552" s="27">
        <f>CRP!Q499</f>
        <v>0.14216000000000001</v>
      </c>
      <c r="AA552" s="26">
        <v>44168</v>
      </c>
      <c r="AB552" s="27">
        <v>1.7010000000000001E-2</v>
      </c>
      <c r="AC552" s="27">
        <v>0.18862000000000001</v>
      </c>
      <c r="AD552" s="27">
        <v>0.29513</v>
      </c>
      <c r="AE552" s="27">
        <v>0.15873000000000001</v>
      </c>
      <c r="AF552" s="27">
        <v>1.6570000000000001E-2</v>
      </c>
      <c r="AG552" s="27">
        <v>0.14216000000000001</v>
      </c>
    </row>
    <row r="553" spans="2:33" s="14" customFormat="1" ht="12">
      <c r="B553" s="26">
        <f>CRP!K500</f>
        <v>44167</v>
      </c>
      <c r="C553" s="27">
        <f>CRP!L500</f>
        <v>1.72E-2</v>
      </c>
      <c r="D553" s="27">
        <f>CRP!M500</f>
        <v>0.18253</v>
      </c>
      <c r="E553" s="27">
        <f>CRP!N500</f>
        <v>0.29526000000000002</v>
      </c>
      <c r="F553" s="27">
        <f>CRP!O500</f>
        <v>0.15683</v>
      </c>
      <c r="G553" s="27">
        <f>CRP!P500</f>
        <v>1.6750000000000001E-2</v>
      </c>
      <c r="H553" s="27">
        <f>CRP!Q500</f>
        <v>0.14008000000000001</v>
      </c>
      <c r="AA553" s="26">
        <v>44167</v>
      </c>
      <c r="AB553" s="27">
        <v>1.72E-2</v>
      </c>
      <c r="AC553" s="27">
        <v>0.18253</v>
      </c>
      <c r="AD553" s="27">
        <v>0.29526000000000002</v>
      </c>
      <c r="AE553" s="27">
        <v>0.15683</v>
      </c>
      <c r="AF553" s="27">
        <v>1.6750000000000001E-2</v>
      </c>
      <c r="AG553" s="27">
        <v>0.14008000000000001</v>
      </c>
    </row>
    <row r="554" spans="2:33" s="14" customFormat="1" ht="12">
      <c r="B554" s="26">
        <f>CRP!K501</f>
        <v>44166</v>
      </c>
      <c r="C554" s="27">
        <f>CRP!L501</f>
        <v>1.7500000000000002E-2</v>
      </c>
      <c r="D554" s="27">
        <f>CRP!M501</f>
        <v>0.18240999999999999</v>
      </c>
      <c r="E554" s="27">
        <f>CRP!N501</f>
        <v>0.29533999999999999</v>
      </c>
      <c r="F554" s="27">
        <f>CRP!O501</f>
        <v>0.15770999999999999</v>
      </c>
      <c r="G554" s="27">
        <f>CRP!P501</f>
        <v>1.6449999999999999E-2</v>
      </c>
      <c r="H554" s="27">
        <f>CRP!Q501</f>
        <v>0.14126</v>
      </c>
      <c r="AA554" s="26">
        <v>44166</v>
      </c>
      <c r="AB554" s="27">
        <v>1.7500000000000002E-2</v>
      </c>
      <c r="AC554" s="27">
        <v>0.18240999999999999</v>
      </c>
      <c r="AD554" s="27">
        <v>0.29533999999999999</v>
      </c>
      <c r="AE554" s="27">
        <v>0.15770999999999999</v>
      </c>
      <c r="AF554" s="27">
        <v>1.6449999999999999E-2</v>
      </c>
      <c r="AG554" s="27">
        <v>0.14126</v>
      </c>
    </row>
    <row r="555" spans="2:33" s="14" customFormat="1" ht="12">
      <c r="B555" s="26">
        <f>CRP!K502</f>
        <v>44165</v>
      </c>
      <c r="C555" s="27">
        <f>CRP!L502</f>
        <v>1.7819999999999999E-2</v>
      </c>
      <c r="D555" s="27">
        <f>CRP!M502</f>
        <v>0.17554</v>
      </c>
      <c r="E555" s="27">
        <f>CRP!N502</f>
        <v>0.29513</v>
      </c>
      <c r="F555" s="27">
        <f>CRP!O502</f>
        <v>0.15679999999999999</v>
      </c>
      <c r="G555" s="27">
        <f>CRP!P502</f>
        <v>1.6619999999999999E-2</v>
      </c>
      <c r="H555" s="27">
        <f>CRP!Q502</f>
        <v>0.14018</v>
      </c>
      <c r="AA555" s="26">
        <v>44165</v>
      </c>
      <c r="AB555" s="27">
        <v>1.7819999999999999E-2</v>
      </c>
      <c r="AC555" s="27">
        <v>0.17554</v>
      </c>
      <c r="AD555" s="27">
        <v>0.29513</v>
      </c>
      <c r="AE555" s="27">
        <v>0.15679999999999999</v>
      </c>
      <c r="AF555" s="27">
        <v>1.6619999999999999E-2</v>
      </c>
      <c r="AG555" s="27">
        <v>0.14018</v>
      </c>
    </row>
    <row r="556" spans="2:33" s="14" customFormat="1" ht="12">
      <c r="B556" s="26">
        <f>CRP!K503</f>
        <v>44162</v>
      </c>
      <c r="C556" s="27">
        <f>CRP!L503</f>
        <v>1.753E-2</v>
      </c>
      <c r="D556" s="27">
        <f>CRP!M503</f>
        <v>0.17132</v>
      </c>
      <c r="E556" s="27">
        <f>CRP!N503</f>
        <v>0.29024</v>
      </c>
      <c r="F556" s="27">
        <f>CRP!O503</f>
        <v>0.15285000000000001</v>
      </c>
      <c r="G556" s="27">
        <f>CRP!P503</f>
        <v>1.6400000000000001E-2</v>
      </c>
      <c r="H556" s="27">
        <f>CRP!Q503</f>
        <v>0.13644999999999999</v>
      </c>
      <c r="AA556" s="26">
        <v>44162</v>
      </c>
      <c r="AB556" s="27">
        <v>1.753E-2</v>
      </c>
      <c r="AC556" s="27">
        <v>0.17132</v>
      </c>
      <c r="AD556" s="27">
        <v>0.29024</v>
      </c>
      <c r="AE556" s="27">
        <v>0.15285000000000001</v>
      </c>
      <c r="AF556" s="27">
        <v>1.6400000000000001E-2</v>
      </c>
      <c r="AG556" s="27">
        <v>0.13644999999999999</v>
      </c>
    </row>
    <row r="557" spans="2:33" s="14" customFormat="1" ht="12">
      <c r="B557" s="26">
        <f>CRP!K504</f>
        <v>44161</v>
      </c>
      <c r="C557" s="27">
        <f>CRP!L504</f>
        <v>1.7559999999999999E-2</v>
      </c>
      <c r="D557" s="27">
        <f>CRP!M504</f>
        <v>0.17352999999999999</v>
      </c>
      <c r="E557" s="27">
        <f>CRP!N504</f>
        <v>0.29153000000000001</v>
      </c>
      <c r="F557" s="27">
        <f>CRP!O504</f>
        <v>0.15298</v>
      </c>
      <c r="G557" s="27">
        <f>CRP!P504</f>
        <v>1.6570000000000001E-2</v>
      </c>
      <c r="H557" s="27">
        <f>CRP!Q504</f>
        <v>0.13641</v>
      </c>
      <c r="AA557" s="26">
        <v>44161</v>
      </c>
      <c r="AB557" s="27">
        <v>1.7559999999999999E-2</v>
      </c>
      <c r="AC557" s="27">
        <v>0.17352999999999999</v>
      </c>
      <c r="AD557" s="27">
        <v>0.29153000000000001</v>
      </c>
      <c r="AE557" s="27">
        <v>0.15298</v>
      </c>
      <c r="AF557" s="27">
        <v>1.6570000000000001E-2</v>
      </c>
      <c r="AG557" s="27">
        <v>0.13641</v>
      </c>
    </row>
    <row r="558" spans="2:33" s="14" customFormat="1" ht="12">
      <c r="B558" s="26">
        <f>CRP!K505</f>
        <v>44160</v>
      </c>
      <c r="C558" s="27">
        <f>CRP!L505</f>
        <v>1.7739999999999999E-2</v>
      </c>
      <c r="D558" s="27">
        <f>CRP!M505</f>
        <v>0.17232</v>
      </c>
      <c r="E558" s="27">
        <f>CRP!N505</f>
        <v>0.29146</v>
      </c>
      <c r="F558" s="27">
        <f>CRP!O505</f>
        <v>0.15279000000000001</v>
      </c>
      <c r="G558" s="27">
        <f>CRP!P505</f>
        <v>1.635E-2</v>
      </c>
      <c r="H558" s="27">
        <f>CRP!Q505</f>
        <v>0.13644000000000001</v>
      </c>
      <c r="AA558" s="26">
        <v>44160</v>
      </c>
      <c r="AB558" s="27">
        <v>1.7739999999999999E-2</v>
      </c>
      <c r="AC558" s="27">
        <v>0.17232</v>
      </c>
      <c r="AD558" s="27">
        <v>0.29146</v>
      </c>
      <c r="AE558" s="27">
        <v>0.15279000000000001</v>
      </c>
      <c r="AF558" s="27">
        <v>1.635E-2</v>
      </c>
      <c r="AG558" s="27">
        <v>0.13644000000000001</v>
      </c>
    </row>
    <row r="559" spans="2:33" s="14" customFormat="1" ht="12">
      <c r="B559" s="26">
        <f>CRP!K506</f>
        <v>44159</v>
      </c>
      <c r="C559" s="27">
        <f>CRP!L506</f>
        <v>1.7639999999999999E-2</v>
      </c>
      <c r="D559" s="27">
        <f>CRP!M506</f>
        <v>0.17299999999999999</v>
      </c>
      <c r="E559" s="27">
        <f>CRP!N506</f>
        <v>0.29149999999999998</v>
      </c>
      <c r="F559" s="27">
        <f>CRP!O506</f>
        <v>0.15245</v>
      </c>
      <c r="G559" s="27">
        <f>CRP!P506</f>
        <v>1.5949999999999999E-2</v>
      </c>
      <c r="H559" s="27">
        <f>CRP!Q506</f>
        <v>0.13650000000000001</v>
      </c>
      <c r="AA559" s="26">
        <v>44159</v>
      </c>
      <c r="AB559" s="27">
        <v>1.7639999999999999E-2</v>
      </c>
      <c r="AC559" s="27">
        <v>0.17299999999999999</v>
      </c>
      <c r="AD559" s="27">
        <v>0.29149999999999998</v>
      </c>
      <c r="AE559" s="27">
        <v>0.15245</v>
      </c>
      <c r="AF559" s="27">
        <v>1.5949999999999999E-2</v>
      </c>
      <c r="AG559" s="27">
        <v>0.13650000000000001</v>
      </c>
    </row>
    <row r="560" spans="2:33" s="14" customFormat="1" ht="12">
      <c r="B560" s="26">
        <f>CRP!K507</f>
        <v>44158</v>
      </c>
      <c r="C560" s="27">
        <f>CRP!L507</f>
        <v>1.7749999999999998E-2</v>
      </c>
      <c r="D560" s="27">
        <f>CRP!M507</f>
        <v>0.17083999999999999</v>
      </c>
      <c r="E560" s="27">
        <f>CRP!N507</f>
        <v>0.29139999999999999</v>
      </c>
      <c r="F560" s="27">
        <f>CRP!O507</f>
        <v>0.15228</v>
      </c>
      <c r="G560" s="27">
        <f>CRP!P507</f>
        <v>1.5820000000000001E-2</v>
      </c>
      <c r="H560" s="27">
        <f>CRP!Q507</f>
        <v>0.13646</v>
      </c>
      <c r="AA560" s="26">
        <v>44158</v>
      </c>
      <c r="AB560" s="27">
        <v>1.7749999999999998E-2</v>
      </c>
      <c r="AC560" s="27">
        <v>0.17083999999999999</v>
      </c>
      <c r="AD560" s="27">
        <v>0.29139999999999999</v>
      </c>
      <c r="AE560" s="27">
        <v>0.15228</v>
      </c>
      <c r="AF560" s="27">
        <v>1.5820000000000001E-2</v>
      </c>
      <c r="AG560" s="27">
        <v>0.13646</v>
      </c>
    </row>
    <row r="561" spans="2:33" s="14" customFormat="1" ht="12">
      <c r="B561" s="26">
        <f>CRP!K508</f>
        <v>44155</v>
      </c>
      <c r="C561" s="27">
        <f>CRP!L508</f>
        <v>1.8120000000000001E-2</v>
      </c>
      <c r="D561" s="27">
        <f>CRP!M508</f>
        <v>0.17107</v>
      </c>
      <c r="E561" s="27">
        <f>CRP!N508</f>
        <v>0.29143000000000002</v>
      </c>
      <c r="F561" s="27">
        <f>CRP!O508</f>
        <v>0.15351999999999999</v>
      </c>
      <c r="G561" s="27">
        <f>CRP!P508</f>
        <v>1.6119999999999999E-2</v>
      </c>
      <c r="H561" s="27">
        <f>CRP!Q508</f>
        <v>0.13739999999999999</v>
      </c>
      <c r="AA561" s="26">
        <v>44155</v>
      </c>
      <c r="AB561" s="27">
        <v>1.8120000000000001E-2</v>
      </c>
      <c r="AC561" s="27">
        <v>0.17107</v>
      </c>
      <c r="AD561" s="27">
        <v>0.29143000000000002</v>
      </c>
      <c r="AE561" s="27">
        <v>0.15351999999999999</v>
      </c>
      <c r="AF561" s="27">
        <v>1.6119999999999999E-2</v>
      </c>
      <c r="AG561" s="27">
        <v>0.13739999999999999</v>
      </c>
    </row>
    <row r="562" spans="2:33" s="14" customFormat="1" ht="12">
      <c r="B562" s="26">
        <f>CRP!K509</f>
        <v>44154</v>
      </c>
      <c r="C562" s="27">
        <f>CRP!L509</f>
        <v>1.8149999999999999E-2</v>
      </c>
      <c r="D562" s="27">
        <f>CRP!M509</f>
        <v>0.17094000000000001</v>
      </c>
      <c r="E562" s="27">
        <f>CRP!N509</f>
        <v>0.29203000000000001</v>
      </c>
      <c r="F562" s="27">
        <f>CRP!O509</f>
        <v>0.15365000000000001</v>
      </c>
      <c r="G562" s="27">
        <f>CRP!P509</f>
        <v>1.617E-2</v>
      </c>
      <c r="H562" s="27">
        <f>CRP!Q509</f>
        <v>0.13747999999999999</v>
      </c>
      <c r="AA562" s="26">
        <v>44154</v>
      </c>
      <c r="AB562" s="27">
        <v>1.8149999999999999E-2</v>
      </c>
      <c r="AC562" s="27">
        <v>0.17094000000000001</v>
      </c>
      <c r="AD562" s="27">
        <v>0.29203000000000001</v>
      </c>
      <c r="AE562" s="27">
        <v>0.15365000000000001</v>
      </c>
      <c r="AF562" s="27">
        <v>1.617E-2</v>
      </c>
      <c r="AG562" s="27">
        <v>0.13747999999999999</v>
      </c>
    </row>
    <row r="563" spans="2:33" s="14" customFormat="1" ht="12">
      <c r="B563" s="26">
        <f>CRP!K510</f>
        <v>44153</v>
      </c>
      <c r="C563" s="27">
        <f>CRP!L510</f>
        <v>1.8169999999999999E-2</v>
      </c>
      <c r="D563" s="27">
        <f>CRP!M510</f>
        <v>0.17063999999999999</v>
      </c>
      <c r="E563" s="27">
        <f>CRP!N510</f>
        <v>0.29207</v>
      </c>
      <c r="F563" s="27">
        <f>CRP!O510</f>
        <v>0.15351999999999999</v>
      </c>
      <c r="G563" s="27">
        <f>CRP!P510</f>
        <v>1.6039999999999999E-2</v>
      </c>
      <c r="H563" s="27">
        <f>CRP!Q510</f>
        <v>0.13747999999999999</v>
      </c>
      <c r="AA563" s="26">
        <v>44153</v>
      </c>
      <c r="AB563" s="27">
        <v>1.8169999999999999E-2</v>
      </c>
      <c r="AC563" s="27">
        <v>0.17063999999999999</v>
      </c>
      <c r="AD563" s="27">
        <v>0.29207</v>
      </c>
      <c r="AE563" s="27">
        <v>0.15351999999999999</v>
      </c>
      <c r="AF563" s="27">
        <v>1.6039999999999999E-2</v>
      </c>
      <c r="AG563" s="27">
        <v>0.13747999999999999</v>
      </c>
    </row>
    <row r="564" spans="2:33" s="14" customFormat="1" ht="12">
      <c r="B564" s="26">
        <f>CRP!K511</f>
        <v>44152</v>
      </c>
      <c r="C564" s="27">
        <f>CRP!L511</f>
        <v>1.8169999999999999E-2</v>
      </c>
      <c r="D564" s="27">
        <f>CRP!M511</f>
        <v>0.17008999999999999</v>
      </c>
      <c r="E564" s="27">
        <f>CRP!N511</f>
        <v>0.29171999999999998</v>
      </c>
      <c r="F564" s="27">
        <f>CRP!O511</f>
        <v>0.15337000000000001</v>
      </c>
      <c r="G564" s="27">
        <f>CRP!P511</f>
        <v>1.6219999999999998E-2</v>
      </c>
      <c r="H564" s="27">
        <f>CRP!Q511</f>
        <v>0.13714999999999999</v>
      </c>
      <c r="AA564" s="26">
        <v>44152</v>
      </c>
      <c r="AB564" s="27">
        <v>1.8169999999999999E-2</v>
      </c>
      <c r="AC564" s="27">
        <v>0.17008999999999999</v>
      </c>
      <c r="AD564" s="27">
        <v>0.29171999999999998</v>
      </c>
      <c r="AE564" s="27">
        <v>0.15337000000000001</v>
      </c>
      <c r="AF564" s="27">
        <v>1.6219999999999998E-2</v>
      </c>
      <c r="AG564" s="27">
        <v>0.13714999999999999</v>
      </c>
    </row>
    <row r="565" spans="2:33" s="14" customFormat="1" ht="12">
      <c r="B565" s="26">
        <f>CRP!K512</f>
        <v>44151</v>
      </c>
      <c r="C565" s="27">
        <f>CRP!L512</f>
        <v>1.8120000000000001E-2</v>
      </c>
      <c r="D565" s="27">
        <f>CRP!M512</f>
        <v>0.16891999999999999</v>
      </c>
      <c r="E565" s="27">
        <f>CRP!N512</f>
        <v>0.29144999999999999</v>
      </c>
      <c r="F565" s="27">
        <f>CRP!O512</f>
        <v>0.15287999999999999</v>
      </c>
      <c r="G565" s="27">
        <f>CRP!P512</f>
        <v>1.6199999999999999E-2</v>
      </c>
      <c r="H565" s="27">
        <f>CRP!Q512</f>
        <v>0.13668</v>
      </c>
      <c r="AA565" s="26">
        <v>44151</v>
      </c>
      <c r="AB565" s="27">
        <v>1.8120000000000001E-2</v>
      </c>
      <c r="AC565" s="27">
        <v>0.16891999999999999</v>
      </c>
      <c r="AD565" s="27">
        <v>0.29144999999999999</v>
      </c>
      <c r="AE565" s="27">
        <v>0.15287999999999999</v>
      </c>
      <c r="AF565" s="27">
        <v>1.6199999999999999E-2</v>
      </c>
      <c r="AG565" s="27">
        <v>0.13668</v>
      </c>
    </row>
    <row r="566" spans="2:33" s="14" customFormat="1" ht="12">
      <c r="B566" s="26">
        <f>CRP!K513</f>
        <v>44148</v>
      </c>
      <c r="C566" s="27">
        <f>CRP!L513</f>
        <v>1.8540000000000001E-2</v>
      </c>
      <c r="D566" s="27">
        <f>CRP!M513</f>
        <v>0.16653000000000001</v>
      </c>
      <c r="E566" s="27">
        <f>CRP!N513</f>
        <v>0.29126000000000002</v>
      </c>
      <c r="F566" s="27">
        <f>CRP!O513</f>
        <v>0.15179999999999999</v>
      </c>
      <c r="G566" s="27">
        <f>CRP!P513</f>
        <v>1.627E-2</v>
      </c>
      <c r="H566" s="27">
        <f>CRP!Q513</f>
        <v>0.13553000000000001</v>
      </c>
      <c r="AA566" s="26">
        <v>44148</v>
      </c>
      <c r="AB566" s="27">
        <v>1.8540000000000001E-2</v>
      </c>
      <c r="AC566" s="27">
        <v>0.16653000000000001</v>
      </c>
      <c r="AD566" s="27">
        <v>0.29126000000000002</v>
      </c>
      <c r="AE566" s="27">
        <v>0.15179999999999999</v>
      </c>
      <c r="AF566" s="27">
        <v>1.627E-2</v>
      </c>
      <c r="AG566" s="27">
        <v>0.13553000000000001</v>
      </c>
    </row>
    <row r="567" spans="2:33" s="14" customFormat="1" ht="12">
      <c r="B567" s="26">
        <f>CRP!K514</f>
        <v>44147</v>
      </c>
      <c r="C567" s="27">
        <f>CRP!L514</f>
        <v>1.8710000000000001E-2</v>
      </c>
      <c r="D567" s="27">
        <f>CRP!M514</f>
        <v>0.16886999999999999</v>
      </c>
      <c r="E567" s="27">
        <f>CRP!N514</f>
        <v>0.29172999999999999</v>
      </c>
      <c r="F567" s="27">
        <f>CRP!O514</f>
        <v>0.151</v>
      </c>
      <c r="G567" s="27">
        <f>CRP!P514</f>
        <v>1.6459999999999999E-2</v>
      </c>
      <c r="H567" s="27">
        <f>CRP!Q514</f>
        <v>0.13453999999999999</v>
      </c>
      <c r="AA567" s="26">
        <v>44147</v>
      </c>
      <c r="AB567" s="27">
        <v>1.8710000000000001E-2</v>
      </c>
      <c r="AC567" s="27">
        <v>0.16886999999999999</v>
      </c>
      <c r="AD567" s="27">
        <v>0.29172999999999999</v>
      </c>
      <c r="AE567" s="27">
        <v>0.151</v>
      </c>
      <c r="AF567" s="27">
        <v>1.6459999999999999E-2</v>
      </c>
      <c r="AG567" s="27">
        <v>0.13453999999999999</v>
      </c>
    </row>
    <row r="568" spans="2:33" s="14" customFormat="1" ht="12">
      <c r="B568" s="26">
        <f>CRP!K515</f>
        <v>44146</v>
      </c>
      <c r="C568" s="27">
        <f>CRP!L515</f>
        <v>1.915E-2</v>
      </c>
      <c r="D568" s="27">
        <f>CRP!M515</f>
        <v>0.20204</v>
      </c>
      <c r="E568" s="27">
        <f>CRP!N515</f>
        <v>0.29191</v>
      </c>
      <c r="F568" s="27">
        <f>CRP!O515</f>
        <v>0.15148</v>
      </c>
      <c r="G568" s="27">
        <f>CRP!P515</f>
        <v>1.67E-2</v>
      </c>
      <c r="H568" s="27">
        <f>CRP!Q515</f>
        <v>0.13478000000000001</v>
      </c>
      <c r="AA568" s="26">
        <v>44146</v>
      </c>
      <c r="AB568" s="27">
        <v>1.915E-2</v>
      </c>
      <c r="AC568" s="27">
        <v>0.20204</v>
      </c>
      <c r="AD568" s="27">
        <v>0.29191</v>
      </c>
      <c r="AE568" s="27">
        <v>0.15148</v>
      </c>
      <c r="AF568" s="27">
        <v>1.67E-2</v>
      </c>
      <c r="AG568" s="27">
        <v>0.13478000000000001</v>
      </c>
    </row>
    <row r="569" spans="2:33" s="14" customFormat="1" ht="12">
      <c r="B569" s="26">
        <f>CRP!K516</f>
        <v>44145</v>
      </c>
      <c r="C569" s="27">
        <f>CRP!L516</f>
        <v>1.9460000000000002E-2</v>
      </c>
      <c r="D569" s="27">
        <f>CRP!M516</f>
        <v>0.20408000000000001</v>
      </c>
      <c r="E569" s="27">
        <f>CRP!N516</f>
        <v>0.29198000000000002</v>
      </c>
      <c r="F569" s="27">
        <f>CRP!O516</f>
        <v>0.15285000000000001</v>
      </c>
      <c r="G569" s="27">
        <f>CRP!P516</f>
        <v>1.6299999999999999E-2</v>
      </c>
      <c r="H569" s="27">
        <f>CRP!Q516</f>
        <v>0.13655</v>
      </c>
      <c r="AA569" s="26">
        <v>44145</v>
      </c>
      <c r="AB569" s="27">
        <v>1.9460000000000002E-2</v>
      </c>
      <c r="AC569" s="27">
        <v>0.20408000000000001</v>
      </c>
      <c r="AD569" s="27">
        <v>0.29198000000000002</v>
      </c>
      <c r="AE569" s="27">
        <v>0.15285000000000001</v>
      </c>
      <c r="AF569" s="27">
        <v>1.6299999999999999E-2</v>
      </c>
      <c r="AG569" s="27">
        <v>0.13655</v>
      </c>
    </row>
    <row r="570" spans="2:33" s="14" customFormat="1" ht="12">
      <c r="B570" s="26">
        <f>CRP!K517</f>
        <v>44144</v>
      </c>
      <c r="C570" s="27">
        <f>CRP!L517</f>
        <v>1.9390000000000001E-2</v>
      </c>
      <c r="D570" s="27">
        <f>CRP!M517</f>
        <v>0.20882000000000001</v>
      </c>
      <c r="E570" s="27">
        <f>CRP!N517</f>
        <v>0.29203000000000001</v>
      </c>
      <c r="F570" s="27">
        <f>CRP!O517</f>
        <v>0.15415999999999999</v>
      </c>
      <c r="G570" s="27">
        <f>CRP!P517</f>
        <v>1.5650000000000001E-2</v>
      </c>
      <c r="H570" s="27">
        <f>CRP!Q517</f>
        <v>0.13850999999999999</v>
      </c>
      <c r="AA570" s="26">
        <v>44144</v>
      </c>
      <c r="AB570" s="27">
        <v>1.9390000000000001E-2</v>
      </c>
      <c r="AC570" s="27">
        <v>0.20882000000000001</v>
      </c>
      <c r="AD570" s="27">
        <v>0.29203000000000001</v>
      </c>
      <c r="AE570" s="27">
        <v>0.15415999999999999</v>
      </c>
      <c r="AF570" s="27">
        <v>1.5650000000000001E-2</v>
      </c>
      <c r="AG570" s="27">
        <v>0.13850999999999999</v>
      </c>
    </row>
    <row r="571" spans="2:33" s="14" customFormat="1" ht="12">
      <c r="B571" s="26">
        <f>CRP!K518</f>
        <v>44141</v>
      </c>
      <c r="C571" s="27">
        <f>CRP!L518</f>
        <v>1.9480000000000001E-2</v>
      </c>
      <c r="D571" s="27">
        <f>CRP!M518</f>
        <v>0.19269</v>
      </c>
      <c r="E571" s="27">
        <f>CRP!N518</f>
        <v>0.29363</v>
      </c>
      <c r="F571" s="27">
        <f>CRP!O518</f>
        <v>0.15361</v>
      </c>
      <c r="G571" s="27">
        <f>CRP!P518</f>
        <v>1.5650000000000001E-2</v>
      </c>
      <c r="H571" s="27">
        <f>CRP!Q518</f>
        <v>0.13796</v>
      </c>
      <c r="AA571" s="26">
        <v>44141</v>
      </c>
      <c r="AB571" s="27">
        <v>1.9480000000000001E-2</v>
      </c>
      <c r="AC571" s="27">
        <v>0.19269</v>
      </c>
      <c r="AD571" s="27">
        <v>0.29363</v>
      </c>
      <c r="AE571" s="27">
        <v>0.15361</v>
      </c>
      <c r="AF571" s="27">
        <v>1.5650000000000001E-2</v>
      </c>
      <c r="AG571" s="27">
        <v>0.13796</v>
      </c>
    </row>
    <row r="572" spans="2:33" s="14" customFormat="1" ht="12">
      <c r="B572" s="26">
        <f>CRP!K519</f>
        <v>44140</v>
      </c>
      <c r="C572" s="27">
        <f>CRP!L519</f>
        <v>1.9630000000000002E-2</v>
      </c>
      <c r="D572" s="27">
        <f>CRP!M519</f>
        <v>0.19996</v>
      </c>
      <c r="E572" s="27">
        <f>CRP!N519</f>
        <v>0.29414000000000001</v>
      </c>
      <c r="F572" s="27">
        <f>CRP!O519</f>
        <v>0.1512</v>
      </c>
      <c r="G572" s="27">
        <f>CRP!P519</f>
        <v>1.525E-2</v>
      </c>
      <c r="H572" s="27">
        <f>CRP!Q519</f>
        <v>0.13594999999999999</v>
      </c>
      <c r="AA572" s="26">
        <v>44140</v>
      </c>
      <c r="AB572" s="27">
        <v>1.9630000000000002E-2</v>
      </c>
      <c r="AC572" s="27">
        <v>0.19996</v>
      </c>
      <c r="AD572" s="27">
        <v>0.29414000000000001</v>
      </c>
      <c r="AE572" s="27">
        <v>0.1512</v>
      </c>
      <c r="AF572" s="27">
        <v>1.525E-2</v>
      </c>
      <c r="AG572" s="27">
        <v>0.13594999999999999</v>
      </c>
    </row>
    <row r="573" spans="2:33" s="14" customFormat="1" ht="12">
      <c r="B573" s="26">
        <f>CRP!K520</f>
        <v>44139</v>
      </c>
      <c r="C573" s="27">
        <f>CRP!L520</f>
        <v>2.01E-2</v>
      </c>
      <c r="D573" s="27">
        <f>CRP!M520</f>
        <v>0.18761</v>
      </c>
      <c r="E573" s="27">
        <f>CRP!N520</f>
        <v>0.29494999999999999</v>
      </c>
      <c r="F573" s="27">
        <f>CRP!O520</f>
        <v>0.14813000000000001</v>
      </c>
      <c r="G573" s="27">
        <f>CRP!P520</f>
        <v>1.5650000000000001E-2</v>
      </c>
      <c r="H573" s="27">
        <f>CRP!Q520</f>
        <v>0.13247999999999999</v>
      </c>
      <c r="AA573" s="26">
        <v>44139</v>
      </c>
      <c r="AB573" s="27">
        <v>2.01E-2</v>
      </c>
      <c r="AC573" s="27">
        <v>0.18761</v>
      </c>
      <c r="AD573" s="27">
        <v>0.29494999999999999</v>
      </c>
      <c r="AE573" s="27">
        <v>0.14813000000000001</v>
      </c>
      <c r="AF573" s="27">
        <v>1.5650000000000001E-2</v>
      </c>
      <c r="AG573" s="27">
        <v>0.13247999999999999</v>
      </c>
    </row>
    <row r="574" spans="2:33" s="14" customFormat="1" ht="12">
      <c r="B574" s="26">
        <f>CRP!K521</f>
        <v>44138</v>
      </c>
      <c r="C574" s="27">
        <f>CRP!L521</f>
        <v>2.019E-2</v>
      </c>
      <c r="D574" s="27">
        <f>CRP!M521</f>
        <v>0.18739</v>
      </c>
      <c r="E574" s="27">
        <f>CRP!N521</f>
        <v>0.29547000000000001</v>
      </c>
      <c r="F574" s="27">
        <f>CRP!O521</f>
        <v>0.14842</v>
      </c>
      <c r="G574" s="27">
        <f>CRP!P521</f>
        <v>1.6049999999999998E-2</v>
      </c>
      <c r="H574" s="27">
        <f>CRP!Q521</f>
        <v>0.13236999999999999</v>
      </c>
      <c r="AA574" s="26">
        <v>44138</v>
      </c>
      <c r="AB574" s="27">
        <v>2.019E-2</v>
      </c>
      <c r="AC574" s="27">
        <v>0.18739</v>
      </c>
      <c r="AD574" s="27">
        <v>0.29547000000000001</v>
      </c>
      <c r="AE574" s="27">
        <v>0.14842</v>
      </c>
      <c r="AF574" s="27">
        <v>1.6049999999999998E-2</v>
      </c>
      <c r="AG574" s="27">
        <v>0.13236999999999999</v>
      </c>
    </row>
    <row r="575" spans="2:33" s="14" customFormat="1" ht="12">
      <c r="B575" s="26">
        <f>CRP!K522</f>
        <v>44137</v>
      </c>
      <c r="C575" s="27">
        <f>CRP!L522</f>
        <v>2.0480000000000002E-2</v>
      </c>
      <c r="D575" s="27">
        <f>CRP!M522</f>
        <v>0.18583</v>
      </c>
      <c r="E575" s="27">
        <f>CRP!N522</f>
        <v>0.29613</v>
      </c>
      <c r="F575" s="27">
        <f>CRP!O522</f>
        <v>0.14895</v>
      </c>
      <c r="G575" s="27">
        <f>CRP!P522</f>
        <v>1.6049999999999998E-2</v>
      </c>
      <c r="H575" s="27">
        <f>CRP!Q522</f>
        <v>0.13289999999999999</v>
      </c>
      <c r="AA575" s="26">
        <v>44137</v>
      </c>
      <c r="AB575" s="27">
        <v>2.0480000000000002E-2</v>
      </c>
      <c r="AC575" s="27">
        <v>0.18583</v>
      </c>
      <c r="AD575" s="27">
        <v>0.29613</v>
      </c>
      <c r="AE575" s="27">
        <v>0.14895</v>
      </c>
      <c r="AF575" s="27">
        <v>1.6049999999999998E-2</v>
      </c>
      <c r="AG575" s="27">
        <v>0.13289999999999999</v>
      </c>
    </row>
    <row r="576" spans="2:33" s="14" customFormat="1" ht="12">
      <c r="B576" s="26">
        <f>CRP!K523</f>
        <v>44134</v>
      </c>
      <c r="C576" s="27">
        <f>CRP!L523</f>
        <v>2.0959999999999999E-2</v>
      </c>
      <c r="D576" s="27">
        <f>CRP!M523</f>
        <v>0.18922</v>
      </c>
      <c r="E576" s="27">
        <f>CRP!N523</f>
        <v>0.29660999999999998</v>
      </c>
      <c r="F576" s="27">
        <f>CRP!O523</f>
        <v>0.15054000000000001</v>
      </c>
      <c r="G576" s="27">
        <f>CRP!P523</f>
        <v>1.5520000000000001E-2</v>
      </c>
      <c r="H576" s="27">
        <f>CRP!Q523</f>
        <v>0.13502</v>
      </c>
      <c r="AA576" s="26">
        <v>44134</v>
      </c>
      <c r="AB576" s="27">
        <v>2.0959999999999999E-2</v>
      </c>
      <c r="AC576" s="27">
        <v>0.18922</v>
      </c>
      <c r="AD576" s="27">
        <v>0.29660999999999998</v>
      </c>
      <c r="AE576" s="27">
        <v>0.15054000000000001</v>
      </c>
      <c r="AF576" s="27">
        <v>1.5520000000000001E-2</v>
      </c>
      <c r="AG576" s="27">
        <v>0.13502</v>
      </c>
    </row>
    <row r="577" spans="2:33" s="14" customFormat="1" ht="12">
      <c r="B577" s="26">
        <f>CRP!K524</f>
        <v>44133</v>
      </c>
      <c r="C577" s="27">
        <f>CRP!L524</f>
        <v>2.0410000000000001E-2</v>
      </c>
      <c r="D577" s="27">
        <f>CRP!M524</f>
        <v>0.18523999999999999</v>
      </c>
      <c r="E577" s="27">
        <f>CRP!N524</f>
        <v>0.29942000000000002</v>
      </c>
      <c r="F577" s="27">
        <f>CRP!O524</f>
        <v>0.14684</v>
      </c>
      <c r="G577" s="27">
        <f>CRP!P524</f>
        <v>1.52E-2</v>
      </c>
      <c r="H577" s="27">
        <f>CRP!Q524</f>
        <v>0.13164000000000001</v>
      </c>
      <c r="AA577" s="26">
        <v>44133</v>
      </c>
      <c r="AB577" s="27">
        <v>2.0410000000000001E-2</v>
      </c>
      <c r="AC577" s="27">
        <v>0.18523999999999999</v>
      </c>
      <c r="AD577" s="27">
        <v>0.29942000000000002</v>
      </c>
      <c r="AE577" s="27">
        <v>0.14684</v>
      </c>
      <c r="AF577" s="27">
        <v>1.52E-2</v>
      </c>
      <c r="AG577" s="27">
        <v>0.13164000000000001</v>
      </c>
    </row>
    <row r="578" spans="2:33" s="14" customFormat="1" ht="12">
      <c r="B578" s="26">
        <f>CRP!K525</f>
        <v>44132</v>
      </c>
      <c r="C578" s="27">
        <f>CRP!L525</f>
        <v>2.019E-2</v>
      </c>
      <c r="D578" s="27">
        <f>CRP!M525</f>
        <v>0.18412000000000001</v>
      </c>
      <c r="E578" s="27">
        <f>CRP!N525</f>
        <v>0.30103000000000002</v>
      </c>
      <c r="F578" s="27">
        <f>CRP!O525</f>
        <v>0.14627000000000001</v>
      </c>
      <c r="G578" s="27">
        <f>CRP!P525</f>
        <v>1.4970000000000001E-2</v>
      </c>
      <c r="H578" s="27">
        <f>CRP!Q525</f>
        <v>0.1313</v>
      </c>
      <c r="AA578" s="26">
        <v>44132</v>
      </c>
      <c r="AB578" s="27">
        <v>2.019E-2</v>
      </c>
      <c r="AC578" s="27">
        <v>0.18412000000000001</v>
      </c>
      <c r="AD578" s="27">
        <v>0.30103000000000002</v>
      </c>
      <c r="AE578" s="27">
        <v>0.14627000000000001</v>
      </c>
      <c r="AF578" s="27">
        <v>1.4970000000000001E-2</v>
      </c>
      <c r="AG578" s="27">
        <v>0.1313</v>
      </c>
    </row>
    <row r="579" spans="2:33" s="14" customFormat="1" ht="12">
      <c r="B579" s="26">
        <f>CRP!K526</f>
        <v>44131</v>
      </c>
      <c r="C579" s="27">
        <f>CRP!L526</f>
        <v>2.0209999999999999E-2</v>
      </c>
      <c r="D579" s="27">
        <f>CRP!M526</f>
        <v>0.17868999999999999</v>
      </c>
      <c r="E579" s="27">
        <f>CRP!N526</f>
        <v>0.30109000000000002</v>
      </c>
      <c r="F579" s="27">
        <f>CRP!O526</f>
        <v>0.14358000000000001</v>
      </c>
      <c r="G579" s="27">
        <f>CRP!P526</f>
        <v>1.507E-2</v>
      </c>
      <c r="H579" s="27">
        <f>CRP!Q526</f>
        <v>0.12851000000000001</v>
      </c>
      <c r="AA579" s="26">
        <v>44131</v>
      </c>
      <c r="AB579" s="27">
        <v>2.0209999999999999E-2</v>
      </c>
      <c r="AC579" s="27">
        <v>0.17868999999999999</v>
      </c>
      <c r="AD579" s="27">
        <v>0.30109000000000002</v>
      </c>
      <c r="AE579" s="27">
        <v>0.14358000000000001</v>
      </c>
      <c r="AF579" s="27">
        <v>1.507E-2</v>
      </c>
      <c r="AG579" s="27">
        <v>0.12851000000000001</v>
      </c>
    </row>
    <row r="580" spans="2:33" s="14" customFormat="1" ht="12">
      <c r="B580" s="26">
        <f>CRP!K527</f>
        <v>44130</v>
      </c>
      <c r="C580" s="27">
        <f>CRP!L527</f>
        <v>2.009E-2</v>
      </c>
      <c r="D580" s="27">
        <f>CRP!M527</f>
        <v>0.17710999999999999</v>
      </c>
      <c r="E580" s="27">
        <f>CRP!N527</f>
        <v>0.30164000000000002</v>
      </c>
      <c r="F580" s="27">
        <f>CRP!O527</f>
        <v>0.14255000000000001</v>
      </c>
      <c r="G580" s="27">
        <f>CRP!P527</f>
        <v>1.485E-2</v>
      </c>
      <c r="H580" s="27">
        <f>CRP!Q527</f>
        <v>0.12770000000000001</v>
      </c>
      <c r="AA580" s="26">
        <v>44130</v>
      </c>
      <c r="AB580" s="27">
        <v>2.009E-2</v>
      </c>
      <c r="AC580" s="27">
        <v>0.17710999999999999</v>
      </c>
      <c r="AD580" s="27">
        <v>0.30164000000000002</v>
      </c>
      <c r="AE580" s="27">
        <v>0.14255000000000001</v>
      </c>
      <c r="AF580" s="27">
        <v>1.485E-2</v>
      </c>
      <c r="AG580" s="27">
        <v>0.12770000000000001</v>
      </c>
    </row>
    <row r="581" spans="2:33" s="14" customFormat="1" ht="12">
      <c r="B581" s="26">
        <f>CRP!K528</f>
        <v>44127</v>
      </c>
      <c r="C581" s="27">
        <f>CRP!L528</f>
        <v>2.0029999999999999E-2</v>
      </c>
      <c r="D581" s="27">
        <f>CRP!M528</f>
        <v>0.17848</v>
      </c>
      <c r="E581" s="27">
        <f>CRP!N528</f>
        <v>0.29944999999999999</v>
      </c>
      <c r="F581" s="27">
        <f>CRP!O528</f>
        <v>0.14186000000000001</v>
      </c>
      <c r="G581" s="27">
        <f>CRP!P528</f>
        <v>1.495E-2</v>
      </c>
      <c r="H581" s="27">
        <f>CRP!Q528</f>
        <v>0.12691</v>
      </c>
      <c r="AA581" s="26">
        <v>44127</v>
      </c>
      <c r="AB581" s="27">
        <v>2.0029999999999999E-2</v>
      </c>
      <c r="AC581" s="27">
        <v>0.17848</v>
      </c>
      <c r="AD581" s="27">
        <v>0.29944999999999999</v>
      </c>
      <c r="AE581" s="27">
        <v>0.14186000000000001</v>
      </c>
      <c r="AF581" s="27">
        <v>1.495E-2</v>
      </c>
      <c r="AG581" s="27">
        <v>0.12691</v>
      </c>
    </row>
    <row r="582" spans="2:33" s="14" customFormat="1" ht="12">
      <c r="B582" s="26">
        <f>CRP!K529</f>
        <v>44126</v>
      </c>
      <c r="C582" s="27">
        <f>CRP!L529</f>
        <v>2.01E-2</v>
      </c>
      <c r="D582" s="27">
        <f>CRP!M529</f>
        <v>0.17929999999999999</v>
      </c>
      <c r="E582" s="27">
        <f>CRP!N529</f>
        <v>0.30096000000000001</v>
      </c>
      <c r="F582" s="27">
        <f>CRP!O529</f>
        <v>0.14196</v>
      </c>
      <c r="G582" s="27">
        <f>CRP!P529</f>
        <v>1.5049999999999999E-2</v>
      </c>
      <c r="H582" s="27">
        <f>CRP!Q529</f>
        <v>0.12691</v>
      </c>
      <c r="AA582" s="26">
        <v>44126</v>
      </c>
      <c r="AB582" s="27">
        <v>2.01E-2</v>
      </c>
      <c r="AC582" s="27">
        <v>0.17929999999999999</v>
      </c>
      <c r="AD582" s="27">
        <v>0.30096000000000001</v>
      </c>
      <c r="AE582" s="27">
        <v>0.14196</v>
      </c>
      <c r="AF582" s="27">
        <v>1.5049999999999999E-2</v>
      </c>
      <c r="AG582" s="27">
        <v>0.12691</v>
      </c>
    </row>
    <row r="583" spans="2:33" s="14" customFormat="1" ht="12">
      <c r="B583" s="26">
        <f>CRP!K530</f>
        <v>44125</v>
      </c>
      <c r="C583" s="27">
        <f>CRP!L530</f>
        <v>0.02</v>
      </c>
      <c r="D583" s="27">
        <f>CRP!M530</f>
        <v>0.17777000000000001</v>
      </c>
      <c r="E583" s="27">
        <f>CRP!N530</f>
        <v>0.30046</v>
      </c>
      <c r="F583" s="27">
        <f>CRP!O530</f>
        <v>0.14104</v>
      </c>
      <c r="G583" s="27">
        <f>CRP!P530</f>
        <v>1.52E-2</v>
      </c>
      <c r="H583" s="27">
        <f>CRP!Q530</f>
        <v>0.12584000000000001</v>
      </c>
      <c r="AA583" s="26">
        <v>44125</v>
      </c>
      <c r="AB583" s="27">
        <v>0.02</v>
      </c>
      <c r="AC583" s="27">
        <v>0.17777000000000001</v>
      </c>
      <c r="AD583" s="27">
        <v>0.30046</v>
      </c>
      <c r="AE583" s="27">
        <v>0.14104</v>
      </c>
      <c r="AF583" s="27">
        <v>1.52E-2</v>
      </c>
      <c r="AG583" s="27">
        <v>0.12584000000000001</v>
      </c>
    </row>
    <row r="584" spans="2:33" s="14" customFormat="1" ht="12">
      <c r="B584" s="26">
        <f>CRP!K531</f>
        <v>44124</v>
      </c>
      <c r="C584" s="27">
        <f>CRP!L531</f>
        <v>2.0070000000000001E-2</v>
      </c>
      <c r="D584" s="27">
        <f>CRP!M531</f>
        <v>0.18249000000000001</v>
      </c>
      <c r="E584" s="27">
        <f>CRP!N531</f>
        <v>0.29971999999999999</v>
      </c>
      <c r="F584" s="27">
        <f>CRP!O531</f>
        <v>0.14348</v>
      </c>
      <c r="G584" s="27">
        <f>CRP!P531</f>
        <v>1.465E-2</v>
      </c>
      <c r="H584" s="27">
        <f>CRP!Q531</f>
        <v>0.12883</v>
      </c>
      <c r="AA584" s="26">
        <v>44124</v>
      </c>
      <c r="AB584" s="27">
        <v>2.0070000000000001E-2</v>
      </c>
      <c r="AC584" s="27">
        <v>0.18249000000000001</v>
      </c>
      <c r="AD584" s="27">
        <v>0.29971999999999999</v>
      </c>
      <c r="AE584" s="27">
        <v>0.14348</v>
      </c>
      <c r="AF584" s="27">
        <v>1.465E-2</v>
      </c>
      <c r="AG584" s="27">
        <v>0.12883</v>
      </c>
    </row>
    <row r="585" spans="2:33" s="14" customFormat="1" ht="12">
      <c r="B585" s="26">
        <f>CRP!K532</f>
        <v>44123</v>
      </c>
      <c r="C585" s="27">
        <f>CRP!L532</f>
        <v>2.017E-2</v>
      </c>
      <c r="D585" s="27">
        <f>CRP!M532</f>
        <v>0.18284</v>
      </c>
      <c r="E585" s="27">
        <f>CRP!N532</f>
        <v>0.29855999999999999</v>
      </c>
      <c r="F585" s="27">
        <f>CRP!O532</f>
        <v>0.14344000000000001</v>
      </c>
      <c r="G585" s="27">
        <f>CRP!P532</f>
        <v>1.44E-2</v>
      </c>
      <c r="H585" s="27">
        <f>CRP!Q532</f>
        <v>0.12903999999999999</v>
      </c>
      <c r="AA585" s="26">
        <v>44123</v>
      </c>
      <c r="AB585" s="27">
        <v>2.017E-2</v>
      </c>
      <c r="AC585" s="27">
        <v>0.18284</v>
      </c>
      <c r="AD585" s="27">
        <v>0.29855999999999999</v>
      </c>
      <c r="AE585" s="27">
        <v>0.14344000000000001</v>
      </c>
      <c r="AF585" s="27">
        <v>1.44E-2</v>
      </c>
      <c r="AG585" s="27">
        <v>0.12903999999999999</v>
      </c>
    </row>
    <row r="586" spans="2:33" s="14" customFormat="1" ht="12">
      <c r="B586" s="26">
        <f>CRP!K533</f>
        <v>44120</v>
      </c>
      <c r="C586" s="27">
        <f>CRP!L533</f>
        <v>2.026E-2</v>
      </c>
      <c r="D586" s="27">
        <f>CRP!M533</f>
        <v>0.17676</v>
      </c>
      <c r="E586" s="27">
        <f>CRP!N533</f>
        <v>0.29831000000000002</v>
      </c>
      <c r="F586" s="27">
        <f>CRP!O533</f>
        <v>0.13994000000000001</v>
      </c>
      <c r="G586" s="27">
        <f>CRP!P533</f>
        <v>1.4999999999999999E-2</v>
      </c>
      <c r="H586" s="27">
        <f>CRP!Q533</f>
        <v>0.12494</v>
      </c>
      <c r="AA586" s="26">
        <v>44120</v>
      </c>
      <c r="AB586" s="27">
        <v>2.026E-2</v>
      </c>
      <c r="AC586" s="27">
        <v>0.17676</v>
      </c>
      <c r="AD586" s="27">
        <v>0.29831000000000002</v>
      </c>
      <c r="AE586" s="27">
        <v>0.13994000000000001</v>
      </c>
      <c r="AF586" s="27">
        <v>1.4999999999999999E-2</v>
      </c>
      <c r="AG586" s="27">
        <v>0.12494</v>
      </c>
    </row>
    <row r="587" spans="2:33" s="14" customFormat="1" ht="12">
      <c r="B587" s="26">
        <f>CRP!K534</f>
        <v>44119</v>
      </c>
      <c r="C587" s="27">
        <f>CRP!L534</f>
        <v>2.0230000000000001E-2</v>
      </c>
      <c r="D587" s="27">
        <f>CRP!M534</f>
        <v>0.17438000000000001</v>
      </c>
      <c r="E587" s="27">
        <f>CRP!N534</f>
        <v>0.29824000000000001</v>
      </c>
      <c r="F587" s="27">
        <f>CRP!O534</f>
        <v>0.13925000000000001</v>
      </c>
      <c r="G587" s="27">
        <f>CRP!P534</f>
        <v>1.472E-2</v>
      </c>
      <c r="H587" s="27">
        <f>CRP!Q534</f>
        <v>0.12453</v>
      </c>
      <c r="AA587" s="26">
        <v>44119</v>
      </c>
      <c r="AB587" s="27">
        <v>2.0230000000000001E-2</v>
      </c>
      <c r="AC587" s="27">
        <v>0.17438000000000001</v>
      </c>
      <c r="AD587" s="27">
        <v>0.29824000000000001</v>
      </c>
      <c r="AE587" s="27">
        <v>0.13925000000000001</v>
      </c>
      <c r="AF587" s="27">
        <v>1.472E-2</v>
      </c>
      <c r="AG587" s="27">
        <v>0.12453</v>
      </c>
    </row>
    <row r="588" spans="2:33" s="14" customFormat="1" ht="12">
      <c r="B588" s="26">
        <f>CRP!K535</f>
        <v>44118</v>
      </c>
      <c r="C588" s="27">
        <f>CRP!L535</f>
        <v>2.0060000000000001E-2</v>
      </c>
      <c r="D588" s="27">
        <f>CRP!M535</f>
        <v>0.17473</v>
      </c>
      <c r="E588" s="27">
        <f>CRP!N535</f>
        <v>0.29825000000000002</v>
      </c>
      <c r="F588" s="27">
        <f>CRP!O535</f>
        <v>0.13894999999999999</v>
      </c>
      <c r="G588" s="27">
        <f>CRP!P535</f>
        <v>1.512E-2</v>
      </c>
      <c r="H588" s="27">
        <f>CRP!Q535</f>
        <v>0.12383</v>
      </c>
      <c r="AA588" s="26">
        <v>44118</v>
      </c>
      <c r="AB588" s="27">
        <v>2.0060000000000001E-2</v>
      </c>
      <c r="AC588" s="27">
        <v>0.17473</v>
      </c>
      <c r="AD588" s="27">
        <v>0.29825000000000002</v>
      </c>
      <c r="AE588" s="27">
        <v>0.13894999999999999</v>
      </c>
      <c r="AF588" s="27">
        <v>1.512E-2</v>
      </c>
      <c r="AG588" s="27">
        <v>0.12383</v>
      </c>
    </row>
    <row r="589" spans="2:33" s="14" customFormat="1" ht="12">
      <c r="B589" s="26">
        <f>CRP!K536</f>
        <v>44117</v>
      </c>
      <c r="C589" s="27">
        <f>CRP!L536</f>
        <v>1.9869999999999999E-2</v>
      </c>
      <c r="D589" s="27">
        <f>CRP!M536</f>
        <v>0.17416000000000001</v>
      </c>
      <c r="E589" s="27">
        <f>CRP!N536</f>
        <v>0.29794999999999999</v>
      </c>
      <c r="F589" s="27">
        <f>CRP!O536</f>
        <v>0.13807</v>
      </c>
      <c r="G589" s="27">
        <f>CRP!P536</f>
        <v>1.52E-2</v>
      </c>
      <c r="H589" s="27">
        <f>CRP!Q536</f>
        <v>0.12286999999999999</v>
      </c>
      <c r="AA589" s="26">
        <v>44117</v>
      </c>
      <c r="AB589" s="27">
        <v>1.9869999999999999E-2</v>
      </c>
      <c r="AC589" s="27">
        <v>0.17416000000000001</v>
      </c>
      <c r="AD589" s="27">
        <v>0.29794999999999999</v>
      </c>
      <c r="AE589" s="27">
        <v>0.13807</v>
      </c>
      <c r="AF589" s="27">
        <v>1.52E-2</v>
      </c>
      <c r="AG589" s="27">
        <v>0.12286999999999999</v>
      </c>
    </row>
    <row r="590" spans="2:33" s="14" customFormat="1" ht="12">
      <c r="B590" s="26">
        <f>CRP!K537</f>
        <v>44116</v>
      </c>
      <c r="C590" s="27">
        <f>CRP!L537</f>
        <v>1.9869999999999999E-2</v>
      </c>
      <c r="D590" s="27">
        <f>CRP!M537</f>
        <v>0.17613000000000001</v>
      </c>
      <c r="E590" s="27">
        <f>CRP!N537</f>
        <v>0.29831999999999997</v>
      </c>
      <c r="F590" s="27">
        <f>CRP!O537</f>
        <v>0.13930000000000001</v>
      </c>
      <c r="G590" s="27">
        <f>CRP!P537</f>
        <v>1.5570000000000001E-2</v>
      </c>
      <c r="H590" s="27">
        <f>CRP!Q537</f>
        <v>0.12373000000000001</v>
      </c>
      <c r="AA590" s="26">
        <v>44116</v>
      </c>
      <c r="AB590" s="27">
        <v>1.9869999999999999E-2</v>
      </c>
      <c r="AC590" s="27">
        <v>0.17613000000000001</v>
      </c>
      <c r="AD590" s="27">
        <v>0.29831999999999997</v>
      </c>
      <c r="AE590" s="27">
        <v>0.13930000000000001</v>
      </c>
      <c r="AF590" s="27">
        <v>1.5570000000000001E-2</v>
      </c>
      <c r="AG590" s="27">
        <v>0.12373000000000001</v>
      </c>
    </row>
    <row r="591" spans="2:33" s="14" customFormat="1" ht="12">
      <c r="B591" s="26">
        <f>CRP!K538</f>
        <v>44112</v>
      </c>
      <c r="C591" s="27">
        <f>CRP!L538</f>
        <v>2.0029999999999999E-2</v>
      </c>
      <c r="D591" s="27">
        <f>CRP!M538</f>
        <v>0.18117</v>
      </c>
      <c r="E591" s="27">
        <f>CRP!N538</f>
        <v>0.30077999999999999</v>
      </c>
      <c r="F591" s="27">
        <f>CRP!O538</f>
        <v>0.14105000000000001</v>
      </c>
      <c r="G591" s="27">
        <f>CRP!P538</f>
        <v>1.541E-2</v>
      </c>
      <c r="H591" s="27">
        <f>CRP!Q538</f>
        <v>0.12564</v>
      </c>
      <c r="AA591" s="26">
        <v>44112</v>
      </c>
      <c r="AB591" s="27">
        <v>2.0029999999999999E-2</v>
      </c>
      <c r="AC591" s="27">
        <v>0.18117</v>
      </c>
      <c r="AD591" s="27">
        <v>0.30077999999999999</v>
      </c>
      <c r="AE591" s="27">
        <v>0.14105000000000001</v>
      </c>
      <c r="AF591" s="27">
        <v>1.541E-2</v>
      </c>
      <c r="AG591" s="27">
        <v>0.12564</v>
      </c>
    </row>
    <row r="592" spans="2:33" s="14" customFormat="1" ht="12">
      <c r="B592" s="26">
        <f>CRP!K539</f>
        <v>44111</v>
      </c>
      <c r="C592" s="27">
        <f>CRP!L539</f>
        <v>2.0029999999999999E-2</v>
      </c>
      <c r="D592" s="27">
        <f>CRP!M539</f>
        <v>0.17910000000000001</v>
      </c>
      <c r="E592" s="27">
        <f>CRP!N539</f>
        <v>0.30377999999999999</v>
      </c>
      <c r="F592" s="27">
        <f>CRP!O539</f>
        <v>0.14016999999999999</v>
      </c>
      <c r="G592" s="27">
        <f>CRP!P539</f>
        <v>1.533E-2</v>
      </c>
      <c r="H592" s="27">
        <f>CRP!Q539</f>
        <v>0.12484000000000001</v>
      </c>
      <c r="AA592" s="26">
        <v>44111</v>
      </c>
      <c r="AB592" s="27">
        <v>2.0029999999999999E-2</v>
      </c>
      <c r="AC592" s="27">
        <v>0.17910000000000001</v>
      </c>
      <c r="AD592" s="27">
        <v>0.30377999999999999</v>
      </c>
      <c r="AE592" s="27">
        <v>0.14016999999999999</v>
      </c>
      <c r="AF592" s="27">
        <v>1.533E-2</v>
      </c>
      <c r="AG592" s="27">
        <v>0.12484000000000001</v>
      </c>
    </row>
    <row r="593" spans="2:33" s="14" customFormat="1" ht="12">
      <c r="B593" s="26">
        <f>CRP!K540</f>
        <v>44110</v>
      </c>
      <c r="C593" s="27">
        <f>CRP!L540</f>
        <v>2.026E-2</v>
      </c>
      <c r="D593" s="27">
        <f>CRP!M540</f>
        <v>0.17788999999999999</v>
      </c>
      <c r="E593" s="27">
        <f>CRP!N540</f>
        <v>0.30392000000000002</v>
      </c>
      <c r="F593" s="27">
        <f>CRP!O540</f>
        <v>0.13974</v>
      </c>
      <c r="G593" s="27">
        <f>CRP!P540</f>
        <v>1.5350000000000001E-2</v>
      </c>
      <c r="H593" s="27">
        <f>CRP!Q540</f>
        <v>0.12439</v>
      </c>
      <c r="AA593" s="26">
        <v>44110</v>
      </c>
      <c r="AB593" s="27">
        <v>2.026E-2</v>
      </c>
      <c r="AC593" s="27">
        <v>0.17788999999999999</v>
      </c>
      <c r="AD593" s="27">
        <v>0.30392000000000002</v>
      </c>
      <c r="AE593" s="27">
        <v>0.13974</v>
      </c>
      <c r="AF593" s="27">
        <v>1.5350000000000001E-2</v>
      </c>
      <c r="AG593" s="27">
        <v>0.12439</v>
      </c>
    </row>
    <row r="594" spans="2:33" s="14" customFormat="1" ht="12">
      <c r="B594" s="26">
        <f>CRP!K541</f>
        <v>44109</v>
      </c>
      <c r="C594" s="27">
        <f>CRP!L541</f>
        <v>2.0400000000000001E-2</v>
      </c>
      <c r="D594" s="27">
        <f>CRP!M541</f>
        <v>0.18579999999999999</v>
      </c>
      <c r="E594" s="27">
        <f>CRP!N541</f>
        <v>0.30415999999999999</v>
      </c>
      <c r="F594" s="27">
        <f>CRP!O541</f>
        <v>0.14324999999999999</v>
      </c>
      <c r="G594" s="27">
        <f>CRP!P541</f>
        <v>1.4800000000000001E-2</v>
      </c>
      <c r="H594" s="27">
        <f>CRP!Q541</f>
        <v>0.12845000000000001</v>
      </c>
      <c r="AA594" s="26">
        <v>44109</v>
      </c>
      <c r="AB594" s="27">
        <v>2.0400000000000001E-2</v>
      </c>
      <c r="AC594" s="27">
        <v>0.18579999999999999</v>
      </c>
      <c r="AD594" s="27">
        <v>0.30415999999999999</v>
      </c>
      <c r="AE594" s="27">
        <v>0.14324999999999999</v>
      </c>
      <c r="AF594" s="27">
        <v>1.4800000000000001E-2</v>
      </c>
      <c r="AG594" s="27">
        <v>0.12845000000000001</v>
      </c>
    </row>
    <row r="595" spans="2:33" s="14" customFormat="1" ht="12">
      <c r="B595" s="26">
        <f>CRP!K542</f>
        <v>44103</v>
      </c>
      <c r="C595" s="27">
        <f>CRP!L542</f>
        <v>2.068E-2</v>
      </c>
      <c r="D595" s="27">
        <f>CRP!M542</f>
        <v>0.18495</v>
      </c>
      <c r="E595" s="27">
        <f>CRP!N542</f>
        <v>0.30481999999999998</v>
      </c>
      <c r="F595" s="27">
        <f>CRP!O542</f>
        <v>0.14324999999999999</v>
      </c>
      <c r="G595" s="27">
        <f>CRP!P542</f>
        <v>1.427E-2</v>
      </c>
      <c r="H595" s="27">
        <f>CRP!Q542</f>
        <v>0.12898000000000001</v>
      </c>
      <c r="AA595" s="26">
        <v>44103</v>
      </c>
      <c r="AB595" s="27">
        <v>2.068E-2</v>
      </c>
      <c r="AC595" s="27">
        <v>0.18495</v>
      </c>
      <c r="AD595" s="27">
        <v>0.30481999999999998</v>
      </c>
      <c r="AE595" s="27">
        <v>0.14324999999999999</v>
      </c>
      <c r="AF595" s="27">
        <v>1.427E-2</v>
      </c>
      <c r="AG595" s="27">
        <v>0.12898000000000001</v>
      </c>
    </row>
    <row r="596" spans="2:33" s="14" customFormat="1" ht="12">
      <c r="B596" s="26">
        <f>CRP!K543</f>
        <v>44102</v>
      </c>
      <c r="C596" s="27">
        <f>CRP!L543</f>
        <v>2.0799999999999999E-2</v>
      </c>
      <c r="D596" s="27">
        <f>CRP!M543</f>
        <v>0.17998</v>
      </c>
      <c r="E596" s="27">
        <f>CRP!N543</f>
        <v>0.30481999999999998</v>
      </c>
      <c r="F596" s="27">
        <f>CRP!O543</f>
        <v>0.14249999999999999</v>
      </c>
      <c r="G596" s="27">
        <f>CRP!P543</f>
        <v>1.427E-2</v>
      </c>
      <c r="H596" s="27">
        <f>CRP!Q543</f>
        <v>0.12823000000000001</v>
      </c>
      <c r="AA596" s="26">
        <v>44102</v>
      </c>
      <c r="AB596" s="27">
        <v>2.0799999999999999E-2</v>
      </c>
      <c r="AC596" s="27">
        <v>0.17998</v>
      </c>
      <c r="AD596" s="27">
        <v>0.30481999999999998</v>
      </c>
      <c r="AE596" s="27">
        <v>0.14249999999999999</v>
      </c>
      <c r="AF596" s="27">
        <v>1.427E-2</v>
      </c>
      <c r="AG596" s="27">
        <v>0.12823000000000001</v>
      </c>
    </row>
    <row r="597" spans="2:33" s="14" customFormat="1" ht="12">
      <c r="B597" s="26">
        <f>CRP!K544</f>
        <v>44099</v>
      </c>
      <c r="C597" s="27">
        <f>CRP!L544</f>
        <v>2.111E-2</v>
      </c>
      <c r="D597" s="27">
        <f>CRP!M544</f>
        <v>0.18620999999999999</v>
      </c>
      <c r="E597" s="27">
        <f>CRP!N544</f>
        <v>0.30468000000000001</v>
      </c>
      <c r="F597" s="27">
        <f>CRP!O544</f>
        <v>0.14643</v>
      </c>
      <c r="G597" s="27">
        <f>CRP!P544</f>
        <v>1.427E-2</v>
      </c>
      <c r="H597" s="27">
        <f>CRP!Q544</f>
        <v>0.13216</v>
      </c>
      <c r="AA597" s="26">
        <v>44099</v>
      </c>
      <c r="AB597" s="27">
        <v>2.111E-2</v>
      </c>
      <c r="AC597" s="27">
        <v>0.18620999999999999</v>
      </c>
      <c r="AD597" s="27">
        <v>0.30468000000000001</v>
      </c>
      <c r="AE597" s="27">
        <v>0.14643</v>
      </c>
      <c r="AF597" s="27">
        <v>1.427E-2</v>
      </c>
      <c r="AG597" s="27">
        <v>0.13216</v>
      </c>
    </row>
    <row r="598" spans="2:33" s="14" customFormat="1" ht="12">
      <c r="B598" s="26">
        <f>CRP!K545</f>
        <v>44098</v>
      </c>
      <c r="C598" s="27">
        <f>CRP!L545</f>
        <v>2.1180000000000001E-2</v>
      </c>
      <c r="D598" s="27">
        <f>CRP!M545</f>
        <v>0.18581</v>
      </c>
      <c r="E598" s="27">
        <f>CRP!N545</f>
        <v>0.30467</v>
      </c>
      <c r="F598" s="27">
        <f>CRP!O545</f>
        <v>0.14699999999999999</v>
      </c>
      <c r="G598" s="27">
        <f>CRP!P545</f>
        <v>1.427E-2</v>
      </c>
      <c r="H598" s="27">
        <f>CRP!Q545</f>
        <v>0.13272999999999999</v>
      </c>
      <c r="AA598" s="26">
        <v>44098</v>
      </c>
      <c r="AB598" s="27">
        <v>2.1180000000000001E-2</v>
      </c>
      <c r="AC598" s="27">
        <v>0.18581</v>
      </c>
      <c r="AD598" s="27">
        <v>0.30467</v>
      </c>
      <c r="AE598" s="27">
        <v>0.14699999999999999</v>
      </c>
      <c r="AF598" s="27">
        <v>1.427E-2</v>
      </c>
      <c r="AG598" s="27">
        <v>0.13272999999999999</v>
      </c>
    </row>
    <row r="599" spans="2:33" s="14" customFormat="1" ht="12">
      <c r="B599" s="26">
        <f>CRP!K546</f>
        <v>44097</v>
      </c>
      <c r="C599" s="27">
        <f>CRP!L546</f>
        <v>2.068E-2</v>
      </c>
      <c r="D599" s="27">
        <f>CRP!M546</f>
        <v>0.19713</v>
      </c>
      <c r="E599" s="27">
        <f>CRP!N546</f>
        <v>0.30479000000000001</v>
      </c>
      <c r="F599" s="27">
        <f>CRP!O546</f>
        <v>0.15112</v>
      </c>
      <c r="G599" s="27">
        <f>CRP!P546</f>
        <v>1.4500000000000001E-2</v>
      </c>
      <c r="H599" s="27">
        <f>CRP!Q546</f>
        <v>0.13661999999999999</v>
      </c>
      <c r="AA599" s="26">
        <v>44097</v>
      </c>
      <c r="AB599" s="27">
        <v>2.068E-2</v>
      </c>
      <c r="AC599" s="27">
        <v>0.19713</v>
      </c>
      <c r="AD599" s="27">
        <v>0.30479000000000001</v>
      </c>
      <c r="AE599" s="27">
        <v>0.15112</v>
      </c>
      <c r="AF599" s="27">
        <v>1.4500000000000001E-2</v>
      </c>
      <c r="AG599" s="27">
        <v>0.13661999999999999</v>
      </c>
    </row>
    <row r="600" spans="2:33" s="14" customFormat="1" ht="12">
      <c r="B600" s="26">
        <f>CRP!K547</f>
        <v>44096</v>
      </c>
      <c r="C600" s="27">
        <f>CRP!L547</f>
        <v>2.0750000000000001E-2</v>
      </c>
      <c r="D600" s="27">
        <f>CRP!M547</f>
        <v>0.18568999999999999</v>
      </c>
      <c r="E600" s="27">
        <f>CRP!N547</f>
        <v>0.30518000000000001</v>
      </c>
      <c r="F600" s="27">
        <f>CRP!O547</f>
        <v>0.14466000000000001</v>
      </c>
      <c r="G600" s="27">
        <f>CRP!P547</f>
        <v>1.4670000000000001E-2</v>
      </c>
      <c r="H600" s="27">
        <f>CRP!Q547</f>
        <v>0.12998999999999999</v>
      </c>
      <c r="AA600" s="26">
        <v>44096</v>
      </c>
      <c r="AB600" s="27">
        <v>2.0750000000000001E-2</v>
      </c>
      <c r="AC600" s="27">
        <v>0.18568999999999999</v>
      </c>
      <c r="AD600" s="27">
        <v>0.30518000000000001</v>
      </c>
      <c r="AE600" s="27">
        <v>0.14466000000000001</v>
      </c>
      <c r="AF600" s="27">
        <v>1.4670000000000001E-2</v>
      </c>
      <c r="AG600" s="27">
        <v>0.12998999999999999</v>
      </c>
    </row>
    <row r="601" spans="2:33" s="14" customFormat="1" ht="12">
      <c r="B601" s="26">
        <f>CRP!K548</f>
        <v>44095</v>
      </c>
      <c r="C601" s="27">
        <f>CRP!L548</f>
        <v>2.026E-2</v>
      </c>
      <c r="D601" s="27">
        <f>CRP!M548</f>
        <v>0.18609999999999999</v>
      </c>
      <c r="E601" s="27">
        <f>CRP!N548</f>
        <v>0.30570000000000003</v>
      </c>
      <c r="F601" s="27">
        <f>CRP!O548</f>
        <v>0.14349999999999999</v>
      </c>
      <c r="G601" s="27">
        <f>CRP!P548</f>
        <v>1.495E-2</v>
      </c>
      <c r="H601" s="27">
        <f>CRP!Q548</f>
        <v>0.12855</v>
      </c>
      <c r="AA601" s="26">
        <v>44095</v>
      </c>
      <c r="AB601" s="27">
        <v>2.026E-2</v>
      </c>
      <c r="AC601" s="27">
        <v>0.18609999999999999</v>
      </c>
      <c r="AD601" s="27">
        <v>0.30570000000000003</v>
      </c>
      <c r="AE601" s="27">
        <v>0.14349999999999999</v>
      </c>
      <c r="AF601" s="27">
        <v>1.495E-2</v>
      </c>
      <c r="AG601" s="27">
        <v>0.12855</v>
      </c>
    </row>
    <row r="602" spans="2:33" s="14" customFormat="1" ht="12">
      <c r="B602" s="26">
        <f>CRP!K549</f>
        <v>44092</v>
      </c>
      <c r="C602" s="27">
        <f>CRP!L549</f>
        <v>2.001E-2</v>
      </c>
      <c r="D602" s="27">
        <f>CRP!M549</f>
        <v>0.18776000000000001</v>
      </c>
      <c r="E602" s="27">
        <f>CRP!N549</f>
        <v>0.30553999999999998</v>
      </c>
      <c r="F602" s="27">
        <f>CRP!O549</f>
        <v>0.14374999999999999</v>
      </c>
      <c r="G602" s="27">
        <f>CRP!P549</f>
        <v>1.5049999999999999E-2</v>
      </c>
      <c r="H602" s="27">
        <f>CRP!Q549</f>
        <v>0.12870000000000001</v>
      </c>
      <c r="AA602" s="26">
        <v>44092</v>
      </c>
      <c r="AB602" s="27">
        <v>2.001E-2</v>
      </c>
      <c r="AC602" s="27">
        <v>0.18776000000000001</v>
      </c>
      <c r="AD602" s="27">
        <v>0.30553999999999998</v>
      </c>
      <c r="AE602" s="27">
        <v>0.14374999999999999</v>
      </c>
      <c r="AF602" s="27">
        <v>1.5049999999999999E-2</v>
      </c>
      <c r="AG602" s="27">
        <v>0.12870000000000001</v>
      </c>
    </row>
    <row r="603" spans="2:33" s="14" customFormat="1" ht="12">
      <c r="B603" s="26">
        <f>CRP!K550</f>
        <v>44091</v>
      </c>
      <c r="C603" s="27">
        <f>CRP!L550</f>
        <v>1.9970000000000002E-2</v>
      </c>
      <c r="D603" s="27">
        <f>CRP!M550</f>
        <v>0.19239999999999999</v>
      </c>
      <c r="E603" s="27">
        <f>CRP!N550</f>
        <v>0.30653000000000002</v>
      </c>
      <c r="F603" s="27">
        <f>CRP!O550</f>
        <v>0.14535000000000001</v>
      </c>
      <c r="G603" s="27">
        <f>CRP!P550</f>
        <v>1.4999999999999999E-2</v>
      </c>
      <c r="H603" s="27">
        <f>CRP!Q550</f>
        <v>0.13034999999999999</v>
      </c>
      <c r="AA603" s="26">
        <v>44091</v>
      </c>
      <c r="AB603" s="27">
        <v>1.9970000000000002E-2</v>
      </c>
      <c r="AC603" s="27">
        <v>0.19239999999999999</v>
      </c>
      <c r="AD603" s="27">
        <v>0.30653000000000002</v>
      </c>
      <c r="AE603" s="27">
        <v>0.14535000000000001</v>
      </c>
      <c r="AF603" s="27">
        <v>1.4999999999999999E-2</v>
      </c>
      <c r="AG603" s="27">
        <v>0.13034999999999999</v>
      </c>
    </row>
    <row r="604" spans="2:33" s="14" customFormat="1" ht="12">
      <c r="B604" s="26">
        <f>CRP!K551</f>
        <v>44090</v>
      </c>
      <c r="C604" s="27">
        <f>CRP!L551</f>
        <v>1.9720000000000001E-2</v>
      </c>
      <c r="D604" s="27">
        <f>CRP!M551</f>
        <v>0.19359999999999999</v>
      </c>
      <c r="E604" s="27">
        <f>CRP!N551</f>
        <v>0.30586999999999998</v>
      </c>
      <c r="F604" s="27">
        <f>CRP!O551</f>
        <v>0.14488000000000001</v>
      </c>
      <c r="G604" s="27">
        <f>CRP!P551</f>
        <v>1.482E-2</v>
      </c>
      <c r="H604" s="27">
        <f>CRP!Q551</f>
        <v>0.13006000000000001</v>
      </c>
      <c r="AA604" s="26">
        <v>44090</v>
      </c>
      <c r="AB604" s="27">
        <v>1.9720000000000001E-2</v>
      </c>
      <c r="AC604" s="27">
        <v>0.19359999999999999</v>
      </c>
      <c r="AD604" s="27">
        <v>0.30586999999999998</v>
      </c>
      <c r="AE604" s="27">
        <v>0.14488000000000001</v>
      </c>
      <c r="AF604" s="27">
        <v>1.482E-2</v>
      </c>
      <c r="AG604" s="27">
        <v>0.13006000000000001</v>
      </c>
    </row>
    <row r="605" spans="2:33" s="14" customFormat="1" ht="12">
      <c r="B605" s="26">
        <f>CRP!K552</f>
        <v>44089</v>
      </c>
      <c r="C605" s="27">
        <f>CRP!L552</f>
        <v>1.9650000000000001E-2</v>
      </c>
      <c r="D605" s="27">
        <f>CRP!M552</f>
        <v>0.19528999999999999</v>
      </c>
      <c r="E605" s="27">
        <f>CRP!N552</f>
        <v>0.30613000000000001</v>
      </c>
      <c r="F605" s="27">
        <f>CRP!O552</f>
        <v>0.14491000000000001</v>
      </c>
      <c r="G605" s="27">
        <f>CRP!P552</f>
        <v>1.4999999999999999E-2</v>
      </c>
      <c r="H605" s="27">
        <f>CRP!Q552</f>
        <v>0.12991</v>
      </c>
      <c r="AA605" s="26">
        <v>44089</v>
      </c>
      <c r="AB605" s="27">
        <v>1.9650000000000001E-2</v>
      </c>
      <c r="AC605" s="27">
        <v>0.19528999999999999</v>
      </c>
      <c r="AD605" s="27">
        <v>0.30613000000000001</v>
      </c>
      <c r="AE605" s="27">
        <v>0.14491000000000001</v>
      </c>
      <c r="AF605" s="27">
        <v>1.4999999999999999E-2</v>
      </c>
      <c r="AG605" s="27">
        <v>0.12991</v>
      </c>
    </row>
    <row r="606" spans="2:33" s="14" customFormat="1" ht="12">
      <c r="B606" s="26">
        <f>CRP!K553</f>
        <v>44088</v>
      </c>
      <c r="C606" s="27">
        <f>CRP!L553</f>
        <v>1.9789999999999999E-2</v>
      </c>
      <c r="D606" s="27">
        <f>CRP!M553</f>
        <v>0.19167999999999999</v>
      </c>
      <c r="E606" s="27">
        <f>CRP!N553</f>
        <v>0.30651</v>
      </c>
      <c r="F606" s="27">
        <f>CRP!O553</f>
        <v>0.14374000000000001</v>
      </c>
      <c r="G606" s="27">
        <f>CRP!P553</f>
        <v>1.512E-2</v>
      </c>
      <c r="H606" s="27">
        <f>CRP!Q553</f>
        <v>0.12862000000000001</v>
      </c>
      <c r="AA606" s="26">
        <v>44088</v>
      </c>
      <c r="AB606" s="27">
        <v>1.9789999999999999E-2</v>
      </c>
      <c r="AC606" s="27">
        <v>0.19167999999999999</v>
      </c>
      <c r="AD606" s="27">
        <v>0.30651</v>
      </c>
      <c r="AE606" s="27">
        <v>0.14374000000000001</v>
      </c>
      <c r="AF606" s="27">
        <v>1.512E-2</v>
      </c>
      <c r="AG606" s="27">
        <v>0.12862000000000001</v>
      </c>
    </row>
    <row r="607" spans="2:33" s="14" customFormat="1" ht="12">
      <c r="B607" s="26">
        <f>CRP!K554</f>
        <v>44085</v>
      </c>
      <c r="C607" s="27">
        <f>CRP!L554</f>
        <v>2.0060000000000001E-2</v>
      </c>
      <c r="D607" s="27">
        <f>CRP!M554</f>
        <v>0.19247</v>
      </c>
      <c r="E607" s="27">
        <f>CRP!N554</f>
        <v>0.30725999999999998</v>
      </c>
      <c r="F607" s="27">
        <f>CRP!O554</f>
        <v>0.14434</v>
      </c>
      <c r="G607" s="27">
        <f>CRP!P554</f>
        <v>1.532E-2</v>
      </c>
      <c r="H607" s="27">
        <f>CRP!Q554</f>
        <v>0.12902</v>
      </c>
      <c r="AA607" s="26">
        <v>44085</v>
      </c>
      <c r="AB607" s="27">
        <v>2.0060000000000001E-2</v>
      </c>
      <c r="AC607" s="27">
        <v>0.19247</v>
      </c>
      <c r="AD607" s="27">
        <v>0.30725999999999998</v>
      </c>
      <c r="AE607" s="27">
        <v>0.14434</v>
      </c>
      <c r="AF607" s="27">
        <v>1.532E-2</v>
      </c>
      <c r="AG607" s="27">
        <v>0.12902</v>
      </c>
    </row>
    <row r="608" spans="2:33" s="14" customFormat="1" ht="12">
      <c r="B608" s="26">
        <f>CRP!K555</f>
        <v>44084</v>
      </c>
      <c r="C608" s="27">
        <f>CRP!L555</f>
        <v>2.0060000000000001E-2</v>
      </c>
      <c r="D608" s="27">
        <f>CRP!M555</f>
        <v>0.19405</v>
      </c>
      <c r="E608" s="27">
        <f>CRP!N555</f>
        <v>0.30753999999999998</v>
      </c>
      <c r="F608" s="27">
        <f>CRP!O555</f>
        <v>0.1447</v>
      </c>
      <c r="G608" s="27">
        <f>CRP!P555</f>
        <v>1.5219999999999999E-2</v>
      </c>
      <c r="H608" s="27">
        <f>CRP!Q555</f>
        <v>0.12948000000000001</v>
      </c>
      <c r="AA608" s="26">
        <v>44084</v>
      </c>
      <c r="AB608" s="27">
        <v>2.0060000000000001E-2</v>
      </c>
      <c r="AC608" s="27">
        <v>0.19405</v>
      </c>
      <c r="AD608" s="27">
        <v>0.30753999999999998</v>
      </c>
      <c r="AE608" s="27">
        <v>0.1447</v>
      </c>
      <c r="AF608" s="27">
        <v>1.5219999999999999E-2</v>
      </c>
      <c r="AG608" s="27">
        <v>0.12948000000000001</v>
      </c>
    </row>
    <row r="609" spans="2:33" s="14" customFormat="1" ht="12">
      <c r="B609" s="26">
        <f>CRP!K556</f>
        <v>44083</v>
      </c>
      <c r="C609" s="27">
        <f>CRP!L556</f>
        <v>2.0240000000000001E-2</v>
      </c>
      <c r="D609" s="27">
        <f>CRP!M556</f>
        <v>0.19203999999999999</v>
      </c>
      <c r="E609" s="27">
        <f>CRP!N556</f>
        <v>0.30842000000000003</v>
      </c>
      <c r="F609" s="27">
        <f>CRP!O556</f>
        <v>0.14418</v>
      </c>
      <c r="G609" s="27">
        <f>CRP!P556</f>
        <v>1.5169999999999999E-2</v>
      </c>
      <c r="H609" s="27">
        <f>CRP!Q556</f>
        <v>0.12901000000000001</v>
      </c>
      <c r="AA609" s="26">
        <v>44083</v>
      </c>
      <c r="AB609" s="27">
        <v>2.0240000000000001E-2</v>
      </c>
      <c r="AC609" s="27">
        <v>0.19203999999999999</v>
      </c>
      <c r="AD609" s="27">
        <v>0.30842000000000003</v>
      </c>
      <c r="AE609" s="27">
        <v>0.14418</v>
      </c>
      <c r="AF609" s="27">
        <v>1.5169999999999999E-2</v>
      </c>
      <c r="AG609" s="27">
        <v>0.12901000000000001</v>
      </c>
    </row>
    <row r="610" spans="2:33" s="14" customFormat="1" ht="12">
      <c r="B610" s="26">
        <f>CRP!K557</f>
        <v>44082</v>
      </c>
      <c r="C610" s="27">
        <f>CRP!L557</f>
        <v>2.0029999999999999E-2</v>
      </c>
      <c r="D610" s="27">
        <f>CRP!M557</f>
        <v>0.19289000000000001</v>
      </c>
      <c r="E610" s="27">
        <f>CRP!N557</f>
        <v>0.30908000000000002</v>
      </c>
      <c r="F610" s="27">
        <f>CRP!O557</f>
        <v>0.14341000000000001</v>
      </c>
      <c r="G610" s="27">
        <f>CRP!P557</f>
        <v>1.55E-2</v>
      </c>
      <c r="H610" s="27">
        <f>CRP!Q557</f>
        <v>0.12791</v>
      </c>
      <c r="AA610" s="26">
        <v>44082</v>
      </c>
      <c r="AB610" s="27">
        <v>2.0029999999999999E-2</v>
      </c>
      <c r="AC610" s="27">
        <v>0.19289000000000001</v>
      </c>
      <c r="AD610" s="27">
        <v>0.30908000000000002</v>
      </c>
      <c r="AE610" s="27">
        <v>0.14341000000000001</v>
      </c>
      <c r="AF610" s="27">
        <v>1.55E-2</v>
      </c>
      <c r="AG610" s="27">
        <v>0.12791</v>
      </c>
    </row>
    <row r="611" spans="2:33" s="14" customFormat="1" ht="12">
      <c r="B611" s="26">
        <f>CRP!K558</f>
        <v>44081</v>
      </c>
      <c r="C611" s="27">
        <f>CRP!L558</f>
        <v>2.0320000000000001E-2</v>
      </c>
      <c r="D611" s="27">
        <f>CRP!M558</f>
        <v>0.18698999999999999</v>
      </c>
      <c r="E611" s="27">
        <f>CRP!N558</f>
        <v>0.30925000000000002</v>
      </c>
      <c r="F611" s="27">
        <f>CRP!O558</f>
        <v>0.14102999999999999</v>
      </c>
      <c r="G611" s="27">
        <f>CRP!P558</f>
        <v>1.5769999999999999E-2</v>
      </c>
      <c r="H611" s="27">
        <f>CRP!Q558</f>
        <v>0.12526000000000001</v>
      </c>
      <c r="AA611" s="26">
        <v>44081</v>
      </c>
      <c r="AB611" s="27">
        <v>2.0320000000000001E-2</v>
      </c>
      <c r="AC611" s="27">
        <v>0.18698999999999999</v>
      </c>
      <c r="AD611" s="27">
        <v>0.30925000000000002</v>
      </c>
      <c r="AE611" s="27">
        <v>0.14102999999999999</v>
      </c>
      <c r="AF611" s="27">
        <v>1.5769999999999999E-2</v>
      </c>
      <c r="AG611" s="27">
        <v>0.12526000000000001</v>
      </c>
    </row>
    <row r="612" spans="2:33" s="14" customFormat="1" ht="12">
      <c r="B612" s="26">
        <f>CRP!K559</f>
        <v>44078</v>
      </c>
      <c r="C612" s="27">
        <f>CRP!L559</f>
        <v>2.0379999999999999E-2</v>
      </c>
      <c r="D612" s="27">
        <f>CRP!M559</f>
        <v>0.18969</v>
      </c>
      <c r="E612" s="27">
        <f>CRP!N559</f>
        <v>0.31014999999999998</v>
      </c>
      <c r="F612" s="27">
        <f>CRP!O559</f>
        <v>0.14191999999999999</v>
      </c>
      <c r="G612" s="27">
        <f>CRP!P559</f>
        <v>1.54E-2</v>
      </c>
      <c r="H612" s="27">
        <f>CRP!Q559</f>
        <v>0.12651999999999999</v>
      </c>
      <c r="AA612" s="26">
        <v>44078</v>
      </c>
      <c r="AB612" s="27">
        <v>2.0379999999999999E-2</v>
      </c>
      <c r="AC612" s="27">
        <v>0.18969</v>
      </c>
      <c r="AD612" s="27">
        <v>0.31014999999999998</v>
      </c>
      <c r="AE612" s="27">
        <v>0.14191999999999999</v>
      </c>
      <c r="AF612" s="27">
        <v>1.54E-2</v>
      </c>
      <c r="AG612" s="27">
        <v>0.12651999999999999</v>
      </c>
    </row>
    <row r="613" spans="2:33" s="14" customFormat="1" ht="12">
      <c r="B613" s="26">
        <f>CRP!K560</f>
        <v>44077</v>
      </c>
      <c r="C613" s="27">
        <f>CRP!L560</f>
        <v>2.0109999999999999E-2</v>
      </c>
      <c r="D613" s="27">
        <f>CRP!M560</f>
        <v>0.18973000000000001</v>
      </c>
      <c r="E613" s="27">
        <f>CRP!N560</f>
        <v>0.31023000000000001</v>
      </c>
      <c r="F613" s="27">
        <f>CRP!O560</f>
        <v>0.14097000000000001</v>
      </c>
      <c r="G613" s="27">
        <f>CRP!P560</f>
        <v>1.5299999999999999E-2</v>
      </c>
      <c r="H613" s="27">
        <f>CRP!Q560</f>
        <v>0.12567</v>
      </c>
      <c r="AA613" s="26">
        <v>44077</v>
      </c>
      <c r="AB613" s="27">
        <v>2.0109999999999999E-2</v>
      </c>
      <c r="AC613" s="27">
        <v>0.18973000000000001</v>
      </c>
      <c r="AD613" s="27">
        <v>0.31023000000000001</v>
      </c>
      <c r="AE613" s="27">
        <v>0.14097000000000001</v>
      </c>
      <c r="AF613" s="27">
        <v>1.5299999999999999E-2</v>
      </c>
      <c r="AG613" s="27">
        <v>0.12567</v>
      </c>
    </row>
    <row r="614" spans="2:33" s="14" customFormat="1" ht="12">
      <c r="B614" s="26">
        <f>CRP!K561</f>
        <v>44076</v>
      </c>
      <c r="C614" s="27">
        <f>CRP!L561</f>
        <v>2.043E-2</v>
      </c>
      <c r="D614" s="27">
        <f>CRP!M561</f>
        <v>0.18886</v>
      </c>
      <c r="E614" s="27">
        <f>CRP!N561</f>
        <v>0.31032999999999999</v>
      </c>
      <c r="F614" s="27">
        <f>CRP!O561</f>
        <v>0.14155000000000001</v>
      </c>
      <c r="G614" s="27">
        <f>CRP!P561</f>
        <v>1.537E-2</v>
      </c>
      <c r="H614" s="27">
        <f>CRP!Q561</f>
        <v>0.12617999999999999</v>
      </c>
      <c r="AA614" s="26">
        <v>44076</v>
      </c>
      <c r="AB614" s="27">
        <v>2.043E-2</v>
      </c>
      <c r="AC614" s="27">
        <v>0.18886</v>
      </c>
      <c r="AD614" s="27">
        <v>0.31032999999999999</v>
      </c>
      <c r="AE614" s="27">
        <v>0.14155000000000001</v>
      </c>
      <c r="AF614" s="27">
        <v>1.537E-2</v>
      </c>
      <c r="AG614" s="27">
        <v>0.12617999999999999</v>
      </c>
    </row>
    <row r="615" spans="2:33" s="14" customFormat="1" ht="12">
      <c r="B615" s="26">
        <f>CRP!K562</f>
        <v>44075</v>
      </c>
      <c r="C615" s="27">
        <f>CRP!L562</f>
        <v>2.0539999999999999E-2</v>
      </c>
      <c r="D615" s="27">
        <f>CRP!M562</f>
        <v>0.18851999999999999</v>
      </c>
      <c r="E615" s="27">
        <f>CRP!N562</f>
        <v>0.31028</v>
      </c>
      <c r="F615" s="27">
        <f>CRP!O562</f>
        <v>0.14207</v>
      </c>
      <c r="G615" s="27">
        <f>CRP!P562</f>
        <v>1.5699999999999999E-2</v>
      </c>
      <c r="H615" s="27">
        <f>CRP!Q562</f>
        <v>0.12637000000000001</v>
      </c>
      <c r="AA615" s="26">
        <v>44075</v>
      </c>
      <c r="AB615" s="27">
        <v>2.0539999999999999E-2</v>
      </c>
      <c r="AC615" s="27">
        <v>0.18851999999999999</v>
      </c>
      <c r="AD615" s="27">
        <v>0.31028</v>
      </c>
      <c r="AE615" s="27">
        <v>0.14207</v>
      </c>
      <c r="AF615" s="27">
        <v>1.5699999999999999E-2</v>
      </c>
      <c r="AG615" s="27">
        <v>0.12637000000000001</v>
      </c>
    </row>
    <row r="616" spans="2:33" s="14" customFormat="1" ht="12">
      <c r="B616" s="26">
        <f>CRP!K563</f>
        <v>44074</v>
      </c>
      <c r="C616" s="27">
        <f>CRP!L563</f>
        <v>2.0670000000000001E-2</v>
      </c>
      <c r="D616" s="27">
        <f>CRP!M563</f>
        <v>0.19275999999999999</v>
      </c>
      <c r="E616" s="27">
        <f>CRP!N563</f>
        <v>0.31008999999999998</v>
      </c>
      <c r="F616" s="27">
        <f>CRP!O563</f>
        <v>0.14424000000000001</v>
      </c>
      <c r="G616" s="27">
        <f>CRP!P563</f>
        <v>1.5270000000000001E-2</v>
      </c>
      <c r="H616" s="27">
        <f>CRP!Q563</f>
        <v>0.12897</v>
      </c>
      <c r="AA616" s="26">
        <v>44074</v>
      </c>
      <c r="AB616" s="27">
        <v>2.0670000000000001E-2</v>
      </c>
      <c r="AC616" s="27">
        <v>0.19275999999999999</v>
      </c>
      <c r="AD616" s="27">
        <v>0.31008999999999998</v>
      </c>
      <c r="AE616" s="27">
        <v>0.14424000000000001</v>
      </c>
      <c r="AF616" s="27">
        <v>1.5270000000000001E-2</v>
      </c>
      <c r="AG616" s="27">
        <v>0.12897</v>
      </c>
    </row>
    <row r="617" spans="2:33" s="14" customFormat="1" ht="12">
      <c r="B617" s="26">
        <f>CRP!K564</f>
        <v>44071</v>
      </c>
      <c r="C617" s="27">
        <f>CRP!L564</f>
        <v>2.034E-2</v>
      </c>
      <c r="D617" s="27">
        <f>CRP!M564</f>
        <v>0.19324</v>
      </c>
      <c r="E617" s="27">
        <f>CRP!N564</f>
        <v>0.31022</v>
      </c>
      <c r="F617" s="27">
        <f>CRP!O564</f>
        <v>0.14374000000000001</v>
      </c>
      <c r="G617" s="27">
        <f>CRP!P564</f>
        <v>1.485E-2</v>
      </c>
      <c r="H617" s="27">
        <f>CRP!Q564</f>
        <v>0.12889</v>
      </c>
      <c r="AA617" s="26">
        <v>44071</v>
      </c>
      <c r="AB617" s="27">
        <v>2.034E-2</v>
      </c>
      <c r="AC617" s="27">
        <v>0.19324</v>
      </c>
      <c r="AD617" s="27">
        <v>0.31022</v>
      </c>
      <c r="AE617" s="27">
        <v>0.14374000000000001</v>
      </c>
      <c r="AF617" s="27">
        <v>1.485E-2</v>
      </c>
      <c r="AG617" s="27">
        <v>0.12889</v>
      </c>
    </row>
    <row r="618" spans="2:33" s="14" customFormat="1" ht="12">
      <c r="B618" s="26">
        <f>CRP!K565</f>
        <v>44070</v>
      </c>
      <c r="C618" s="27">
        <f>CRP!L565</f>
        <v>2.0410000000000001E-2</v>
      </c>
      <c r="D618" s="27">
        <f>CRP!M565</f>
        <v>0.19384999999999999</v>
      </c>
      <c r="E618" s="27">
        <f>CRP!N565</f>
        <v>0.31009999999999999</v>
      </c>
      <c r="F618" s="27">
        <f>CRP!O565</f>
        <v>0.14374999999999999</v>
      </c>
      <c r="G618" s="27">
        <f>CRP!P565</f>
        <v>1.423E-2</v>
      </c>
      <c r="H618" s="27">
        <f>CRP!Q565</f>
        <v>0.12952</v>
      </c>
      <c r="AA618" s="26">
        <v>44070</v>
      </c>
      <c r="AB618" s="27">
        <v>2.0410000000000001E-2</v>
      </c>
      <c r="AC618" s="27">
        <v>0.19384999999999999</v>
      </c>
      <c r="AD618" s="27">
        <v>0.31009999999999999</v>
      </c>
      <c r="AE618" s="27">
        <v>0.14374999999999999</v>
      </c>
      <c r="AF618" s="27">
        <v>1.423E-2</v>
      </c>
      <c r="AG618" s="27">
        <v>0.12952</v>
      </c>
    </row>
    <row r="619" spans="2:33" s="14" customFormat="1" ht="12">
      <c r="B619" s="26">
        <f>CRP!K566</f>
        <v>44069</v>
      </c>
      <c r="C619" s="27">
        <f>CRP!L566</f>
        <v>2.0209999999999999E-2</v>
      </c>
      <c r="D619" s="27">
        <f>CRP!M566</f>
        <v>0.19270999999999999</v>
      </c>
      <c r="E619" s="27">
        <f>CRP!N566</f>
        <v>0.31009999999999999</v>
      </c>
      <c r="F619" s="27">
        <f>CRP!O566</f>
        <v>0.14312</v>
      </c>
      <c r="G619" s="27">
        <f>CRP!P566</f>
        <v>1.405E-2</v>
      </c>
      <c r="H619" s="27">
        <f>CRP!Q566</f>
        <v>0.12906999999999999</v>
      </c>
      <c r="AA619" s="26">
        <v>44069</v>
      </c>
      <c r="AB619" s="27">
        <v>2.0209999999999999E-2</v>
      </c>
      <c r="AC619" s="27">
        <v>0.19270999999999999</v>
      </c>
      <c r="AD619" s="27">
        <v>0.31009999999999999</v>
      </c>
      <c r="AE619" s="27">
        <v>0.14312</v>
      </c>
      <c r="AF619" s="27">
        <v>1.405E-2</v>
      </c>
      <c r="AG619" s="27">
        <v>0.12906999999999999</v>
      </c>
    </row>
    <row r="620" spans="2:33" s="14" customFormat="1" ht="12">
      <c r="B620" s="26">
        <f>CRP!K567</f>
        <v>44068</v>
      </c>
      <c r="C620" s="27">
        <f>CRP!L567</f>
        <v>2.0250000000000001E-2</v>
      </c>
      <c r="D620" s="27">
        <f>CRP!M567</f>
        <v>0.18989</v>
      </c>
      <c r="E620" s="27">
        <f>CRP!N567</f>
        <v>0.30997000000000002</v>
      </c>
      <c r="F620" s="27">
        <f>CRP!O567</f>
        <v>0.14258999999999999</v>
      </c>
      <c r="G620" s="27">
        <f>CRP!P567</f>
        <v>1.387E-2</v>
      </c>
      <c r="H620" s="27">
        <f>CRP!Q567</f>
        <v>0.12872</v>
      </c>
      <c r="AA620" s="26">
        <v>44068</v>
      </c>
      <c r="AB620" s="27">
        <v>2.0250000000000001E-2</v>
      </c>
      <c r="AC620" s="27">
        <v>0.18989</v>
      </c>
      <c r="AD620" s="27">
        <v>0.30997000000000002</v>
      </c>
      <c r="AE620" s="27">
        <v>0.14258999999999999</v>
      </c>
      <c r="AF620" s="27">
        <v>1.387E-2</v>
      </c>
      <c r="AG620" s="27">
        <v>0.12872</v>
      </c>
    </row>
    <row r="621" spans="2:33" s="14" customFormat="1" ht="12">
      <c r="B621" s="26">
        <f>CRP!K568</f>
        <v>44067</v>
      </c>
      <c r="C621" s="27">
        <f>CRP!L568</f>
        <v>2.0539999999999999E-2</v>
      </c>
      <c r="D621" s="27">
        <f>CRP!M568</f>
        <v>0.18936</v>
      </c>
      <c r="E621" s="27">
        <f>CRP!N568</f>
        <v>0.30997999999999998</v>
      </c>
      <c r="F621" s="27">
        <f>CRP!O568</f>
        <v>0.14310999999999999</v>
      </c>
      <c r="G621" s="27">
        <f>CRP!P568</f>
        <v>1.3820000000000001E-2</v>
      </c>
      <c r="H621" s="27">
        <f>CRP!Q568</f>
        <v>0.12928999999999999</v>
      </c>
      <c r="AA621" s="26">
        <v>44067</v>
      </c>
      <c r="AB621" s="27">
        <v>2.0539999999999999E-2</v>
      </c>
      <c r="AC621" s="27">
        <v>0.18936</v>
      </c>
      <c r="AD621" s="27">
        <v>0.30997999999999998</v>
      </c>
      <c r="AE621" s="27">
        <v>0.14310999999999999</v>
      </c>
      <c r="AF621" s="27">
        <v>1.3820000000000001E-2</v>
      </c>
      <c r="AG621" s="27">
        <v>0.12928999999999999</v>
      </c>
    </row>
    <row r="622" spans="2:33" s="14" customFormat="1" ht="12">
      <c r="B622" s="26">
        <f>CRP!K569</f>
        <v>44064</v>
      </c>
      <c r="C622" s="27">
        <f>CRP!L569</f>
        <v>2.0500000000000001E-2</v>
      </c>
      <c r="D622" s="27">
        <f>CRP!M569</f>
        <v>0.18809999999999999</v>
      </c>
      <c r="E622" s="27">
        <f>CRP!N569</f>
        <v>0.30929000000000001</v>
      </c>
      <c r="F622" s="27">
        <f>CRP!O569</f>
        <v>0.14327000000000001</v>
      </c>
      <c r="G622" s="27">
        <f>CRP!P569</f>
        <v>1.41E-2</v>
      </c>
      <c r="H622" s="27">
        <f>CRP!Q569</f>
        <v>0.12917000000000001</v>
      </c>
      <c r="AA622" s="26">
        <v>44064</v>
      </c>
      <c r="AB622" s="27">
        <v>2.0500000000000001E-2</v>
      </c>
      <c r="AC622" s="27">
        <v>0.18809999999999999</v>
      </c>
      <c r="AD622" s="27">
        <v>0.30929000000000001</v>
      </c>
      <c r="AE622" s="27">
        <v>0.14327000000000001</v>
      </c>
      <c r="AF622" s="27">
        <v>1.41E-2</v>
      </c>
      <c r="AG622" s="27">
        <v>0.12917000000000001</v>
      </c>
    </row>
    <row r="623" spans="2:33" s="14" customFormat="1" ht="12">
      <c r="B623" s="26">
        <f>CRP!K570</f>
        <v>44063</v>
      </c>
      <c r="C623" s="27">
        <f>CRP!L570</f>
        <v>2.0820000000000002E-2</v>
      </c>
      <c r="D623" s="27">
        <f>CRP!M570</f>
        <v>0.18756</v>
      </c>
      <c r="E623" s="27">
        <f>CRP!N570</f>
        <v>0.30936000000000002</v>
      </c>
      <c r="F623" s="27">
        <f>CRP!O570</f>
        <v>0.14385999999999999</v>
      </c>
      <c r="G623" s="27">
        <f>CRP!P570</f>
        <v>1.38E-2</v>
      </c>
      <c r="H623" s="27">
        <f>CRP!Q570</f>
        <v>0.13006000000000001</v>
      </c>
      <c r="AA623" s="26">
        <v>44063</v>
      </c>
      <c r="AB623" s="27">
        <v>2.0820000000000002E-2</v>
      </c>
      <c r="AC623" s="27">
        <v>0.18756</v>
      </c>
      <c r="AD623" s="27">
        <v>0.30936000000000002</v>
      </c>
      <c r="AE623" s="27">
        <v>0.14385999999999999</v>
      </c>
      <c r="AF623" s="27">
        <v>1.38E-2</v>
      </c>
      <c r="AG623" s="27">
        <v>0.13006000000000001</v>
      </c>
    </row>
    <row r="624" spans="2:33" s="14" customFormat="1" ht="12">
      <c r="B624" s="26">
        <f>CRP!K571</f>
        <v>44062</v>
      </c>
      <c r="C624" s="27">
        <f>CRP!L571</f>
        <v>2.001E-2</v>
      </c>
      <c r="D624" s="27">
        <f>CRP!M571</f>
        <v>0.18729999999999999</v>
      </c>
      <c r="E624" s="27">
        <f>CRP!N571</f>
        <v>0.30923</v>
      </c>
      <c r="F624" s="27">
        <f>CRP!O571</f>
        <v>0.14169999999999999</v>
      </c>
      <c r="G624" s="27">
        <f>CRP!P571</f>
        <v>1.3520000000000001E-2</v>
      </c>
      <c r="H624" s="27">
        <f>CRP!Q571</f>
        <v>0.12817999999999999</v>
      </c>
      <c r="AA624" s="26">
        <v>44062</v>
      </c>
      <c r="AB624" s="27">
        <v>2.001E-2</v>
      </c>
      <c r="AC624" s="27">
        <v>0.18729999999999999</v>
      </c>
      <c r="AD624" s="27">
        <v>0.30923</v>
      </c>
      <c r="AE624" s="27">
        <v>0.14169999999999999</v>
      </c>
      <c r="AF624" s="27">
        <v>1.3520000000000001E-2</v>
      </c>
      <c r="AG624" s="27">
        <v>0.12817999999999999</v>
      </c>
    </row>
    <row r="625" spans="2:33" s="14" customFormat="1" ht="12">
      <c r="B625" s="26">
        <f>CRP!K572</f>
        <v>44061</v>
      </c>
      <c r="C625" s="27">
        <f>CRP!L572</f>
        <v>2.0140000000000002E-2</v>
      </c>
      <c r="D625" s="27">
        <f>CRP!M572</f>
        <v>0.18567</v>
      </c>
      <c r="E625" s="27">
        <f>CRP!N572</f>
        <v>0.30923</v>
      </c>
      <c r="F625" s="27">
        <f>CRP!O572</f>
        <v>0.1414</v>
      </c>
      <c r="G625" s="27">
        <f>CRP!P572</f>
        <v>1.3520000000000001E-2</v>
      </c>
      <c r="H625" s="27">
        <f>CRP!Q572</f>
        <v>0.12787999999999999</v>
      </c>
      <c r="AA625" s="26">
        <v>44061</v>
      </c>
      <c r="AB625" s="27">
        <v>2.0140000000000002E-2</v>
      </c>
      <c r="AC625" s="27">
        <v>0.18567</v>
      </c>
      <c r="AD625" s="27">
        <v>0.30923</v>
      </c>
      <c r="AE625" s="27">
        <v>0.1414</v>
      </c>
      <c r="AF625" s="27">
        <v>1.3520000000000001E-2</v>
      </c>
      <c r="AG625" s="27">
        <v>0.12787999999999999</v>
      </c>
    </row>
    <row r="626" spans="2:33" s="14" customFormat="1" ht="12">
      <c r="B626" s="26">
        <f>CRP!K573</f>
        <v>44057</v>
      </c>
      <c r="C626" s="27">
        <f>CRP!L573</f>
        <v>1.9640000000000001E-2</v>
      </c>
      <c r="D626" s="27">
        <f>CRP!M573</f>
        <v>0.18475</v>
      </c>
      <c r="E626" s="27">
        <f>CRP!N573</f>
        <v>0.30919999999999997</v>
      </c>
      <c r="F626" s="27">
        <f>CRP!O573</f>
        <v>0.13993</v>
      </c>
      <c r="G626" s="27">
        <f>CRP!P573</f>
        <v>1.4E-2</v>
      </c>
      <c r="H626" s="27">
        <f>CRP!Q573</f>
        <v>0.12592999999999999</v>
      </c>
      <c r="AA626" s="26">
        <v>44057</v>
      </c>
      <c r="AB626" s="27">
        <v>1.9640000000000001E-2</v>
      </c>
      <c r="AC626" s="27">
        <v>0.18475</v>
      </c>
      <c r="AD626" s="27">
        <v>0.30919999999999997</v>
      </c>
      <c r="AE626" s="27">
        <v>0.13993</v>
      </c>
      <c r="AF626" s="27">
        <v>1.4E-2</v>
      </c>
      <c r="AG626" s="27">
        <v>0.12592999999999999</v>
      </c>
    </row>
    <row r="627" spans="2:33" s="14" customFormat="1" ht="12">
      <c r="B627" s="26">
        <f>CRP!K574</f>
        <v>44056</v>
      </c>
      <c r="C627" s="27">
        <f>CRP!L574</f>
        <v>1.9390000000000001E-2</v>
      </c>
      <c r="D627" s="27">
        <f>CRP!M574</f>
        <v>0.18659000000000001</v>
      </c>
      <c r="E627" s="27">
        <f>CRP!N574</f>
        <v>0.30869999999999997</v>
      </c>
      <c r="F627" s="27">
        <f>CRP!O574</f>
        <v>0.13991000000000001</v>
      </c>
      <c r="G627" s="27">
        <f>CRP!P574</f>
        <v>1.357E-2</v>
      </c>
      <c r="H627" s="27">
        <f>CRP!Q574</f>
        <v>0.12634000000000001</v>
      </c>
      <c r="AA627" s="26">
        <v>44056</v>
      </c>
      <c r="AB627" s="27">
        <v>1.9390000000000001E-2</v>
      </c>
      <c r="AC627" s="27">
        <v>0.18659000000000001</v>
      </c>
      <c r="AD627" s="27">
        <v>0.30869999999999997</v>
      </c>
      <c r="AE627" s="27">
        <v>0.13991000000000001</v>
      </c>
      <c r="AF627" s="27">
        <v>1.357E-2</v>
      </c>
      <c r="AG627" s="27">
        <v>0.12634000000000001</v>
      </c>
    </row>
    <row r="628" spans="2:33" s="14" customFormat="1" ht="12">
      <c r="B628" s="26">
        <f>CRP!K575</f>
        <v>44055</v>
      </c>
      <c r="C628" s="27">
        <f>CRP!L575</f>
        <v>1.9429999999999999E-2</v>
      </c>
      <c r="D628" s="27">
        <f>CRP!M575</f>
        <v>0.18573000000000001</v>
      </c>
      <c r="E628" s="27">
        <f>CRP!N575</f>
        <v>0.30882999999999999</v>
      </c>
      <c r="F628" s="27">
        <f>CRP!O575</f>
        <v>0.13991999999999999</v>
      </c>
      <c r="G628" s="27">
        <f>CRP!P575</f>
        <v>1.38E-2</v>
      </c>
      <c r="H628" s="27">
        <f>CRP!Q575</f>
        <v>0.12612000000000001</v>
      </c>
      <c r="AA628" s="26">
        <v>44055</v>
      </c>
      <c r="AB628" s="27">
        <v>1.9429999999999999E-2</v>
      </c>
      <c r="AC628" s="27">
        <v>0.18573000000000001</v>
      </c>
      <c r="AD628" s="27">
        <v>0.30882999999999999</v>
      </c>
      <c r="AE628" s="27">
        <v>0.13991999999999999</v>
      </c>
      <c r="AF628" s="27">
        <v>1.38E-2</v>
      </c>
      <c r="AG628" s="27">
        <v>0.12612000000000001</v>
      </c>
    </row>
    <row r="629" spans="2:33" s="14" customFormat="1" ht="12">
      <c r="B629" s="26">
        <f>CRP!K576</f>
        <v>44054</v>
      </c>
      <c r="C629" s="27">
        <f>CRP!L576</f>
        <v>1.9519999999999999E-2</v>
      </c>
      <c r="D629" s="27">
        <f>CRP!M576</f>
        <v>0.18737999999999999</v>
      </c>
      <c r="E629" s="27">
        <f>CRP!N576</f>
        <v>0.30854999999999999</v>
      </c>
      <c r="F629" s="27">
        <f>CRP!O576</f>
        <v>0.14112</v>
      </c>
      <c r="G629" s="27">
        <f>CRP!P576</f>
        <v>1.345E-2</v>
      </c>
      <c r="H629" s="27">
        <f>CRP!Q576</f>
        <v>0.12767000000000001</v>
      </c>
      <c r="AA629" s="26">
        <v>44054</v>
      </c>
      <c r="AB629" s="27">
        <v>1.9519999999999999E-2</v>
      </c>
      <c r="AC629" s="27">
        <v>0.18737999999999999</v>
      </c>
      <c r="AD629" s="27">
        <v>0.30854999999999999</v>
      </c>
      <c r="AE629" s="27">
        <v>0.14112</v>
      </c>
      <c r="AF629" s="27">
        <v>1.345E-2</v>
      </c>
      <c r="AG629" s="27">
        <v>0.12767000000000001</v>
      </c>
    </row>
    <row r="630" spans="2:33" s="14" customFormat="1" ht="12">
      <c r="B630" s="26">
        <f>CRP!K577</f>
        <v>44053</v>
      </c>
      <c r="C630" s="27">
        <f>CRP!L577</f>
        <v>1.9779999999999999E-2</v>
      </c>
      <c r="D630" s="27">
        <f>CRP!M577</f>
        <v>0.19116</v>
      </c>
      <c r="E630" s="27">
        <f>CRP!N577</f>
        <v>0.30925999999999998</v>
      </c>
      <c r="F630" s="27">
        <f>CRP!O577</f>
        <v>0.14280999999999999</v>
      </c>
      <c r="G630" s="27">
        <f>CRP!P577</f>
        <v>1.362E-2</v>
      </c>
      <c r="H630" s="27">
        <f>CRP!Q577</f>
        <v>0.12919</v>
      </c>
      <c r="AA630" s="26">
        <v>44053</v>
      </c>
      <c r="AB630" s="27">
        <v>1.9779999999999999E-2</v>
      </c>
      <c r="AC630" s="27">
        <v>0.19116</v>
      </c>
      <c r="AD630" s="27">
        <v>0.30925999999999998</v>
      </c>
      <c r="AE630" s="27">
        <v>0.14280999999999999</v>
      </c>
      <c r="AF630" s="27">
        <v>1.362E-2</v>
      </c>
      <c r="AG630" s="27">
        <v>0.12919</v>
      </c>
    </row>
    <row r="631" spans="2:33" s="14" customFormat="1" ht="12">
      <c r="B631" s="26">
        <f>CRP!K578</f>
        <v>44050</v>
      </c>
      <c r="C631" s="27">
        <f>CRP!L578</f>
        <v>0.02</v>
      </c>
      <c r="D631" s="27">
        <f>CRP!M578</f>
        <v>0.18911</v>
      </c>
      <c r="E631" s="27">
        <f>CRP!N578</f>
        <v>0.31034</v>
      </c>
      <c r="F631" s="27">
        <f>CRP!O578</f>
        <v>0.14144000000000001</v>
      </c>
      <c r="G631" s="27">
        <f>CRP!P578</f>
        <v>1.3270000000000001E-2</v>
      </c>
      <c r="H631" s="27">
        <f>CRP!Q578</f>
        <v>0.12817000000000001</v>
      </c>
      <c r="AA631" s="26">
        <v>44050</v>
      </c>
      <c r="AB631" s="27">
        <v>0.02</v>
      </c>
      <c r="AC631" s="27">
        <v>0.18911</v>
      </c>
      <c r="AD631" s="27">
        <v>0.31034</v>
      </c>
      <c r="AE631" s="27">
        <v>0.14144000000000001</v>
      </c>
      <c r="AF631" s="27">
        <v>1.3270000000000001E-2</v>
      </c>
      <c r="AG631" s="27">
        <v>0.12817000000000001</v>
      </c>
    </row>
    <row r="632" spans="2:33" s="14" customFormat="1" ht="12">
      <c r="B632" s="26">
        <f>CRP!K579</f>
        <v>44049</v>
      </c>
      <c r="C632" s="27">
        <f>CRP!L579</f>
        <v>2.01E-2</v>
      </c>
      <c r="D632" s="27">
        <f>CRP!M579</f>
        <v>0.18387999999999999</v>
      </c>
      <c r="E632" s="27">
        <f>CRP!N579</f>
        <v>0.31003999999999998</v>
      </c>
      <c r="F632" s="27">
        <f>CRP!O579</f>
        <v>0.14035</v>
      </c>
      <c r="G632" s="27">
        <f>CRP!P579</f>
        <v>1.3050000000000001E-2</v>
      </c>
      <c r="H632" s="27">
        <f>CRP!Q579</f>
        <v>0.1273</v>
      </c>
      <c r="AA632" s="26">
        <v>44049</v>
      </c>
      <c r="AB632" s="27">
        <v>2.01E-2</v>
      </c>
      <c r="AC632" s="27">
        <v>0.18387999999999999</v>
      </c>
      <c r="AD632" s="27">
        <v>0.31003999999999998</v>
      </c>
      <c r="AE632" s="27">
        <v>0.14035</v>
      </c>
      <c r="AF632" s="27">
        <v>1.3050000000000001E-2</v>
      </c>
      <c r="AG632" s="27">
        <v>0.1273</v>
      </c>
    </row>
    <row r="633" spans="2:33" s="14" customFormat="1" ht="12">
      <c r="B633" s="26">
        <f>CRP!K580</f>
        <v>44048</v>
      </c>
      <c r="C633" s="27">
        <f>CRP!L580</f>
        <v>2.0400000000000001E-2</v>
      </c>
      <c r="D633" s="27">
        <f>CRP!M580</f>
        <v>0.18401000000000001</v>
      </c>
      <c r="E633" s="27">
        <f>CRP!N580</f>
        <v>0.31020999999999999</v>
      </c>
      <c r="F633" s="27">
        <f>CRP!O580</f>
        <v>0.14165</v>
      </c>
      <c r="G633" s="27">
        <f>CRP!P580</f>
        <v>1.2919999999999999E-2</v>
      </c>
      <c r="H633" s="27">
        <f>CRP!Q580</f>
        <v>0.12873000000000001</v>
      </c>
      <c r="AA633" s="26">
        <v>44048</v>
      </c>
      <c r="AB633" s="27">
        <v>2.0400000000000001E-2</v>
      </c>
      <c r="AC633" s="27">
        <v>0.18401000000000001</v>
      </c>
      <c r="AD633" s="27">
        <v>0.31020999999999999</v>
      </c>
      <c r="AE633" s="27">
        <v>0.14165</v>
      </c>
      <c r="AF633" s="27">
        <v>1.2919999999999999E-2</v>
      </c>
      <c r="AG633" s="27">
        <v>0.12873000000000001</v>
      </c>
    </row>
    <row r="634" spans="2:33" s="14" customFormat="1" ht="12">
      <c r="B634" s="26">
        <f>CRP!K581</f>
        <v>44047</v>
      </c>
      <c r="C634" s="27">
        <f>CRP!L581</f>
        <v>2.0660000000000001E-2</v>
      </c>
      <c r="D634" s="27">
        <f>CRP!M581</f>
        <v>0.18051</v>
      </c>
      <c r="E634" s="27">
        <f>CRP!N581</f>
        <v>0.31104999999999999</v>
      </c>
      <c r="F634" s="27">
        <f>CRP!O581</f>
        <v>0.14133000000000001</v>
      </c>
      <c r="G634" s="27">
        <f>CRP!P581</f>
        <v>1.3050000000000001E-2</v>
      </c>
      <c r="H634" s="27">
        <f>CRP!Q581</f>
        <v>0.12828000000000001</v>
      </c>
      <c r="AA634" s="26">
        <v>44047</v>
      </c>
      <c r="AB634" s="27">
        <v>2.0660000000000001E-2</v>
      </c>
      <c r="AC634" s="27">
        <v>0.18051</v>
      </c>
      <c r="AD634" s="27">
        <v>0.31104999999999999</v>
      </c>
      <c r="AE634" s="27">
        <v>0.14133000000000001</v>
      </c>
      <c r="AF634" s="27">
        <v>1.3050000000000001E-2</v>
      </c>
      <c r="AG634" s="27">
        <v>0.12828000000000001</v>
      </c>
    </row>
    <row r="635" spans="2:33" s="14" customFormat="1" ht="12">
      <c r="B635" s="26">
        <f>CRP!K582</f>
        <v>44046</v>
      </c>
      <c r="C635" s="27">
        <f>CRP!L582</f>
        <v>2.0879999999999999E-2</v>
      </c>
      <c r="D635" s="27">
        <f>CRP!M582</f>
        <v>0.18082000000000001</v>
      </c>
      <c r="E635" s="27">
        <f>CRP!N582</f>
        <v>0.31336000000000003</v>
      </c>
      <c r="F635" s="27">
        <f>CRP!O582</f>
        <v>0.14196</v>
      </c>
      <c r="G635" s="27">
        <f>CRP!P582</f>
        <v>1.302E-2</v>
      </c>
      <c r="H635" s="27">
        <f>CRP!Q582</f>
        <v>0.12894</v>
      </c>
      <c r="AA635" s="26">
        <v>44046</v>
      </c>
      <c r="AB635" s="27">
        <v>2.0879999999999999E-2</v>
      </c>
      <c r="AC635" s="27">
        <v>0.18082000000000001</v>
      </c>
      <c r="AD635" s="27">
        <v>0.31336000000000003</v>
      </c>
      <c r="AE635" s="27">
        <v>0.14196</v>
      </c>
      <c r="AF635" s="27">
        <v>1.302E-2</v>
      </c>
      <c r="AG635" s="27">
        <v>0.12894</v>
      </c>
    </row>
    <row r="636" spans="2:33" s="14" customFormat="1" ht="12">
      <c r="B636" s="26">
        <f>CRP!K583</f>
        <v>44043</v>
      </c>
      <c r="C636" s="27">
        <f>CRP!L583</f>
        <v>2.1319999999999999E-2</v>
      </c>
      <c r="D636" s="27">
        <f>CRP!M583</f>
        <v>0.17793999999999999</v>
      </c>
      <c r="E636" s="27">
        <f>CRP!N583</f>
        <v>0.31291000000000002</v>
      </c>
      <c r="F636" s="27">
        <f>CRP!O583</f>
        <v>0.14119000000000001</v>
      </c>
      <c r="G636" s="27">
        <f>CRP!P583</f>
        <v>1.295E-2</v>
      </c>
      <c r="H636" s="27">
        <f>CRP!Q583</f>
        <v>0.12823999999999999</v>
      </c>
      <c r="AA636" s="26">
        <v>44043</v>
      </c>
      <c r="AB636" s="27">
        <v>2.1319999999999999E-2</v>
      </c>
      <c r="AC636" s="27">
        <v>0.17793999999999999</v>
      </c>
      <c r="AD636" s="27">
        <v>0.31291000000000002</v>
      </c>
      <c r="AE636" s="27">
        <v>0.14119000000000001</v>
      </c>
      <c r="AF636" s="27">
        <v>1.295E-2</v>
      </c>
      <c r="AG636" s="27">
        <v>0.12823999999999999</v>
      </c>
    </row>
    <row r="637" spans="2:33" s="14" customFormat="1" ht="12">
      <c r="B637" s="26">
        <f>CRP!K584</f>
        <v>44042</v>
      </c>
      <c r="C637" s="27">
        <f>CRP!L584</f>
        <v>2.121E-2</v>
      </c>
      <c r="D637" s="27">
        <f>CRP!M584</f>
        <v>0.17538000000000001</v>
      </c>
      <c r="E637" s="27">
        <f>CRP!N584</f>
        <v>0.31135000000000002</v>
      </c>
      <c r="F637" s="27">
        <f>CRP!O584</f>
        <v>0.14054</v>
      </c>
      <c r="G637" s="27">
        <f>CRP!P584</f>
        <v>1.2749999999999999E-2</v>
      </c>
      <c r="H637" s="27">
        <f>CRP!Q584</f>
        <v>0.12778999999999999</v>
      </c>
      <c r="AA637" s="26">
        <v>44042</v>
      </c>
      <c r="AB637" s="27">
        <v>2.121E-2</v>
      </c>
      <c r="AC637" s="27">
        <v>0.17538000000000001</v>
      </c>
      <c r="AD637" s="27">
        <v>0.31135000000000002</v>
      </c>
      <c r="AE637" s="27">
        <v>0.14054</v>
      </c>
      <c r="AF637" s="27">
        <v>1.2749999999999999E-2</v>
      </c>
      <c r="AG637" s="27">
        <v>0.12778999999999999</v>
      </c>
    </row>
    <row r="638" spans="2:33" s="14" customFormat="1" ht="12">
      <c r="B638" s="26">
        <f>CRP!K585</f>
        <v>44041</v>
      </c>
      <c r="C638" s="27">
        <f>CRP!L585</f>
        <v>2.1239999999999998E-2</v>
      </c>
      <c r="D638" s="27">
        <f>CRP!M585</f>
        <v>0.17443</v>
      </c>
      <c r="E638" s="27">
        <f>CRP!N585</f>
        <v>0.31236000000000003</v>
      </c>
      <c r="F638" s="27">
        <f>CRP!O585</f>
        <v>0.14057</v>
      </c>
      <c r="G638" s="27">
        <f>CRP!P585</f>
        <v>1.3050000000000001E-2</v>
      </c>
      <c r="H638" s="27">
        <f>CRP!Q585</f>
        <v>0.12751999999999999</v>
      </c>
      <c r="AA638" s="26">
        <v>44041</v>
      </c>
      <c r="AB638" s="27">
        <v>2.1239999999999998E-2</v>
      </c>
      <c r="AC638" s="27">
        <v>0.17443</v>
      </c>
      <c r="AD638" s="27">
        <v>0.31236000000000003</v>
      </c>
      <c r="AE638" s="27">
        <v>0.14057</v>
      </c>
      <c r="AF638" s="27">
        <v>1.3050000000000001E-2</v>
      </c>
      <c r="AG638" s="27">
        <v>0.12751999999999999</v>
      </c>
    </row>
    <row r="639" spans="2:33" s="14" customFormat="1" ht="12">
      <c r="B639" s="26">
        <f>CRP!K586</f>
        <v>44040</v>
      </c>
      <c r="C639" s="27">
        <f>CRP!L586</f>
        <v>2.1350000000000001E-2</v>
      </c>
      <c r="D639" s="27">
        <f>CRP!M586</f>
        <v>0.16256999999999999</v>
      </c>
      <c r="E639" s="27">
        <f>CRP!N586</f>
        <v>0.31308999999999998</v>
      </c>
      <c r="F639" s="27">
        <f>CRP!O586</f>
        <v>0.13628999999999999</v>
      </c>
      <c r="G639" s="27">
        <f>CRP!P586</f>
        <v>1.325E-2</v>
      </c>
      <c r="H639" s="27">
        <f>CRP!Q586</f>
        <v>0.12304</v>
      </c>
      <c r="AA639" s="26">
        <v>44040</v>
      </c>
      <c r="AB639" s="27">
        <v>2.1350000000000001E-2</v>
      </c>
      <c r="AC639" s="27">
        <v>0.16256999999999999</v>
      </c>
      <c r="AD639" s="27">
        <v>0.31308999999999998</v>
      </c>
      <c r="AE639" s="27">
        <v>0.13628999999999999</v>
      </c>
      <c r="AF639" s="27">
        <v>1.325E-2</v>
      </c>
      <c r="AG639" s="27">
        <v>0.12304</v>
      </c>
    </row>
    <row r="640" spans="2:33" s="14" customFormat="1" ht="12">
      <c r="B640" s="26">
        <f>CRP!K587</f>
        <v>44039</v>
      </c>
      <c r="C640" s="27">
        <f>CRP!L587</f>
        <v>2.1770000000000001E-2</v>
      </c>
      <c r="D640" s="27">
        <f>CRP!M587</f>
        <v>0.16402</v>
      </c>
      <c r="E640" s="27">
        <f>CRP!N587</f>
        <v>0.31339</v>
      </c>
      <c r="F640" s="27">
        <f>CRP!O587</f>
        <v>0.13882</v>
      </c>
      <c r="G640" s="27">
        <f>CRP!P587</f>
        <v>1.2919999999999999E-2</v>
      </c>
      <c r="H640" s="27">
        <f>CRP!Q587</f>
        <v>0.12590000000000001</v>
      </c>
      <c r="AA640" s="26">
        <v>44039</v>
      </c>
      <c r="AB640" s="27">
        <v>2.1770000000000001E-2</v>
      </c>
      <c r="AC640" s="27">
        <v>0.16402</v>
      </c>
      <c r="AD640" s="27">
        <v>0.31339</v>
      </c>
      <c r="AE640" s="27">
        <v>0.13882</v>
      </c>
      <c r="AF640" s="27">
        <v>1.2919999999999999E-2</v>
      </c>
      <c r="AG640" s="27">
        <v>0.12590000000000001</v>
      </c>
    </row>
    <row r="641" spans="2:33" s="14" customFormat="1" ht="12">
      <c r="B641" s="26">
        <f>CRP!K588</f>
        <v>44036</v>
      </c>
      <c r="C641" s="27">
        <f>CRP!L588</f>
        <v>2.2009999999999998E-2</v>
      </c>
      <c r="D641" s="27">
        <f>CRP!M588</f>
        <v>0.17691000000000001</v>
      </c>
      <c r="E641" s="27">
        <f>CRP!N588</f>
        <v>0.31268000000000001</v>
      </c>
      <c r="F641" s="27">
        <f>CRP!O588</f>
        <v>0.14485999999999999</v>
      </c>
      <c r="G641" s="27">
        <f>CRP!P588</f>
        <v>1.302E-2</v>
      </c>
      <c r="H641" s="27">
        <f>CRP!Q588</f>
        <v>0.13184000000000001</v>
      </c>
      <c r="AA641" s="26">
        <v>44036</v>
      </c>
      <c r="AB641" s="27">
        <v>2.2009999999999998E-2</v>
      </c>
      <c r="AC641" s="27">
        <v>0.17691000000000001</v>
      </c>
      <c r="AD641" s="27">
        <v>0.31268000000000001</v>
      </c>
      <c r="AE641" s="27">
        <v>0.14485999999999999</v>
      </c>
      <c r="AF641" s="27">
        <v>1.302E-2</v>
      </c>
      <c r="AG641" s="27">
        <v>0.13184000000000001</v>
      </c>
    </row>
    <row r="642" spans="2:33" s="14" customFormat="1" ht="12">
      <c r="B642" s="26">
        <f>CRP!K589</f>
        <v>44035</v>
      </c>
      <c r="C642" s="27">
        <f>CRP!L589</f>
        <v>2.1860000000000001E-2</v>
      </c>
      <c r="D642" s="27">
        <f>CRP!M589</f>
        <v>0.17779</v>
      </c>
      <c r="E642" s="27">
        <f>CRP!N589</f>
        <v>0.31329000000000001</v>
      </c>
      <c r="F642" s="27">
        <f>CRP!O589</f>
        <v>0.14434</v>
      </c>
      <c r="G642" s="27">
        <f>CRP!P589</f>
        <v>1.3220000000000001E-2</v>
      </c>
      <c r="H642" s="27">
        <f>CRP!Q589</f>
        <v>0.13111999999999999</v>
      </c>
      <c r="AA642" s="26">
        <v>44035</v>
      </c>
      <c r="AB642" s="27">
        <v>2.1860000000000001E-2</v>
      </c>
      <c r="AC642" s="27">
        <v>0.17779</v>
      </c>
      <c r="AD642" s="27">
        <v>0.31329000000000001</v>
      </c>
      <c r="AE642" s="27">
        <v>0.14434</v>
      </c>
      <c r="AF642" s="27">
        <v>1.3220000000000001E-2</v>
      </c>
      <c r="AG642" s="27">
        <v>0.13111999999999999</v>
      </c>
    </row>
    <row r="643" spans="2:33" s="14" customFormat="1" ht="12">
      <c r="B643" s="26">
        <f>CRP!K590</f>
        <v>44034</v>
      </c>
      <c r="C643" s="27">
        <f>CRP!L590</f>
        <v>2.1739999999999999E-2</v>
      </c>
      <c r="D643" s="27">
        <f>CRP!M590</f>
        <v>0.16966999999999999</v>
      </c>
      <c r="E643" s="27">
        <f>CRP!N590</f>
        <v>0.31369000000000002</v>
      </c>
      <c r="F643" s="27">
        <f>CRP!O590</f>
        <v>0.13977999999999999</v>
      </c>
      <c r="G643" s="27">
        <f>CRP!P590</f>
        <v>1.342E-2</v>
      </c>
      <c r="H643" s="27">
        <f>CRP!Q590</f>
        <v>0.12636</v>
      </c>
      <c r="AA643" s="26">
        <v>44034</v>
      </c>
      <c r="AB643" s="27">
        <v>2.1739999999999999E-2</v>
      </c>
      <c r="AC643" s="27">
        <v>0.16966999999999999</v>
      </c>
      <c r="AD643" s="27">
        <v>0.31369000000000002</v>
      </c>
      <c r="AE643" s="27">
        <v>0.13977999999999999</v>
      </c>
      <c r="AF643" s="27">
        <v>1.342E-2</v>
      </c>
      <c r="AG643" s="27">
        <v>0.12636</v>
      </c>
    </row>
    <row r="644" spans="2:33" s="14" customFormat="1" ht="12">
      <c r="B644" s="26">
        <f>CRP!K591</f>
        <v>44033</v>
      </c>
      <c r="C644" s="27">
        <f>CRP!L591</f>
        <v>2.1669999999999998E-2</v>
      </c>
      <c r="D644" s="27">
        <f>CRP!M591</f>
        <v>0.16611999999999999</v>
      </c>
      <c r="E644" s="27">
        <f>CRP!N591</f>
        <v>0.31379000000000001</v>
      </c>
      <c r="F644" s="27">
        <f>CRP!O591</f>
        <v>0.13832</v>
      </c>
      <c r="G644" s="27">
        <f>CRP!P591</f>
        <v>1.3520000000000001E-2</v>
      </c>
      <c r="H644" s="27">
        <f>CRP!Q591</f>
        <v>0.12479999999999999</v>
      </c>
      <c r="AA644" s="26">
        <v>44033</v>
      </c>
      <c r="AB644" s="27">
        <v>2.1669999999999998E-2</v>
      </c>
      <c r="AC644" s="27">
        <v>0.16611999999999999</v>
      </c>
      <c r="AD644" s="27">
        <v>0.31379000000000001</v>
      </c>
      <c r="AE644" s="27">
        <v>0.13832</v>
      </c>
      <c r="AF644" s="27">
        <v>1.3520000000000001E-2</v>
      </c>
      <c r="AG644" s="27">
        <v>0.12479999999999999</v>
      </c>
    </row>
    <row r="645" spans="2:33" s="14" customFormat="1" ht="12">
      <c r="B645" s="26">
        <f>CRP!K592</f>
        <v>44032</v>
      </c>
      <c r="C645" s="27">
        <f>CRP!L592</f>
        <v>2.1930000000000002E-2</v>
      </c>
      <c r="D645" s="27">
        <f>CRP!M592</f>
        <v>0.16441</v>
      </c>
      <c r="E645" s="27">
        <f>CRP!N592</f>
        <v>0.31308000000000002</v>
      </c>
      <c r="F645" s="27">
        <f>CRP!O592</f>
        <v>0.13869999999999999</v>
      </c>
      <c r="G645" s="27">
        <f>CRP!P592</f>
        <v>1.332E-2</v>
      </c>
      <c r="H645" s="27">
        <f>CRP!Q592</f>
        <v>0.12537999999999999</v>
      </c>
      <c r="AA645" s="26">
        <v>44032</v>
      </c>
      <c r="AB645" s="27">
        <v>2.1930000000000002E-2</v>
      </c>
      <c r="AC645" s="27">
        <v>0.16441</v>
      </c>
      <c r="AD645" s="27">
        <v>0.31308000000000002</v>
      </c>
      <c r="AE645" s="27">
        <v>0.13869999999999999</v>
      </c>
      <c r="AF645" s="27">
        <v>1.332E-2</v>
      </c>
      <c r="AG645" s="27">
        <v>0.12537999999999999</v>
      </c>
    </row>
    <row r="646" spans="2:33" s="14" customFormat="1" ht="12">
      <c r="B646" s="26">
        <f>CRP!K593</f>
        <v>44029</v>
      </c>
      <c r="C646" s="27">
        <f>CRP!L593</f>
        <v>2.1860000000000001E-2</v>
      </c>
      <c r="D646" s="27">
        <f>CRP!M593</f>
        <v>0.17455999999999999</v>
      </c>
      <c r="E646" s="27">
        <f>CRP!N593</f>
        <v>0.31681999999999999</v>
      </c>
      <c r="F646" s="27">
        <f>CRP!O593</f>
        <v>0.14251</v>
      </c>
      <c r="G646" s="27">
        <f>CRP!P593</f>
        <v>1.35E-2</v>
      </c>
      <c r="H646" s="27">
        <f>CRP!Q593</f>
        <v>0.12901000000000001</v>
      </c>
      <c r="AA646" s="26">
        <v>44029</v>
      </c>
      <c r="AB646" s="27">
        <v>2.1860000000000001E-2</v>
      </c>
      <c r="AC646" s="27">
        <v>0.17455999999999999</v>
      </c>
      <c r="AD646" s="27">
        <v>0.31681999999999999</v>
      </c>
      <c r="AE646" s="27">
        <v>0.14251</v>
      </c>
      <c r="AF646" s="27">
        <v>1.35E-2</v>
      </c>
      <c r="AG646" s="27">
        <v>0.12901000000000001</v>
      </c>
    </row>
    <row r="647" spans="2:33" s="14" customFormat="1" ht="12">
      <c r="B647" s="26">
        <f>CRP!K594</f>
        <v>44028</v>
      </c>
      <c r="C647" s="27">
        <f>CRP!L594</f>
        <v>2.2030000000000001E-2</v>
      </c>
      <c r="D647" s="27">
        <f>CRP!M594</f>
        <v>0.17496</v>
      </c>
      <c r="E647" s="27">
        <f>CRP!N594</f>
        <v>0.31668000000000002</v>
      </c>
      <c r="F647" s="27">
        <f>CRP!O594</f>
        <v>0.14291999999999999</v>
      </c>
      <c r="G647" s="27">
        <f>CRP!P594</f>
        <v>1.37E-2</v>
      </c>
      <c r="H647" s="27">
        <f>CRP!Q594</f>
        <v>0.12922</v>
      </c>
      <c r="AA647" s="26">
        <v>44028</v>
      </c>
      <c r="AB647" s="27">
        <v>2.2030000000000001E-2</v>
      </c>
      <c r="AC647" s="27">
        <v>0.17496</v>
      </c>
      <c r="AD647" s="27">
        <v>0.31668000000000002</v>
      </c>
      <c r="AE647" s="27">
        <v>0.14291999999999999</v>
      </c>
      <c r="AF647" s="27">
        <v>1.37E-2</v>
      </c>
      <c r="AG647" s="27">
        <v>0.12922</v>
      </c>
    </row>
    <row r="648" spans="2:33" s="14" customFormat="1" ht="12">
      <c r="B648" s="26">
        <f>CRP!K595</f>
        <v>44027</v>
      </c>
      <c r="C648" s="27">
        <f>CRP!L595</f>
        <v>2.1819999999999999E-2</v>
      </c>
      <c r="D648" s="27">
        <f>CRP!M595</f>
        <v>0.17596999999999999</v>
      </c>
      <c r="E648" s="27">
        <f>CRP!N595</f>
        <v>0.31802000000000002</v>
      </c>
      <c r="F648" s="27">
        <f>CRP!O595</f>
        <v>0.14272000000000001</v>
      </c>
      <c r="G648" s="27">
        <f>CRP!P595</f>
        <v>1.4120000000000001E-2</v>
      </c>
      <c r="H648" s="27">
        <f>CRP!Q595</f>
        <v>0.12859999999999999</v>
      </c>
      <c r="AA648" s="26">
        <v>44027</v>
      </c>
      <c r="AB648" s="27">
        <v>2.1819999999999999E-2</v>
      </c>
      <c r="AC648" s="27">
        <v>0.17596999999999999</v>
      </c>
      <c r="AD648" s="27">
        <v>0.31802000000000002</v>
      </c>
      <c r="AE648" s="27">
        <v>0.14272000000000001</v>
      </c>
      <c r="AF648" s="27">
        <v>1.4120000000000001E-2</v>
      </c>
      <c r="AG648" s="27">
        <v>0.12859999999999999</v>
      </c>
    </row>
    <row r="649" spans="2:33" s="14" customFormat="1" ht="12">
      <c r="B649" s="26">
        <f>CRP!K596</f>
        <v>44026</v>
      </c>
      <c r="C649" s="27">
        <f>CRP!L596</f>
        <v>2.197E-2</v>
      </c>
      <c r="D649" s="27">
        <f>CRP!M596</f>
        <v>0.17984</v>
      </c>
      <c r="E649" s="27">
        <f>CRP!N596</f>
        <v>0.31772</v>
      </c>
      <c r="F649" s="27">
        <f>CRP!O596</f>
        <v>0.14460999999999999</v>
      </c>
      <c r="G649" s="27">
        <f>CRP!P596</f>
        <v>1.4120000000000001E-2</v>
      </c>
      <c r="H649" s="27">
        <f>CRP!Q596</f>
        <v>0.13048999999999999</v>
      </c>
      <c r="AA649" s="26">
        <v>44026</v>
      </c>
      <c r="AB649" s="27">
        <v>2.197E-2</v>
      </c>
      <c r="AC649" s="27">
        <v>0.17984</v>
      </c>
      <c r="AD649" s="27">
        <v>0.31772</v>
      </c>
      <c r="AE649" s="27">
        <v>0.14460999999999999</v>
      </c>
      <c r="AF649" s="27">
        <v>1.4120000000000001E-2</v>
      </c>
      <c r="AG649" s="27">
        <v>0.13048999999999999</v>
      </c>
    </row>
    <row r="650" spans="2:33" s="14" customFormat="1" ht="12">
      <c r="B650" s="26">
        <f>CRP!K597</f>
        <v>44025</v>
      </c>
      <c r="C650" s="27">
        <f>CRP!L597</f>
        <v>2.1950000000000001E-2</v>
      </c>
      <c r="D650" s="27">
        <f>CRP!M597</f>
        <v>0.18128</v>
      </c>
      <c r="E650" s="27">
        <f>CRP!N597</f>
        <v>0.31762000000000001</v>
      </c>
      <c r="F650" s="27">
        <f>CRP!O597</f>
        <v>0.1444</v>
      </c>
      <c r="G650" s="27">
        <f>CRP!P597</f>
        <v>1.423E-2</v>
      </c>
      <c r="H650" s="27">
        <f>CRP!Q597</f>
        <v>0.13017000000000001</v>
      </c>
      <c r="AA650" s="26">
        <v>44025</v>
      </c>
      <c r="AB650" s="27">
        <v>2.1950000000000001E-2</v>
      </c>
      <c r="AC650" s="27">
        <v>0.18128</v>
      </c>
      <c r="AD650" s="27">
        <v>0.31762000000000001</v>
      </c>
      <c r="AE650" s="27">
        <v>0.1444</v>
      </c>
      <c r="AF650" s="27">
        <v>1.423E-2</v>
      </c>
      <c r="AG650" s="27">
        <v>0.13017000000000001</v>
      </c>
    </row>
    <row r="651" spans="2:33" s="14" customFormat="1" ht="12">
      <c r="B651" s="26">
        <f>CRP!K598</f>
        <v>44022</v>
      </c>
      <c r="C651" s="27">
        <f>CRP!L598</f>
        <v>2.232E-2</v>
      </c>
      <c r="D651" s="27">
        <f>CRP!M598</f>
        <v>0.17096</v>
      </c>
      <c r="E651" s="27">
        <f>CRP!N598</f>
        <v>0.31798999999999999</v>
      </c>
      <c r="F651" s="27">
        <f>CRP!O598</f>
        <v>0.14044999999999999</v>
      </c>
      <c r="G651" s="27">
        <f>CRP!P598</f>
        <v>1.397E-2</v>
      </c>
      <c r="H651" s="27">
        <f>CRP!Q598</f>
        <v>0.12648000000000001</v>
      </c>
      <c r="AA651" s="26">
        <v>44022</v>
      </c>
      <c r="AB651" s="27">
        <v>2.232E-2</v>
      </c>
      <c r="AC651" s="27">
        <v>0.17096</v>
      </c>
      <c r="AD651" s="27">
        <v>0.31798999999999999</v>
      </c>
      <c r="AE651" s="27">
        <v>0.14044999999999999</v>
      </c>
      <c r="AF651" s="27">
        <v>1.397E-2</v>
      </c>
      <c r="AG651" s="27">
        <v>0.12648000000000001</v>
      </c>
    </row>
    <row r="652" spans="2:33" s="14" customFormat="1" ht="12">
      <c r="B652" s="26">
        <f>CRP!K599</f>
        <v>44021</v>
      </c>
      <c r="C652" s="27">
        <f>CRP!L599</f>
        <v>2.2120000000000001E-2</v>
      </c>
      <c r="D652" s="27">
        <f>CRP!M599</f>
        <v>0.16908000000000001</v>
      </c>
      <c r="E652" s="27">
        <f>CRP!N599</f>
        <v>0.31725999999999999</v>
      </c>
      <c r="F652" s="27">
        <f>CRP!O599</f>
        <v>0.13991000000000001</v>
      </c>
      <c r="G652" s="27">
        <f>CRP!P599</f>
        <v>1.397E-2</v>
      </c>
      <c r="H652" s="27">
        <f>CRP!Q599</f>
        <v>0.12594</v>
      </c>
      <c r="AA652" s="26">
        <v>44021</v>
      </c>
      <c r="AB652" s="27">
        <v>2.2120000000000001E-2</v>
      </c>
      <c r="AC652" s="27">
        <v>0.16908000000000001</v>
      </c>
      <c r="AD652" s="27">
        <v>0.31725999999999999</v>
      </c>
      <c r="AE652" s="27">
        <v>0.13991000000000001</v>
      </c>
      <c r="AF652" s="27">
        <v>1.397E-2</v>
      </c>
      <c r="AG652" s="27">
        <v>0.12594</v>
      </c>
    </row>
    <row r="653" spans="2:33" s="14" customFormat="1" ht="12">
      <c r="B653" s="26">
        <f>CRP!K600</f>
        <v>44020</v>
      </c>
      <c r="C653" s="27">
        <f>CRP!L600</f>
        <v>2.222E-2</v>
      </c>
      <c r="D653" s="27">
        <f>CRP!M600</f>
        <v>0.16624</v>
      </c>
      <c r="E653" s="27">
        <f>CRP!N600</f>
        <v>0.31734000000000001</v>
      </c>
      <c r="F653" s="27">
        <f>CRP!O600</f>
        <v>0.13954</v>
      </c>
      <c r="G653" s="27">
        <f>CRP!P600</f>
        <v>1.375E-2</v>
      </c>
      <c r="H653" s="27">
        <f>CRP!Q600</f>
        <v>0.12579000000000001</v>
      </c>
      <c r="AA653" s="26">
        <v>44020</v>
      </c>
      <c r="AB653" s="27">
        <v>2.222E-2</v>
      </c>
      <c r="AC653" s="27">
        <v>0.16624</v>
      </c>
      <c r="AD653" s="27">
        <v>0.31734000000000001</v>
      </c>
      <c r="AE653" s="27">
        <v>0.13954</v>
      </c>
      <c r="AF653" s="27">
        <v>1.375E-2</v>
      </c>
      <c r="AG653" s="27">
        <v>0.12579000000000001</v>
      </c>
    </row>
    <row r="654" spans="2:33" s="14" customFormat="1" ht="12">
      <c r="B654" s="26">
        <f>CRP!K601</f>
        <v>44019</v>
      </c>
      <c r="C654" s="27">
        <f>CRP!L601</f>
        <v>2.2200000000000001E-2</v>
      </c>
      <c r="D654" s="27">
        <f>CRP!M601</f>
        <v>0.1668</v>
      </c>
      <c r="E654" s="27">
        <f>CRP!N601</f>
        <v>0.31746999999999997</v>
      </c>
      <c r="F654" s="27">
        <f>CRP!O601</f>
        <v>0.13971</v>
      </c>
      <c r="G654" s="27">
        <f>CRP!P601</f>
        <v>1.387E-2</v>
      </c>
      <c r="H654" s="27">
        <f>CRP!Q601</f>
        <v>0.12584000000000001</v>
      </c>
      <c r="AA654" s="26">
        <v>44019</v>
      </c>
      <c r="AB654" s="27">
        <v>2.2200000000000001E-2</v>
      </c>
      <c r="AC654" s="27">
        <v>0.1668</v>
      </c>
      <c r="AD654" s="27">
        <v>0.31746999999999997</v>
      </c>
      <c r="AE654" s="27">
        <v>0.13971</v>
      </c>
      <c r="AF654" s="27">
        <v>1.387E-2</v>
      </c>
      <c r="AG654" s="27">
        <v>0.12584000000000001</v>
      </c>
    </row>
    <row r="655" spans="2:33" s="14" customFormat="1" ht="12">
      <c r="B655" s="26">
        <f>CRP!K602</f>
        <v>44018</v>
      </c>
      <c r="C655" s="27">
        <f>CRP!L602</f>
        <v>2.1930000000000002E-2</v>
      </c>
      <c r="D655" s="27">
        <f>CRP!M602</f>
        <v>0.1767</v>
      </c>
      <c r="E655" s="27">
        <f>CRP!N602</f>
        <v>0.31857999999999997</v>
      </c>
      <c r="F655" s="27">
        <f>CRP!O602</f>
        <v>0.14323</v>
      </c>
      <c r="G655" s="27">
        <f>CRP!P602</f>
        <v>1.41E-2</v>
      </c>
      <c r="H655" s="27">
        <f>CRP!Q602</f>
        <v>0.12912999999999999</v>
      </c>
      <c r="AA655" s="26">
        <v>44018</v>
      </c>
      <c r="AB655" s="27">
        <v>2.1930000000000002E-2</v>
      </c>
      <c r="AC655" s="27">
        <v>0.1767</v>
      </c>
      <c r="AD655" s="27">
        <v>0.31857999999999997</v>
      </c>
      <c r="AE655" s="27">
        <v>0.14323</v>
      </c>
      <c r="AF655" s="27">
        <v>1.41E-2</v>
      </c>
      <c r="AG655" s="27">
        <v>0.12912999999999999</v>
      </c>
    </row>
    <row r="656" spans="2:33" s="14" customFormat="1" ht="12">
      <c r="B656" s="26">
        <f>CRP!K603</f>
        <v>44015</v>
      </c>
      <c r="C656" s="27">
        <f>CRP!L603</f>
        <v>2.2249999999999999E-2</v>
      </c>
      <c r="D656" s="27">
        <f>CRP!M603</f>
        <v>0.17634</v>
      </c>
      <c r="E656" s="27">
        <f>CRP!N603</f>
        <v>0.31819999999999998</v>
      </c>
      <c r="F656" s="27">
        <f>CRP!O603</f>
        <v>0.14384</v>
      </c>
      <c r="G656" s="27">
        <f>CRP!P603</f>
        <v>1.3820000000000001E-2</v>
      </c>
      <c r="H656" s="27">
        <f>CRP!Q603</f>
        <v>0.13002</v>
      </c>
      <c r="AA656" s="26">
        <v>44015</v>
      </c>
      <c r="AB656" s="27">
        <v>2.2249999999999999E-2</v>
      </c>
      <c r="AC656" s="27">
        <v>0.17634</v>
      </c>
      <c r="AD656" s="27">
        <v>0.31819999999999998</v>
      </c>
      <c r="AE656" s="27">
        <v>0.14384</v>
      </c>
      <c r="AF656" s="27">
        <v>1.3820000000000001E-2</v>
      </c>
      <c r="AG656" s="27">
        <v>0.13002</v>
      </c>
    </row>
    <row r="657" spans="2:33" s="14" customFormat="1" ht="12">
      <c r="B657" s="26">
        <f>CRP!K604</f>
        <v>44014</v>
      </c>
      <c r="C657" s="27">
        <f>CRP!L604</f>
        <v>2.239E-2</v>
      </c>
      <c r="D657" s="27">
        <f>CRP!M604</f>
        <v>0.17460999999999999</v>
      </c>
      <c r="E657" s="27">
        <f>CRP!N604</f>
        <v>0.31763999999999998</v>
      </c>
      <c r="F657" s="27">
        <f>CRP!O604</f>
        <v>0.14424999999999999</v>
      </c>
      <c r="G657" s="27">
        <f>CRP!P604</f>
        <v>1.375E-2</v>
      </c>
      <c r="H657" s="27">
        <f>CRP!Q604</f>
        <v>0.1305</v>
      </c>
      <c r="AA657" s="26">
        <v>44014</v>
      </c>
      <c r="AB657" s="27">
        <v>2.239E-2</v>
      </c>
      <c r="AC657" s="27">
        <v>0.17460999999999999</v>
      </c>
      <c r="AD657" s="27">
        <v>0.31763999999999998</v>
      </c>
      <c r="AE657" s="27">
        <v>0.14424999999999999</v>
      </c>
      <c r="AF657" s="27">
        <v>1.375E-2</v>
      </c>
      <c r="AG657" s="27">
        <v>0.1305</v>
      </c>
    </row>
    <row r="658" spans="2:33" s="14" customFormat="1" ht="12">
      <c r="B658" s="26">
        <f>CRP!K605</f>
        <v>44013</v>
      </c>
      <c r="C658" s="27">
        <f>CRP!L605</f>
        <v>2.2669999999999999E-2</v>
      </c>
      <c r="D658" s="27">
        <f>CRP!M605</f>
        <v>0.17329</v>
      </c>
      <c r="E658" s="27">
        <f>CRP!N605</f>
        <v>0.31720999999999999</v>
      </c>
      <c r="F658" s="27">
        <f>CRP!O605</f>
        <v>0.14488000000000001</v>
      </c>
      <c r="G658" s="27">
        <f>CRP!P605</f>
        <v>1.4E-2</v>
      </c>
      <c r="H658" s="27">
        <f>CRP!Q605</f>
        <v>0.13088</v>
      </c>
      <c r="AA658" s="26">
        <v>44013</v>
      </c>
      <c r="AB658" s="27">
        <v>2.2669999999999999E-2</v>
      </c>
      <c r="AC658" s="27">
        <v>0.17329</v>
      </c>
      <c r="AD658" s="27">
        <v>0.31720999999999999</v>
      </c>
      <c r="AE658" s="27">
        <v>0.14488000000000001</v>
      </c>
      <c r="AF658" s="27">
        <v>1.4E-2</v>
      </c>
      <c r="AG658" s="27">
        <v>0.13088</v>
      </c>
    </row>
    <row r="659" spans="2:33" s="14" customFormat="1" ht="12">
      <c r="B659" s="26">
        <f>CRP!K606</f>
        <v>44012</v>
      </c>
      <c r="C659" s="27">
        <f>CRP!L606</f>
        <v>2.2689999999999998E-2</v>
      </c>
      <c r="D659" s="27">
        <f>CRP!M606</f>
        <v>0.17399000000000001</v>
      </c>
      <c r="E659" s="27">
        <f>CRP!N606</f>
        <v>0.31731999999999999</v>
      </c>
      <c r="F659" s="27">
        <f>CRP!O606</f>
        <v>0.14541000000000001</v>
      </c>
      <c r="G659" s="27">
        <f>CRP!P606</f>
        <v>1.3849999999999999E-2</v>
      </c>
      <c r="H659" s="27">
        <f>CRP!Q606</f>
        <v>0.13156000000000001</v>
      </c>
      <c r="AA659" s="26">
        <v>44012</v>
      </c>
      <c r="AB659" s="27">
        <v>2.2689999999999998E-2</v>
      </c>
      <c r="AC659" s="27">
        <v>0.17399000000000001</v>
      </c>
      <c r="AD659" s="27">
        <v>0.31731999999999999</v>
      </c>
      <c r="AE659" s="27">
        <v>0.14541000000000001</v>
      </c>
      <c r="AF659" s="27">
        <v>1.3849999999999999E-2</v>
      </c>
      <c r="AG659" s="27">
        <v>0.13156000000000001</v>
      </c>
    </row>
    <row r="660" spans="2:33" s="14" customFormat="1" ht="12">
      <c r="B660" s="26">
        <f>CRP!K607</f>
        <v>44011</v>
      </c>
      <c r="C660" s="27">
        <f>CRP!L607</f>
        <v>2.2870000000000001E-2</v>
      </c>
      <c r="D660" s="27">
        <f>CRP!M607</f>
        <v>0.17422000000000001</v>
      </c>
      <c r="E660" s="27">
        <f>CRP!N607</f>
        <v>0.31707000000000002</v>
      </c>
      <c r="F660" s="27">
        <f>CRP!O607</f>
        <v>0.14623</v>
      </c>
      <c r="G660" s="27">
        <f>CRP!P607</f>
        <v>1.357E-2</v>
      </c>
      <c r="H660" s="27">
        <f>CRP!Q607</f>
        <v>0.13266</v>
      </c>
      <c r="AA660" s="26">
        <v>44011</v>
      </c>
      <c r="AB660" s="27">
        <v>2.2870000000000001E-2</v>
      </c>
      <c r="AC660" s="27">
        <v>0.17422000000000001</v>
      </c>
      <c r="AD660" s="27">
        <v>0.31707000000000002</v>
      </c>
      <c r="AE660" s="27">
        <v>0.14623</v>
      </c>
      <c r="AF660" s="27">
        <v>1.357E-2</v>
      </c>
      <c r="AG660" s="27">
        <v>0.13266</v>
      </c>
    </row>
    <row r="661" spans="2:33" s="14" customFormat="1" ht="12">
      <c r="B661" s="26">
        <f>CRP!K608</f>
        <v>44008</v>
      </c>
      <c r="C661" s="27">
        <f>CRP!L608</f>
        <v>2.2360000000000001E-2</v>
      </c>
      <c r="D661" s="27">
        <f>CRP!M608</f>
        <v>0.17949999999999999</v>
      </c>
      <c r="E661" s="27">
        <f>CRP!N608</f>
        <v>0.31446000000000002</v>
      </c>
      <c r="F661" s="27">
        <f>CRP!O608</f>
        <v>0.14835000000000001</v>
      </c>
      <c r="G661" s="27">
        <f>CRP!P608</f>
        <v>1.325E-2</v>
      </c>
      <c r="H661" s="27">
        <f>CRP!Q608</f>
        <v>0.1351</v>
      </c>
      <c r="AA661" s="26">
        <v>44008</v>
      </c>
      <c r="AB661" s="27">
        <v>2.2360000000000001E-2</v>
      </c>
      <c r="AC661" s="27">
        <v>0.17949999999999999</v>
      </c>
      <c r="AD661" s="27">
        <v>0.31446000000000002</v>
      </c>
      <c r="AE661" s="27">
        <v>0.14835000000000001</v>
      </c>
      <c r="AF661" s="27">
        <v>1.325E-2</v>
      </c>
      <c r="AG661" s="27">
        <v>0.1351</v>
      </c>
    </row>
    <row r="662" spans="2:33" s="14" customFormat="1" ht="12">
      <c r="B662" s="26">
        <f>CRP!K609</f>
        <v>44007</v>
      </c>
      <c r="C662" s="27">
        <f>CRP!L609</f>
        <v>2.264E-2</v>
      </c>
      <c r="D662" s="27">
        <f>CRP!M609</f>
        <v>0.18043999999999999</v>
      </c>
      <c r="E662" s="27">
        <f>CRP!N609</f>
        <v>0.31464999999999999</v>
      </c>
      <c r="F662" s="27">
        <f>CRP!O609</f>
        <v>0.14915999999999999</v>
      </c>
      <c r="G662" s="27">
        <f>CRP!P609</f>
        <v>1.337E-2</v>
      </c>
      <c r="H662" s="27">
        <f>CRP!Q609</f>
        <v>0.13578999999999999</v>
      </c>
      <c r="AA662" s="26">
        <v>44007</v>
      </c>
      <c r="AB662" s="27">
        <v>2.264E-2</v>
      </c>
      <c r="AC662" s="27">
        <v>0.18043999999999999</v>
      </c>
      <c r="AD662" s="27">
        <v>0.31464999999999999</v>
      </c>
      <c r="AE662" s="27">
        <v>0.14915999999999999</v>
      </c>
      <c r="AF662" s="27">
        <v>1.337E-2</v>
      </c>
      <c r="AG662" s="27">
        <v>0.13578999999999999</v>
      </c>
    </row>
    <row r="663" spans="2:33" s="14" customFormat="1" ht="12">
      <c r="B663" s="26">
        <f>CRP!K610</f>
        <v>44006</v>
      </c>
      <c r="C663" s="27">
        <f>CRP!L610</f>
        <v>2.2089999999999999E-2</v>
      </c>
      <c r="D663" s="27">
        <f>CRP!M610</f>
        <v>0.18046000000000001</v>
      </c>
      <c r="E663" s="27">
        <f>CRP!N610</f>
        <v>0.31558000000000003</v>
      </c>
      <c r="F663" s="27">
        <f>CRP!O610</f>
        <v>0.14781</v>
      </c>
      <c r="G663" s="27">
        <f>CRP!P610</f>
        <v>1.362E-2</v>
      </c>
      <c r="H663" s="27">
        <f>CRP!Q610</f>
        <v>0.13419</v>
      </c>
      <c r="AA663" s="26">
        <v>44006</v>
      </c>
      <c r="AB663" s="27">
        <v>2.2089999999999999E-2</v>
      </c>
      <c r="AC663" s="27">
        <v>0.18046000000000001</v>
      </c>
      <c r="AD663" s="27">
        <v>0.31558000000000003</v>
      </c>
      <c r="AE663" s="27">
        <v>0.14781</v>
      </c>
      <c r="AF663" s="27">
        <v>1.362E-2</v>
      </c>
      <c r="AG663" s="27">
        <v>0.13419</v>
      </c>
    </row>
    <row r="664" spans="2:33" s="14" customFormat="1" ht="12">
      <c r="B664" s="26">
        <f>CRP!K611</f>
        <v>44005</v>
      </c>
      <c r="C664" s="27">
        <f>CRP!L611</f>
        <v>2.2419999999999999E-2</v>
      </c>
      <c r="D664" s="27">
        <f>CRP!M611</f>
        <v>0.1797</v>
      </c>
      <c r="E664" s="27">
        <f>CRP!N611</f>
        <v>0.31596000000000002</v>
      </c>
      <c r="F664" s="27">
        <f>CRP!O611</f>
        <v>0.14832999999999999</v>
      </c>
      <c r="G664" s="27">
        <f>CRP!P611</f>
        <v>1.375E-2</v>
      </c>
      <c r="H664" s="27">
        <f>CRP!Q611</f>
        <v>0.13458000000000001</v>
      </c>
      <c r="AA664" s="26">
        <v>44005</v>
      </c>
      <c r="AB664" s="27">
        <v>2.2419999999999999E-2</v>
      </c>
      <c r="AC664" s="27">
        <v>0.1797</v>
      </c>
      <c r="AD664" s="27">
        <v>0.31596000000000002</v>
      </c>
      <c r="AE664" s="27">
        <v>0.14832999999999999</v>
      </c>
      <c r="AF664" s="27">
        <v>1.375E-2</v>
      </c>
      <c r="AG664" s="27">
        <v>0.13458000000000001</v>
      </c>
    </row>
    <row r="665" spans="2:33" s="14" customFormat="1" ht="12">
      <c r="B665" s="26">
        <f>CRP!K612</f>
        <v>44004</v>
      </c>
      <c r="C665" s="27">
        <f>CRP!L612</f>
        <v>2.248E-2</v>
      </c>
      <c r="D665" s="27">
        <f>CRP!M612</f>
        <v>0.17934</v>
      </c>
      <c r="E665" s="27">
        <f>CRP!N612</f>
        <v>0.31573000000000001</v>
      </c>
      <c r="F665" s="27">
        <f>CRP!O612</f>
        <v>0.14840999999999999</v>
      </c>
      <c r="G665" s="27">
        <f>CRP!P612</f>
        <v>1.3899999999999999E-2</v>
      </c>
      <c r="H665" s="27">
        <f>CRP!Q612</f>
        <v>0.13450999999999999</v>
      </c>
      <c r="AA665" s="26">
        <v>44004</v>
      </c>
      <c r="AB665" s="27">
        <v>2.248E-2</v>
      </c>
      <c r="AC665" s="27">
        <v>0.17934</v>
      </c>
      <c r="AD665" s="27">
        <v>0.31573000000000001</v>
      </c>
      <c r="AE665" s="27">
        <v>0.14840999999999999</v>
      </c>
      <c r="AF665" s="27">
        <v>1.3899999999999999E-2</v>
      </c>
      <c r="AG665" s="27">
        <v>0.13450999999999999</v>
      </c>
    </row>
    <row r="666" spans="2:33" s="14" customFormat="1" ht="12">
      <c r="B666" s="26">
        <f>CRP!K613</f>
        <v>44001</v>
      </c>
      <c r="C666" s="27">
        <f>CRP!L613</f>
        <v>2.232E-2</v>
      </c>
      <c r="D666" s="27">
        <f>CRP!M613</f>
        <v>0.17688000000000001</v>
      </c>
      <c r="E666" s="27">
        <f>CRP!N613</f>
        <v>0.31569000000000003</v>
      </c>
      <c r="F666" s="27">
        <f>CRP!O613</f>
        <v>0.14715</v>
      </c>
      <c r="G666" s="27">
        <f>CRP!P613</f>
        <v>1.3899999999999999E-2</v>
      </c>
      <c r="H666" s="27">
        <f>CRP!Q613</f>
        <v>0.13325000000000001</v>
      </c>
      <c r="AA666" s="26">
        <v>44001</v>
      </c>
      <c r="AB666" s="27">
        <v>2.232E-2</v>
      </c>
      <c r="AC666" s="27">
        <v>0.17688000000000001</v>
      </c>
      <c r="AD666" s="27">
        <v>0.31569000000000003</v>
      </c>
      <c r="AE666" s="27">
        <v>0.14715</v>
      </c>
      <c r="AF666" s="27">
        <v>1.3899999999999999E-2</v>
      </c>
      <c r="AG666" s="27">
        <v>0.13325000000000001</v>
      </c>
    </row>
    <row r="667" spans="2:33" s="14" customFormat="1" ht="12">
      <c r="B667" s="26">
        <f>CRP!K614</f>
        <v>44000</v>
      </c>
      <c r="C667" s="27">
        <f>CRP!L614</f>
        <v>2.2509999999999999E-2</v>
      </c>
      <c r="D667" s="27">
        <f>CRP!M614</f>
        <v>0.17624000000000001</v>
      </c>
      <c r="E667" s="27">
        <f>CRP!N614</f>
        <v>0.3155</v>
      </c>
      <c r="F667" s="27">
        <f>CRP!O614</f>
        <v>0.1472</v>
      </c>
      <c r="G667" s="27">
        <f>CRP!P614</f>
        <v>1.375E-2</v>
      </c>
      <c r="H667" s="27">
        <f>CRP!Q614</f>
        <v>0.13345000000000001</v>
      </c>
      <c r="AA667" s="26">
        <v>44000</v>
      </c>
      <c r="AB667" s="27">
        <v>2.2509999999999999E-2</v>
      </c>
      <c r="AC667" s="27">
        <v>0.17624000000000001</v>
      </c>
      <c r="AD667" s="27">
        <v>0.3155</v>
      </c>
      <c r="AE667" s="27">
        <v>0.1472</v>
      </c>
      <c r="AF667" s="27">
        <v>1.375E-2</v>
      </c>
      <c r="AG667" s="27">
        <v>0.13345000000000001</v>
      </c>
    </row>
    <row r="668" spans="2:33" s="14" customFormat="1" ht="12">
      <c r="B668" s="26">
        <f>CRP!K615</f>
        <v>43999</v>
      </c>
      <c r="C668" s="27">
        <f>CRP!L615</f>
        <v>2.2409999999999999E-2</v>
      </c>
      <c r="D668" s="27">
        <f>CRP!M615</f>
        <v>0.1762</v>
      </c>
      <c r="E668" s="27">
        <f>CRP!N615</f>
        <v>0.31563000000000002</v>
      </c>
      <c r="F668" s="27">
        <f>CRP!O615</f>
        <v>0.14682000000000001</v>
      </c>
      <c r="G668" s="27">
        <f>CRP!P615</f>
        <v>1.3979999999999999E-2</v>
      </c>
      <c r="H668" s="27">
        <f>CRP!Q615</f>
        <v>0.13284000000000001</v>
      </c>
      <c r="AA668" s="26">
        <v>43999</v>
      </c>
      <c r="AB668" s="27">
        <v>2.2409999999999999E-2</v>
      </c>
      <c r="AC668" s="27">
        <v>0.1762</v>
      </c>
      <c r="AD668" s="27">
        <v>0.31563000000000002</v>
      </c>
      <c r="AE668" s="27">
        <v>0.14682000000000001</v>
      </c>
      <c r="AF668" s="27">
        <v>1.3979999999999999E-2</v>
      </c>
      <c r="AG668" s="27">
        <v>0.13284000000000001</v>
      </c>
    </row>
    <row r="669" spans="2:33" s="14" customFormat="1" ht="12">
      <c r="B669" s="26">
        <f>CRP!K616</f>
        <v>43998</v>
      </c>
      <c r="C669" s="27">
        <f>CRP!L616</f>
        <v>2.2440000000000002E-2</v>
      </c>
      <c r="D669" s="27">
        <f>CRP!M616</f>
        <v>0.17480999999999999</v>
      </c>
      <c r="E669" s="27">
        <f>CRP!N616</f>
        <v>0.31559999999999999</v>
      </c>
      <c r="F669" s="27">
        <f>CRP!O616</f>
        <v>0.14657000000000001</v>
      </c>
      <c r="G669" s="27">
        <f>CRP!P616</f>
        <v>1.4080000000000001E-2</v>
      </c>
      <c r="H669" s="27">
        <f>CRP!Q616</f>
        <v>0.13249</v>
      </c>
      <c r="AA669" s="26">
        <v>43998</v>
      </c>
      <c r="AB669" s="27">
        <v>2.2440000000000002E-2</v>
      </c>
      <c r="AC669" s="27">
        <v>0.17480999999999999</v>
      </c>
      <c r="AD669" s="27">
        <v>0.31559999999999999</v>
      </c>
      <c r="AE669" s="27">
        <v>0.14657000000000001</v>
      </c>
      <c r="AF669" s="27">
        <v>1.4080000000000001E-2</v>
      </c>
      <c r="AG669" s="27">
        <v>0.13249</v>
      </c>
    </row>
    <row r="670" spans="2:33" s="14" customFormat="1" ht="12">
      <c r="B670" s="26">
        <f>CRP!K617</f>
        <v>43997</v>
      </c>
      <c r="C670" s="27">
        <f>CRP!L617</f>
        <v>2.3709999999999998E-2</v>
      </c>
      <c r="D670" s="27">
        <f>CRP!M617</f>
        <v>0.17182</v>
      </c>
      <c r="E670" s="27">
        <f>CRP!N617</f>
        <v>0.31539</v>
      </c>
      <c r="F670" s="27">
        <f>CRP!O617</f>
        <v>0.14838999999999999</v>
      </c>
      <c r="G670" s="27">
        <f>CRP!P617</f>
        <v>1.422E-2</v>
      </c>
      <c r="H670" s="27">
        <f>CRP!Q617</f>
        <v>0.13417000000000001</v>
      </c>
      <c r="AA670" s="26">
        <v>43997</v>
      </c>
      <c r="AB670" s="27">
        <v>2.3709999999999998E-2</v>
      </c>
      <c r="AC670" s="27">
        <v>0.17182</v>
      </c>
      <c r="AD670" s="27">
        <v>0.31539</v>
      </c>
      <c r="AE670" s="27">
        <v>0.14838999999999999</v>
      </c>
      <c r="AF670" s="27">
        <v>1.422E-2</v>
      </c>
      <c r="AG670" s="27">
        <v>0.13417000000000001</v>
      </c>
    </row>
    <row r="671" spans="2:33" s="14" customFormat="1" ht="12">
      <c r="B671" s="26">
        <f>CRP!K618</f>
        <v>43994</v>
      </c>
      <c r="C671" s="27">
        <f>CRP!L618</f>
        <v>2.274E-2</v>
      </c>
      <c r="D671" s="27">
        <f>CRP!M618</f>
        <v>0.17272999999999999</v>
      </c>
      <c r="E671" s="27">
        <f>CRP!N618</f>
        <v>0.31564999999999999</v>
      </c>
      <c r="F671" s="27">
        <f>CRP!O618</f>
        <v>0.1459</v>
      </c>
      <c r="G671" s="27">
        <f>CRP!P618</f>
        <v>1.38E-2</v>
      </c>
      <c r="H671" s="27">
        <f>CRP!Q618</f>
        <v>0.1321</v>
      </c>
      <c r="AA671" s="26">
        <v>43994</v>
      </c>
      <c r="AB671" s="27">
        <v>2.274E-2</v>
      </c>
      <c r="AC671" s="27">
        <v>0.17272999999999999</v>
      </c>
      <c r="AD671" s="27">
        <v>0.31564999999999999</v>
      </c>
      <c r="AE671" s="27">
        <v>0.1459</v>
      </c>
      <c r="AF671" s="27">
        <v>1.38E-2</v>
      </c>
      <c r="AG671" s="27">
        <v>0.1321</v>
      </c>
    </row>
    <row r="672" spans="2:33" s="14" customFormat="1" ht="12">
      <c r="B672" s="26">
        <f>CRP!K619</f>
        <v>43993</v>
      </c>
      <c r="C672" s="27">
        <f>CRP!L619</f>
        <v>2.222E-2</v>
      </c>
      <c r="D672" s="27">
        <f>CRP!M619</f>
        <v>0.17316000000000001</v>
      </c>
      <c r="E672" s="27">
        <f>CRP!N619</f>
        <v>0.31563000000000002</v>
      </c>
      <c r="F672" s="27">
        <f>CRP!O619</f>
        <v>0.14416000000000001</v>
      </c>
      <c r="G672" s="27">
        <f>CRP!P619</f>
        <v>1.3820000000000001E-2</v>
      </c>
      <c r="H672" s="27">
        <f>CRP!Q619</f>
        <v>0.13034000000000001</v>
      </c>
      <c r="AA672" s="26">
        <v>43993</v>
      </c>
      <c r="AB672" s="27">
        <v>2.222E-2</v>
      </c>
      <c r="AC672" s="27">
        <v>0.17316000000000001</v>
      </c>
      <c r="AD672" s="27">
        <v>0.31563000000000002</v>
      </c>
      <c r="AE672" s="27">
        <v>0.14416000000000001</v>
      </c>
      <c r="AF672" s="27">
        <v>1.3820000000000001E-2</v>
      </c>
      <c r="AG672" s="27">
        <v>0.13034000000000001</v>
      </c>
    </row>
    <row r="673" spans="2:33" s="14" customFormat="1" ht="12">
      <c r="B673" s="26">
        <f>CRP!K620</f>
        <v>43992</v>
      </c>
      <c r="C673" s="27">
        <f>CRP!L620</f>
        <v>2.197E-2</v>
      </c>
      <c r="D673" s="27">
        <f>CRP!M620</f>
        <v>0.17241000000000001</v>
      </c>
      <c r="E673" s="27">
        <f>CRP!N620</f>
        <v>0.31524000000000002</v>
      </c>
      <c r="F673" s="27">
        <f>CRP!O620</f>
        <v>0.14313000000000001</v>
      </c>
      <c r="G673" s="27">
        <f>CRP!P620</f>
        <v>1.3849999999999999E-2</v>
      </c>
      <c r="H673" s="27">
        <f>CRP!Q620</f>
        <v>0.12928000000000001</v>
      </c>
      <c r="AA673" s="26">
        <v>43992</v>
      </c>
      <c r="AB673" s="27">
        <v>2.197E-2</v>
      </c>
      <c r="AC673" s="27">
        <v>0.17241000000000001</v>
      </c>
      <c r="AD673" s="27">
        <v>0.31524000000000002</v>
      </c>
      <c r="AE673" s="27">
        <v>0.14313000000000001</v>
      </c>
      <c r="AF673" s="27">
        <v>1.3849999999999999E-2</v>
      </c>
      <c r="AG673" s="27">
        <v>0.12928000000000001</v>
      </c>
    </row>
    <row r="674" spans="2:33" s="14" customFormat="1" ht="12">
      <c r="B674" s="26">
        <f>CRP!K621</f>
        <v>43991</v>
      </c>
      <c r="C674" s="27">
        <f>CRP!L621</f>
        <v>2.2020000000000001E-2</v>
      </c>
      <c r="D674" s="27">
        <f>CRP!M621</f>
        <v>0.17052999999999999</v>
      </c>
      <c r="E674" s="27">
        <f>CRP!N621</f>
        <v>0.31523000000000001</v>
      </c>
      <c r="F674" s="27">
        <f>CRP!O621</f>
        <v>0.1426</v>
      </c>
      <c r="G674" s="27">
        <f>CRP!P621</f>
        <v>1.3820000000000001E-2</v>
      </c>
      <c r="H674" s="27">
        <f>CRP!Q621</f>
        <v>0.12878000000000001</v>
      </c>
      <c r="AA674" s="26">
        <v>43991</v>
      </c>
      <c r="AB674" s="27">
        <v>2.2020000000000001E-2</v>
      </c>
      <c r="AC674" s="27">
        <v>0.17052999999999999</v>
      </c>
      <c r="AD674" s="27">
        <v>0.31523000000000001</v>
      </c>
      <c r="AE674" s="27">
        <v>0.1426</v>
      </c>
      <c r="AF674" s="27">
        <v>1.3820000000000001E-2</v>
      </c>
      <c r="AG674" s="27">
        <v>0.12878000000000001</v>
      </c>
    </row>
    <row r="675" spans="2:33" s="14" customFormat="1" ht="12">
      <c r="B675" s="26">
        <f>CRP!K622</f>
        <v>43990</v>
      </c>
      <c r="C675" s="27">
        <f>CRP!L622</f>
        <v>2.2040000000000001E-2</v>
      </c>
      <c r="D675" s="27">
        <f>CRP!M622</f>
        <v>0.16677</v>
      </c>
      <c r="E675" s="27">
        <f>CRP!N622</f>
        <v>0.31551000000000001</v>
      </c>
      <c r="F675" s="27">
        <f>CRP!O622</f>
        <v>0.14162</v>
      </c>
      <c r="G675" s="27">
        <f>CRP!P622</f>
        <v>1.447E-2</v>
      </c>
      <c r="H675" s="27">
        <f>CRP!Q622</f>
        <v>0.12715000000000001</v>
      </c>
      <c r="AA675" s="26">
        <v>43990</v>
      </c>
      <c r="AB675" s="27">
        <v>2.2040000000000001E-2</v>
      </c>
      <c r="AC675" s="27">
        <v>0.16677</v>
      </c>
      <c r="AD675" s="27">
        <v>0.31551000000000001</v>
      </c>
      <c r="AE675" s="27">
        <v>0.14162</v>
      </c>
      <c r="AF675" s="27">
        <v>1.447E-2</v>
      </c>
      <c r="AG675" s="27">
        <v>0.12715000000000001</v>
      </c>
    </row>
    <row r="676" spans="2:33" s="14" customFormat="1" ht="12">
      <c r="B676" s="26">
        <f>CRP!K623</f>
        <v>43987</v>
      </c>
      <c r="C676" s="27">
        <f>CRP!L623</f>
        <v>2.205E-2</v>
      </c>
      <c r="D676" s="27">
        <f>CRP!M623</f>
        <v>0.16647000000000001</v>
      </c>
      <c r="E676" s="27">
        <f>CRP!N623</f>
        <v>0.31503999999999999</v>
      </c>
      <c r="F676" s="27">
        <f>CRP!O623</f>
        <v>0.14141999999999999</v>
      </c>
      <c r="G676" s="27">
        <f>CRP!P623</f>
        <v>1.46E-2</v>
      </c>
      <c r="H676" s="27">
        <f>CRP!Q623</f>
        <v>0.12681999999999999</v>
      </c>
      <c r="AA676" s="26">
        <v>43987</v>
      </c>
      <c r="AB676" s="27">
        <v>2.205E-2</v>
      </c>
      <c r="AC676" s="27">
        <v>0.16647000000000001</v>
      </c>
      <c r="AD676" s="27">
        <v>0.31503999999999999</v>
      </c>
      <c r="AE676" s="27">
        <v>0.14141999999999999</v>
      </c>
      <c r="AF676" s="27">
        <v>1.46E-2</v>
      </c>
      <c r="AG676" s="27">
        <v>0.12681999999999999</v>
      </c>
    </row>
    <row r="677" spans="2:33" s="14" customFormat="1" ht="12">
      <c r="B677" s="26">
        <f>CRP!K624</f>
        <v>43986</v>
      </c>
      <c r="C677" s="27">
        <f>CRP!L624</f>
        <v>2.2339999999999999E-2</v>
      </c>
      <c r="D677" s="27">
        <f>CRP!M624</f>
        <v>0.16600999999999999</v>
      </c>
      <c r="E677" s="27">
        <f>CRP!N624</f>
        <v>0.31468000000000002</v>
      </c>
      <c r="F677" s="27">
        <f>CRP!O624</f>
        <v>0.1419</v>
      </c>
      <c r="G677" s="27">
        <f>CRP!P624</f>
        <v>1.427E-2</v>
      </c>
      <c r="H677" s="27">
        <f>CRP!Q624</f>
        <v>0.12762999999999999</v>
      </c>
      <c r="AA677" s="26">
        <v>43986</v>
      </c>
      <c r="AB677" s="27">
        <v>2.2339999999999999E-2</v>
      </c>
      <c r="AC677" s="27">
        <v>0.16600999999999999</v>
      </c>
      <c r="AD677" s="27">
        <v>0.31468000000000002</v>
      </c>
      <c r="AE677" s="27">
        <v>0.1419</v>
      </c>
      <c r="AF677" s="27">
        <v>1.427E-2</v>
      </c>
      <c r="AG677" s="27">
        <v>0.12762999999999999</v>
      </c>
    </row>
    <row r="678" spans="2:33" s="14" customFormat="1" ht="12">
      <c r="B678" s="26">
        <f>CRP!K625</f>
        <v>43985</v>
      </c>
      <c r="C678" s="27">
        <f>CRP!L625</f>
        <v>2.2360000000000001E-2</v>
      </c>
      <c r="D678" s="27">
        <f>CRP!M625</f>
        <v>0.16492000000000001</v>
      </c>
      <c r="E678" s="27">
        <f>CRP!N625</f>
        <v>0.31467000000000001</v>
      </c>
      <c r="F678" s="27">
        <f>CRP!O625</f>
        <v>0.14201</v>
      </c>
      <c r="G678" s="27">
        <f>CRP!P625</f>
        <v>1.417E-2</v>
      </c>
      <c r="H678" s="27">
        <f>CRP!Q625</f>
        <v>0.12784000000000001</v>
      </c>
      <c r="AA678" s="26">
        <v>43985</v>
      </c>
      <c r="AB678" s="27">
        <v>2.2360000000000001E-2</v>
      </c>
      <c r="AC678" s="27">
        <v>0.16492000000000001</v>
      </c>
      <c r="AD678" s="27">
        <v>0.31467000000000001</v>
      </c>
      <c r="AE678" s="27">
        <v>0.14201</v>
      </c>
      <c r="AF678" s="27">
        <v>1.417E-2</v>
      </c>
      <c r="AG678" s="27">
        <v>0.12784000000000001</v>
      </c>
    </row>
    <row r="679" spans="2:33" s="14" customFormat="1" ht="12">
      <c r="B679" s="26">
        <f>CRP!K626</f>
        <v>43984</v>
      </c>
      <c r="C679" s="27">
        <f>CRP!L626</f>
        <v>2.308E-2</v>
      </c>
      <c r="D679" s="27">
        <f>CRP!M626</f>
        <v>0.16699</v>
      </c>
      <c r="E679" s="27">
        <f>CRP!N626</f>
        <v>0.31440000000000001</v>
      </c>
      <c r="F679" s="27">
        <f>CRP!O626</f>
        <v>0.14401</v>
      </c>
      <c r="G679" s="27">
        <f>CRP!P626</f>
        <v>1.357E-2</v>
      </c>
      <c r="H679" s="27">
        <f>CRP!Q626</f>
        <v>0.13044</v>
      </c>
      <c r="AA679" s="26">
        <v>43984</v>
      </c>
      <c r="AB679" s="27">
        <v>2.308E-2</v>
      </c>
      <c r="AC679" s="27">
        <v>0.16699</v>
      </c>
      <c r="AD679" s="27">
        <v>0.31440000000000001</v>
      </c>
      <c r="AE679" s="27">
        <v>0.14401</v>
      </c>
      <c r="AF679" s="27">
        <v>1.357E-2</v>
      </c>
      <c r="AG679" s="27">
        <v>0.13044</v>
      </c>
    </row>
    <row r="680" spans="2:33" s="14" customFormat="1" ht="12">
      <c r="B680" s="26">
        <f>CRP!K627</f>
        <v>43983</v>
      </c>
      <c r="C680" s="27">
        <f>CRP!L627</f>
        <v>2.332E-2</v>
      </c>
      <c r="D680" s="27">
        <f>CRP!M627</f>
        <v>0.16794999999999999</v>
      </c>
      <c r="E680" s="27">
        <f>CRP!N627</f>
        <v>0.31423000000000001</v>
      </c>
      <c r="F680" s="27">
        <f>CRP!O627</f>
        <v>0.14480999999999999</v>
      </c>
      <c r="G680" s="27">
        <f>CRP!P627</f>
        <v>1.4019999999999999E-2</v>
      </c>
      <c r="H680" s="27">
        <f>CRP!Q627</f>
        <v>0.13078999999999999</v>
      </c>
      <c r="AA680" s="26">
        <v>43983</v>
      </c>
      <c r="AB680" s="27">
        <v>2.332E-2</v>
      </c>
      <c r="AC680" s="27">
        <v>0.16794999999999999</v>
      </c>
      <c r="AD680" s="27">
        <v>0.31423000000000001</v>
      </c>
      <c r="AE680" s="27">
        <v>0.14480999999999999</v>
      </c>
      <c r="AF680" s="27">
        <v>1.4019999999999999E-2</v>
      </c>
      <c r="AG680" s="27">
        <v>0.13078999999999999</v>
      </c>
    </row>
    <row r="681" spans="2:33" s="14" customFormat="1" ht="12">
      <c r="B681" s="26">
        <f>CRP!K628</f>
        <v>43980</v>
      </c>
      <c r="C681" s="27">
        <f>CRP!L628</f>
        <v>2.3769999999999999E-2</v>
      </c>
      <c r="D681" s="27">
        <f>CRP!M628</f>
        <v>0.16733999999999999</v>
      </c>
      <c r="E681" s="27">
        <f>CRP!N628</f>
        <v>0.31375999999999998</v>
      </c>
      <c r="F681" s="27">
        <f>CRP!O628</f>
        <v>0.14593</v>
      </c>
      <c r="G681" s="27">
        <f>CRP!P628</f>
        <v>1.3650000000000001E-2</v>
      </c>
      <c r="H681" s="27">
        <f>CRP!Q628</f>
        <v>0.13228000000000001</v>
      </c>
      <c r="AA681" s="26">
        <v>43980</v>
      </c>
      <c r="AB681" s="27">
        <v>2.3769999999999999E-2</v>
      </c>
      <c r="AC681" s="27">
        <v>0.16733999999999999</v>
      </c>
      <c r="AD681" s="27">
        <v>0.31375999999999998</v>
      </c>
      <c r="AE681" s="27">
        <v>0.14593</v>
      </c>
      <c r="AF681" s="27">
        <v>1.3650000000000001E-2</v>
      </c>
      <c r="AG681" s="27">
        <v>0.13228000000000001</v>
      </c>
    </row>
    <row r="682" spans="2:33" s="14" customFormat="1" ht="12">
      <c r="B682" s="26">
        <f>CRP!K629</f>
        <v>43979</v>
      </c>
      <c r="C682" s="27">
        <f>CRP!L629</f>
        <v>2.3769999999999999E-2</v>
      </c>
      <c r="D682" s="27">
        <f>CRP!M629</f>
        <v>0.16822000000000001</v>
      </c>
      <c r="E682" s="27">
        <f>CRP!N629</f>
        <v>0.31341999999999998</v>
      </c>
      <c r="F682" s="27">
        <f>CRP!O629</f>
        <v>0.14609</v>
      </c>
      <c r="G682" s="27">
        <f>CRP!P629</f>
        <v>1.35E-2</v>
      </c>
      <c r="H682" s="27">
        <f>CRP!Q629</f>
        <v>0.13259000000000001</v>
      </c>
      <c r="AA682" s="26">
        <v>43979</v>
      </c>
      <c r="AB682" s="27">
        <v>2.3769999999999999E-2</v>
      </c>
      <c r="AC682" s="27">
        <v>0.16822000000000001</v>
      </c>
      <c r="AD682" s="27">
        <v>0.31341999999999998</v>
      </c>
      <c r="AE682" s="27">
        <v>0.14609</v>
      </c>
      <c r="AF682" s="27">
        <v>1.35E-2</v>
      </c>
      <c r="AG682" s="27">
        <v>0.13259000000000001</v>
      </c>
    </row>
    <row r="683" spans="2:33" s="14" customFormat="1" ht="12">
      <c r="B683" s="26">
        <f>CRP!K630</f>
        <v>43978</v>
      </c>
      <c r="C683" s="27">
        <f>CRP!L630</f>
        <v>2.3779999999999999E-2</v>
      </c>
      <c r="D683" s="27">
        <f>CRP!M630</f>
        <v>0.16861000000000001</v>
      </c>
      <c r="E683" s="27">
        <f>CRP!N630</f>
        <v>0.31341999999999998</v>
      </c>
      <c r="F683" s="27">
        <f>CRP!O630</f>
        <v>0.14641999999999999</v>
      </c>
      <c r="G683" s="27">
        <f>CRP!P630</f>
        <v>1.3310000000000001E-2</v>
      </c>
      <c r="H683" s="27">
        <f>CRP!Q630</f>
        <v>0.13311000000000001</v>
      </c>
      <c r="AA683" s="26">
        <v>43978</v>
      </c>
      <c r="AB683" s="27">
        <v>2.3779999999999999E-2</v>
      </c>
      <c r="AC683" s="27">
        <v>0.16861000000000001</v>
      </c>
      <c r="AD683" s="27">
        <v>0.31341999999999998</v>
      </c>
      <c r="AE683" s="27">
        <v>0.14641999999999999</v>
      </c>
      <c r="AF683" s="27">
        <v>1.3310000000000001E-2</v>
      </c>
      <c r="AG683" s="27">
        <v>0.13311000000000001</v>
      </c>
    </row>
    <row r="684" spans="2:33" s="14" customFormat="1" ht="12">
      <c r="B684" s="26">
        <f>CRP!K631</f>
        <v>43977</v>
      </c>
      <c r="C684" s="27">
        <f>CRP!L631</f>
        <v>2.3800000000000002E-2</v>
      </c>
      <c r="D684" s="27">
        <f>CRP!M631</f>
        <v>0.17083000000000001</v>
      </c>
      <c r="E684" s="27">
        <f>CRP!N631</f>
        <v>0.31359999999999999</v>
      </c>
      <c r="F684" s="27">
        <f>CRP!O631</f>
        <v>0.14688999999999999</v>
      </c>
      <c r="G684" s="27">
        <f>CRP!P631</f>
        <v>1.337E-2</v>
      </c>
      <c r="H684" s="27">
        <f>CRP!Q631</f>
        <v>0.13352</v>
      </c>
      <c r="AA684" s="26">
        <v>43977</v>
      </c>
      <c r="AB684" s="27">
        <v>2.3800000000000002E-2</v>
      </c>
      <c r="AC684" s="27">
        <v>0.17083000000000001</v>
      </c>
      <c r="AD684" s="27">
        <v>0.31359999999999999</v>
      </c>
      <c r="AE684" s="27">
        <v>0.14688999999999999</v>
      </c>
      <c r="AF684" s="27">
        <v>1.337E-2</v>
      </c>
      <c r="AG684" s="27">
        <v>0.13352</v>
      </c>
    </row>
    <row r="685" spans="2:33" s="14" customFormat="1" ht="12">
      <c r="B685" s="26">
        <f>CRP!K632</f>
        <v>43976</v>
      </c>
      <c r="C685" s="27">
        <f>CRP!L632</f>
        <v>2.418E-2</v>
      </c>
      <c r="D685" s="27">
        <f>CRP!M632</f>
        <v>0.16880999999999999</v>
      </c>
      <c r="E685" s="27">
        <f>CRP!N632</f>
        <v>0.31364999999999998</v>
      </c>
      <c r="F685" s="27">
        <f>CRP!O632</f>
        <v>0.14696999999999999</v>
      </c>
      <c r="G685" s="27">
        <f>CRP!P632</f>
        <v>1.312E-2</v>
      </c>
      <c r="H685" s="27">
        <f>CRP!Q632</f>
        <v>0.13385</v>
      </c>
      <c r="AA685" s="26">
        <v>43976</v>
      </c>
      <c r="AB685" s="27">
        <v>2.418E-2</v>
      </c>
      <c r="AC685" s="27">
        <v>0.16880999999999999</v>
      </c>
      <c r="AD685" s="27">
        <v>0.31364999999999998</v>
      </c>
      <c r="AE685" s="27">
        <v>0.14696999999999999</v>
      </c>
      <c r="AF685" s="27">
        <v>1.312E-2</v>
      </c>
      <c r="AG685" s="27">
        <v>0.13385</v>
      </c>
    </row>
    <row r="686" spans="2:33" s="14" customFormat="1" ht="12">
      <c r="B686" s="26">
        <f>CRP!K633</f>
        <v>43973</v>
      </c>
      <c r="C686" s="27">
        <f>CRP!L633</f>
        <v>2.4580000000000001E-2</v>
      </c>
      <c r="D686" s="27">
        <f>CRP!M633</f>
        <v>0.1678</v>
      </c>
      <c r="E686" s="27">
        <f>CRP!N633</f>
        <v>0.31411</v>
      </c>
      <c r="F686" s="27">
        <f>CRP!O633</f>
        <v>0.14746999999999999</v>
      </c>
      <c r="G686" s="27">
        <f>CRP!P633</f>
        <v>1.34E-2</v>
      </c>
      <c r="H686" s="27">
        <f>CRP!Q633</f>
        <v>0.13406999999999999</v>
      </c>
      <c r="AA686" s="26">
        <v>43973</v>
      </c>
      <c r="AB686" s="27">
        <v>2.4580000000000001E-2</v>
      </c>
      <c r="AC686" s="27">
        <v>0.1678</v>
      </c>
      <c r="AD686" s="27">
        <v>0.31411</v>
      </c>
      <c r="AE686" s="27">
        <v>0.14746999999999999</v>
      </c>
      <c r="AF686" s="27">
        <v>1.34E-2</v>
      </c>
      <c r="AG686" s="27">
        <v>0.13406999999999999</v>
      </c>
    </row>
    <row r="687" spans="2:33" s="14" customFormat="1" ht="12">
      <c r="B687" s="26">
        <f>CRP!K634</f>
        <v>43972</v>
      </c>
      <c r="C687" s="27">
        <f>CRP!L634</f>
        <v>2.4209999999999999E-2</v>
      </c>
      <c r="D687" s="27">
        <f>CRP!M634</f>
        <v>0.16705</v>
      </c>
      <c r="E687" s="27">
        <f>CRP!N634</f>
        <v>0.31391000000000002</v>
      </c>
      <c r="F687" s="27">
        <f>CRP!O634</f>
        <v>0.14671000000000001</v>
      </c>
      <c r="G687" s="27">
        <f>CRP!P634</f>
        <v>1.341E-2</v>
      </c>
      <c r="H687" s="27">
        <f>CRP!Q634</f>
        <v>0.1333</v>
      </c>
      <c r="AA687" s="26">
        <v>43972</v>
      </c>
      <c r="AB687" s="27">
        <v>2.4209999999999999E-2</v>
      </c>
      <c r="AC687" s="27">
        <v>0.16705</v>
      </c>
      <c r="AD687" s="27">
        <v>0.31391000000000002</v>
      </c>
      <c r="AE687" s="27">
        <v>0.14671000000000001</v>
      </c>
      <c r="AF687" s="27">
        <v>1.341E-2</v>
      </c>
      <c r="AG687" s="27">
        <v>0.1333</v>
      </c>
    </row>
    <row r="688" spans="2:33" s="14" customFormat="1" ht="12">
      <c r="B688" s="26">
        <f>CRP!K635</f>
        <v>43971</v>
      </c>
      <c r="C688" s="27">
        <f>CRP!L635</f>
        <v>2.4289999999999999E-2</v>
      </c>
      <c r="D688" s="27">
        <f>CRP!M635</f>
        <v>0.16544</v>
      </c>
      <c r="E688" s="27">
        <f>CRP!N635</f>
        <v>0.31397000000000003</v>
      </c>
      <c r="F688" s="27">
        <f>CRP!O635</f>
        <v>0.14657000000000001</v>
      </c>
      <c r="G688" s="27">
        <f>CRP!P635</f>
        <v>1.3599999999999999E-2</v>
      </c>
      <c r="H688" s="27">
        <f>CRP!Q635</f>
        <v>0.13297</v>
      </c>
      <c r="AA688" s="26">
        <v>43971</v>
      </c>
      <c r="AB688" s="27">
        <v>2.4289999999999999E-2</v>
      </c>
      <c r="AC688" s="27">
        <v>0.16544</v>
      </c>
      <c r="AD688" s="27">
        <v>0.31397000000000003</v>
      </c>
      <c r="AE688" s="27">
        <v>0.14657000000000001</v>
      </c>
      <c r="AF688" s="27">
        <v>1.3599999999999999E-2</v>
      </c>
      <c r="AG688" s="27">
        <v>0.13297</v>
      </c>
    </row>
    <row r="689" spans="2:33" s="14" customFormat="1" ht="12">
      <c r="B689" s="26">
        <f>CRP!K636</f>
        <v>43970</v>
      </c>
      <c r="C689" s="27">
        <f>CRP!L636</f>
        <v>2.4400000000000002E-2</v>
      </c>
      <c r="D689" s="27">
        <f>CRP!M636</f>
        <v>0.16544</v>
      </c>
      <c r="E689" s="27">
        <f>CRP!N636</f>
        <v>0.31411</v>
      </c>
      <c r="F689" s="27">
        <f>CRP!O636</f>
        <v>0.14724000000000001</v>
      </c>
      <c r="G689" s="27">
        <f>CRP!P636</f>
        <v>1.392E-2</v>
      </c>
      <c r="H689" s="27">
        <f>CRP!Q636</f>
        <v>0.13331999999999999</v>
      </c>
      <c r="AA689" s="26">
        <v>43970</v>
      </c>
      <c r="AB689" s="27">
        <v>2.4400000000000002E-2</v>
      </c>
      <c r="AC689" s="27">
        <v>0.16544</v>
      </c>
      <c r="AD689" s="27">
        <v>0.31411</v>
      </c>
      <c r="AE689" s="27">
        <v>0.14724000000000001</v>
      </c>
      <c r="AF689" s="27">
        <v>1.392E-2</v>
      </c>
      <c r="AG689" s="27">
        <v>0.13331999999999999</v>
      </c>
    </row>
    <row r="690" spans="2:33" s="14" customFormat="1" ht="12">
      <c r="B690" s="26">
        <f>CRP!K637</f>
        <v>43969</v>
      </c>
      <c r="C690" s="27">
        <f>CRP!L637</f>
        <v>2.5000000000000001E-2</v>
      </c>
      <c r="D690" s="27">
        <f>CRP!M637</f>
        <v>0.1661</v>
      </c>
      <c r="E690" s="27">
        <f>CRP!N637</f>
        <v>0.31413999999999997</v>
      </c>
      <c r="F690" s="27">
        <f>CRP!O637</f>
        <v>0.14829000000000001</v>
      </c>
      <c r="G690" s="27">
        <f>CRP!P637</f>
        <v>1.3950000000000001E-2</v>
      </c>
      <c r="H690" s="27">
        <f>CRP!Q637</f>
        <v>0.13433999999999999</v>
      </c>
      <c r="AA690" s="26">
        <v>43969</v>
      </c>
      <c r="AB690" s="27">
        <v>2.5000000000000001E-2</v>
      </c>
      <c r="AC690" s="27">
        <v>0.1661</v>
      </c>
      <c r="AD690" s="27">
        <v>0.31413999999999997</v>
      </c>
      <c r="AE690" s="27">
        <v>0.14829000000000001</v>
      </c>
      <c r="AF690" s="27">
        <v>1.3950000000000001E-2</v>
      </c>
      <c r="AG690" s="27">
        <v>0.13433999999999999</v>
      </c>
    </row>
    <row r="691" spans="2:33" s="14" customFormat="1" ht="12">
      <c r="B691" s="26">
        <f>CRP!K638</f>
        <v>43966</v>
      </c>
      <c r="C691" s="27">
        <f>CRP!L638</f>
        <v>2.521E-2</v>
      </c>
      <c r="D691" s="27">
        <f>CRP!M638</f>
        <v>0.16036</v>
      </c>
      <c r="E691" s="27">
        <f>CRP!N638</f>
        <v>0.31492999999999999</v>
      </c>
      <c r="F691" s="27">
        <f>CRP!O638</f>
        <v>0.14602999999999999</v>
      </c>
      <c r="G691" s="27">
        <f>CRP!P638</f>
        <v>1.3769999999999999E-2</v>
      </c>
      <c r="H691" s="27">
        <f>CRP!Q638</f>
        <v>0.13225999999999999</v>
      </c>
      <c r="AA691" s="26">
        <v>43966</v>
      </c>
      <c r="AB691" s="27">
        <v>2.521E-2</v>
      </c>
      <c r="AC691" s="27">
        <v>0.16036</v>
      </c>
      <c r="AD691" s="27">
        <v>0.31492999999999999</v>
      </c>
      <c r="AE691" s="27">
        <v>0.14602999999999999</v>
      </c>
      <c r="AF691" s="27">
        <v>1.3769999999999999E-2</v>
      </c>
      <c r="AG691" s="27">
        <v>0.13225999999999999</v>
      </c>
    </row>
    <row r="692" spans="2:33" s="14" customFormat="1" ht="12">
      <c r="B692" s="26">
        <f>CRP!K639</f>
        <v>43965</v>
      </c>
      <c r="C692" s="27">
        <f>CRP!L639</f>
        <v>2.5340000000000001E-2</v>
      </c>
      <c r="D692" s="27">
        <f>CRP!M639</f>
        <v>0.1585</v>
      </c>
      <c r="E692" s="27">
        <f>CRP!N639</f>
        <v>0.31496000000000002</v>
      </c>
      <c r="F692" s="27">
        <f>CRP!O639</f>
        <v>0.14579</v>
      </c>
      <c r="G692" s="27">
        <f>CRP!P639</f>
        <v>1.38E-2</v>
      </c>
      <c r="H692" s="27">
        <f>CRP!Q639</f>
        <v>0.13199</v>
      </c>
      <c r="AA692" s="26">
        <v>43965</v>
      </c>
      <c r="AB692" s="27">
        <v>2.5340000000000001E-2</v>
      </c>
      <c r="AC692" s="27">
        <v>0.1585</v>
      </c>
      <c r="AD692" s="27">
        <v>0.31496000000000002</v>
      </c>
      <c r="AE692" s="27">
        <v>0.14579</v>
      </c>
      <c r="AF692" s="27">
        <v>1.38E-2</v>
      </c>
      <c r="AG692" s="27">
        <v>0.13199</v>
      </c>
    </row>
    <row r="693" spans="2:33" s="14" customFormat="1" ht="12">
      <c r="B693" s="26">
        <f>CRP!K640</f>
        <v>43964</v>
      </c>
      <c r="C693" s="27">
        <f>CRP!L640</f>
        <v>2.513E-2</v>
      </c>
      <c r="D693" s="27">
        <f>CRP!M640</f>
        <v>0.15790999999999999</v>
      </c>
      <c r="E693" s="27">
        <f>CRP!N640</f>
        <v>0.31502000000000002</v>
      </c>
      <c r="F693" s="27">
        <f>CRP!O640</f>
        <v>0.14513000000000001</v>
      </c>
      <c r="G693" s="27">
        <f>CRP!P640</f>
        <v>1.392E-2</v>
      </c>
      <c r="H693" s="27">
        <f>CRP!Q640</f>
        <v>0.13120999999999999</v>
      </c>
      <c r="AA693" s="26">
        <v>43964</v>
      </c>
      <c r="AB693" s="27">
        <v>2.513E-2</v>
      </c>
      <c r="AC693" s="27">
        <v>0.15790999999999999</v>
      </c>
      <c r="AD693" s="27">
        <v>0.31502000000000002</v>
      </c>
      <c r="AE693" s="27">
        <v>0.14513000000000001</v>
      </c>
      <c r="AF693" s="27">
        <v>1.392E-2</v>
      </c>
      <c r="AG693" s="27">
        <v>0.13120999999999999</v>
      </c>
    </row>
    <row r="694" spans="2:33" s="14" customFormat="1" ht="12">
      <c r="B694" s="26">
        <f>CRP!K641</f>
        <v>43963</v>
      </c>
      <c r="C694" s="27">
        <f>CRP!L641</f>
        <v>2.5389999999999999E-2</v>
      </c>
      <c r="D694" s="27">
        <f>CRP!M641</f>
        <v>0.15659000000000001</v>
      </c>
      <c r="E694" s="27">
        <f>CRP!N641</f>
        <v>0.31469000000000003</v>
      </c>
      <c r="F694" s="27">
        <f>CRP!O641</f>
        <v>0.14499000000000001</v>
      </c>
      <c r="G694" s="27">
        <f>CRP!P641</f>
        <v>1.43E-2</v>
      </c>
      <c r="H694" s="27">
        <f>CRP!Q641</f>
        <v>0.13069</v>
      </c>
      <c r="AA694" s="26">
        <v>43963</v>
      </c>
      <c r="AB694" s="27">
        <v>2.5389999999999999E-2</v>
      </c>
      <c r="AC694" s="27">
        <v>0.15659000000000001</v>
      </c>
      <c r="AD694" s="27">
        <v>0.31469000000000003</v>
      </c>
      <c r="AE694" s="27">
        <v>0.14499000000000001</v>
      </c>
      <c r="AF694" s="27">
        <v>1.43E-2</v>
      </c>
      <c r="AG694" s="27">
        <v>0.13069</v>
      </c>
    </row>
    <row r="695" spans="2:33" s="14" customFormat="1" ht="12">
      <c r="B695" s="26">
        <f>CRP!K642</f>
        <v>43962</v>
      </c>
      <c r="C695" s="27">
        <f>CRP!L642</f>
        <v>2.5159999999999998E-2</v>
      </c>
      <c r="D695" s="27">
        <f>CRP!M642</f>
        <v>0.15271999999999999</v>
      </c>
      <c r="E695" s="27">
        <f>CRP!N642</f>
        <v>0.31508999999999998</v>
      </c>
      <c r="F695" s="27">
        <f>CRP!O642</f>
        <v>0.14304</v>
      </c>
      <c r="G695" s="27">
        <f>CRP!P642</f>
        <v>1.47E-2</v>
      </c>
      <c r="H695" s="27">
        <f>CRP!Q642</f>
        <v>0.12834000000000001</v>
      </c>
      <c r="AA695" s="26">
        <v>43962</v>
      </c>
      <c r="AB695" s="27">
        <v>2.5159999999999998E-2</v>
      </c>
      <c r="AC695" s="27">
        <v>0.15271999999999999</v>
      </c>
      <c r="AD695" s="27">
        <v>0.31508999999999998</v>
      </c>
      <c r="AE695" s="27">
        <v>0.14304</v>
      </c>
      <c r="AF695" s="27">
        <v>1.47E-2</v>
      </c>
      <c r="AG695" s="27">
        <v>0.12834000000000001</v>
      </c>
    </row>
    <row r="696" spans="2:33" s="14" customFormat="1" ht="12">
      <c r="B696" s="26">
        <f>CRP!K643</f>
        <v>43959</v>
      </c>
      <c r="C696" s="27">
        <f>CRP!L643</f>
        <v>2.494E-2</v>
      </c>
      <c r="D696" s="27">
        <f>CRP!M643</f>
        <v>0.15121999999999999</v>
      </c>
      <c r="E696" s="27">
        <f>CRP!N643</f>
        <v>0.31635999999999997</v>
      </c>
      <c r="F696" s="27">
        <f>CRP!O643</f>
        <v>0.14252999999999999</v>
      </c>
      <c r="G696" s="27">
        <f>CRP!P643</f>
        <v>1.4250000000000001E-2</v>
      </c>
      <c r="H696" s="27">
        <f>CRP!Q643</f>
        <v>0.12828000000000001</v>
      </c>
      <c r="AA696" s="26">
        <v>43959</v>
      </c>
      <c r="AB696" s="27">
        <v>2.494E-2</v>
      </c>
      <c r="AC696" s="27">
        <v>0.15121999999999999</v>
      </c>
      <c r="AD696" s="27">
        <v>0.31635999999999997</v>
      </c>
      <c r="AE696" s="27">
        <v>0.14252999999999999</v>
      </c>
      <c r="AF696" s="27">
        <v>1.4250000000000001E-2</v>
      </c>
      <c r="AG696" s="27">
        <v>0.12828000000000001</v>
      </c>
    </row>
    <row r="697" spans="2:33" s="14" customFormat="1" ht="12">
      <c r="B697" s="26">
        <f>CRP!K644</f>
        <v>43958</v>
      </c>
      <c r="C697" s="27">
        <f>CRP!L644</f>
        <v>2.5239999999999999E-2</v>
      </c>
      <c r="D697" s="27">
        <f>CRP!M644</f>
        <v>0.14685000000000001</v>
      </c>
      <c r="E697" s="27">
        <f>CRP!N644</f>
        <v>0.31597999999999998</v>
      </c>
      <c r="F697" s="27">
        <f>CRP!O644</f>
        <v>0.14149999999999999</v>
      </c>
      <c r="G697" s="27">
        <f>CRP!P644</f>
        <v>1.47E-2</v>
      </c>
      <c r="H697" s="27">
        <f>CRP!Q644</f>
        <v>0.1268</v>
      </c>
      <c r="AA697" s="26">
        <v>43958</v>
      </c>
      <c r="AB697" s="27">
        <v>2.5239999999999999E-2</v>
      </c>
      <c r="AC697" s="27">
        <v>0.14685000000000001</v>
      </c>
      <c r="AD697" s="27">
        <v>0.31597999999999998</v>
      </c>
      <c r="AE697" s="27">
        <v>0.14149999999999999</v>
      </c>
      <c r="AF697" s="27">
        <v>1.47E-2</v>
      </c>
      <c r="AG697" s="27">
        <v>0.1268</v>
      </c>
    </row>
    <row r="698" spans="2:33" s="14" customFormat="1" ht="12">
      <c r="B698" s="26">
        <f>CRP!K645</f>
        <v>43957</v>
      </c>
      <c r="C698" s="27">
        <f>CRP!L645</f>
        <v>2.5229999999999999E-2</v>
      </c>
      <c r="D698" s="27">
        <f>CRP!M645</f>
        <v>0.14732000000000001</v>
      </c>
      <c r="E698" s="27">
        <f>CRP!N645</f>
        <v>0.31594</v>
      </c>
      <c r="F698" s="27">
        <f>CRP!O645</f>
        <v>0.14152000000000001</v>
      </c>
      <c r="G698" s="27">
        <f>CRP!P645</f>
        <v>1.515E-2</v>
      </c>
      <c r="H698" s="27">
        <f>CRP!Q645</f>
        <v>0.12637000000000001</v>
      </c>
      <c r="AA698" s="26">
        <v>43957</v>
      </c>
      <c r="AB698" s="27">
        <v>2.5229999999999999E-2</v>
      </c>
      <c r="AC698" s="27">
        <v>0.14732000000000001</v>
      </c>
      <c r="AD698" s="27">
        <v>0.31594</v>
      </c>
      <c r="AE698" s="27">
        <v>0.14152000000000001</v>
      </c>
      <c r="AF698" s="27">
        <v>1.515E-2</v>
      </c>
      <c r="AG698" s="27">
        <v>0.12637000000000001</v>
      </c>
    </row>
    <row r="699" spans="2:33" s="14" customFormat="1" ht="12">
      <c r="B699" s="26">
        <f>CRP!K646</f>
        <v>43955</v>
      </c>
      <c r="C699" s="27">
        <f>CRP!L646</f>
        <v>2.5569999999999999E-2</v>
      </c>
      <c r="D699" s="27">
        <f>CRP!M646</f>
        <v>0.13447000000000001</v>
      </c>
      <c r="E699" s="27">
        <f>CRP!N646</f>
        <v>0.31602000000000002</v>
      </c>
      <c r="F699" s="27">
        <f>CRP!O646</f>
        <v>0.13719999999999999</v>
      </c>
      <c r="G699" s="27">
        <f>CRP!P646</f>
        <v>1.4959999999999999E-2</v>
      </c>
      <c r="H699" s="27">
        <f>CRP!Q646</f>
        <v>0.12224</v>
      </c>
      <c r="AA699" s="26">
        <v>43955</v>
      </c>
      <c r="AB699" s="27">
        <v>2.5569999999999999E-2</v>
      </c>
      <c r="AC699" s="27">
        <v>0.13447000000000001</v>
      </c>
      <c r="AD699" s="27">
        <v>0.31602000000000002</v>
      </c>
      <c r="AE699" s="27">
        <v>0.13719999999999999</v>
      </c>
      <c r="AF699" s="27">
        <v>1.4959999999999999E-2</v>
      </c>
      <c r="AG699" s="27">
        <v>0.12224</v>
      </c>
    </row>
    <row r="700" spans="2:33" s="14" customFormat="1" ht="12">
      <c r="B700" s="26">
        <f>CRP!K647</f>
        <v>43950</v>
      </c>
      <c r="C700" s="27">
        <f>CRP!L647</f>
        <v>2.5100000000000001E-2</v>
      </c>
      <c r="D700" s="27">
        <f>CRP!M647</f>
        <v>0.14668</v>
      </c>
      <c r="E700" s="27">
        <f>CRP!N647</f>
        <v>0.31555</v>
      </c>
      <c r="F700" s="27">
        <f>CRP!O647</f>
        <v>0.14047999999999999</v>
      </c>
      <c r="G700" s="27">
        <f>CRP!P647</f>
        <v>1.5169999999999999E-2</v>
      </c>
      <c r="H700" s="27">
        <f>CRP!Q647</f>
        <v>0.12531</v>
      </c>
      <c r="AA700" s="26">
        <v>43950</v>
      </c>
      <c r="AB700" s="27">
        <v>2.5100000000000001E-2</v>
      </c>
      <c r="AC700" s="27">
        <v>0.14668</v>
      </c>
      <c r="AD700" s="27">
        <v>0.31555</v>
      </c>
      <c r="AE700" s="27">
        <v>0.14047999999999999</v>
      </c>
      <c r="AF700" s="27">
        <v>1.5169999999999999E-2</v>
      </c>
      <c r="AG700" s="27">
        <v>0.12531</v>
      </c>
    </row>
    <row r="701" spans="2:33" s="14" customFormat="1" ht="12">
      <c r="B701" s="26">
        <f>CRP!K648</f>
        <v>43949</v>
      </c>
      <c r="C701" s="27">
        <f>CRP!L648</f>
        <v>2.528E-2</v>
      </c>
      <c r="D701" s="27">
        <f>CRP!M648</f>
        <v>0.13664000000000001</v>
      </c>
      <c r="E701" s="27">
        <f>CRP!N648</f>
        <v>0.31248999999999999</v>
      </c>
      <c r="F701" s="27">
        <f>CRP!O648</f>
        <v>0.13650000000000001</v>
      </c>
      <c r="G701" s="27">
        <f>CRP!P648</f>
        <v>1.5520000000000001E-2</v>
      </c>
      <c r="H701" s="27">
        <f>CRP!Q648</f>
        <v>0.12098</v>
      </c>
      <c r="AA701" s="26">
        <v>43949</v>
      </c>
      <c r="AB701" s="27">
        <v>2.528E-2</v>
      </c>
      <c r="AC701" s="27">
        <v>0.13664000000000001</v>
      </c>
      <c r="AD701" s="27">
        <v>0.31248999999999999</v>
      </c>
      <c r="AE701" s="27">
        <v>0.13650000000000001</v>
      </c>
      <c r="AF701" s="27">
        <v>1.5520000000000001E-2</v>
      </c>
      <c r="AG701" s="27">
        <v>0.12098</v>
      </c>
    </row>
    <row r="702" spans="2:33" s="14" customFormat="1" ht="12">
      <c r="B702" s="26">
        <f>CRP!K649</f>
        <v>43948</v>
      </c>
      <c r="C702" s="27">
        <f>CRP!L649</f>
        <v>2.546E-2</v>
      </c>
      <c r="D702" s="27">
        <f>CRP!M649</f>
        <v>0.13489000000000001</v>
      </c>
      <c r="E702" s="27">
        <f>CRP!N649</f>
        <v>0.31252999999999997</v>
      </c>
      <c r="F702" s="27">
        <f>CRP!O649</f>
        <v>0.13519999999999999</v>
      </c>
      <c r="G702" s="27">
        <f>CRP!P649</f>
        <v>1.5800000000000002E-2</v>
      </c>
      <c r="H702" s="27">
        <f>CRP!Q649</f>
        <v>0.11940000000000001</v>
      </c>
      <c r="AA702" s="26">
        <v>43948</v>
      </c>
      <c r="AB702" s="27">
        <v>2.546E-2</v>
      </c>
      <c r="AC702" s="27">
        <v>0.13489000000000001</v>
      </c>
      <c r="AD702" s="27">
        <v>0.31252999999999997</v>
      </c>
      <c r="AE702" s="27">
        <v>0.13519999999999999</v>
      </c>
      <c r="AF702" s="27">
        <v>1.5800000000000002E-2</v>
      </c>
      <c r="AG702" s="27">
        <v>0.11940000000000001</v>
      </c>
    </row>
    <row r="703" spans="2:33" s="14" customFormat="1" ht="12">
      <c r="B703" s="26">
        <f>CRP!K650</f>
        <v>43945</v>
      </c>
      <c r="C703" s="27">
        <f>CRP!L650</f>
        <v>2.6020000000000001E-2</v>
      </c>
      <c r="D703" s="27">
        <f>CRP!M650</f>
        <v>0.12625</v>
      </c>
      <c r="E703" s="27">
        <f>CRP!N650</f>
        <v>0.31451000000000001</v>
      </c>
      <c r="F703" s="27">
        <f>CRP!O650</f>
        <v>0.13213</v>
      </c>
      <c r="G703" s="27">
        <f>CRP!P650</f>
        <v>1.5350000000000001E-2</v>
      </c>
      <c r="H703" s="27">
        <f>CRP!Q650</f>
        <v>0.11677999999999999</v>
      </c>
      <c r="AA703" s="26">
        <v>43945</v>
      </c>
      <c r="AB703" s="27">
        <v>2.6020000000000001E-2</v>
      </c>
      <c r="AC703" s="27">
        <v>0.12625</v>
      </c>
      <c r="AD703" s="27">
        <v>0.31451000000000001</v>
      </c>
      <c r="AE703" s="27">
        <v>0.13213</v>
      </c>
      <c r="AF703" s="27">
        <v>1.5350000000000001E-2</v>
      </c>
      <c r="AG703" s="27">
        <v>0.11677999999999999</v>
      </c>
    </row>
    <row r="704" spans="2:33" s="14" customFormat="1" ht="12">
      <c r="B704" s="26">
        <f>CRP!K651</f>
        <v>43944</v>
      </c>
      <c r="C704" s="27">
        <f>CRP!L651</f>
        <v>2.5819999999999999E-2</v>
      </c>
      <c r="D704" s="27">
        <f>CRP!M651</f>
        <v>0.12734999999999999</v>
      </c>
      <c r="E704" s="27">
        <f>CRP!N651</f>
        <v>0.31335000000000002</v>
      </c>
      <c r="F704" s="27">
        <f>CRP!O651</f>
        <v>0.13219</v>
      </c>
      <c r="G704" s="27">
        <f>CRP!P651</f>
        <v>1.5480000000000001E-2</v>
      </c>
      <c r="H704" s="27">
        <f>CRP!Q651</f>
        <v>0.11670999999999999</v>
      </c>
      <c r="AA704" s="26">
        <v>43944</v>
      </c>
      <c r="AB704" s="27">
        <v>2.5819999999999999E-2</v>
      </c>
      <c r="AC704" s="27">
        <v>0.12734999999999999</v>
      </c>
      <c r="AD704" s="27">
        <v>0.31335000000000002</v>
      </c>
      <c r="AE704" s="27">
        <v>0.13219</v>
      </c>
      <c r="AF704" s="27">
        <v>1.5480000000000001E-2</v>
      </c>
      <c r="AG704" s="27">
        <v>0.11670999999999999</v>
      </c>
    </row>
    <row r="705" spans="2:33" s="14" customFormat="1" ht="12">
      <c r="B705" s="26">
        <f>CRP!K652</f>
        <v>43943</v>
      </c>
      <c r="C705" s="27">
        <f>CRP!L652</f>
        <v>2.6040000000000001E-2</v>
      </c>
      <c r="D705" s="27">
        <f>CRP!M652</f>
        <v>0.12411999999999999</v>
      </c>
      <c r="E705" s="27">
        <f>CRP!N652</f>
        <v>0.31363999999999997</v>
      </c>
      <c r="F705" s="27">
        <f>CRP!O652</f>
        <v>0.13308</v>
      </c>
      <c r="G705" s="27">
        <f>CRP!P652</f>
        <v>1.54E-2</v>
      </c>
      <c r="H705" s="27">
        <f>CRP!Q652</f>
        <v>0.11768000000000001</v>
      </c>
      <c r="AA705" s="26">
        <v>43943</v>
      </c>
      <c r="AB705" s="27">
        <v>2.6040000000000001E-2</v>
      </c>
      <c r="AC705" s="27">
        <v>0.12411999999999999</v>
      </c>
      <c r="AD705" s="27">
        <v>0.31363999999999997</v>
      </c>
      <c r="AE705" s="27">
        <v>0.13308</v>
      </c>
      <c r="AF705" s="27">
        <v>1.54E-2</v>
      </c>
      <c r="AG705" s="27">
        <v>0.11768000000000001</v>
      </c>
    </row>
    <row r="706" spans="2:33" s="14" customFormat="1" ht="12">
      <c r="B706" s="26">
        <f>CRP!K653</f>
        <v>43942</v>
      </c>
      <c r="C706" s="27">
        <f>CRP!L653</f>
        <v>2.631E-2</v>
      </c>
      <c r="D706" s="27">
        <f>CRP!M653</f>
        <v>0.12323000000000001</v>
      </c>
      <c r="E706" s="27">
        <f>CRP!N653</f>
        <v>0.31340000000000001</v>
      </c>
      <c r="F706" s="27">
        <f>CRP!O653</f>
        <v>0.13342000000000001</v>
      </c>
      <c r="G706" s="27">
        <f>CRP!P653</f>
        <v>1.455E-2</v>
      </c>
      <c r="H706" s="27">
        <f>CRP!Q653</f>
        <v>0.11887</v>
      </c>
      <c r="AA706" s="26">
        <v>43942</v>
      </c>
      <c r="AB706" s="27">
        <v>2.631E-2</v>
      </c>
      <c r="AC706" s="27">
        <v>0.12323000000000001</v>
      </c>
      <c r="AD706" s="27">
        <v>0.31340000000000001</v>
      </c>
      <c r="AE706" s="27">
        <v>0.13342000000000001</v>
      </c>
      <c r="AF706" s="27">
        <v>1.455E-2</v>
      </c>
      <c r="AG706" s="27">
        <v>0.11887</v>
      </c>
    </row>
    <row r="707" spans="2:33" s="14" customFormat="1" ht="12">
      <c r="B707" s="26">
        <f>CRP!K654</f>
        <v>43941</v>
      </c>
      <c r="C707" s="27">
        <f>CRP!L654</f>
        <v>2.5919999999999999E-2</v>
      </c>
      <c r="D707" s="27">
        <f>CRP!M654</f>
        <v>0.12203</v>
      </c>
      <c r="E707" s="27">
        <f>CRP!N654</f>
        <v>0.31297999999999998</v>
      </c>
      <c r="F707" s="27">
        <f>CRP!O654</f>
        <v>0.13303999999999999</v>
      </c>
      <c r="G707" s="27">
        <f>CRP!P654</f>
        <v>1.4420000000000001E-2</v>
      </c>
      <c r="H707" s="27">
        <f>CRP!Q654</f>
        <v>0.11862</v>
      </c>
      <c r="AA707" s="26">
        <v>43941</v>
      </c>
      <c r="AB707" s="27">
        <v>2.5919999999999999E-2</v>
      </c>
      <c r="AC707" s="27">
        <v>0.12203</v>
      </c>
      <c r="AD707" s="27">
        <v>0.31297999999999998</v>
      </c>
      <c r="AE707" s="27">
        <v>0.13303999999999999</v>
      </c>
      <c r="AF707" s="27">
        <v>1.4420000000000001E-2</v>
      </c>
      <c r="AG707" s="27">
        <v>0.11862</v>
      </c>
    </row>
    <row r="708" spans="2:33" s="14" customFormat="1" ht="12">
      <c r="B708" s="26">
        <f>CRP!K655</f>
        <v>43938</v>
      </c>
      <c r="C708" s="27">
        <f>CRP!L655</f>
        <v>2.5610000000000001E-2</v>
      </c>
      <c r="D708" s="27">
        <f>CRP!M655</f>
        <v>0.12342</v>
      </c>
      <c r="E708" s="27">
        <f>CRP!N655</f>
        <v>0.31178</v>
      </c>
      <c r="F708" s="27">
        <f>CRP!O655</f>
        <v>0.13392000000000001</v>
      </c>
      <c r="G708" s="27">
        <f>CRP!P655</f>
        <v>1.4489999999999999E-2</v>
      </c>
      <c r="H708" s="27">
        <f>CRP!Q655</f>
        <v>0.11942999999999999</v>
      </c>
      <c r="AA708" s="26">
        <v>43938</v>
      </c>
      <c r="AB708" s="27">
        <v>2.5610000000000001E-2</v>
      </c>
      <c r="AC708" s="27">
        <v>0.12342</v>
      </c>
      <c r="AD708" s="27">
        <v>0.31178</v>
      </c>
      <c r="AE708" s="27">
        <v>0.13392000000000001</v>
      </c>
      <c r="AF708" s="27">
        <v>1.4489999999999999E-2</v>
      </c>
      <c r="AG708" s="27">
        <v>0.11942999999999999</v>
      </c>
    </row>
    <row r="709" spans="2:33" s="14" customFormat="1" ht="12">
      <c r="B709" s="26">
        <f>CRP!K656</f>
        <v>43937</v>
      </c>
      <c r="C709" s="27">
        <f>CRP!L656</f>
        <v>2.6630000000000001E-2</v>
      </c>
      <c r="D709" s="27">
        <f>CRP!M656</f>
        <v>0.11791</v>
      </c>
      <c r="E709" s="27">
        <f>CRP!N656</f>
        <v>0.31073000000000001</v>
      </c>
      <c r="F709" s="27">
        <f>CRP!O656</f>
        <v>0.13227</v>
      </c>
      <c r="G709" s="27">
        <f>CRP!P656</f>
        <v>1.4200000000000001E-2</v>
      </c>
      <c r="H709" s="27">
        <f>CRP!Q656</f>
        <v>0.11806999999999999</v>
      </c>
      <c r="AA709" s="26">
        <v>43937</v>
      </c>
      <c r="AB709" s="27">
        <v>2.6630000000000001E-2</v>
      </c>
      <c r="AC709" s="27">
        <v>0.11791</v>
      </c>
      <c r="AD709" s="27">
        <v>0.31073000000000001</v>
      </c>
      <c r="AE709" s="27">
        <v>0.13227</v>
      </c>
      <c r="AF709" s="27">
        <v>1.4200000000000001E-2</v>
      </c>
      <c r="AG709" s="27">
        <v>0.11806999999999999</v>
      </c>
    </row>
    <row r="710" spans="2:33" s="14" customFormat="1" ht="12">
      <c r="B710" s="26">
        <f>CRP!K657</f>
        <v>43935</v>
      </c>
      <c r="C710" s="27">
        <f>CRP!L657</f>
        <v>2.6610000000000002E-2</v>
      </c>
      <c r="D710" s="27">
        <f>CRP!M657</f>
        <v>0.11003</v>
      </c>
      <c r="E710" s="27">
        <f>CRP!N657</f>
        <v>0.31036000000000002</v>
      </c>
      <c r="F710" s="27">
        <f>CRP!O657</f>
        <v>0.12978999999999999</v>
      </c>
      <c r="G710" s="27">
        <f>CRP!P657</f>
        <v>1.4619999999999999E-2</v>
      </c>
      <c r="H710" s="27">
        <f>CRP!Q657</f>
        <v>0.11516999999999999</v>
      </c>
      <c r="AA710" s="26">
        <v>43935</v>
      </c>
      <c r="AB710" s="27">
        <v>2.6610000000000002E-2</v>
      </c>
      <c r="AC710" s="27">
        <v>0.11003</v>
      </c>
      <c r="AD710" s="27">
        <v>0.31036000000000002</v>
      </c>
      <c r="AE710" s="27">
        <v>0.12978999999999999</v>
      </c>
      <c r="AF710" s="27">
        <v>1.4619999999999999E-2</v>
      </c>
      <c r="AG710" s="27">
        <v>0.11516999999999999</v>
      </c>
    </row>
    <row r="711" spans="2:33" s="14" customFormat="1" ht="12">
      <c r="B711" s="26">
        <f>CRP!K658</f>
        <v>43934</v>
      </c>
      <c r="C711" s="27">
        <f>CRP!L658</f>
        <v>2.6769999999999999E-2</v>
      </c>
      <c r="D711" s="27">
        <f>CRP!M658</f>
        <v>0.11187</v>
      </c>
      <c r="E711" s="27">
        <f>CRP!N658</f>
        <v>0.30953999999999998</v>
      </c>
      <c r="F711" s="27">
        <f>CRP!O658</f>
        <v>0.13242000000000001</v>
      </c>
      <c r="G711" s="27">
        <f>CRP!P658</f>
        <v>1.4749999999999999E-2</v>
      </c>
      <c r="H711" s="27">
        <f>CRP!Q658</f>
        <v>0.11767</v>
      </c>
      <c r="AA711" s="26">
        <v>43934</v>
      </c>
      <c r="AB711" s="27">
        <v>2.6769999999999999E-2</v>
      </c>
      <c r="AC711" s="27">
        <v>0.11187</v>
      </c>
      <c r="AD711" s="27">
        <v>0.30953999999999998</v>
      </c>
      <c r="AE711" s="27">
        <v>0.13242000000000001</v>
      </c>
      <c r="AF711" s="27">
        <v>1.4749999999999999E-2</v>
      </c>
      <c r="AG711" s="27">
        <v>0.11767</v>
      </c>
    </row>
    <row r="712" spans="2:33" s="14" customFormat="1" ht="12">
      <c r="B712" s="26">
        <f>CRP!K659</f>
        <v>43931</v>
      </c>
      <c r="C712" s="27">
        <f>CRP!L659</f>
        <v>2.6290000000000001E-2</v>
      </c>
      <c r="D712" s="27">
        <f>CRP!M659</f>
        <v>0.10809000000000001</v>
      </c>
      <c r="E712" s="27">
        <f>CRP!N659</f>
        <v>0.30962000000000001</v>
      </c>
      <c r="F712" s="27">
        <f>CRP!O659</f>
        <v>0.13303999999999999</v>
      </c>
      <c r="G712" s="27">
        <f>CRP!P659</f>
        <v>1.455E-2</v>
      </c>
      <c r="H712" s="27">
        <f>CRP!Q659</f>
        <v>0.11849</v>
      </c>
      <c r="AA712" s="26">
        <v>43931</v>
      </c>
      <c r="AB712" s="27">
        <v>2.6290000000000001E-2</v>
      </c>
      <c r="AC712" s="27">
        <v>0.10809000000000001</v>
      </c>
      <c r="AD712" s="27">
        <v>0.30962000000000001</v>
      </c>
      <c r="AE712" s="27">
        <v>0.13303999999999999</v>
      </c>
      <c r="AF712" s="27">
        <v>1.455E-2</v>
      </c>
      <c r="AG712" s="27">
        <v>0.11849</v>
      </c>
    </row>
    <row r="713" spans="2:33" s="14" customFormat="1" ht="12">
      <c r="B713" s="26">
        <f>CRP!K660</f>
        <v>43930</v>
      </c>
      <c r="C713" s="27">
        <f>CRP!L660</f>
        <v>2.6599999999999999E-2</v>
      </c>
      <c r="D713" s="27">
        <f>CRP!M660</f>
        <v>0.10771</v>
      </c>
      <c r="E713" s="27">
        <f>CRP!N660</f>
        <v>0.30965999999999999</v>
      </c>
      <c r="F713" s="27">
        <f>CRP!O660</f>
        <v>0.13377</v>
      </c>
      <c r="G713" s="27">
        <f>CRP!P660</f>
        <v>1.444E-2</v>
      </c>
      <c r="H713" s="27">
        <f>CRP!Q660</f>
        <v>0.11933000000000001</v>
      </c>
      <c r="AA713" s="26">
        <v>43930</v>
      </c>
      <c r="AB713" s="27">
        <v>2.6599999999999999E-2</v>
      </c>
      <c r="AC713" s="27">
        <v>0.10771</v>
      </c>
      <c r="AD713" s="27">
        <v>0.30965999999999999</v>
      </c>
      <c r="AE713" s="27">
        <v>0.13377</v>
      </c>
      <c r="AF713" s="27">
        <v>1.444E-2</v>
      </c>
      <c r="AG713" s="27">
        <v>0.11933000000000001</v>
      </c>
    </row>
    <row r="714" spans="2:33" s="14" customFormat="1" ht="12">
      <c r="B714" s="26">
        <f>CRP!K661</f>
        <v>43929</v>
      </c>
      <c r="C714" s="27">
        <f>CRP!L661</f>
        <v>2.6950000000000002E-2</v>
      </c>
      <c r="D714" s="27">
        <f>CRP!M661</f>
        <v>0.11181000000000001</v>
      </c>
      <c r="E714" s="27">
        <f>CRP!N661</f>
        <v>0.30909999999999999</v>
      </c>
      <c r="F714" s="27">
        <f>CRP!O661</f>
        <v>0.13519</v>
      </c>
      <c r="G714" s="27">
        <f>CRP!P661</f>
        <v>1.5140000000000001E-2</v>
      </c>
      <c r="H714" s="27">
        <f>CRP!Q661</f>
        <v>0.12005</v>
      </c>
      <c r="AA714" s="26">
        <v>43929</v>
      </c>
      <c r="AB714" s="27">
        <v>2.6950000000000002E-2</v>
      </c>
      <c r="AC714" s="27">
        <v>0.11181000000000001</v>
      </c>
      <c r="AD714" s="27">
        <v>0.30909999999999999</v>
      </c>
      <c r="AE714" s="27">
        <v>0.13519</v>
      </c>
      <c r="AF714" s="27">
        <v>1.5140000000000001E-2</v>
      </c>
      <c r="AG714" s="27">
        <v>0.12005</v>
      </c>
    </row>
    <row r="715" spans="2:33" s="14" customFormat="1" ht="12">
      <c r="B715" s="26">
        <f>CRP!K662</f>
        <v>43928</v>
      </c>
      <c r="C715" s="27">
        <f>CRP!L662</f>
        <v>2.6630000000000001E-2</v>
      </c>
      <c r="D715" s="27">
        <f>CRP!M662</f>
        <v>8.6629999999999999E-2</v>
      </c>
      <c r="E715" s="27">
        <f>CRP!N662</f>
        <v>0.30869999999999997</v>
      </c>
      <c r="F715" s="27">
        <f>CRP!O662</f>
        <v>0.12456</v>
      </c>
      <c r="G715" s="27">
        <f>CRP!P662</f>
        <v>1.5800000000000002E-2</v>
      </c>
      <c r="H715" s="27">
        <f>CRP!Q662</f>
        <v>0.10876</v>
      </c>
      <c r="AA715" s="26">
        <v>43928</v>
      </c>
      <c r="AB715" s="27">
        <v>2.6630000000000001E-2</v>
      </c>
      <c r="AC715" s="27">
        <v>8.6629999999999999E-2</v>
      </c>
      <c r="AD715" s="27">
        <v>0.30869999999999997</v>
      </c>
      <c r="AE715" s="27">
        <v>0.12456</v>
      </c>
      <c r="AF715" s="27">
        <v>1.5800000000000002E-2</v>
      </c>
      <c r="AG715" s="27">
        <v>0.10876</v>
      </c>
    </row>
    <row r="716" spans="2:33" s="14" customFormat="1" ht="12">
      <c r="B716" s="26">
        <f>CRP!K663</f>
        <v>43927</v>
      </c>
      <c r="C716" s="27">
        <f>CRP!L663</f>
        <v>2.7E-2</v>
      </c>
      <c r="D716" s="27">
        <f>CRP!M663</f>
        <v>8.931E-2</v>
      </c>
      <c r="E716" s="27">
        <f>CRP!N663</f>
        <v>0.30635000000000001</v>
      </c>
      <c r="F716" s="27">
        <f>CRP!O663</f>
        <v>0.1278</v>
      </c>
      <c r="G716" s="27">
        <f>CRP!P663</f>
        <v>1.5509999999999999E-2</v>
      </c>
      <c r="H716" s="27">
        <f>CRP!Q663</f>
        <v>0.11229</v>
      </c>
      <c r="AA716" s="26">
        <v>43927</v>
      </c>
      <c r="AB716" s="27">
        <v>2.7E-2</v>
      </c>
      <c r="AC716" s="27">
        <v>8.931E-2</v>
      </c>
      <c r="AD716" s="27">
        <v>0.30635000000000001</v>
      </c>
      <c r="AE716" s="27">
        <v>0.1278</v>
      </c>
      <c r="AF716" s="27">
        <v>1.5509999999999999E-2</v>
      </c>
      <c r="AG716" s="27">
        <v>0.11229</v>
      </c>
    </row>
    <row r="717" spans="2:33" s="14" customFormat="1" ht="12">
      <c r="B717" s="26">
        <f>CRP!K664</f>
        <v>43924</v>
      </c>
      <c r="C717" s="27">
        <f>CRP!L664</f>
        <v>2.7990000000000001E-2</v>
      </c>
      <c r="D717" s="27">
        <f>CRP!M664</f>
        <v>9.5939999999999998E-2</v>
      </c>
      <c r="E717" s="27">
        <f>CRP!N664</f>
        <v>0.30159000000000002</v>
      </c>
      <c r="F717" s="27">
        <f>CRP!O664</f>
        <v>0.13503999999999999</v>
      </c>
      <c r="G717" s="27">
        <f>CRP!P664</f>
        <v>1.55E-2</v>
      </c>
      <c r="H717" s="27">
        <f>CRP!Q664</f>
        <v>0.11953999999999999</v>
      </c>
      <c r="AA717" s="26">
        <v>43924</v>
      </c>
      <c r="AB717" s="27">
        <v>2.7990000000000001E-2</v>
      </c>
      <c r="AC717" s="27">
        <v>9.5939999999999998E-2</v>
      </c>
      <c r="AD717" s="27">
        <v>0.30159000000000002</v>
      </c>
      <c r="AE717" s="27">
        <v>0.13503999999999999</v>
      </c>
      <c r="AF717" s="27">
        <v>1.55E-2</v>
      </c>
      <c r="AG717" s="27">
        <v>0.11953999999999999</v>
      </c>
    </row>
    <row r="718" spans="2:33" s="14" customFormat="1" ht="12">
      <c r="B718" s="26">
        <f>CRP!K665</f>
        <v>43923</v>
      </c>
      <c r="C718" s="27">
        <f>CRP!L665</f>
        <v>2.7969999999999998E-2</v>
      </c>
      <c r="D718" s="27">
        <f>CRP!M665</f>
        <v>0.10059999999999999</v>
      </c>
      <c r="E718" s="27">
        <f>CRP!N665</f>
        <v>0.30024000000000001</v>
      </c>
      <c r="F718" s="27">
        <f>CRP!O665</f>
        <v>0.13613</v>
      </c>
      <c r="G718" s="27">
        <f>CRP!P665</f>
        <v>1.52E-2</v>
      </c>
      <c r="H718" s="27">
        <f>CRP!Q665</f>
        <v>0.12093</v>
      </c>
      <c r="AA718" s="26">
        <v>43923</v>
      </c>
      <c r="AB718" s="27">
        <v>2.7969999999999998E-2</v>
      </c>
      <c r="AC718" s="27">
        <v>0.10059999999999999</v>
      </c>
      <c r="AD718" s="27">
        <v>0.30024000000000001</v>
      </c>
      <c r="AE718" s="27">
        <v>0.13613</v>
      </c>
      <c r="AF718" s="27">
        <v>1.52E-2</v>
      </c>
      <c r="AG718" s="27">
        <v>0.12093</v>
      </c>
    </row>
    <row r="719" spans="2:33" s="14" customFormat="1" ht="12">
      <c r="B719" s="26">
        <f>CRP!K666</f>
        <v>43922</v>
      </c>
      <c r="C719" s="27">
        <f>CRP!L666</f>
        <v>2.8670000000000001E-2</v>
      </c>
      <c r="D719" s="27">
        <f>CRP!M666</f>
        <v>0.10628</v>
      </c>
      <c r="E719" s="27">
        <f>CRP!N666</f>
        <v>0.29848000000000002</v>
      </c>
      <c r="F719" s="27">
        <f>CRP!O666</f>
        <v>0.14044999999999999</v>
      </c>
      <c r="G719" s="27">
        <f>CRP!P666</f>
        <v>1.555E-2</v>
      </c>
      <c r="H719" s="27">
        <f>CRP!Q666</f>
        <v>0.1249</v>
      </c>
      <c r="AA719" s="26">
        <v>43922</v>
      </c>
      <c r="AB719" s="27">
        <v>2.8670000000000001E-2</v>
      </c>
      <c r="AC719" s="27">
        <v>0.10628</v>
      </c>
      <c r="AD719" s="27">
        <v>0.29848000000000002</v>
      </c>
      <c r="AE719" s="27">
        <v>0.14044999999999999</v>
      </c>
      <c r="AF719" s="27">
        <v>1.555E-2</v>
      </c>
      <c r="AG719" s="27">
        <v>0.1249</v>
      </c>
    </row>
    <row r="720" spans="2:33" s="14" customFormat="1" ht="12">
      <c r="B720" s="26">
        <f>CRP!K667</f>
        <v>43921</v>
      </c>
      <c r="C720" s="27">
        <f>CRP!L667</f>
        <v>2.7470000000000001E-2</v>
      </c>
      <c r="D720" s="27">
        <f>CRP!M667</f>
        <v>0.10635</v>
      </c>
      <c r="E720" s="27">
        <f>CRP!N667</f>
        <v>0.29599999999999999</v>
      </c>
      <c r="F720" s="27">
        <f>CRP!O667</f>
        <v>0.13678000000000001</v>
      </c>
      <c r="G720" s="27">
        <f>CRP!P667</f>
        <v>1.5520000000000001E-2</v>
      </c>
      <c r="H720" s="27">
        <f>CRP!Q667</f>
        <v>0.12126000000000001</v>
      </c>
      <c r="AA720" s="26">
        <v>43921</v>
      </c>
      <c r="AB720" s="27">
        <v>2.7470000000000001E-2</v>
      </c>
      <c r="AC720" s="27">
        <v>0.10635</v>
      </c>
      <c r="AD720" s="27">
        <v>0.29599999999999999</v>
      </c>
      <c r="AE720" s="27">
        <v>0.13678000000000001</v>
      </c>
      <c r="AF720" s="27">
        <v>1.5520000000000001E-2</v>
      </c>
      <c r="AG720" s="27">
        <v>0.12126000000000001</v>
      </c>
    </row>
    <row r="721" spans="2:33" s="14" customFormat="1" ht="12">
      <c r="B721" s="26">
        <f>CRP!K668</f>
        <v>43920</v>
      </c>
      <c r="C721" s="27">
        <f>CRP!L668</f>
        <v>2.8039999999999999E-2</v>
      </c>
      <c r="D721" s="27">
        <f>CRP!M668</f>
        <v>9.8599999999999993E-2</v>
      </c>
      <c r="E721" s="27">
        <f>CRP!N668</f>
        <v>0.29471000000000003</v>
      </c>
      <c r="F721" s="27">
        <f>CRP!O668</f>
        <v>0.13588</v>
      </c>
      <c r="G721" s="27">
        <f>CRP!P668</f>
        <v>1.567E-2</v>
      </c>
      <c r="H721" s="27">
        <f>CRP!Q668</f>
        <v>0.12021</v>
      </c>
      <c r="AA721" s="26">
        <v>43920</v>
      </c>
      <c r="AB721" s="27">
        <v>2.8039999999999999E-2</v>
      </c>
      <c r="AC721" s="27">
        <v>9.8599999999999993E-2</v>
      </c>
      <c r="AD721" s="27">
        <v>0.29471000000000003</v>
      </c>
      <c r="AE721" s="27">
        <v>0.13588</v>
      </c>
      <c r="AF721" s="27">
        <v>1.567E-2</v>
      </c>
      <c r="AG721" s="27">
        <v>0.12021</v>
      </c>
    </row>
    <row r="722" spans="2:33" s="14" customFormat="1" ht="12">
      <c r="B722" s="26">
        <f>CRP!K669</f>
        <v>43917</v>
      </c>
      <c r="C722" s="27">
        <f>CRP!L669</f>
        <v>2.794E-2</v>
      </c>
      <c r="D722" s="27">
        <f>CRP!M669</f>
        <v>9.9080000000000001E-2</v>
      </c>
      <c r="E722" s="27">
        <f>CRP!N669</f>
        <v>0.29294999999999999</v>
      </c>
      <c r="F722" s="27">
        <f>CRP!O669</f>
        <v>0.13586999999999999</v>
      </c>
      <c r="G722" s="27">
        <f>CRP!P669</f>
        <v>1.537E-2</v>
      </c>
      <c r="H722" s="27">
        <f>CRP!Q669</f>
        <v>0.1205</v>
      </c>
      <c r="AA722" s="26">
        <v>43917</v>
      </c>
      <c r="AB722" s="27">
        <v>2.794E-2</v>
      </c>
      <c r="AC722" s="27">
        <v>9.9080000000000001E-2</v>
      </c>
      <c r="AD722" s="27">
        <v>0.29294999999999999</v>
      </c>
      <c r="AE722" s="27">
        <v>0.13586999999999999</v>
      </c>
      <c r="AF722" s="27">
        <v>1.537E-2</v>
      </c>
      <c r="AG722" s="27">
        <v>0.1205</v>
      </c>
    </row>
    <row r="723" spans="2:33" s="14" customFormat="1" ht="12">
      <c r="B723" s="26">
        <f>CRP!K670</f>
        <v>43916</v>
      </c>
      <c r="C723" s="27">
        <f>CRP!L670</f>
        <v>2.8459999999999999E-2</v>
      </c>
      <c r="D723" s="27">
        <f>CRP!M670</f>
        <v>9.8449999999999996E-2</v>
      </c>
      <c r="E723" s="27">
        <f>CRP!N670</f>
        <v>0.2923</v>
      </c>
      <c r="F723" s="27">
        <f>CRP!O670</f>
        <v>0.13713</v>
      </c>
      <c r="G723" s="27">
        <f>CRP!P670</f>
        <v>1.5049999999999999E-2</v>
      </c>
      <c r="H723" s="27">
        <f>CRP!Q670</f>
        <v>0.12207999999999999</v>
      </c>
      <c r="AA723" s="26">
        <v>43916</v>
      </c>
      <c r="AB723" s="27">
        <v>2.8459999999999999E-2</v>
      </c>
      <c r="AC723" s="27">
        <v>9.8449999999999996E-2</v>
      </c>
      <c r="AD723" s="27">
        <v>0.2923</v>
      </c>
      <c r="AE723" s="27">
        <v>0.13713</v>
      </c>
      <c r="AF723" s="27">
        <v>1.5049999999999999E-2</v>
      </c>
      <c r="AG723" s="27">
        <v>0.12207999999999999</v>
      </c>
    </row>
    <row r="724" spans="2:33" s="14" customFormat="1" ht="12">
      <c r="B724" s="26">
        <f>CRP!K671</f>
        <v>43915</v>
      </c>
      <c r="C724" s="27">
        <f>CRP!L671</f>
        <v>2.8070000000000001E-2</v>
      </c>
      <c r="D724" s="27">
        <f>CRP!M671</f>
        <v>8.9870000000000005E-2</v>
      </c>
      <c r="E724" s="27">
        <f>CRP!N671</f>
        <v>0.29132999999999998</v>
      </c>
      <c r="F724" s="27">
        <f>CRP!O671</f>
        <v>0.13461000000000001</v>
      </c>
      <c r="G724" s="27">
        <f>CRP!P671</f>
        <v>1.6199999999999999E-2</v>
      </c>
      <c r="H724" s="27">
        <f>CRP!Q671</f>
        <v>0.11841</v>
      </c>
      <c r="AA724" s="26">
        <v>43915</v>
      </c>
      <c r="AB724" s="27">
        <v>2.8070000000000001E-2</v>
      </c>
      <c r="AC724" s="27">
        <v>8.9870000000000005E-2</v>
      </c>
      <c r="AD724" s="27">
        <v>0.29132999999999998</v>
      </c>
      <c r="AE724" s="27">
        <v>0.13461000000000001</v>
      </c>
      <c r="AF724" s="27">
        <v>1.6199999999999999E-2</v>
      </c>
      <c r="AG724" s="27">
        <v>0.11841</v>
      </c>
    </row>
    <row r="725" spans="2:33" s="14" customFormat="1" ht="12">
      <c r="B725" s="26">
        <f>CRP!K672</f>
        <v>43914</v>
      </c>
      <c r="C725" s="27">
        <f>CRP!L672</f>
        <v>2.9770000000000001E-2</v>
      </c>
      <c r="D725" s="27">
        <f>CRP!M672</f>
        <v>8.9410000000000003E-2</v>
      </c>
      <c r="E725" s="27">
        <f>CRP!N672</f>
        <v>0.29099999999999998</v>
      </c>
      <c r="F725" s="27">
        <f>CRP!O672</f>
        <v>0.1389</v>
      </c>
      <c r="G725" s="27">
        <f>CRP!P672</f>
        <v>1.7219999999999999E-2</v>
      </c>
      <c r="H725" s="27">
        <f>CRP!Q672</f>
        <v>0.12168</v>
      </c>
      <c r="AA725" s="26">
        <v>43914</v>
      </c>
      <c r="AB725" s="27">
        <v>2.9770000000000001E-2</v>
      </c>
      <c r="AC725" s="27">
        <v>8.9410000000000003E-2</v>
      </c>
      <c r="AD725" s="27">
        <v>0.29099999999999998</v>
      </c>
      <c r="AE725" s="27">
        <v>0.1389</v>
      </c>
      <c r="AF725" s="27">
        <v>1.7219999999999999E-2</v>
      </c>
      <c r="AG725" s="27">
        <v>0.12168</v>
      </c>
    </row>
    <row r="726" spans="2:33" s="14" customFormat="1" ht="12">
      <c r="B726" s="26">
        <f>CRP!K673</f>
        <v>43913</v>
      </c>
      <c r="C726" s="27">
        <f>CRP!L673</f>
        <v>3.243E-2</v>
      </c>
      <c r="D726" s="27">
        <f>CRP!M673</f>
        <v>9.3630000000000005E-2</v>
      </c>
      <c r="E726" s="27">
        <f>CRP!N673</f>
        <v>0.29061999999999999</v>
      </c>
      <c r="F726" s="27">
        <f>CRP!O673</f>
        <v>0.14609</v>
      </c>
      <c r="G726" s="27">
        <f>CRP!P673</f>
        <v>1.737E-2</v>
      </c>
      <c r="H726" s="27">
        <f>CRP!Q673</f>
        <v>0.12872</v>
      </c>
      <c r="AA726" s="26">
        <v>43913</v>
      </c>
      <c r="AB726" s="27">
        <v>3.243E-2</v>
      </c>
      <c r="AC726" s="27">
        <v>9.3630000000000005E-2</v>
      </c>
      <c r="AD726" s="27">
        <v>0.29061999999999999</v>
      </c>
      <c r="AE726" s="27">
        <v>0.14609</v>
      </c>
      <c r="AF726" s="27">
        <v>1.737E-2</v>
      </c>
      <c r="AG726" s="27">
        <v>0.12872</v>
      </c>
    </row>
    <row r="727" spans="2:33" s="14" customFormat="1" ht="12">
      <c r="B727" s="26">
        <f>CRP!K674</f>
        <v>43910</v>
      </c>
      <c r="C727" s="27">
        <f>CRP!L674</f>
        <v>3.0620000000000001E-2</v>
      </c>
      <c r="D727" s="27">
        <f>CRP!M674</f>
        <v>0.10489</v>
      </c>
      <c r="E727" s="27">
        <f>CRP!N674</f>
        <v>0.29276000000000002</v>
      </c>
      <c r="F727" s="27">
        <f>CRP!O674</f>
        <v>0.14868999999999999</v>
      </c>
      <c r="G727" s="27">
        <f>CRP!P674</f>
        <v>1.6299999999999999E-2</v>
      </c>
      <c r="H727" s="27">
        <f>CRP!Q674</f>
        <v>0.13239000000000001</v>
      </c>
      <c r="AA727" s="26">
        <v>43910</v>
      </c>
      <c r="AB727" s="27">
        <v>3.0620000000000001E-2</v>
      </c>
      <c r="AC727" s="27">
        <v>0.10489</v>
      </c>
      <c r="AD727" s="27">
        <v>0.29276000000000002</v>
      </c>
      <c r="AE727" s="27">
        <v>0.14868999999999999</v>
      </c>
      <c r="AF727" s="27">
        <v>1.6299999999999999E-2</v>
      </c>
      <c r="AG727" s="27">
        <v>0.13239000000000001</v>
      </c>
    </row>
    <row r="728" spans="2:33" s="14" customFormat="1" ht="12">
      <c r="B728" s="26">
        <f>CRP!K675</f>
        <v>43909</v>
      </c>
      <c r="C728" s="27">
        <f>CRP!L675</f>
        <v>3.2820000000000002E-2</v>
      </c>
      <c r="D728" s="27">
        <f>CRP!M675</f>
        <v>9.8500000000000004E-2</v>
      </c>
      <c r="E728" s="27">
        <f>CRP!N675</f>
        <v>0.29237000000000002</v>
      </c>
      <c r="F728" s="27">
        <f>CRP!O675</f>
        <v>0.15090000000000001</v>
      </c>
      <c r="G728" s="27">
        <f>CRP!P675</f>
        <v>1.67E-2</v>
      </c>
      <c r="H728" s="27">
        <f>CRP!Q675</f>
        <v>0.13420000000000001</v>
      </c>
      <c r="AA728" s="26">
        <v>43909</v>
      </c>
      <c r="AB728" s="27">
        <v>3.2820000000000002E-2</v>
      </c>
      <c r="AC728" s="27">
        <v>9.8500000000000004E-2</v>
      </c>
      <c r="AD728" s="27">
        <v>0.29237000000000002</v>
      </c>
      <c r="AE728" s="27">
        <v>0.15090000000000001</v>
      </c>
      <c r="AF728" s="27">
        <v>1.67E-2</v>
      </c>
      <c r="AG728" s="27">
        <v>0.13420000000000001</v>
      </c>
    </row>
    <row r="729" spans="2:33" s="14" customFormat="1" ht="12">
      <c r="B729" s="26">
        <f>CRP!K676</f>
        <v>43908</v>
      </c>
      <c r="C729" s="27">
        <f>CRP!L676</f>
        <v>3.0259999999999999E-2</v>
      </c>
      <c r="D729" s="27">
        <f>CRP!M676</f>
        <v>0.10346</v>
      </c>
      <c r="E729" s="27">
        <f>CRP!N676</f>
        <v>0.29115999999999997</v>
      </c>
      <c r="F729" s="27">
        <f>CRP!O676</f>
        <v>0.14799999999999999</v>
      </c>
      <c r="G729" s="27">
        <f>CRP!P676</f>
        <v>1.5100000000000001E-2</v>
      </c>
      <c r="H729" s="27">
        <f>CRP!Q676</f>
        <v>0.13289999999999999</v>
      </c>
      <c r="AA729" s="26">
        <v>43908</v>
      </c>
      <c r="AB729" s="27">
        <v>3.0259999999999999E-2</v>
      </c>
      <c r="AC729" s="27">
        <v>0.10346</v>
      </c>
      <c r="AD729" s="27">
        <v>0.29115999999999997</v>
      </c>
      <c r="AE729" s="27">
        <v>0.14799999999999999</v>
      </c>
      <c r="AF729" s="27">
        <v>1.5100000000000001E-2</v>
      </c>
      <c r="AG729" s="27">
        <v>0.13289999999999999</v>
      </c>
    </row>
    <row r="730" spans="2:33" s="14" customFormat="1" ht="12">
      <c r="B730" s="26">
        <f>CRP!K677</f>
        <v>43907</v>
      </c>
      <c r="C730" s="27">
        <f>CRP!L677</f>
        <v>2.8709999999999999E-2</v>
      </c>
      <c r="D730" s="27">
        <f>CRP!M677</f>
        <v>0.10292</v>
      </c>
      <c r="E730" s="27">
        <f>CRP!N677</f>
        <v>0.29098000000000002</v>
      </c>
      <c r="F730" s="27">
        <f>CRP!O677</f>
        <v>0.14651</v>
      </c>
      <c r="G730" s="27">
        <f>CRP!P677</f>
        <v>1.427E-2</v>
      </c>
      <c r="H730" s="27">
        <f>CRP!Q677</f>
        <v>0.13224</v>
      </c>
      <c r="AA730" s="26">
        <v>43907</v>
      </c>
      <c r="AB730" s="27">
        <v>2.8709999999999999E-2</v>
      </c>
      <c r="AC730" s="27">
        <v>0.10292</v>
      </c>
      <c r="AD730" s="27">
        <v>0.29098000000000002</v>
      </c>
      <c r="AE730" s="27">
        <v>0.14651</v>
      </c>
      <c r="AF730" s="27">
        <v>1.427E-2</v>
      </c>
      <c r="AG730" s="27">
        <v>0.13224</v>
      </c>
    </row>
    <row r="731" spans="2:33" s="14" customFormat="1" ht="12">
      <c r="B731" s="26">
        <f>CRP!K678</f>
        <v>43906</v>
      </c>
      <c r="C731" s="27">
        <f>CRP!L678</f>
        <v>2.793E-2</v>
      </c>
      <c r="D731" s="27">
        <f>CRP!M678</f>
        <v>0.10537000000000001</v>
      </c>
      <c r="E731" s="27">
        <f>CRP!N678</f>
        <v>0.29025000000000001</v>
      </c>
      <c r="F731" s="27">
        <f>CRP!O678</f>
        <v>0.14743000000000001</v>
      </c>
      <c r="G731" s="27">
        <f>CRP!P678</f>
        <v>1.5180000000000001E-2</v>
      </c>
      <c r="H731" s="27">
        <f>CRP!Q678</f>
        <v>0.13225000000000001</v>
      </c>
      <c r="AA731" s="26">
        <v>43906</v>
      </c>
      <c r="AB731" s="27">
        <v>2.793E-2</v>
      </c>
      <c r="AC731" s="27">
        <v>0.10537000000000001</v>
      </c>
      <c r="AD731" s="27">
        <v>0.29025000000000001</v>
      </c>
      <c r="AE731" s="27">
        <v>0.14743000000000001</v>
      </c>
      <c r="AF731" s="27">
        <v>1.5180000000000001E-2</v>
      </c>
      <c r="AG731" s="27">
        <v>0.13225000000000001</v>
      </c>
    </row>
    <row r="732" spans="2:33" s="14" customFormat="1" ht="12">
      <c r="B732" s="26">
        <f>CRP!K679</f>
        <v>43903</v>
      </c>
      <c r="C732" s="27">
        <f>CRP!L679</f>
        <v>2.699E-2</v>
      </c>
      <c r="D732" s="27">
        <f>CRP!M679</f>
        <v>0.13081000000000001</v>
      </c>
      <c r="E732" s="27">
        <f>CRP!N679</f>
        <v>0.29076000000000002</v>
      </c>
      <c r="F732" s="27">
        <f>CRP!O679</f>
        <v>0.15670000000000001</v>
      </c>
      <c r="G732" s="27">
        <f>CRP!P679</f>
        <v>1.619E-2</v>
      </c>
      <c r="H732" s="27">
        <f>CRP!Q679</f>
        <v>0.14051</v>
      </c>
      <c r="AA732" s="26">
        <v>43903</v>
      </c>
      <c r="AB732" s="27">
        <v>2.699E-2</v>
      </c>
      <c r="AC732" s="27">
        <v>0.13081000000000001</v>
      </c>
      <c r="AD732" s="27">
        <v>0.29076000000000002</v>
      </c>
      <c r="AE732" s="27">
        <v>0.15670000000000001</v>
      </c>
      <c r="AF732" s="27">
        <v>1.619E-2</v>
      </c>
      <c r="AG732" s="27">
        <v>0.14051</v>
      </c>
    </row>
    <row r="733" spans="2:33" s="14" customFormat="1" ht="12">
      <c r="B733" s="26">
        <f>CRP!K680</f>
        <v>43902</v>
      </c>
      <c r="C733" s="27">
        <f>CRP!L680</f>
        <v>2.6169999999999999E-2</v>
      </c>
      <c r="D733" s="27">
        <f>CRP!M680</f>
        <v>0.13164000000000001</v>
      </c>
      <c r="E733" s="27">
        <f>CRP!N680</f>
        <v>0.29064000000000001</v>
      </c>
      <c r="F733" s="27">
        <f>CRP!O680</f>
        <v>0.15507000000000001</v>
      </c>
      <c r="G733" s="27">
        <f>CRP!P680</f>
        <v>1.375E-2</v>
      </c>
      <c r="H733" s="27">
        <f>CRP!Q680</f>
        <v>0.14132</v>
      </c>
      <c r="AA733" s="26">
        <v>43902</v>
      </c>
      <c r="AB733" s="27">
        <v>2.6169999999999999E-2</v>
      </c>
      <c r="AC733" s="27">
        <v>0.13164000000000001</v>
      </c>
      <c r="AD733" s="27">
        <v>0.29064000000000001</v>
      </c>
      <c r="AE733" s="27">
        <v>0.15507000000000001</v>
      </c>
      <c r="AF733" s="27">
        <v>1.375E-2</v>
      </c>
      <c r="AG733" s="27">
        <v>0.14132</v>
      </c>
    </row>
    <row r="734" spans="2:33" s="14" customFormat="1" ht="12">
      <c r="B734" s="26">
        <f>CRP!K681</f>
        <v>43901</v>
      </c>
      <c r="C734" s="27">
        <f>CRP!L681</f>
        <v>2.5190000000000001E-2</v>
      </c>
      <c r="D734" s="27">
        <f>CRP!M681</f>
        <v>0.13313</v>
      </c>
      <c r="E734" s="27">
        <f>CRP!N681</f>
        <v>0.29154000000000002</v>
      </c>
      <c r="F734" s="27">
        <f>CRP!O681</f>
        <v>0.15334999999999999</v>
      </c>
      <c r="G734" s="27">
        <f>CRP!P681</f>
        <v>1.3650000000000001E-2</v>
      </c>
      <c r="H734" s="27">
        <f>CRP!Q681</f>
        <v>0.13969999999999999</v>
      </c>
      <c r="AA734" s="26">
        <v>43901</v>
      </c>
      <c r="AB734" s="27">
        <v>2.5190000000000001E-2</v>
      </c>
      <c r="AC734" s="27">
        <v>0.13313</v>
      </c>
      <c r="AD734" s="27">
        <v>0.29154000000000002</v>
      </c>
      <c r="AE734" s="27">
        <v>0.15334999999999999</v>
      </c>
      <c r="AF734" s="27">
        <v>1.3650000000000001E-2</v>
      </c>
      <c r="AG734" s="27">
        <v>0.13969999999999999</v>
      </c>
    </row>
    <row r="735" spans="2:33" s="14" customFormat="1" ht="12">
      <c r="B735" s="26">
        <f>CRP!K682</f>
        <v>43900</v>
      </c>
      <c r="C735" s="27">
        <f>CRP!L682</f>
        <v>2.4510000000000001E-2</v>
      </c>
      <c r="D735" s="27">
        <f>CRP!M682</f>
        <v>0.13250999999999999</v>
      </c>
      <c r="E735" s="27">
        <f>CRP!N682</f>
        <v>0.29136000000000001</v>
      </c>
      <c r="F735" s="27">
        <f>CRP!O682</f>
        <v>0.15221000000000001</v>
      </c>
      <c r="G735" s="27">
        <f>CRP!P682</f>
        <v>1.3599999999999999E-2</v>
      </c>
      <c r="H735" s="27">
        <f>CRP!Q682</f>
        <v>0.13861000000000001</v>
      </c>
      <c r="AA735" s="26">
        <v>43900</v>
      </c>
      <c r="AB735" s="27">
        <v>2.4510000000000001E-2</v>
      </c>
      <c r="AC735" s="27">
        <v>0.13250999999999999</v>
      </c>
      <c r="AD735" s="27">
        <v>0.29136000000000001</v>
      </c>
      <c r="AE735" s="27">
        <v>0.15221000000000001</v>
      </c>
      <c r="AF735" s="27">
        <v>1.3599999999999999E-2</v>
      </c>
      <c r="AG735" s="27">
        <v>0.13861000000000001</v>
      </c>
    </row>
    <row r="736" spans="2:33" s="14" customFormat="1" ht="12">
      <c r="B736" s="26">
        <f>CRP!K683</f>
        <v>43899</v>
      </c>
      <c r="C736" s="27">
        <f>CRP!L683</f>
        <v>2.4510000000000001E-2</v>
      </c>
      <c r="D736" s="27">
        <f>CRP!M683</f>
        <v>0.13186999999999999</v>
      </c>
      <c r="E736" s="27">
        <f>CRP!N683</f>
        <v>0.29022999999999999</v>
      </c>
      <c r="F736" s="27">
        <f>CRP!O683</f>
        <v>0.15231</v>
      </c>
      <c r="G736" s="27">
        <f>CRP!P683</f>
        <v>1.26E-2</v>
      </c>
      <c r="H736" s="27">
        <f>CRP!Q683</f>
        <v>0.13971</v>
      </c>
      <c r="AA736" s="26">
        <v>43899</v>
      </c>
      <c r="AB736" s="27">
        <v>2.4510000000000001E-2</v>
      </c>
      <c r="AC736" s="27">
        <v>0.13186999999999999</v>
      </c>
      <c r="AD736" s="27">
        <v>0.29022999999999999</v>
      </c>
      <c r="AE736" s="27">
        <v>0.15231</v>
      </c>
      <c r="AF736" s="27">
        <v>1.26E-2</v>
      </c>
      <c r="AG736" s="27">
        <v>0.13971</v>
      </c>
    </row>
    <row r="737" spans="2:33" s="14" customFormat="1" ht="12">
      <c r="B737" s="26">
        <f>CRP!K684</f>
        <v>43896</v>
      </c>
      <c r="C737" s="27">
        <f>CRP!L684</f>
        <v>2.3429999999999999E-2</v>
      </c>
      <c r="D737" s="27">
        <f>CRP!M684</f>
        <v>0.13980999999999999</v>
      </c>
      <c r="E737" s="27">
        <f>CRP!N684</f>
        <v>0.2893</v>
      </c>
      <c r="F737" s="27">
        <f>CRP!O684</f>
        <v>0.15275</v>
      </c>
      <c r="G737" s="27">
        <f>CRP!P684</f>
        <v>1.37E-2</v>
      </c>
      <c r="H737" s="27">
        <f>CRP!Q684</f>
        <v>0.13905000000000001</v>
      </c>
      <c r="AA737" s="26">
        <v>43896</v>
      </c>
      <c r="AB737" s="27">
        <v>2.3429999999999999E-2</v>
      </c>
      <c r="AC737" s="27">
        <v>0.13980999999999999</v>
      </c>
      <c r="AD737" s="27">
        <v>0.2893</v>
      </c>
      <c r="AE737" s="27">
        <v>0.15275</v>
      </c>
      <c r="AF737" s="27">
        <v>1.37E-2</v>
      </c>
      <c r="AG737" s="27">
        <v>0.13905000000000001</v>
      </c>
    </row>
    <row r="738" spans="2:33" s="14" customFormat="1" ht="12">
      <c r="B738" s="26">
        <f>CRP!K685</f>
        <v>43895</v>
      </c>
      <c r="C738" s="27">
        <f>CRP!L685</f>
        <v>2.2849999999999999E-2</v>
      </c>
      <c r="D738" s="27">
        <f>CRP!M685</f>
        <v>0.14069999999999999</v>
      </c>
      <c r="E738" s="27">
        <f>CRP!N685</f>
        <v>0.28938999999999998</v>
      </c>
      <c r="F738" s="27">
        <f>CRP!O685</f>
        <v>0.15209</v>
      </c>
      <c r="G738" s="27">
        <f>CRP!P685</f>
        <v>1.3480000000000001E-2</v>
      </c>
      <c r="H738" s="27">
        <f>CRP!Q685</f>
        <v>0.13861000000000001</v>
      </c>
      <c r="AA738" s="26">
        <v>43895</v>
      </c>
      <c r="AB738" s="27">
        <v>2.2849999999999999E-2</v>
      </c>
      <c r="AC738" s="27">
        <v>0.14069999999999999</v>
      </c>
      <c r="AD738" s="27">
        <v>0.28938999999999998</v>
      </c>
      <c r="AE738" s="27">
        <v>0.15209</v>
      </c>
      <c r="AF738" s="27">
        <v>1.3480000000000001E-2</v>
      </c>
      <c r="AG738" s="27">
        <v>0.13861000000000001</v>
      </c>
    </row>
    <row r="739" spans="2:33" s="14" customFormat="1" ht="12">
      <c r="B739" s="26">
        <f>CRP!K686</f>
        <v>43894</v>
      </c>
      <c r="C739" s="27">
        <f>CRP!L686</f>
        <v>2.2970000000000001E-2</v>
      </c>
      <c r="D739" s="27">
        <f>CRP!M686</f>
        <v>0.14025000000000001</v>
      </c>
      <c r="E739" s="27">
        <f>CRP!N686</f>
        <v>0.28919</v>
      </c>
      <c r="F739" s="27">
        <f>CRP!O686</f>
        <v>0.15211</v>
      </c>
      <c r="G739" s="27">
        <f>CRP!P686</f>
        <v>1.298E-2</v>
      </c>
      <c r="H739" s="27">
        <f>CRP!Q686</f>
        <v>0.13913</v>
      </c>
      <c r="AA739" s="26">
        <v>43894</v>
      </c>
      <c r="AB739" s="27">
        <v>2.2970000000000001E-2</v>
      </c>
      <c r="AC739" s="27">
        <v>0.14025000000000001</v>
      </c>
      <c r="AD739" s="27">
        <v>0.28919</v>
      </c>
      <c r="AE739" s="27">
        <v>0.15211</v>
      </c>
      <c r="AF739" s="27">
        <v>1.298E-2</v>
      </c>
      <c r="AG739" s="27">
        <v>0.13913</v>
      </c>
    </row>
    <row r="740" spans="2:33" s="14" customFormat="1" ht="12">
      <c r="B740" s="26">
        <f>CRP!K687</f>
        <v>43893</v>
      </c>
      <c r="C740" s="27">
        <f>CRP!L687</f>
        <v>2.3519999999999999E-2</v>
      </c>
      <c r="D740" s="27">
        <f>CRP!M687</f>
        <v>0.13907</v>
      </c>
      <c r="E740" s="27">
        <f>CRP!N687</f>
        <v>0.28888000000000003</v>
      </c>
      <c r="F740" s="27">
        <f>CRP!O687</f>
        <v>0.15267</v>
      </c>
      <c r="G740" s="27">
        <f>CRP!P687</f>
        <v>1.38E-2</v>
      </c>
      <c r="H740" s="27">
        <f>CRP!Q687</f>
        <v>0.13886999999999999</v>
      </c>
      <c r="AA740" s="26">
        <v>43893</v>
      </c>
      <c r="AB740" s="27">
        <v>2.3519999999999999E-2</v>
      </c>
      <c r="AC740" s="27">
        <v>0.13907</v>
      </c>
      <c r="AD740" s="27">
        <v>0.28888000000000003</v>
      </c>
      <c r="AE740" s="27">
        <v>0.15267</v>
      </c>
      <c r="AF740" s="27">
        <v>1.38E-2</v>
      </c>
      <c r="AG740" s="27">
        <v>0.13886999999999999</v>
      </c>
    </row>
    <row r="741" spans="2:33" s="14" customFormat="1" ht="12">
      <c r="B741" s="26">
        <f>CRP!K688</f>
        <v>43892</v>
      </c>
      <c r="C741" s="27">
        <f>CRP!L688</f>
        <v>2.3570000000000001E-2</v>
      </c>
      <c r="D741" s="27">
        <f>CRP!M688</f>
        <v>0.13827</v>
      </c>
      <c r="E741" s="27">
        <f>CRP!N688</f>
        <v>0.28822999999999999</v>
      </c>
      <c r="F741" s="27">
        <f>CRP!O688</f>
        <v>0.15351999999999999</v>
      </c>
      <c r="G741" s="27">
        <f>CRP!P688</f>
        <v>1.375E-2</v>
      </c>
      <c r="H741" s="27">
        <f>CRP!Q688</f>
        <v>0.13977000000000001</v>
      </c>
      <c r="AA741" s="26">
        <v>43892</v>
      </c>
      <c r="AB741" s="27">
        <v>2.3570000000000001E-2</v>
      </c>
      <c r="AC741" s="27">
        <v>0.13827</v>
      </c>
      <c r="AD741" s="27">
        <v>0.28822999999999999</v>
      </c>
      <c r="AE741" s="27">
        <v>0.15351999999999999</v>
      </c>
      <c r="AF741" s="27">
        <v>1.375E-2</v>
      </c>
      <c r="AG741" s="27">
        <v>0.13977000000000001</v>
      </c>
    </row>
    <row r="742" spans="2:33" s="14" customFormat="1" ht="12">
      <c r="B742" s="26">
        <f>CRP!K689</f>
        <v>43889</v>
      </c>
      <c r="C742" s="27">
        <f>CRP!L689</f>
        <v>2.3380000000000001E-2</v>
      </c>
      <c r="D742" s="27">
        <f>CRP!M689</f>
        <v>0.13569999999999999</v>
      </c>
      <c r="E742" s="27">
        <f>CRP!N689</f>
        <v>0.28836000000000001</v>
      </c>
      <c r="F742" s="27">
        <f>CRP!O689</f>
        <v>0.15229999999999999</v>
      </c>
      <c r="G742" s="27">
        <f>CRP!P689</f>
        <v>1.3270000000000001E-2</v>
      </c>
      <c r="H742" s="27">
        <f>CRP!Q689</f>
        <v>0.13902999999999999</v>
      </c>
      <c r="AA742" s="26">
        <v>43889</v>
      </c>
      <c r="AB742" s="27">
        <v>2.3380000000000001E-2</v>
      </c>
      <c r="AC742" s="27">
        <v>0.13569999999999999</v>
      </c>
      <c r="AD742" s="27">
        <v>0.28836000000000001</v>
      </c>
      <c r="AE742" s="27">
        <v>0.15229999999999999</v>
      </c>
      <c r="AF742" s="27">
        <v>1.3270000000000001E-2</v>
      </c>
      <c r="AG742" s="27">
        <v>0.13902999999999999</v>
      </c>
    </row>
    <row r="743" spans="2:33" s="14" customFormat="1" ht="12">
      <c r="B743" s="26">
        <f>CRP!K690</f>
        <v>43888</v>
      </c>
      <c r="C743" s="27">
        <f>CRP!L690</f>
        <v>2.2579999999999999E-2</v>
      </c>
      <c r="D743" s="27">
        <f>CRP!M690</f>
        <v>0.14074</v>
      </c>
      <c r="E743" s="27">
        <f>CRP!N690</f>
        <v>0.28838999999999998</v>
      </c>
      <c r="F743" s="27">
        <f>CRP!O690</f>
        <v>0.15340000000000001</v>
      </c>
      <c r="G743" s="27">
        <f>CRP!P690</f>
        <v>1.4449999999999999E-2</v>
      </c>
      <c r="H743" s="27">
        <f>CRP!Q690</f>
        <v>0.13894999999999999</v>
      </c>
      <c r="AA743" s="26">
        <v>43888</v>
      </c>
      <c r="AB743" s="27">
        <v>2.2579999999999999E-2</v>
      </c>
      <c r="AC743" s="27">
        <v>0.14074</v>
      </c>
      <c r="AD743" s="27">
        <v>0.28838999999999998</v>
      </c>
      <c r="AE743" s="27">
        <v>0.15340000000000001</v>
      </c>
      <c r="AF743" s="27">
        <v>1.4449999999999999E-2</v>
      </c>
      <c r="AG743" s="27">
        <v>0.13894999999999999</v>
      </c>
    </row>
    <row r="744" spans="2:33" s="14" customFormat="1" ht="12">
      <c r="B744" s="26">
        <f>CRP!K691</f>
        <v>43887</v>
      </c>
      <c r="C744" s="27">
        <f>CRP!L691</f>
        <v>2.232E-2</v>
      </c>
      <c r="D744" s="27">
        <f>CRP!M691</f>
        <v>0.14088999999999999</v>
      </c>
      <c r="E744" s="27">
        <f>CRP!N691</f>
        <v>0.28828999999999999</v>
      </c>
      <c r="F744" s="27">
        <f>CRP!O691</f>
        <v>0.15243999999999999</v>
      </c>
      <c r="G744" s="27">
        <f>CRP!P691</f>
        <v>1.405E-2</v>
      </c>
      <c r="H744" s="27">
        <f>CRP!Q691</f>
        <v>0.13839000000000001</v>
      </c>
      <c r="AA744" s="26">
        <v>43887</v>
      </c>
      <c r="AB744" s="27">
        <v>2.232E-2</v>
      </c>
      <c r="AC744" s="27">
        <v>0.14088999999999999</v>
      </c>
      <c r="AD744" s="27">
        <v>0.28828999999999999</v>
      </c>
      <c r="AE744" s="27">
        <v>0.15243999999999999</v>
      </c>
      <c r="AF744" s="27">
        <v>1.405E-2</v>
      </c>
      <c r="AG744" s="27">
        <v>0.13839000000000001</v>
      </c>
    </row>
    <row r="745" spans="2:33" s="14" customFormat="1" ht="12">
      <c r="B745" s="26">
        <f>CRP!K692</f>
        <v>43886</v>
      </c>
      <c r="C745" s="27">
        <f>CRP!L692</f>
        <v>2.1999999999999999E-2</v>
      </c>
      <c r="D745" s="27">
        <f>CRP!M692</f>
        <v>0.14002999999999999</v>
      </c>
      <c r="E745" s="27">
        <f>CRP!N692</f>
        <v>0.28827999999999998</v>
      </c>
      <c r="F745" s="27">
        <f>CRP!O692</f>
        <v>0.15178</v>
      </c>
      <c r="G745" s="27">
        <f>CRP!P692</f>
        <v>1.44E-2</v>
      </c>
      <c r="H745" s="27">
        <f>CRP!Q692</f>
        <v>0.13738</v>
      </c>
      <c r="AA745" s="26">
        <v>43886</v>
      </c>
      <c r="AB745" s="27">
        <v>2.1999999999999999E-2</v>
      </c>
      <c r="AC745" s="27">
        <v>0.14002999999999999</v>
      </c>
      <c r="AD745" s="27">
        <v>0.28827999999999998</v>
      </c>
      <c r="AE745" s="27">
        <v>0.15178</v>
      </c>
      <c r="AF745" s="27">
        <v>1.44E-2</v>
      </c>
      <c r="AG745" s="27">
        <v>0.13738</v>
      </c>
    </row>
    <row r="746" spans="2:33" s="14" customFormat="1" ht="12">
      <c r="B746" s="26">
        <f>CRP!K693</f>
        <v>43885</v>
      </c>
      <c r="C746" s="27">
        <f>CRP!L693</f>
        <v>2.2280000000000001E-2</v>
      </c>
      <c r="D746" s="27">
        <f>CRP!M693</f>
        <v>0.13999</v>
      </c>
      <c r="E746" s="27">
        <f>CRP!N693</f>
        <v>0.28808</v>
      </c>
      <c r="F746" s="27">
        <f>CRP!O693</f>
        <v>0.15256</v>
      </c>
      <c r="G746" s="27">
        <f>CRP!P693</f>
        <v>1.4200000000000001E-2</v>
      </c>
      <c r="H746" s="27">
        <f>CRP!Q693</f>
        <v>0.13836000000000001</v>
      </c>
      <c r="AA746" s="26">
        <v>43885</v>
      </c>
      <c r="AB746" s="27">
        <v>2.2280000000000001E-2</v>
      </c>
      <c r="AC746" s="27">
        <v>0.13999</v>
      </c>
      <c r="AD746" s="27">
        <v>0.28808</v>
      </c>
      <c r="AE746" s="27">
        <v>0.15256</v>
      </c>
      <c r="AF746" s="27">
        <v>1.4200000000000001E-2</v>
      </c>
      <c r="AG746" s="27">
        <v>0.13836000000000001</v>
      </c>
    </row>
    <row r="747" spans="2:33" s="14" customFormat="1" ht="12">
      <c r="B747" s="26">
        <f>CRP!K694</f>
        <v>43882</v>
      </c>
      <c r="C747" s="27">
        <f>CRP!L694</f>
        <v>2.1229999999999999E-2</v>
      </c>
      <c r="D747" s="27">
        <f>CRP!M694</f>
        <v>0.14987</v>
      </c>
      <c r="E747" s="27">
        <f>CRP!N694</f>
        <v>0.28604000000000002</v>
      </c>
      <c r="F747" s="27">
        <f>CRP!O694</f>
        <v>0.15572</v>
      </c>
      <c r="G747" s="27">
        <f>CRP!P694</f>
        <v>1.447E-2</v>
      </c>
      <c r="H747" s="27">
        <f>CRP!Q694</f>
        <v>0.14124999999999999</v>
      </c>
      <c r="AA747" s="26">
        <v>43882</v>
      </c>
      <c r="AB747" s="27">
        <v>2.1229999999999999E-2</v>
      </c>
      <c r="AC747" s="27">
        <v>0.14987</v>
      </c>
      <c r="AD747" s="27">
        <v>0.28604000000000002</v>
      </c>
      <c r="AE747" s="27">
        <v>0.15572</v>
      </c>
      <c r="AF747" s="27">
        <v>1.447E-2</v>
      </c>
      <c r="AG747" s="27">
        <v>0.14124999999999999</v>
      </c>
    </row>
    <row r="748" spans="2:33" s="14" customFormat="1" ht="12">
      <c r="B748" s="26">
        <f>CRP!K695</f>
        <v>43881</v>
      </c>
      <c r="C748" s="27">
        <f>CRP!L695</f>
        <v>2.0930000000000001E-2</v>
      </c>
      <c r="D748" s="27">
        <f>CRP!M695</f>
        <v>0.14549000000000001</v>
      </c>
      <c r="E748" s="27">
        <f>CRP!N695</f>
        <v>0.28625</v>
      </c>
      <c r="F748" s="27">
        <f>CRP!O695</f>
        <v>0.15243999999999999</v>
      </c>
      <c r="G748" s="27">
        <f>CRP!P695</f>
        <v>1.5299999999999999E-2</v>
      </c>
      <c r="H748" s="27">
        <f>CRP!Q695</f>
        <v>0.13714000000000001</v>
      </c>
      <c r="AA748" s="26">
        <v>43881</v>
      </c>
      <c r="AB748" s="27">
        <v>2.0930000000000001E-2</v>
      </c>
      <c r="AC748" s="27">
        <v>0.14549000000000001</v>
      </c>
      <c r="AD748" s="27">
        <v>0.28625</v>
      </c>
      <c r="AE748" s="27">
        <v>0.15243999999999999</v>
      </c>
      <c r="AF748" s="27">
        <v>1.5299999999999999E-2</v>
      </c>
      <c r="AG748" s="27">
        <v>0.13714000000000001</v>
      </c>
    </row>
    <row r="749" spans="2:33" s="14" customFormat="1" ht="12">
      <c r="B749" s="26">
        <f>CRP!K696</f>
        <v>43880</v>
      </c>
      <c r="C749" s="27">
        <f>CRP!L696</f>
        <v>2.0809999999999999E-2</v>
      </c>
      <c r="D749" s="27">
        <f>CRP!M696</f>
        <v>0.14487</v>
      </c>
      <c r="E749" s="27">
        <f>CRP!N696</f>
        <v>0.28626000000000001</v>
      </c>
      <c r="F749" s="27">
        <f>CRP!O696</f>
        <v>0.15167</v>
      </c>
      <c r="G749" s="27">
        <f>CRP!P696</f>
        <v>1.555E-2</v>
      </c>
      <c r="H749" s="27">
        <f>CRP!Q696</f>
        <v>0.13611999999999999</v>
      </c>
      <c r="AA749" s="26">
        <v>43880</v>
      </c>
      <c r="AB749" s="27">
        <v>2.0809999999999999E-2</v>
      </c>
      <c r="AC749" s="27">
        <v>0.14487</v>
      </c>
      <c r="AD749" s="27">
        <v>0.28626000000000001</v>
      </c>
      <c r="AE749" s="27">
        <v>0.15167</v>
      </c>
      <c r="AF749" s="27">
        <v>1.555E-2</v>
      </c>
      <c r="AG749" s="27">
        <v>0.13611999999999999</v>
      </c>
    </row>
    <row r="750" spans="2:33" s="14" customFormat="1" ht="12">
      <c r="B750" s="26">
        <f>CRP!K697</f>
        <v>43879</v>
      </c>
      <c r="C750" s="27">
        <f>CRP!L697</f>
        <v>2.0809999999999999E-2</v>
      </c>
      <c r="D750" s="27">
        <f>CRP!M697</f>
        <v>0.14638999999999999</v>
      </c>
      <c r="E750" s="27">
        <f>CRP!N697</f>
        <v>0.28582000000000002</v>
      </c>
      <c r="F750" s="27">
        <f>CRP!O697</f>
        <v>0.15236</v>
      </c>
      <c r="G750" s="27">
        <f>CRP!P697</f>
        <v>1.555E-2</v>
      </c>
      <c r="H750" s="27">
        <f>CRP!Q697</f>
        <v>0.13680999999999999</v>
      </c>
      <c r="AA750" s="26">
        <v>43879</v>
      </c>
      <c r="AB750" s="27">
        <v>2.0809999999999999E-2</v>
      </c>
      <c r="AC750" s="27">
        <v>0.14638999999999999</v>
      </c>
      <c r="AD750" s="27">
        <v>0.28582000000000002</v>
      </c>
      <c r="AE750" s="27">
        <v>0.15236</v>
      </c>
      <c r="AF750" s="27">
        <v>1.555E-2</v>
      </c>
      <c r="AG750" s="27">
        <v>0.13680999999999999</v>
      </c>
    </row>
    <row r="751" spans="2:33" s="14" customFormat="1" ht="12">
      <c r="B751" s="26">
        <f>CRP!K698</f>
        <v>43878</v>
      </c>
      <c r="C751" s="27">
        <f>CRP!L698</f>
        <v>2.0490000000000001E-2</v>
      </c>
      <c r="D751" s="27">
        <f>CRP!M698</f>
        <v>0.14382</v>
      </c>
      <c r="E751" s="27">
        <f>CRP!N698</f>
        <v>0.28560000000000002</v>
      </c>
      <c r="F751" s="27">
        <f>CRP!O698</f>
        <v>0.15057000000000001</v>
      </c>
      <c r="G751" s="27">
        <f>CRP!P698</f>
        <v>1.6150000000000001E-2</v>
      </c>
      <c r="H751" s="27">
        <f>CRP!Q698</f>
        <v>0.13442000000000001</v>
      </c>
      <c r="AA751" s="26">
        <v>43878</v>
      </c>
      <c r="AB751" s="27">
        <v>2.0490000000000001E-2</v>
      </c>
      <c r="AC751" s="27">
        <v>0.14382</v>
      </c>
      <c r="AD751" s="27">
        <v>0.28560000000000002</v>
      </c>
      <c r="AE751" s="27">
        <v>0.15057000000000001</v>
      </c>
      <c r="AF751" s="27">
        <v>1.6150000000000001E-2</v>
      </c>
      <c r="AG751" s="27">
        <v>0.13442000000000001</v>
      </c>
    </row>
    <row r="752" spans="2:33" s="14" customFormat="1" ht="12">
      <c r="B752" s="26">
        <f>CRP!K699</f>
        <v>43875</v>
      </c>
      <c r="C752" s="27">
        <f>CRP!L699</f>
        <v>2.0490000000000001E-2</v>
      </c>
      <c r="D752" s="27">
        <f>CRP!M699</f>
        <v>0.14033000000000001</v>
      </c>
      <c r="E752" s="27">
        <f>CRP!N699</f>
        <v>0.28466000000000002</v>
      </c>
      <c r="F752" s="27">
        <f>CRP!O699</f>
        <v>0.14974000000000001</v>
      </c>
      <c r="G752" s="27">
        <f>CRP!P699</f>
        <v>1.6570000000000001E-2</v>
      </c>
      <c r="H752" s="27">
        <f>CRP!Q699</f>
        <v>0.13317000000000001</v>
      </c>
      <c r="AA752" s="26">
        <v>43875</v>
      </c>
      <c r="AB752" s="27">
        <v>2.0490000000000001E-2</v>
      </c>
      <c r="AC752" s="27">
        <v>0.14033000000000001</v>
      </c>
      <c r="AD752" s="27">
        <v>0.28466000000000002</v>
      </c>
      <c r="AE752" s="27">
        <v>0.14974000000000001</v>
      </c>
      <c r="AF752" s="27">
        <v>1.6570000000000001E-2</v>
      </c>
      <c r="AG752" s="27">
        <v>0.13317000000000001</v>
      </c>
    </row>
    <row r="753" spans="2:33" s="14" customFormat="1" ht="12">
      <c r="B753" s="26">
        <f>CRP!K700</f>
        <v>43874</v>
      </c>
      <c r="C753" s="27">
        <f>CRP!L700</f>
        <v>2.036E-2</v>
      </c>
      <c r="D753" s="27">
        <f>CRP!M700</f>
        <v>0.14124</v>
      </c>
      <c r="E753" s="27">
        <f>CRP!N700</f>
        <v>0.28559000000000001</v>
      </c>
      <c r="F753" s="27">
        <f>CRP!O700</f>
        <v>0.14968000000000001</v>
      </c>
      <c r="G753" s="27">
        <f>CRP!P700</f>
        <v>1.6049999999999998E-2</v>
      </c>
      <c r="H753" s="27">
        <f>CRP!Q700</f>
        <v>0.13363</v>
      </c>
      <c r="AA753" s="26">
        <v>43874</v>
      </c>
      <c r="AB753" s="27">
        <v>2.036E-2</v>
      </c>
      <c r="AC753" s="27">
        <v>0.14124</v>
      </c>
      <c r="AD753" s="27">
        <v>0.28559000000000001</v>
      </c>
      <c r="AE753" s="27">
        <v>0.14968000000000001</v>
      </c>
      <c r="AF753" s="27">
        <v>1.6049999999999998E-2</v>
      </c>
      <c r="AG753" s="27">
        <v>0.13363</v>
      </c>
    </row>
    <row r="754" spans="2:33" s="14" customFormat="1" ht="12">
      <c r="B754" s="26">
        <f>CRP!K701</f>
        <v>43873</v>
      </c>
      <c r="C754" s="27">
        <f>CRP!L701</f>
        <v>2.0250000000000001E-2</v>
      </c>
      <c r="D754" s="27">
        <f>CRP!M701</f>
        <v>0.14161000000000001</v>
      </c>
      <c r="E754" s="27">
        <f>CRP!N701</f>
        <v>0.28555000000000003</v>
      </c>
      <c r="F754" s="27">
        <f>CRP!O701</f>
        <v>0.14957000000000001</v>
      </c>
      <c r="G754" s="27">
        <f>CRP!P701</f>
        <v>1.6150000000000001E-2</v>
      </c>
      <c r="H754" s="27">
        <f>CRP!Q701</f>
        <v>0.13342000000000001</v>
      </c>
      <c r="AA754" s="26">
        <v>43873</v>
      </c>
      <c r="AB754" s="27">
        <v>2.0250000000000001E-2</v>
      </c>
      <c r="AC754" s="27">
        <v>0.14161000000000001</v>
      </c>
      <c r="AD754" s="27">
        <v>0.28555000000000003</v>
      </c>
      <c r="AE754" s="27">
        <v>0.14957000000000001</v>
      </c>
      <c r="AF754" s="27">
        <v>1.6150000000000001E-2</v>
      </c>
      <c r="AG754" s="27">
        <v>0.13342000000000001</v>
      </c>
    </row>
    <row r="755" spans="2:33" s="14" customFormat="1" ht="12">
      <c r="B755" s="26">
        <f>CRP!K702</f>
        <v>43872</v>
      </c>
      <c r="C755" s="27">
        <f>CRP!L702</f>
        <v>2.0310000000000002E-2</v>
      </c>
      <c r="D755" s="27">
        <f>CRP!M702</f>
        <v>0.14183000000000001</v>
      </c>
      <c r="E755" s="27">
        <f>CRP!N702</f>
        <v>0.28572999999999998</v>
      </c>
      <c r="F755" s="27">
        <f>CRP!O702</f>
        <v>0.15031</v>
      </c>
      <c r="G755" s="27">
        <f>CRP!P702</f>
        <v>1.5970000000000002E-2</v>
      </c>
      <c r="H755" s="27">
        <f>CRP!Q702</f>
        <v>0.13433999999999999</v>
      </c>
      <c r="AA755" s="26">
        <v>43872</v>
      </c>
      <c r="AB755" s="27">
        <v>2.0310000000000002E-2</v>
      </c>
      <c r="AC755" s="27">
        <v>0.14183000000000001</v>
      </c>
      <c r="AD755" s="27">
        <v>0.28572999999999998</v>
      </c>
      <c r="AE755" s="27">
        <v>0.15031</v>
      </c>
      <c r="AF755" s="27">
        <v>1.5970000000000002E-2</v>
      </c>
      <c r="AG755" s="27">
        <v>0.13433999999999999</v>
      </c>
    </row>
    <row r="756" spans="2:33" s="14" customFormat="1" ht="12">
      <c r="B756" s="26">
        <f>CRP!K703</f>
        <v>43871</v>
      </c>
      <c r="C756" s="27">
        <f>CRP!L703</f>
        <v>2.0500000000000001E-2</v>
      </c>
      <c r="D756" s="27">
        <f>CRP!M703</f>
        <v>0.14207</v>
      </c>
      <c r="E756" s="27">
        <f>CRP!N703</f>
        <v>0.28312999999999999</v>
      </c>
      <c r="F756" s="27">
        <f>CRP!O703</f>
        <v>0.15226999999999999</v>
      </c>
      <c r="G756" s="27">
        <f>CRP!P703</f>
        <v>1.6049999999999998E-2</v>
      </c>
      <c r="H756" s="27">
        <f>CRP!Q703</f>
        <v>0.13622000000000001</v>
      </c>
      <c r="AA756" s="26">
        <v>43871</v>
      </c>
      <c r="AB756" s="27">
        <v>2.0500000000000001E-2</v>
      </c>
      <c r="AC756" s="27">
        <v>0.14207</v>
      </c>
      <c r="AD756" s="27">
        <v>0.28312999999999999</v>
      </c>
      <c r="AE756" s="27">
        <v>0.15226999999999999</v>
      </c>
      <c r="AF756" s="27">
        <v>1.6049999999999998E-2</v>
      </c>
      <c r="AG756" s="27">
        <v>0.13622000000000001</v>
      </c>
    </row>
    <row r="757" spans="2:33" s="14" customFormat="1" ht="12">
      <c r="B757" s="26">
        <f>CRP!K704</f>
        <v>43868</v>
      </c>
      <c r="C757" s="27">
        <f>CRP!L704</f>
        <v>2.0029999999999999E-2</v>
      </c>
      <c r="D757" s="27">
        <f>CRP!M704</f>
        <v>0.14373</v>
      </c>
      <c r="E757" s="27">
        <f>CRP!N704</f>
        <v>0.28108</v>
      </c>
      <c r="F757" s="27">
        <f>CRP!O704</f>
        <v>0.15326000000000001</v>
      </c>
      <c r="G757" s="27">
        <f>CRP!P704</f>
        <v>1.602E-2</v>
      </c>
      <c r="H757" s="27">
        <f>CRP!Q704</f>
        <v>0.13724</v>
      </c>
      <c r="AA757" s="26">
        <v>43868</v>
      </c>
      <c r="AB757" s="27">
        <v>2.0029999999999999E-2</v>
      </c>
      <c r="AC757" s="27">
        <v>0.14373</v>
      </c>
      <c r="AD757" s="27">
        <v>0.28108</v>
      </c>
      <c r="AE757" s="27">
        <v>0.15326000000000001</v>
      </c>
      <c r="AF757" s="27">
        <v>1.602E-2</v>
      </c>
      <c r="AG757" s="27">
        <v>0.13724</v>
      </c>
    </row>
    <row r="758" spans="2:33" s="14" customFormat="1" ht="12">
      <c r="B758" s="26">
        <f>CRP!K705</f>
        <v>43867</v>
      </c>
      <c r="C758" s="27">
        <f>CRP!L705</f>
        <v>1.9789999999999999E-2</v>
      </c>
      <c r="D758" s="27">
        <f>CRP!M705</f>
        <v>0.13483000000000001</v>
      </c>
      <c r="E758" s="27">
        <f>CRP!N705</f>
        <v>0.28010000000000002</v>
      </c>
      <c r="F758" s="27">
        <f>CRP!O705</f>
        <v>0.14710000000000001</v>
      </c>
      <c r="G758" s="27">
        <f>CRP!P705</f>
        <v>1.6150000000000001E-2</v>
      </c>
      <c r="H758" s="27">
        <f>CRP!Q705</f>
        <v>0.13095000000000001</v>
      </c>
      <c r="AA758" s="26">
        <v>43867</v>
      </c>
      <c r="AB758" s="27">
        <v>1.9789999999999999E-2</v>
      </c>
      <c r="AC758" s="27">
        <v>0.13483000000000001</v>
      </c>
      <c r="AD758" s="27">
        <v>0.28010000000000002</v>
      </c>
      <c r="AE758" s="27">
        <v>0.14710000000000001</v>
      </c>
      <c r="AF758" s="27">
        <v>1.6150000000000001E-2</v>
      </c>
      <c r="AG758" s="27">
        <v>0.13095000000000001</v>
      </c>
    </row>
    <row r="759" spans="2:33" s="14" customFormat="1" ht="12">
      <c r="B759" s="26">
        <f>CRP!K706</f>
        <v>43866</v>
      </c>
      <c r="C759" s="27">
        <f>CRP!L706</f>
        <v>2.0320000000000001E-2</v>
      </c>
      <c r="D759" s="27">
        <f>CRP!M706</f>
        <v>0.13031999999999999</v>
      </c>
      <c r="E759" s="27">
        <f>CRP!N706</f>
        <v>0.28027000000000002</v>
      </c>
      <c r="F759" s="27">
        <f>CRP!O706</f>
        <v>0.14463000000000001</v>
      </c>
      <c r="G759" s="27">
        <f>CRP!P706</f>
        <v>1.602E-2</v>
      </c>
      <c r="H759" s="27">
        <f>CRP!Q706</f>
        <v>0.12861</v>
      </c>
      <c r="AA759" s="26">
        <v>43866</v>
      </c>
      <c r="AB759" s="27">
        <v>2.0320000000000001E-2</v>
      </c>
      <c r="AC759" s="27">
        <v>0.13031999999999999</v>
      </c>
      <c r="AD759" s="27">
        <v>0.28027000000000002</v>
      </c>
      <c r="AE759" s="27">
        <v>0.14463000000000001</v>
      </c>
      <c r="AF759" s="27">
        <v>1.602E-2</v>
      </c>
      <c r="AG759" s="27">
        <v>0.12861</v>
      </c>
    </row>
    <row r="760" spans="2:33" s="14" customFormat="1" ht="12">
      <c r="B760" s="26">
        <f>CRP!K707</f>
        <v>43865</v>
      </c>
      <c r="C760" s="27">
        <f>CRP!L707</f>
        <v>2.0389999999999998E-2</v>
      </c>
      <c r="D760" s="27">
        <f>CRP!M707</f>
        <v>0.13067000000000001</v>
      </c>
      <c r="E760" s="27">
        <f>CRP!N707</f>
        <v>0.27956999999999999</v>
      </c>
      <c r="F760" s="27">
        <f>CRP!O707</f>
        <v>0.14155000000000001</v>
      </c>
      <c r="G760" s="27">
        <f>CRP!P707</f>
        <v>1.6320000000000001E-2</v>
      </c>
      <c r="H760" s="27">
        <f>CRP!Q707</f>
        <v>0.12523000000000001</v>
      </c>
      <c r="AA760" s="26">
        <v>43865</v>
      </c>
      <c r="AB760" s="27">
        <v>2.0389999999999998E-2</v>
      </c>
      <c r="AC760" s="27">
        <v>0.13067000000000001</v>
      </c>
      <c r="AD760" s="27">
        <v>0.27956999999999999</v>
      </c>
      <c r="AE760" s="27">
        <v>0.14155000000000001</v>
      </c>
      <c r="AF760" s="27">
        <v>1.6320000000000001E-2</v>
      </c>
      <c r="AG760" s="27">
        <v>0.12523000000000001</v>
      </c>
    </row>
    <row r="761" spans="2:33" s="14" customFormat="1" ht="12">
      <c r="B761" s="26">
        <f>CRP!K708</f>
        <v>43864</v>
      </c>
      <c r="C761" s="27">
        <f>CRP!L708</f>
        <v>1.9359999999999999E-2</v>
      </c>
      <c r="D761" s="27">
        <f>CRP!M708</f>
        <v>0.11412</v>
      </c>
      <c r="E761" s="27">
        <f>CRP!N708</f>
        <v>0.28039999999999998</v>
      </c>
      <c r="F761" s="27">
        <f>CRP!O708</f>
        <v>0.13406000000000001</v>
      </c>
      <c r="G761" s="27">
        <f>CRP!P708</f>
        <v>1.555E-2</v>
      </c>
      <c r="H761" s="27">
        <f>CRP!Q708</f>
        <v>0.11851</v>
      </c>
      <c r="AA761" s="26">
        <v>43864</v>
      </c>
      <c r="AB761" s="27">
        <v>1.9359999999999999E-2</v>
      </c>
      <c r="AC761" s="27">
        <v>0.11412</v>
      </c>
      <c r="AD761" s="27">
        <v>0.28039999999999998</v>
      </c>
      <c r="AE761" s="27">
        <v>0.13406000000000001</v>
      </c>
      <c r="AF761" s="27">
        <v>1.555E-2</v>
      </c>
      <c r="AG761" s="27">
        <v>0.11851</v>
      </c>
    </row>
    <row r="762" spans="2:33" s="14" customFormat="1" ht="12">
      <c r="B762" s="26">
        <f>CRP!K709</f>
        <v>43861</v>
      </c>
      <c r="C762" s="27">
        <f>CRP!L709</f>
        <v>2.2360000000000001E-2</v>
      </c>
      <c r="D762" s="27">
        <f>CRP!M709</f>
        <v>0.10198</v>
      </c>
      <c r="E762" s="27">
        <f>CRP!N709</f>
        <v>0.27576000000000001</v>
      </c>
      <c r="F762" s="27">
        <f>CRP!O709</f>
        <v>0.12889</v>
      </c>
      <c r="G762" s="27">
        <f>CRP!P709</f>
        <v>1.562E-2</v>
      </c>
      <c r="H762" s="27">
        <f>CRP!Q709</f>
        <v>0.11327</v>
      </c>
      <c r="AA762" s="26">
        <v>43861</v>
      </c>
      <c r="AB762" s="27">
        <v>2.2360000000000001E-2</v>
      </c>
      <c r="AC762" s="27">
        <v>0.10198</v>
      </c>
      <c r="AD762" s="27">
        <v>0.27576000000000001</v>
      </c>
      <c r="AE762" s="27">
        <v>0.12889</v>
      </c>
      <c r="AF762" s="27">
        <v>1.562E-2</v>
      </c>
      <c r="AG762" s="27">
        <v>0.11327</v>
      </c>
    </row>
    <row r="763" spans="2:33" s="14" customFormat="1" ht="12">
      <c r="B763" s="26">
        <f>CRP!K710</f>
        <v>43860</v>
      </c>
      <c r="C763" s="27">
        <f>CRP!L710</f>
        <v>2.2349999999999998E-2</v>
      </c>
      <c r="D763" s="27">
        <f>CRP!M710</f>
        <v>0.10852000000000001</v>
      </c>
      <c r="E763" s="27">
        <f>CRP!N710</f>
        <v>0.27606999999999998</v>
      </c>
      <c r="F763" s="27">
        <f>CRP!O710</f>
        <v>0.13189999999999999</v>
      </c>
      <c r="G763" s="27">
        <f>CRP!P710</f>
        <v>1.5570000000000001E-2</v>
      </c>
      <c r="H763" s="27">
        <f>CRP!Q710</f>
        <v>0.11633</v>
      </c>
      <c r="AA763" s="26">
        <v>43860</v>
      </c>
      <c r="AB763" s="27">
        <v>2.2349999999999998E-2</v>
      </c>
      <c r="AC763" s="27">
        <v>0.10852000000000001</v>
      </c>
      <c r="AD763" s="27">
        <v>0.27606999999999998</v>
      </c>
      <c r="AE763" s="27">
        <v>0.13189999999999999</v>
      </c>
      <c r="AF763" s="27">
        <v>1.5570000000000001E-2</v>
      </c>
      <c r="AG763" s="27">
        <v>0.11633</v>
      </c>
    </row>
    <row r="764" spans="2:33" s="14" customFormat="1" ht="12">
      <c r="B764" s="26">
        <f>CRP!K711</f>
        <v>43859</v>
      </c>
      <c r="C764" s="27">
        <f>CRP!L711</f>
        <v>2.2040000000000001E-2</v>
      </c>
      <c r="D764" s="27">
        <f>CRP!M711</f>
        <v>0.11355</v>
      </c>
      <c r="E764" s="27">
        <f>CRP!N711</f>
        <v>0.27755000000000002</v>
      </c>
      <c r="F764" s="27">
        <f>CRP!O711</f>
        <v>0.13289999999999999</v>
      </c>
      <c r="G764" s="27">
        <f>CRP!P711</f>
        <v>1.575E-2</v>
      </c>
      <c r="H764" s="27">
        <f>CRP!Q711</f>
        <v>0.11715</v>
      </c>
      <c r="AA764" s="26">
        <v>43859</v>
      </c>
      <c r="AB764" s="27">
        <v>2.2040000000000001E-2</v>
      </c>
      <c r="AC764" s="27">
        <v>0.11355</v>
      </c>
      <c r="AD764" s="27">
        <v>0.27755000000000002</v>
      </c>
      <c r="AE764" s="27">
        <v>0.13289999999999999</v>
      </c>
      <c r="AF764" s="27">
        <v>1.575E-2</v>
      </c>
      <c r="AG764" s="27">
        <v>0.11715</v>
      </c>
    </row>
    <row r="765" spans="2:33" s="14" customFormat="1" ht="12">
      <c r="B765" s="26">
        <f>CRP!K712</f>
        <v>43858</v>
      </c>
      <c r="C765" s="27">
        <f>CRP!L712</f>
        <v>2.2200000000000001E-2</v>
      </c>
      <c r="D765" s="27">
        <f>CRP!M712</f>
        <v>0.11027000000000001</v>
      </c>
      <c r="E765" s="27">
        <f>CRP!N712</f>
        <v>0.27750999999999998</v>
      </c>
      <c r="F765" s="27">
        <f>CRP!O712</f>
        <v>0.13102</v>
      </c>
      <c r="G765" s="27">
        <f>CRP!P712</f>
        <v>1.601E-2</v>
      </c>
      <c r="H765" s="27">
        <f>CRP!Q712</f>
        <v>0.11501</v>
      </c>
      <c r="AA765" s="26">
        <v>43858</v>
      </c>
      <c r="AB765" s="27">
        <v>2.2200000000000001E-2</v>
      </c>
      <c r="AC765" s="27">
        <v>0.11027000000000001</v>
      </c>
      <c r="AD765" s="27">
        <v>0.27750999999999998</v>
      </c>
      <c r="AE765" s="27">
        <v>0.13102</v>
      </c>
      <c r="AF765" s="27">
        <v>1.601E-2</v>
      </c>
      <c r="AG765" s="27">
        <v>0.11501</v>
      </c>
    </row>
    <row r="766" spans="2:33" s="14" customFormat="1" ht="12">
      <c r="B766" s="26">
        <f>CRP!K713</f>
        <v>43853</v>
      </c>
      <c r="C766" s="27">
        <f>CRP!L713</f>
        <v>2.171E-2</v>
      </c>
      <c r="D766" s="27">
        <f>CRP!M713</f>
        <v>0.10355</v>
      </c>
      <c r="E766" s="27">
        <f>CRP!N713</f>
        <v>0.27843000000000001</v>
      </c>
      <c r="F766" s="27">
        <f>CRP!O713</f>
        <v>0.12684999999999999</v>
      </c>
      <c r="G766" s="27">
        <f>CRP!P713</f>
        <v>1.7000000000000001E-2</v>
      </c>
      <c r="H766" s="27">
        <f>CRP!Q713</f>
        <v>0.10985</v>
      </c>
      <c r="AA766" s="26">
        <v>43853</v>
      </c>
      <c r="AB766" s="27">
        <v>2.171E-2</v>
      </c>
      <c r="AC766" s="27">
        <v>0.10355</v>
      </c>
      <c r="AD766" s="27">
        <v>0.27843000000000001</v>
      </c>
      <c r="AE766" s="27">
        <v>0.12684999999999999</v>
      </c>
      <c r="AF766" s="27">
        <v>1.7000000000000001E-2</v>
      </c>
      <c r="AG766" s="27">
        <v>0.10985</v>
      </c>
    </row>
    <row r="767" spans="2:33" s="14" customFormat="1" ht="12">
      <c r="B767" s="26">
        <f>CRP!K714</f>
        <v>43852</v>
      </c>
      <c r="C767" s="27">
        <f>CRP!L714</f>
        <v>2.146E-2</v>
      </c>
      <c r="D767" s="27">
        <f>CRP!M714</f>
        <v>9.8949999999999996E-2</v>
      </c>
      <c r="E767" s="27">
        <f>CRP!N714</f>
        <v>0.27833000000000002</v>
      </c>
      <c r="F767" s="27">
        <f>CRP!O714</f>
        <v>0.12458</v>
      </c>
      <c r="G767" s="27">
        <f>CRP!P714</f>
        <v>1.7299999999999999E-2</v>
      </c>
      <c r="H767" s="27">
        <f>CRP!Q714</f>
        <v>0.10728</v>
      </c>
      <c r="AA767" s="26">
        <v>43852</v>
      </c>
      <c r="AB767" s="27">
        <v>2.146E-2</v>
      </c>
      <c r="AC767" s="27">
        <v>9.8949999999999996E-2</v>
      </c>
      <c r="AD767" s="27">
        <v>0.27833000000000002</v>
      </c>
      <c r="AE767" s="27">
        <v>0.12458</v>
      </c>
      <c r="AF767" s="27">
        <v>1.7299999999999999E-2</v>
      </c>
      <c r="AG767" s="27">
        <v>0.10728</v>
      </c>
    </row>
    <row r="768" spans="2:33" s="14" customFormat="1" ht="12">
      <c r="B768" s="26">
        <f>CRP!K715</f>
        <v>43851</v>
      </c>
      <c r="C768" s="27">
        <f>CRP!L715</f>
        <v>2.164E-2</v>
      </c>
      <c r="D768" s="27">
        <f>CRP!M715</f>
        <v>9.8290000000000002E-2</v>
      </c>
      <c r="E768" s="27">
        <f>CRP!N715</f>
        <v>0.27871000000000001</v>
      </c>
      <c r="F768" s="27">
        <f>CRP!O715</f>
        <v>0.1246</v>
      </c>
      <c r="G768" s="27">
        <f>CRP!P715</f>
        <v>1.6920000000000001E-2</v>
      </c>
      <c r="H768" s="27">
        <f>CRP!Q715</f>
        <v>0.10768</v>
      </c>
      <c r="AA768" s="26">
        <v>43851</v>
      </c>
      <c r="AB768" s="27">
        <v>2.164E-2</v>
      </c>
      <c r="AC768" s="27">
        <v>9.8290000000000002E-2</v>
      </c>
      <c r="AD768" s="27">
        <v>0.27871000000000001</v>
      </c>
      <c r="AE768" s="27">
        <v>0.1246</v>
      </c>
      <c r="AF768" s="27">
        <v>1.6920000000000001E-2</v>
      </c>
      <c r="AG768" s="27">
        <v>0.10768</v>
      </c>
    </row>
    <row r="769" spans="2:33" s="14" customFormat="1" ht="12">
      <c r="B769" s="26">
        <f>CRP!K716</f>
        <v>43850</v>
      </c>
      <c r="C769" s="27">
        <f>CRP!L716</f>
        <v>2.1340000000000001E-2</v>
      </c>
      <c r="D769" s="27">
        <f>CRP!M716</f>
        <v>9.5519999999999994E-2</v>
      </c>
      <c r="E769" s="27">
        <f>CRP!N716</f>
        <v>0.27900000000000003</v>
      </c>
      <c r="F769" s="27">
        <f>CRP!O716</f>
        <v>0.12255000000000001</v>
      </c>
      <c r="G769" s="27">
        <f>CRP!P716</f>
        <v>1.7559999999999999E-2</v>
      </c>
      <c r="H769" s="27">
        <f>CRP!Q716</f>
        <v>0.10499</v>
      </c>
      <c r="AA769" s="26">
        <v>43850</v>
      </c>
      <c r="AB769" s="27">
        <v>2.1340000000000001E-2</v>
      </c>
      <c r="AC769" s="27">
        <v>9.5519999999999994E-2</v>
      </c>
      <c r="AD769" s="27">
        <v>0.27900000000000003</v>
      </c>
      <c r="AE769" s="27">
        <v>0.12255000000000001</v>
      </c>
      <c r="AF769" s="27">
        <v>1.7559999999999999E-2</v>
      </c>
      <c r="AG769" s="27">
        <v>0.10499</v>
      </c>
    </row>
    <row r="770" spans="2:33" s="14" customFormat="1" ht="12">
      <c r="B770" s="26">
        <f>CRP!K717</f>
        <v>43847</v>
      </c>
      <c r="C770" s="27">
        <f>CRP!L717</f>
        <v>2.1479999999999999E-2</v>
      </c>
      <c r="D770" s="27">
        <f>CRP!M717</f>
        <v>9.2730000000000007E-2</v>
      </c>
      <c r="E770" s="27">
        <f>CRP!N717</f>
        <v>0.27994999999999998</v>
      </c>
      <c r="F770" s="27">
        <f>CRP!O717</f>
        <v>0.12125</v>
      </c>
      <c r="G770" s="27">
        <f>CRP!P717</f>
        <v>1.7399999999999999E-2</v>
      </c>
      <c r="H770" s="27">
        <f>CRP!Q717</f>
        <v>0.10385</v>
      </c>
      <c r="AA770" s="26">
        <v>43847</v>
      </c>
      <c r="AB770" s="27">
        <v>2.1479999999999999E-2</v>
      </c>
      <c r="AC770" s="27">
        <v>9.2730000000000007E-2</v>
      </c>
      <c r="AD770" s="27">
        <v>0.27994999999999998</v>
      </c>
      <c r="AE770" s="27">
        <v>0.12125</v>
      </c>
      <c r="AF770" s="27">
        <v>1.7399999999999999E-2</v>
      </c>
      <c r="AG770" s="27">
        <v>0.10385</v>
      </c>
    </row>
    <row r="771" spans="2:33" s="14" customFormat="1" ht="12">
      <c r="B771" s="26">
        <f>CRP!K718</f>
        <v>43846</v>
      </c>
      <c r="C771" s="27">
        <f>CRP!L718</f>
        <v>2.1499999999999998E-2</v>
      </c>
      <c r="D771" s="27">
        <f>CRP!M718</f>
        <v>9.2230000000000006E-2</v>
      </c>
      <c r="E771" s="27">
        <f>CRP!N718</f>
        <v>0.28151999999999999</v>
      </c>
      <c r="F771" s="27">
        <f>CRP!O718</f>
        <v>0.12099</v>
      </c>
      <c r="G771" s="27">
        <f>CRP!P718</f>
        <v>1.7049999999999999E-2</v>
      </c>
      <c r="H771" s="27">
        <f>CRP!Q718</f>
        <v>0.10394</v>
      </c>
      <c r="AA771" s="26">
        <v>43846</v>
      </c>
      <c r="AB771" s="27">
        <v>2.1499999999999998E-2</v>
      </c>
      <c r="AC771" s="27">
        <v>9.2230000000000006E-2</v>
      </c>
      <c r="AD771" s="27">
        <v>0.28151999999999999</v>
      </c>
      <c r="AE771" s="27">
        <v>0.12099</v>
      </c>
      <c r="AF771" s="27">
        <v>1.7049999999999999E-2</v>
      </c>
      <c r="AG771" s="27">
        <v>0.10394</v>
      </c>
    </row>
    <row r="772" spans="2:33" s="14" customFormat="1" ht="12">
      <c r="B772" s="26">
        <f>CRP!K719</f>
        <v>43845</v>
      </c>
      <c r="C772" s="27">
        <f>CRP!L719</f>
        <v>2.1680000000000001E-2</v>
      </c>
      <c r="D772" s="27">
        <f>CRP!M719</f>
        <v>9.2730000000000007E-2</v>
      </c>
      <c r="E772" s="27">
        <f>CRP!N719</f>
        <v>0.28172000000000003</v>
      </c>
      <c r="F772" s="27">
        <f>CRP!O719</f>
        <v>0.12129</v>
      </c>
      <c r="G772" s="27">
        <f>CRP!P719</f>
        <v>1.6959999999999999E-2</v>
      </c>
      <c r="H772" s="27">
        <f>CRP!Q719</f>
        <v>0.10433000000000001</v>
      </c>
      <c r="AA772" s="26">
        <v>43845</v>
      </c>
      <c r="AB772" s="27">
        <v>2.1680000000000001E-2</v>
      </c>
      <c r="AC772" s="27">
        <v>9.2730000000000007E-2</v>
      </c>
      <c r="AD772" s="27">
        <v>0.28172000000000003</v>
      </c>
      <c r="AE772" s="27">
        <v>0.12129</v>
      </c>
      <c r="AF772" s="27">
        <v>1.6959999999999999E-2</v>
      </c>
      <c r="AG772" s="27">
        <v>0.10433000000000001</v>
      </c>
    </row>
    <row r="773" spans="2:33" s="14" customFormat="1" ht="12">
      <c r="B773" s="26">
        <f>CRP!K720</f>
        <v>43844</v>
      </c>
      <c r="C773" s="27">
        <f>CRP!L720</f>
        <v>2.1579999999999998E-2</v>
      </c>
      <c r="D773" s="27">
        <f>CRP!M720</f>
        <v>9.1249999999999998E-2</v>
      </c>
      <c r="E773" s="27">
        <f>CRP!N720</f>
        <v>0.28142</v>
      </c>
      <c r="F773" s="27">
        <f>CRP!O720</f>
        <v>0.12068</v>
      </c>
      <c r="G773" s="27">
        <f>CRP!P720</f>
        <v>1.7149999999999999E-2</v>
      </c>
      <c r="H773" s="27">
        <f>CRP!Q720</f>
        <v>0.10353</v>
      </c>
      <c r="AA773" s="26">
        <v>43844</v>
      </c>
      <c r="AB773" s="27">
        <v>2.1579999999999998E-2</v>
      </c>
      <c r="AC773" s="27">
        <v>9.1249999999999998E-2</v>
      </c>
      <c r="AD773" s="27">
        <v>0.28142</v>
      </c>
      <c r="AE773" s="27">
        <v>0.12068</v>
      </c>
      <c r="AF773" s="27">
        <v>1.7149999999999999E-2</v>
      </c>
      <c r="AG773" s="27">
        <v>0.10353</v>
      </c>
    </row>
    <row r="774" spans="2:33" s="14" customFormat="1" ht="12">
      <c r="B774" s="26">
        <f>CRP!K721</f>
        <v>43843</v>
      </c>
      <c r="C774" s="27">
        <f>CRP!L721</f>
        <v>2.1700000000000001E-2</v>
      </c>
      <c r="D774" s="27">
        <f>CRP!M721</f>
        <v>9.5750000000000002E-2</v>
      </c>
      <c r="E774" s="27">
        <f>CRP!N721</f>
        <v>0.28177000000000002</v>
      </c>
      <c r="F774" s="27">
        <f>CRP!O721</f>
        <v>0.12145</v>
      </c>
      <c r="G774" s="27">
        <f>CRP!P721</f>
        <v>1.7319999999999999E-2</v>
      </c>
      <c r="H774" s="27">
        <f>CRP!Q721</f>
        <v>0.10413</v>
      </c>
      <c r="AA774" s="26">
        <v>43843</v>
      </c>
      <c r="AB774" s="27">
        <v>2.1700000000000001E-2</v>
      </c>
      <c r="AC774" s="27">
        <v>9.5750000000000002E-2</v>
      </c>
      <c r="AD774" s="27">
        <v>0.28177000000000002</v>
      </c>
      <c r="AE774" s="27">
        <v>0.12145</v>
      </c>
      <c r="AF774" s="27">
        <v>1.7319999999999999E-2</v>
      </c>
      <c r="AG774" s="27">
        <v>0.10413</v>
      </c>
    </row>
    <row r="775" spans="2:33" s="14" customFormat="1" ht="12">
      <c r="B775" s="26">
        <f>CRP!K722</f>
        <v>43840</v>
      </c>
      <c r="C775" s="27">
        <f>CRP!L722</f>
        <v>2.1909999999999999E-2</v>
      </c>
      <c r="D775" s="27">
        <f>CRP!M722</f>
        <v>8.8900000000000007E-2</v>
      </c>
      <c r="E775" s="27">
        <f>CRP!N722</f>
        <v>0.28192</v>
      </c>
      <c r="F775" s="27">
        <f>CRP!O722</f>
        <v>0.12163</v>
      </c>
      <c r="G775" s="27">
        <f>CRP!P722</f>
        <v>1.7090000000000001E-2</v>
      </c>
      <c r="H775" s="27">
        <f>CRP!Q722</f>
        <v>0.10453999999999999</v>
      </c>
      <c r="AA775" s="26">
        <v>43840</v>
      </c>
      <c r="AB775" s="27">
        <v>2.1909999999999999E-2</v>
      </c>
      <c r="AC775" s="27">
        <v>8.8900000000000007E-2</v>
      </c>
      <c r="AD775" s="27">
        <v>0.28192</v>
      </c>
      <c r="AE775" s="27">
        <v>0.12163</v>
      </c>
      <c r="AF775" s="27">
        <v>1.7090000000000001E-2</v>
      </c>
      <c r="AG775" s="27">
        <v>0.10453999999999999</v>
      </c>
    </row>
    <row r="776" spans="2:33" s="14" customFormat="1" ht="12">
      <c r="B776" s="26">
        <f>CRP!K723</f>
        <v>43839</v>
      </c>
      <c r="C776" s="27">
        <f>CRP!L723</f>
        <v>2.2110000000000001E-2</v>
      </c>
      <c r="D776" s="27">
        <f>CRP!M723</f>
        <v>8.9550000000000005E-2</v>
      </c>
      <c r="E776" s="27">
        <f>CRP!N723</f>
        <v>0.28167999999999999</v>
      </c>
      <c r="F776" s="27">
        <f>CRP!O723</f>
        <v>0.12268999999999999</v>
      </c>
      <c r="G776" s="27">
        <f>CRP!P723</f>
        <v>1.685E-2</v>
      </c>
      <c r="H776" s="27">
        <f>CRP!Q723</f>
        <v>0.10584</v>
      </c>
      <c r="AA776" s="26">
        <v>43839</v>
      </c>
      <c r="AB776" s="27">
        <v>2.2110000000000001E-2</v>
      </c>
      <c r="AC776" s="27">
        <v>8.9550000000000005E-2</v>
      </c>
      <c r="AD776" s="27">
        <v>0.28167999999999999</v>
      </c>
      <c r="AE776" s="27">
        <v>0.12268999999999999</v>
      </c>
      <c r="AF776" s="27">
        <v>1.685E-2</v>
      </c>
      <c r="AG776" s="27">
        <v>0.10584</v>
      </c>
    </row>
    <row r="777" spans="2:33" s="14" customFormat="1" ht="12">
      <c r="B777" s="26">
        <f>CRP!K724</f>
        <v>43838</v>
      </c>
      <c r="C777" s="27">
        <f>CRP!L724</f>
        <v>2.2460000000000001E-2</v>
      </c>
      <c r="D777" s="27">
        <f>CRP!M724</f>
        <v>9.5439999999999997E-2</v>
      </c>
      <c r="E777" s="27">
        <f>CRP!N724</f>
        <v>0.28227000000000002</v>
      </c>
      <c r="F777" s="27">
        <f>CRP!O724</f>
        <v>0.12514</v>
      </c>
      <c r="G777" s="27">
        <f>CRP!P724</f>
        <v>1.635E-2</v>
      </c>
      <c r="H777" s="27">
        <f>CRP!Q724</f>
        <v>0.10879</v>
      </c>
      <c r="AA777" s="26">
        <v>43838</v>
      </c>
      <c r="AB777" s="27">
        <v>2.2460000000000001E-2</v>
      </c>
      <c r="AC777" s="27">
        <v>9.5439999999999997E-2</v>
      </c>
      <c r="AD777" s="27">
        <v>0.28227000000000002</v>
      </c>
      <c r="AE777" s="27">
        <v>0.12514</v>
      </c>
      <c r="AF777" s="27">
        <v>1.635E-2</v>
      </c>
      <c r="AG777" s="27">
        <v>0.10879</v>
      </c>
    </row>
    <row r="778" spans="2:33" s="14" customFormat="1" ht="12">
      <c r="B778" s="26">
        <f>CRP!K725</f>
        <v>43837</v>
      </c>
      <c r="C778" s="27">
        <f>CRP!L725</f>
        <v>2.2259999999999999E-2</v>
      </c>
      <c r="D778" s="27">
        <f>CRP!M725</f>
        <v>9.4659999999999994E-2</v>
      </c>
      <c r="E778" s="27">
        <f>CRP!N725</f>
        <v>0.28193000000000001</v>
      </c>
      <c r="F778" s="27">
        <f>CRP!O725</f>
        <v>0.12411</v>
      </c>
      <c r="G778" s="27">
        <f>CRP!P725</f>
        <v>1.6330000000000001E-2</v>
      </c>
      <c r="H778" s="27">
        <f>CRP!Q725</f>
        <v>0.10778</v>
      </c>
      <c r="AA778" s="26">
        <v>43837</v>
      </c>
      <c r="AB778" s="27">
        <v>2.2259999999999999E-2</v>
      </c>
      <c r="AC778" s="27">
        <v>9.4659999999999994E-2</v>
      </c>
      <c r="AD778" s="27">
        <v>0.28193000000000001</v>
      </c>
      <c r="AE778" s="27">
        <v>0.12411</v>
      </c>
      <c r="AF778" s="27">
        <v>1.6330000000000001E-2</v>
      </c>
      <c r="AG778" s="27">
        <v>0.10778</v>
      </c>
    </row>
    <row r="779" spans="2:33" s="14" customFormat="1" ht="12">
      <c r="B779" s="26">
        <f>CRP!K726</f>
        <v>43836</v>
      </c>
      <c r="C779" s="27">
        <f>CRP!L726</f>
        <v>2.2440000000000002E-2</v>
      </c>
      <c r="D779" s="27">
        <f>CRP!M726</f>
        <v>0.10534</v>
      </c>
      <c r="E779" s="27">
        <f>CRP!N726</f>
        <v>0.28199000000000002</v>
      </c>
      <c r="F779" s="27">
        <f>CRP!O726</f>
        <v>0.12903999999999999</v>
      </c>
      <c r="G779" s="27">
        <f>CRP!P726</f>
        <v>1.5570000000000001E-2</v>
      </c>
      <c r="H779" s="27">
        <f>CRP!Q726</f>
        <v>0.11347</v>
      </c>
      <c r="AA779" s="26">
        <v>43836</v>
      </c>
      <c r="AB779" s="27">
        <v>2.2440000000000002E-2</v>
      </c>
      <c r="AC779" s="27">
        <v>0.10534</v>
      </c>
      <c r="AD779" s="27">
        <v>0.28199000000000002</v>
      </c>
      <c r="AE779" s="27">
        <v>0.12903999999999999</v>
      </c>
      <c r="AF779" s="27">
        <v>1.5570000000000001E-2</v>
      </c>
      <c r="AG779" s="27">
        <v>0.11347</v>
      </c>
    </row>
    <row r="780" spans="2:33" s="14" customFormat="1" ht="12">
      <c r="B780" s="26">
        <f>CRP!K727</f>
        <v>43833</v>
      </c>
      <c r="C780" s="27">
        <f>CRP!L727</f>
        <v>2.2370000000000001E-2</v>
      </c>
      <c r="D780" s="27">
        <f>CRP!M727</f>
        <v>9.6449999999999994E-2</v>
      </c>
      <c r="E780" s="27">
        <f>CRP!N727</f>
        <v>0.28344000000000003</v>
      </c>
      <c r="F780" s="27">
        <f>CRP!O727</f>
        <v>0.12456</v>
      </c>
      <c r="G780" s="27">
        <f>CRP!P727</f>
        <v>1.5599999999999999E-2</v>
      </c>
      <c r="H780" s="27">
        <f>CRP!Q727</f>
        <v>0.10896</v>
      </c>
      <c r="AA780" s="26">
        <v>43833</v>
      </c>
      <c r="AB780" s="27">
        <v>2.2370000000000001E-2</v>
      </c>
      <c r="AC780" s="27">
        <v>9.6449999999999994E-2</v>
      </c>
      <c r="AD780" s="27">
        <v>0.28344000000000003</v>
      </c>
      <c r="AE780" s="27">
        <v>0.12456</v>
      </c>
      <c r="AF780" s="27">
        <v>1.5599999999999999E-2</v>
      </c>
      <c r="AG780" s="27">
        <v>0.10896</v>
      </c>
    </row>
    <row r="781" spans="2:33" s="14" customFormat="1" ht="12">
      <c r="B781" s="26">
        <f>CRP!K728</f>
        <v>43832</v>
      </c>
      <c r="C781" s="27">
        <f>CRP!L728</f>
        <v>2.24E-2</v>
      </c>
      <c r="D781" s="27">
        <f>CRP!M728</f>
        <v>0.10222000000000001</v>
      </c>
      <c r="E781" s="27">
        <f>CRP!N728</f>
        <v>0.28486</v>
      </c>
      <c r="F781" s="27">
        <f>CRP!O728</f>
        <v>0.12617</v>
      </c>
      <c r="G781" s="27">
        <f>CRP!P728</f>
        <v>1.6250000000000001E-2</v>
      </c>
      <c r="H781" s="27">
        <f>CRP!Q728</f>
        <v>0.10992</v>
      </c>
      <c r="AA781" s="26">
        <v>43832</v>
      </c>
      <c r="AB781" s="27">
        <v>2.24E-2</v>
      </c>
      <c r="AC781" s="27">
        <v>0.10222000000000001</v>
      </c>
      <c r="AD781" s="27">
        <v>0.28486</v>
      </c>
      <c r="AE781" s="27">
        <v>0.12617</v>
      </c>
      <c r="AF781" s="27">
        <v>1.6250000000000001E-2</v>
      </c>
      <c r="AG781" s="27">
        <v>0.10992</v>
      </c>
    </row>
    <row r="782" spans="2:33" s="14" customFormat="1" ht="12">
      <c r="B782" s="26">
        <f>CRP!K729</f>
        <v>43829</v>
      </c>
      <c r="C782" s="27">
        <f>CRP!L729</f>
        <v>2.2120000000000001E-2</v>
      </c>
      <c r="D782" s="27">
        <f>CRP!M729</f>
        <v>0.10901</v>
      </c>
      <c r="E782" s="27">
        <f>CRP!N729</f>
        <v>0.32675999999999999</v>
      </c>
      <c r="F782" s="27">
        <f>CRP!O729</f>
        <v>0.11977</v>
      </c>
      <c r="G782" s="27">
        <f>CRP!P729</f>
        <v>1.6719999999999999E-2</v>
      </c>
      <c r="H782" s="27">
        <f>CRP!Q729</f>
        <v>0.10305</v>
      </c>
      <c r="AA782" s="26">
        <v>43829</v>
      </c>
      <c r="AB782" s="27">
        <v>2.2120000000000001E-2</v>
      </c>
      <c r="AC782" s="27">
        <v>0.10901</v>
      </c>
      <c r="AD782" s="27">
        <v>0.32675999999999999</v>
      </c>
      <c r="AE782" s="27">
        <v>0.11977</v>
      </c>
      <c r="AF782" s="27">
        <v>1.6719999999999999E-2</v>
      </c>
      <c r="AG782" s="27">
        <v>0.10305</v>
      </c>
    </row>
    <row r="783" spans="2:33" s="14" customFormat="1" ht="12">
      <c r="B783" s="26">
        <f>CRP!K730</f>
        <v>43826</v>
      </c>
      <c r="C783" s="27">
        <f>CRP!L730</f>
        <v>2.1999999999999999E-2</v>
      </c>
      <c r="D783" s="27">
        <f>CRP!M730</f>
        <v>0.10616</v>
      </c>
      <c r="E783" s="27">
        <f>CRP!N730</f>
        <v>0.32723999999999998</v>
      </c>
      <c r="F783" s="27">
        <f>CRP!O730</f>
        <v>0.11855</v>
      </c>
      <c r="G783" s="27">
        <f>CRP!P730</f>
        <v>1.6820000000000002E-2</v>
      </c>
      <c r="H783" s="27">
        <f>CRP!Q730</f>
        <v>0.10173</v>
      </c>
      <c r="AA783" s="26">
        <v>43826</v>
      </c>
      <c r="AB783" s="27">
        <v>2.1999999999999999E-2</v>
      </c>
      <c r="AC783" s="27">
        <v>0.10616</v>
      </c>
      <c r="AD783" s="27">
        <v>0.32723999999999998</v>
      </c>
      <c r="AE783" s="27">
        <v>0.11855</v>
      </c>
      <c r="AF783" s="27">
        <v>1.6820000000000002E-2</v>
      </c>
      <c r="AG783" s="27">
        <v>0.10173</v>
      </c>
    </row>
    <row r="784" spans="2:33" s="14" customFormat="1" ht="12">
      <c r="B784" s="26">
        <f>CRP!K731</f>
        <v>43825</v>
      </c>
      <c r="C784" s="27">
        <f>CRP!L731</f>
        <v>2.214E-2</v>
      </c>
      <c r="D784" s="27">
        <f>CRP!M731</f>
        <v>0.10546999999999999</v>
      </c>
      <c r="E784" s="27">
        <f>CRP!N731</f>
        <v>0.32721</v>
      </c>
      <c r="F784" s="27">
        <f>CRP!O731</f>
        <v>0.11839</v>
      </c>
      <c r="G784" s="27">
        <f>CRP!P731</f>
        <v>1.6389999999999998E-2</v>
      </c>
      <c r="H784" s="27">
        <f>CRP!Q731</f>
        <v>0.10199999999999999</v>
      </c>
      <c r="AA784" s="26">
        <v>43825</v>
      </c>
      <c r="AB784" s="27">
        <v>2.214E-2</v>
      </c>
      <c r="AC784" s="27">
        <v>0.10546999999999999</v>
      </c>
      <c r="AD784" s="27">
        <v>0.32721</v>
      </c>
      <c r="AE784" s="27">
        <v>0.11839</v>
      </c>
      <c r="AF784" s="27">
        <v>1.6389999999999998E-2</v>
      </c>
      <c r="AG784" s="27">
        <v>0.10199999999999999</v>
      </c>
    </row>
    <row r="785" spans="2:33" s="14" customFormat="1" ht="12">
      <c r="B785" s="26">
        <f>CRP!K732</f>
        <v>43823</v>
      </c>
      <c r="C785" s="27">
        <f>CRP!L732</f>
        <v>2.223E-2</v>
      </c>
      <c r="D785" s="27">
        <f>CRP!M732</f>
        <v>0.10605000000000001</v>
      </c>
      <c r="E785" s="27">
        <f>CRP!N732</f>
        <v>0.32722000000000001</v>
      </c>
      <c r="F785" s="27">
        <f>CRP!O732</f>
        <v>0.11862</v>
      </c>
      <c r="G785" s="27">
        <f>CRP!P732</f>
        <v>1.6320000000000001E-2</v>
      </c>
      <c r="H785" s="27">
        <f>CRP!Q732</f>
        <v>0.1023</v>
      </c>
      <c r="AA785" s="26">
        <v>43823</v>
      </c>
      <c r="AB785" s="27">
        <v>2.223E-2</v>
      </c>
      <c r="AC785" s="27">
        <v>0.10605000000000001</v>
      </c>
      <c r="AD785" s="27">
        <v>0.32722000000000001</v>
      </c>
      <c r="AE785" s="27">
        <v>0.11862</v>
      </c>
      <c r="AF785" s="27">
        <v>1.6320000000000001E-2</v>
      </c>
      <c r="AG785" s="27">
        <v>0.1023</v>
      </c>
    </row>
    <row r="786" spans="2:33" s="14" customFormat="1" ht="12">
      <c r="B786" s="26">
        <f>CRP!K733</f>
        <v>43822</v>
      </c>
      <c r="C786" s="27">
        <f>CRP!L733</f>
        <v>2.2079999999999999E-2</v>
      </c>
      <c r="D786" s="27">
        <f>CRP!M733</f>
        <v>0.10693999999999999</v>
      </c>
      <c r="E786" s="27">
        <f>CRP!N733</f>
        <v>0.32730999999999999</v>
      </c>
      <c r="F786" s="27">
        <f>CRP!O733</f>
        <v>0.11859</v>
      </c>
      <c r="G786" s="27">
        <f>CRP!P733</f>
        <v>1.6420000000000001E-2</v>
      </c>
      <c r="H786" s="27">
        <f>CRP!Q733</f>
        <v>0.10217</v>
      </c>
      <c r="AA786" s="26">
        <v>43822</v>
      </c>
      <c r="AB786" s="27">
        <v>2.2079999999999999E-2</v>
      </c>
      <c r="AC786" s="27">
        <v>0.10693999999999999</v>
      </c>
      <c r="AD786" s="27">
        <v>0.32730999999999999</v>
      </c>
      <c r="AE786" s="27">
        <v>0.11859</v>
      </c>
      <c r="AF786" s="27">
        <v>1.6420000000000001E-2</v>
      </c>
      <c r="AG786" s="27">
        <v>0.10217</v>
      </c>
    </row>
    <row r="787" spans="2:33" s="14" customFormat="1" ht="12">
      <c r="B787" s="26">
        <f>CRP!K734</f>
        <v>43819</v>
      </c>
      <c r="C787" s="27">
        <f>CRP!L734</f>
        <v>2.2040000000000001E-2</v>
      </c>
      <c r="D787" s="27">
        <f>CRP!M734</f>
        <v>0.10653</v>
      </c>
      <c r="E787" s="27">
        <f>CRP!N734</f>
        <v>0.32677</v>
      </c>
      <c r="F787" s="27">
        <f>CRP!O734</f>
        <v>0.11856</v>
      </c>
      <c r="G787" s="27">
        <f>CRP!P734</f>
        <v>1.6650000000000002E-2</v>
      </c>
      <c r="H787" s="27">
        <f>CRP!Q734</f>
        <v>0.10191</v>
      </c>
      <c r="AA787" s="26">
        <v>43819</v>
      </c>
      <c r="AB787" s="27">
        <v>2.2040000000000001E-2</v>
      </c>
      <c r="AC787" s="27">
        <v>0.10653</v>
      </c>
      <c r="AD787" s="27">
        <v>0.32677</v>
      </c>
      <c r="AE787" s="27">
        <v>0.11856</v>
      </c>
      <c r="AF787" s="27">
        <v>1.6650000000000002E-2</v>
      </c>
      <c r="AG787" s="27">
        <v>0.10191</v>
      </c>
    </row>
    <row r="788" spans="2:33" s="14" customFormat="1" ht="12">
      <c r="B788" s="26">
        <f>CRP!K735</f>
        <v>43818</v>
      </c>
      <c r="C788" s="27">
        <f>CRP!L735</f>
        <v>2.2120000000000001E-2</v>
      </c>
      <c r="D788" s="27">
        <f>CRP!M735</f>
        <v>0.10657</v>
      </c>
      <c r="E788" s="27">
        <f>CRP!N735</f>
        <v>0.32704</v>
      </c>
      <c r="F788" s="27">
        <f>CRP!O735</f>
        <v>0.11876</v>
      </c>
      <c r="G788" s="27">
        <f>CRP!P735</f>
        <v>1.6549999999999999E-2</v>
      </c>
      <c r="H788" s="27">
        <f>CRP!Q735</f>
        <v>0.10221</v>
      </c>
      <c r="AA788" s="26">
        <v>43818</v>
      </c>
      <c r="AB788" s="27">
        <v>2.2120000000000001E-2</v>
      </c>
      <c r="AC788" s="27">
        <v>0.10657</v>
      </c>
      <c r="AD788" s="27">
        <v>0.32704</v>
      </c>
      <c r="AE788" s="27">
        <v>0.11876</v>
      </c>
      <c r="AF788" s="27">
        <v>1.6549999999999999E-2</v>
      </c>
      <c r="AG788" s="27">
        <v>0.10221</v>
      </c>
    </row>
    <row r="789" spans="2:33" s="14" customFormat="1" ht="12">
      <c r="B789" s="26">
        <f>CRP!K736</f>
        <v>43817</v>
      </c>
      <c r="C789" s="27">
        <f>CRP!L736</f>
        <v>2.213E-2</v>
      </c>
      <c r="D789" s="27">
        <f>CRP!M736</f>
        <v>0.10742</v>
      </c>
      <c r="E789" s="27">
        <f>CRP!N736</f>
        <v>0.32657999999999998</v>
      </c>
      <c r="F789" s="27">
        <f>CRP!O736</f>
        <v>0.11913</v>
      </c>
      <c r="G789" s="27">
        <f>CRP!P736</f>
        <v>1.61E-2</v>
      </c>
      <c r="H789" s="27">
        <f>CRP!Q736</f>
        <v>0.10303</v>
      </c>
      <c r="AA789" s="26">
        <v>43817</v>
      </c>
      <c r="AB789" s="27">
        <v>2.213E-2</v>
      </c>
      <c r="AC789" s="27">
        <v>0.10742</v>
      </c>
      <c r="AD789" s="27">
        <v>0.32657999999999998</v>
      </c>
      <c r="AE789" s="27">
        <v>0.11913</v>
      </c>
      <c r="AF789" s="27">
        <v>1.61E-2</v>
      </c>
      <c r="AG789" s="27">
        <v>0.10303</v>
      </c>
    </row>
    <row r="790" spans="2:33" s="14" customFormat="1" ht="12">
      <c r="B790" s="26">
        <f>CRP!K737</f>
        <v>43816</v>
      </c>
      <c r="C790" s="27">
        <f>CRP!L737</f>
        <v>2.2120000000000001E-2</v>
      </c>
      <c r="D790" s="27">
        <f>CRP!M737</f>
        <v>0.10706</v>
      </c>
      <c r="E790" s="27">
        <f>CRP!N737</f>
        <v>0.32707999999999998</v>
      </c>
      <c r="F790" s="27">
        <f>CRP!O737</f>
        <v>0.11917</v>
      </c>
      <c r="G790" s="27">
        <f>CRP!P737</f>
        <v>1.6E-2</v>
      </c>
      <c r="H790" s="27">
        <f>CRP!Q737</f>
        <v>0.10317</v>
      </c>
      <c r="AA790" s="26">
        <v>43816</v>
      </c>
      <c r="AB790" s="27">
        <v>2.2120000000000001E-2</v>
      </c>
      <c r="AC790" s="27">
        <v>0.10706</v>
      </c>
      <c r="AD790" s="27">
        <v>0.32707999999999998</v>
      </c>
      <c r="AE790" s="27">
        <v>0.11917</v>
      </c>
      <c r="AF790" s="27">
        <v>1.6E-2</v>
      </c>
      <c r="AG790" s="27">
        <v>0.10317</v>
      </c>
    </row>
    <row r="791" spans="2:33" s="14" customFormat="1" ht="12">
      <c r="B791" s="26">
        <f>CRP!K738</f>
        <v>43815</v>
      </c>
      <c r="C791" s="27">
        <f>CRP!L738</f>
        <v>2.2440000000000002E-2</v>
      </c>
      <c r="D791" s="27">
        <f>CRP!M738</f>
        <v>0.10892</v>
      </c>
      <c r="E791" s="27">
        <f>CRP!N738</f>
        <v>0.32734000000000002</v>
      </c>
      <c r="F791" s="27">
        <f>CRP!O738</f>
        <v>0.12019000000000001</v>
      </c>
      <c r="G791" s="27">
        <f>CRP!P738</f>
        <v>1.602E-2</v>
      </c>
      <c r="H791" s="27">
        <f>CRP!Q738</f>
        <v>0.10417</v>
      </c>
      <c r="AA791" s="26">
        <v>43815</v>
      </c>
      <c r="AB791" s="27">
        <v>2.2440000000000002E-2</v>
      </c>
      <c r="AC791" s="27">
        <v>0.10892</v>
      </c>
      <c r="AD791" s="27">
        <v>0.32734000000000002</v>
      </c>
      <c r="AE791" s="27">
        <v>0.12019000000000001</v>
      </c>
      <c r="AF791" s="27">
        <v>1.602E-2</v>
      </c>
      <c r="AG791" s="27">
        <v>0.10417</v>
      </c>
    </row>
    <row r="792" spans="2:33" s="14" customFormat="1" ht="12">
      <c r="B792" s="26">
        <f>CRP!K739</f>
        <v>43812</v>
      </c>
      <c r="C792" s="27">
        <f>CRP!L739</f>
        <v>2.239E-2</v>
      </c>
      <c r="D792" s="27">
        <f>CRP!M739</f>
        <v>0.10886999999999999</v>
      </c>
      <c r="E792" s="27">
        <f>CRP!N739</f>
        <v>0.32740999999999998</v>
      </c>
      <c r="F792" s="27">
        <f>CRP!O739</f>
        <v>0.12027</v>
      </c>
      <c r="G792" s="27">
        <f>CRP!P739</f>
        <v>1.652E-2</v>
      </c>
      <c r="H792" s="27">
        <f>CRP!Q739</f>
        <v>0.10375</v>
      </c>
      <c r="AA792" s="26">
        <v>43812</v>
      </c>
      <c r="AB792" s="27">
        <v>2.239E-2</v>
      </c>
      <c r="AC792" s="27">
        <v>0.10886999999999999</v>
      </c>
      <c r="AD792" s="27">
        <v>0.32740999999999998</v>
      </c>
      <c r="AE792" s="27">
        <v>0.12027</v>
      </c>
      <c r="AF792" s="27">
        <v>1.652E-2</v>
      </c>
      <c r="AG792" s="27">
        <v>0.10375</v>
      </c>
    </row>
    <row r="793" spans="2:33" s="14" customFormat="1" ht="12">
      <c r="B793" s="26">
        <f>CRP!K740</f>
        <v>43811</v>
      </c>
      <c r="C793" s="27">
        <f>CRP!L740</f>
        <v>2.2749999999999999E-2</v>
      </c>
      <c r="D793" s="27">
        <f>CRP!M740</f>
        <v>0.11015999999999999</v>
      </c>
      <c r="E793" s="27">
        <f>CRP!N740</f>
        <v>0.32739000000000001</v>
      </c>
      <c r="F793" s="27">
        <f>CRP!O740</f>
        <v>0.12131</v>
      </c>
      <c r="G793" s="27">
        <f>CRP!P740</f>
        <v>1.6150000000000001E-2</v>
      </c>
      <c r="H793" s="27">
        <f>CRP!Q740</f>
        <v>0.10516</v>
      </c>
      <c r="AA793" s="26">
        <v>43811</v>
      </c>
      <c r="AB793" s="27">
        <v>2.2749999999999999E-2</v>
      </c>
      <c r="AC793" s="27">
        <v>0.11015999999999999</v>
      </c>
      <c r="AD793" s="27">
        <v>0.32739000000000001</v>
      </c>
      <c r="AE793" s="27">
        <v>0.12131</v>
      </c>
      <c r="AF793" s="27">
        <v>1.6150000000000001E-2</v>
      </c>
      <c r="AG793" s="27">
        <v>0.10516</v>
      </c>
    </row>
    <row r="794" spans="2:33" s="14" customFormat="1" ht="12">
      <c r="B794" s="26">
        <f>CRP!K741</f>
        <v>43810</v>
      </c>
      <c r="C794" s="27">
        <f>CRP!L741</f>
        <v>2.3120000000000002E-2</v>
      </c>
      <c r="D794" s="27">
        <f>CRP!M741</f>
        <v>0.11088000000000001</v>
      </c>
      <c r="E794" s="27">
        <f>CRP!N741</f>
        <v>0.32723999999999998</v>
      </c>
      <c r="F794" s="27">
        <f>CRP!O741</f>
        <v>0.12214</v>
      </c>
      <c r="G794" s="27">
        <f>CRP!P741</f>
        <v>1.6199999999999999E-2</v>
      </c>
      <c r="H794" s="27">
        <f>CRP!Q741</f>
        <v>0.10594000000000001</v>
      </c>
      <c r="AA794" s="26">
        <v>43810</v>
      </c>
      <c r="AB794" s="27">
        <v>2.3120000000000002E-2</v>
      </c>
      <c r="AC794" s="27">
        <v>0.11088000000000001</v>
      </c>
      <c r="AD794" s="27">
        <v>0.32723999999999998</v>
      </c>
      <c r="AE794" s="27">
        <v>0.12214</v>
      </c>
      <c r="AF794" s="27">
        <v>1.6199999999999999E-2</v>
      </c>
      <c r="AG794" s="27">
        <v>0.10594000000000001</v>
      </c>
    </row>
    <row r="795" spans="2:33" s="14" customFormat="1" ht="12">
      <c r="B795" s="26">
        <f>CRP!K742</f>
        <v>43809</v>
      </c>
      <c r="C795" s="27">
        <f>CRP!L742</f>
        <v>2.3199999999999998E-2</v>
      </c>
      <c r="D795" s="27">
        <f>CRP!M742</f>
        <v>0.11039</v>
      </c>
      <c r="E795" s="27">
        <f>CRP!N742</f>
        <v>0.32690000000000002</v>
      </c>
      <c r="F795" s="27">
        <f>CRP!O742</f>
        <v>0.12193</v>
      </c>
      <c r="G795" s="27">
        <f>CRP!P742</f>
        <v>1.619E-2</v>
      </c>
      <c r="H795" s="27">
        <f>CRP!Q742</f>
        <v>0.10574</v>
      </c>
      <c r="AA795" s="26">
        <v>43809</v>
      </c>
      <c r="AB795" s="27">
        <v>2.3199999999999998E-2</v>
      </c>
      <c r="AC795" s="27">
        <v>0.11039</v>
      </c>
      <c r="AD795" s="27">
        <v>0.32690000000000002</v>
      </c>
      <c r="AE795" s="27">
        <v>0.12193</v>
      </c>
      <c r="AF795" s="27">
        <v>1.619E-2</v>
      </c>
      <c r="AG795" s="27">
        <v>0.10574</v>
      </c>
    </row>
    <row r="796" spans="2:33" s="14" customFormat="1" ht="12">
      <c r="B796" s="26">
        <f>CRP!K743</f>
        <v>43808</v>
      </c>
      <c r="C796" s="27">
        <f>CRP!L743</f>
        <v>2.333E-2</v>
      </c>
      <c r="D796" s="27">
        <f>CRP!M743</f>
        <v>0.11097</v>
      </c>
      <c r="E796" s="27">
        <f>CRP!N743</f>
        <v>0.32488</v>
      </c>
      <c r="F796" s="27">
        <f>CRP!O743</f>
        <v>0.12207</v>
      </c>
      <c r="G796" s="27">
        <f>CRP!P743</f>
        <v>1.6570000000000001E-2</v>
      </c>
      <c r="H796" s="27">
        <f>CRP!Q743</f>
        <v>0.1055</v>
      </c>
      <c r="AA796" s="26">
        <v>43808</v>
      </c>
      <c r="AB796" s="27">
        <v>2.333E-2</v>
      </c>
      <c r="AC796" s="27">
        <v>0.11097</v>
      </c>
      <c r="AD796" s="27">
        <v>0.32488</v>
      </c>
      <c r="AE796" s="27">
        <v>0.12207</v>
      </c>
      <c r="AF796" s="27">
        <v>1.6570000000000001E-2</v>
      </c>
      <c r="AG796" s="27">
        <v>0.1055</v>
      </c>
    </row>
    <row r="797" spans="2:33" s="14" customFormat="1" ht="12">
      <c r="B797" s="26">
        <f>CRP!K744</f>
        <v>43805</v>
      </c>
      <c r="C797" s="27">
        <f>CRP!L744</f>
        <v>2.341E-2</v>
      </c>
      <c r="D797" s="27">
        <f>CRP!M744</f>
        <v>0.11187999999999999</v>
      </c>
      <c r="E797" s="27">
        <f>CRP!N744</f>
        <v>0.32483000000000001</v>
      </c>
      <c r="F797" s="27">
        <f>CRP!O744</f>
        <v>0.122</v>
      </c>
      <c r="G797" s="27">
        <f>CRP!P744</f>
        <v>1.685E-2</v>
      </c>
      <c r="H797" s="27">
        <f>CRP!Q744</f>
        <v>0.10514999999999999</v>
      </c>
      <c r="AA797" s="26">
        <v>43805</v>
      </c>
      <c r="AB797" s="27">
        <v>2.341E-2</v>
      </c>
      <c r="AC797" s="27">
        <v>0.11187999999999999</v>
      </c>
      <c r="AD797" s="27">
        <v>0.32483000000000001</v>
      </c>
      <c r="AE797" s="27">
        <v>0.122</v>
      </c>
      <c r="AF797" s="27">
        <v>1.685E-2</v>
      </c>
      <c r="AG797" s="27">
        <v>0.10514999999999999</v>
      </c>
    </row>
    <row r="798" spans="2:33" s="14" customFormat="1" ht="12">
      <c r="B798" s="26">
        <f>CRP!K745</f>
        <v>43804</v>
      </c>
      <c r="C798" s="27">
        <f>CRP!L745</f>
        <v>2.367E-2</v>
      </c>
      <c r="D798" s="27">
        <f>CRP!M745</f>
        <v>0.1101</v>
      </c>
      <c r="E798" s="27">
        <f>CRP!N745</f>
        <v>0.32506000000000002</v>
      </c>
      <c r="F798" s="27">
        <f>CRP!O745</f>
        <v>0.12173</v>
      </c>
      <c r="G798" s="27">
        <f>CRP!P745</f>
        <v>1.6549999999999999E-2</v>
      </c>
      <c r="H798" s="27">
        <f>CRP!Q745</f>
        <v>0.10518</v>
      </c>
      <c r="AA798" s="26">
        <v>43804</v>
      </c>
      <c r="AB798" s="27">
        <v>2.367E-2</v>
      </c>
      <c r="AC798" s="27">
        <v>0.1101</v>
      </c>
      <c r="AD798" s="27">
        <v>0.32506000000000002</v>
      </c>
      <c r="AE798" s="27">
        <v>0.12173</v>
      </c>
      <c r="AF798" s="27">
        <v>1.6549999999999999E-2</v>
      </c>
      <c r="AG798" s="27">
        <v>0.10518</v>
      </c>
    </row>
    <row r="799" spans="2:33" s="14" customFormat="1" ht="12">
      <c r="B799" s="26">
        <f>CRP!K746</f>
        <v>43803</v>
      </c>
      <c r="C799" s="27">
        <f>CRP!L746</f>
        <v>2.3570000000000001E-2</v>
      </c>
      <c r="D799" s="27">
        <f>CRP!M746</f>
        <v>0.11079</v>
      </c>
      <c r="E799" s="27">
        <f>CRP!N746</f>
        <v>0.32508999999999999</v>
      </c>
      <c r="F799" s="27">
        <f>CRP!O746</f>
        <v>0.12138</v>
      </c>
      <c r="G799" s="27">
        <f>CRP!P746</f>
        <v>1.652E-2</v>
      </c>
      <c r="H799" s="27">
        <f>CRP!Q746</f>
        <v>0.10485999999999999</v>
      </c>
      <c r="AA799" s="26">
        <v>43803</v>
      </c>
      <c r="AB799" s="27">
        <v>2.3570000000000001E-2</v>
      </c>
      <c r="AC799" s="27">
        <v>0.11079</v>
      </c>
      <c r="AD799" s="27">
        <v>0.32508999999999999</v>
      </c>
      <c r="AE799" s="27">
        <v>0.12138</v>
      </c>
      <c r="AF799" s="27">
        <v>1.652E-2</v>
      </c>
      <c r="AG799" s="27">
        <v>0.10485999999999999</v>
      </c>
    </row>
    <row r="800" spans="2:33" s="14" customFormat="1" ht="12">
      <c r="B800" s="26">
        <f>CRP!K747</f>
        <v>43802</v>
      </c>
      <c r="C800" s="27">
        <f>CRP!L747</f>
        <v>2.3429999999999999E-2</v>
      </c>
      <c r="D800" s="27">
        <f>CRP!M747</f>
        <v>0.1079</v>
      </c>
      <c r="E800" s="27">
        <f>CRP!N747</f>
        <v>0.32512999999999997</v>
      </c>
      <c r="F800" s="27">
        <f>CRP!O747</f>
        <v>0.11987</v>
      </c>
      <c r="G800" s="27">
        <f>CRP!P747</f>
        <v>1.737E-2</v>
      </c>
      <c r="H800" s="27">
        <f>CRP!Q747</f>
        <v>0.10249999999999999</v>
      </c>
      <c r="AA800" s="26">
        <v>43802</v>
      </c>
      <c r="AB800" s="27">
        <v>2.3429999999999999E-2</v>
      </c>
      <c r="AC800" s="27">
        <v>0.1079</v>
      </c>
      <c r="AD800" s="27">
        <v>0.32512999999999997</v>
      </c>
      <c r="AE800" s="27">
        <v>0.11987</v>
      </c>
      <c r="AF800" s="27">
        <v>1.737E-2</v>
      </c>
      <c r="AG800" s="27">
        <v>0.10249999999999999</v>
      </c>
    </row>
    <row r="801" spans="2:33" s="14" customFormat="1" ht="12">
      <c r="B801" s="26">
        <f>CRP!K748</f>
        <v>43801</v>
      </c>
      <c r="C801" s="27">
        <f>CRP!L748</f>
        <v>2.334E-2</v>
      </c>
      <c r="D801" s="27">
        <f>CRP!M748</f>
        <v>0.10767</v>
      </c>
      <c r="E801" s="27">
        <f>CRP!N748</f>
        <v>0.32532</v>
      </c>
      <c r="F801" s="27">
        <f>CRP!O748</f>
        <v>0.11962</v>
      </c>
      <c r="G801" s="27">
        <f>CRP!P748</f>
        <v>1.7000000000000001E-2</v>
      </c>
      <c r="H801" s="27">
        <f>CRP!Q748</f>
        <v>0.10262</v>
      </c>
      <c r="AA801" s="26">
        <v>43801</v>
      </c>
      <c r="AB801" s="27">
        <v>2.334E-2</v>
      </c>
      <c r="AC801" s="27">
        <v>0.10767</v>
      </c>
      <c r="AD801" s="27">
        <v>0.32532</v>
      </c>
      <c r="AE801" s="27">
        <v>0.11962</v>
      </c>
      <c r="AF801" s="27">
        <v>1.7000000000000001E-2</v>
      </c>
      <c r="AG801" s="27">
        <v>0.10262</v>
      </c>
    </row>
    <row r="802" spans="2:33" s="14" customFormat="1" ht="12">
      <c r="B802" s="26">
        <f>CRP!K749</f>
        <v>43798</v>
      </c>
      <c r="C802" s="27">
        <f>CRP!L749</f>
        <v>2.3529999999999999E-2</v>
      </c>
      <c r="D802" s="27">
        <f>CRP!M749</f>
        <v>0.1065</v>
      </c>
      <c r="E802" s="27">
        <f>CRP!N749</f>
        <v>0.32534000000000002</v>
      </c>
      <c r="F802" s="27">
        <f>CRP!O749</f>
        <v>0.1193</v>
      </c>
      <c r="G802" s="27">
        <f>CRP!P749</f>
        <v>1.635E-2</v>
      </c>
      <c r="H802" s="27">
        <f>CRP!Q749</f>
        <v>0.10295</v>
      </c>
      <c r="AA802" s="26">
        <v>43798</v>
      </c>
      <c r="AB802" s="27">
        <v>2.3529999999999999E-2</v>
      </c>
      <c r="AC802" s="27">
        <v>0.1065</v>
      </c>
      <c r="AD802" s="27">
        <v>0.32534000000000002</v>
      </c>
      <c r="AE802" s="27">
        <v>0.1193</v>
      </c>
      <c r="AF802" s="27">
        <v>1.635E-2</v>
      </c>
      <c r="AG802" s="27">
        <v>0.10295</v>
      </c>
    </row>
    <row r="803" spans="2:33" s="14" customFormat="1" ht="12">
      <c r="B803" s="26">
        <f>CRP!K750</f>
        <v>43797</v>
      </c>
      <c r="C803" s="27">
        <f>CRP!L750</f>
        <v>2.317E-2</v>
      </c>
      <c r="D803" s="27">
        <f>CRP!M750</f>
        <v>0.10673000000000001</v>
      </c>
      <c r="E803" s="27">
        <f>CRP!N750</f>
        <v>0.32528000000000001</v>
      </c>
      <c r="F803" s="27">
        <f>CRP!O750</f>
        <v>0.11863</v>
      </c>
      <c r="G803" s="27">
        <f>CRP!P750</f>
        <v>1.6650000000000002E-2</v>
      </c>
      <c r="H803" s="27">
        <f>CRP!Q750</f>
        <v>0.10198</v>
      </c>
      <c r="AA803" s="26">
        <v>43797</v>
      </c>
      <c r="AB803" s="27">
        <v>2.317E-2</v>
      </c>
      <c r="AC803" s="27">
        <v>0.10673000000000001</v>
      </c>
      <c r="AD803" s="27">
        <v>0.32528000000000001</v>
      </c>
      <c r="AE803" s="27">
        <v>0.11863</v>
      </c>
      <c r="AF803" s="27">
        <v>1.6650000000000002E-2</v>
      </c>
      <c r="AG803" s="27">
        <v>0.10198</v>
      </c>
    </row>
    <row r="804" spans="2:33" s="14" customFormat="1" ht="12">
      <c r="B804" s="26">
        <f>CRP!K751</f>
        <v>43796</v>
      </c>
      <c r="C804" s="27">
        <f>CRP!L751</f>
        <v>2.3060000000000001E-2</v>
      </c>
      <c r="D804" s="27">
        <f>CRP!M751</f>
        <v>0.1065</v>
      </c>
      <c r="E804" s="27">
        <f>CRP!N751</f>
        <v>0.32539000000000001</v>
      </c>
      <c r="F804" s="27">
        <f>CRP!O751</f>
        <v>0.11827</v>
      </c>
      <c r="G804" s="27">
        <f>CRP!P751</f>
        <v>1.6650000000000002E-2</v>
      </c>
      <c r="H804" s="27">
        <f>CRP!Q751</f>
        <v>0.10162</v>
      </c>
      <c r="AA804" s="26">
        <v>43796</v>
      </c>
      <c r="AB804" s="27">
        <v>2.3060000000000001E-2</v>
      </c>
      <c r="AC804" s="27">
        <v>0.1065</v>
      </c>
      <c r="AD804" s="27">
        <v>0.32539000000000001</v>
      </c>
      <c r="AE804" s="27">
        <v>0.11827</v>
      </c>
      <c r="AF804" s="27">
        <v>1.6650000000000002E-2</v>
      </c>
      <c r="AG804" s="27">
        <v>0.10162</v>
      </c>
    </row>
    <row r="805" spans="2:33" s="14" customFormat="1" ht="12">
      <c r="B805" s="26">
        <f>CRP!K752</f>
        <v>43795</v>
      </c>
      <c r="C805" s="27">
        <f>CRP!L752</f>
        <v>2.3140000000000001E-2</v>
      </c>
      <c r="D805" s="27">
        <f>CRP!M752</f>
        <v>0.10525</v>
      </c>
      <c r="E805" s="27">
        <f>CRP!N752</f>
        <v>0.32544000000000001</v>
      </c>
      <c r="F805" s="27">
        <f>CRP!O752</f>
        <v>0.11778</v>
      </c>
      <c r="G805" s="27">
        <f>CRP!P752</f>
        <v>1.7000000000000001E-2</v>
      </c>
      <c r="H805" s="27">
        <f>CRP!Q752</f>
        <v>0.10077999999999999</v>
      </c>
      <c r="AA805" s="26">
        <v>43795</v>
      </c>
      <c r="AB805" s="27">
        <v>2.3140000000000001E-2</v>
      </c>
      <c r="AC805" s="27">
        <v>0.10525</v>
      </c>
      <c r="AD805" s="27">
        <v>0.32544000000000001</v>
      </c>
      <c r="AE805" s="27">
        <v>0.11778</v>
      </c>
      <c r="AF805" s="27">
        <v>1.7000000000000001E-2</v>
      </c>
      <c r="AG805" s="27">
        <v>0.10077999999999999</v>
      </c>
    </row>
    <row r="806" spans="2:33" s="14" customFormat="1" ht="12">
      <c r="B806" s="26">
        <f>CRP!K753</f>
        <v>43794</v>
      </c>
      <c r="C806" s="27">
        <f>CRP!L753</f>
        <v>2.3089999999999999E-2</v>
      </c>
      <c r="D806" s="27">
        <f>CRP!M753</f>
        <v>0.10516</v>
      </c>
      <c r="E806" s="27">
        <f>CRP!N753</f>
        <v>0.32545000000000002</v>
      </c>
      <c r="F806" s="27">
        <f>CRP!O753</f>
        <v>0.11781</v>
      </c>
      <c r="G806" s="27">
        <f>CRP!P753</f>
        <v>1.7250000000000001E-2</v>
      </c>
      <c r="H806" s="27">
        <f>CRP!Q753</f>
        <v>0.10056</v>
      </c>
      <c r="AA806" s="26">
        <v>43794</v>
      </c>
      <c r="AB806" s="27">
        <v>2.3089999999999999E-2</v>
      </c>
      <c r="AC806" s="27">
        <v>0.10516</v>
      </c>
      <c r="AD806" s="27">
        <v>0.32545000000000002</v>
      </c>
      <c r="AE806" s="27">
        <v>0.11781</v>
      </c>
      <c r="AF806" s="27">
        <v>1.7250000000000001E-2</v>
      </c>
      <c r="AG806" s="27">
        <v>0.10056</v>
      </c>
    </row>
    <row r="807" spans="2:33" s="14" customFormat="1" ht="12">
      <c r="B807" s="26">
        <f>CRP!K754</f>
        <v>43791</v>
      </c>
      <c r="C807" s="27">
        <f>CRP!L754</f>
        <v>2.3349999999999999E-2</v>
      </c>
      <c r="D807" s="27">
        <f>CRP!M754</f>
        <v>0.10001</v>
      </c>
      <c r="E807" s="27">
        <f>CRP!N754</f>
        <v>0.32606000000000002</v>
      </c>
      <c r="F807" s="27">
        <f>CRP!O754</f>
        <v>0.11771</v>
      </c>
      <c r="G807" s="27">
        <f>CRP!P754</f>
        <v>1.6979999999999999E-2</v>
      </c>
      <c r="H807" s="27">
        <f>CRP!Q754</f>
        <v>0.10073</v>
      </c>
      <c r="AA807" s="26">
        <v>43791</v>
      </c>
      <c r="AB807" s="27">
        <v>2.3349999999999999E-2</v>
      </c>
      <c r="AC807" s="27">
        <v>0.10001</v>
      </c>
      <c r="AD807" s="27">
        <v>0.32606000000000002</v>
      </c>
      <c r="AE807" s="27">
        <v>0.11771</v>
      </c>
      <c r="AF807" s="27">
        <v>1.6979999999999999E-2</v>
      </c>
      <c r="AG807" s="27">
        <v>0.10073</v>
      </c>
    </row>
    <row r="808" spans="2:33" s="14" customFormat="1" ht="12">
      <c r="B808" s="26">
        <f>CRP!K755</f>
        <v>43790</v>
      </c>
      <c r="C808" s="27">
        <f>CRP!L755</f>
        <v>2.3449999999999999E-2</v>
      </c>
      <c r="D808" s="27">
        <f>CRP!M755</f>
        <v>0.10253</v>
      </c>
      <c r="E808" s="27">
        <f>CRP!N755</f>
        <v>0.32604</v>
      </c>
      <c r="F808" s="27">
        <f>CRP!O755</f>
        <v>0.11681999999999999</v>
      </c>
      <c r="G808" s="27">
        <f>CRP!P755</f>
        <v>1.6799999999999999E-2</v>
      </c>
      <c r="H808" s="27">
        <f>CRP!Q755</f>
        <v>0.10002</v>
      </c>
      <c r="AA808" s="26">
        <v>43790</v>
      </c>
      <c r="AB808" s="27">
        <v>2.3449999999999999E-2</v>
      </c>
      <c r="AC808" s="27">
        <v>0.10253</v>
      </c>
      <c r="AD808" s="27">
        <v>0.32604</v>
      </c>
      <c r="AE808" s="27">
        <v>0.11681999999999999</v>
      </c>
      <c r="AF808" s="27">
        <v>1.6799999999999999E-2</v>
      </c>
      <c r="AG808" s="27">
        <v>0.10002</v>
      </c>
    </row>
    <row r="809" spans="2:33" s="14" customFormat="1" ht="12">
      <c r="B809" s="26">
        <f>CRP!K756</f>
        <v>43789</v>
      </c>
      <c r="C809" s="27">
        <f>CRP!L756</f>
        <v>2.316E-2</v>
      </c>
      <c r="D809" s="27">
        <f>CRP!M756</f>
        <v>0.1002</v>
      </c>
      <c r="E809" s="27">
        <f>CRP!N756</f>
        <v>0.32622000000000001</v>
      </c>
      <c r="F809" s="27">
        <f>CRP!O756</f>
        <v>0.11551</v>
      </c>
      <c r="G809" s="27">
        <f>CRP!P756</f>
        <v>1.6660000000000001E-2</v>
      </c>
      <c r="H809" s="27">
        <f>CRP!Q756</f>
        <v>9.8849999999999993E-2</v>
      </c>
      <c r="AA809" s="26">
        <v>43789</v>
      </c>
      <c r="AB809" s="27">
        <v>2.316E-2</v>
      </c>
      <c r="AC809" s="27">
        <v>0.1002</v>
      </c>
      <c r="AD809" s="27">
        <v>0.32622000000000001</v>
      </c>
      <c r="AE809" s="27">
        <v>0.11551</v>
      </c>
      <c r="AF809" s="27">
        <v>1.6660000000000001E-2</v>
      </c>
      <c r="AG809" s="27">
        <v>9.8849999999999993E-2</v>
      </c>
    </row>
    <row r="810" spans="2:33" s="14" customFormat="1" ht="12">
      <c r="B810" s="26">
        <f>CRP!K757</f>
        <v>43788</v>
      </c>
      <c r="C810" s="27">
        <f>CRP!L757</f>
        <v>2.2849999999999999E-2</v>
      </c>
      <c r="D810" s="27">
        <f>CRP!M757</f>
        <v>9.9320000000000006E-2</v>
      </c>
      <c r="E810" s="27">
        <f>CRP!N757</f>
        <v>0.32617000000000002</v>
      </c>
      <c r="F810" s="27">
        <f>CRP!O757</f>
        <v>0.11511</v>
      </c>
      <c r="G810" s="27">
        <f>CRP!P757</f>
        <v>1.7250000000000001E-2</v>
      </c>
      <c r="H810" s="27">
        <f>CRP!Q757</f>
        <v>9.7860000000000003E-2</v>
      </c>
      <c r="AA810" s="26">
        <v>43788</v>
      </c>
      <c r="AB810" s="27">
        <v>2.2849999999999999E-2</v>
      </c>
      <c r="AC810" s="27">
        <v>9.9320000000000006E-2</v>
      </c>
      <c r="AD810" s="27">
        <v>0.32617000000000002</v>
      </c>
      <c r="AE810" s="27">
        <v>0.11511</v>
      </c>
      <c r="AF810" s="27">
        <v>1.7250000000000001E-2</v>
      </c>
      <c r="AG810" s="27">
        <v>9.7860000000000003E-2</v>
      </c>
    </row>
    <row r="811" spans="2:33" s="14" customFormat="1" ht="12">
      <c r="B811" s="26">
        <f>CRP!K758</f>
        <v>43787</v>
      </c>
      <c r="C811" s="27">
        <f>CRP!L758</f>
        <v>2.2759999999999999E-2</v>
      </c>
      <c r="D811" s="27">
        <f>CRP!M758</f>
        <v>0.10414</v>
      </c>
      <c r="E811" s="27">
        <f>CRP!N758</f>
        <v>0.32669999999999999</v>
      </c>
      <c r="F811" s="27">
        <f>CRP!O758</f>
        <v>0.11632000000000001</v>
      </c>
      <c r="G811" s="27">
        <f>CRP!P758</f>
        <v>1.78E-2</v>
      </c>
      <c r="H811" s="27">
        <f>CRP!Q758</f>
        <v>9.8519999999999996E-2</v>
      </c>
      <c r="AA811" s="26">
        <v>43787</v>
      </c>
      <c r="AB811" s="27">
        <v>2.2759999999999999E-2</v>
      </c>
      <c r="AC811" s="27">
        <v>0.10414</v>
      </c>
      <c r="AD811" s="27">
        <v>0.32669999999999999</v>
      </c>
      <c r="AE811" s="27">
        <v>0.11632000000000001</v>
      </c>
      <c r="AF811" s="27">
        <v>1.78E-2</v>
      </c>
      <c r="AG811" s="27">
        <v>9.8519999999999996E-2</v>
      </c>
    </row>
    <row r="812" spans="2:33" s="14" customFormat="1" ht="12">
      <c r="B812" s="26">
        <f>CRP!K759</f>
        <v>43784</v>
      </c>
      <c r="C812" s="27">
        <f>CRP!L759</f>
        <v>2.2700000000000001E-2</v>
      </c>
      <c r="D812" s="27">
        <f>CRP!M759</f>
        <v>0.10221</v>
      </c>
      <c r="E812" s="27">
        <f>CRP!N759</f>
        <v>0.32669999999999999</v>
      </c>
      <c r="F812" s="27">
        <f>CRP!O759</f>
        <v>0.11538</v>
      </c>
      <c r="G812" s="27">
        <f>CRP!P759</f>
        <v>1.7950000000000001E-2</v>
      </c>
      <c r="H812" s="27">
        <f>CRP!Q759</f>
        <v>9.7430000000000003E-2</v>
      </c>
      <c r="AA812" s="26">
        <v>43784</v>
      </c>
      <c r="AB812" s="27">
        <v>2.2700000000000001E-2</v>
      </c>
      <c r="AC812" s="27">
        <v>0.10221</v>
      </c>
      <c r="AD812" s="27">
        <v>0.32669999999999999</v>
      </c>
      <c r="AE812" s="27">
        <v>0.11538</v>
      </c>
      <c r="AF812" s="27">
        <v>1.7950000000000001E-2</v>
      </c>
      <c r="AG812" s="27">
        <v>9.7430000000000003E-2</v>
      </c>
    </row>
    <row r="813" spans="2:33" s="14" customFormat="1" ht="12">
      <c r="B813" s="26">
        <f>CRP!K760</f>
        <v>43783</v>
      </c>
      <c r="C813" s="27">
        <f>CRP!L760</f>
        <v>2.2950000000000002E-2</v>
      </c>
      <c r="D813" s="27">
        <f>CRP!M760</f>
        <v>0.10185</v>
      </c>
      <c r="E813" s="27">
        <f>CRP!N760</f>
        <v>0.32634000000000002</v>
      </c>
      <c r="F813" s="27">
        <f>CRP!O760</f>
        <v>0.11561</v>
      </c>
      <c r="G813" s="27">
        <f>CRP!P760</f>
        <v>1.7819999999999999E-2</v>
      </c>
      <c r="H813" s="27">
        <f>CRP!Q760</f>
        <v>9.7790000000000002E-2</v>
      </c>
      <c r="AA813" s="26">
        <v>43783</v>
      </c>
      <c r="AB813" s="27">
        <v>2.2950000000000002E-2</v>
      </c>
      <c r="AC813" s="27">
        <v>0.10185</v>
      </c>
      <c r="AD813" s="27">
        <v>0.32634000000000002</v>
      </c>
      <c r="AE813" s="27">
        <v>0.11561</v>
      </c>
      <c r="AF813" s="27">
        <v>1.7819999999999999E-2</v>
      </c>
      <c r="AG813" s="27">
        <v>9.7790000000000002E-2</v>
      </c>
    </row>
    <row r="814" spans="2:33" s="14" customFormat="1" ht="12">
      <c r="B814" s="26">
        <f>CRP!K761</f>
        <v>43782</v>
      </c>
      <c r="C814" s="27">
        <f>CRP!L761</f>
        <v>2.315E-2</v>
      </c>
      <c r="D814" s="27">
        <f>CRP!M761</f>
        <v>0.10161000000000001</v>
      </c>
      <c r="E814" s="27">
        <f>CRP!N761</f>
        <v>0.32619999999999999</v>
      </c>
      <c r="F814" s="27">
        <f>CRP!O761</f>
        <v>0.11613999999999999</v>
      </c>
      <c r="G814" s="27">
        <f>CRP!P761</f>
        <v>1.7850000000000001E-2</v>
      </c>
      <c r="H814" s="27">
        <f>CRP!Q761</f>
        <v>9.8290000000000002E-2</v>
      </c>
      <c r="AA814" s="26">
        <v>43782</v>
      </c>
      <c r="AB814" s="27">
        <v>2.315E-2</v>
      </c>
      <c r="AC814" s="27">
        <v>0.10161000000000001</v>
      </c>
      <c r="AD814" s="27">
        <v>0.32619999999999999</v>
      </c>
      <c r="AE814" s="27">
        <v>0.11613999999999999</v>
      </c>
      <c r="AF814" s="27">
        <v>1.7850000000000001E-2</v>
      </c>
      <c r="AG814" s="27">
        <v>9.8290000000000002E-2</v>
      </c>
    </row>
    <row r="815" spans="2:33" s="14" customFormat="1" ht="12">
      <c r="B815" s="26">
        <f>CRP!K762</f>
        <v>43781</v>
      </c>
      <c r="C815" s="27">
        <f>CRP!L762</f>
        <v>2.2939999999999999E-2</v>
      </c>
      <c r="D815" s="27">
        <f>CRP!M762</f>
        <v>0.10158</v>
      </c>
      <c r="E815" s="27">
        <f>CRP!N762</f>
        <v>0.32629000000000002</v>
      </c>
      <c r="F815" s="27">
        <f>CRP!O762</f>
        <v>0.11577</v>
      </c>
      <c r="G815" s="27">
        <f>CRP!P762</f>
        <v>1.8419999999999999E-2</v>
      </c>
      <c r="H815" s="27">
        <f>CRP!Q762</f>
        <v>9.7350000000000006E-2</v>
      </c>
      <c r="AA815" s="26">
        <v>43781</v>
      </c>
      <c r="AB815" s="27">
        <v>2.2939999999999999E-2</v>
      </c>
      <c r="AC815" s="27">
        <v>0.10158</v>
      </c>
      <c r="AD815" s="27">
        <v>0.32629000000000002</v>
      </c>
      <c r="AE815" s="27">
        <v>0.11577</v>
      </c>
      <c r="AF815" s="27">
        <v>1.8419999999999999E-2</v>
      </c>
      <c r="AG815" s="27">
        <v>9.7350000000000006E-2</v>
      </c>
    </row>
    <row r="816" spans="2:33" s="14" customFormat="1" ht="12">
      <c r="B816" s="26">
        <f>CRP!K763</f>
        <v>43780</v>
      </c>
      <c r="C816" s="27">
        <f>CRP!L763</f>
        <v>2.315E-2</v>
      </c>
      <c r="D816" s="27">
        <f>CRP!M763</f>
        <v>0.10449</v>
      </c>
      <c r="E816" s="27">
        <f>CRP!N763</f>
        <v>0.32683000000000001</v>
      </c>
      <c r="F816" s="27">
        <f>CRP!O763</f>
        <v>0.11718000000000001</v>
      </c>
      <c r="G816" s="27">
        <f>CRP!P763</f>
        <v>1.797E-2</v>
      </c>
      <c r="H816" s="27">
        <f>CRP!Q763</f>
        <v>9.9210000000000007E-2</v>
      </c>
      <c r="AA816" s="26">
        <v>43780</v>
      </c>
      <c r="AB816" s="27">
        <v>2.315E-2</v>
      </c>
      <c r="AC816" s="27">
        <v>0.10449</v>
      </c>
      <c r="AD816" s="27">
        <v>0.32683000000000001</v>
      </c>
      <c r="AE816" s="27">
        <v>0.11718000000000001</v>
      </c>
      <c r="AF816" s="27">
        <v>1.797E-2</v>
      </c>
      <c r="AG816" s="27">
        <v>9.9210000000000007E-2</v>
      </c>
    </row>
    <row r="817" spans="2:33" s="14" customFormat="1" ht="12">
      <c r="B817" s="26">
        <f>CRP!K764</f>
        <v>43777</v>
      </c>
      <c r="C817" s="27">
        <f>CRP!L764</f>
        <v>2.298E-2</v>
      </c>
      <c r="D817" s="27">
        <f>CRP!M764</f>
        <v>0.10265000000000001</v>
      </c>
      <c r="E817" s="27">
        <f>CRP!N764</f>
        <v>0.32780999999999999</v>
      </c>
      <c r="F817" s="27">
        <f>CRP!O764</f>
        <v>0.11595</v>
      </c>
      <c r="G817" s="27">
        <f>CRP!P764</f>
        <v>1.7999999999999999E-2</v>
      </c>
      <c r="H817" s="27">
        <f>CRP!Q764</f>
        <v>9.7949999999999995E-2</v>
      </c>
      <c r="AA817" s="26">
        <v>43777</v>
      </c>
      <c r="AB817" s="27">
        <v>2.298E-2</v>
      </c>
      <c r="AC817" s="27">
        <v>0.10265000000000001</v>
      </c>
      <c r="AD817" s="27">
        <v>0.32780999999999999</v>
      </c>
      <c r="AE817" s="27">
        <v>0.11595</v>
      </c>
      <c r="AF817" s="27">
        <v>1.7999999999999999E-2</v>
      </c>
      <c r="AG817" s="27">
        <v>9.7949999999999995E-2</v>
      </c>
    </row>
    <row r="818" spans="2:33" s="14" customFormat="1" ht="12">
      <c r="B818" s="26">
        <f>CRP!K765</f>
        <v>43776</v>
      </c>
      <c r="C818" s="27">
        <f>CRP!L765</f>
        <v>2.29E-2</v>
      </c>
      <c r="D818" s="27">
        <f>CRP!M765</f>
        <v>0.10213</v>
      </c>
      <c r="E818" s="27">
        <f>CRP!N765</f>
        <v>0.32811000000000001</v>
      </c>
      <c r="F818" s="27">
        <f>CRP!O765</f>
        <v>0.11568000000000001</v>
      </c>
      <c r="G818" s="27">
        <f>CRP!P765</f>
        <v>1.8329999999999999E-2</v>
      </c>
      <c r="H818" s="27">
        <f>CRP!Q765</f>
        <v>9.7350000000000006E-2</v>
      </c>
      <c r="AA818" s="26">
        <v>43776</v>
      </c>
      <c r="AB818" s="27">
        <v>2.29E-2</v>
      </c>
      <c r="AC818" s="27">
        <v>0.10213</v>
      </c>
      <c r="AD818" s="27">
        <v>0.32811000000000001</v>
      </c>
      <c r="AE818" s="27">
        <v>0.11568000000000001</v>
      </c>
      <c r="AF818" s="27">
        <v>1.8329999999999999E-2</v>
      </c>
      <c r="AG818" s="27">
        <v>9.7350000000000006E-2</v>
      </c>
    </row>
    <row r="819" spans="2:33" s="14" customFormat="1" ht="12">
      <c r="B819" s="26">
        <f>CRP!K766</f>
        <v>43775</v>
      </c>
      <c r="C819" s="27">
        <f>CRP!L766</f>
        <v>2.291E-2</v>
      </c>
      <c r="D819" s="27">
        <f>CRP!M766</f>
        <v>0.10204000000000001</v>
      </c>
      <c r="E819" s="27">
        <f>CRP!N766</f>
        <v>0.32821</v>
      </c>
      <c r="F819" s="27">
        <f>CRP!O766</f>
        <v>0.11563</v>
      </c>
      <c r="G819" s="27">
        <f>CRP!P766</f>
        <v>1.8100000000000002E-2</v>
      </c>
      <c r="H819" s="27">
        <f>CRP!Q766</f>
        <v>9.7530000000000006E-2</v>
      </c>
      <c r="AA819" s="26">
        <v>43775</v>
      </c>
      <c r="AB819" s="27">
        <v>2.291E-2</v>
      </c>
      <c r="AC819" s="27">
        <v>0.10204000000000001</v>
      </c>
      <c r="AD819" s="27">
        <v>0.32821</v>
      </c>
      <c r="AE819" s="27">
        <v>0.11563</v>
      </c>
      <c r="AF819" s="27">
        <v>1.8100000000000002E-2</v>
      </c>
      <c r="AG819" s="27">
        <v>9.7530000000000006E-2</v>
      </c>
    </row>
    <row r="820" spans="2:33" s="14" customFormat="1" ht="12">
      <c r="B820" s="26">
        <f>CRP!K767</f>
        <v>43774</v>
      </c>
      <c r="C820" s="27">
        <f>CRP!L767</f>
        <v>2.2929999999999999E-2</v>
      </c>
      <c r="D820" s="27">
        <f>CRP!M767</f>
        <v>0.10081</v>
      </c>
      <c r="E820" s="27">
        <f>CRP!N767</f>
        <v>0.32922000000000001</v>
      </c>
      <c r="F820" s="27">
        <f>CRP!O767</f>
        <v>0.11498</v>
      </c>
      <c r="G820" s="27">
        <f>CRP!P767</f>
        <v>1.8200000000000001E-2</v>
      </c>
      <c r="H820" s="27">
        <f>CRP!Q767</f>
        <v>9.6780000000000005E-2</v>
      </c>
      <c r="AA820" s="26">
        <v>43774</v>
      </c>
      <c r="AB820" s="27">
        <v>2.2929999999999999E-2</v>
      </c>
      <c r="AC820" s="27">
        <v>0.10081</v>
      </c>
      <c r="AD820" s="27">
        <v>0.32922000000000001</v>
      </c>
      <c r="AE820" s="27">
        <v>0.11498</v>
      </c>
      <c r="AF820" s="27">
        <v>1.8200000000000001E-2</v>
      </c>
      <c r="AG820" s="27">
        <v>9.6780000000000005E-2</v>
      </c>
    </row>
    <row r="821" spans="2:33" s="14" customFormat="1" ht="12">
      <c r="B821" s="26">
        <f>CRP!K768</f>
        <v>43773</v>
      </c>
      <c r="C821" s="27">
        <f>CRP!L768</f>
        <v>2.307E-2</v>
      </c>
      <c r="D821" s="27">
        <f>CRP!M768</f>
        <v>0.10007000000000001</v>
      </c>
      <c r="E821" s="27">
        <f>CRP!N768</f>
        <v>0.32856999999999997</v>
      </c>
      <c r="F821" s="27">
        <f>CRP!O768</f>
        <v>0.11423999999999999</v>
      </c>
      <c r="G821" s="27">
        <f>CRP!P768</f>
        <v>1.8370000000000001E-2</v>
      </c>
      <c r="H821" s="27">
        <f>CRP!Q768</f>
        <v>9.5869999999999997E-2</v>
      </c>
      <c r="AA821" s="26">
        <v>43773</v>
      </c>
      <c r="AB821" s="27">
        <v>2.307E-2</v>
      </c>
      <c r="AC821" s="27">
        <v>0.10007000000000001</v>
      </c>
      <c r="AD821" s="27">
        <v>0.32856999999999997</v>
      </c>
      <c r="AE821" s="27">
        <v>0.11423999999999999</v>
      </c>
      <c r="AF821" s="27">
        <v>1.8370000000000001E-2</v>
      </c>
      <c r="AG821" s="27">
        <v>9.5869999999999997E-2</v>
      </c>
    </row>
    <row r="822" spans="2:33" s="14" customFormat="1" ht="12">
      <c r="B822" s="26">
        <f>CRP!K769</f>
        <v>43770</v>
      </c>
      <c r="C822" s="27">
        <f>CRP!L769</f>
        <v>2.333E-2</v>
      </c>
      <c r="D822" s="27">
        <f>CRP!M769</f>
        <v>9.7680000000000003E-2</v>
      </c>
      <c r="E822" s="27">
        <f>CRP!N769</f>
        <v>0.32786999999999999</v>
      </c>
      <c r="F822" s="27">
        <f>CRP!O769</f>
        <v>0.11366</v>
      </c>
      <c r="G822" s="27">
        <f>CRP!P769</f>
        <v>1.7399999999999999E-2</v>
      </c>
      <c r="H822" s="27">
        <f>CRP!Q769</f>
        <v>9.6259999999999998E-2</v>
      </c>
      <c r="AA822" s="26">
        <v>43770</v>
      </c>
      <c r="AB822" s="27">
        <v>2.333E-2</v>
      </c>
      <c r="AC822" s="27">
        <v>9.7680000000000003E-2</v>
      </c>
      <c r="AD822" s="27">
        <v>0.32786999999999999</v>
      </c>
      <c r="AE822" s="27">
        <v>0.11366</v>
      </c>
      <c r="AF822" s="27">
        <v>1.7399999999999999E-2</v>
      </c>
      <c r="AG822" s="27">
        <v>9.6259999999999998E-2</v>
      </c>
    </row>
    <row r="823" spans="2:33" s="14" customFormat="1" ht="12">
      <c r="B823" s="26">
        <f>CRP!K770</f>
        <v>43769</v>
      </c>
      <c r="C823" s="27">
        <f>CRP!L770</f>
        <v>2.3570000000000001E-2</v>
      </c>
      <c r="D823" s="27">
        <f>CRP!M770</f>
        <v>9.2759999999999995E-2</v>
      </c>
      <c r="E823" s="27">
        <f>CRP!N770</f>
        <v>0.32832</v>
      </c>
      <c r="F823" s="27">
        <f>CRP!O770</f>
        <v>0.11347</v>
      </c>
      <c r="G823" s="27">
        <f>CRP!P770</f>
        <v>1.7299999999999999E-2</v>
      </c>
      <c r="H823" s="27">
        <f>CRP!Q770</f>
        <v>9.6170000000000005E-2</v>
      </c>
      <c r="AA823" s="26">
        <v>43769</v>
      </c>
      <c r="AB823" s="27">
        <v>2.3570000000000001E-2</v>
      </c>
      <c r="AC823" s="27">
        <v>9.2759999999999995E-2</v>
      </c>
      <c r="AD823" s="27">
        <v>0.32832</v>
      </c>
      <c r="AE823" s="27">
        <v>0.11347</v>
      </c>
      <c r="AF823" s="27">
        <v>1.7299999999999999E-2</v>
      </c>
      <c r="AG823" s="27">
        <v>9.6170000000000005E-2</v>
      </c>
    </row>
    <row r="824" spans="2:33" s="14" customFormat="1" ht="12">
      <c r="B824" s="26">
        <f>CRP!K771</f>
        <v>43768</v>
      </c>
      <c r="C824" s="27">
        <f>CRP!L771</f>
        <v>2.3640000000000001E-2</v>
      </c>
      <c r="D824" s="27">
        <f>CRP!M771</f>
        <v>9.7420000000000007E-2</v>
      </c>
      <c r="E824" s="27">
        <f>CRP!N771</f>
        <v>0.32734000000000002</v>
      </c>
      <c r="F824" s="27">
        <f>CRP!O771</f>
        <v>0.11670999999999999</v>
      </c>
      <c r="G824" s="27">
        <f>CRP!P771</f>
        <v>1.7440000000000001E-2</v>
      </c>
      <c r="H824" s="27">
        <f>CRP!Q771</f>
        <v>9.9269999999999997E-2</v>
      </c>
      <c r="AA824" s="26">
        <v>43768</v>
      </c>
      <c r="AB824" s="27">
        <v>2.3640000000000001E-2</v>
      </c>
      <c r="AC824" s="27">
        <v>9.7420000000000007E-2</v>
      </c>
      <c r="AD824" s="27">
        <v>0.32734000000000002</v>
      </c>
      <c r="AE824" s="27">
        <v>0.11670999999999999</v>
      </c>
      <c r="AF824" s="27">
        <v>1.7440000000000001E-2</v>
      </c>
      <c r="AG824" s="27">
        <v>9.9269999999999997E-2</v>
      </c>
    </row>
    <row r="825" spans="2:33" s="14" customFormat="1" ht="12">
      <c r="B825" s="26">
        <f>CRP!K772</f>
        <v>43767</v>
      </c>
      <c r="C825" s="27">
        <f>CRP!L772</f>
        <v>2.35E-2</v>
      </c>
      <c r="D825" s="27">
        <f>CRP!M772</f>
        <v>9.7900000000000001E-2</v>
      </c>
      <c r="E825" s="27">
        <f>CRP!N772</f>
        <v>0.32715</v>
      </c>
      <c r="F825" s="27">
        <f>CRP!O772</f>
        <v>0.11663</v>
      </c>
      <c r="G825" s="27">
        <f>CRP!P772</f>
        <v>1.7659999999999999E-2</v>
      </c>
      <c r="H825" s="27">
        <f>CRP!Q772</f>
        <v>9.8970000000000002E-2</v>
      </c>
      <c r="AA825" s="26">
        <v>43767</v>
      </c>
      <c r="AB825" s="27">
        <v>2.35E-2</v>
      </c>
      <c r="AC825" s="27">
        <v>9.7900000000000001E-2</v>
      </c>
      <c r="AD825" s="27">
        <v>0.32715</v>
      </c>
      <c r="AE825" s="27">
        <v>0.11663</v>
      </c>
      <c r="AF825" s="27">
        <v>1.7659999999999999E-2</v>
      </c>
      <c r="AG825" s="27">
        <v>9.8970000000000002E-2</v>
      </c>
    </row>
    <row r="826" spans="2:33" s="14" customFormat="1" ht="12">
      <c r="B826" s="26">
        <f>CRP!K773</f>
        <v>43766</v>
      </c>
      <c r="C826" s="27">
        <f>CRP!L773</f>
        <v>2.3429999999999999E-2</v>
      </c>
      <c r="D826" s="27">
        <f>CRP!M773</f>
        <v>9.6670000000000006E-2</v>
      </c>
      <c r="E826" s="27">
        <f>CRP!N773</f>
        <v>0.32978000000000002</v>
      </c>
      <c r="F826" s="27">
        <f>CRP!O773</f>
        <v>0.11597</v>
      </c>
      <c r="G826" s="27">
        <f>CRP!P773</f>
        <v>1.7770000000000001E-2</v>
      </c>
      <c r="H826" s="27">
        <f>CRP!Q773</f>
        <v>9.8199999999999996E-2</v>
      </c>
      <c r="AA826" s="26">
        <v>43766</v>
      </c>
      <c r="AB826" s="27">
        <v>2.3429999999999999E-2</v>
      </c>
      <c r="AC826" s="27">
        <v>9.6670000000000006E-2</v>
      </c>
      <c r="AD826" s="27">
        <v>0.32978000000000002</v>
      </c>
      <c r="AE826" s="27">
        <v>0.11597</v>
      </c>
      <c r="AF826" s="27">
        <v>1.7770000000000001E-2</v>
      </c>
      <c r="AG826" s="27">
        <v>9.8199999999999996E-2</v>
      </c>
    </row>
    <row r="827" spans="2:33" s="14" customFormat="1" ht="12">
      <c r="B827" s="26">
        <f>CRP!K774</f>
        <v>43763</v>
      </c>
      <c r="C827" s="27">
        <f>CRP!L774</f>
        <v>2.3480000000000001E-2</v>
      </c>
      <c r="D827" s="27">
        <f>CRP!M774</f>
        <v>9.647E-2</v>
      </c>
      <c r="E827" s="27">
        <f>CRP!N774</f>
        <v>0.3387</v>
      </c>
      <c r="F827" s="27">
        <f>CRP!O774</f>
        <v>0.11624</v>
      </c>
      <c r="G827" s="27">
        <f>CRP!P774</f>
        <v>1.685E-2</v>
      </c>
      <c r="H827" s="27">
        <f>CRP!Q774</f>
        <v>9.9390000000000006E-2</v>
      </c>
      <c r="AA827" s="26">
        <v>43763</v>
      </c>
      <c r="AB827" s="27">
        <v>2.3480000000000001E-2</v>
      </c>
      <c r="AC827" s="27">
        <v>9.647E-2</v>
      </c>
      <c r="AD827" s="27">
        <v>0.3387</v>
      </c>
      <c r="AE827" s="27">
        <v>0.11624</v>
      </c>
      <c r="AF827" s="27">
        <v>1.685E-2</v>
      </c>
      <c r="AG827" s="27">
        <v>9.9390000000000006E-2</v>
      </c>
    </row>
    <row r="828" spans="2:33" s="14" customFormat="1" ht="12">
      <c r="B828" s="26">
        <f>CRP!K775</f>
        <v>43762</v>
      </c>
      <c r="C828" s="27">
        <f>CRP!L775</f>
        <v>2.3480000000000001E-2</v>
      </c>
      <c r="D828" s="27">
        <f>CRP!M775</f>
        <v>9.9070000000000005E-2</v>
      </c>
      <c r="E828" s="27">
        <f>CRP!N775</f>
        <v>0.33959</v>
      </c>
      <c r="F828" s="27">
        <f>CRP!O775</f>
        <v>0.11728</v>
      </c>
      <c r="G828" s="27">
        <f>CRP!P775</f>
        <v>1.6369999999999999E-2</v>
      </c>
      <c r="H828" s="27">
        <f>CRP!Q775</f>
        <v>0.10091</v>
      </c>
      <c r="AA828" s="26">
        <v>43762</v>
      </c>
      <c r="AB828" s="27">
        <v>2.3480000000000001E-2</v>
      </c>
      <c r="AC828" s="27">
        <v>9.9070000000000005E-2</v>
      </c>
      <c r="AD828" s="27">
        <v>0.33959</v>
      </c>
      <c r="AE828" s="27">
        <v>0.11728</v>
      </c>
      <c r="AF828" s="27">
        <v>1.6369999999999999E-2</v>
      </c>
      <c r="AG828" s="27">
        <v>0.10091</v>
      </c>
    </row>
    <row r="829" spans="2:33" s="14" customFormat="1" ht="12">
      <c r="B829" s="26">
        <f>CRP!K776</f>
        <v>43761</v>
      </c>
      <c r="C829" s="27">
        <f>CRP!L776</f>
        <v>2.3539999999999998E-2</v>
      </c>
      <c r="D829" s="27">
        <f>CRP!M776</f>
        <v>0.10008</v>
      </c>
      <c r="E829" s="27">
        <f>CRP!N776</f>
        <v>0.34209000000000001</v>
      </c>
      <c r="F829" s="27">
        <f>CRP!O776</f>
        <v>0.11804000000000001</v>
      </c>
      <c r="G829" s="27">
        <f>CRP!P776</f>
        <v>1.6420000000000001E-2</v>
      </c>
      <c r="H829" s="27">
        <f>CRP!Q776</f>
        <v>0.10162</v>
      </c>
      <c r="AA829" s="26">
        <v>43761</v>
      </c>
      <c r="AB829" s="27">
        <v>2.3539999999999998E-2</v>
      </c>
      <c r="AC829" s="27">
        <v>0.10008</v>
      </c>
      <c r="AD829" s="27">
        <v>0.34209000000000001</v>
      </c>
      <c r="AE829" s="27">
        <v>0.11804000000000001</v>
      </c>
      <c r="AF829" s="27">
        <v>1.6420000000000001E-2</v>
      </c>
      <c r="AG829" s="27">
        <v>0.10162</v>
      </c>
    </row>
    <row r="830" spans="2:33" s="14" customFormat="1" ht="12">
      <c r="B830" s="26">
        <f>CRP!K777</f>
        <v>43760</v>
      </c>
      <c r="C830" s="27">
        <f>CRP!L777</f>
        <v>2.3429999999999999E-2</v>
      </c>
      <c r="D830" s="27">
        <f>CRP!M777</f>
        <v>9.9919999999999995E-2</v>
      </c>
      <c r="E830" s="27">
        <f>CRP!N777</f>
        <v>0.34216999999999997</v>
      </c>
      <c r="F830" s="27">
        <f>CRP!O777</f>
        <v>0.11763</v>
      </c>
      <c r="G830" s="27">
        <f>CRP!P777</f>
        <v>1.6469999999999999E-2</v>
      </c>
      <c r="H830" s="27">
        <f>CRP!Q777</f>
        <v>0.10116</v>
      </c>
      <c r="AA830" s="26">
        <v>43760</v>
      </c>
      <c r="AB830" s="27">
        <v>2.3429999999999999E-2</v>
      </c>
      <c r="AC830" s="27">
        <v>9.9919999999999995E-2</v>
      </c>
      <c r="AD830" s="27">
        <v>0.34216999999999997</v>
      </c>
      <c r="AE830" s="27">
        <v>0.11763</v>
      </c>
      <c r="AF830" s="27">
        <v>1.6469999999999999E-2</v>
      </c>
      <c r="AG830" s="27">
        <v>0.10116</v>
      </c>
    </row>
    <row r="831" spans="2:33" s="14" customFormat="1" ht="12">
      <c r="B831" s="26">
        <f>CRP!K778</f>
        <v>43759</v>
      </c>
      <c r="C831" s="27">
        <f>CRP!L778</f>
        <v>2.3699999999999999E-2</v>
      </c>
      <c r="D831" s="27">
        <f>CRP!M778</f>
        <v>9.8809999999999995E-2</v>
      </c>
      <c r="E831" s="27">
        <f>CRP!N778</f>
        <v>0.34245999999999999</v>
      </c>
      <c r="F831" s="27">
        <f>CRP!O778</f>
        <v>0.11692</v>
      </c>
      <c r="G831" s="27">
        <f>CRP!P778</f>
        <v>1.669E-2</v>
      </c>
      <c r="H831" s="27">
        <f>CRP!Q778</f>
        <v>0.10023</v>
      </c>
      <c r="AA831" s="26">
        <v>43759</v>
      </c>
      <c r="AB831" s="27">
        <v>2.3699999999999999E-2</v>
      </c>
      <c r="AC831" s="27">
        <v>9.8809999999999995E-2</v>
      </c>
      <c r="AD831" s="27">
        <v>0.34245999999999999</v>
      </c>
      <c r="AE831" s="27">
        <v>0.11692</v>
      </c>
      <c r="AF831" s="27">
        <v>1.669E-2</v>
      </c>
      <c r="AG831" s="27">
        <v>0.10023</v>
      </c>
    </row>
    <row r="832" spans="2:33" s="14" customFormat="1" ht="12">
      <c r="B832" s="26">
        <f>CRP!K779</f>
        <v>43756</v>
      </c>
      <c r="C832" s="27">
        <f>CRP!L779</f>
        <v>2.3779999999999999E-2</v>
      </c>
      <c r="D832" s="27">
        <f>CRP!M779</f>
        <v>9.4560000000000005E-2</v>
      </c>
      <c r="E832" s="27">
        <f>CRP!N779</f>
        <v>0.34569</v>
      </c>
      <c r="F832" s="27">
        <f>CRP!O779</f>
        <v>0.11422</v>
      </c>
      <c r="G832" s="27">
        <f>CRP!P779</f>
        <v>1.592E-2</v>
      </c>
      <c r="H832" s="27">
        <f>CRP!Q779</f>
        <v>9.8299999999999998E-2</v>
      </c>
      <c r="AA832" s="26">
        <v>43756</v>
      </c>
      <c r="AB832" s="27">
        <v>2.3779999999999999E-2</v>
      </c>
      <c r="AC832" s="27">
        <v>9.4560000000000005E-2</v>
      </c>
      <c r="AD832" s="27">
        <v>0.34569</v>
      </c>
      <c r="AE832" s="27">
        <v>0.11422</v>
      </c>
      <c r="AF832" s="27">
        <v>1.592E-2</v>
      </c>
      <c r="AG832" s="27">
        <v>9.8299999999999998E-2</v>
      </c>
    </row>
    <row r="833" spans="2:33" s="14" customFormat="1" ht="12">
      <c r="B833" s="26">
        <f>CRP!K780</f>
        <v>43755</v>
      </c>
      <c r="C833" s="27">
        <f>CRP!L780</f>
        <v>2.3480000000000001E-2</v>
      </c>
      <c r="D833" s="27">
        <f>CRP!M780</f>
        <v>9.4299999999999995E-2</v>
      </c>
      <c r="E833" s="27">
        <f>CRP!N780</f>
        <v>0.34538000000000002</v>
      </c>
      <c r="F833" s="27">
        <f>CRP!O780</f>
        <v>0.11383</v>
      </c>
      <c r="G833" s="27">
        <f>CRP!P780</f>
        <v>1.5800000000000002E-2</v>
      </c>
      <c r="H833" s="27">
        <f>CRP!Q780</f>
        <v>9.8030000000000006E-2</v>
      </c>
      <c r="AA833" s="26">
        <v>43755</v>
      </c>
      <c r="AB833" s="27">
        <v>2.3480000000000001E-2</v>
      </c>
      <c r="AC833" s="27">
        <v>9.4299999999999995E-2</v>
      </c>
      <c r="AD833" s="27">
        <v>0.34538000000000002</v>
      </c>
      <c r="AE833" s="27">
        <v>0.11383</v>
      </c>
      <c r="AF833" s="27">
        <v>1.5800000000000002E-2</v>
      </c>
      <c r="AG833" s="27">
        <v>9.8030000000000006E-2</v>
      </c>
    </row>
    <row r="834" spans="2:33" s="14" customFormat="1" ht="12">
      <c r="B834" s="26">
        <f>CRP!K781</f>
        <v>43754</v>
      </c>
      <c r="C834" s="27">
        <f>CRP!L781</f>
        <v>2.341E-2</v>
      </c>
      <c r="D834" s="27">
        <f>CRP!M781</f>
        <v>9.4119999999999995E-2</v>
      </c>
      <c r="E834" s="27">
        <f>CRP!N781</f>
        <v>0.34555999999999998</v>
      </c>
      <c r="F834" s="27">
        <f>CRP!O781</f>
        <v>0.11380999999999999</v>
      </c>
      <c r="G834" s="27">
        <f>CRP!P781</f>
        <v>1.528E-2</v>
      </c>
      <c r="H834" s="27">
        <f>CRP!Q781</f>
        <v>9.8530000000000006E-2</v>
      </c>
      <c r="AA834" s="26">
        <v>43754</v>
      </c>
      <c r="AB834" s="27">
        <v>2.341E-2</v>
      </c>
      <c r="AC834" s="27">
        <v>9.4119999999999995E-2</v>
      </c>
      <c r="AD834" s="27">
        <v>0.34555999999999998</v>
      </c>
      <c r="AE834" s="27">
        <v>0.11380999999999999</v>
      </c>
      <c r="AF834" s="27">
        <v>1.528E-2</v>
      </c>
      <c r="AG834" s="27">
        <v>9.8530000000000006E-2</v>
      </c>
    </row>
    <row r="835" spans="2:33" s="14" customFormat="1" ht="12">
      <c r="B835" s="26">
        <f>CRP!K782</f>
        <v>43753</v>
      </c>
      <c r="C835" s="27">
        <f>CRP!L782</f>
        <v>2.351E-2</v>
      </c>
      <c r="D835" s="27">
        <f>CRP!M782</f>
        <v>9.4579999999999997E-2</v>
      </c>
      <c r="E835" s="27">
        <f>CRP!N782</f>
        <v>0.34582000000000002</v>
      </c>
      <c r="F835" s="27">
        <f>CRP!O782</f>
        <v>0.11429</v>
      </c>
      <c r="G835" s="27">
        <f>CRP!P782</f>
        <v>1.5100000000000001E-2</v>
      </c>
      <c r="H835" s="27">
        <f>CRP!Q782</f>
        <v>9.919E-2</v>
      </c>
      <c r="AA835" s="26">
        <v>43753</v>
      </c>
      <c r="AB835" s="27">
        <v>2.351E-2</v>
      </c>
      <c r="AC835" s="27">
        <v>9.4579999999999997E-2</v>
      </c>
      <c r="AD835" s="27">
        <v>0.34582000000000002</v>
      </c>
      <c r="AE835" s="27">
        <v>0.11429</v>
      </c>
      <c r="AF835" s="27">
        <v>1.5100000000000001E-2</v>
      </c>
      <c r="AG835" s="27">
        <v>9.919E-2</v>
      </c>
    </row>
    <row r="836" spans="2:33" s="14" customFormat="1" ht="12">
      <c r="B836" s="26">
        <f>CRP!K783</f>
        <v>43752</v>
      </c>
      <c r="C836" s="27">
        <f>CRP!L783</f>
        <v>2.3519999999999999E-2</v>
      </c>
      <c r="D836" s="27">
        <f>CRP!M783</f>
        <v>9.6310000000000007E-2</v>
      </c>
      <c r="E836" s="27">
        <f>CRP!N783</f>
        <v>0.34573999999999999</v>
      </c>
      <c r="F836" s="27">
        <f>CRP!O783</f>
        <v>0.11506</v>
      </c>
      <c r="G836" s="27">
        <f>CRP!P783</f>
        <v>1.4840000000000001E-2</v>
      </c>
      <c r="H836" s="27">
        <f>CRP!Q783</f>
        <v>0.10022</v>
      </c>
      <c r="AA836" s="26">
        <v>43752</v>
      </c>
      <c r="AB836" s="27">
        <v>2.3519999999999999E-2</v>
      </c>
      <c r="AC836" s="27">
        <v>9.6310000000000007E-2</v>
      </c>
      <c r="AD836" s="27">
        <v>0.34573999999999999</v>
      </c>
      <c r="AE836" s="27">
        <v>0.11506</v>
      </c>
      <c r="AF836" s="27">
        <v>1.4840000000000001E-2</v>
      </c>
      <c r="AG836" s="27">
        <v>0.10022</v>
      </c>
    </row>
    <row r="837" spans="2:33" s="14" customFormat="1" ht="12">
      <c r="B837" s="26">
        <f>CRP!K784</f>
        <v>43749</v>
      </c>
      <c r="C837" s="27">
        <f>CRP!L784</f>
        <v>2.3769999999999999E-2</v>
      </c>
      <c r="D837" s="27">
        <f>CRP!M784</f>
        <v>9.8089999999999997E-2</v>
      </c>
      <c r="E837" s="27">
        <f>CRP!N784</f>
        <v>0.34472999999999998</v>
      </c>
      <c r="F837" s="27">
        <f>CRP!O784</f>
        <v>0.11608</v>
      </c>
      <c r="G837" s="27">
        <f>CRP!P784</f>
        <v>1.485E-2</v>
      </c>
      <c r="H837" s="27">
        <f>CRP!Q784</f>
        <v>0.10123</v>
      </c>
      <c r="AA837" s="26">
        <v>43749</v>
      </c>
      <c r="AB837" s="27">
        <v>2.3769999999999999E-2</v>
      </c>
      <c r="AC837" s="27">
        <v>9.8089999999999997E-2</v>
      </c>
      <c r="AD837" s="27">
        <v>0.34472999999999998</v>
      </c>
      <c r="AE837" s="27">
        <v>0.11608</v>
      </c>
      <c r="AF837" s="27">
        <v>1.485E-2</v>
      </c>
      <c r="AG837" s="27">
        <v>0.10123</v>
      </c>
    </row>
    <row r="838" spans="2:33" s="14" customFormat="1" ht="12">
      <c r="B838" s="26">
        <f>CRP!K785</f>
        <v>43748</v>
      </c>
      <c r="C838" s="27">
        <f>CRP!L785</f>
        <v>2.401E-2</v>
      </c>
      <c r="D838" s="27">
        <f>CRP!M785</f>
        <v>9.7790000000000002E-2</v>
      </c>
      <c r="E838" s="27">
        <f>CRP!N785</f>
        <v>0.34481000000000001</v>
      </c>
      <c r="F838" s="27">
        <f>CRP!O785</f>
        <v>0.11609</v>
      </c>
      <c r="G838" s="27">
        <f>CRP!P785</f>
        <v>1.46E-2</v>
      </c>
      <c r="H838" s="27">
        <f>CRP!Q785</f>
        <v>0.10149</v>
      </c>
      <c r="AA838" s="26">
        <v>43748</v>
      </c>
      <c r="AB838" s="27">
        <v>2.401E-2</v>
      </c>
      <c r="AC838" s="27">
        <v>9.7790000000000002E-2</v>
      </c>
      <c r="AD838" s="27">
        <v>0.34481000000000001</v>
      </c>
      <c r="AE838" s="27">
        <v>0.11609</v>
      </c>
      <c r="AF838" s="27">
        <v>1.46E-2</v>
      </c>
      <c r="AG838" s="27">
        <v>0.10149</v>
      </c>
    </row>
    <row r="839" spans="2:33" s="14" customFormat="1" ht="12">
      <c r="B839" s="26">
        <f>CRP!K786</f>
        <v>43746</v>
      </c>
      <c r="C839" s="27">
        <f>CRP!L786</f>
        <v>2.376E-2</v>
      </c>
      <c r="D839" s="27">
        <f>CRP!M786</f>
        <v>9.5860000000000001E-2</v>
      </c>
      <c r="E839" s="27">
        <f>CRP!N786</f>
        <v>0.34448000000000001</v>
      </c>
      <c r="F839" s="27">
        <f>CRP!O786</f>
        <v>0.11509999999999999</v>
      </c>
      <c r="G839" s="27">
        <f>CRP!P786</f>
        <v>1.422E-2</v>
      </c>
      <c r="H839" s="27">
        <f>CRP!Q786</f>
        <v>0.10088</v>
      </c>
      <c r="AA839" s="26">
        <v>43746</v>
      </c>
      <c r="AB839" s="27">
        <v>2.376E-2</v>
      </c>
      <c r="AC839" s="27">
        <v>9.5860000000000001E-2</v>
      </c>
      <c r="AD839" s="27">
        <v>0.34448000000000001</v>
      </c>
      <c r="AE839" s="27">
        <v>0.11509999999999999</v>
      </c>
      <c r="AF839" s="27">
        <v>1.422E-2</v>
      </c>
      <c r="AG839" s="27">
        <v>0.10088</v>
      </c>
    </row>
    <row r="840" spans="2:33" s="14" customFormat="1" ht="12">
      <c r="B840" s="26">
        <f>CRP!K787</f>
        <v>43745</v>
      </c>
      <c r="C840" s="27">
        <f>CRP!L787</f>
        <v>2.4080000000000001E-2</v>
      </c>
      <c r="D840" s="27">
        <f>CRP!M787</f>
        <v>9.5509999999999998E-2</v>
      </c>
      <c r="E840" s="27">
        <f>CRP!N787</f>
        <v>0.34636</v>
      </c>
      <c r="F840" s="27">
        <f>CRP!O787</f>
        <v>0.11541999999999999</v>
      </c>
      <c r="G840" s="27">
        <f>CRP!P787</f>
        <v>1.3950000000000001E-2</v>
      </c>
      <c r="H840" s="27">
        <f>CRP!Q787</f>
        <v>0.10147</v>
      </c>
      <c r="AA840" s="26">
        <v>43745</v>
      </c>
      <c r="AB840" s="27">
        <v>2.4080000000000001E-2</v>
      </c>
      <c r="AC840" s="27">
        <v>9.5509999999999998E-2</v>
      </c>
      <c r="AD840" s="27">
        <v>0.34636</v>
      </c>
      <c r="AE840" s="27">
        <v>0.11541999999999999</v>
      </c>
      <c r="AF840" s="27">
        <v>1.3950000000000001E-2</v>
      </c>
      <c r="AG840" s="27">
        <v>0.10147</v>
      </c>
    </row>
    <row r="841" spans="2:33" s="14" customFormat="1" ht="12">
      <c r="B841" s="26">
        <f>CRP!K788</f>
        <v>43742</v>
      </c>
      <c r="C841" s="27">
        <f>CRP!L788</f>
        <v>2.4150000000000001E-2</v>
      </c>
      <c r="D841" s="27">
        <f>CRP!M788</f>
        <v>9.3579999999999997E-2</v>
      </c>
      <c r="E841" s="27">
        <f>CRP!N788</f>
        <v>0.34766000000000002</v>
      </c>
      <c r="F841" s="27">
        <f>CRP!O788</f>
        <v>0.1147</v>
      </c>
      <c r="G841" s="27">
        <f>CRP!P788</f>
        <v>1.372E-2</v>
      </c>
      <c r="H841" s="27">
        <f>CRP!Q788</f>
        <v>0.10098</v>
      </c>
      <c r="AA841" s="26">
        <v>43742</v>
      </c>
      <c r="AB841" s="27">
        <v>2.4150000000000001E-2</v>
      </c>
      <c r="AC841" s="27">
        <v>9.3579999999999997E-2</v>
      </c>
      <c r="AD841" s="27">
        <v>0.34766000000000002</v>
      </c>
      <c r="AE841" s="27">
        <v>0.1147</v>
      </c>
      <c r="AF841" s="27">
        <v>1.372E-2</v>
      </c>
      <c r="AG841" s="27">
        <v>0.10098</v>
      </c>
    </row>
    <row r="842" spans="2:33" s="14" customFormat="1" ht="12">
      <c r="B842" s="26">
        <f>CRP!K789</f>
        <v>43740</v>
      </c>
      <c r="C842" s="27">
        <f>CRP!L789</f>
        <v>2.402E-2</v>
      </c>
      <c r="D842" s="27">
        <f>CRP!M789</f>
        <v>9.4E-2</v>
      </c>
      <c r="E842" s="27">
        <f>CRP!N789</f>
        <v>0.34682000000000002</v>
      </c>
      <c r="F842" s="27">
        <f>CRP!O789</f>
        <v>0.11408</v>
      </c>
      <c r="G842" s="27">
        <f>CRP!P789</f>
        <v>1.4970000000000001E-2</v>
      </c>
      <c r="H842" s="27">
        <f>CRP!Q789</f>
        <v>9.9110000000000004E-2</v>
      </c>
      <c r="AA842" s="26">
        <v>43740</v>
      </c>
      <c r="AB842" s="27">
        <v>2.402E-2</v>
      </c>
      <c r="AC842" s="27">
        <v>9.4E-2</v>
      </c>
      <c r="AD842" s="27">
        <v>0.34682000000000002</v>
      </c>
      <c r="AE842" s="27">
        <v>0.11408</v>
      </c>
      <c r="AF842" s="27">
        <v>1.4970000000000001E-2</v>
      </c>
      <c r="AG842" s="27">
        <v>9.9110000000000004E-2</v>
      </c>
    </row>
    <row r="843" spans="2:33" s="14" customFormat="1" ht="12">
      <c r="B843" s="26">
        <f>CRP!K790</f>
        <v>43739</v>
      </c>
      <c r="C843" s="27">
        <f>CRP!L790</f>
        <v>2.3519999999999999E-2</v>
      </c>
      <c r="D843" s="27">
        <f>CRP!M790</f>
        <v>9.4119999999999995E-2</v>
      </c>
      <c r="E843" s="27">
        <f>CRP!N790</f>
        <v>0.34633999999999998</v>
      </c>
      <c r="F843" s="27">
        <f>CRP!O790</f>
        <v>0.11337999999999999</v>
      </c>
      <c r="G843" s="27">
        <f>CRP!P790</f>
        <v>1.495E-2</v>
      </c>
      <c r="H843" s="27">
        <f>CRP!Q790</f>
        <v>9.8430000000000004E-2</v>
      </c>
      <c r="AA843" s="26">
        <v>43739</v>
      </c>
      <c r="AB843" s="27">
        <v>2.3519999999999999E-2</v>
      </c>
      <c r="AC843" s="27">
        <v>9.4119999999999995E-2</v>
      </c>
      <c r="AD843" s="27">
        <v>0.34633999999999998</v>
      </c>
      <c r="AE843" s="27">
        <v>0.11337999999999999</v>
      </c>
      <c r="AF843" s="27">
        <v>1.495E-2</v>
      </c>
      <c r="AG843" s="27">
        <v>9.8430000000000004E-2</v>
      </c>
    </row>
    <row r="844" spans="2:33" s="14" customFormat="1" ht="12">
      <c r="B844" s="26">
        <f>CRP!K791</f>
        <v>43738</v>
      </c>
      <c r="C844" s="27">
        <f>CRP!L791</f>
        <v>2.3560000000000001E-2</v>
      </c>
      <c r="D844" s="27">
        <f>CRP!M791</f>
        <v>9.35E-2</v>
      </c>
      <c r="E844" s="27">
        <f>CRP!N791</f>
        <v>0.34666999999999998</v>
      </c>
      <c r="F844" s="27">
        <f>CRP!O791</f>
        <v>0.1137</v>
      </c>
      <c r="G844" s="27">
        <f>CRP!P791</f>
        <v>1.46E-2</v>
      </c>
      <c r="H844" s="27">
        <f>CRP!Q791</f>
        <v>9.9099999999999994E-2</v>
      </c>
      <c r="AA844" s="26">
        <v>43738</v>
      </c>
      <c r="AB844" s="27">
        <v>2.3560000000000001E-2</v>
      </c>
      <c r="AC844" s="27">
        <v>9.35E-2</v>
      </c>
      <c r="AD844" s="27">
        <v>0.34666999999999998</v>
      </c>
      <c r="AE844" s="27">
        <v>0.1137</v>
      </c>
      <c r="AF844" s="27">
        <v>1.46E-2</v>
      </c>
      <c r="AG844" s="27">
        <v>9.9099999999999994E-2</v>
      </c>
    </row>
    <row r="845" spans="2:33" s="14" customFormat="1" ht="12">
      <c r="B845" s="26">
        <f>CRP!K792</f>
        <v>43735</v>
      </c>
      <c r="C845" s="27">
        <f>CRP!L792</f>
        <v>2.3720000000000001E-2</v>
      </c>
      <c r="D845" s="27">
        <f>CRP!M792</f>
        <v>9.2549999999999993E-2</v>
      </c>
      <c r="E845" s="27">
        <f>CRP!N792</f>
        <v>0.34571000000000002</v>
      </c>
      <c r="F845" s="27">
        <f>CRP!O792</f>
        <v>0.11416999999999999</v>
      </c>
      <c r="G845" s="27">
        <f>CRP!P792</f>
        <v>1.447E-2</v>
      </c>
      <c r="H845" s="27">
        <f>CRP!Q792</f>
        <v>9.9699999999999997E-2</v>
      </c>
      <c r="AA845" s="26">
        <v>43735</v>
      </c>
      <c r="AB845" s="27">
        <v>2.3720000000000001E-2</v>
      </c>
      <c r="AC845" s="27">
        <v>9.2549999999999993E-2</v>
      </c>
      <c r="AD845" s="27">
        <v>0.34571000000000002</v>
      </c>
      <c r="AE845" s="27">
        <v>0.11416999999999999</v>
      </c>
      <c r="AF845" s="27">
        <v>1.447E-2</v>
      </c>
      <c r="AG845" s="27">
        <v>9.9699999999999997E-2</v>
      </c>
    </row>
    <row r="846" spans="2:33" s="14" customFormat="1" ht="12">
      <c r="B846" s="26">
        <f>CRP!K793</f>
        <v>43734</v>
      </c>
      <c r="C846" s="27">
        <f>CRP!L793</f>
        <v>2.351E-2</v>
      </c>
      <c r="D846" s="27">
        <f>CRP!M793</f>
        <v>9.6549999999999997E-2</v>
      </c>
      <c r="E846" s="27">
        <f>CRP!N793</f>
        <v>0.34484999999999999</v>
      </c>
      <c r="F846" s="27">
        <f>CRP!O793</f>
        <v>0.11451</v>
      </c>
      <c r="G846" s="27">
        <f>CRP!P793</f>
        <v>1.435E-2</v>
      </c>
      <c r="H846" s="27">
        <f>CRP!Q793</f>
        <v>0.10016</v>
      </c>
      <c r="AA846" s="26">
        <v>43734</v>
      </c>
      <c r="AB846" s="27">
        <v>2.351E-2</v>
      </c>
      <c r="AC846" s="27">
        <v>9.6549999999999997E-2</v>
      </c>
      <c r="AD846" s="27">
        <v>0.34484999999999999</v>
      </c>
      <c r="AE846" s="27">
        <v>0.11451</v>
      </c>
      <c r="AF846" s="27">
        <v>1.435E-2</v>
      </c>
      <c r="AG846" s="27">
        <v>0.10016</v>
      </c>
    </row>
    <row r="847" spans="2:33" s="14" customFormat="1" ht="12">
      <c r="B847" s="26">
        <f>CRP!K794</f>
        <v>43733</v>
      </c>
      <c r="C847" s="27">
        <f>CRP!L794</f>
        <v>2.3519999999999999E-2</v>
      </c>
      <c r="D847" s="27">
        <f>CRP!M794</f>
        <v>8.8980000000000004E-2</v>
      </c>
      <c r="E847" s="27">
        <f>CRP!N794</f>
        <v>0.34472000000000003</v>
      </c>
      <c r="F847" s="27">
        <f>CRP!O794</f>
        <v>0.11085</v>
      </c>
      <c r="G847" s="27">
        <f>CRP!P794</f>
        <v>1.4250000000000001E-2</v>
      </c>
      <c r="H847" s="27">
        <f>CRP!Q794</f>
        <v>9.6600000000000005E-2</v>
      </c>
      <c r="AA847" s="26">
        <v>43733</v>
      </c>
      <c r="AB847" s="27">
        <v>2.3519999999999999E-2</v>
      </c>
      <c r="AC847" s="27">
        <v>8.8980000000000004E-2</v>
      </c>
      <c r="AD847" s="27">
        <v>0.34472000000000003</v>
      </c>
      <c r="AE847" s="27">
        <v>0.11085</v>
      </c>
      <c r="AF847" s="27">
        <v>1.4250000000000001E-2</v>
      </c>
      <c r="AG847" s="27">
        <v>9.6600000000000005E-2</v>
      </c>
    </row>
    <row r="848" spans="2:33" s="14" customFormat="1" ht="12">
      <c r="B848" s="26">
        <f>CRP!K795</f>
        <v>43732</v>
      </c>
      <c r="C848" s="27">
        <f>CRP!L795</f>
        <v>2.3210000000000001E-2</v>
      </c>
      <c r="D848" s="27">
        <f>CRP!M795</f>
        <v>8.9200000000000002E-2</v>
      </c>
      <c r="E848" s="27">
        <f>CRP!N795</f>
        <v>0.34478999999999999</v>
      </c>
      <c r="F848" s="27">
        <f>CRP!O795</f>
        <v>0.1104</v>
      </c>
      <c r="G848" s="27">
        <f>CRP!P795</f>
        <v>1.447E-2</v>
      </c>
      <c r="H848" s="27">
        <f>CRP!Q795</f>
        <v>9.5930000000000001E-2</v>
      </c>
      <c r="AA848" s="26">
        <v>43732</v>
      </c>
      <c r="AB848" s="27">
        <v>2.3210000000000001E-2</v>
      </c>
      <c r="AC848" s="27">
        <v>8.9200000000000002E-2</v>
      </c>
      <c r="AD848" s="27">
        <v>0.34478999999999999</v>
      </c>
      <c r="AE848" s="27">
        <v>0.1104</v>
      </c>
      <c r="AF848" s="27">
        <v>1.447E-2</v>
      </c>
      <c r="AG848" s="27">
        <v>9.5930000000000001E-2</v>
      </c>
    </row>
    <row r="849" spans="2:33" s="14" customFormat="1" ht="12">
      <c r="B849" s="26">
        <f>CRP!K796</f>
        <v>43731</v>
      </c>
      <c r="C849" s="27">
        <f>CRP!L796</f>
        <v>2.333E-2</v>
      </c>
      <c r="D849" s="27">
        <f>CRP!M796</f>
        <v>8.974E-2</v>
      </c>
      <c r="E849" s="27">
        <f>CRP!N796</f>
        <v>0.34443000000000001</v>
      </c>
      <c r="F849" s="27">
        <f>CRP!O796</f>
        <v>0.1105</v>
      </c>
      <c r="G849" s="27">
        <f>CRP!P796</f>
        <v>1.47E-2</v>
      </c>
      <c r="H849" s="27">
        <f>CRP!Q796</f>
        <v>9.5799999999999996E-2</v>
      </c>
      <c r="AA849" s="26">
        <v>43731</v>
      </c>
      <c r="AB849" s="27">
        <v>2.333E-2</v>
      </c>
      <c r="AC849" s="27">
        <v>8.974E-2</v>
      </c>
      <c r="AD849" s="27">
        <v>0.34443000000000001</v>
      </c>
      <c r="AE849" s="27">
        <v>0.1105</v>
      </c>
      <c r="AF849" s="27">
        <v>1.47E-2</v>
      </c>
      <c r="AG849" s="27">
        <v>9.5799999999999996E-2</v>
      </c>
    </row>
    <row r="850" spans="2:33" s="14" customFormat="1" ht="12">
      <c r="B850" s="26">
        <f>CRP!K797</f>
        <v>43728</v>
      </c>
      <c r="C850" s="27">
        <f>CRP!L797</f>
        <v>2.3369999999999998E-2</v>
      </c>
      <c r="D850" s="27">
        <f>CRP!M797</f>
        <v>8.7599999999999997E-2</v>
      </c>
      <c r="E850" s="27">
        <f>CRP!N797</f>
        <v>0.34573999999999999</v>
      </c>
      <c r="F850" s="27">
        <f>CRP!O797</f>
        <v>0.10987</v>
      </c>
      <c r="G850" s="27">
        <f>CRP!P797</f>
        <v>1.457E-2</v>
      </c>
      <c r="H850" s="27">
        <f>CRP!Q797</f>
        <v>9.5299999999999996E-2</v>
      </c>
      <c r="AA850" s="26">
        <v>43728</v>
      </c>
      <c r="AB850" s="27">
        <v>2.3369999999999998E-2</v>
      </c>
      <c r="AC850" s="27">
        <v>8.7599999999999997E-2</v>
      </c>
      <c r="AD850" s="27">
        <v>0.34573999999999999</v>
      </c>
      <c r="AE850" s="27">
        <v>0.10987</v>
      </c>
      <c r="AF850" s="27">
        <v>1.457E-2</v>
      </c>
      <c r="AG850" s="27">
        <v>9.5299999999999996E-2</v>
      </c>
    </row>
    <row r="851" spans="2:33" s="14" customFormat="1" ht="12">
      <c r="B851" s="26">
        <f>CRP!K798</f>
        <v>43727</v>
      </c>
      <c r="C851" s="27">
        <f>CRP!L798</f>
        <v>2.35E-2</v>
      </c>
      <c r="D851" s="27">
        <f>CRP!M798</f>
        <v>8.6919999999999997E-2</v>
      </c>
      <c r="E851" s="27">
        <f>CRP!N798</f>
        <v>0.34625</v>
      </c>
      <c r="F851" s="27">
        <f>CRP!O798</f>
        <v>0.11006000000000001</v>
      </c>
      <c r="G851" s="27">
        <f>CRP!P798</f>
        <v>1.465E-2</v>
      </c>
      <c r="H851" s="27">
        <f>CRP!Q798</f>
        <v>9.5409999999999995E-2</v>
      </c>
      <c r="AA851" s="26">
        <v>43727</v>
      </c>
      <c r="AB851" s="27">
        <v>2.35E-2</v>
      </c>
      <c r="AC851" s="27">
        <v>8.6919999999999997E-2</v>
      </c>
      <c r="AD851" s="27">
        <v>0.34625</v>
      </c>
      <c r="AE851" s="27">
        <v>0.11006000000000001</v>
      </c>
      <c r="AF851" s="27">
        <v>1.465E-2</v>
      </c>
      <c r="AG851" s="27">
        <v>9.5409999999999995E-2</v>
      </c>
    </row>
    <row r="852" spans="2:33" s="14" customFormat="1" ht="12">
      <c r="B852" s="26">
        <f>CRP!K799</f>
        <v>43726</v>
      </c>
      <c r="C852" s="27">
        <f>CRP!L799</f>
        <v>2.3599999999999999E-2</v>
      </c>
      <c r="D852" s="27">
        <f>CRP!M799</f>
        <v>8.8969999999999994E-2</v>
      </c>
      <c r="E852" s="27">
        <f>CRP!N799</f>
        <v>0.34614</v>
      </c>
      <c r="F852" s="27">
        <f>CRP!O799</f>
        <v>0.11058999999999999</v>
      </c>
      <c r="G852" s="27">
        <f>CRP!P799</f>
        <v>1.457E-2</v>
      </c>
      <c r="H852" s="27">
        <f>CRP!Q799</f>
        <v>9.6019999999999994E-2</v>
      </c>
      <c r="AA852" s="26">
        <v>43726</v>
      </c>
      <c r="AB852" s="27">
        <v>2.3599999999999999E-2</v>
      </c>
      <c r="AC852" s="27">
        <v>8.8969999999999994E-2</v>
      </c>
      <c r="AD852" s="27">
        <v>0.34614</v>
      </c>
      <c r="AE852" s="27">
        <v>0.11058999999999999</v>
      </c>
      <c r="AF852" s="27">
        <v>1.457E-2</v>
      </c>
      <c r="AG852" s="27">
        <v>9.6019999999999994E-2</v>
      </c>
    </row>
    <row r="853" spans="2:33" s="14" customFormat="1" ht="12">
      <c r="B853" s="26">
        <f>CRP!K800</f>
        <v>43725</v>
      </c>
      <c r="C853" s="27">
        <f>CRP!L800</f>
        <v>2.3730000000000001E-2</v>
      </c>
      <c r="D853" s="27">
        <f>CRP!M800</f>
        <v>8.9279999999999998E-2</v>
      </c>
      <c r="E853" s="27">
        <f>CRP!N800</f>
        <v>0.34737000000000001</v>
      </c>
      <c r="F853" s="27">
        <f>CRP!O800</f>
        <v>0.11072</v>
      </c>
      <c r="G853" s="27">
        <f>CRP!P800</f>
        <v>1.4930000000000001E-2</v>
      </c>
      <c r="H853" s="27">
        <f>CRP!Q800</f>
        <v>9.579E-2</v>
      </c>
      <c r="AA853" s="26">
        <v>43725</v>
      </c>
      <c r="AB853" s="27">
        <v>2.3730000000000001E-2</v>
      </c>
      <c r="AC853" s="27">
        <v>8.9279999999999998E-2</v>
      </c>
      <c r="AD853" s="27">
        <v>0.34737000000000001</v>
      </c>
      <c r="AE853" s="27">
        <v>0.11072</v>
      </c>
      <c r="AF853" s="27">
        <v>1.4930000000000001E-2</v>
      </c>
      <c r="AG853" s="27">
        <v>9.579E-2</v>
      </c>
    </row>
    <row r="854" spans="2:33" s="14" customFormat="1" ht="12">
      <c r="B854" s="26">
        <f>CRP!K801</f>
        <v>43724</v>
      </c>
      <c r="C854" s="27">
        <f>CRP!L801</f>
        <v>2.3689999999999999E-2</v>
      </c>
      <c r="D854" s="27">
        <f>CRP!M801</f>
        <v>8.8669999999999999E-2</v>
      </c>
      <c r="E854" s="27">
        <f>CRP!N801</f>
        <v>0.34738000000000002</v>
      </c>
      <c r="F854" s="27">
        <f>CRP!O801</f>
        <v>0.11072</v>
      </c>
      <c r="G854" s="27">
        <f>CRP!P801</f>
        <v>1.54E-2</v>
      </c>
      <c r="H854" s="27">
        <f>CRP!Q801</f>
        <v>9.5320000000000002E-2</v>
      </c>
      <c r="AA854" s="26">
        <v>43724</v>
      </c>
      <c r="AB854" s="27">
        <v>2.3689999999999999E-2</v>
      </c>
      <c r="AC854" s="27">
        <v>8.8669999999999999E-2</v>
      </c>
      <c r="AD854" s="27">
        <v>0.34738000000000002</v>
      </c>
      <c r="AE854" s="27">
        <v>0.11072</v>
      </c>
      <c r="AF854" s="27">
        <v>1.54E-2</v>
      </c>
      <c r="AG854" s="27">
        <v>9.5320000000000002E-2</v>
      </c>
    </row>
    <row r="855" spans="2:33" s="14" customFormat="1" ht="12">
      <c r="B855" s="26">
        <f>CRP!K802</f>
        <v>43719</v>
      </c>
      <c r="C855" s="27">
        <f>CRP!L802</f>
        <v>2.375E-2</v>
      </c>
      <c r="D855" s="27">
        <f>CRP!M802</f>
        <v>9.0179999999999996E-2</v>
      </c>
      <c r="E855" s="27">
        <f>CRP!N802</f>
        <v>0.34721000000000002</v>
      </c>
      <c r="F855" s="27">
        <f>CRP!O802</f>
        <v>0.11262999999999999</v>
      </c>
      <c r="G855" s="27">
        <f>CRP!P802</f>
        <v>1.4019999999999999E-2</v>
      </c>
      <c r="H855" s="27">
        <f>CRP!Q802</f>
        <v>9.8610000000000003E-2</v>
      </c>
      <c r="AA855" s="26">
        <v>43719</v>
      </c>
      <c r="AB855" s="27">
        <v>2.375E-2</v>
      </c>
      <c r="AC855" s="27">
        <v>9.0179999999999996E-2</v>
      </c>
      <c r="AD855" s="27">
        <v>0.34721000000000002</v>
      </c>
      <c r="AE855" s="27">
        <v>0.11262999999999999</v>
      </c>
      <c r="AF855" s="27">
        <v>1.4019999999999999E-2</v>
      </c>
      <c r="AG855" s="27">
        <v>9.8610000000000003E-2</v>
      </c>
    </row>
    <row r="856" spans="2:33" s="14" customFormat="1" ht="12">
      <c r="B856" s="26">
        <f>CRP!K803</f>
        <v>43718</v>
      </c>
      <c r="C856" s="27">
        <f>CRP!L803</f>
        <v>2.3990000000000001E-2</v>
      </c>
      <c r="D856" s="27">
        <f>CRP!M803</f>
        <v>8.8779999999999998E-2</v>
      </c>
      <c r="E856" s="27">
        <f>CRP!N803</f>
        <v>0.34715000000000001</v>
      </c>
      <c r="F856" s="27">
        <f>CRP!O803</f>
        <v>0.11264</v>
      </c>
      <c r="G856" s="27">
        <f>CRP!P803</f>
        <v>1.362E-2</v>
      </c>
      <c r="H856" s="27">
        <f>CRP!Q803</f>
        <v>9.9019999999999997E-2</v>
      </c>
      <c r="AA856" s="26">
        <v>43718</v>
      </c>
      <c r="AB856" s="27">
        <v>2.3990000000000001E-2</v>
      </c>
      <c r="AC856" s="27">
        <v>8.8779999999999998E-2</v>
      </c>
      <c r="AD856" s="27">
        <v>0.34715000000000001</v>
      </c>
      <c r="AE856" s="27">
        <v>0.11264</v>
      </c>
      <c r="AF856" s="27">
        <v>1.362E-2</v>
      </c>
      <c r="AG856" s="27">
        <v>9.9019999999999997E-2</v>
      </c>
    </row>
    <row r="857" spans="2:33" s="14" customFormat="1" ht="12">
      <c r="B857" s="26">
        <f>CRP!K804</f>
        <v>43717</v>
      </c>
      <c r="C857" s="27">
        <f>CRP!L804</f>
        <v>2.4129999999999999E-2</v>
      </c>
      <c r="D857" s="27">
        <f>CRP!M804</f>
        <v>8.8499999999999995E-2</v>
      </c>
      <c r="E857" s="27">
        <f>CRP!N804</f>
        <v>0.34699999999999998</v>
      </c>
      <c r="F857" s="27">
        <f>CRP!O804</f>
        <v>0.11285000000000001</v>
      </c>
      <c r="G857" s="27">
        <f>CRP!P804</f>
        <v>1.355E-2</v>
      </c>
      <c r="H857" s="27">
        <f>CRP!Q804</f>
        <v>9.9299999999999999E-2</v>
      </c>
      <c r="AA857" s="26">
        <v>43717</v>
      </c>
      <c r="AB857" s="27">
        <v>2.4129999999999999E-2</v>
      </c>
      <c r="AC857" s="27">
        <v>8.8499999999999995E-2</v>
      </c>
      <c r="AD857" s="27">
        <v>0.34699999999999998</v>
      </c>
      <c r="AE857" s="27">
        <v>0.11285000000000001</v>
      </c>
      <c r="AF857" s="27">
        <v>1.355E-2</v>
      </c>
      <c r="AG857" s="27">
        <v>9.9299999999999999E-2</v>
      </c>
    </row>
    <row r="858" spans="2:33" s="14" customFormat="1" ht="12">
      <c r="B858" s="26">
        <f>CRP!K805</f>
        <v>43714</v>
      </c>
      <c r="C858" s="27">
        <f>CRP!L805</f>
        <v>2.427E-2</v>
      </c>
      <c r="D858" s="27">
        <f>CRP!M805</f>
        <v>8.8469999999999993E-2</v>
      </c>
      <c r="E858" s="27">
        <f>CRP!N805</f>
        <v>0.34744999999999998</v>
      </c>
      <c r="F858" s="27">
        <f>CRP!O805</f>
        <v>0.11291</v>
      </c>
      <c r="G858" s="27">
        <f>CRP!P805</f>
        <v>1.38E-2</v>
      </c>
      <c r="H858" s="27">
        <f>CRP!Q805</f>
        <v>9.9110000000000004E-2</v>
      </c>
      <c r="AA858" s="26">
        <v>43714</v>
      </c>
      <c r="AB858" s="27">
        <v>2.427E-2</v>
      </c>
      <c r="AC858" s="27">
        <v>8.8469999999999993E-2</v>
      </c>
      <c r="AD858" s="27">
        <v>0.34744999999999998</v>
      </c>
      <c r="AE858" s="27">
        <v>0.11291</v>
      </c>
      <c r="AF858" s="27">
        <v>1.38E-2</v>
      </c>
      <c r="AG858" s="27">
        <v>9.9110000000000004E-2</v>
      </c>
    </row>
    <row r="859" spans="2:33" s="14" customFormat="1" ht="12">
      <c r="B859" s="26">
        <f>CRP!K806</f>
        <v>43713</v>
      </c>
      <c r="C859" s="27">
        <f>CRP!L806</f>
        <v>2.4340000000000001E-2</v>
      </c>
      <c r="D859" s="27">
        <f>CRP!M806</f>
        <v>8.8190000000000004E-2</v>
      </c>
      <c r="E859" s="27">
        <f>CRP!N806</f>
        <v>0.34745999999999999</v>
      </c>
      <c r="F859" s="27">
        <f>CRP!O806</f>
        <v>0.113</v>
      </c>
      <c r="G859" s="27">
        <f>CRP!P806</f>
        <v>1.3650000000000001E-2</v>
      </c>
      <c r="H859" s="27">
        <f>CRP!Q806</f>
        <v>9.9349999999999994E-2</v>
      </c>
      <c r="AA859" s="26">
        <v>43713</v>
      </c>
      <c r="AB859" s="27">
        <v>2.4340000000000001E-2</v>
      </c>
      <c r="AC859" s="27">
        <v>8.8190000000000004E-2</v>
      </c>
      <c r="AD859" s="27">
        <v>0.34745999999999999</v>
      </c>
      <c r="AE859" s="27">
        <v>0.113</v>
      </c>
      <c r="AF859" s="27">
        <v>1.3650000000000001E-2</v>
      </c>
      <c r="AG859" s="27">
        <v>9.9349999999999994E-2</v>
      </c>
    </row>
    <row r="860" spans="2:33" s="14" customFormat="1" ht="12">
      <c r="B860" s="26">
        <f>CRP!K807</f>
        <v>43712</v>
      </c>
      <c r="C860" s="27">
        <f>CRP!L807</f>
        <v>2.4559999999999998E-2</v>
      </c>
      <c r="D860" s="27">
        <f>CRP!M807</f>
        <v>8.9700000000000002E-2</v>
      </c>
      <c r="E860" s="27">
        <f>CRP!N807</f>
        <v>0.34771000000000002</v>
      </c>
      <c r="F860" s="27">
        <f>CRP!O807</f>
        <v>0.11355</v>
      </c>
      <c r="G860" s="27">
        <f>CRP!P807</f>
        <v>1.3350000000000001E-2</v>
      </c>
      <c r="H860" s="27">
        <f>CRP!Q807</f>
        <v>0.1002</v>
      </c>
      <c r="AA860" s="26">
        <v>43712</v>
      </c>
      <c r="AB860" s="27">
        <v>2.4559999999999998E-2</v>
      </c>
      <c r="AC860" s="27">
        <v>8.9700000000000002E-2</v>
      </c>
      <c r="AD860" s="27">
        <v>0.34771000000000002</v>
      </c>
      <c r="AE860" s="27">
        <v>0.11355</v>
      </c>
      <c r="AF860" s="27">
        <v>1.3350000000000001E-2</v>
      </c>
      <c r="AG860" s="27">
        <v>0.1002</v>
      </c>
    </row>
    <row r="861" spans="2:33" s="14" customFormat="1" ht="12">
      <c r="B861" s="26">
        <f>CRP!K808</f>
        <v>43711</v>
      </c>
      <c r="C861" s="27">
        <f>CRP!L808</f>
        <v>2.4850000000000001E-2</v>
      </c>
      <c r="D861" s="27">
        <f>CRP!M808</f>
        <v>0.09</v>
      </c>
      <c r="E861" s="27">
        <f>CRP!N808</f>
        <v>0.34766000000000002</v>
      </c>
      <c r="F861" s="27">
        <f>CRP!O808</f>
        <v>0.11423999999999999</v>
      </c>
      <c r="G861" s="27">
        <f>CRP!P808</f>
        <v>1.32E-2</v>
      </c>
      <c r="H861" s="27">
        <f>CRP!Q808</f>
        <v>0.10104</v>
      </c>
      <c r="AA861" s="26">
        <v>43711</v>
      </c>
      <c r="AB861" s="27">
        <v>2.4850000000000001E-2</v>
      </c>
      <c r="AC861" s="27">
        <v>0.09</v>
      </c>
      <c r="AD861" s="27">
        <v>0.34766000000000002</v>
      </c>
      <c r="AE861" s="27">
        <v>0.11423999999999999</v>
      </c>
      <c r="AF861" s="27">
        <v>1.32E-2</v>
      </c>
      <c r="AG861" s="27">
        <v>0.10104</v>
      </c>
    </row>
    <row r="862" spans="2:33" s="14" customFormat="1" ht="12">
      <c r="B862" s="26">
        <f>CRP!K809</f>
        <v>43710</v>
      </c>
      <c r="C862" s="27">
        <f>CRP!L809</f>
        <v>2.478E-2</v>
      </c>
      <c r="D862" s="27">
        <f>CRP!M809</f>
        <v>8.9410000000000003E-2</v>
      </c>
      <c r="E862" s="27">
        <f>CRP!N809</f>
        <v>0.34770000000000001</v>
      </c>
      <c r="F862" s="27">
        <f>CRP!O809</f>
        <v>0.11416999999999999</v>
      </c>
      <c r="G862" s="27">
        <f>CRP!P809</f>
        <v>1.345E-2</v>
      </c>
      <c r="H862" s="27">
        <f>CRP!Q809</f>
        <v>0.10072</v>
      </c>
      <c r="AA862" s="26">
        <v>43710</v>
      </c>
      <c r="AB862" s="27">
        <v>2.478E-2</v>
      </c>
      <c r="AC862" s="27">
        <v>8.9410000000000003E-2</v>
      </c>
      <c r="AD862" s="27">
        <v>0.34770000000000001</v>
      </c>
      <c r="AE862" s="27">
        <v>0.11416999999999999</v>
      </c>
      <c r="AF862" s="27">
        <v>1.345E-2</v>
      </c>
      <c r="AG862" s="27">
        <v>0.10072</v>
      </c>
    </row>
    <row r="863" spans="2:33" s="14" customFormat="1" ht="12">
      <c r="B863" s="26">
        <f>CRP!K810</f>
        <v>43707</v>
      </c>
      <c r="C863" s="27">
        <f>CRP!L810</f>
        <v>2.4799999999999999E-2</v>
      </c>
      <c r="D863" s="27">
        <f>CRP!M810</f>
        <v>9.1389999999999999E-2</v>
      </c>
      <c r="E863" s="27">
        <f>CRP!N810</f>
        <v>0.34823999999999999</v>
      </c>
      <c r="F863" s="27">
        <f>CRP!O810</f>
        <v>0.11477999999999999</v>
      </c>
      <c r="G863" s="27">
        <f>CRP!P810</f>
        <v>1.295E-2</v>
      </c>
      <c r="H863" s="27">
        <f>CRP!Q810</f>
        <v>0.10183</v>
      </c>
      <c r="AA863" s="26">
        <v>43707</v>
      </c>
      <c r="AB863" s="27">
        <v>2.4799999999999999E-2</v>
      </c>
      <c r="AC863" s="27">
        <v>9.1389999999999999E-2</v>
      </c>
      <c r="AD863" s="27">
        <v>0.34823999999999999</v>
      </c>
      <c r="AE863" s="27">
        <v>0.11477999999999999</v>
      </c>
      <c r="AF863" s="27">
        <v>1.295E-2</v>
      </c>
      <c r="AG863" s="27">
        <v>0.10183</v>
      </c>
    </row>
    <row r="864" spans="2:33" s="14" customFormat="1" ht="12">
      <c r="B864" s="26">
        <f>CRP!K811</f>
        <v>43706</v>
      </c>
      <c r="C864" s="27">
        <f>CRP!L811</f>
        <v>2.528E-2</v>
      </c>
      <c r="D864" s="27">
        <f>CRP!M811</f>
        <v>9.0630000000000002E-2</v>
      </c>
      <c r="E864" s="27">
        <f>CRP!N811</f>
        <v>0.34806999999999999</v>
      </c>
      <c r="F864" s="27">
        <f>CRP!O811</f>
        <v>0.11521000000000001</v>
      </c>
      <c r="G864" s="27">
        <f>CRP!P811</f>
        <v>1.2460000000000001E-2</v>
      </c>
      <c r="H864" s="27">
        <f>CRP!Q811</f>
        <v>0.10274999999999999</v>
      </c>
      <c r="AA864" s="26">
        <v>43706</v>
      </c>
      <c r="AB864" s="27">
        <v>2.528E-2</v>
      </c>
      <c r="AC864" s="27">
        <v>9.0630000000000002E-2</v>
      </c>
      <c r="AD864" s="27">
        <v>0.34806999999999999</v>
      </c>
      <c r="AE864" s="27">
        <v>0.11521000000000001</v>
      </c>
      <c r="AF864" s="27">
        <v>1.2460000000000001E-2</v>
      </c>
      <c r="AG864" s="27">
        <v>0.10274999999999999</v>
      </c>
    </row>
    <row r="865" spans="2:33" s="14" customFormat="1" ht="12">
      <c r="B865" s="26">
        <f>CRP!K812</f>
        <v>43705</v>
      </c>
      <c r="C865" s="27">
        <f>CRP!L812</f>
        <v>2.521E-2</v>
      </c>
      <c r="D865" s="27">
        <f>CRP!M812</f>
        <v>9.0520000000000003E-2</v>
      </c>
      <c r="E865" s="27">
        <f>CRP!N812</f>
        <v>0.34814000000000001</v>
      </c>
      <c r="F865" s="27">
        <f>CRP!O812</f>
        <v>0.1152</v>
      </c>
      <c r="G865" s="27">
        <f>CRP!P812</f>
        <v>1.2409999999999999E-2</v>
      </c>
      <c r="H865" s="27">
        <f>CRP!Q812</f>
        <v>0.10279000000000001</v>
      </c>
      <c r="AA865" s="26">
        <v>43705</v>
      </c>
      <c r="AB865" s="27">
        <v>2.521E-2</v>
      </c>
      <c r="AC865" s="27">
        <v>9.0520000000000003E-2</v>
      </c>
      <c r="AD865" s="27">
        <v>0.34814000000000001</v>
      </c>
      <c r="AE865" s="27">
        <v>0.1152</v>
      </c>
      <c r="AF865" s="27">
        <v>1.2409999999999999E-2</v>
      </c>
      <c r="AG865" s="27">
        <v>0.10279000000000001</v>
      </c>
    </row>
    <row r="866" spans="2:33" s="14" customFormat="1" ht="12">
      <c r="B866" s="26">
        <f>CRP!K813</f>
        <v>43704</v>
      </c>
      <c r="C866" s="27">
        <f>CRP!L813</f>
        <v>2.5399999999999999E-2</v>
      </c>
      <c r="D866" s="27">
        <f>CRP!M813</f>
        <v>9.0370000000000006E-2</v>
      </c>
      <c r="E866" s="27">
        <f>CRP!N813</f>
        <v>0.34798000000000001</v>
      </c>
      <c r="F866" s="27">
        <f>CRP!O813</f>
        <v>0.11572</v>
      </c>
      <c r="G866" s="27">
        <f>CRP!P813</f>
        <v>1.2500000000000001E-2</v>
      </c>
      <c r="H866" s="27">
        <f>CRP!Q813</f>
        <v>0.10322000000000001</v>
      </c>
      <c r="AA866" s="26">
        <v>43704</v>
      </c>
      <c r="AB866" s="27">
        <v>2.5399999999999999E-2</v>
      </c>
      <c r="AC866" s="27">
        <v>9.0370000000000006E-2</v>
      </c>
      <c r="AD866" s="27">
        <v>0.34798000000000001</v>
      </c>
      <c r="AE866" s="27">
        <v>0.11572</v>
      </c>
      <c r="AF866" s="27">
        <v>1.2500000000000001E-2</v>
      </c>
      <c r="AG866" s="27">
        <v>0.10322000000000001</v>
      </c>
    </row>
    <row r="867" spans="2:33" s="14" customFormat="1" ht="12">
      <c r="B867" s="26">
        <f>CRP!K814</f>
        <v>43703</v>
      </c>
      <c r="C867" s="27">
        <f>CRP!L814</f>
        <v>2.5489999999999999E-2</v>
      </c>
      <c r="D867" s="27">
        <f>CRP!M814</f>
        <v>9.078E-2</v>
      </c>
      <c r="E867" s="27">
        <f>CRP!N814</f>
        <v>0.34817999999999999</v>
      </c>
      <c r="F867" s="27">
        <f>CRP!O814</f>
        <v>0.11565</v>
      </c>
      <c r="G867" s="27">
        <f>CRP!P814</f>
        <v>1.1900000000000001E-2</v>
      </c>
      <c r="H867" s="27">
        <f>CRP!Q814</f>
        <v>0.10375</v>
      </c>
      <c r="AA867" s="26">
        <v>43703</v>
      </c>
      <c r="AB867" s="27">
        <v>2.5489999999999999E-2</v>
      </c>
      <c r="AC867" s="27">
        <v>9.078E-2</v>
      </c>
      <c r="AD867" s="27">
        <v>0.34817999999999999</v>
      </c>
      <c r="AE867" s="27">
        <v>0.11565</v>
      </c>
      <c r="AF867" s="27">
        <v>1.1900000000000001E-2</v>
      </c>
      <c r="AG867" s="27">
        <v>0.10375</v>
      </c>
    </row>
    <row r="868" spans="2:33" s="14" customFormat="1" ht="12">
      <c r="B868" s="26">
        <f>CRP!K815</f>
        <v>43700</v>
      </c>
      <c r="C868" s="27">
        <f>CRP!L815</f>
        <v>2.5080000000000002E-2</v>
      </c>
      <c r="D868" s="27">
        <f>CRP!M815</f>
        <v>9.1109999999999997E-2</v>
      </c>
      <c r="E868" s="27">
        <f>CRP!N815</f>
        <v>0.34800999999999999</v>
      </c>
      <c r="F868" s="27">
        <f>CRP!O815</f>
        <v>0.11524</v>
      </c>
      <c r="G868" s="27">
        <f>CRP!P815</f>
        <v>1.252E-2</v>
      </c>
      <c r="H868" s="27">
        <f>CRP!Q815</f>
        <v>0.10272000000000001</v>
      </c>
      <c r="AA868" s="26">
        <v>43700</v>
      </c>
      <c r="AB868" s="27">
        <v>2.5080000000000002E-2</v>
      </c>
      <c r="AC868" s="27">
        <v>9.1109999999999997E-2</v>
      </c>
      <c r="AD868" s="27">
        <v>0.34800999999999999</v>
      </c>
      <c r="AE868" s="27">
        <v>0.11524</v>
      </c>
      <c r="AF868" s="27">
        <v>1.252E-2</v>
      </c>
      <c r="AG868" s="27">
        <v>0.10272000000000001</v>
      </c>
    </row>
    <row r="869" spans="2:33" s="14" customFormat="1" ht="12">
      <c r="B869" s="26">
        <f>CRP!K816</f>
        <v>43699</v>
      </c>
      <c r="C869" s="27">
        <f>CRP!L816</f>
        <v>2.5059999999999999E-2</v>
      </c>
      <c r="D869" s="27">
        <f>CRP!M816</f>
        <v>9.1079999999999994E-2</v>
      </c>
      <c r="E869" s="27">
        <f>CRP!N816</f>
        <v>0.34771999999999997</v>
      </c>
      <c r="F869" s="27">
        <f>CRP!O816</f>
        <v>0.1154</v>
      </c>
      <c r="G869" s="27">
        <f>CRP!P816</f>
        <v>1.23E-2</v>
      </c>
      <c r="H869" s="27">
        <f>CRP!Q816</f>
        <v>0.1031</v>
      </c>
      <c r="AA869" s="26">
        <v>43699</v>
      </c>
      <c r="AB869" s="27">
        <v>2.5059999999999999E-2</v>
      </c>
      <c r="AC869" s="27">
        <v>9.1079999999999994E-2</v>
      </c>
      <c r="AD869" s="27">
        <v>0.34771999999999997</v>
      </c>
      <c r="AE869" s="27">
        <v>0.1154</v>
      </c>
      <c r="AF869" s="27">
        <v>1.23E-2</v>
      </c>
      <c r="AG869" s="27">
        <v>0.1031</v>
      </c>
    </row>
    <row r="870" spans="2:33" s="14" customFormat="1" ht="12">
      <c r="B870" s="26">
        <f>CRP!K817</f>
        <v>43698</v>
      </c>
      <c r="C870" s="27">
        <f>CRP!L817</f>
        <v>2.4989999999999998E-2</v>
      </c>
      <c r="D870" s="27">
        <f>CRP!M817</f>
        <v>9.4390000000000002E-2</v>
      </c>
      <c r="E870" s="27">
        <f>CRP!N817</f>
        <v>0.34760000000000002</v>
      </c>
      <c r="F870" s="27">
        <f>CRP!O817</f>
        <v>0.11709</v>
      </c>
      <c r="G870" s="27">
        <f>CRP!P817</f>
        <v>1.2800000000000001E-2</v>
      </c>
      <c r="H870" s="27">
        <f>CRP!Q817</f>
        <v>0.10428999999999999</v>
      </c>
      <c r="AA870" s="26">
        <v>43698</v>
      </c>
      <c r="AB870" s="27">
        <v>2.4989999999999998E-2</v>
      </c>
      <c r="AC870" s="27">
        <v>9.4390000000000002E-2</v>
      </c>
      <c r="AD870" s="27">
        <v>0.34760000000000002</v>
      </c>
      <c r="AE870" s="27">
        <v>0.11709</v>
      </c>
      <c r="AF870" s="27">
        <v>1.2800000000000001E-2</v>
      </c>
      <c r="AG870" s="27">
        <v>0.10428999999999999</v>
      </c>
    </row>
    <row r="871" spans="2:33" s="14" customFormat="1" ht="12">
      <c r="B871" s="26">
        <f>CRP!K818</f>
        <v>43697</v>
      </c>
      <c r="C871" s="27">
        <f>CRP!L818</f>
        <v>2.503E-2</v>
      </c>
      <c r="D871" s="27">
        <f>CRP!M818</f>
        <v>9.4420000000000004E-2</v>
      </c>
      <c r="E871" s="27">
        <f>CRP!N818</f>
        <v>0.34686</v>
      </c>
      <c r="F871" s="27">
        <f>CRP!O818</f>
        <v>0.11731</v>
      </c>
      <c r="G871" s="27">
        <f>CRP!P818</f>
        <v>1.2E-2</v>
      </c>
      <c r="H871" s="27">
        <f>CRP!Q818</f>
        <v>0.10531</v>
      </c>
      <c r="AA871" s="26">
        <v>43697</v>
      </c>
      <c r="AB871" s="27">
        <v>2.503E-2</v>
      </c>
      <c r="AC871" s="27">
        <v>9.4420000000000004E-2</v>
      </c>
      <c r="AD871" s="27">
        <v>0.34686</v>
      </c>
      <c r="AE871" s="27">
        <v>0.11731</v>
      </c>
      <c r="AF871" s="27">
        <v>1.2E-2</v>
      </c>
      <c r="AG871" s="27">
        <v>0.10531</v>
      </c>
    </row>
    <row r="872" spans="2:33" s="14" customFormat="1" ht="12">
      <c r="B872" s="26">
        <f>CRP!K819</f>
        <v>43696</v>
      </c>
      <c r="C872" s="27">
        <f>CRP!L819</f>
        <v>2.529E-2</v>
      </c>
      <c r="D872" s="27">
        <f>CRP!M819</f>
        <v>9.4020000000000006E-2</v>
      </c>
      <c r="E872" s="27">
        <f>CRP!N819</f>
        <v>0.34678999999999999</v>
      </c>
      <c r="F872" s="27">
        <f>CRP!O819</f>
        <v>0.11713</v>
      </c>
      <c r="G872" s="27">
        <f>CRP!P819</f>
        <v>1.183E-2</v>
      </c>
      <c r="H872" s="27">
        <f>CRP!Q819</f>
        <v>0.1053</v>
      </c>
      <c r="AA872" s="26">
        <v>43696</v>
      </c>
      <c r="AB872" s="27">
        <v>2.529E-2</v>
      </c>
      <c r="AC872" s="27">
        <v>9.4020000000000006E-2</v>
      </c>
      <c r="AD872" s="27">
        <v>0.34678999999999999</v>
      </c>
      <c r="AE872" s="27">
        <v>0.11713</v>
      </c>
      <c r="AF872" s="27">
        <v>1.183E-2</v>
      </c>
      <c r="AG872" s="27">
        <v>0.1053</v>
      </c>
    </row>
    <row r="873" spans="2:33" s="14" customFormat="1" ht="12">
      <c r="B873" s="26">
        <f>CRP!K820</f>
        <v>43693</v>
      </c>
      <c r="C873" s="27">
        <f>CRP!L820</f>
        <v>2.5430000000000001E-2</v>
      </c>
      <c r="D873" s="27">
        <f>CRP!M820</f>
        <v>9.0590000000000004E-2</v>
      </c>
      <c r="E873" s="27">
        <f>CRP!N820</f>
        <v>0.34656999999999999</v>
      </c>
      <c r="F873" s="27">
        <f>CRP!O820</f>
        <v>0.11561</v>
      </c>
      <c r="G873" s="27">
        <f>CRP!P820</f>
        <v>1.17E-2</v>
      </c>
      <c r="H873" s="27">
        <f>CRP!Q820</f>
        <v>0.10391</v>
      </c>
      <c r="AA873" s="26">
        <v>43693</v>
      </c>
      <c r="AB873" s="27">
        <v>2.5430000000000001E-2</v>
      </c>
      <c r="AC873" s="27">
        <v>9.0590000000000004E-2</v>
      </c>
      <c r="AD873" s="27">
        <v>0.34656999999999999</v>
      </c>
      <c r="AE873" s="27">
        <v>0.11561</v>
      </c>
      <c r="AF873" s="27">
        <v>1.17E-2</v>
      </c>
      <c r="AG873" s="27">
        <v>0.10391</v>
      </c>
    </row>
    <row r="874" spans="2:33" s="14" customFormat="1" ht="12">
      <c r="B874" s="26">
        <f>CRP!K821</f>
        <v>43691</v>
      </c>
      <c r="C874" s="27">
        <f>CRP!L821</f>
        <v>2.5309999999999999E-2</v>
      </c>
      <c r="D874" s="27">
        <f>CRP!M821</f>
        <v>9.0039999999999995E-2</v>
      </c>
      <c r="E874" s="27">
        <f>CRP!N821</f>
        <v>0.34644000000000003</v>
      </c>
      <c r="F874" s="27">
        <f>CRP!O821</f>
        <v>0.11505</v>
      </c>
      <c r="G874" s="27">
        <f>CRP!P821</f>
        <v>1.225E-2</v>
      </c>
      <c r="H874" s="27">
        <f>CRP!Q821</f>
        <v>0.1028</v>
      </c>
      <c r="AA874" s="26">
        <v>43691</v>
      </c>
      <c r="AB874" s="27">
        <v>2.5309999999999999E-2</v>
      </c>
      <c r="AC874" s="27">
        <v>9.0039999999999995E-2</v>
      </c>
      <c r="AD874" s="27">
        <v>0.34644000000000003</v>
      </c>
      <c r="AE874" s="27">
        <v>0.11505</v>
      </c>
      <c r="AF874" s="27">
        <v>1.225E-2</v>
      </c>
      <c r="AG874" s="27">
        <v>0.1028</v>
      </c>
    </row>
    <row r="875" spans="2:33" s="14" customFormat="1" ht="12">
      <c r="B875" s="26">
        <f>CRP!K822</f>
        <v>43690</v>
      </c>
      <c r="C875" s="27">
        <f>CRP!L822</f>
        <v>2.547E-2</v>
      </c>
      <c r="D875" s="27">
        <f>CRP!M822</f>
        <v>9.0670000000000001E-2</v>
      </c>
      <c r="E875" s="27">
        <f>CRP!N822</f>
        <v>0.34669</v>
      </c>
      <c r="F875" s="27">
        <f>CRP!O822</f>
        <v>0.11518</v>
      </c>
      <c r="G875" s="27">
        <f>CRP!P822</f>
        <v>1.2200000000000001E-2</v>
      </c>
      <c r="H875" s="27">
        <f>CRP!Q822</f>
        <v>0.10298</v>
      </c>
      <c r="AA875" s="26">
        <v>43690</v>
      </c>
      <c r="AB875" s="27">
        <v>2.547E-2</v>
      </c>
      <c r="AC875" s="27">
        <v>9.0670000000000001E-2</v>
      </c>
      <c r="AD875" s="27">
        <v>0.34669</v>
      </c>
      <c r="AE875" s="27">
        <v>0.11518</v>
      </c>
      <c r="AF875" s="27">
        <v>1.2200000000000001E-2</v>
      </c>
      <c r="AG875" s="27">
        <v>0.10298</v>
      </c>
    </row>
    <row r="876" spans="2:33" s="14" customFormat="1" ht="12">
      <c r="B876" s="26">
        <f>CRP!K823</f>
        <v>43689</v>
      </c>
      <c r="C876" s="27">
        <f>CRP!L823</f>
        <v>2.5239999999999999E-2</v>
      </c>
      <c r="D876" s="27">
        <f>CRP!M823</f>
        <v>8.8400000000000006E-2</v>
      </c>
      <c r="E876" s="27">
        <f>CRP!N823</f>
        <v>0.34661999999999998</v>
      </c>
      <c r="F876" s="27">
        <f>CRP!O823</f>
        <v>0.11391</v>
      </c>
      <c r="G876" s="27">
        <f>CRP!P823</f>
        <v>1.282E-2</v>
      </c>
      <c r="H876" s="27">
        <f>CRP!Q823</f>
        <v>0.10109</v>
      </c>
      <c r="AA876" s="26">
        <v>43689</v>
      </c>
      <c r="AB876" s="27">
        <v>2.5239999999999999E-2</v>
      </c>
      <c r="AC876" s="27">
        <v>8.8400000000000006E-2</v>
      </c>
      <c r="AD876" s="27">
        <v>0.34661999999999998</v>
      </c>
      <c r="AE876" s="27">
        <v>0.11391</v>
      </c>
      <c r="AF876" s="27">
        <v>1.282E-2</v>
      </c>
      <c r="AG876" s="27">
        <v>0.10109</v>
      </c>
    </row>
    <row r="877" spans="2:33" s="14" customFormat="1" ht="12">
      <c r="B877" s="26">
        <f>CRP!K824</f>
        <v>43686</v>
      </c>
      <c r="C877" s="27">
        <f>CRP!L824</f>
        <v>2.5239999999999999E-2</v>
      </c>
      <c r="D877" s="27">
        <f>CRP!M824</f>
        <v>9.0120000000000006E-2</v>
      </c>
      <c r="E877" s="27">
        <f>CRP!N824</f>
        <v>0.34525</v>
      </c>
      <c r="F877" s="27">
        <f>CRP!O824</f>
        <v>0.11466</v>
      </c>
      <c r="G877" s="27">
        <f>CRP!P824</f>
        <v>1.2800000000000001E-2</v>
      </c>
      <c r="H877" s="27">
        <f>CRP!Q824</f>
        <v>0.10186000000000001</v>
      </c>
      <c r="AA877" s="26">
        <v>43686</v>
      </c>
      <c r="AB877" s="27">
        <v>2.5239999999999999E-2</v>
      </c>
      <c r="AC877" s="27">
        <v>9.0120000000000006E-2</v>
      </c>
      <c r="AD877" s="27">
        <v>0.34525</v>
      </c>
      <c r="AE877" s="27">
        <v>0.11466</v>
      </c>
      <c r="AF877" s="27">
        <v>1.2800000000000001E-2</v>
      </c>
      <c r="AG877" s="27">
        <v>0.10186000000000001</v>
      </c>
    </row>
    <row r="878" spans="2:33" s="14" customFormat="1" ht="12">
      <c r="B878" s="26">
        <f>CRP!K825</f>
        <v>43685</v>
      </c>
      <c r="C878" s="27">
        <f>CRP!L825</f>
        <v>2.5440000000000001E-2</v>
      </c>
      <c r="D878" s="27">
        <f>CRP!M825</f>
        <v>8.949E-2</v>
      </c>
      <c r="E878" s="27">
        <f>CRP!N825</f>
        <v>0.3453</v>
      </c>
      <c r="F878" s="27">
        <f>CRP!O825</f>
        <v>0.11496000000000001</v>
      </c>
      <c r="G878" s="27">
        <f>CRP!P825</f>
        <v>1.272E-2</v>
      </c>
      <c r="H878" s="27">
        <f>CRP!Q825</f>
        <v>0.10224</v>
      </c>
      <c r="AA878" s="26">
        <v>43685</v>
      </c>
      <c r="AB878" s="27">
        <v>2.5440000000000001E-2</v>
      </c>
      <c r="AC878" s="27">
        <v>8.949E-2</v>
      </c>
      <c r="AD878" s="27">
        <v>0.3453</v>
      </c>
      <c r="AE878" s="27">
        <v>0.11496000000000001</v>
      </c>
      <c r="AF878" s="27">
        <v>1.272E-2</v>
      </c>
      <c r="AG878" s="27">
        <v>0.10224</v>
      </c>
    </row>
    <row r="879" spans="2:33" s="14" customFormat="1" ht="12">
      <c r="B879" s="26">
        <f>CRP!K826</f>
        <v>43684</v>
      </c>
      <c r="C879" s="27">
        <f>CRP!L826</f>
        <v>2.5530000000000001E-2</v>
      </c>
      <c r="D879" s="27">
        <f>CRP!M826</f>
        <v>8.9389999999999997E-2</v>
      </c>
      <c r="E879" s="27">
        <f>CRP!N826</f>
        <v>0.34527999999999998</v>
      </c>
      <c r="F879" s="27">
        <f>CRP!O826</f>
        <v>0.11514000000000001</v>
      </c>
      <c r="G879" s="27">
        <f>CRP!P826</f>
        <v>1.247E-2</v>
      </c>
      <c r="H879" s="27">
        <f>CRP!Q826</f>
        <v>0.10267</v>
      </c>
      <c r="AA879" s="26">
        <v>43684</v>
      </c>
      <c r="AB879" s="27">
        <v>2.5530000000000001E-2</v>
      </c>
      <c r="AC879" s="27">
        <v>8.9389999999999997E-2</v>
      </c>
      <c r="AD879" s="27">
        <v>0.34527999999999998</v>
      </c>
      <c r="AE879" s="27">
        <v>0.11514000000000001</v>
      </c>
      <c r="AF879" s="27">
        <v>1.247E-2</v>
      </c>
      <c r="AG879" s="27">
        <v>0.10267</v>
      </c>
    </row>
    <row r="880" spans="2:33" s="14" customFormat="1" ht="12">
      <c r="B880" s="26">
        <f>CRP!K827</f>
        <v>43683</v>
      </c>
      <c r="C880" s="27">
        <f>CRP!L827</f>
        <v>2.5399999999999999E-2</v>
      </c>
      <c r="D880" s="27">
        <f>CRP!M827</f>
        <v>8.831E-2</v>
      </c>
      <c r="E880" s="27">
        <f>CRP!N827</f>
        <v>0.34532000000000002</v>
      </c>
      <c r="F880" s="27">
        <f>CRP!O827</f>
        <v>0.11430999999999999</v>
      </c>
      <c r="G880" s="27">
        <f>CRP!P827</f>
        <v>1.255E-2</v>
      </c>
      <c r="H880" s="27">
        <f>CRP!Q827</f>
        <v>0.10176</v>
      </c>
      <c r="AA880" s="26">
        <v>43683</v>
      </c>
      <c r="AB880" s="27">
        <v>2.5399999999999999E-2</v>
      </c>
      <c r="AC880" s="27">
        <v>8.831E-2</v>
      </c>
      <c r="AD880" s="27">
        <v>0.34532000000000002</v>
      </c>
      <c r="AE880" s="27">
        <v>0.11430999999999999</v>
      </c>
      <c r="AF880" s="27">
        <v>1.255E-2</v>
      </c>
      <c r="AG880" s="27">
        <v>0.10176</v>
      </c>
    </row>
    <row r="881" spans="2:33" s="14" customFormat="1" ht="12">
      <c r="B881" s="26">
        <f>CRP!K828</f>
        <v>43682</v>
      </c>
      <c r="C881" s="27">
        <f>CRP!L828</f>
        <v>2.5020000000000001E-2</v>
      </c>
      <c r="D881" s="27">
        <f>CRP!M828</f>
        <v>8.8669999999999999E-2</v>
      </c>
      <c r="E881" s="27">
        <f>CRP!N828</f>
        <v>0.34592000000000001</v>
      </c>
      <c r="F881" s="27">
        <f>CRP!O828</f>
        <v>0.114</v>
      </c>
      <c r="G881" s="27">
        <f>CRP!P828</f>
        <v>1.247E-2</v>
      </c>
      <c r="H881" s="27">
        <f>CRP!Q828</f>
        <v>0.10153</v>
      </c>
      <c r="AA881" s="26">
        <v>43682</v>
      </c>
      <c r="AB881" s="27">
        <v>2.5020000000000001E-2</v>
      </c>
      <c r="AC881" s="27">
        <v>8.8669999999999999E-2</v>
      </c>
      <c r="AD881" s="27">
        <v>0.34592000000000001</v>
      </c>
      <c r="AE881" s="27">
        <v>0.114</v>
      </c>
      <c r="AF881" s="27">
        <v>1.247E-2</v>
      </c>
      <c r="AG881" s="27">
        <v>0.10153</v>
      </c>
    </row>
    <row r="882" spans="2:33" s="14" customFormat="1" ht="12">
      <c r="B882" s="26">
        <f>CRP!K829</f>
        <v>43679</v>
      </c>
      <c r="C882" s="27">
        <f>CRP!L829</f>
        <v>2.4420000000000001E-2</v>
      </c>
      <c r="D882" s="27">
        <f>CRP!M829</f>
        <v>9.1469999999999996E-2</v>
      </c>
      <c r="E882" s="27">
        <f>CRP!N829</f>
        <v>0.34245999999999999</v>
      </c>
      <c r="F882" s="27">
        <f>CRP!O829</f>
        <v>0.11388</v>
      </c>
      <c r="G882" s="27">
        <f>CRP!P829</f>
        <v>1.34E-2</v>
      </c>
      <c r="H882" s="27">
        <f>CRP!Q829</f>
        <v>0.10048</v>
      </c>
      <c r="AA882" s="26">
        <v>43679</v>
      </c>
      <c r="AB882" s="27">
        <v>2.4420000000000001E-2</v>
      </c>
      <c r="AC882" s="27">
        <v>9.1469999999999996E-2</v>
      </c>
      <c r="AD882" s="27">
        <v>0.34245999999999999</v>
      </c>
      <c r="AE882" s="27">
        <v>0.11388</v>
      </c>
      <c r="AF882" s="27">
        <v>1.34E-2</v>
      </c>
      <c r="AG882" s="27">
        <v>0.10048</v>
      </c>
    </row>
    <row r="883" spans="2:33" s="14" customFormat="1" ht="12">
      <c r="B883" s="26">
        <f>CRP!K830</f>
        <v>43678</v>
      </c>
      <c r="C883" s="27">
        <f>CRP!L830</f>
        <v>2.418E-2</v>
      </c>
      <c r="D883" s="27">
        <f>CRP!M830</f>
        <v>9.2490000000000003E-2</v>
      </c>
      <c r="E883" s="27">
        <f>CRP!N830</f>
        <v>0.34173999999999999</v>
      </c>
      <c r="F883" s="27">
        <f>CRP!O830</f>
        <v>0.11387</v>
      </c>
      <c r="G883" s="27">
        <f>CRP!P830</f>
        <v>1.4120000000000001E-2</v>
      </c>
      <c r="H883" s="27">
        <f>CRP!Q830</f>
        <v>9.9750000000000005E-2</v>
      </c>
      <c r="AA883" s="26">
        <v>43678</v>
      </c>
      <c r="AB883" s="27">
        <v>2.418E-2</v>
      </c>
      <c r="AC883" s="27">
        <v>9.2490000000000003E-2</v>
      </c>
      <c r="AD883" s="27">
        <v>0.34173999999999999</v>
      </c>
      <c r="AE883" s="27">
        <v>0.11387</v>
      </c>
      <c r="AF883" s="27">
        <v>1.4120000000000001E-2</v>
      </c>
      <c r="AG883" s="27">
        <v>9.9750000000000005E-2</v>
      </c>
    </row>
    <row r="884" spans="2:33" s="14" customFormat="1" ht="12">
      <c r="B884" s="26">
        <f>CRP!K831</f>
        <v>43677</v>
      </c>
      <c r="C884" s="27">
        <f>CRP!L831</f>
        <v>2.419E-2</v>
      </c>
      <c r="D884" s="27">
        <f>CRP!M831</f>
        <v>9.2100000000000001E-2</v>
      </c>
      <c r="E884" s="27">
        <f>CRP!N831</f>
        <v>0.34145999999999999</v>
      </c>
      <c r="F884" s="27">
        <f>CRP!O831</f>
        <v>0.11344</v>
      </c>
      <c r="G884" s="27">
        <f>CRP!P831</f>
        <v>1.3849999999999999E-2</v>
      </c>
      <c r="H884" s="27">
        <f>CRP!Q831</f>
        <v>9.9589999999999998E-2</v>
      </c>
      <c r="AA884" s="26">
        <v>43677</v>
      </c>
      <c r="AB884" s="27">
        <v>2.419E-2</v>
      </c>
      <c r="AC884" s="27">
        <v>9.2100000000000001E-2</v>
      </c>
      <c r="AD884" s="27">
        <v>0.34145999999999999</v>
      </c>
      <c r="AE884" s="27">
        <v>0.11344</v>
      </c>
      <c r="AF884" s="27">
        <v>1.3849999999999999E-2</v>
      </c>
      <c r="AG884" s="27">
        <v>9.9589999999999998E-2</v>
      </c>
    </row>
    <row r="885" spans="2:33" s="14" customFormat="1" ht="12">
      <c r="B885" s="26">
        <f>CRP!K832</f>
        <v>43676</v>
      </c>
      <c r="C885" s="27">
        <f>CRP!L832</f>
        <v>2.3980000000000001E-2</v>
      </c>
      <c r="D885" s="27">
        <f>CRP!M832</f>
        <v>9.1359999999999997E-2</v>
      </c>
      <c r="E885" s="27">
        <f>CRP!N832</f>
        <v>0.3417</v>
      </c>
      <c r="F885" s="27">
        <f>CRP!O832</f>
        <v>0.11298999999999999</v>
      </c>
      <c r="G885" s="27">
        <f>CRP!P832</f>
        <v>1.41E-2</v>
      </c>
      <c r="H885" s="27">
        <f>CRP!Q832</f>
        <v>9.8890000000000006E-2</v>
      </c>
      <c r="AA885" s="26">
        <v>43676</v>
      </c>
      <c r="AB885" s="27">
        <v>2.3980000000000001E-2</v>
      </c>
      <c r="AC885" s="27">
        <v>9.1359999999999997E-2</v>
      </c>
      <c r="AD885" s="27">
        <v>0.3417</v>
      </c>
      <c r="AE885" s="27">
        <v>0.11298999999999999</v>
      </c>
      <c r="AF885" s="27">
        <v>1.41E-2</v>
      </c>
      <c r="AG885" s="27">
        <v>9.8890000000000006E-2</v>
      </c>
    </row>
    <row r="886" spans="2:33" s="14" customFormat="1" ht="12">
      <c r="B886" s="26">
        <f>CRP!K833</f>
        <v>43675</v>
      </c>
      <c r="C886" s="27">
        <f>CRP!L833</f>
        <v>2.4080000000000001E-2</v>
      </c>
      <c r="D886" s="27">
        <f>CRP!M833</f>
        <v>9.3039999999999998E-2</v>
      </c>
      <c r="E886" s="27">
        <f>CRP!N833</f>
        <v>0.34283000000000002</v>
      </c>
      <c r="F886" s="27">
        <f>CRP!O833</f>
        <v>0.11389000000000001</v>
      </c>
      <c r="G886" s="27">
        <f>CRP!P833</f>
        <v>1.4120000000000001E-2</v>
      </c>
      <c r="H886" s="27">
        <f>CRP!Q833</f>
        <v>9.9769999999999998E-2</v>
      </c>
      <c r="AA886" s="26">
        <v>43675</v>
      </c>
      <c r="AB886" s="27">
        <v>2.4080000000000001E-2</v>
      </c>
      <c r="AC886" s="27">
        <v>9.3039999999999998E-2</v>
      </c>
      <c r="AD886" s="27">
        <v>0.34283000000000002</v>
      </c>
      <c r="AE886" s="27">
        <v>0.11389000000000001</v>
      </c>
      <c r="AF886" s="27">
        <v>1.4120000000000001E-2</v>
      </c>
      <c r="AG886" s="27">
        <v>9.9769999999999998E-2</v>
      </c>
    </row>
    <row r="887" spans="2:33" s="14" customFormat="1" ht="12">
      <c r="B887" s="26">
        <f>CRP!K834</f>
        <v>43672</v>
      </c>
      <c r="C887" s="27">
        <f>CRP!L834</f>
        <v>2.3650000000000001E-2</v>
      </c>
      <c r="D887" s="27">
        <f>CRP!M834</f>
        <v>9.8610000000000003E-2</v>
      </c>
      <c r="E887" s="27">
        <f>CRP!N834</f>
        <v>0.34798000000000001</v>
      </c>
      <c r="F887" s="27">
        <f>CRP!O834</f>
        <v>0.11569</v>
      </c>
      <c r="G887" s="27">
        <f>CRP!P834</f>
        <v>1.4200000000000001E-2</v>
      </c>
      <c r="H887" s="27">
        <f>CRP!Q834</f>
        <v>0.10149</v>
      </c>
      <c r="AA887" s="26">
        <v>43672</v>
      </c>
      <c r="AB887" s="27">
        <v>2.3650000000000001E-2</v>
      </c>
      <c r="AC887" s="27">
        <v>9.8610000000000003E-2</v>
      </c>
      <c r="AD887" s="27">
        <v>0.34798000000000001</v>
      </c>
      <c r="AE887" s="27">
        <v>0.11569</v>
      </c>
      <c r="AF887" s="27">
        <v>1.4200000000000001E-2</v>
      </c>
      <c r="AG887" s="27">
        <v>0.10149</v>
      </c>
    </row>
    <row r="888" spans="2:33" s="14" customFormat="1" ht="12">
      <c r="B888" s="26">
        <f>CRP!K835</f>
        <v>43671</v>
      </c>
      <c r="C888" s="27">
        <f>CRP!L835</f>
        <v>2.3529999999999999E-2</v>
      </c>
      <c r="D888" s="27">
        <f>CRP!M835</f>
        <v>9.5509999999999998E-2</v>
      </c>
      <c r="E888" s="27">
        <f>CRP!N835</f>
        <v>0.34720000000000001</v>
      </c>
      <c r="F888" s="27">
        <f>CRP!O835</f>
        <v>0.11451</v>
      </c>
      <c r="G888" s="27">
        <f>CRP!P835</f>
        <v>1.4120000000000001E-2</v>
      </c>
      <c r="H888" s="27">
        <f>CRP!Q835</f>
        <v>0.10038999999999999</v>
      </c>
      <c r="AA888" s="26">
        <v>43671</v>
      </c>
      <c r="AB888" s="27">
        <v>2.3529999999999999E-2</v>
      </c>
      <c r="AC888" s="27">
        <v>9.5509999999999998E-2</v>
      </c>
      <c r="AD888" s="27">
        <v>0.34720000000000001</v>
      </c>
      <c r="AE888" s="27">
        <v>0.11451</v>
      </c>
      <c r="AF888" s="27">
        <v>1.4120000000000001E-2</v>
      </c>
      <c r="AG888" s="27">
        <v>0.10038999999999999</v>
      </c>
    </row>
    <row r="889" spans="2:33" s="14" customFormat="1" ht="12">
      <c r="B889" s="26">
        <f>CRP!K836</f>
        <v>43670</v>
      </c>
      <c r="C889" s="27">
        <f>CRP!L836</f>
        <v>2.3470000000000001E-2</v>
      </c>
      <c r="D889" s="27">
        <f>CRP!M836</f>
        <v>9.5200000000000007E-2</v>
      </c>
      <c r="E889" s="27">
        <f>CRP!N836</f>
        <v>0.34638000000000002</v>
      </c>
      <c r="F889" s="27">
        <f>CRP!O836</f>
        <v>0.11391</v>
      </c>
      <c r="G889" s="27">
        <f>CRP!P836</f>
        <v>1.46E-2</v>
      </c>
      <c r="H889" s="27">
        <f>CRP!Q836</f>
        <v>9.9309999999999996E-2</v>
      </c>
      <c r="AA889" s="26">
        <v>43670</v>
      </c>
      <c r="AB889" s="27">
        <v>2.3470000000000001E-2</v>
      </c>
      <c r="AC889" s="27">
        <v>9.5200000000000007E-2</v>
      </c>
      <c r="AD889" s="27">
        <v>0.34638000000000002</v>
      </c>
      <c r="AE889" s="27">
        <v>0.11391</v>
      </c>
      <c r="AF889" s="27">
        <v>1.46E-2</v>
      </c>
      <c r="AG889" s="27">
        <v>9.9309999999999996E-2</v>
      </c>
    </row>
    <row r="890" spans="2:33" s="14" customFormat="1" ht="12">
      <c r="B890" s="26">
        <f>CRP!K837</f>
        <v>43669</v>
      </c>
      <c r="C890" s="27">
        <f>CRP!L837</f>
        <v>2.3369999999999998E-2</v>
      </c>
      <c r="D890" s="27">
        <f>CRP!M837</f>
        <v>8.7290000000000006E-2</v>
      </c>
      <c r="E890" s="27">
        <f>CRP!N837</f>
        <v>0.34605000000000002</v>
      </c>
      <c r="F890" s="27">
        <f>CRP!O837</f>
        <v>0.11047</v>
      </c>
      <c r="G890" s="27">
        <f>CRP!P837</f>
        <v>1.472E-2</v>
      </c>
      <c r="H890" s="27">
        <f>CRP!Q837</f>
        <v>9.5750000000000002E-2</v>
      </c>
      <c r="AA890" s="26">
        <v>43669</v>
      </c>
      <c r="AB890" s="27">
        <v>2.3369999999999998E-2</v>
      </c>
      <c r="AC890" s="27">
        <v>8.7290000000000006E-2</v>
      </c>
      <c r="AD890" s="27">
        <v>0.34605000000000002</v>
      </c>
      <c r="AE890" s="27">
        <v>0.11047</v>
      </c>
      <c r="AF890" s="27">
        <v>1.472E-2</v>
      </c>
      <c r="AG890" s="27">
        <v>9.5750000000000002E-2</v>
      </c>
    </row>
    <row r="891" spans="2:33" s="14" customFormat="1" ht="12">
      <c r="B891" s="26">
        <f>CRP!K838</f>
        <v>43668</v>
      </c>
      <c r="C891" s="27">
        <f>CRP!L838</f>
        <v>2.3230000000000001E-2</v>
      </c>
      <c r="D891" s="27">
        <f>CRP!M838</f>
        <v>9.5329999999999998E-2</v>
      </c>
      <c r="E891" s="27">
        <f>CRP!N838</f>
        <v>0.34516000000000002</v>
      </c>
      <c r="F891" s="27">
        <f>CRP!O838</f>
        <v>0.11441999999999999</v>
      </c>
      <c r="G891" s="27">
        <f>CRP!P838</f>
        <v>1.4619999999999999E-2</v>
      </c>
      <c r="H891" s="27">
        <f>CRP!Q838</f>
        <v>9.98E-2</v>
      </c>
      <c r="AA891" s="26">
        <v>43668</v>
      </c>
      <c r="AB891" s="27">
        <v>2.3230000000000001E-2</v>
      </c>
      <c r="AC891" s="27">
        <v>9.5329999999999998E-2</v>
      </c>
      <c r="AD891" s="27">
        <v>0.34516000000000002</v>
      </c>
      <c r="AE891" s="27">
        <v>0.11441999999999999</v>
      </c>
      <c r="AF891" s="27">
        <v>1.4619999999999999E-2</v>
      </c>
      <c r="AG891" s="27">
        <v>9.98E-2</v>
      </c>
    </row>
    <row r="892" spans="2:33" s="14" customFormat="1" ht="12">
      <c r="B892" s="26">
        <f>CRP!K839</f>
        <v>43665</v>
      </c>
      <c r="C892" s="27">
        <f>CRP!L839</f>
        <v>2.3220000000000001E-2</v>
      </c>
      <c r="D892" s="27">
        <f>CRP!M839</f>
        <v>9.7530000000000006E-2</v>
      </c>
      <c r="E892" s="27">
        <f>CRP!N839</f>
        <v>0.34633999999999998</v>
      </c>
      <c r="F892" s="27">
        <f>CRP!O839</f>
        <v>0.11538</v>
      </c>
      <c r="G892" s="27">
        <f>CRP!P839</f>
        <v>1.465E-2</v>
      </c>
      <c r="H892" s="27">
        <f>CRP!Q839</f>
        <v>0.10073</v>
      </c>
      <c r="AA892" s="26">
        <v>43665</v>
      </c>
      <c r="AB892" s="27">
        <v>2.3220000000000001E-2</v>
      </c>
      <c r="AC892" s="27">
        <v>9.7530000000000006E-2</v>
      </c>
      <c r="AD892" s="27">
        <v>0.34633999999999998</v>
      </c>
      <c r="AE892" s="27">
        <v>0.11538</v>
      </c>
      <c r="AF892" s="27">
        <v>1.465E-2</v>
      </c>
      <c r="AG892" s="27">
        <v>0.10073</v>
      </c>
    </row>
    <row r="893" spans="2:33" s="14" customFormat="1" ht="12">
      <c r="B893" s="26">
        <f>CRP!K840</f>
        <v>43664</v>
      </c>
      <c r="C893" s="27">
        <f>CRP!L840</f>
        <v>2.3570000000000001E-2</v>
      </c>
      <c r="D893" s="27">
        <f>CRP!M840</f>
        <v>9.783E-2</v>
      </c>
      <c r="E893" s="27">
        <f>CRP!N840</f>
        <v>0.34661999999999998</v>
      </c>
      <c r="F893" s="27">
        <f>CRP!O840</f>
        <v>0.11564000000000001</v>
      </c>
      <c r="G893" s="27">
        <f>CRP!P840</f>
        <v>1.477E-2</v>
      </c>
      <c r="H893" s="27">
        <f>CRP!Q840</f>
        <v>0.10087</v>
      </c>
      <c r="AA893" s="26">
        <v>43664</v>
      </c>
      <c r="AB893" s="27">
        <v>2.3570000000000001E-2</v>
      </c>
      <c r="AC893" s="27">
        <v>9.783E-2</v>
      </c>
      <c r="AD893" s="27">
        <v>0.34661999999999998</v>
      </c>
      <c r="AE893" s="27">
        <v>0.11564000000000001</v>
      </c>
      <c r="AF893" s="27">
        <v>1.477E-2</v>
      </c>
      <c r="AG893" s="27">
        <v>0.10087</v>
      </c>
    </row>
    <row r="894" spans="2:33" s="14" customFormat="1" ht="12">
      <c r="B894" s="26" t="str">
        <f>CRP!K841</f>
        <v/>
      </c>
      <c r="C894" s="27">
        <f>CRP!L841</f>
        <v>0</v>
      </c>
      <c r="D894" s="27">
        <f>CRP!M841</f>
        <v>0</v>
      </c>
      <c r="E894" s="27">
        <f>CRP!N841</f>
        <v>0</v>
      </c>
      <c r="F894" s="27">
        <f>CRP!O841</f>
        <v>0</v>
      </c>
      <c r="G894" s="27">
        <f>CRP!P841</f>
        <v>0</v>
      </c>
      <c r="H894" s="27">
        <f>CRP!Q841</f>
        <v>0</v>
      </c>
      <c r="AA894" s="26" t="s">
        <v>11685</v>
      </c>
      <c r="AB894" s="27">
        <v>0</v>
      </c>
      <c r="AC894" s="27">
        <v>0</v>
      </c>
      <c r="AD894" s="27">
        <v>0</v>
      </c>
      <c r="AE894" s="27">
        <v>0</v>
      </c>
      <c r="AF894" s="27">
        <v>0</v>
      </c>
      <c r="AG894" s="27">
        <v>0</v>
      </c>
    </row>
    <row r="895" spans="2:33" s="14" customFormat="1" ht="12">
      <c r="B895" s="26" t="str">
        <f>CRP!K842</f>
        <v/>
      </c>
      <c r="C895" s="27">
        <f>CRP!L842</f>
        <v>0</v>
      </c>
      <c r="D895" s="27">
        <f>CRP!M842</f>
        <v>0</v>
      </c>
      <c r="E895" s="27">
        <f>CRP!N842</f>
        <v>0</v>
      </c>
      <c r="F895" s="27">
        <f>CRP!O842</f>
        <v>0</v>
      </c>
      <c r="G895" s="27">
        <f>CRP!P842</f>
        <v>0</v>
      </c>
      <c r="H895" s="27">
        <f>CRP!Q842</f>
        <v>0</v>
      </c>
      <c r="AA895" s="26" t="s">
        <v>11685</v>
      </c>
      <c r="AB895" s="27">
        <v>0</v>
      </c>
      <c r="AC895" s="27">
        <v>0</v>
      </c>
      <c r="AD895" s="27">
        <v>0</v>
      </c>
      <c r="AE895" s="27">
        <v>0</v>
      </c>
      <c r="AF895" s="27">
        <v>0</v>
      </c>
      <c r="AG895" s="27">
        <v>0</v>
      </c>
    </row>
    <row r="896" spans="2:33" s="14" customFormat="1" ht="12">
      <c r="B896" s="26" t="str">
        <f>CRP!K843</f>
        <v/>
      </c>
      <c r="C896" s="27">
        <f>CRP!L843</f>
        <v>0</v>
      </c>
      <c r="D896" s="27">
        <f>CRP!M843</f>
        <v>0</v>
      </c>
      <c r="E896" s="27">
        <f>CRP!N843</f>
        <v>0</v>
      </c>
      <c r="F896" s="27">
        <f>CRP!O843</f>
        <v>0</v>
      </c>
      <c r="G896" s="27">
        <f>CRP!P843</f>
        <v>0</v>
      </c>
      <c r="H896" s="27">
        <f>CRP!Q843</f>
        <v>0</v>
      </c>
      <c r="AA896" s="26" t="s">
        <v>11685</v>
      </c>
      <c r="AB896" s="27">
        <v>0</v>
      </c>
      <c r="AC896" s="27">
        <v>0</v>
      </c>
      <c r="AD896" s="27">
        <v>0</v>
      </c>
      <c r="AE896" s="27">
        <v>0</v>
      </c>
      <c r="AF896" s="27">
        <v>0</v>
      </c>
      <c r="AG896" s="27">
        <v>0</v>
      </c>
    </row>
    <row r="897" spans="2:33" s="14" customFormat="1" ht="12">
      <c r="B897" s="26" t="str">
        <f>CRP!K844</f>
        <v/>
      </c>
      <c r="C897" s="27">
        <f>CRP!L844</f>
        <v>0</v>
      </c>
      <c r="D897" s="27">
        <f>CRP!M844</f>
        <v>0</v>
      </c>
      <c r="E897" s="27">
        <f>CRP!N844</f>
        <v>0</v>
      </c>
      <c r="F897" s="27">
        <f>CRP!O844</f>
        <v>0</v>
      </c>
      <c r="G897" s="27">
        <f>CRP!P844</f>
        <v>0</v>
      </c>
      <c r="H897" s="27">
        <f>CRP!Q844</f>
        <v>0</v>
      </c>
      <c r="AA897" s="26" t="s">
        <v>11685</v>
      </c>
      <c r="AB897" s="27">
        <v>0</v>
      </c>
      <c r="AC897" s="27">
        <v>0</v>
      </c>
      <c r="AD897" s="27">
        <v>0</v>
      </c>
      <c r="AE897" s="27">
        <v>0</v>
      </c>
      <c r="AF897" s="27">
        <v>0</v>
      </c>
      <c r="AG897" s="27">
        <v>0</v>
      </c>
    </row>
    <row r="898" spans="2:33" s="14" customFormat="1" ht="12">
      <c r="B898" s="26" t="str">
        <f>CRP!K845</f>
        <v/>
      </c>
      <c r="C898" s="27">
        <f>CRP!L845</f>
        <v>0</v>
      </c>
      <c r="D898" s="27">
        <f>CRP!M845</f>
        <v>0</v>
      </c>
      <c r="E898" s="27">
        <f>CRP!N845</f>
        <v>0</v>
      </c>
      <c r="F898" s="27">
        <f>CRP!O845</f>
        <v>0</v>
      </c>
      <c r="G898" s="27">
        <f>CRP!P845</f>
        <v>0</v>
      </c>
      <c r="H898" s="27">
        <f>CRP!Q845</f>
        <v>0</v>
      </c>
      <c r="AA898" s="26" t="s">
        <v>11685</v>
      </c>
      <c r="AB898" s="27">
        <v>0</v>
      </c>
      <c r="AC898" s="27">
        <v>0</v>
      </c>
      <c r="AD898" s="27">
        <v>0</v>
      </c>
      <c r="AE898" s="27">
        <v>0</v>
      </c>
      <c r="AF898" s="27">
        <v>0</v>
      </c>
      <c r="AG898" s="27">
        <v>0</v>
      </c>
    </row>
    <row r="899" spans="2:33" s="14" customFormat="1" ht="12">
      <c r="B899" s="26" t="str">
        <f>CRP!K846</f>
        <v/>
      </c>
      <c r="C899" s="27">
        <f>CRP!L846</f>
        <v>0</v>
      </c>
      <c r="D899" s="27">
        <f>CRP!M846</f>
        <v>0</v>
      </c>
      <c r="E899" s="27">
        <f>CRP!N846</f>
        <v>0</v>
      </c>
      <c r="F899" s="27">
        <f>CRP!O846</f>
        <v>0</v>
      </c>
      <c r="G899" s="27">
        <f>CRP!P846</f>
        <v>0</v>
      </c>
      <c r="H899" s="27">
        <f>CRP!Q846</f>
        <v>0</v>
      </c>
      <c r="AA899" s="26" t="s">
        <v>11685</v>
      </c>
      <c r="AB899" s="27">
        <v>0</v>
      </c>
      <c r="AC899" s="27">
        <v>0</v>
      </c>
      <c r="AD899" s="27">
        <v>0</v>
      </c>
      <c r="AE899" s="27">
        <v>0</v>
      </c>
      <c r="AF899" s="27">
        <v>0</v>
      </c>
      <c r="AG899" s="27">
        <v>0</v>
      </c>
    </row>
    <row r="900" spans="2:33" s="14" customFormat="1" ht="12">
      <c r="B900" s="26" t="str">
        <f>CRP!K847</f>
        <v/>
      </c>
      <c r="C900" s="27">
        <f>CRP!L847</f>
        <v>0</v>
      </c>
      <c r="D900" s="27">
        <f>CRP!M847</f>
        <v>0</v>
      </c>
      <c r="E900" s="27">
        <f>CRP!N847</f>
        <v>0</v>
      </c>
      <c r="F900" s="27">
        <f>CRP!O847</f>
        <v>0</v>
      </c>
      <c r="G900" s="27">
        <f>CRP!P847</f>
        <v>0</v>
      </c>
      <c r="H900" s="27">
        <f>CRP!Q847</f>
        <v>0</v>
      </c>
      <c r="AA900" s="26" t="s">
        <v>11685</v>
      </c>
      <c r="AB900" s="27">
        <v>0</v>
      </c>
      <c r="AC900" s="27">
        <v>0</v>
      </c>
      <c r="AD900" s="27">
        <v>0</v>
      </c>
      <c r="AE900" s="27">
        <v>0</v>
      </c>
      <c r="AF900" s="27">
        <v>0</v>
      </c>
      <c r="AG900" s="27">
        <v>0</v>
      </c>
    </row>
    <row r="901" spans="2:33" s="14" customFormat="1" ht="12">
      <c r="B901" s="26" t="str">
        <f>CRP!K848</f>
        <v/>
      </c>
      <c r="C901" s="27">
        <f>CRP!L848</f>
        <v>0</v>
      </c>
      <c r="D901" s="27">
        <f>CRP!M848</f>
        <v>0</v>
      </c>
      <c r="E901" s="27">
        <f>CRP!N848</f>
        <v>0</v>
      </c>
      <c r="F901" s="27">
        <f>CRP!O848</f>
        <v>0</v>
      </c>
      <c r="G901" s="27">
        <f>CRP!P848</f>
        <v>0</v>
      </c>
      <c r="H901" s="27">
        <f>CRP!Q848</f>
        <v>0</v>
      </c>
      <c r="AA901" s="26" t="s">
        <v>11685</v>
      </c>
      <c r="AB901" s="27">
        <v>0</v>
      </c>
      <c r="AC901" s="27">
        <v>0</v>
      </c>
      <c r="AD901" s="27">
        <v>0</v>
      </c>
      <c r="AE901" s="27">
        <v>0</v>
      </c>
      <c r="AF901" s="27">
        <v>0</v>
      </c>
      <c r="AG901" s="27">
        <v>0</v>
      </c>
    </row>
    <row r="902" spans="2:33" s="14" customFormat="1" ht="12">
      <c r="B902" s="26" t="str">
        <f>CRP!K849</f>
        <v/>
      </c>
      <c r="C902" s="27">
        <f>CRP!L849</f>
        <v>0</v>
      </c>
      <c r="D902" s="27">
        <f>CRP!M849</f>
        <v>0</v>
      </c>
      <c r="E902" s="27">
        <f>CRP!N849</f>
        <v>0</v>
      </c>
      <c r="F902" s="27">
        <f>CRP!O849</f>
        <v>0</v>
      </c>
      <c r="G902" s="27">
        <f>CRP!P849</f>
        <v>0</v>
      </c>
      <c r="H902" s="27">
        <f>CRP!Q849</f>
        <v>0</v>
      </c>
      <c r="AA902" s="26" t="s">
        <v>11685</v>
      </c>
      <c r="AB902" s="27">
        <v>0</v>
      </c>
      <c r="AC902" s="27">
        <v>0</v>
      </c>
      <c r="AD902" s="27">
        <v>0</v>
      </c>
      <c r="AE902" s="27">
        <v>0</v>
      </c>
      <c r="AF902" s="27">
        <v>0</v>
      </c>
      <c r="AG902" s="27">
        <v>0</v>
      </c>
    </row>
    <row r="903" spans="2:33" s="14" customFormat="1" ht="12">
      <c r="B903" s="26" t="str">
        <f>CRP!K850</f>
        <v/>
      </c>
      <c r="C903" s="27">
        <f>CRP!L850</f>
        <v>0</v>
      </c>
      <c r="D903" s="27">
        <f>CRP!M850</f>
        <v>0</v>
      </c>
      <c r="E903" s="27">
        <f>CRP!N850</f>
        <v>0</v>
      </c>
      <c r="F903" s="27">
        <f>CRP!O850</f>
        <v>0</v>
      </c>
      <c r="G903" s="27">
        <f>CRP!P850</f>
        <v>0</v>
      </c>
      <c r="H903" s="27">
        <f>CRP!Q850</f>
        <v>0</v>
      </c>
      <c r="AA903" s="26" t="s">
        <v>11685</v>
      </c>
      <c r="AB903" s="27">
        <v>0</v>
      </c>
      <c r="AC903" s="27">
        <v>0</v>
      </c>
      <c r="AD903" s="27">
        <v>0</v>
      </c>
      <c r="AE903" s="27">
        <v>0</v>
      </c>
      <c r="AF903" s="27">
        <v>0</v>
      </c>
      <c r="AG903" s="27">
        <v>0</v>
      </c>
    </row>
    <row r="904" spans="2:33" s="14" customFormat="1" ht="12">
      <c r="B904" s="26" t="str">
        <f>CRP!K851</f>
        <v/>
      </c>
      <c r="C904" s="27">
        <f>CRP!L851</f>
        <v>0</v>
      </c>
      <c r="D904" s="27">
        <f>CRP!M851</f>
        <v>0</v>
      </c>
      <c r="E904" s="27">
        <f>CRP!N851</f>
        <v>0</v>
      </c>
      <c r="F904" s="27">
        <f>CRP!O851</f>
        <v>0</v>
      </c>
      <c r="G904" s="27">
        <f>CRP!P851</f>
        <v>0</v>
      </c>
      <c r="H904" s="27">
        <f>CRP!Q851</f>
        <v>0</v>
      </c>
      <c r="AA904" s="26" t="s">
        <v>11685</v>
      </c>
      <c r="AB904" s="27">
        <v>0</v>
      </c>
      <c r="AC904" s="27">
        <v>0</v>
      </c>
      <c r="AD904" s="27">
        <v>0</v>
      </c>
      <c r="AE904" s="27">
        <v>0</v>
      </c>
      <c r="AF904" s="27">
        <v>0</v>
      </c>
      <c r="AG904" s="27">
        <v>0</v>
      </c>
    </row>
    <row r="905" spans="2:33" s="14" customFormat="1" ht="12">
      <c r="B905" s="26" t="str">
        <f>CRP!K852</f>
        <v/>
      </c>
      <c r="C905" s="27">
        <f>CRP!L852</f>
        <v>0</v>
      </c>
      <c r="D905" s="27">
        <f>CRP!M852</f>
        <v>0</v>
      </c>
      <c r="E905" s="27">
        <f>CRP!N852</f>
        <v>0</v>
      </c>
      <c r="F905" s="27">
        <f>CRP!O852</f>
        <v>0</v>
      </c>
      <c r="G905" s="27">
        <f>CRP!P852</f>
        <v>0</v>
      </c>
      <c r="H905" s="27">
        <f>CRP!Q852</f>
        <v>0</v>
      </c>
      <c r="AA905" s="26" t="s">
        <v>11685</v>
      </c>
      <c r="AB905" s="27">
        <v>0</v>
      </c>
      <c r="AC905" s="27">
        <v>0</v>
      </c>
      <c r="AD905" s="27">
        <v>0</v>
      </c>
      <c r="AE905" s="27">
        <v>0</v>
      </c>
      <c r="AF905" s="27">
        <v>0</v>
      </c>
      <c r="AG905" s="27">
        <v>0</v>
      </c>
    </row>
    <row r="906" spans="2:33" s="14" customFormat="1" ht="12">
      <c r="B906" s="26" t="str">
        <f>CRP!K853</f>
        <v/>
      </c>
      <c r="C906" s="27">
        <f>CRP!L853</f>
        <v>0</v>
      </c>
      <c r="D906" s="27">
        <f>CRP!M853</f>
        <v>0</v>
      </c>
      <c r="E906" s="27">
        <f>CRP!N853</f>
        <v>0</v>
      </c>
      <c r="F906" s="27">
        <f>CRP!O853</f>
        <v>0</v>
      </c>
      <c r="G906" s="27">
        <f>CRP!P853</f>
        <v>0</v>
      </c>
      <c r="H906" s="27">
        <f>CRP!Q853</f>
        <v>0</v>
      </c>
      <c r="AA906" s="26" t="s">
        <v>11685</v>
      </c>
      <c r="AB906" s="27">
        <v>0</v>
      </c>
      <c r="AC906" s="27">
        <v>0</v>
      </c>
      <c r="AD906" s="27">
        <v>0</v>
      </c>
      <c r="AE906" s="27">
        <v>0</v>
      </c>
      <c r="AF906" s="27">
        <v>0</v>
      </c>
      <c r="AG906" s="27">
        <v>0</v>
      </c>
    </row>
    <row r="907" spans="2:33" s="14" customFormat="1" ht="12">
      <c r="B907" s="26" t="str">
        <f>CRP!K854</f>
        <v/>
      </c>
      <c r="C907" s="27">
        <f>CRP!L854</f>
        <v>0</v>
      </c>
      <c r="D907" s="27">
        <f>CRP!M854</f>
        <v>0</v>
      </c>
      <c r="E907" s="27">
        <f>CRP!N854</f>
        <v>0</v>
      </c>
      <c r="F907" s="27">
        <f>CRP!O854</f>
        <v>0</v>
      </c>
      <c r="G907" s="27">
        <f>CRP!P854</f>
        <v>0</v>
      </c>
      <c r="H907" s="27">
        <f>CRP!Q854</f>
        <v>0</v>
      </c>
      <c r="AA907" s="26" t="s">
        <v>11685</v>
      </c>
      <c r="AB907" s="27">
        <v>0</v>
      </c>
      <c r="AC907" s="27">
        <v>0</v>
      </c>
      <c r="AD907" s="27">
        <v>0</v>
      </c>
      <c r="AE907" s="27">
        <v>0</v>
      </c>
      <c r="AF907" s="27">
        <v>0</v>
      </c>
      <c r="AG907" s="27">
        <v>0</v>
      </c>
    </row>
    <row r="908" spans="2:33" s="14" customFormat="1" ht="12">
      <c r="B908" s="26" t="str">
        <f>CRP!K855</f>
        <v/>
      </c>
      <c r="C908" s="27">
        <f>CRP!L855</f>
        <v>0</v>
      </c>
      <c r="D908" s="27">
        <f>CRP!M855</f>
        <v>0</v>
      </c>
      <c r="E908" s="27">
        <f>CRP!N855</f>
        <v>0</v>
      </c>
      <c r="F908" s="27">
        <f>CRP!O855</f>
        <v>0</v>
      </c>
      <c r="G908" s="27">
        <f>CRP!P855</f>
        <v>0</v>
      </c>
      <c r="H908" s="27">
        <f>CRP!Q855</f>
        <v>0</v>
      </c>
      <c r="AA908" s="26" t="s">
        <v>11685</v>
      </c>
      <c r="AB908" s="27">
        <v>0</v>
      </c>
      <c r="AC908" s="27">
        <v>0</v>
      </c>
      <c r="AD908" s="27">
        <v>0</v>
      </c>
      <c r="AE908" s="27">
        <v>0</v>
      </c>
      <c r="AF908" s="27">
        <v>0</v>
      </c>
      <c r="AG908" s="27">
        <v>0</v>
      </c>
    </row>
    <row r="909" spans="2:33" s="14" customFormat="1" ht="12">
      <c r="B909" s="26" t="str">
        <f>CRP!K856</f>
        <v/>
      </c>
      <c r="C909" s="27">
        <f>CRP!L856</f>
        <v>0</v>
      </c>
      <c r="D909" s="27">
        <f>CRP!M856</f>
        <v>0</v>
      </c>
      <c r="E909" s="27">
        <f>CRP!N856</f>
        <v>0</v>
      </c>
      <c r="F909" s="27">
        <f>CRP!O856</f>
        <v>0</v>
      </c>
      <c r="G909" s="27">
        <f>CRP!P856</f>
        <v>0</v>
      </c>
      <c r="H909" s="27">
        <f>CRP!Q856</f>
        <v>0</v>
      </c>
      <c r="AA909" s="26" t="s">
        <v>11685</v>
      </c>
      <c r="AB909" s="27">
        <v>0</v>
      </c>
      <c r="AC909" s="27">
        <v>0</v>
      </c>
      <c r="AD909" s="27">
        <v>0</v>
      </c>
      <c r="AE909" s="27">
        <v>0</v>
      </c>
      <c r="AF909" s="27">
        <v>0</v>
      </c>
      <c r="AG909" s="27">
        <v>0</v>
      </c>
    </row>
    <row r="910" spans="2:33" s="14" customFormat="1" ht="12">
      <c r="B910" s="26" t="str">
        <f>CRP!K857</f>
        <v/>
      </c>
      <c r="C910" s="27">
        <f>CRP!L857</f>
        <v>0</v>
      </c>
      <c r="D910" s="27">
        <f>CRP!M857</f>
        <v>0</v>
      </c>
      <c r="E910" s="27">
        <f>CRP!N857</f>
        <v>0</v>
      </c>
      <c r="F910" s="27">
        <f>CRP!O857</f>
        <v>0</v>
      </c>
      <c r="G910" s="27">
        <f>CRP!P857</f>
        <v>0</v>
      </c>
      <c r="H910" s="27">
        <f>CRP!Q857</f>
        <v>0</v>
      </c>
      <c r="AA910" s="26" t="s">
        <v>11685</v>
      </c>
      <c r="AB910" s="27">
        <v>0</v>
      </c>
      <c r="AC910" s="27">
        <v>0</v>
      </c>
      <c r="AD910" s="27">
        <v>0</v>
      </c>
      <c r="AE910" s="27">
        <v>0</v>
      </c>
      <c r="AF910" s="27">
        <v>0</v>
      </c>
      <c r="AG910" s="27">
        <v>0</v>
      </c>
    </row>
    <row r="911" spans="2:33" s="14" customFormat="1" ht="12">
      <c r="B911" s="26" t="str">
        <f>CRP!K858</f>
        <v/>
      </c>
      <c r="C911" s="27">
        <f>CRP!L858</f>
        <v>0</v>
      </c>
      <c r="D911" s="27">
        <f>CRP!M858</f>
        <v>0</v>
      </c>
      <c r="E911" s="27">
        <f>CRP!N858</f>
        <v>0</v>
      </c>
      <c r="F911" s="27">
        <f>CRP!O858</f>
        <v>0</v>
      </c>
      <c r="G911" s="27">
        <f>CRP!P858</f>
        <v>0</v>
      </c>
      <c r="H911" s="27">
        <f>CRP!Q858</f>
        <v>0</v>
      </c>
      <c r="AA911" s="26" t="s">
        <v>11685</v>
      </c>
      <c r="AB911" s="27">
        <v>0</v>
      </c>
      <c r="AC911" s="27">
        <v>0</v>
      </c>
      <c r="AD911" s="27">
        <v>0</v>
      </c>
      <c r="AE911" s="27">
        <v>0</v>
      </c>
      <c r="AF911" s="27">
        <v>0</v>
      </c>
      <c r="AG911" s="27">
        <v>0</v>
      </c>
    </row>
    <row r="912" spans="2:33" s="14" customFormat="1" ht="12">
      <c r="B912" s="26" t="str">
        <f>CRP!K859</f>
        <v/>
      </c>
      <c r="C912" s="27">
        <f>CRP!L859</f>
        <v>0</v>
      </c>
      <c r="D912" s="27">
        <f>CRP!M859</f>
        <v>0</v>
      </c>
      <c r="E912" s="27">
        <f>CRP!N859</f>
        <v>0</v>
      </c>
      <c r="F912" s="27">
        <f>CRP!O859</f>
        <v>0</v>
      </c>
      <c r="G912" s="27">
        <f>CRP!P859</f>
        <v>0</v>
      </c>
      <c r="H912" s="27">
        <f>CRP!Q859</f>
        <v>0</v>
      </c>
      <c r="AA912" s="26" t="s">
        <v>11685</v>
      </c>
      <c r="AB912" s="27">
        <v>0</v>
      </c>
      <c r="AC912" s="27">
        <v>0</v>
      </c>
      <c r="AD912" s="27">
        <v>0</v>
      </c>
      <c r="AE912" s="27">
        <v>0</v>
      </c>
      <c r="AF912" s="27">
        <v>0</v>
      </c>
      <c r="AG912" s="27">
        <v>0</v>
      </c>
    </row>
    <row r="913" spans="2:33" s="14" customFormat="1" ht="12">
      <c r="B913" s="26" t="str">
        <f>CRP!K860</f>
        <v/>
      </c>
      <c r="C913" s="27">
        <f>CRP!L860</f>
        <v>0</v>
      </c>
      <c r="D913" s="27">
        <f>CRP!M860</f>
        <v>0</v>
      </c>
      <c r="E913" s="27">
        <f>CRP!N860</f>
        <v>0</v>
      </c>
      <c r="F913" s="27">
        <f>CRP!O860</f>
        <v>0</v>
      </c>
      <c r="G913" s="27">
        <f>CRP!P860</f>
        <v>0</v>
      </c>
      <c r="H913" s="27">
        <f>CRP!Q860</f>
        <v>0</v>
      </c>
      <c r="AA913" s="26" t="s">
        <v>11685</v>
      </c>
      <c r="AB913" s="27">
        <v>0</v>
      </c>
      <c r="AC913" s="27">
        <v>0</v>
      </c>
      <c r="AD913" s="27">
        <v>0</v>
      </c>
      <c r="AE913" s="27">
        <v>0</v>
      </c>
      <c r="AF913" s="27">
        <v>0</v>
      </c>
      <c r="AG913" s="27">
        <v>0</v>
      </c>
    </row>
    <row r="914" spans="2:33" s="14" customFormat="1" ht="12">
      <c r="B914" s="26" t="str">
        <f>CRP!K861</f>
        <v/>
      </c>
      <c r="C914" s="27">
        <f>CRP!L861</f>
        <v>0</v>
      </c>
      <c r="D914" s="27">
        <f>CRP!M861</f>
        <v>0</v>
      </c>
      <c r="E914" s="27">
        <f>CRP!N861</f>
        <v>0</v>
      </c>
      <c r="F914" s="27">
        <f>CRP!O861</f>
        <v>0</v>
      </c>
      <c r="G914" s="27">
        <f>CRP!P861</f>
        <v>0</v>
      </c>
      <c r="H914" s="27">
        <f>CRP!Q861</f>
        <v>0</v>
      </c>
      <c r="AA914" s="26" t="s">
        <v>11685</v>
      </c>
      <c r="AB914" s="27">
        <v>0</v>
      </c>
      <c r="AC914" s="27">
        <v>0</v>
      </c>
      <c r="AD914" s="27">
        <v>0</v>
      </c>
      <c r="AE914" s="27">
        <v>0</v>
      </c>
      <c r="AF914" s="27">
        <v>0</v>
      </c>
      <c r="AG914" s="27">
        <v>0</v>
      </c>
    </row>
    <row r="915" spans="2:33" s="14" customFormat="1" ht="12">
      <c r="B915" s="26" t="str">
        <f>CRP!K862</f>
        <v/>
      </c>
      <c r="C915" s="27">
        <f>CRP!L862</f>
        <v>0</v>
      </c>
      <c r="D915" s="27">
        <f>CRP!M862</f>
        <v>0</v>
      </c>
      <c r="E915" s="27">
        <f>CRP!N862</f>
        <v>0</v>
      </c>
      <c r="F915" s="27">
        <f>CRP!O862</f>
        <v>0</v>
      </c>
      <c r="G915" s="27">
        <f>CRP!P862</f>
        <v>0</v>
      </c>
      <c r="H915" s="27">
        <f>CRP!Q862</f>
        <v>0</v>
      </c>
      <c r="AA915" s="26" t="s">
        <v>11685</v>
      </c>
      <c r="AB915" s="27">
        <v>0</v>
      </c>
      <c r="AC915" s="27">
        <v>0</v>
      </c>
      <c r="AD915" s="27">
        <v>0</v>
      </c>
      <c r="AE915" s="27">
        <v>0</v>
      </c>
      <c r="AF915" s="27">
        <v>0</v>
      </c>
      <c r="AG915" s="27">
        <v>0</v>
      </c>
    </row>
    <row r="916" spans="2:33" s="14" customFormat="1" ht="12">
      <c r="B916" s="26" t="str">
        <f>CRP!K863</f>
        <v/>
      </c>
      <c r="C916" s="27">
        <f>CRP!L863</f>
        <v>0</v>
      </c>
      <c r="D916" s="27">
        <f>CRP!M863</f>
        <v>0</v>
      </c>
      <c r="E916" s="27">
        <f>CRP!N863</f>
        <v>0</v>
      </c>
      <c r="F916" s="27">
        <f>CRP!O863</f>
        <v>0</v>
      </c>
      <c r="G916" s="27">
        <f>CRP!P863</f>
        <v>0</v>
      </c>
      <c r="H916" s="27">
        <f>CRP!Q863</f>
        <v>0</v>
      </c>
      <c r="AA916" s="26" t="s">
        <v>11685</v>
      </c>
      <c r="AB916" s="27">
        <v>0</v>
      </c>
      <c r="AC916" s="27">
        <v>0</v>
      </c>
      <c r="AD916" s="27">
        <v>0</v>
      </c>
      <c r="AE916" s="27">
        <v>0</v>
      </c>
      <c r="AF916" s="27">
        <v>0</v>
      </c>
      <c r="AG916" s="27">
        <v>0</v>
      </c>
    </row>
    <row r="917" spans="2:33" s="14" customFormat="1" ht="12">
      <c r="B917" s="26" t="str">
        <f>CRP!K864</f>
        <v/>
      </c>
      <c r="C917" s="27">
        <f>CRP!L864</f>
        <v>0</v>
      </c>
      <c r="D917" s="27">
        <f>CRP!M864</f>
        <v>0</v>
      </c>
      <c r="E917" s="27">
        <f>CRP!N864</f>
        <v>0</v>
      </c>
      <c r="F917" s="27">
        <f>CRP!O864</f>
        <v>0</v>
      </c>
      <c r="G917" s="27">
        <f>CRP!P864</f>
        <v>0</v>
      </c>
      <c r="H917" s="27">
        <f>CRP!Q864</f>
        <v>0</v>
      </c>
      <c r="AA917" s="26" t="s">
        <v>11685</v>
      </c>
      <c r="AB917" s="27">
        <v>0</v>
      </c>
      <c r="AC917" s="27">
        <v>0</v>
      </c>
      <c r="AD917" s="27">
        <v>0</v>
      </c>
      <c r="AE917" s="27">
        <v>0</v>
      </c>
      <c r="AF917" s="27">
        <v>0</v>
      </c>
      <c r="AG917" s="27">
        <v>0</v>
      </c>
    </row>
    <row r="918" spans="2:33" s="14" customFormat="1" ht="12">
      <c r="B918" s="26" t="str">
        <f>CRP!K865</f>
        <v/>
      </c>
      <c r="C918" s="27">
        <f>CRP!L865</f>
        <v>0</v>
      </c>
      <c r="D918" s="27">
        <f>CRP!M865</f>
        <v>0</v>
      </c>
      <c r="E918" s="27">
        <f>CRP!N865</f>
        <v>0</v>
      </c>
      <c r="F918" s="27">
        <f>CRP!O865</f>
        <v>0</v>
      </c>
      <c r="G918" s="27">
        <f>CRP!P865</f>
        <v>0</v>
      </c>
      <c r="H918" s="27">
        <f>CRP!Q865</f>
        <v>0</v>
      </c>
      <c r="AA918" s="26" t="s">
        <v>11685</v>
      </c>
      <c r="AB918" s="27">
        <v>0</v>
      </c>
      <c r="AC918" s="27">
        <v>0</v>
      </c>
      <c r="AD918" s="27">
        <v>0</v>
      </c>
      <c r="AE918" s="27">
        <v>0</v>
      </c>
      <c r="AF918" s="27">
        <v>0</v>
      </c>
      <c r="AG918" s="27">
        <v>0</v>
      </c>
    </row>
    <row r="919" spans="2:33" s="14" customFormat="1" ht="12">
      <c r="B919" s="26" t="str">
        <f>CRP!K866</f>
        <v/>
      </c>
      <c r="C919" s="27">
        <f>CRP!L866</f>
        <v>0</v>
      </c>
      <c r="D919" s="27">
        <f>CRP!M866</f>
        <v>0</v>
      </c>
      <c r="E919" s="27">
        <f>CRP!N866</f>
        <v>0</v>
      </c>
      <c r="F919" s="27">
        <f>CRP!O866</f>
        <v>0</v>
      </c>
      <c r="G919" s="27">
        <f>CRP!P866</f>
        <v>0</v>
      </c>
      <c r="H919" s="27">
        <f>CRP!Q866</f>
        <v>0</v>
      </c>
      <c r="AA919" s="26" t="s">
        <v>11685</v>
      </c>
      <c r="AB919" s="27">
        <v>0</v>
      </c>
      <c r="AC919" s="27">
        <v>0</v>
      </c>
      <c r="AD919" s="27">
        <v>0</v>
      </c>
      <c r="AE919" s="27">
        <v>0</v>
      </c>
      <c r="AF919" s="27">
        <v>0</v>
      </c>
      <c r="AG919" s="27">
        <v>0</v>
      </c>
    </row>
    <row r="920" spans="2:33" s="14" customFormat="1" ht="12">
      <c r="B920" s="26" t="str">
        <f>CRP!K867</f>
        <v/>
      </c>
      <c r="C920" s="27">
        <f>CRP!L867</f>
        <v>0</v>
      </c>
      <c r="D920" s="27">
        <f>CRP!M867</f>
        <v>0</v>
      </c>
      <c r="E920" s="27">
        <f>CRP!N867</f>
        <v>0</v>
      </c>
      <c r="F920" s="27">
        <f>CRP!O867</f>
        <v>0</v>
      </c>
      <c r="G920" s="27">
        <f>CRP!P867</f>
        <v>0</v>
      </c>
      <c r="H920" s="27">
        <f>CRP!Q867</f>
        <v>0</v>
      </c>
      <c r="AA920" s="26" t="s">
        <v>11685</v>
      </c>
      <c r="AB920" s="27">
        <v>0</v>
      </c>
      <c r="AC920" s="27">
        <v>0</v>
      </c>
      <c r="AD920" s="27">
        <v>0</v>
      </c>
      <c r="AE920" s="27">
        <v>0</v>
      </c>
      <c r="AF920" s="27">
        <v>0</v>
      </c>
      <c r="AG920" s="27">
        <v>0</v>
      </c>
    </row>
    <row r="921" spans="2:33" s="14" customFormat="1" ht="12">
      <c r="B921" s="26" t="str">
        <f>CRP!K868</f>
        <v/>
      </c>
      <c r="C921" s="27">
        <f>CRP!L868</f>
        <v>0</v>
      </c>
      <c r="D921" s="27">
        <f>CRP!M868</f>
        <v>0</v>
      </c>
      <c r="E921" s="27">
        <f>CRP!N868</f>
        <v>0</v>
      </c>
      <c r="F921" s="27">
        <f>CRP!O868</f>
        <v>0</v>
      </c>
      <c r="G921" s="27">
        <f>CRP!P868</f>
        <v>0</v>
      </c>
      <c r="H921" s="27">
        <f>CRP!Q868</f>
        <v>0</v>
      </c>
      <c r="AA921" s="26" t="s">
        <v>11685</v>
      </c>
      <c r="AB921" s="27">
        <v>0</v>
      </c>
      <c r="AC921" s="27">
        <v>0</v>
      </c>
      <c r="AD921" s="27">
        <v>0</v>
      </c>
      <c r="AE921" s="27">
        <v>0</v>
      </c>
      <c r="AF921" s="27">
        <v>0</v>
      </c>
      <c r="AG921" s="27">
        <v>0</v>
      </c>
    </row>
    <row r="922" spans="2:33" s="14" customFormat="1" ht="12">
      <c r="B922" s="26" t="str">
        <f>CRP!K869</f>
        <v/>
      </c>
      <c r="C922" s="27">
        <f>CRP!L869</f>
        <v>0</v>
      </c>
      <c r="D922" s="27">
        <f>CRP!M869</f>
        <v>0</v>
      </c>
      <c r="E922" s="27">
        <f>CRP!N869</f>
        <v>0</v>
      </c>
      <c r="F922" s="27">
        <f>CRP!O869</f>
        <v>0</v>
      </c>
      <c r="G922" s="27">
        <f>CRP!P869</f>
        <v>0</v>
      </c>
      <c r="H922" s="27">
        <f>CRP!Q869</f>
        <v>0</v>
      </c>
      <c r="AA922" s="26" t="s">
        <v>11685</v>
      </c>
      <c r="AB922" s="27">
        <v>0</v>
      </c>
      <c r="AC922" s="27">
        <v>0</v>
      </c>
      <c r="AD922" s="27">
        <v>0</v>
      </c>
      <c r="AE922" s="27">
        <v>0</v>
      </c>
      <c r="AF922" s="27">
        <v>0</v>
      </c>
      <c r="AG922" s="27">
        <v>0</v>
      </c>
    </row>
    <row r="923" spans="2:33" s="14" customFormat="1" ht="12">
      <c r="B923" s="26" t="str">
        <f>CRP!K870</f>
        <v/>
      </c>
      <c r="C923" s="27">
        <f>CRP!L870</f>
        <v>0</v>
      </c>
      <c r="D923" s="27">
        <f>CRP!M870</f>
        <v>0</v>
      </c>
      <c r="E923" s="27">
        <f>CRP!N870</f>
        <v>0</v>
      </c>
      <c r="F923" s="27">
        <f>CRP!O870</f>
        <v>0</v>
      </c>
      <c r="G923" s="27">
        <f>CRP!P870</f>
        <v>0</v>
      </c>
      <c r="H923" s="27">
        <f>CRP!Q870</f>
        <v>0</v>
      </c>
      <c r="AA923" s="26" t="s">
        <v>11685</v>
      </c>
      <c r="AB923" s="27">
        <v>0</v>
      </c>
      <c r="AC923" s="27">
        <v>0</v>
      </c>
      <c r="AD923" s="27">
        <v>0</v>
      </c>
      <c r="AE923" s="27">
        <v>0</v>
      </c>
      <c r="AF923" s="27">
        <v>0</v>
      </c>
      <c r="AG923" s="27">
        <v>0</v>
      </c>
    </row>
    <row r="924" spans="2:33" s="14" customFormat="1" ht="12">
      <c r="B924" s="26" t="str">
        <f>CRP!K871</f>
        <v/>
      </c>
      <c r="C924" s="27">
        <f>CRP!L871</f>
        <v>0</v>
      </c>
      <c r="D924" s="27">
        <f>CRP!M871</f>
        <v>0</v>
      </c>
      <c r="E924" s="27">
        <f>CRP!N871</f>
        <v>0</v>
      </c>
      <c r="F924" s="27">
        <f>CRP!O871</f>
        <v>0</v>
      </c>
      <c r="G924" s="27">
        <f>CRP!P871</f>
        <v>0</v>
      </c>
      <c r="H924" s="27">
        <f>CRP!Q871</f>
        <v>0</v>
      </c>
      <c r="AA924" s="26" t="s">
        <v>11685</v>
      </c>
      <c r="AB924" s="27">
        <v>0</v>
      </c>
      <c r="AC924" s="27">
        <v>0</v>
      </c>
      <c r="AD924" s="27">
        <v>0</v>
      </c>
      <c r="AE924" s="27">
        <v>0</v>
      </c>
      <c r="AF924" s="27">
        <v>0</v>
      </c>
      <c r="AG924" s="27">
        <v>0</v>
      </c>
    </row>
    <row r="925" spans="2:33" s="14" customFormat="1" ht="12">
      <c r="B925" s="26" t="str">
        <f>CRP!K872</f>
        <v/>
      </c>
      <c r="C925" s="27">
        <f>CRP!L872</f>
        <v>0</v>
      </c>
      <c r="D925" s="27">
        <f>CRP!M872</f>
        <v>0</v>
      </c>
      <c r="E925" s="27">
        <f>CRP!N872</f>
        <v>0</v>
      </c>
      <c r="F925" s="27">
        <f>CRP!O872</f>
        <v>0</v>
      </c>
      <c r="G925" s="27">
        <f>CRP!P872</f>
        <v>0</v>
      </c>
      <c r="H925" s="27">
        <f>CRP!Q872</f>
        <v>0</v>
      </c>
      <c r="AA925" s="26" t="s">
        <v>11685</v>
      </c>
      <c r="AB925" s="27">
        <v>0</v>
      </c>
      <c r="AC925" s="27">
        <v>0</v>
      </c>
      <c r="AD925" s="27">
        <v>0</v>
      </c>
      <c r="AE925" s="27">
        <v>0</v>
      </c>
      <c r="AF925" s="27">
        <v>0</v>
      </c>
      <c r="AG925" s="27">
        <v>0</v>
      </c>
    </row>
    <row r="926" spans="2:33" s="14" customFormat="1" ht="12">
      <c r="B926" s="26" t="str">
        <f>CRP!K873</f>
        <v/>
      </c>
      <c r="C926" s="27">
        <f>CRP!L873</f>
        <v>0</v>
      </c>
      <c r="D926" s="27">
        <f>CRP!M873</f>
        <v>0</v>
      </c>
      <c r="E926" s="27">
        <f>CRP!N873</f>
        <v>0</v>
      </c>
      <c r="F926" s="27">
        <f>CRP!O873</f>
        <v>0</v>
      </c>
      <c r="G926" s="27">
        <f>CRP!P873</f>
        <v>0</v>
      </c>
      <c r="H926" s="27">
        <f>CRP!Q873</f>
        <v>0</v>
      </c>
      <c r="AA926" s="26" t="s">
        <v>11685</v>
      </c>
      <c r="AB926" s="27">
        <v>0</v>
      </c>
      <c r="AC926" s="27">
        <v>0</v>
      </c>
      <c r="AD926" s="27">
        <v>0</v>
      </c>
      <c r="AE926" s="27">
        <v>0</v>
      </c>
      <c r="AF926" s="27">
        <v>0</v>
      </c>
      <c r="AG926" s="27">
        <v>0</v>
      </c>
    </row>
    <row r="927" spans="2:33" s="14" customFormat="1" ht="12">
      <c r="B927" s="26" t="str">
        <f>CRP!K874</f>
        <v/>
      </c>
      <c r="C927" s="27">
        <f>CRP!L874</f>
        <v>0</v>
      </c>
      <c r="D927" s="27">
        <f>CRP!M874</f>
        <v>0</v>
      </c>
      <c r="E927" s="27">
        <f>CRP!N874</f>
        <v>0</v>
      </c>
      <c r="F927" s="27">
        <f>CRP!O874</f>
        <v>0</v>
      </c>
      <c r="G927" s="27">
        <f>CRP!P874</f>
        <v>0</v>
      </c>
      <c r="H927" s="27">
        <f>CRP!Q874</f>
        <v>0</v>
      </c>
      <c r="AA927" s="26" t="s">
        <v>11685</v>
      </c>
      <c r="AB927" s="27">
        <v>0</v>
      </c>
      <c r="AC927" s="27">
        <v>0</v>
      </c>
      <c r="AD927" s="27">
        <v>0</v>
      </c>
      <c r="AE927" s="27">
        <v>0</v>
      </c>
      <c r="AF927" s="27">
        <v>0</v>
      </c>
      <c r="AG927" s="27">
        <v>0</v>
      </c>
    </row>
    <row r="928" spans="2:33" s="14" customFormat="1" ht="12">
      <c r="B928" s="26" t="str">
        <f>CRP!K875</f>
        <v/>
      </c>
      <c r="C928" s="27">
        <f>CRP!L875</f>
        <v>0</v>
      </c>
      <c r="D928" s="27">
        <f>CRP!M875</f>
        <v>0</v>
      </c>
      <c r="E928" s="27">
        <f>CRP!N875</f>
        <v>0</v>
      </c>
      <c r="F928" s="27">
        <f>CRP!O875</f>
        <v>0</v>
      </c>
      <c r="G928" s="27">
        <f>CRP!P875</f>
        <v>0</v>
      </c>
      <c r="H928" s="27">
        <f>CRP!Q875</f>
        <v>0</v>
      </c>
      <c r="AA928" s="26" t="s">
        <v>11685</v>
      </c>
      <c r="AB928" s="27">
        <v>0</v>
      </c>
      <c r="AC928" s="27">
        <v>0</v>
      </c>
      <c r="AD928" s="27">
        <v>0</v>
      </c>
      <c r="AE928" s="27">
        <v>0</v>
      </c>
      <c r="AF928" s="27">
        <v>0</v>
      </c>
      <c r="AG928" s="27">
        <v>0</v>
      </c>
    </row>
    <row r="929" spans="2:33" s="14" customFormat="1" ht="12">
      <c r="B929" s="26" t="str">
        <f>CRP!K876</f>
        <v/>
      </c>
      <c r="C929" s="27">
        <f>CRP!L876</f>
        <v>0</v>
      </c>
      <c r="D929" s="27">
        <f>CRP!M876</f>
        <v>0</v>
      </c>
      <c r="E929" s="27">
        <f>CRP!N876</f>
        <v>0</v>
      </c>
      <c r="F929" s="27">
        <f>CRP!O876</f>
        <v>0</v>
      </c>
      <c r="G929" s="27">
        <f>CRP!P876</f>
        <v>0</v>
      </c>
      <c r="H929" s="27">
        <f>CRP!Q876</f>
        <v>0</v>
      </c>
      <c r="AA929" s="26" t="s">
        <v>11685</v>
      </c>
      <c r="AB929" s="27">
        <v>0</v>
      </c>
      <c r="AC929" s="27">
        <v>0</v>
      </c>
      <c r="AD929" s="27">
        <v>0</v>
      </c>
      <c r="AE929" s="27">
        <v>0</v>
      </c>
      <c r="AF929" s="27">
        <v>0</v>
      </c>
      <c r="AG929" s="27">
        <v>0</v>
      </c>
    </row>
    <row r="930" spans="2:33" s="14" customFormat="1" ht="12">
      <c r="B930" s="26" t="str">
        <f>CRP!K877</f>
        <v/>
      </c>
      <c r="C930" s="27">
        <f>CRP!L877</f>
        <v>0</v>
      </c>
      <c r="D930" s="27">
        <f>CRP!M877</f>
        <v>0</v>
      </c>
      <c r="E930" s="27">
        <f>CRP!N877</f>
        <v>0</v>
      </c>
      <c r="F930" s="27">
        <f>CRP!O877</f>
        <v>0</v>
      </c>
      <c r="G930" s="27">
        <f>CRP!P877</f>
        <v>0</v>
      </c>
      <c r="H930" s="27">
        <f>CRP!Q877</f>
        <v>0</v>
      </c>
      <c r="AA930" s="26" t="s">
        <v>11685</v>
      </c>
      <c r="AB930" s="27">
        <v>0</v>
      </c>
      <c r="AC930" s="27">
        <v>0</v>
      </c>
      <c r="AD930" s="27">
        <v>0</v>
      </c>
      <c r="AE930" s="27">
        <v>0</v>
      </c>
      <c r="AF930" s="27">
        <v>0</v>
      </c>
      <c r="AG930" s="27">
        <v>0</v>
      </c>
    </row>
    <row r="931" spans="2:33" s="14" customFormat="1" ht="12">
      <c r="B931" s="26" t="str">
        <f>CRP!K878</f>
        <v/>
      </c>
      <c r="C931" s="27">
        <f>CRP!L878</f>
        <v>0</v>
      </c>
      <c r="D931" s="27">
        <f>CRP!M878</f>
        <v>0</v>
      </c>
      <c r="E931" s="27">
        <f>CRP!N878</f>
        <v>0</v>
      </c>
      <c r="F931" s="27">
        <f>CRP!O878</f>
        <v>0</v>
      </c>
      <c r="G931" s="27">
        <f>CRP!P878</f>
        <v>0</v>
      </c>
      <c r="H931" s="27">
        <f>CRP!Q878</f>
        <v>0</v>
      </c>
      <c r="AA931" s="26" t="s">
        <v>11685</v>
      </c>
      <c r="AB931" s="27">
        <v>0</v>
      </c>
      <c r="AC931" s="27">
        <v>0</v>
      </c>
      <c r="AD931" s="27">
        <v>0</v>
      </c>
      <c r="AE931" s="27">
        <v>0</v>
      </c>
      <c r="AF931" s="27">
        <v>0</v>
      </c>
      <c r="AG931" s="27">
        <v>0</v>
      </c>
    </row>
    <row r="932" spans="2:33" s="14" customFormat="1" ht="12">
      <c r="B932" s="26" t="str">
        <f>CRP!K879</f>
        <v/>
      </c>
      <c r="C932" s="27">
        <f>CRP!L879</f>
        <v>0</v>
      </c>
      <c r="D932" s="27">
        <f>CRP!M879</f>
        <v>0</v>
      </c>
      <c r="E932" s="27">
        <f>CRP!N879</f>
        <v>0</v>
      </c>
      <c r="F932" s="27">
        <f>CRP!O879</f>
        <v>0</v>
      </c>
      <c r="G932" s="27">
        <f>CRP!P879</f>
        <v>0</v>
      </c>
      <c r="H932" s="27">
        <f>CRP!Q879</f>
        <v>0</v>
      </c>
      <c r="AA932" s="26" t="s">
        <v>11685</v>
      </c>
      <c r="AB932" s="27">
        <v>0</v>
      </c>
      <c r="AC932" s="27">
        <v>0</v>
      </c>
      <c r="AD932" s="27">
        <v>0</v>
      </c>
      <c r="AE932" s="27">
        <v>0</v>
      </c>
      <c r="AF932" s="27">
        <v>0</v>
      </c>
      <c r="AG932" s="27">
        <v>0</v>
      </c>
    </row>
    <row r="933" spans="2:33" s="14" customFormat="1" ht="12">
      <c r="B933" s="26" t="str">
        <f>CRP!K880</f>
        <v/>
      </c>
      <c r="C933" s="27">
        <f>CRP!L880</f>
        <v>0</v>
      </c>
      <c r="D933" s="27">
        <f>CRP!M880</f>
        <v>0</v>
      </c>
      <c r="E933" s="27">
        <f>CRP!N880</f>
        <v>0</v>
      </c>
      <c r="F933" s="27">
        <f>CRP!O880</f>
        <v>0</v>
      </c>
      <c r="G933" s="27">
        <f>CRP!P880</f>
        <v>0</v>
      </c>
      <c r="H933" s="27">
        <f>CRP!Q880</f>
        <v>0</v>
      </c>
      <c r="AA933" s="26" t="s">
        <v>11685</v>
      </c>
      <c r="AB933" s="27">
        <v>0</v>
      </c>
      <c r="AC933" s="27">
        <v>0</v>
      </c>
      <c r="AD933" s="27">
        <v>0</v>
      </c>
      <c r="AE933" s="27">
        <v>0</v>
      </c>
      <c r="AF933" s="27">
        <v>0</v>
      </c>
      <c r="AG933" s="27">
        <v>0</v>
      </c>
    </row>
    <row r="934" spans="2:33" s="14" customFormat="1" ht="12">
      <c r="B934" s="26" t="str">
        <f>CRP!K881</f>
        <v/>
      </c>
      <c r="C934" s="27">
        <f>CRP!L881</f>
        <v>0</v>
      </c>
      <c r="D934" s="27">
        <f>CRP!M881</f>
        <v>0</v>
      </c>
      <c r="E934" s="27">
        <f>CRP!N881</f>
        <v>0</v>
      </c>
      <c r="F934" s="27">
        <f>CRP!O881</f>
        <v>0</v>
      </c>
      <c r="G934" s="27">
        <f>CRP!P881</f>
        <v>0</v>
      </c>
      <c r="H934" s="27">
        <f>CRP!Q881</f>
        <v>0</v>
      </c>
      <c r="AA934" s="26" t="s">
        <v>11685</v>
      </c>
      <c r="AB934" s="27">
        <v>0</v>
      </c>
      <c r="AC934" s="27">
        <v>0</v>
      </c>
      <c r="AD934" s="27">
        <v>0</v>
      </c>
      <c r="AE934" s="27">
        <v>0</v>
      </c>
      <c r="AF934" s="27">
        <v>0</v>
      </c>
      <c r="AG934" s="27">
        <v>0</v>
      </c>
    </row>
    <row r="935" spans="2:33" s="14" customFormat="1" ht="12">
      <c r="B935" s="26" t="str">
        <f>CRP!K882</f>
        <v/>
      </c>
      <c r="C935" s="27">
        <f>CRP!L882</f>
        <v>0</v>
      </c>
      <c r="D935" s="27">
        <f>CRP!M882</f>
        <v>0</v>
      </c>
      <c r="E935" s="27">
        <f>CRP!N882</f>
        <v>0</v>
      </c>
      <c r="F935" s="27">
        <f>CRP!O882</f>
        <v>0</v>
      </c>
      <c r="G935" s="27">
        <f>CRP!P882</f>
        <v>0</v>
      </c>
      <c r="H935" s="27">
        <f>CRP!Q882</f>
        <v>0</v>
      </c>
      <c r="AA935" s="26" t="s">
        <v>11685</v>
      </c>
      <c r="AB935" s="27">
        <v>0</v>
      </c>
      <c r="AC935" s="27">
        <v>0</v>
      </c>
      <c r="AD935" s="27">
        <v>0</v>
      </c>
      <c r="AE935" s="27">
        <v>0</v>
      </c>
      <c r="AF935" s="27">
        <v>0</v>
      </c>
      <c r="AG935" s="27">
        <v>0</v>
      </c>
    </row>
    <row r="936" spans="2:33" s="14" customFormat="1" ht="12">
      <c r="B936" s="26" t="str">
        <f>CRP!K883</f>
        <v/>
      </c>
      <c r="C936" s="27">
        <f>CRP!L883</f>
        <v>0</v>
      </c>
      <c r="D936" s="27">
        <f>CRP!M883</f>
        <v>0</v>
      </c>
      <c r="E936" s="27">
        <f>CRP!N883</f>
        <v>0</v>
      </c>
      <c r="F936" s="27">
        <f>CRP!O883</f>
        <v>0</v>
      </c>
      <c r="G936" s="27">
        <f>CRP!P883</f>
        <v>0</v>
      </c>
      <c r="H936" s="27">
        <f>CRP!Q883</f>
        <v>0</v>
      </c>
      <c r="AA936" s="26" t="s">
        <v>11685</v>
      </c>
      <c r="AB936" s="27">
        <v>0</v>
      </c>
      <c r="AC936" s="27">
        <v>0</v>
      </c>
      <c r="AD936" s="27">
        <v>0</v>
      </c>
      <c r="AE936" s="27">
        <v>0</v>
      </c>
      <c r="AF936" s="27">
        <v>0</v>
      </c>
      <c r="AG936" s="27">
        <v>0</v>
      </c>
    </row>
    <row r="937" spans="2:33" s="14" customFormat="1" ht="12">
      <c r="B937" s="26" t="str">
        <f>CRP!K884</f>
        <v/>
      </c>
      <c r="C937" s="27">
        <f>CRP!L884</f>
        <v>0</v>
      </c>
      <c r="D937" s="27">
        <f>CRP!M884</f>
        <v>0</v>
      </c>
      <c r="E937" s="27">
        <f>CRP!N884</f>
        <v>0</v>
      </c>
      <c r="F937" s="27">
        <f>CRP!O884</f>
        <v>0</v>
      </c>
      <c r="G937" s="27">
        <f>CRP!P884</f>
        <v>0</v>
      </c>
      <c r="H937" s="27">
        <f>CRP!Q884</f>
        <v>0</v>
      </c>
      <c r="AA937" s="26" t="s">
        <v>11685</v>
      </c>
      <c r="AB937" s="27">
        <v>0</v>
      </c>
      <c r="AC937" s="27">
        <v>0</v>
      </c>
      <c r="AD937" s="27">
        <v>0</v>
      </c>
      <c r="AE937" s="27">
        <v>0</v>
      </c>
      <c r="AF937" s="27">
        <v>0</v>
      </c>
      <c r="AG937" s="27">
        <v>0</v>
      </c>
    </row>
    <row r="938" spans="2:33" s="14" customFormat="1" ht="12">
      <c r="B938" s="26" t="str">
        <f>CRP!K885</f>
        <v/>
      </c>
      <c r="C938" s="27">
        <f>CRP!L885</f>
        <v>0</v>
      </c>
      <c r="D938" s="27">
        <f>CRP!M885</f>
        <v>0</v>
      </c>
      <c r="E938" s="27">
        <f>CRP!N885</f>
        <v>0</v>
      </c>
      <c r="F938" s="27">
        <f>CRP!O885</f>
        <v>0</v>
      </c>
      <c r="G938" s="27">
        <f>CRP!P885</f>
        <v>0</v>
      </c>
      <c r="H938" s="27">
        <f>CRP!Q885</f>
        <v>0</v>
      </c>
      <c r="AA938" s="26" t="s">
        <v>11685</v>
      </c>
      <c r="AB938" s="27">
        <v>0</v>
      </c>
      <c r="AC938" s="27">
        <v>0</v>
      </c>
      <c r="AD938" s="27">
        <v>0</v>
      </c>
      <c r="AE938" s="27">
        <v>0</v>
      </c>
      <c r="AF938" s="27">
        <v>0</v>
      </c>
      <c r="AG938" s="27">
        <v>0</v>
      </c>
    </row>
    <row r="939" spans="2:33" s="14" customFormat="1" ht="12">
      <c r="B939" s="26" t="str">
        <f>CRP!K886</f>
        <v/>
      </c>
      <c r="C939" s="27">
        <f>CRP!L886</f>
        <v>0</v>
      </c>
      <c r="D939" s="27">
        <f>CRP!M886</f>
        <v>0</v>
      </c>
      <c r="E939" s="27">
        <f>CRP!N886</f>
        <v>0</v>
      </c>
      <c r="F939" s="27">
        <f>CRP!O886</f>
        <v>0</v>
      </c>
      <c r="G939" s="27">
        <f>CRP!P886</f>
        <v>0</v>
      </c>
      <c r="H939" s="27">
        <f>CRP!Q886</f>
        <v>0</v>
      </c>
      <c r="AA939" s="26" t="s">
        <v>11685</v>
      </c>
      <c r="AB939" s="27">
        <v>0</v>
      </c>
      <c r="AC939" s="27">
        <v>0</v>
      </c>
      <c r="AD939" s="27">
        <v>0</v>
      </c>
      <c r="AE939" s="27">
        <v>0</v>
      </c>
      <c r="AF939" s="27">
        <v>0</v>
      </c>
      <c r="AG939" s="27">
        <v>0</v>
      </c>
    </row>
    <row r="940" spans="2:33" s="14" customFormat="1" ht="12">
      <c r="B940" s="26" t="str">
        <f>CRP!K887</f>
        <v/>
      </c>
      <c r="C940" s="27">
        <f>CRP!L887</f>
        <v>0</v>
      </c>
      <c r="D940" s="27">
        <f>CRP!M887</f>
        <v>0</v>
      </c>
      <c r="E940" s="27">
        <f>CRP!N887</f>
        <v>0</v>
      </c>
      <c r="F940" s="27">
        <f>CRP!O887</f>
        <v>0</v>
      </c>
      <c r="G940" s="27">
        <f>CRP!P887</f>
        <v>0</v>
      </c>
      <c r="H940" s="27">
        <f>CRP!Q887</f>
        <v>0</v>
      </c>
      <c r="AA940" s="26" t="s">
        <v>11685</v>
      </c>
      <c r="AB940" s="27">
        <v>0</v>
      </c>
      <c r="AC940" s="27">
        <v>0</v>
      </c>
      <c r="AD940" s="27">
        <v>0</v>
      </c>
      <c r="AE940" s="27">
        <v>0</v>
      </c>
      <c r="AF940" s="27">
        <v>0</v>
      </c>
      <c r="AG940" s="27">
        <v>0</v>
      </c>
    </row>
    <row r="941" spans="2:33" s="14" customFormat="1" ht="12">
      <c r="B941" s="26" t="str">
        <f>CRP!K888</f>
        <v/>
      </c>
      <c r="C941" s="27">
        <f>CRP!L888</f>
        <v>0</v>
      </c>
      <c r="D941" s="27">
        <f>CRP!M888</f>
        <v>0</v>
      </c>
      <c r="E941" s="27">
        <f>CRP!N888</f>
        <v>0</v>
      </c>
      <c r="F941" s="27">
        <f>CRP!O888</f>
        <v>0</v>
      </c>
      <c r="G941" s="27">
        <f>CRP!P888</f>
        <v>0</v>
      </c>
      <c r="H941" s="27">
        <f>CRP!Q888</f>
        <v>0</v>
      </c>
      <c r="AA941" s="26" t="s">
        <v>11685</v>
      </c>
      <c r="AB941" s="27">
        <v>0</v>
      </c>
      <c r="AC941" s="27">
        <v>0</v>
      </c>
      <c r="AD941" s="27">
        <v>0</v>
      </c>
      <c r="AE941" s="27">
        <v>0</v>
      </c>
      <c r="AF941" s="27">
        <v>0</v>
      </c>
      <c r="AG941" s="27">
        <v>0</v>
      </c>
    </row>
    <row r="942" spans="2:33" s="14" customFormat="1" ht="12">
      <c r="B942" s="26" t="str">
        <f>CRP!K889</f>
        <v/>
      </c>
      <c r="C942" s="27">
        <f>CRP!L889</f>
        <v>0</v>
      </c>
      <c r="D942" s="27">
        <f>CRP!M889</f>
        <v>0</v>
      </c>
      <c r="E942" s="27">
        <f>CRP!N889</f>
        <v>0</v>
      </c>
      <c r="F942" s="27">
        <f>CRP!O889</f>
        <v>0</v>
      </c>
      <c r="G942" s="27">
        <f>CRP!P889</f>
        <v>0</v>
      </c>
      <c r="H942" s="27">
        <f>CRP!Q889</f>
        <v>0</v>
      </c>
      <c r="AA942" s="26" t="s">
        <v>11685</v>
      </c>
      <c r="AB942" s="27">
        <v>0</v>
      </c>
      <c r="AC942" s="27">
        <v>0</v>
      </c>
      <c r="AD942" s="27">
        <v>0</v>
      </c>
      <c r="AE942" s="27">
        <v>0</v>
      </c>
      <c r="AF942" s="27">
        <v>0</v>
      </c>
      <c r="AG942" s="27">
        <v>0</v>
      </c>
    </row>
    <row r="943" spans="2:33" s="14" customFormat="1" ht="12">
      <c r="B943" s="26" t="str">
        <f>CRP!K890</f>
        <v/>
      </c>
      <c r="C943" s="27">
        <f>CRP!L890</f>
        <v>0</v>
      </c>
      <c r="D943" s="27">
        <f>CRP!M890</f>
        <v>0</v>
      </c>
      <c r="E943" s="27">
        <f>CRP!N890</f>
        <v>0</v>
      </c>
      <c r="F943" s="27">
        <f>CRP!O890</f>
        <v>0</v>
      </c>
      <c r="G943" s="27">
        <f>CRP!P890</f>
        <v>0</v>
      </c>
      <c r="H943" s="27">
        <f>CRP!Q890</f>
        <v>0</v>
      </c>
      <c r="AA943" s="26" t="s">
        <v>11685</v>
      </c>
      <c r="AB943" s="27">
        <v>0</v>
      </c>
      <c r="AC943" s="27">
        <v>0</v>
      </c>
      <c r="AD943" s="27">
        <v>0</v>
      </c>
      <c r="AE943" s="27">
        <v>0</v>
      </c>
      <c r="AF943" s="27">
        <v>0</v>
      </c>
      <c r="AG943" s="27">
        <v>0</v>
      </c>
    </row>
    <row r="944" spans="2:33" s="14" customFormat="1" ht="12">
      <c r="B944" s="26" t="str">
        <f>CRP!K891</f>
        <v/>
      </c>
      <c r="C944" s="27">
        <f>CRP!L891</f>
        <v>0</v>
      </c>
      <c r="D944" s="27">
        <f>CRP!M891</f>
        <v>0</v>
      </c>
      <c r="E944" s="27">
        <f>CRP!N891</f>
        <v>0</v>
      </c>
      <c r="F944" s="27">
        <f>CRP!O891</f>
        <v>0</v>
      </c>
      <c r="G944" s="27">
        <f>CRP!P891</f>
        <v>0</v>
      </c>
      <c r="H944" s="27">
        <f>CRP!Q891</f>
        <v>0</v>
      </c>
      <c r="AA944" s="26" t="s">
        <v>11685</v>
      </c>
      <c r="AB944" s="27">
        <v>0</v>
      </c>
      <c r="AC944" s="27">
        <v>0</v>
      </c>
      <c r="AD944" s="27">
        <v>0</v>
      </c>
      <c r="AE944" s="27">
        <v>0</v>
      </c>
      <c r="AF944" s="27">
        <v>0</v>
      </c>
      <c r="AG944" s="27">
        <v>0</v>
      </c>
    </row>
    <row r="945" spans="2:33" s="14" customFormat="1" ht="12">
      <c r="B945" s="26" t="str">
        <f>CRP!K892</f>
        <v/>
      </c>
      <c r="C945" s="27">
        <f>CRP!L892</f>
        <v>0</v>
      </c>
      <c r="D945" s="27">
        <f>CRP!M892</f>
        <v>0</v>
      </c>
      <c r="E945" s="27">
        <f>CRP!N892</f>
        <v>0</v>
      </c>
      <c r="F945" s="27">
        <f>CRP!O892</f>
        <v>0</v>
      </c>
      <c r="G945" s="27">
        <f>CRP!P892</f>
        <v>0</v>
      </c>
      <c r="H945" s="27">
        <f>CRP!Q892</f>
        <v>0</v>
      </c>
      <c r="AA945" s="26" t="s">
        <v>11685</v>
      </c>
      <c r="AB945" s="27">
        <v>0</v>
      </c>
      <c r="AC945" s="27">
        <v>0</v>
      </c>
      <c r="AD945" s="27">
        <v>0</v>
      </c>
      <c r="AE945" s="27">
        <v>0</v>
      </c>
      <c r="AF945" s="27">
        <v>0</v>
      </c>
      <c r="AG945" s="27">
        <v>0</v>
      </c>
    </row>
    <row r="946" spans="2:33" s="14" customFormat="1" ht="12">
      <c r="B946" s="26" t="str">
        <f>CRP!K893</f>
        <v/>
      </c>
      <c r="C946" s="27">
        <f>CRP!L893</f>
        <v>0</v>
      </c>
      <c r="D946" s="27">
        <f>CRP!M893</f>
        <v>0</v>
      </c>
      <c r="E946" s="27">
        <f>CRP!N893</f>
        <v>0</v>
      </c>
      <c r="F946" s="27">
        <f>CRP!O893</f>
        <v>0</v>
      </c>
      <c r="G946" s="27">
        <f>CRP!P893</f>
        <v>0</v>
      </c>
      <c r="H946" s="27">
        <f>CRP!Q893</f>
        <v>0</v>
      </c>
      <c r="AA946" s="26" t="s">
        <v>11685</v>
      </c>
      <c r="AB946" s="27">
        <v>0</v>
      </c>
      <c r="AC946" s="27">
        <v>0</v>
      </c>
      <c r="AD946" s="27">
        <v>0</v>
      </c>
      <c r="AE946" s="27">
        <v>0</v>
      </c>
      <c r="AF946" s="27">
        <v>0</v>
      </c>
      <c r="AG946" s="27">
        <v>0</v>
      </c>
    </row>
    <row r="947" spans="2:33" s="14" customFormat="1" ht="12">
      <c r="B947" s="26" t="str">
        <f>CRP!K894</f>
        <v/>
      </c>
      <c r="C947" s="27">
        <f>CRP!L894</f>
        <v>0</v>
      </c>
      <c r="D947" s="27">
        <f>CRP!M894</f>
        <v>0</v>
      </c>
      <c r="E947" s="27">
        <f>CRP!N894</f>
        <v>0</v>
      </c>
      <c r="F947" s="27">
        <f>CRP!O894</f>
        <v>0</v>
      </c>
      <c r="G947" s="27">
        <f>CRP!P894</f>
        <v>0</v>
      </c>
      <c r="H947" s="27">
        <f>CRP!Q894</f>
        <v>0</v>
      </c>
      <c r="AA947" s="26" t="s">
        <v>11685</v>
      </c>
      <c r="AB947" s="27">
        <v>0</v>
      </c>
      <c r="AC947" s="27">
        <v>0</v>
      </c>
      <c r="AD947" s="27">
        <v>0</v>
      </c>
      <c r="AE947" s="27">
        <v>0</v>
      </c>
      <c r="AF947" s="27">
        <v>0</v>
      </c>
      <c r="AG947" s="27">
        <v>0</v>
      </c>
    </row>
    <row r="948" spans="2:33" s="14" customFormat="1" ht="12">
      <c r="B948" s="26" t="str">
        <f>CRP!K895</f>
        <v/>
      </c>
      <c r="C948" s="27">
        <f>CRP!L895</f>
        <v>0</v>
      </c>
      <c r="D948" s="27">
        <f>CRP!M895</f>
        <v>0</v>
      </c>
      <c r="E948" s="27">
        <f>CRP!N895</f>
        <v>0</v>
      </c>
      <c r="F948" s="27">
        <f>CRP!O895</f>
        <v>0</v>
      </c>
      <c r="G948" s="27">
        <f>CRP!P895</f>
        <v>0</v>
      </c>
      <c r="H948" s="27">
        <f>CRP!Q895</f>
        <v>0</v>
      </c>
      <c r="AA948" s="26" t="s">
        <v>11685</v>
      </c>
      <c r="AB948" s="27">
        <v>0</v>
      </c>
      <c r="AC948" s="27">
        <v>0</v>
      </c>
      <c r="AD948" s="27">
        <v>0</v>
      </c>
      <c r="AE948" s="27">
        <v>0</v>
      </c>
      <c r="AF948" s="27">
        <v>0</v>
      </c>
      <c r="AG948" s="27">
        <v>0</v>
      </c>
    </row>
    <row r="949" spans="2:33" s="14" customFormat="1" ht="12">
      <c r="B949" s="26" t="str">
        <f>CRP!K896</f>
        <v/>
      </c>
      <c r="C949" s="27">
        <f>CRP!L896</f>
        <v>0</v>
      </c>
      <c r="D949" s="27">
        <f>CRP!M896</f>
        <v>0</v>
      </c>
      <c r="E949" s="27">
        <f>CRP!N896</f>
        <v>0</v>
      </c>
      <c r="F949" s="27">
        <f>CRP!O896</f>
        <v>0</v>
      </c>
      <c r="G949" s="27">
        <f>CRP!P896</f>
        <v>0</v>
      </c>
      <c r="H949" s="27">
        <f>CRP!Q896</f>
        <v>0</v>
      </c>
      <c r="AA949" s="26" t="s">
        <v>11685</v>
      </c>
      <c r="AB949" s="27">
        <v>0</v>
      </c>
      <c r="AC949" s="27">
        <v>0</v>
      </c>
      <c r="AD949" s="27">
        <v>0</v>
      </c>
      <c r="AE949" s="27">
        <v>0</v>
      </c>
      <c r="AF949" s="27">
        <v>0</v>
      </c>
      <c r="AG949" s="27">
        <v>0</v>
      </c>
    </row>
    <row r="950" spans="2:33" s="14" customFormat="1" ht="12">
      <c r="B950" s="26" t="str">
        <f>CRP!K897</f>
        <v/>
      </c>
      <c r="C950" s="27">
        <f>CRP!L897</f>
        <v>0</v>
      </c>
      <c r="D950" s="27">
        <f>CRP!M897</f>
        <v>0</v>
      </c>
      <c r="E950" s="27">
        <f>CRP!N897</f>
        <v>0</v>
      </c>
      <c r="F950" s="27">
        <f>CRP!O897</f>
        <v>0</v>
      </c>
      <c r="G950" s="27">
        <f>CRP!P897</f>
        <v>0</v>
      </c>
      <c r="H950" s="27">
        <f>CRP!Q897</f>
        <v>0</v>
      </c>
      <c r="AA950" s="26" t="s">
        <v>11685</v>
      </c>
      <c r="AB950" s="27">
        <v>0</v>
      </c>
      <c r="AC950" s="27">
        <v>0</v>
      </c>
      <c r="AD950" s="27">
        <v>0</v>
      </c>
      <c r="AE950" s="27">
        <v>0</v>
      </c>
      <c r="AF950" s="27">
        <v>0</v>
      </c>
      <c r="AG950" s="27">
        <v>0</v>
      </c>
    </row>
    <row r="951" spans="2:33" s="14" customFormat="1" ht="12">
      <c r="B951" s="26" t="str">
        <f>CRP!K898</f>
        <v/>
      </c>
      <c r="C951" s="27">
        <f>CRP!L898</f>
        <v>0</v>
      </c>
      <c r="D951" s="27">
        <f>CRP!M898</f>
        <v>0</v>
      </c>
      <c r="E951" s="27">
        <f>CRP!N898</f>
        <v>0</v>
      </c>
      <c r="F951" s="27">
        <f>CRP!O898</f>
        <v>0</v>
      </c>
      <c r="G951" s="27">
        <f>CRP!P898</f>
        <v>0</v>
      </c>
      <c r="H951" s="27">
        <f>CRP!Q898</f>
        <v>0</v>
      </c>
      <c r="AA951" s="26" t="s">
        <v>11685</v>
      </c>
      <c r="AB951" s="27">
        <v>0</v>
      </c>
      <c r="AC951" s="27">
        <v>0</v>
      </c>
      <c r="AD951" s="27">
        <v>0</v>
      </c>
      <c r="AE951" s="27">
        <v>0</v>
      </c>
      <c r="AF951" s="27">
        <v>0</v>
      </c>
      <c r="AG951" s="27">
        <v>0</v>
      </c>
    </row>
    <row r="952" spans="2:33" s="14" customFormat="1" ht="12">
      <c r="B952" s="26" t="str">
        <f>CRP!K899</f>
        <v/>
      </c>
      <c r="C952" s="27">
        <f>CRP!L899</f>
        <v>0</v>
      </c>
      <c r="D952" s="27">
        <f>CRP!M899</f>
        <v>0</v>
      </c>
      <c r="E952" s="27">
        <f>CRP!N899</f>
        <v>0</v>
      </c>
      <c r="F952" s="27">
        <f>CRP!O899</f>
        <v>0</v>
      </c>
      <c r="G952" s="27">
        <f>CRP!P899</f>
        <v>0</v>
      </c>
      <c r="H952" s="27">
        <f>CRP!Q899</f>
        <v>0</v>
      </c>
      <c r="AA952" s="26" t="s">
        <v>11685</v>
      </c>
      <c r="AB952" s="27">
        <v>0</v>
      </c>
      <c r="AC952" s="27">
        <v>0</v>
      </c>
      <c r="AD952" s="27">
        <v>0</v>
      </c>
      <c r="AE952" s="27">
        <v>0</v>
      </c>
      <c r="AF952" s="27">
        <v>0</v>
      </c>
      <c r="AG952" s="27">
        <v>0</v>
      </c>
    </row>
    <row r="953" spans="2:33" s="14" customFormat="1" ht="12">
      <c r="B953" s="26" t="str">
        <f>CRP!K900</f>
        <v/>
      </c>
      <c r="C953" s="27">
        <f>CRP!L900</f>
        <v>0</v>
      </c>
      <c r="D953" s="27">
        <f>CRP!M900</f>
        <v>0</v>
      </c>
      <c r="E953" s="27">
        <f>CRP!N900</f>
        <v>0</v>
      </c>
      <c r="F953" s="27">
        <f>CRP!O900</f>
        <v>0</v>
      </c>
      <c r="G953" s="27">
        <f>CRP!P900</f>
        <v>0</v>
      </c>
      <c r="H953" s="27">
        <f>CRP!Q900</f>
        <v>0</v>
      </c>
      <c r="AA953" s="26" t="s">
        <v>11685</v>
      </c>
      <c r="AB953" s="27">
        <v>0</v>
      </c>
      <c r="AC953" s="27">
        <v>0</v>
      </c>
      <c r="AD953" s="27">
        <v>0</v>
      </c>
      <c r="AE953" s="27">
        <v>0</v>
      </c>
      <c r="AF953" s="27">
        <v>0</v>
      </c>
      <c r="AG953" s="27">
        <v>0</v>
      </c>
    </row>
    <row r="954" spans="2:33" s="14" customFormat="1" ht="12">
      <c r="B954" s="26" t="str">
        <f>CRP!K901</f>
        <v/>
      </c>
      <c r="C954" s="27">
        <f>CRP!L901</f>
        <v>0</v>
      </c>
      <c r="D954" s="27">
        <f>CRP!M901</f>
        <v>0</v>
      </c>
      <c r="E954" s="27">
        <f>CRP!N901</f>
        <v>0</v>
      </c>
      <c r="F954" s="27">
        <f>CRP!O901</f>
        <v>0</v>
      </c>
      <c r="G954" s="27">
        <f>CRP!P901</f>
        <v>0</v>
      </c>
      <c r="H954" s="27">
        <f>CRP!Q901</f>
        <v>0</v>
      </c>
      <c r="AA954" s="26" t="s">
        <v>11685</v>
      </c>
      <c r="AB954" s="27">
        <v>0</v>
      </c>
      <c r="AC954" s="27">
        <v>0</v>
      </c>
      <c r="AD954" s="27">
        <v>0</v>
      </c>
      <c r="AE954" s="27">
        <v>0</v>
      </c>
      <c r="AF954" s="27">
        <v>0</v>
      </c>
      <c r="AG954" s="27">
        <v>0</v>
      </c>
    </row>
    <row r="955" spans="2:33" s="14" customFormat="1" ht="12">
      <c r="B955" s="26" t="str">
        <f>CRP!K902</f>
        <v/>
      </c>
      <c r="C955" s="27">
        <f>CRP!L902</f>
        <v>0</v>
      </c>
      <c r="D955" s="27">
        <f>CRP!M902</f>
        <v>0</v>
      </c>
      <c r="E955" s="27">
        <f>CRP!N902</f>
        <v>0</v>
      </c>
      <c r="F955" s="27">
        <f>CRP!O902</f>
        <v>0</v>
      </c>
      <c r="G955" s="27">
        <f>CRP!P902</f>
        <v>0</v>
      </c>
      <c r="H955" s="27">
        <f>CRP!Q902</f>
        <v>0</v>
      </c>
      <c r="AA955" s="26" t="s">
        <v>11685</v>
      </c>
      <c r="AB955" s="27">
        <v>0</v>
      </c>
      <c r="AC955" s="27">
        <v>0</v>
      </c>
      <c r="AD955" s="27">
        <v>0</v>
      </c>
      <c r="AE955" s="27">
        <v>0</v>
      </c>
      <c r="AF955" s="27">
        <v>0</v>
      </c>
      <c r="AG955" s="27">
        <v>0</v>
      </c>
    </row>
    <row r="956" spans="2:33" s="14" customFormat="1" ht="12">
      <c r="B956" s="26" t="str">
        <f>CRP!K903</f>
        <v/>
      </c>
      <c r="C956" s="27">
        <f>CRP!L903</f>
        <v>0</v>
      </c>
      <c r="D956" s="27">
        <f>CRP!M903</f>
        <v>0</v>
      </c>
      <c r="E956" s="27">
        <f>CRP!N903</f>
        <v>0</v>
      </c>
      <c r="F956" s="27">
        <f>CRP!O903</f>
        <v>0</v>
      </c>
      <c r="G956" s="27">
        <f>CRP!P903</f>
        <v>0</v>
      </c>
      <c r="H956" s="27">
        <f>CRP!Q903</f>
        <v>0</v>
      </c>
      <c r="AA956" s="26" t="s">
        <v>11685</v>
      </c>
      <c r="AB956" s="27">
        <v>0</v>
      </c>
      <c r="AC956" s="27">
        <v>0</v>
      </c>
      <c r="AD956" s="27">
        <v>0</v>
      </c>
      <c r="AE956" s="27">
        <v>0</v>
      </c>
      <c r="AF956" s="27">
        <v>0</v>
      </c>
      <c r="AG956" s="27">
        <v>0</v>
      </c>
    </row>
    <row r="957" spans="2:33" s="14" customFormat="1" ht="12">
      <c r="B957" s="26" t="str">
        <f>CRP!K904</f>
        <v/>
      </c>
      <c r="C957" s="27">
        <f>CRP!L904</f>
        <v>0</v>
      </c>
      <c r="D957" s="27">
        <f>CRP!M904</f>
        <v>0</v>
      </c>
      <c r="E957" s="27">
        <f>CRP!N904</f>
        <v>0</v>
      </c>
      <c r="F957" s="27">
        <f>CRP!O904</f>
        <v>0</v>
      </c>
      <c r="G957" s="27">
        <f>CRP!P904</f>
        <v>0</v>
      </c>
      <c r="H957" s="27">
        <f>CRP!Q904</f>
        <v>0</v>
      </c>
      <c r="AA957" s="26" t="s">
        <v>11685</v>
      </c>
      <c r="AB957" s="27">
        <v>0</v>
      </c>
      <c r="AC957" s="27">
        <v>0</v>
      </c>
      <c r="AD957" s="27">
        <v>0</v>
      </c>
      <c r="AE957" s="27">
        <v>0</v>
      </c>
      <c r="AF957" s="27">
        <v>0</v>
      </c>
      <c r="AG957" s="27">
        <v>0</v>
      </c>
    </row>
    <row r="958" spans="2:33" s="14" customFormat="1" ht="12">
      <c r="B958" s="26" t="str">
        <f>CRP!K905</f>
        <v/>
      </c>
      <c r="C958" s="27">
        <f>CRP!L905</f>
        <v>0</v>
      </c>
      <c r="D958" s="27">
        <f>CRP!M905</f>
        <v>0</v>
      </c>
      <c r="E958" s="27">
        <f>CRP!N905</f>
        <v>0</v>
      </c>
      <c r="F958" s="27">
        <f>CRP!O905</f>
        <v>0</v>
      </c>
      <c r="G958" s="27">
        <f>CRP!P905</f>
        <v>0</v>
      </c>
      <c r="H958" s="27">
        <f>CRP!Q905</f>
        <v>0</v>
      </c>
      <c r="AA958" s="26" t="s">
        <v>11685</v>
      </c>
      <c r="AB958" s="27">
        <v>0</v>
      </c>
      <c r="AC958" s="27">
        <v>0</v>
      </c>
      <c r="AD958" s="27">
        <v>0</v>
      </c>
      <c r="AE958" s="27">
        <v>0</v>
      </c>
      <c r="AF958" s="27">
        <v>0</v>
      </c>
      <c r="AG958" s="27">
        <v>0</v>
      </c>
    </row>
    <row r="959" spans="2:33" s="14" customFormat="1" ht="12">
      <c r="B959" s="26" t="str">
        <f>CRP!K906</f>
        <v/>
      </c>
      <c r="C959" s="27">
        <f>CRP!L906</f>
        <v>0</v>
      </c>
      <c r="D959" s="27">
        <f>CRP!M906</f>
        <v>0</v>
      </c>
      <c r="E959" s="27">
        <f>CRP!N906</f>
        <v>0</v>
      </c>
      <c r="F959" s="27">
        <f>CRP!O906</f>
        <v>0</v>
      </c>
      <c r="G959" s="27">
        <f>CRP!P906</f>
        <v>0</v>
      </c>
      <c r="H959" s="27">
        <f>CRP!Q906</f>
        <v>0</v>
      </c>
      <c r="AA959" s="26" t="s">
        <v>11685</v>
      </c>
      <c r="AB959" s="27">
        <v>0</v>
      </c>
      <c r="AC959" s="27">
        <v>0</v>
      </c>
      <c r="AD959" s="27">
        <v>0</v>
      </c>
      <c r="AE959" s="27">
        <v>0</v>
      </c>
      <c r="AF959" s="27">
        <v>0</v>
      </c>
      <c r="AG959" s="27">
        <v>0</v>
      </c>
    </row>
    <row r="960" spans="2:33" s="14" customFormat="1" ht="12">
      <c r="B960" s="26" t="str">
        <f>CRP!K907</f>
        <v/>
      </c>
      <c r="C960" s="27">
        <f>CRP!L907</f>
        <v>0</v>
      </c>
      <c r="D960" s="27">
        <f>CRP!M907</f>
        <v>0</v>
      </c>
      <c r="E960" s="27">
        <f>CRP!N907</f>
        <v>0</v>
      </c>
      <c r="F960" s="27">
        <f>CRP!O907</f>
        <v>0</v>
      </c>
      <c r="G960" s="27">
        <f>CRP!P907</f>
        <v>0</v>
      </c>
      <c r="H960" s="27">
        <f>CRP!Q907</f>
        <v>0</v>
      </c>
      <c r="AA960" s="26" t="s">
        <v>11685</v>
      </c>
      <c r="AB960" s="27">
        <v>0</v>
      </c>
      <c r="AC960" s="27">
        <v>0</v>
      </c>
      <c r="AD960" s="27">
        <v>0</v>
      </c>
      <c r="AE960" s="27">
        <v>0</v>
      </c>
      <c r="AF960" s="27">
        <v>0</v>
      </c>
      <c r="AG960" s="27">
        <v>0</v>
      </c>
    </row>
    <row r="961" spans="2:33" s="14" customFormat="1" ht="12">
      <c r="B961" s="26" t="str">
        <f>CRP!K908</f>
        <v/>
      </c>
      <c r="C961" s="27">
        <f>CRP!L908</f>
        <v>0</v>
      </c>
      <c r="D961" s="27">
        <f>CRP!M908</f>
        <v>0</v>
      </c>
      <c r="E961" s="27">
        <f>CRP!N908</f>
        <v>0</v>
      </c>
      <c r="F961" s="27">
        <f>CRP!O908</f>
        <v>0</v>
      </c>
      <c r="G961" s="27">
        <f>CRP!P908</f>
        <v>0</v>
      </c>
      <c r="H961" s="27">
        <f>CRP!Q908</f>
        <v>0</v>
      </c>
      <c r="AA961" s="26" t="s">
        <v>11685</v>
      </c>
      <c r="AB961" s="27">
        <v>0</v>
      </c>
      <c r="AC961" s="27">
        <v>0</v>
      </c>
      <c r="AD961" s="27">
        <v>0</v>
      </c>
      <c r="AE961" s="27">
        <v>0</v>
      </c>
      <c r="AF961" s="27">
        <v>0</v>
      </c>
      <c r="AG961" s="27">
        <v>0</v>
      </c>
    </row>
    <row r="962" spans="2:33" s="14" customFormat="1" ht="12">
      <c r="B962" s="26" t="str">
        <f>CRP!K909</f>
        <v/>
      </c>
      <c r="C962" s="27">
        <f>CRP!L909</f>
        <v>0</v>
      </c>
      <c r="D962" s="27">
        <f>CRP!M909</f>
        <v>0</v>
      </c>
      <c r="E962" s="27">
        <f>CRP!N909</f>
        <v>0</v>
      </c>
      <c r="F962" s="27">
        <f>CRP!O909</f>
        <v>0</v>
      </c>
      <c r="G962" s="27">
        <f>CRP!P909</f>
        <v>0</v>
      </c>
      <c r="H962" s="27">
        <f>CRP!Q909</f>
        <v>0</v>
      </c>
      <c r="AA962" s="26" t="s">
        <v>11685</v>
      </c>
      <c r="AB962" s="27">
        <v>0</v>
      </c>
      <c r="AC962" s="27">
        <v>0</v>
      </c>
      <c r="AD962" s="27">
        <v>0</v>
      </c>
      <c r="AE962" s="27">
        <v>0</v>
      </c>
      <c r="AF962" s="27">
        <v>0</v>
      </c>
      <c r="AG962" s="27">
        <v>0</v>
      </c>
    </row>
    <row r="963" spans="2:33" s="14" customFormat="1" ht="12">
      <c r="B963" s="26" t="str">
        <f>CRP!K910</f>
        <v/>
      </c>
      <c r="C963" s="27">
        <f>CRP!L910</f>
        <v>0</v>
      </c>
      <c r="D963" s="27">
        <f>CRP!M910</f>
        <v>0</v>
      </c>
      <c r="E963" s="27">
        <f>CRP!N910</f>
        <v>0</v>
      </c>
      <c r="F963" s="27">
        <f>CRP!O910</f>
        <v>0</v>
      </c>
      <c r="G963" s="27">
        <f>CRP!P910</f>
        <v>0</v>
      </c>
      <c r="H963" s="27">
        <f>CRP!Q910</f>
        <v>0</v>
      </c>
      <c r="AA963" s="26" t="s">
        <v>11685</v>
      </c>
      <c r="AB963" s="27">
        <v>0</v>
      </c>
      <c r="AC963" s="27">
        <v>0</v>
      </c>
      <c r="AD963" s="27">
        <v>0</v>
      </c>
      <c r="AE963" s="27">
        <v>0</v>
      </c>
      <c r="AF963" s="27">
        <v>0</v>
      </c>
      <c r="AG963" s="27">
        <v>0</v>
      </c>
    </row>
    <row r="964" spans="2:33" s="14" customFormat="1" ht="12">
      <c r="B964" s="26" t="str">
        <f>CRP!K911</f>
        <v/>
      </c>
      <c r="C964" s="27">
        <f>CRP!L911</f>
        <v>0</v>
      </c>
      <c r="D964" s="27">
        <f>CRP!M911</f>
        <v>0</v>
      </c>
      <c r="E964" s="27">
        <f>CRP!N911</f>
        <v>0</v>
      </c>
      <c r="F964" s="27">
        <f>CRP!O911</f>
        <v>0</v>
      </c>
      <c r="G964" s="27">
        <f>CRP!P911</f>
        <v>0</v>
      </c>
      <c r="H964" s="27">
        <f>CRP!Q911</f>
        <v>0</v>
      </c>
      <c r="AA964" s="26" t="s">
        <v>11685</v>
      </c>
      <c r="AB964" s="27">
        <v>0</v>
      </c>
      <c r="AC964" s="27">
        <v>0</v>
      </c>
      <c r="AD964" s="27">
        <v>0</v>
      </c>
      <c r="AE964" s="27">
        <v>0</v>
      </c>
      <c r="AF964" s="27">
        <v>0</v>
      </c>
      <c r="AG964" s="27">
        <v>0</v>
      </c>
    </row>
    <row r="965" spans="2:33" s="14" customFormat="1" ht="12">
      <c r="B965" s="26" t="str">
        <f>CRP!K912</f>
        <v/>
      </c>
      <c r="C965" s="27">
        <f>CRP!L912</f>
        <v>0</v>
      </c>
      <c r="D965" s="27">
        <f>CRP!M912</f>
        <v>0</v>
      </c>
      <c r="E965" s="27">
        <f>CRP!N912</f>
        <v>0</v>
      </c>
      <c r="F965" s="27">
        <f>CRP!O912</f>
        <v>0</v>
      </c>
      <c r="G965" s="27">
        <f>CRP!P912</f>
        <v>0</v>
      </c>
      <c r="H965" s="27">
        <f>CRP!Q912</f>
        <v>0</v>
      </c>
      <c r="AA965" s="26" t="s">
        <v>11685</v>
      </c>
      <c r="AB965" s="27">
        <v>0</v>
      </c>
      <c r="AC965" s="27">
        <v>0</v>
      </c>
      <c r="AD965" s="27">
        <v>0</v>
      </c>
      <c r="AE965" s="27">
        <v>0</v>
      </c>
      <c r="AF965" s="27">
        <v>0</v>
      </c>
      <c r="AG965" s="27">
        <v>0</v>
      </c>
    </row>
    <row r="966" spans="2:33" s="14" customFormat="1" ht="12">
      <c r="B966" s="26" t="str">
        <f>CRP!K913</f>
        <v/>
      </c>
      <c r="C966" s="27">
        <f>CRP!L913</f>
        <v>0</v>
      </c>
      <c r="D966" s="27">
        <f>CRP!M913</f>
        <v>0</v>
      </c>
      <c r="E966" s="27">
        <f>CRP!N913</f>
        <v>0</v>
      </c>
      <c r="F966" s="27">
        <f>CRP!O913</f>
        <v>0</v>
      </c>
      <c r="G966" s="27">
        <f>CRP!P913</f>
        <v>0</v>
      </c>
      <c r="H966" s="27">
        <f>CRP!Q913</f>
        <v>0</v>
      </c>
      <c r="AA966" s="26" t="s">
        <v>11685</v>
      </c>
      <c r="AB966" s="27">
        <v>0</v>
      </c>
      <c r="AC966" s="27">
        <v>0</v>
      </c>
      <c r="AD966" s="27">
        <v>0</v>
      </c>
      <c r="AE966" s="27">
        <v>0</v>
      </c>
      <c r="AF966" s="27">
        <v>0</v>
      </c>
      <c r="AG966" s="27">
        <v>0</v>
      </c>
    </row>
    <row r="967" spans="2:33" s="14" customFormat="1" ht="12">
      <c r="B967" s="26" t="str">
        <f>CRP!K914</f>
        <v/>
      </c>
      <c r="C967" s="27">
        <f>CRP!L914</f>
        <v>0</v>
      </c>
      <c r="D967" s="27">
        <f>CRP!M914</f>
        <v>0</v>
      </c>
      <c r="E967" s="27">
        <f>CRP!N914</f>
        <v>0</v>
      </c>
      <c r="F967" s="27">
        <f>CRP!O914</f>
        <v>0</v>
      </c>
      <c r="G967" s="27">
        <f>CRP!P914</f>
        <v>0</v>
      </c>
      <c r="H967" s="27">
        <f>CRP!Q914</f>
        <v>0</v>
      </c>
      <c r="AA967" s="26" t="s">
        <v>11685</v>
      </c>
      <c r="AB967" s="27">
        <v>0</v>
      </c>
      <c r="AC967" s="27">
        <v>0</v>
      </c>
      <c r="AD967" s="27">
        <v>0</v>
      </c>
      <c r="AE967" s="27">
        <v>0</v>
      </c>
      <c r="AF967" s="27">
        <v>0</v>
      </c>
      <c r="AG967" s="27">
        <v>0</v>
      </c>
    </row>
    <row r="968" spans="2:33" s="14" customFormat="1" ht="12">
      <c r="B968" s="26" t="str">
        <f>CRP!K915</f>
        <v/>
      </c>
      <c r="C968" s="27">
        <f>CRP!L915</f>
        <v>0</v>
      </c>
      <c r="D968" s="27">
        <f>CRP!M915</f>
        <v>0</v>
      </c>
      <c r="E968" s="27">
        <f>CRP!N915</f>
        <v>0</v>
      </c>
      <c r="F968" s="27">
        <f>CRP!O915</f>
        <v>0</v>
      </c>
      <c r="G968" s="27">
        <f>CRP!P915</f>
        <v>0</v>
      </c>
      <c r="H968" s="27">
        <f>CRP!Q915</f>
        <v>0</v>
      </c>
      <c r="AA968" s="26" t="s">
        <v>11685</v>
      </c>
      <c r="AB968" s="27">
        <v>0</v>
      </c>
      <c r="AC968" s="27">
        <v>0</v>
      </c>
      <c r="AD968" s="27">
        <v>0</v>
      </c>
      <c r="AE968" s="27">
        <v>0</v>
      </c>
      <c r="AF968" s="27">
        <v>0</v>
      </c>
      <c r="AG968" s="27">
        <v>0</v>
      </c>
    </row>
    <row r="969" spans="2:33" s="14" customFormat="1" ht="12">
      <c r="B969" s="26" t="str">
        <f>CRP!K916</f>
        <v/>
      </c>
      <c r="C969" s="27">
        <f>CRP!L916</f>
        <v>0</v>
      </c>
      <c r="D969" s="27">
        <f>CRP!M916</f>
        <v>0</v>
      </c>
      <c r="E969" s="27">
        <f>CRP!N916</f>
        <v>0</v>
      </c>
      <c r="F969" s="27">
        <f>CRP!O916</f>
        <v>0</v>
      </c>
      <c r="G969" s="27">
        <f>CRP!P916</f>
        <v>0</v>
      </c>
      <c r="H969" s="27">
        <f>CRP!Q916</f>
        <v>0</v>
      </c>
      <c r="AA969" s="26" t="s">
        <v>11685</v>
      </c>
      <c r="AB969" s="27">
        <v>0</v>
      </c>
      <c r="AC969" s="27">
        <v>0</v>
      </c>
      <c r="AD969" s="27">
        <v>0</v>
      </c>
      <c r="AE969" s="27">
        <v>0</v>
      </c>
      <c r="AF969" s="27">
        <v>0</v>
      </c>
      <c r="AG969" s="27">
        <v>0</v>
      </c>
    </row>
    <row r="970" spans="2:33" s="14" customFormat="1" ht="12">
      <c r="B970" s="26" t="str">
        <f>CRP!K917</f>
        <v/>
      </c>
      <c r="C970" s="27">
        <f>CRP!L917</f>
        <v>0</v>
      </c>
      <c r="D970" s="27">
        <f>CRP!M917</f>
        <v>0</v>
      </c>
      <c r="E970" s="27">
        <f>CRP!N917</f>
        <v>0</v>
      </c>
      <c r="F970" s="27">
        <f>CRP!O917</f>
        <v>0</v>
      </c>
      <c r="G970" s="27">
        <f>CRP!P917</f>
        <v>0</v>
      </c>
      <c r="H970" s="27">
        <f>CRP!Q917</f>
        <v>0</v>
      </c>
      <c r="AA970" s="26" t="s">
        <v>11685</v>
      </c>
      <c r="AB970" s="27">
        <v>0</v>
      </c>
      <c r="AC970" s="27">
        <v>0</v>
      </c>
      <c r="AD970" s="27">
        <v>0</v>
      </c>
      <c r="AE970" s="27">
        <v>0</v>
      </c>
      <c r="AF970" s="27">
        <v>0</v>
      </c>
      <c r="AG970" s="27">
        <v>0</v>
      </c>
    </row>
    <row r="971" spans="2:33" s="14" customFormat="1" ht="12">
      <c r="B971" s="26" t="str">
        <f>CRP!K918</f>
        <v/>
      </c>
      <c r="C971" s="27">
        <f>CRP!L918</f>
        <v>0</v>
      </c>
      <c r="D971" s="27">
        <f>CRP!M918</f>
        <v>0</v>
      </c>
      <c r="E971" s="27">
        <f>CRP!N918</f>
        <v>0</v>
      </c>
      <c r="F971" s="27">
        <f>CRP!O918</f>
        <v>0</v>
      </c>
      <c r="G971" s="27">
        <f>CRP!P918</f>
        <v>0</v>
      </c>
      <c r="H971" s="27">
        <f>CRP!Q918</f>
        <v>0</v>
      </c>
      <c r="AA971" s="26" t="s">
        <v>11685</v>
      </c>
      <c r="AB971" s="27">
        <v>0</v>
      </c>
      <c r="AC971" s="27">
        <v>0</v>
      </c>
      <c r="AD971" s="27">
        <v>0</v>
      </c>
      <c r="AE971" s="27">
        <v>0</v>
      </c>
      <c r="AF971" s="27">
        <v>0</v>
      </c>
      <c r="AG971" s="27">
        <v>0</v>
      </c>
    </row>
    <row r="972" spans="2:33" s="14" customFormat="1" ht="12">
      <c r="B972" s="26" t="str">
        <f>CRP!K919</f>
        <v/>
      </c>
      <c r="C972" s="27">
        <f>CRP!L919</f>
        <v>0</v>
      </c>
      <c r="D972" s="27">
        <f>CRP!M919</f>
        <v>0</v>
      </c>
      <c r="E972" s="27">
        <f>CRP!N919</f>
        <v>0</v>
      </c>
      <c r="F972" s="27">
        <f>CRP!O919</f>
        <v>0</v>
      </c>
      <c r="G972" s="27">
        <f>CRP!P919</f>
        <v>0</v>
      </c>
      <c r="H972" s="27">
        <f>CRP!Q919</f>
        <v>0</v>
      </c>
      <c r="AA972" s="26" t="s">
        <v>11685</v>
      </c>
      <c r="AB972" s="27">
        <v>0</v>
      </c>
      <c r="AC972" s="27">
        <v>0</v>
      </c>
      <c r="AD972" s="27">
        <v>0</v>
      </c>
      <c r="AE972" s="27">
        <v>0</v>
      </c>
      <c r="AF972" s="27">
        <v>0</v>
      </c>
      <c r="AG972" s="27">
        <v>0</v>
      </c>
    </row>
    <row r="973" spans="2:33" s="14" customFormat="1" ht="12">
      <c r="B973" s="26" t="str">
        <f>CRP!K920</f>
        <v/>
      </c>
      <c r="C973" s="27">
        <f>CRP!L920</f>
        <v>0</v>
      </c>
      <c r="D973" s="27">
        <f>CRP!M920</f>
        <v>0</v>
      </c>
      <c r="E973" s="27">
        <f>CRP!N920</f>
        <v>0</v>
      </c>
      <c r="F973" s="27">
        <f>CRP!O920</f>
        <v>0</v>
      </c>
      <c r="G973" s="27">
        <f>CRP!P920</f>
        <v>0</v>
      </c>
      <c r="H973" s="27">
        <f>CRP!Q920</f>
        <v>0</v>
      </c>
      <c r="AA973" s="26" t="s">
        <v>11685</v>
      </c>
      <c r="AB973" s="27">
        <v>0</v>
      </c>
      <c r="AC973" s="27">
        <v>0</v>
      </c>
      <c r="AD973" s="27">
        <v>0</v>
      </c>
      <c r="AE973" s="27">
        <v>0</v>
      </c>
      <c r="AF973" s="27">
        <v>0</v>
      </c>
      <c r="AG973" s="27">
        <v>0</v>
      </c>
    </row>
    <row r="974" spans="2:33" s="14" customFormat="1" ht="12">
      <c r="B974" s="26" t="str">
        <f>CRP!K921</f>
        <v/>
      </c>
      <c r="C974" s="27">
        <f>CRP!L921</f>
        <v>0</v>
      </c>
      <c r="D974" s="27">
        <f>CRP!M921</f>
        <v>0</v>
      </c>
      <c r="E974" s="27">
        <f>CRP!N921</f>
        <v>0</v>
      </c>
      <c r="F974" s="27">
        <f>CRP!O921</f>
        <v>0</v>
      </c>
      <c r="G974" s="27">
        <f>CRP!P921</f>
        <v>0</v>
      </c>
      <c r="H974" s="27">
        <f>CRP!Q921</f>
        <v>0</v>
      </c>
      <c r="AA974" s="26" t="s">
        <v>11685</v>
      </c>
      <c r="AB974" s="27">
        <v>0</v>
      </c>
      <c r="AC974" s="27">
        <v>0</v>
      </c>
      <c r="AD974" s="27">
        <v>0</v>
      </c>
      <c r="AE974" s="27">
        <v>0</v>
      </c>
      <c r="AF974" s="27">
        <v>0</v>
      </c>
      <c r="AG974" s="27">
        <v>0</v>
      </c>
    </row>
    <row r="975" spans="2:33" s="14" customFormat="1" ht="12">
      <c r="B975" s="26" t="str">
        <f>CRP!K922</f>
        <v/>
      </c>
      <c r="C975" s="27">
        <f>CRP!L922</f>
        <v>0</v>
      </c>
      <c r="D975" s="27">
        <f>CRP!M922</f>
        <v>0</v>
      </c>
      <c r="E975" s="27">
        <f>CRP!N922</f>
        <v>0</v>
      </c>
      <c r="F975" s="27">
        <f>CRP!O922</f>
        <v>0</v>
      </c>
      <c r="G975" s="27">
        <f>CRP!P922</f>
        <v>0</v>
      </c>
      <c r="H975" s="27">
        <f>CRP!Q922</f>
        <v>0</v>
      </c>
      <c r="AA975" s="26" t="s">
        <v>11685</v>
      </c>
      <c r="AB975" s="27">
        <v>0</v>
      </c>
      <c r="AC975" s="27">
        <v>0</v>
      </c>
      <c r="AD975" s="27">
        <v>0</v>
      </c>
      <c r="AE975" s="27">
        <v>0</v>
      </c>
      <c r="AF975" s="27">
        <v>0</v>
      </c>
      <c r="AG975" s="27">
        <v>0</v>
      </c>
    </row>
    <row r="976" spans="2:33" s="14" customFormat="1" ht="12">
      <c r="B976" s="26" t="str">
        <f>CRP!K923</f>
        <v/>
      </c>
      <c r="C976" s="27">
        <f>CRP!L923</f>
        <v>0</v>
      </c>
      <c r="D976" s="27">
        <f>CRP!M923</f>
        <v>0</v>
      </c>
      <c r="E976" s="27">
        <f>CRP!N923</f>
        <v>0</v>
      </c>
      <c r="F976" s="27">
        <f>CRP!O923</f>
        <v>0</v>
      </c>
      <c r="G976" s="27">
        <f>CRP!P923</f>
        <v>0</v>
      </c>
      <c r="H976" s="27">
        <f>CRP!Q923</f>
        <v>0</v>
      </c>
      <c r="AA976" s="26" t="s">
        <v>11685</v>
      </c>
      <c r="AB976" s="27">
        <v>0</v>
      </c>
      <c r="AC976" s="27">
        <v>0</v>
      </c>
      <c r="AD976" s="27">
        <v>0</v>
      </c>
      <c r="AE976" s="27">
        <v>0</v>
      </c>
      <c r="AF976" s="27">
        <v>0</v>
      </c>
      <c r="AG976" s="27">
        <v>0</v>
      </c>
    </row>
    <row r="977" spans="2:33" s="14" customFormat="1" ht="12">
      <c r="B977" s="26" t="str">
        <f>CRP!K924</f>
        <v/>
      </c>
      <c r="C977" s="27">
        <f>CRP!L924</f>
        <v>0</v>
      </c>
      <c r="D977" s="27">
        <f>CRP!M924</f>
        <v>0</v>
      </c>
      <c r="E977" s="27">
        <f>CRP!N924</f>
        <v>0</v>
      </c>
      <c r="F977" s="27">
        <f>CRP!O924</f>
        <v>0</v>
      </c>
      <c r="G977" s="27">
        <f>CRP!P924</f>
        <v>0</v>
      </c>
      <c r="H977" s="27">
        <f>CRP!Q924</f>
        <v>0</v>
      </c>
      <c r="AA977" s="26" t="s">
        <v>11685</v>
      </c>
      <c r="AB977" s="27">
        <v>0</v>
      </c>
      <c r="AC977" s="27">
        <v>0</v>
      </c>
      <c r="AD977" s="27">
        <v>0</v>
      </c>
      <c r="AE977" s="27">
        <v>0</v>
      </c>
      <c r="AF977" s="27">
        <v>0</v>
      </c>
      <c r="AG977" s="27">
        <v>0</v>
      </c>
    </row>
    <row r="978" spans="2:33" s="14" customFormat="1" ht="12">
      <c r="B978" s="26" t="str">
        <f>CRP!K925</f>
        <v/>
      </c>
      <c r="C978" s="27">
        <f>CRP!L925</f>
        <v>0</v>
      </c>
      <c r="D978" s="27">
        <f>CRP!M925</f>
        <v>0</v>
      </c>
      <c r="E978" s="27">
        <f>CRP!N925</f>
        <v>0</v>
      </c>
      <c r="F978" s="27">
        <f>CRP!O925</f>
        <v>0</v>
      </c>
      <c r="G978" s="27">
        <f>CRP!P925</f>
        <v>0</v>
      </c>
      <c r="H978" s="27">
        <f>CRP!Q925</f>
        <v>0</v>
      </c>
      <c r="AA978" s="26" t="s">
        <v>11685</v>
      </c>
      <c r="AB978" s="27">
        <v>0</v>
      </c>
      <c r="AC978" s="27">
        <v>0</v>
      </c>
      <c r="AD978" s="27">
        <v>0</v>
      </c>
      <c r="AE978" s="27">
        <v>0</v>
      </c>
      <c r="AF978" s="27">
        <v>0</v>
      </c>
      <c r="AG978" s="27">
        <v>0</v>
      </c>
    </row>
    <row r="979" spans="2:33" s="14" customFormat="1" ht="12">
      <c r="B979" s="26" t="str">
        <f>CRP!K926</f>
        <v/>
      </c>
      <c r="C979" s="27">
        <f>CRP!L926</f>
        <v>0</v>
      </c>
      <c r="D979" s="27">
        <f>CRP!M926</f>
        <v>0</v>
      </c>
      <c r="E979" s="27">
        <f>CRP!N926</f>
        <v>0</v>
      </c>
      <c r="F979" s="27">
        <f>CRP!O926</f>
        <v>0</v>
      </c>
      <c r="G979" s="27">
        <f>CRP!P926</f>
        <v>0</v>
      </c>
      <c r="H979" s="27">
        <f>CRP!Q926</f>
        <v>0</v>
      </c>
      <c r="AA979" s="26" t="s">
        <v>11685</v>
      </c>
      <c r="AB979" s="27">
        <v>0</v>
      </c>
      <c r="AC979" s="27">
        <v>0</v>
      </c>
      <c r="AD979" s="27">
        <v>0</v>
      </c>
      <c r="AE979" s="27">
        <v>0</v>
      </c>
      <c r="AF979" s="27">
        <v>0</v>
      </c>
      <c r="AG979" s="27">
        <v>0</v>
      </c>
    </row>
    <row r="980" spans="2:33" s="14" customFormat="1" ht="12">
      <c r="B980" s="26" t="str">
        <f>CRP!K927</f>
        <v/>
      </c>
      <c r="C980" s="27">
        <f>CRP!L927</f>
        <v>0</v>
      </c>
      <c r="D980" s="27">
        <f>CRP!M927</f>
        <v>0</v>
      </c>
      <c r="E980" s="27">
        <f>CRP!N927</f>
        <v>0</v>
      </c>
      <c r="F980" s="27">
        <f>CRP!O927</f>
        <v>0</v>
      </c>
      <c r="G980" s="27">
        <f>CRP!P927</f>
        <v>0</v>
      </c>
      <c r="H980" s="27">
        <f>CRP!Q927</f>
        <v>0</v>
      </c>
      <c r="AA980" s="26" t="s">
        <v>11685</v>
      </c>
      <c r="AB980" s="27">
        <v>0</v>
      </c>
      <c r="AC980" s="27">
        <v>0</v>
      </c>
      <c r="AD980" s="27">
        <v>0</v>
      </c>
      <c r="AE980" s="27">
        <v>0</v>
      </c>
      <c r="AF980" s="27">
        <v>0</v>
      </c>
      <c r="AG980" s="27">
        <v>0</v>
      </c>
    </row>
    <row r="981" spans="2:33" s="14" customFormat="1" ht="12">
      <c r="B981" s="26" t="str">
        <f>CRP!K928</f>
        <v/>
      </c>
      <c r="C981" s="27">
        <f>CRP!L928</f>
        <v>0</v>
      </c>
      <c r="D981" s="27">
        <f>CRP!M928</f>
        <v>0</v>
      </c>
      <c r="E981" s="27">
        <f>CRP!N928</f>
        <v>0</v>
      </c>
      <c r="F981" s="27">
        <f>CRP!O928</f>
        <v>0</v>
      </c>
      <c r="G981" s="27">
        <f>CRP!P928</f>
        <v>0</v>
      </c>
      <c r="H981" s="27">
        <f>CRP!Q928</f>
        <v>0</v>
      </c>
      <c r="AA981" s="26" t="s">
        <v>11685</v>
      </c>
      <c r="AB981" s="27">
        <v>0</v>
      </c>
      <c r="AC981" s="27">
        <v>0</v>
      </c>
      <c r="AD981" s="27">
        <v>0</v>
      </c>
      <c r="AE981" s="27">
        <v>0</v>
      </c>
      <c r="AF981" s="27">
        <v>0</v>
      </c>
      <c r="AG981" s="27">
        <v>0</v>
      </c>
    </row>
    <row r="982" spans="2:33" s="14" customFormat="1" ht="12">
      <c r="B982" s="26" t="str">
        <f>CRP!K929</f>
        <v/>
      </c>
      <c r="C982" s="27">
        <f>CRP!L929</f>
        <v>0</v>
      </c>
      <c r="D982" s="27">
        <f>CRP!M929</f>
        <v>0</v>
      </c>
      <c r="E982" s="27">
        <f>CRP!N929</f>
        <v>0</v>
      </c>
      <c r="F982" s="27">
        <f>CRP!O929</f>
        <v>0</v>
      </c>
      <c r="G982" s="27">
        <f>CRP!P929</f>
        <v>0</v>
      </c>
      <c r="H982" s="27">
        <f>CRP!Q929</f>
        <v>0</v>
      </c>
      <c r="AA982" s="26" t="s">
        <v>11685</v>
      </c>
      <c r="AB982" s="27">
        <v>0</v>
      </c>
      <c r="AC982" s="27">
        <v>0</v>
      </c>
      <c r="AD982" s="27">
        <v>0</v>
      </c>
      <c r="AE982" s="27">
        <v>0</v>
      </c>
      <c r="AF982" s="27">
        <v>0</v>
      </c>
      <c r="AG982" s="27">
        <v>0</v>
      </c>
    </row>
    <row r="983" spans="2:33" s="14" customFormat="1" ht="12">
      <c r="B983" s="26" t="str">
        <f>CRP!K930</f>
        <v/>
      </c>
      <c r="C983" s="27">
        <f>CRP!L930</f>
        <v>0</v>
      </c>
      <c r="D983" s="27">
        <f>CRP!M930</f>
        <v>0</v>
      </c>
      <c r="E983" s="27">
        <f>CRP!N930</f>
        <v>0</v>
      </c>
      <c r="F983" s="27">
        <f>CRP!O930</f>
        <v>0</v>
      </c>
      <c r="G983" s="27">
        <f>CRP!P930</f>
        <v>0</v>
      </c>
      <c r="H983" s="27">
        <f>CRP!Q930</f>
        <v>0</v>
      </c>
      <c r="AA983" s="26" t="s">
        <v>11685</v>
      </c>
      <c r="AB983" s="27">
        <v>0</v>
      </c>
      <c r="AC983" s="27">
        <v>0</v>
      </c>
      <c r="AD983" s="27">
        <v>0</v>
      </c>
      <c r="AE983" s="27">
        <v>0</v>
      </c>
      <c r="AF983" s="27">
        <v>0</v>
      </c>
      <c r="AG983" s="27">
        <v>0</v>
      </c>
    </row>
    <row r="984" spans="2:33" s="14" customFormat="1" ht="12">
      <c r="B984" s="26" t="str">
        <f>CRP!K931</f>
        <v/>
      </c>
      <c r="C984" s="27">
        <f>CRP!L931</f>
        <v>0</v>
      </c>
      <c r="D984" s="27">
        <f>CRP!M931</f>
        <v>0</v>
      </c>
      <c r="E984" s="27">
        <f>CRP!N931</f>
        <v>0</v>
      </c>
      <c r="F984" s="27">
        <f>CRP!O931</f>
        <v>0</v>
      </c>
      <c r="G984" s="27">
        <f>CRP!P931</f>
        <v>0</v>
      </c>
      <c r="H984" s="27">
        <f>CRP!Q931</f>
        <v>0</v>
      </c>
      <c r="AA984" s="26" t="s">
        <v>11685</v>
      </c>
      <c r="AB984" s="27">
        <v>0</v>
      </c>
      <c r="AC984" s="27">
        <v>0</v>
      </c>
      <c r="AD984" s="27">
        <v>0</v>
      </c>
      <c r="AE984" s="27">
        <v>0</v>
      </c>
      <c r="AF984" s="27">
        <v>0</v>
      </c>
      <c r="AG984" s="27">
        <v>0</v>
      </c>
    </row>
    <row r="985" spans="2:33" s="14" customFormat="1" ht="12">
      <c r="B985" s="26" t="str">
        <f>CRP!K932</f>
        <v/>
      </c>
      <c r="C985" s="27">
        <f>CRP!L932</f>
        <v>0</v>
      </c>
      <c r="D985" s="27">
        <f>CRP!M932</f>
        <v>0</v>
      </c>
      <c r="E985" s="27">
        <f>CRP!N932</f>
        <v>0</v>
      </c>
      <c r="F985" s="27">
        <f>CRP!O932</f>
        <v>0</v>
      </c>
      <c r="G985" s="27">
        <f>CRP!P932</f>
        <v>0</v>
      </c>
      <c r="H985" s="27">
        <f>CRP!Q932</f>
        <v>0</v>
      </c>
      <c r="AA985" s="26" t="s">
        <v>11685</v>
      </c>
      <c r="AB985" s="27">
        <v>0</v>
      </c>
      <c r="AC985" s="27">
        <v>0</v>
      </c>
      <c r="AD985" s="27">
        <v>0</v>
      </c>
      <c r="AE985" s="27">
        <v>0</v>
      </c>
      <c r="AF985" s="27">
        <v>0</v>
      </c>
      <c r="AG985" s="27">
        <v>0</v>
      </c>
    </row>
    <row r="986" spans="2:33" s="14" customFormat="1" ht="12">
      <c r="B986" s="26" t="str">
        <f>CRP!K933</f>
        <v/>
      </c>
      <c r="C986" s="27">
        <f>CRP!L933</f>
        <v>0</v>
      </c>
      <c r="D986" s="27">
        <f>CRP!M933</f>
        <v>0</v>
      </c>
      <c r="E986" s="27">
        <f>CRP!N933</f>
        <v>0</v>
      </c>
      <c r="F986" s="27">
        <f>CRP!O933</f>
        <v>0</v>
      </c>
      <c r="G986" s="27">
        <f>CRP!P933</f>
        <v>0</v>
      </c>
      <c r="H986" s="27">
        <f>CRP!Q933</f>
        <v>0</v>
      </c>
      <c r="AA986" s="26" t="s">
        <v>11685</v>
      </c>
      <c r="AB986" s="27">
        <v>0</v>
      </c>
      <c r="AC986" s="27">
        <v>0</v>
      </c>
      <c r="AD986" s="27">
        <v>0</v>
      </c>
      <c r="AE986" s="27">
        <v>0</v>
      </c>
      <c r="AF986" s="27">
        <v>0</v>
      </c>
      <c r="AG986" s="27">
        <v>0</v>
      </c>
    </row>
    <row r="987" spans="2:33" s="14" customFormat="1" ht="12">
      <c r="B987" s="26" t="str">
        <f>CRP!K934</f>
        <v/>
      </c>
      <c r="C987" s="27">
        <f>CRP!L934</f>
        <v>0</v>
      </c>
      <c r="D987" s="27">
        <f>CRP!M934</f>
        <v>0</v>
      </c>
      <c r="E987" s="27">
        <f>CRP!N934</f>
        <v>0</v>
      </c>
      <c r="F987" s="27">
        <f>CRP!O934</f>
        <v>0</v>
      </c>
      <c r="G987" s="27">
        <f>CRP!P934</f>
        <v>0</v>
      </c>
      <c r="H987" s="27">
        <f>CRP!Q934</f>
        <v>0</v>
      </c>
      <c r="AA987" s="26" t="s">
        <v>11685</v>
      </c>
      <c r="AB987" s="27">
        <v>0</v>
      </c>
      <c r="AC987" s="27">
        <v>0</v>
      </c>
      <c r="AD987" s="27">
        <v>0</v>
      </c>
      <c r="AE987" s="27">
        <v>0</v>
      </c>
      <c r="AF987" s="27">
        <v>0</v>
      </c>
      <c r="AG987" s="27">
        <v>0</v>
      </c>
    </row>
    <row r="988" spans="2:33" s="14" customFormat="1" ht="12">
      <c r="B988" s="26" t="str">
        <f>CRP!K935</f>
        <v/>
      </c>
      <c r="C988" s="27">
        <f>CRP!L935</f>
        <v>0</v>
      </c>
      <c r="D988" s="27">
        <f>CRP!M935</f>
        <v>0</v>
      </c>
      <c r="E988" s="27">
        <f>CRP!N935</f>
        <v>0</v>
      </c>
      <c r="F988" s="27">
        <f>CRP!O935</f>
        <v>0</v>
      </c>
      <c r="G988" s="27">
        <f>CRP!P935</f>
        <v>0</v>
      </c>
      <c r="H988" s="27">
        <f>CRP!Q935</f>
        <v>0</v>
      </c>
      <c r="AA988" s="26" t="s">
        <v>11685</v>
      </c>
      <c r="AB988" s="27">
        <v>0</v>
      </c>
      <c r="AC988" s="27">
        <v>0</v>
      </c>
      <c r="AD988" s="27">
        <v>0</v>
      </c>
      <c r="AE988" s="27">
        <v>0</v>
      </c>
      <c r="AF988" s="27">
        <v>0</v>
      </c>
      <c r="AG988" s="27">
        <v>0</v>
      </c>
    </row>
    <row r="989" spans="2:33" s="14" customFormat="1" ht="12">
      <c r="B989" s="26" t="str">
        <f>CRP!K936</f>
        <v/>
      </c>
      <c r="C989" s="27">
        <f>CRP!L936</f>
        <v>0</v>
      </c>
      <c r="D989" s="27">
        <f>CRP!M936</f>
        <v>0</v>
      </c>
      <c r="E989" s="27">
        <f>CRP!N936</f>
        <v>0</v>
      </c>
      <c r="F989" s="27">
        <f>CRP!O936</f>
        <v>0</v>
      </c>
      <c r="G989" s="27">
        <f>CRP!P936</f>
        <v>0</v>
      </c>
      <c r="H989" s="27">
        <f>CRP!Q936</f>
        <v>0</v>
      </c>
      <c r="AA989" s="26" t="s">
        <v>11685</v>
      </c>
      <c r="AB989" s="27">
        <v>0</v>
      </c>
      <c r="AC989" s="27">
        <v>0</v>
      </c>
      <c r="AD989" s="27">
        <v>0</v>
      </c>
      <c r="AE989" s="27">
        <v>0</v>
      </c>
      <c r="AF989" s="27">
        <v>0</v>
      </c>
      <c r="AG989" s="27">
        <v>0</v>
      </c>
    </row>
    <row r="990" spans="2:33" s="14" customFormat="1" ht="12">
      <c r="B990" s="26" t="str">
        <f>CRP!K937</f>
        <v/>
      </c>
      <c r="C990" s="27">
        <f>CRP!L937</f>
        <v>0</v>
      </c>
      <c r="D990" s="27">
        <f>CRP!M937</f>
        <v>0</v>
      </c>
      <c r="E990" s="27">
        <f>CRP!N937</f>
        <v>0</v>
      </c>
      <c r="F990" s="27">
        <f>CRP!O937</f>
        <v>0</v>
      </c>
      <c r="G990" s="27">
        <f>CRP!P937</f>
        <v>0</v>
      </c>
      <c r="H990" s="27">
        <f>CRP!Q937</f>
        <v>0</v>
      </c>
      <c r="AA990" s="26" t="s">
        <v>11685</v>
      </c>
      <c r="AB990" s="27">
        <v>0</v>
      </c>
      <c r="AC990" s="27">
        <v>0</v>
      </c>
      <c r="AD990" s="27">
        <v>0</v>
      </c>
      <c r="AE990" s="27">
        <v>0</v>
      </c>
      <c r="AF990" s="27">
        <v>0</v>
      </c>
      <c r="AG990" s="27">
        <v>0</v>
      </c>
    </row>
    <row r="991" spans="2:33" s="14" customFormat="1" ht="12">
      <c r="B991" s="26" t="str">
        <f>CRP!K938</f>
        <v/>
      </c>
      <c r="C991" s="27">
        <f>CRP!L938</f>
        <v>0</v>
      </c>
      <c r="D991" s="27">
        <f>CRP!M938</f>
        <v>0</v>
      </c>
      <c r="E991" s="27">
        <f>CRP!N938</f>
        <v>0</v>
      </c>
      <c r="F991" s="27">
        <f>CRP!O938</f>
        <v>0</v>
      </c>
      <c r="G991" s="27">
        <f>CRP!P938</f>
        <v>0</v>
      </c>
      <c r="H991" s="27">
        <f>CRP!Q938</f>
        <v>0</v>
      </c>
      <c r="AA991" s="26" t="s">
        <v>11685</v>
      </c>
      <c r="AB991" s="27">
        <v>0</v>
      </c>
      <c r="AC991" s="27">
        <v>0</v>
      </c>
      <c r="AD991" s="27">
        <v>0</v>
      </c>
      <c r="AE991" s="27">
        <v>0</v>
      </c>
      <c r="AF991" s="27">
        <v>0</v>
      </c>
      <c r="AG991" s="27">
        <v>0</v>
      </c>
    </row>
    <row r="992" spans="2:33" s="14" customFormat="1" ht="12">
      <c r="B992" s="26" t="str">
        <f>CRP!K939</f>
        <v/>
      </c>
      <c r="C992" s="27">
        <f>CRP!L939</f>
        <v>0</v>
      </c>
      <c r="D992" s="27">
        <f>CRP!M939</f>
        <v>0</v>
      </c>
      <c r="E992" s="27">
        <f>CRP!N939</f>
        <v>0</v>
      </c>
      <c r="F992" s="27">
        <f>CRP!O939</f>
        <v>0</v>
      </c>
      <c r="G992" s="27">
        <f>CRP!P939</f>
        <v>0</v>
      </c>
      <c r="H992" s="27">
        <f>CRP!Q939</f>
        <v>0</v>
      </c>
      <c r="AA992" s="26" t="s">
        <v>11685</v>
      </c>
      <c r="AB992" s="27">
        <v>0</v>
      </c>
      <c r="AC992" s="27">
        <v>0</v>
      </c>
      <c r="AD992" s="27">
        <v>0</v>
      </c>
      <c r="AE992" s="27">
        <v>0</v>
      </c>
      <c r="AF992" s="27">
        <v>0</v>
      </c>
      <c r="AG992" s="27">
        <v>0</v>
      </c>
    </row>
    <row r="993" spans="2:33" s="14" customFormat="1" ht="12">
      <c r="B993" s="26" t="str">
        <f>CRP!K940</f>
        <v/>
      </c>
      <c r="C993" s="27">
        <f>CRP!L940</f>
        <v>0</v>
      </c>
      <c r="D993" s="27">
        <f>CRP!M940</f>
        <v>0</v>
      </c>
      <c r="E993" s="27">
        <f>CRP!N940</f>
        <v>0</v>
      </c>
      <c r="F993" s="27">
        <f>CRP!O940</f>
        <v>0</v>
      </c>
      <c r="G993" s="27">
        <f>CRP!P940</f>
        <v>0</v>
      </c>
      <c r="H993" s="27">
        <f>CRP!Q940</f>
        <v>0</v>
      </c>
      <c r="AA993" s="26" t="s">
        <v>11685</v>
      </c>
      <c r="AB993" s="27">
        <v>0</v>
      </c>
      <c r="AC993" s="27">
        <v>0</v>
      </c>
      <c r="AD993" s="27">
        <v>0</v>
      </c>
      <c r="AE993" s="27">
        <v>0</v>
      </c>
      <c r="AF993" s="27">
        <v>0</v>
      </c>
      <c r="AG993" s="27">
        <v>0</v>
      </c>
    </row>
    <row r="994" spans="2:33" s="14" customFormat="1" ht="12">
      <c r="B994" s="26" t="str">
        <f>CRP!K941</f>
        <v/>
      </c>
      <c r="C994" s="27">
        <f>CRP!L941</f>
        <v>0</v>
      </c>
      <c r="D994" s="27">
        <f>CRP!M941</f>
        <v>0</v>
      </c>
      <c r="E994" s="27">
        <f>CRP!N941</f>
        <v>0</v>
      </c>
      <c r="F994" s="27">
        <f>CRP!O941</f>
        <v>0</v>
      </c>
      <c r="G994" s="27">
        <f>CRP!P941</f>
        <v>0</v>
      </c>
      <c r="H994" s="27">
        <f>CRP!Q941</f>
        <v>0</v>
      </c>
      <c r="AA994" s="26" t="s">
        <v>11685</v>
      </c>
      <c r="AB994" s="27">
        <v>0</v>
      </c>
      <c r="AC994" s="27">
        <v>0</v>
      </c>
      <c r="AD994" s="27">
        <v>0</v>
      </c>
      <c r="AE994" s="27">
        <v>0</v>
      </c>
      <c r="AF994" s="27">
        <v>0</v>
      </c>
      <c r="AG994" s="27">
        <v>0</v>
      </c>
    </row>
    <row r="995" spans="2:33" s="14" customFormat="1" ht="12">
      <c r="B995" s="26" t="str">
        <f>CRP!K942</f>
        <v/>
      </c>
      <c r="C995" s="27">
        <f>CRP!L942</f>
        <v>0</v>
      </c>
      <c r="D995" s="27">
        <f>CRP!M942</f>
        <v>0</v>
      </c>
      <c r="E995" s="27">
        <f>CRP!N942</f>
        <v>0</v>
      </c>
      <c r="F995" s="27">
        <f>CRP!O942</f>
        <v>0</v>
      </c>
      <c r="G995" s="27">
        <f>CRP!P942</f>
        <v>0</v>
      </c>
      <c r="H995" s="27">
        <f>CRP!Q942</f>
        <v>0</v>
      </c>
      <c r="AA995" s="26" t="s">
        <v>11685</v>
      </c>
      <c r="AB995" s="27">
        <v>0</v>
      </c>
      <c r="AC995" s="27">
        <v>0</v>
      </c>
      <c r="AD995" s="27">
        <v>0</v>
      </c>
      <c r="AE995" s="27">
        <v>0</v>
      </c>
      <c r="AF995" s="27">
        <v>0</v>
      </c>
      <c r="AG995" s="27">
        <v>0</v>
      </c>
    </row>
    <row r="996" spans="2:33" s="14" customFormat="1" ht="12">
      <c r="B996" s="26" t="str">
        <f>CRP!K943</f>
        <v/>
      </c>
      <c r="C996" s="27">
        <f>CRP!L943</f>
        <v>0</v>
      </c>
      <c r="D996" s="27">
        <f>CRP!M943</f>
        <v>0</v>
      </c>
      <c r="E996" s="27">
        <f>CRP!N943</f>
        <v>0</v>
      </c>
      <c r="F996" s="27">
        <f>CRP!O943</f>
        <v>0</v>
      </c>
      <c r="G996" s="27">
        <f>CRP!P943</f>
        <v>0</v>
      </c>
      <c r="H996" s="27">
        <f>CRP!Q943</f>
        <v>0</v>
      </c>
      <c r="AA996" s="26" t="s">
        <v>11685</v>
      </c>
      <c r="AB996" s="27">
        <v>0</v>
      </c>
      <c r="AC996" s="27">
        <v>0</v>
      </c>
      <c r="AD996" s="27">
        <v>0</v>
      </c>
      <c r="AE996" s="27">
        <v>0</v>
      </c>
      <c r="AF996" s="27">
        <v>0</v>
      </c>
      <c r="AG996" s="27">
        <v>0</v>
      </c>
    </row>
    <row r="997" spans="2:33" s="14" customFormat="1" ht="12">
      <c r="B997" s="26" t="str">
        <f>CRP!K944</f>
        <v/>
      </c>
      <c r="C997" s="27">
        <f>CRP!L944</f>
        <v>0</v>
      </c>
      <c r="D997" s="27">
        <f>CRP!M944</f>
        <v>0</v>
      </c>
      <c r="E997" s="27">
        <f>CRP!N944</f>
        <v>0</v>
      </c>
      <c r="F997" s="27">
        <f>CRP!O944</f>
        <v>0</v>
      </c>
      <c r="G997" s="27">
        <f>CRP!P944</f>
        <v>0</v>
      </c>
      <c r="H997" s="27">
        <f>CRP!Q944</f>
        <v>0</v>
      </c>
      <c r="AA997" s="26" t="s">
        <v>11685</v>
      </c>
      <c r="AB997" s="27">
        <v>0</v>
      </c>
      <c r="AC997" s="27">
        <v>0</v>
      </c>
      <c r="AD997" s="27">
        <v>0</v>
      </c>
      <c r="AE997" s="27">
        <v>0</v>
      </c>
      <c r="AF997" s="27">
        <v>0</v>
      </c>
      <c r="AG997" s="27">
        <v>0</v>
      </c>
    </row>
    <row r="998" spans="2:33" s="14" customFormat="1" ht="12">
      <c r="B998" s="26" t="str">
        <f>CRP!K945</f>
        <v/>
      </c>
      <c r="C998" s="27">
        <f>CRP!L945</f>
        <v>0</v>
      </c>
      <c r="D998" s="27">
        <f>CRP!M945</f>
        <v>0</v>
      </c>
      <c r="E998" s="27">
        <f>CRP!N945</f>
        <v>0</v>
      </c>
      <c r="F998" s="27">
        <f>CRP!O945</f>
        <v>0</v>
      </c>
      <c r="G998" s="27">
        <f>CRP!P945</f>
        <v>0</v>
      </c>
      <c r="H998" s="27">
        <f>CRP!Q945</f>
        <v>0</v>
      </c>
      <c r="AA998" s="26" t="s">
        <v>11685</v>
      </c>
      <c r="AB998" s="27">
        <v>0</v>
      </c>
      <c r="AC998" s="27">
        <v>0</v>
      </c>
      <c r="AD998" s="27">
        <v>0</v>
      </c>
      <c r="AE998" s="27">
        <v>0</v>
      </c>
      <c r="AF998" s="27">
        <v>0</v>
      </c>
      <c r="AG998" s="27">
        <v>0</v>
      </c>
    </row>
    <row r="999" spans="2:33" s="14" customFormat="1" ht="12">
      <c r="B999" s="26" t="str">
        <f>CRP!K946</f>
        <v/>
      </c>
      <c r="C999" s="27">
        <f>CRP!L946</f>
        <v>0</v>
      </c>
      <c r="D999" s="27">
        <f>CRP!M946</f>
        <v>0</v>
      </c>
      <c r="E999" s="27">
        <f>CRP!N946</f>
        <v>0</v>
      </c>
      <c r="F999" s="27">
        <f>CRP!O946</f>
        <v>0</v>
      </c>
      <c r="G999" s="27">
        <f>CRP!P946</f>
        <v>0</v>
      </c>
      <c r="H999" s="27">
        <f>CRP!Q946</f>
        <v>0</v>
      </c>
      <c r="AA999" s="26" t="s">
        <v>11685</v>
      </c>
      <c r="AB999" s="27">
        <v>0</v>
      </c>
      <c r="AC999" s="27">
        <v>0</v>
      </c>
      <c r="AD999" s="27">
        <v>0</v>
      </c>
      <c r="AE999" s="27">
        <v>0</v>
      </c>
      <c r="AF999" s="27">
        <v>0</v>
      </c>
      <c r="AG999" s="27">
        <v>0</v>
      </c>
    </row>
    <row r="1000" spans="2:33" s="14" customFormat="1" ht="12">
      <c r="B1000" s="26" t="str">
        <f>CRP!K947</f>
        <v/>
      </c>
      <c r="C1000" s="27">
        <f>CRP!L947</f>
        <v>0</v>
      </c>
      <c r="D1000" s="27">
        <f>CRP!M947</f>
        <v>0</v>
      </c>
      <c r="E1000" s="27">
        <f>CRP!N947</f>
        <v>0</v>
      </c>
      <c r="F1000" s="27">
        <f>CRP!O947</f>
        <v>0</v>
      </c>
      <c r="G1000" s="27">
        <f>CRP!P947</f>
        <v>0</v>
      </c>
      <c r="H1000" s="27">
        <f>CRP!Q947</f>
        <v>0</v>
      </c>
      <c r="AA1000" s="26" t="s">
        <v>11685</v>
      </c>
      <c r="AB1000" s="27">
        <v>0</v>
      </c>
      <c r="AC1000" s="27">
        <v>0</v>
      </c>
      <c r="AD1000" s="27">
        <v>0</v>
      </c>
      <c r="AE1000" s="27">
        <v>0</v>
      </c>
      <c r="AF1000" s="27">
        <v>0</v>
      </c>
      <c r="AG1000" s="27">
        <v>0</v>
      </c>
    </row>
    <row r="1001" spans="2:33" s="14" customFormat="1" ht="12">
      <c r="B1001" s="26" t="str">
        <f>CRP!K948</f>
        <v/>
      </c>
      <c r="C1001" s="27">
        <f>CRP!L948</f>
        <v>0</v>
      </c>
      <c r="D1001" s="27">
        <f>CRP!M948</f>
        <v>0</v>
      </c>
      <c r="E1001" s="27">
        <f>CRP!N948</f>
        <v>0</v>
      </c>
      <c r="F1001" s="27">
        <f>CRP!O948</f>
        <v>0</v>
      </c>
      <c r="G1001" s="27">
        <f>CRP!P948</f>
        <v>0</v>
      </c>
      <c r="H1001" s="27">
        <f>CRP!Q948</f>
        <v>0</v>
      </c>
      <c r="AA1001" s="26" t="s">
        <v>11685</v>
      </c>
      <c r="AB1001" s="27">
        <v>0</v>
      </c>
      <c r="AC1001" s="27">
        <v>0</v>
      </c>
      <c r="AD1001" s="27">
        <v>0</v>
      </c>
      <c r="AE1001" s="27">
        <v>0</v>
      </c>
      <c r="AF1001" s="27">
        <v>0</v>
      </c>
      <c r="AG1001" s="27">
        <v>0</v>
      </c>
    </row>
    <row r="1002" spans="2:33" s="14" customFormat="1" ht="12">
      <c r="B1002" s="26" t="str">
        <f>CRP!K949</f>
        <v/>
      </c>
      <c r="C1002" s="27">
        <f>CRP!L949</f>
        <v>0</v>
      </c>
      <c r="D1002" s="27">
        <f>CRP!M949</f>
        <v>0</v>
      </c>
      <c r="E1002" s="27">
        <f>CRP!N949</f>
        <v>0</v>
      </c>
      <c r="F1002" s="27">
        <f>CRP!O949</f>
        <v>0</v>
      </c>
      <c r="G1002" s="27">
        <f>CRP!P949</f>
        <v>0</v>
      </c>
      <c r="H1002" s="27">
        <f>CRP!Q949</f>
        <v>0</v>
      </c>
      <c r="AA1002" s="26" t="s">
        <v>11685</v>
      </c>
      <c r="AB1002" s="27">
        <v>0</v>
      </c>
      <c r="AC1002" s="27">
        <v>0</v>
      </c>
      <c r="AD1002" s="27">
        <v>0</v>
      </c>
      <c r="AE1002" s="27">
        <v>0</v>
      </c>
      <c r="AF1002" s="27">
        <v>0</v>
      </c>
      <c r="AG1002" s="27">
        <v>0</v>
      </c>
    </row>
    <row r="1003" spans="2:33" s="14" customFormat="1" ht="12">
      <c r="B1003" s="26" t="str">
        <f>CRP!K950</f>
        <v/>
      </c>
      <c r="C1003" s="27">
        <f>CRP!L950</f>
        <v>0</v>
      </c>
      <c r="D1003" s="27">
        <f>CRP!M950</f>
        <v>0</v>
      </c>
      <c r="E1003" s="27">
        <f>CRP!N950</f>
        <v>0</v>
      </c>
      <c r="F1003" s="27">
        <f>CRP!O950</f>
        <v>0</v>
      </c>
      <c r="G1003" s="27">
        <f>CRP!P950</f>
        <v>0</v>
      </c>
      <c r="H1003" s="27">
        <f>CRP!Q950</f>
        <v>0</v>
      </c>
      <c r="AA1003" s="26" t="s">
        <v>11685</v>
      </c>
      <c r="AB1003" s="27">
        <v>0</v>
      </c>
      <c r="AC1003" s="27">
        <v>0</v>
      </c>
      <c r="AD1003" s="27">
        <v>0</v>
      </c>
      <c r="AE1003" s="27">
        <v>0</v>
      </c>
      <c r="AF1003" s="27">
        <v>0</v>
      </c>
      <c r="AG1003" s="27">
        <v>0</v>
      </c>
    </row>
    <row r="1004" spans="2:33" s="14" customFormat="1" ht="12">
      <c r="B1004" s="26" t="str">
        <f>CRP!K951</f>
        <v/>
      </c>
      <c r="C1004" s="27">
        <f>CRP!L951</f>
        <v>0</v>
      </c>
      <c r="D1004" s="27">
        <f>CRP!M951</f>
        <v>0</v>
      </c>
      <c r="E1004" s="27">
        <f>CRP!N951</f>
        <v>0</v>
      </c>
      <c r="F1004" s="27">
        <f>CRP!O951</f>
        <v>0</v>
      </c>
      <c r="G1004" s="27">
        <f>CRP!P951</f>
        <v>0</v>
      </c>
      <c r="H1004" s="27">
        <f>CRP!Q951</f>
        <v>0</v>
      </c>
      <c r="AA1004" s="26" t="s">
        <v>11685</v>
      </c>
      <c r="AB1004" s="27">
        <v>0</v>
      </c>
      <c r="AC1004" s="27">
        <v>0</v>
      </c>
      <c r="AD1004" s="27">
        <v>0</v>
      </c>
      <c r="AE1004" s="27">
        <v>0</v>
      </c>
      <c r="AF1004" s="27">
        <v>0</v>
      </c>
      <c r="AG1004" s="27">
        <v>0</v>
      </c>
    </row>
    <row r="1005" spans="2:33" s="14" customFormat="1" ht="12">
      <c r="B1005" s="26" t="str">
        <f>CRP!K952</f>
        <v/>
      </c>
      <c r="C1005" s="27">
        <f>CRP!L952</f>
        <v>0</v>
      </c>
      <c r="D1005" s="27">
        <f>CRP!M952</f>
        <v>0</v>
      </c>
      <c r="E1005" s="27">
        <f>CRP!N952</f>
        <v>0</v>
      </c>
      <c r="F1005" s="27">
        <f>CRP!O952</f>
        <v>0</v>
      </c>
      <c r="G1005" s="27">
        <f>CRP!P952</f>
        <v>0</v>
      </c>
      <c r="H1005" s="27">
        <f>CRP!Q952</f>
        <v>0</v>
      </c>
      <c r="AA1005" s="26" t="s">
        <v>11685</v>
      </c>
      <c r="AB1005" s="27">
        <v>0</v>
      </c>
      <c r="AC1005" s="27">
        <v>0</v>
      </c>
      <c r="AD1005" s="27">
        <v>0</v>
      </c>
      <c r="AE1005" s="27">
        <v>0</v>
      </c>
      <c r="AF1005" s="27">
        <v>0</v>
      </c>
      <c r="AG1005" s="27">
        <v>0</v>
      </c>
    </row>
    <row r="1006" spans="2:33" s="14" customFormat="1" ht="12">
      <c r="B1006" s="26" t="str">
        <f>CRP!K953</f>
        <v/>
      </c>
      <c r="C1006" s="27">
        <f>CRP!L953</f>
        <v>0</v>
      </c>
      <c r="D1006" s="27">
        <f>CRP!M953</f>
        <v>0</v>
      </c>
      <c r="E1006" s="27">
        <f>CRP!N953</f>
        <v>0</v>
      </c>
      <c r="F1006" s="27">
        <f>CRP!O953</f>
        <v>0</v>
      </c>
      <c r="G1006" s="27">
        <f>CRP!P953</f>
        <v>0</v>
      </c>
      <c r="H1006" s="27">
        <f>CRP!Q953</f>
        <v>0</v>
      </c>
      <c r="AA1006" s="26" t="s">
        <v>11685</v>
      </c>
      <c r="AB1006" s="27">
        <v>0</v>
      </c>
      <c r="AC1006" s="27">
        <v>0</v>
      </c>
      <c r="AD1006" s="27">
        <v>0</v>
      </c>
      <c r="AE1006" s="27">
        <v>0</v>
      </c>
      <c r="AF1006" s="27">
        <v>0</v>
      </c>
      <c r="AG1006" s="27">
        <v>0</v>
      </c>
    </row>
    <row r="1007" spans="2:33" s="14" customFormat="1" ht="12">
      <c r="B1007" s="26" t="str">
        <f>CRP!K954</f>
        <v/>
      </c>
      <c r="C1007" s="27">
        <f>CRP!L954</f>
        <v>0</v>
      </c>
      <c r="D1007" s="27">
        <f>CRP!M954</f>
        <v>0</v>
      </c>
      <c r="E1007" s="27">
        <f>CRP!N954</f>
        <v>0</v>
      </c>
      <c r="F1007" s="27">
        <f>CRP!O954</f>
        <v>0</v>
      </c>
      <c r="G1007" s="27">
        <f>CRP!P954</f>
        <v>0</v>
      </c>
      <c r="H1007" s="27">
        <f>CRP!Q954</f>
        <v>0</v>
      </c>
      <c r="AA1007" s="26" t="s">
        <v>11685</v>
      </c>
      <c r="AB1007" s="27">
        <v>0</v>
      </c>
      <c r="AC1007" s="27">
        <v>0</v>
      </c>
      <c r="AD1007" s="27">
        <v>0</v>
      </c>
      <c r="AE1007" s="27">
        <v>0</v>
      </c>
      <c r="AF1007" s="27">
        <v>0</v>
      </c>
      <c r="AG1007" s="27">
        <v>0</v>
      </c>
    </row>
    <row r="1008" spans="2:33" s="14" customFormat="1" ht="12">
      <c r="B1008" s="26" t="str">
        <f>CRP!K955</f>
        <v/>
      </c>
      <c r="C1008" s="27">
        <f>CRP!L955</f>
        <v>0</v>
      </c>
      <c r="D1008" s="27">
        <f>CRP!M955</f>
        <v>0</v>
      </c>
      <c r="E1008" s="27">
        <f>CRP!N955</f>
        <v>0</v>
      </c>
      <c r="F1008" s="27">
        <f>CRP!O955</f>
        <v>0</v>
      </c>
      <c r="G1008" s="27">
        <f>CRP!P955</f>
        <v>0</v>
      </c>
      <c r="H1008" s="27">
        <f>CRP!Q955</f>
        <v>0</v>
      </c>
      <c r="AA1008" s="26" t="s">
        <v>11685</v>
      </c>
      <c r="AB1008" s="27">
        <v>0</v>
      </c>
      <c r="AC1008" s="27">
        <v>0</v>
      </c>
      <c r="AD1008" s="27">
        <v>0</v>
      </c>
      <c r="AE1008" s="27">
        <v>0</v>
      </c>
      <c r="AF1008" s="27">
        <v>0</v>
      </c>
      <c r="AG1008" s="27">
        <v>0</v>
      </c>
    </row>
    <row r="1009" spans="2:33" s="14" customFormat="1" ht="12">
      <c r="B1009" s="26" t="str">
        <f>CRP!K956</f>
        <v/>
      </c>
      <c r="C1009" s="27">
        <f>CRP!L956</f>
        <v>0</v>
      </c>
      <c r="D1009" s="27">
        <f>CRP!M956</f>
        <v>0</v>
      </c>
      <c r="E1009" s="27">
        <f>CRP!N956</f>
        <v>0</v>
      </c>
      <c r="F1009" s="27">
        <f>CRP!O956</f>
        <v>0</v>
      </c>
      <c r="G1009" s="27">
        <f>CRP!P956</f>
        <v>0</v>
      </c>
      <c r="H1009" s="27">
        <f>CRP!Q956</f>
        <v>0</v>
      </c>
      <c r="AA1009" s="26" t="s">
        <v>11685</v>
      </c>
      <c r="AB1009" s="27">
        <v>0</v>
      </c>
      <c r="AC1009" s="27">
        <v>0</v>
      </c>
      <c r="AD1009" s="27">
        <v>0</v>
      </c>
      <c r="AE1009" s="27">
        <v>0</v>
      </c>
      <c r="AF1009" s="27">
        <v>0</v>
      </c>
      <c r="AG1009" s="27">
        <v>0</v>
      </c>
    </row>
    <row r="1010" spans="2:33" s="14" customFormat="1" ht="12">
      <c r="B1010" s="26" t="str">
        <f>CRP!K957</f>
        <v/>
      </c>
      <c r="C1010" s="27">
        <f>CRP!L957</f>
        <v>0</v>
      </c>
      <c r="D1010" s="27">
        <f>CRP!M957</f>
        <v>0</v>
      </c>
      <c r="E1010" s="27">
        <f>CRP!N957</f>
        <v>0</v>
      </c>
      <c r="F1010" s="27">
        <f>CRP!O957</f>
        <v>0</v>
      </c>
      <c r="G1010" s="27">
        <f>CRP!P957</f>
        <v>0</v>
      </c>
      <c r="H1010" s="27">
        <f>CRP!Q957</f>
        <v>0</v>
      </c>
      <c r="AA1010" s="26" t="s">
        <v>11685</v>
      </c>
      <c r="AB1010" s="27">
        <v>0</v>
      </c>
      <c r="AC1010" s="27">
        <v>0</v>
      </c>
      <c r="AD1010" s="27">
        <v>0</v>
      </c>
      <c r="AE1010" s="27">
        <v>0</v>
      </c>
      <c r="AF1010" s="27">
        <v>0</v>
      </c>
      <c r="AG1010" s="27">
        <v>0</v>
      </c>
    </row>
    <row r="1011" spans="2:33" s="14" customFormat="1" ht="12">
      <c r="B1011" s="26" t="str">
        <f>CRP!K958</f>
        <v/>
      </c>
      <c r="C1011" s="27">
        <f>CRP!L958</f>
        <v>0</v>
      </c>
      <c r="D1011" s="27">
        <f>CRP!M958</f>
        <v>0</v>
      </c>
      <c r="E1011" s="27">
        <f>CRP!N958</f>
        <v>0</v>
      </c>
      <c r="F1011" s="27">
        <f>CRP!O958</f>
        <v>0</v>
      </c>
      <c r="G1011" s="27">
        <f>CRP!P958</f>
        <v>0</v>
      </c>
      <c r="H1011" s="27">
        <f>CRP!Q958</f>
        <v>0</v>
      </c>
      <c r="AA1011" s="26" t="s">
        <v>11685</v>
      </c>
      <c r="AB1011" s="27">
        <v>0</v>
      </c>
      <c r="AC1011" s="27">
        <v>0</v>
      </c>
      <c r="AD1011" s="27">
        <v>0</v>
      </c>
      <c r="AE1011" s="27">
        <v>0</v>
      </c>
      <c r="AF1011" s="27">
        <v>0</v>
      </c>
      <c r="AG1011" s="27">
        <v>0</v>
      </c>
    </row>
    <row r="1012" spans="2:33" s="14" customFormat="1" ht="12">
      <c r="B1012" s="26" t="str">
        <f>CRP!K959</f>
        <v/>
      </c>
      <c r="C1012" s="27">
        <f>CRP!L959</f>
        <v>0</v>
      </c>
      <c r="D1012" s="27">
        <f>CRP!M959</f>
        <v>0</v>
      </c>
      <c r="E1012" s="27">
        <f>CRP!N959</f>
        <v>0</v>
      </c>
      <c r="F1012" s="27">
        <f>CRP!O959</f>
        <v>0</v>
      </c>
      <c r="G1012" s="27">
        <f>CRP!P959</f>
        <v>0</v>
      </c>
      <c r="H1012" s="27">
        <f>CRP!Q959</f>
        <v>0</v>
      </c>
      <c r="AA1012" s="26" t="s">
        <v>11685</v>
      </c>
      <c r="AB1012" s="27">
        <v>0</v>
      </c>
      <c r="AC1012" s="27">
        <v>0</v>
      </c>
      <c r="AD1012" s="27">
        <v>0</v>
      </c>
      <c r="AE1012" s="27">
        <v>0</v>
      </c>
      <c r="AF1012" s="27">
        <v>0</v>
      </c>
      <c r="AG1012" s="27">
        <v>0</v>
      </c>
    </row>
    <row r="1013" spans="2:33" s="14" customFormat="1" ht="12">
      <c r="B1013" s="26" t="str">
        <f>CRP!K960</f>
        <v/>
      </c>
      <c r="C1013" s="27">
        <f>CRP!L960</f>
        <v>0</v>
      </c>
      <c r="D1013" s="27">
        <f>CRP!M960</f>
        <v>0</v>
      </c>
      <c r="E1013" s="27">
        <f>CRP!N960</f>
        <v>0</v>
      </c>
      <c r="F1013" s="27">
        <f>CRP!O960</f>
        <v>0</v>
      </c>
      <c r="G1013" s="27">
        <f>CRP!P960</f>
        <v>0</v>
      </c>
      <c r="H1013" s="27">
        <f>CRP!Q960</f>
        <v>0</v>
      </c>
      <c r="AA1013" s="26" t="s">
        <v>11685</v>
      </c>
      <c r="AB1013" s="27">
        <v>0</v>
      </c>
      <c r="AC1013" s="27">
        <v>0</v>
      </c>
      <c r="AD1013" s="27">
        <v>0</v>
      </c>
      <c r="AE1013" s="27">
        <v>0</v>
      </c>
      <c r="AF1013" s="27">
        <v>0</v>
      </c>
      <c r="AG1013" s="27">
        <v>0</v>
      </c>
    </row>
    <row r="1014" spans="2:33" s="14" customFormat="1" ht="12">
      <c r="B1014" s="26" t="str">
        <f>CRP!K961</f>
        <v/>
      </c>
      <c r="C1014" s="27">
        <f>CRP!L961</f>
        <v>0</v>
      </c>
      <c r="D1014" s="27">
        <f>CRP!M961</f>
        <v>0</v>
      </c>
      <c r="E1014" s="27">
        <f>CRP!N961</f>
        <v>0</v>
      </c>
      <c r="F1014" s="27">
        <f>CRP!O961</f>
        <v>0</v>
      </c>
      <c r="G1014" s="27">
        <f>CRP!P961</f>
        <v>0</v>
      </c>
      <c r="H1014" s="27">
        <f>CRP!Q961</f>
        <v>0</v>
      </c>
      <c r="AA1014" s="26" t="s">
        <v>11685</v>
      </c>
      <c r="AB1014" s="27">
        <v>0</v>
      </c>
      <c r="AC1014" s="27">
        <v>0</v>
      </c>
      <c r="AD1014" s="27">
        <v>0</v>
      </c>
      <c r="AE1014" s="27">
        <v>0</v>
      </c>
      <c r="AF1014" s="27">
        <v>0</v>
      </c>
      <c r="AG1014" s="27">
        <v>0</v>
      </c>
    </row>
    <row r="1015" spans="2:33" s="14" customFormat="1" ht="12">
      <c r="B1015" s="26" t="str">
        <f>CRP!K962</f>
        <v/>
      </c>
      <c r="C1015" s="27">
        <f>CRP!L962</f>
        <v>0</v>
      </c>
      <c r="D1015" s="27">
        <f>CRP!M962</f>
        <v>0</v>
      </c>
      <c r="E1015" s="27">
        <f>CRP!N962</f>
        <v>0</v>
      </c>
      <c r="F1015" s="27">
        <f>CRP!O962</f>
        <v>0</v>
      </c>
      <c r="G1015" s="27">
        <f>CRP!P962</f>
        <v>0</v>
      </c>
      <c r="H1015" s="27">
        <f>CRP!Q962</f>
        <v>0</v>
      </c>
      <c r="AA1015" s="26" t="s">
        <v>11685</v>
      </c>
      <c r="AB1015" s="27">
        <v>0</v>
      </c>
      <c r="AC1015" s="27">
        <v>0</v>
      </c>
      <c r="AD1015" s="27">
        <v>0</v>
      </c>
      <c r="AE1015" s="27">
        <v>0</v>
      </c>
      <c r="AF1015" s="27">
        <v>0</v>
      </c>
      <c r="AG1015" s="27">
        <v>0</v>
      </c>
    </row>
    <row r="1016" spans="2:33" s="14" customFormat="1" ht="12">
      <c r="B1016" s="26" t="str">
        <f>CRP!K963</f>
        <v/>
      </c>
      <c r="C1016" s="27">
        <f>CRP!L963</f>
        <v>0</v>
      </c>
      <c r="D1016" s="27">
        <f>CRP!M963</f>
        <v>0</v>
      </c>
      <c r="E1016" s="27">
        <f>CRP!N963</f>
        <v>0</v>
      </c>
      <c r="F1016" s="27">
        <f>CRP!O963</f>
        <v>0</v>
      </c>
      <c r="G1016" s="27">
        <f>CRP!P963</f>
        <v>0</v>
      </c>
      <c r="H1016" s="27">
        <f>CRP!Q963</f>
        <v>0</v>
      </c>
      <c r="AA1016" s="26" t="s">
        <v>11685</v>
      </c>
      <c r="AB1016" s="27">
        <v>0</v>
      </c>
      <c r="AC1016" s="27">
        <v>0</v>
      </c>
      <c r="AD1016" s="27">
        <v>0</v>
      </c>
      <c r="AE1016" s="27">
        <v>0</v>
      </c>
      <c r="AF1016" s="27">
        <v>0</v>
      </c>
      <c r="AG1016" s="27">
        <v>0</v>
      </c>
    </row>
    <row r="1017" spans="2:33" s="14" customFormat="1" ht="12">
      <c r="B1017" s="26" t="str">
        <f>CRP!K964</f>
        <v/>
      </c>
      <c r="C1017" s="27">
        <f>CRP!L964</f>
        <v>0</v>
      </c>
      <c r="D1017" s="27">
        <f>CRP!M964</f>
        <v>0</v>
      </c>
      <c r="E1017" s="27">
        <f>CRP!N964</f>
        <v>0</v>
      </c>
      <c r="F1017" s="27">
        <f>CRP!O964</f>
        <v>0</v>
      </c>
      <c r="G1017" s="27">
        <f>CRP!P964</f>
        <v>0</v>
      </c>
      <c r="H1017" s="27">
        <f>CRP!Q964</f>
        <v>0</v>
      </c>
      <c r="AA1017" s="26" t="s">
        <v>11685</v>
      </c>
      <c r="AB1017" s="27">
        <v>0</v>
      </c>
      <c r="AC1017" s="27">
        <v>0</v>
      </c>
      <c r="AD1017" s="27">
        <v>0</v>
      </c>
      <c r="AE1017" s="27">
        <v>0</v>
      </c>
      <c r="AF1017" s="27">
        <v>0</v>
      </c>
      <c r="AG1017" s="27">
        <v>0</v>
      </c>
    </row>
    <row r="1018" spans="2:33" s="14" customFormat="1" ht="12">
      <c r="B1018" s="26" t="str">
        <f>CRP!K965</f>
        <v/>
      </c>
      <c r="C1018" s="27">
        <f>CRP!L965</f>
        <v>0</v>
      </c>
      <c r="D1018" s="27">
        <f>CRP!M965</f>
        <v>0</v>
      </c>
      <c r="E1018" s="27">
        <f>CRP!N965</f>
        <v>0</v>
      </c>
      <c r="F1018" s="27">
        <f>CRP!O965</f>
        <v>0</v>
      </c>
      <c r="G1018" s="27">
        <f>CRP!P965</f>
        <v>0</v>
      </c>
      <c r="H1018" s="27">
        <f>CRP!Q965</f>
        <v>0</v>
      </c>
      <c r="AA1018" s="26" t="s">
        <v>11685</v>
      </c>
      <c r="AB1018" s="27">
        <v>0</v>
      </c>
      <c r="AC1018" s="27">
        <v>0</v>
      </c>
      <c r="AD1018" s="27">
        <v>0</v>
      </c>
      <c r="AE1018" s="27">
        <v>0</v>
      </c>
      <c r="AF1018" s="27">
        <v>0</v>
      </c>
      <c r="AG1018" s="27">
        <v>0</v>
      </c>
    </row>
    <row r="1019" spans="2:33" s="14" customFormat="1" ht="12">
      <c r="B1019" s="26" t="str">
        <f>CRP!K966</f>
        <v/>
      </c>
      <c r="C1019" s="27">
        <f>CRP!L966</f>
        <v>0</v>
      </c>
      <c r="D1019" s="27">
        <f>CRP!M966</f>
        <v>0</v>
      </c>
      <c r="E1019" s="27">
        <f>CRP!N966</f>
        <v>0</v>
      </c>
      <c r="F1019" s="27">
        <f>CRP!O966</f>
        <v>0</v>
      </c>
      <c r="G1019" s="27">
        <f>CRP!P966</f>
        <v>0</v>
      </c>
      <c r="H1019" s="27">
        <f>CRP!Q966</f>
        <v>0</v>
      </c>
      <c r="AA1019" s="26" t="s">
        <v>11685</v>
      </c>
      <c r="AB1019" s="27">
        <v>0</v>
      </c>
      <c r="AC1019" s="27">
        <v>0</v>
      </c>
      <c r="AD1019" s="27">
        <v>0</v>
      </c>
      <c r="AE1019" s="27">
        <v>0</v>
      </c>
      <c r="AF1019" s="27">
        <v>0</v>
      </c>
      <c r="AG1019" s="27">
        <v>0</v>
      </c>
    </row>
    <row r="1020" spans="2:33" s="14" customFormat="1" ht="12">
      <c r="B1020" s="26" t="str">
        <f>CRP!K967</f>
        <v/>
      </c>
      <c r="C1020" s="27">
        <f>CRP!L967</f>
        <v>0</v>
      </c>
      <c r="D1020" s="27">
        <f>CRP!M967</f>
        <v>0</v>
      </c>
      <c r="E1020" s="27">
        <f>CRP!N967</f>
        <v>0</v>
      </c>
      <c r="F1020" s="27">
        <f>CRP!O967</f>
        <v>0</v>
      </c>
      <c r="G1020" s="27">
        <f>CRP!P967</f>
        <v>0</v>
      </c>
      <c r="H1020" s="27">
        <f>CRP!Q967</f>
        <v>0</v>
      </c>
      <c r="AA1020" s="26" t="s">
        <v>11685</v>
      </c>
      <c r="AB1020" s="27">
        <v>0</v>
      </c>
      <c r="AC1020" s="27">
        <v>0</v>
      </c>
      <c r="AD1020" s="27">
        <v>0</v>
      </c>
      <c r="AE1020" s="27">
        <v>0</v>
      </c>
      <c r="AF1020" s="27">
        <v>0</v>
      </c>
      <c r="AG1020" s="27">
        <v>0</v>
      </c>
    </row>
    <row r="1021" spans="2:33" s="14" customFormat="1" ht="12">
      <c r="B1021" s="26" t="str">
        <f>CRP!K968</f>
        <v/>
      </c>
      <c r="C1021" s="27">
        <f>CRP!L968</f>
        <v>0</v>
      </c>
      <c r="D1021" s="27">
        <f>CRP!M968</f>
        <v>0</v>
      </c>
      <c r="E1021" s="27">
        <f>CRP!N968</f>
        <v>0</v>
      </c>
      <c r="F1021" s="27">
        <f>CRP!O968</f>
        <v>0</v>
      </c>
      <c r="G1021" s="27">
        <f>CRP!P968</f>
        <v>0</v>
      </c>
      <c r="H1021" s="27">
        <f>CRP!Q968</f>
        <v>0</v>
      </c>
      <c r="AA1021" s="26" t="s">
        <v>11685</v>
      </c>
      <c r="AB1021" s="27">
        <v>0</v>
      </c>
      <c r="AC1021" s="27">
        <v>0</v>
      </c>
      <c r="AD1021" s="27">
        <v>0</v>
      </c>
      <c r="AE1021" s="27">
        <v>0</v>
      </c>
      <c r="AF1021" s="27">
        <v>0</v>
      </c>
      <c r="AG1021" s="27">
        <v>0</v>
      </c>
    </row>
    <row r="1022" spans="2:33" s="14" customFormat="1" ht="12">
      <c r="B1022" s="26" t="str">
        <f>CRP!K969</f>
        <v/>
      </c>
      <c r="C1022" s="27">
        <f>CRP!L969</f>
        <v>0</v>
      </c>
      <c r="D1022" s="27">
        <f>CRP!M969</f>
        <v>0</v>
      </c>
      <c r="E1022" s="27">
        <f>CRP!N969</f>
        <v>0</v>
      </c>
      <c r="F1022" s="27">
        <f>CRP!O969</f>
        <v>0</v>
      </c>
      <c r="G1022" s="27">
        <f>CRP!P969</f>
        <v>0</v>
      </c>
      <c r="H1022" s="27">
        <f>CRP!Q969</f>
        <v>0</v>
      </c>
      <c r="AA1022" s="26" t="s">
        <v>11685</v>
      </c>
      <c r="AB1022" s="27">
        <v>0</v>
      </c>
      <c r="AC1022" s="27">
        <v>0</v>
      </c>
      <c r="AD1022" s="27">
        <v>0</v>
      </c>
      <c r="AE1022" s="27">
        <v>0</v>
      </c>
      <c r="AF1022" s="27">
        <v>0</v>
      </c>
      <c r="AG1022" s="27">
        <v>0</v>
      </c>
    </row>
    <row r="1023" spans="2:33" s="14" customFormat="1" ht="12">
      <c r="B1023" s="26" t="str">
        <f>CRP!K970</f>
        <v/>
      </c>
      <c r="C1023" s="27">
        <f>CRP!L970</f>
        <v>0</v>
      </c>
      <c r="D1023" s="27">
        <f>CRP!M970</f>
        <v>0</v>
      </c>
      <c r="E1023" s="27">
        <f>CRP!N970</f>
        <v>0</v>
      </c>
      <c r="F1023" s="27">
        <f>CRP!O970</f>
        <v>0</v>
      </c>
      <c r="G1023" s="27">
        <f>CRP!P970</f>
        <v>0</v>
      </c>
      <c r="H1023" s="27">
        <f>CRP!Q970</f>
        <v>0</v>
      </c>
      <c r="AA1023" s="26" t="s">
        <v>11685</v>
      </c>
      <c r="AB1023" s="27">
        <v>0</v>
      </c>
      <c r="AC1023" s="27">
        <v>0</v>
      </c>
      <c r="AD1023" s="27">
        <v>0</v>
      </c>
      <c r="AE1023" s="27">
        <v>0</v>
      </c>
      <c r="AF1023" s="27">
        <v>0</v>
      </c>
      <c r="AG1023" s="27">
        <v>0</v>
      </c>
    </row>
    <row r="1024" spans="2:33" s="14" customFormat="1" ht="12">
      <c r="B1024" s="26" t="str">
        <f>CRP!K971</f>
        <v/>
      </c>
      <c r="C1024" s="27">
        <f>CRP!L971</f>
        <v>0</v>
      </c>
      <c r="D1024" s="27">
        <f>CRP!M971</f>
        <v>0</v>
      </c>
      <c r="E1024" s="27">
        <f>CRP!N971</f>
        <v>0</v>
      </c>
      <c r="F1024" s="27">
        <f>CRP!O971</f>
        <v>0</v>
      </c>
      <c r="G1024" s="27">
        <f>CRP!P971</f>
        <v>0</v>
      </c>
      <c r="H1024" s="27">
        <f>CRP!Q971</f>
        <v>0</v>
      </c>
      <c r="AA1024" s="26" t="s">
        <v>11685</v>
      </c>
      <c r="AB1024" s="27">
        <v>0</v>
      </c>
      <c r="AC1024" s="27">
        <v>0</v>
      </c>
      <c r="AD1024" s="27">
        <v>0</v>
      </c>
      <c r="AE1024" s="27">
        <v>0</v>
      </c>
      <c r="AF1024" s="27">
        <v>0</v>
      </c>
      <c r="AG1024" s="27">
        <v>0</v>
      </c>
    </row>
    <row r="1025" spans="2:33" s="14" customFormat="1" ht="12">
      <c r="B1025" s="26" t="str">
        <f>CRP!K972</f>
        <v/>
      </c>
      <c r="C1025" s="27">
        <f>CRP!L972</f>
        <v>0</v>
      </c>
      <c r="D1025" s="27">
        <f>CRP!M972</f>
        <v>0</v>
      </c>
      <c r="E1025" s="27">
        <f>CRP!N972</f>
        <v>0</v>
      </c>
      <c r="F1025" s="27">
        <f>CRP!O972</f>
        <v>0</v>
      </c>
      <c r="G1025" s="27">
        <f>CRP!P972</f>
        <v>0</v>
      </c>
      <c r="H1025" s="27">
        <f>CRP!Q972</f>
        <v>0</v>
      </c>
      <c r="AA1025" s="26" t="s">
        <v>11685</v>
      </c>
      <c r="AB1025" s="27">
        <v>0</v>
      </c>
      <c r="AC1025" s="27">
        <v>0</v>
      </c>
      <c r="AD1025" s="27">
        <v>0</v>
      </c>
      <c r="AE1025" s="27">
        <v>0</v>
      </c>
      <c r="AF1025" s="27">
        <v>0</v>
      </c>
      <c r="AG1025" s="27">
        <v>0</v>
      </c>
    </row>
    <row r="1026" spans="2:33" s="14" customFormat="1" ht="12">
      <c r="B1026" s="26" t="str">
        <f>CRP!K973</f>
        <v/>
      </c>
      <c r="C1026" s="27">
        <f>CRP!L973</f>
        <v>0</v>
      </c>
      <c r="D1026" s="27">
        <f>CRP!M973</f>
        <v>0</v>
      </c>
      <c r="E1026" s="27">
        <f>CRP!N973</f>
        <v>0</v>
      </c>
      <c r="F1026" s="27">
        <f>CRP!O973</f>
        <v>0</v>
      </c>
      <c r="G1026" s="27">
        <f>CRP!P973</f>
        <v>0</v>
      </c>
      <c r="H1026" s="27">
        <f>CRP!Q973</f>
        <v>0</v>
      </c>
      <c r="AA1026" s="26" t="s">
        <v>11685</v>
      </c>
      <c r="AB1026" s="27">
        <v>0</v>
      </c>
      <c r="AC1026" s="27">
        <v>0</v>
      </c>
      <c r="AD1026" s="27">
        <v>0</v>
      </c>
      <c r="AE1026" s="27">
        <v>0</v>
      </c>
      <c r="AF1026" s="27">
        <v>0</v>
      </c>
      <c r="AG1026" s="27">
        <v>0</v>
      </c>
    </row>
    <row r="1027" spans="2:33" s="14" customFormat="1" ht="12">
      <c r="B1027" s="26" t="str">
        <f>CRP!K974</f>
        <v/>
      </c>
      <c r="C1027" s="27">
        <f>CRP!L974</f>
        <v>0</v>
      </c>
      <c r="D1027" s="27">
        <f>CRP!M974</f>
        <v>0</v>
      </c>
      <c r="E1027" s="27">
        <f>CRP!N974</f>
        <v>0</v>
      </c>
      <c r="F1027" s="27">
        <f>CRP!O974</f>
        <v>0</v>
      </c>
      <c r="G1027" s="27">
        <f>CRP!P974</f>
        <v>0</v>
      </c>
      <c r="H1027" s="27">
        <f>CRP!Q974</f>
        <v>0</v>
      </c>
      <c r="AA1027" s="26" t="s">
        <v>11685</v>
      </c>
      <c r="AB1027" s="27">
        <v>0</v>
      </c>
      <c r="AC1027" s="27">
        <v>0</v>
      </c>
      <c r="AD1027" s="27">
        <v>0</v>
      </c>
      <c r="AE1027" s="27">
        <v>0</v>
      </c>
      <c r="AF1027" s="27">
        <v>0</v>
      </c>
      <c r="AG1027" s="27">
        <v>0</v>
      </c>
    </row>
    <row r="1028" spans="2:33" s="14" customFormat="1" ht="12">
      <c r="B1028" s="26" t="str">
        <f>CRP!K975</f>
        <v/>
      </c>
      <c r="C1028" s="27">
        <f>CRP!L975</f>
        <v>0</v>
      </c>
      <c r="D1028" s="27">
        <f>CRP!M975</f>
        <v>0</v>
      </c>
      <c r="E1028" s="27">
        <f>CRP!N975</f>
        <v>0</v>
      </c>
      <c r="F1028" s="27">
        <f>CRP!O975</f>
        <v>0</v>
      </c>
      <c r="G1028" s="27">
        <f>CRP!P975</f>
        <v>0</v>
      </c>
      <c r="H1028" s="27">
        <f>CRP!Q975</f>
        <v>0</v>
      </c>
      <c r="AA1028" s="26" t="s">
        <v>11685</v>
      </c>
      <c r="AB1028" s="27">
        <v>0</v>
      </c>
      <c r="AC1028" s="27">
        <v>0</v>
      </c>
      <c r="AD1028" s="27">
        <v>0</v>
      </c>
      <c r="AE1028" s="27">
        <v>0</v>
      </c>
      <c r="AF1028" s="27">
        <v>0</v>
      </c>
      <c r="AG1028" s="27">
        <v>0</v>
      </c>
    </row>
    <row r="1029" spans="2:33" s="14" customFormat="1" ht="12">
      <c r="B1029" s="26" t="str">
        <f>CRP!K976</f>
        <v/>
      </c>
      <c r="C1029" s="27">
        <f>CRP!L976</f>
        <v>0</v>
      </c>
      <c r="D1029" s="27">
        <f>CRP!M976</f>
        <v>0</v>
      </c>
      <c r="E1029" s="27">
        <f>CRP!N976</f>
        <v>0</v>
      </c>
      <c r="F1029" s="27">
        <f>CRP!O976</f>
        <v>0</v>
      </c>
      <c r="G1029" s="27">
        <f>CRP!P976</f>
        <v>0</v>
      </c>
      <c r="H1029" s="27">
        <f>CRP!Q976</f>
        <v>0</v>
      </c>
      <c r="AA1029" s="26" t="s">
        <v>11685</v>
      </c>
      <c r="AB1029" s="27">
        <v>0</v>
      </c>
      <c r="AC1029" s="27">
        <v>0</v>
      </c>
      <c r="AD1029" s="27">
        <v>0</v>
      </c>
      <c r="AE1029" s="27">
        <v>0</v>
      </c>
      <c r="AF1029" s="27">
        <v>0</v>
      </c>
      <c r="AG1029" s="27">
        <v>0</v>
      </c>
    </row>
    <row r="1030" spans="2:33" s="14" customFormat="1" ht="12">
      <c r="B1030" s="26" t="str">
        <f>CRP!K977</f>
        <v/>
      </c>
      <c r="C1030" s="27">
        <f>CRP!L977</f>
        <v>0</v>
      </c>
      <c r="D1030" s="27">
        <f>CRP!M977</f>
        <v>0</v>
      </c>
      <c r="E1030" s="27">
        <f>CRP!N977</f>
        <v>0</v>
      </c>
      <c r="F1030" s="27">
        <f>CRP!O977</f>
        <v>0</v>
      </c>
      <c r="G1030" s="27">
        <f>CRP!P977</f>
        <v>0</v>
      </c>
      <c r="H1030" s="27">
        <f>CRP!Q977</f>
        <v>0</v>
      </c>
      <c r="AA1030" s="26" t="s">
        <v>11685</v>
      </c>
      <c r="AB1030" s="27">
        <v>0</v>
      </c>
      <c r="AC1030" s="27">
        <v>0</v>
      </c>
      <c r="AD1030" s="27">
        <v>0</v>
      </c>
      <c r="AE1030" s="27">
        <v>0</v>
      </c>
      <c r="AF1030" s="27">
        <v>0</v>
      </c>
      <c r="AG1030" s="27">
        <v>0</v>
      </c>
    </row>
    <row r="1031" spans="2:33" s="14" customFormat="1" ht="12">
      <c r="B1031" s="26" t="str">
        <f>CRP!K978</f>
        <v/>
      </c>
      <c r="C1031" s="27">
        <f>CRP!L978</f>
        <v>0</v>
      </c>
      <c r="D1031" s="27">
        <f>CRP!M978</f>
        <v>0</v>
      </c>
      <c r="E1031" s="27">
        <f>CRP!N978</f>
        <v>0</v>
      </c>
      <c r="F1031" s="27">
        <f>CRP!O978</f>
        <v>0</v>
      </c>
      <c r="G1031" s="27">
        <f>CRP!P978</f>
        <v>0</v>
      </c>
      <c r="H1031" s="27">
        <f>CRP!Q978</f>
        <v>0</v>
      </c>
      <c r="AA1031" s="26" t="s">
        <v>11685</v>
      </c>
      <c r="AB1031" s="27">
        <v>0</v>
      </c>
      <c r="AC1031" s="27">
        <v>0</v>
      </c>
      <c r="AD1031" s="27">
        <v>0</v>
      </c>
      <c r="AE1031" s="27">
        <v>0</v>
      </c>
      <c r="AF1031" s="27">
        <v>0</v>
      </c>
      <c r="AG1031" s="27">
        <v>0</v>
      </c>
    </row>
    <row r="1032" spans="2:33" s="14" customFormat="1" ht="12">
      <c r="B1032" s="26" t="str">
        <f>CRP!K979</f>
        <v/>
      </c>
      <c r="C1032" s="27">
        <f>CRP!L979</f>
        <v>0</v>
      </c>
      <c r="D1032" s="27">
        <f>CRP!M979</f>
        <v>0</v>
      </c>
      <c r="E1032" s="27">
        <f>CRP!N979</f>
        <v>0</v>
      </c>
      <c r="F1032" s="27">
        <f>CRP!O979</f>
        <v>0</v>
      </c>
      <c r="G1032" s="27">
        <f>CRP!P979</f>
        <v>0</v>
      </c>
      <c r="H1032" s="27">
        <f>CRP!Q979</f>
        <v>0</v>
      </c>
      <c r="AA1032" s="26" t="s">
        <v>11685</v>
      </c>
      <c r="AB1032" s="27">
        <v>0</v>
      </c>
      <c r="AC1032" s="27">
        <v>0</v>
      </c>
      <c r="AD1032" s="27">
        <v>0</v>
      </c>
      <c r="AE1032" s="27">
        <v>0</v>
      </c>
      <c r="AF1032" s="27">
        <v>0</v>
      </c>
      <c r="AG1032" s="27">
        <v>0</v>
      </c>
    </row>
    <row r="1033" spans="2:33" s="14" customFormat="1" ht="12">
      <c r="B1033" s="26" t="str">
        <f>CRP!K980</f>
        <v/>
      </c>
      <c r="C1033" s="27">
        <f>CRP!L980</f>
        <v>0</v>
      </c>
      <c r="D1033" s="27">
        <f>CRP!M980</f>
        <v>0</v>
      </c>
      <c r="E1033" s="27">
        <f>CRP!N980</f>
        <v>0</v>
      </c>
      <c r="F1033" s="27">
        <f>CRP!O980</f>
        <v>0</v>
      </c>
      <c r="G1033" s="27">
        <f>CRP!P980</f>
        <v>0</v>
      </c>
      <c r="H1033" s="27">
        <f>CRP!Q980</f>
        <v>0</v>
      </c>
      <c r="AA1033" s="26" t="s">
        <v>11685</v>
      </c>
      <c r="AB1033" s="27">
        <v>0</v>
      </c>
      <c r="AC1033" s="27">
        <v>0</v>
      </c>
      <c r="AD1033" s="27">
        <v>0</v>
      </c>
      <c r="AE1033" s="27">
        <v>0</v>
      </c>
      <c r="AF1033" s="27">
        <v>0</v>
      </c>
      <c r="AG1033" s="27">
        <v>0</v>
      </c>
    </row>
    <row r="1034" spans="2:33" s="14" customFormat="1" ht="12">
      <c r="B1034" s="26" t="str">
        <f>CRP!K981</f>
        <v/>
      </c>
      <c r="C1034" s="27">
        <f>CRP!L981</f>
        <v>0</v>
      </c>
      <c r="D1034" s="27">
        <f>CRP!M981</f>
        <v>0</v>
      </c>
      <c r="E1034" s="27">
        <f>CRP!N981</f>
        <v>0</v>
      </c>
      <c r="F1034" s="27">
        <f>CRP!O981</f>
        <v>0</v>
      </c>
      <c r="G1034" s="27">
        <f>CRP!P981</f>
        <v>0</v>
      </c>
      <c r="H1034" s="27">
        <f>CRP!Q981</f>
        <v>0</v>
      </c>
      <c r="AA1034" s="26" t="s">
        <v>11685</v>
      </c>
      <c r="AB1034" s="27">
        <v>0</v>
      </c>
      <c r="AC1034" s="27">
        <v>0</v>
      </c>
      <c r="AD1034" s="27">
        <v>0</v>
      </c>
      <c r="AE1034" s="27">
        <v>0</v>
      </c>
      <c r="AF1034" s="27">
        <v>0</v>
      </c>
      <c r="AG1034" s="27">
        <v>0</v>
      </c>
    </row>
    <row r="1035" spans="2:33" s="14" customFormat="1" ht="12">
      <c r="B1035" s="26" t="str">
        <f>CRP!K982</f>
        <v/>
      </c>
      <c r="C1035" s="27">
        <f>CRP!L982</f>
        <v>0</v>
      </c>
      <c r="D1035" s="27">
        <f>CRP!M982</f>
        <v>0</v>
      </c>
      <c r="E1035" s="27">
        <f>CRP!N982</f>
        <v>0</v>
      </c>
      <c r="F1035" s="27">
        <f>CRP!O982</f>
        <v>0</v>
      </c>
      <c r="G1035" s="27">
        <f>CRP!P982</f>
        <v>0</v>
      </c>
      <c r="H1035" s="27">
        <f>CRP!Q982</f>
        <v>0</v>
      </c>
      <c r="AA1035" s="26" t="s">
        <v>11685</v>
      </c>
      <c r="AB1035" s="27">
        <v>0</v>
      </c>
      <c r="AC1035" s="27">
        <v>0</v>
      </c>
      <c r="AD1035" s="27">
        <v>0</v>
      </c>
      <c r="AE1035" s="27">
        <v>0</v>
      </c>
      <c r="AF1035" s="27">
        <v>0</v>
      </c>
      <c r="AG1035" s="27">
        <v>0</v>
      </c>
    </row>
    <row r="1036" spans="2:33" s="14" customFormat="1" ht="12">
      <c r="B1036" s="26" t="str">
        <f>CRP!K983</f>
        <v/>
      </c>
      <c r="C1036" s="27">
        <f>CRP!L983</f>
        <v>0</v>
      </c>
      <c r="D1036" s="27">
        <f>CRP!M983</f>
        <v>0</v>
      </c>
      <c r="E1036" s="27">
        <f>CRP!N983</f>
        <v>0</v>
      </c>
      <c r="F1036" s="27">
        <f>CRP!O983</f>
        <v>0</v>
      </c>
      <c r="G1036" s="27">
        <f>CRP!P983</f>
        <v>0</v>
      </c>
      <c r="H1036" s="27">
        <f>CRP!Q983</f>
        <v>0</v>
      </c>
      <c r="AA1036" s="26" t="s">
        <v>11685</v>
      </c>
      <c r="AB1036" s="27">
        <v>0</v>
      </c>
      <c r="AC1036" s="27">
        <v>0</v>
      </c>
      <c r="AD1036" s="27">
        <v>0</v>
      </c>
      <c r="AE1036" s="27">
        <v>0</v>
      </c>
      <c r="AF1036" s="27">
        <v>0</v>
      </c>
      <c r="AG1036" s="27">
        <v>0</v>
      </c>
    </row>
    <row r="1037" spans="2:33" s="14" customFormat="1" ht="12">
      <c r="B1037" s="26" t="str">
        <f>CRP!K984</f>
        <v/>
      </c>
      <c r="C1037" s="27">
        <f>CRP!L984</f>
        <v>0</v>
      </c>
      <c r="D1037" s="27">
        <f>CRP!M984</f>
        <v>0</v>
      </c>
      <c r="E1037" s="27">
        <f>CRP!N984</f>
        <v>0</v>
      </c>
      <c r="F1037" s="27">
        <f>CRP!O984</f>
        <v>0</v>
      </c>
      <c r="G1037" s="27">
        <f>CRP!P984</f>
        <v>0</v>
      </c>
      <c r="H1037" s="27">
        <f>CRP!Q984</f>
        <v>0</v>
      </c>
      <c r="AA1037" s="26" t="s">
        <v>11685</v>
      </c>
      <c r="AB1037" s="27">
        <v>0</v>
      </c>
      <c r="AC1037" s="27">
        <v>0</v>
      </c>
      <c r="AD1037" s="27">
        <v>0</v>
      </c>
      <c r="AE1037" s="27">
        <v>0</v>
      </c>
      <c r="AF1037" s="27">
        <v>0</v>
      </c>
      <c r="AG1037" s="27">
        <v>0</v>
      </c>
    </row>
    <row r="1038" spans="2:33" s="14" customFormat="1" ht="12">
      <c r="B1038" s="26" t="str">
        <f>CRP!K985</f>
        <v/>
      </c>
      <c r="C1038" s="27">
        <f>CRP!L985</f>
        <v>0</v>
      </c>
      <c r="D1038" s="27">
        <f>CRP!M985</f>
        <v>0</v>
      </c>
      <c r="E1038" s="27">
        <f>CRP!N985</f>
        <v>0</v>
      </c>
      <c r="F1038" s="27">
        <f>CRP!O985</f>
        <v>0</v>
      </c>
      <c r="G1038" s="27">
        <f>CRP!P985</f>
        <v>0</v>
      </c>
      <c r="H1038" s="27">
        <f>CRP!Q985</f>
        <v>0</v>
      </c>
      <c r="AA1038" s="26" t="s">
        <v>11685</v>
      </c>
      <c r="AB1038" s="27">
        <v>0</v>
      </c>
      <c r="AC1038" s="27">
        <v>0</v>
      </c>
      <c r="AD1038" s="27">
        <v>0</v>
      </c>
      <c r="AE1038" s="27">
        <v>0</v>
      </c>
      <c r="AF1038" s="27">
        <v>0</v>
      </c>
      <c r="AG1038" s="27">
        <v>0</v>
      </c>
    </row>
    <row r="1039" spans="2:33" s="14" customFormat="1" ht="12">
      <c r="B1039" s="26" t="str">
        <f>CRP!K986</f>
        <v/>
      </c>
      <c r="C1039" s="27">
        <f>CRP!L986</f>
        <v>0</v>
      </c>
      <c r="D1039" s="27">
        <f>CRP!M986</f>
        <v>0</v>
      </c>
      <c r="E1039" s="27">
        <f>CRP!N986</f>
        <v>0</v>
      </c>
      <c r="F1039" s="27">
        <f>CRP!O986</f>
        <v>0</v>
      </c>
      <c r="G1039" s="27">
        <f>CRP!P986</f>
        <v>0</v>
      </c>
      <c r="H1039" s="27">
        <f>CRP!Q986</f>
        <v>0</v>
      </c>
      <c r="AA1039" s="26" t="s">
        <v>11685</v>
      </c>
      <c r="AB1039" s="27">
        <v>0</v>
      </c>
      <c r="AC1039" s="27">
        <v>0</v>
      </c>
      <c r="AD1039" s="27">
        <v>0</v>
      </c>
      <c r="AE1039" s="27">
        <v>0</v>
      </c>
      <c r="AF1039" s="27">
        <v>0</v>
      </c>
      <c r="AG1039" s="27">
        <v>0</v>
      </c>
    </row>
    <row r="1040" spans="2:33" s="14" customFormat="1" ht="12">
      <c r="B1040" s="26" t="str">
        <f>CRP!K987</f>
        <v/>
      </c>
      <c r="C1040" s="27">
        <f>CRP!L987</f>
        <v>0</v>
      </c>
      <c r="D1040" s="27">
        <f>CRP!M987</f>
        <v>0</v>
      </c>
      <c r="E1040" s="27">
        <f>CRP!N987</f>
        <v>0</v>
      </c>
      <c r="F1040" s="27">
        <f>CRP!O987</f>
        <v>0</v>
      </c>
      <c r="G1040" s="27">
        <f>CRP!P987</f>
        <v>0</v>
      </c>
      <c r="H1040" s="27">
        <f>CRP!Q987</f>
        <v>0</v>
      </c>
      <c r="AA1040" s="26" t="s">
        <v>11685</v>
      </c>
      <c r="AB1040" s="27">
        <v>0</v>
      </c>
      <c r="AC1040" s="27">
        <v>0</v>
      </c>
      <c r="AD1040" s="27">
        <v>0</v>
      </c>
      <c r="AE1040" s="27">
        <v>0</v>
      </c>
      <c r="AF1040" s="27">
        <v>0</v>
      </c>
      <c r="AG1040" s="27">
        <v>0</v>
      </c>
    </row>
    <row r="1041" spans="2:33" s="14" customFormat="1" ht="12">
      <c r="B1041" s="26" t="str">
        <f>CRP!K988</f>
        <v/>
      </c>
      <c r="C1041" s="27">
        <f>CRP!L988</f>
        <v>0</v>
      </c>
      <c r="D1041" s="27">
        <f>CRP!M988</f>
        <v>0</v>
      </c>
      <c r="E1041" s="27">
        <f>CRP!N988</f>
        <v>0</v>
      </c>
      <c r="F1041" s="27">
        <f>CRP!O988</f>
        <v>0</v>
      </c>
      <c r="G1041" s="27">
        <f>CRP!P988</f>
        <v>0</v>
      </c>
      <c r="H1041" s="27">
        <f>CRP!Q988</f>
        <v>0</v>
      </c>
      <c r="AA1041" s="26" t="s">
        <v>11685</v>
      </c>
      <c r="AB1041" s="27">
        <v>0</v>
      </c>
      <c r="AC1041" s="27">
        <v>0</v>
      </c>
      <c r="AD1041" s="27">
        <v>0</v>
      </c>
      <c r="AE1041" s="27">
        <v>0</v>
      </c>
      <c r="AF1041" s="27">
        <v>0</v>
      </c>
      <c r="AG1041" s="27">
        <v>0</v>
      </c>
    </row>
    <row r="1042" spans="2:33" s="14" customFormat="1" ht="12">
      <c r="B1042" s="26" t="str">
        <f>CRP!K989</f>
        <v/>
      </c>
      <c r="C1042" s="27">
        <f>CRP!L989</f>
        <v>0</v>
      </c>
      <c r="D1042" s="27">
        <f>CRP!M989</f>
        <v>0</v>
      </c>
      <c r="E1042" s="27">
        <f>CRP!N989</f>
        <v>0</v>
      </c>
      <c r="F1042" s="27">
        <f>CRP!O989</f>
        <v>0</v>
      </c>
      <c r="G1042" s="27">
        <f>CRP!P989</f>
        <v>0</v>
      </c>
      <c r="H1042" s="27">
        <f>CRP!Q989</f>
        <v>0</v>
      </c>
      <c r="AA1042" s="26" t="s">
        <v>11685</v>
      </c>
      <c r="AB1042" s="27">
        <v>0</v>
      </c>
      <c r="AC1042" s="27">
        <v>0</v>
      </c>
      <c r="AD1042" s="27">
        <v>0</v>
      </c>
      <c r="AE1042" s="27">
        <v>0</v>
      </c>
      <c r="AF1042" s="27">
        <v>0</v>
      </c>
      <c r="AG1042" s="27">
        <v>0</v>
      </c>
    </row>
    <row r="1043" spans="2:33" s="14" customFormat="1" ht="12">
      <c r="B1043" s="26" t="str">
        <f>CRP!K990</f>
        <v/>
      </c>
      <c r="C1043" s="27">
        <f>CRP!L990</f>
        <v>0</v>
      </c>
      <c r="D1043" s="27">
        <f>CRP!M990</f>
        <v>0</v>
      </c>
      <c r="E1043" s="27">
        <f>CRP!N990</f>
        <v>0</v>
      </c>
      <c r="F1043" s="27">
        <f>CRP!O990</f>
        <v>0</v>
      </c>
      <c r="G1043" s="27">
        <f>CRP!P990</f>
        <v>0</v>
      </c>
      <c r="H1043" s="27">
        <f>CRP!Q990</f>
        <v>0</v>
      </c>
      <c r="AA1043" s="26" t="s">
        <v>11685</v>
      </c>
      <c r="AB1043" s="27">
        <v>0</v>
      </c>
      <c r="AC1043" s="27">
        <v>0</v>
      </c>
      <c r="AD1043" s="27">
        <v>0</v>
      </c>
      <c r="AE1043" s="27">
        <v>0</v>
      </c>
      <c r="AF1043" s="27">
        <v>0</v>
      </c>
      <c r="AG1043" s="27">
        <v>0</v>
      </c>
    </row>
    <row r="1044" spans="2:33" s="14" customFormat="1" ht="12">
      <c r="B1044" s="26" t="str">
        <f>CRP!K991</f>
        <v/>
      </c>
      <c r="C1044" s="27">
        <f>CRP!L991</f>
        <v>0</v>
      </c>
      <c r="D1044" s="27">
        <f>CRP!M991</f>
        <v>0</v>
      </c>
      <c r="E1044" s="27">
        <f>CRP!N991</f>
        <v>0</v>
      </c>
      <c r="F1044" s="27">
        <f>CRP!O991</f>
        <v>0</v>
      </c>
      <c r="G1044" s="27">
        <f>CRP!P991</f>
        <v>0</v>
      </c>
      <c r="H1044" s="27">
        <f>CRP!Q991</f>
        <v>0</v>
      </c>
      <c r="AA1044" s="26" t="s">
        <v>11685</v>
      </c>
      <c r="AB1044" s="27">
        <v>0</v>
      </c>
      <c r="AC1044" s="27">
        <v>0</v>
      </c>
      <c r="AD1044" s="27">
        <v>0</v>
      </c>
      <c r="AE1044" s="27">
        <v>0</v>
      </c>
      <c r="AF1044" s="27">
        <v>0</v>
      </c>
      <c r="AG1044" s="27">
        <v>0</v>
      </c>
    </row>
    <row r="1045" spans="2:33" s="14" customFormat="1" ht="12">
      <c r="B1045" s="26" t="str">
        <f>CRP!K992</f>
        <v/>
      </c>
      <c r="C1045" s="27">
        <f>CRP!L992</f>
        <v>0</v>
      </c>
      <c r="D1045" s="27">
        <f>CRP!M992</f>
        <v>0</v>
      </c>
      <c r="E1045" s="27">
        <f>CRP!N992</f>
        <v>0</v>
      </c>
      <c r="F1045" s="27">
        <f>CRP!O992</f>
        <v>0</v>
      </c>
      <c r="G1045" s="27">
        <f>CRP!P992</f>
        <v>0</v>
      </c>
      <c r="H1045" s="27">
        <f>CRP!Q992</f>
        <v>0</v>
      </c>
      <c r="AA1045" s="26" t="s">
        <v>11685</v>
      </c>
      <c r="AB1045" s="27">
        <v>0</v>
      </c>
      <c r="AC1045" s="27">
        <v>0</v>
      </c>
      <c r="AD1045" s="27">
        <v>0</v>
      </c>
      <c r="AE1045" s="27">
        <v>0</v>
      </c>
      <c r="AF1045" s="27">
        <v>0</v>
      </c>
      <c r="AG1045" s="27">
        <v>0</v>
      </c>
    </row>
    <row r="1046" spans="2:33" s="14" customFormat="1" ht="12">
      <c r="B1046" s="26" t="str">
        <f>CRP!K993</f>
        <v/>
      </c>
      <c r="C1046" s="27">
        <f>CRP!L993</f>
        <v>0</v>
      </c>
      <c r="D1046" s="27">
        <f>CRP!M993</f>
        <v>0</v>
      </c>
      <c r="E1046" s="27">
        <f>CRP!N993</f>
        <v>0</v>
      </c>
      <c r="F1046" s="27">
        <f>CRP!O993</f>
        <v>0</v>
      </c>
      <c r="G1046" s="27">
        <f>CRP!P993</f>
        <v>0</v>
      </c>
      <c r="H1046" s="27">
        <f>CRP!Q993</f>
        <v>0</v>
      </c>
      <c r="AA1046" s="26" t="s">
        <v>11685</v>
      </c>
      <c r="AB1046" s="27">
        <v>0</v>
      </c>
      <c r="AC1046" s="27">
        <v>0</v>
      </c>
      <c r="AD1046" s="27">
        <v>0</v>
      </c>
      <c r="AE1046" s="27">
        <v>0</v>
      </c>
      <c r="AF1046" s="27">
        <v>0</v>
      </c>
      <c r="AG1046" s="27">
        <v>0</v>
      </c>
    </row>
    <row r="1047" spans="2:33" s="14" customFormat="1" ht="12">
      <c r="B1047" s="26" t="str">
        <f>CRP!K994</f>
        <v/>
      </c>
      <c r="C1047" s="27">
        <f>CRP!L994</f>
        <v>0</v>
      </c>
      <c r="D1047" s="27">
        <f>CRP!M994</f>
        <v>0</v>
      </c>
      <c r="E1047" s="27">
        <f>CRP!N994</f>
        <v>0</v>
      </c>
      <c r="F1047" s="27">
        <f>CRP!O994</f>
        <v>0</v>
      </c>
      <c r="G1047" s="27">
        <f>CRP!P994</f>
        <v>0</v>
      </c>
      <c r="H1047" s="27">
        <f>CRP!Q994</f>
        <v>0</v>
      </c>
      <c r="AA1047" s="26" t="s">
        <v>11685</v>
      </c>
      <c r="AB1047" s="27">
        <v>0</v>
      </c>
      <c r="AC1047" s="27">
        <v>0</v>
      </c>
      <c r="AD1047" s="27">
        <v>0</v>
      </c>
      <c r="AE1047" s="27">
        <v>0</v>
      </c>
      <c r="AF1047" s="27">
        <v>0</v>
      </c>
      <c r="AG1047" s="27">
        <v>0</v>
      </c>
    </row>
    <row r="1048" spans="2:33" s="14" customFormat="1" ht="12">
      <c r="B1048" s="26" t="str">
        <f>CRP!K995</f>
        <v/>
      </c>
      <c r="C1048" s="27">
        <f>CRP!L995</f>
        <v>0</v>
      </c>
      <c r="D1048" s="27">
        <f>CRP!M995</f>
        <v>0</v>
      </c>
      <c r="E1048" s="27">
        <f>CRP!N995</f>
        <v>0</v>
      </c>
      <c r="F1048" s="27">
        <f>CRP!O995</f>
        <v>0</v>
      </c>
      <c r="G1048" s="27">
        <f>CRP!P995</f>
        <v>0</v>
      </c>
      <c r="H1048" s="27">
        <f>CRP!Q995</f>
        <v>0</v>
      </c>
      <c r="AA1048" s="26" t="s">
        <v>11685</v>
      </c>
      <c r="AB1048" s="27">
        <v>0</v>
      </c>
      <c r="AC1048" s="27">
        <v>0</v>
      </c>
      <c r="AD1048" s="27">
        <v>0</v>
      </c>
      <c r="AE1048" s="27">
        <v>0</v>
      </c>
      <c r="AF1048" s="27">
        <v>0</v>
      </c>
      <c r="AG1048" s="27">
        <v>0</v>
      </c>
    </row>
    <row r="1049" spans="2:33" s="14" customFormat="1" ht="12">
      <c r="B1049" s="26" t="str">
        <f>CRP!K996</f>
        <v/>
      </c>
      <c r="C1049" s="27">
        <f>CRP!L996</f>
        <v>0</v>
      </c>
      <c r="D1049" s="27">
        <f>CRP!M996</f>
        <v>0</v>
      </c>
      <c r="E1049" s="27">
        <f>CRP!N996</f>
        <v>0</v>
      </c>
      <c r="F1049" s="27">
        <f>CRP!O996</f>
        <v>0</v>
      </c>
      <c r="G1049" s="27">
        <f>CRP!P996</f>
        <v>0</v>
      </c>
      <c r="H1049" s="27">
        <f>CRP!Q996</f>
        <v>0</v>
      </c>
      <c r="AA1049" s="26" t="s">
        <v>11685</v>
      </c>
      <c r="AB1049" s="27">
        <v>0</v>
      </c>
      <c r="AC1049" s="27">
        <v>0</v>
      </c>
      <c r="AD1049" s="27">
        <v>0</v>
      </c>
      <c r="AE1049" s="27">
        <v>0</v>
      </c>
      <c r="AF1049" s="27">
        <v>0</v>
      </c>
      <c r="AG1049" s="27">
        <v>0</v>
      </c>
    </row>
    <row r="1050" spans="2:33" s="14" customFormat="1" ht="12">
      <c r="B1050" s="26" t="str">
        <f>CRP!K997</f>
        <v/>
      </c>
      <c r="C1050" s="27">
        <f>CRP!L997</f>
        <v>0</v>
      </c>
      <c r="D1050" s="27">
        <f>CRP!M997</f>
        <v>0</v>
      </c>
      <c r="E1050" s="27">
        <f>CRP!N997</f>
        <v>0</v>
      </c>
      <c r="F1050" s="27">
        <f>CRP!O997</f>
        <v>0</v>
      </c>
      <c r="G1050" s="27">
        <f>CRP!P997</f>
        <v>0</v>
      </c>
      <c r="H1050" s="27">
        <f>CRP!Q997</f>
        <v>0</v>
      </c>
      <c r="AA1050" s="26" t="s">
        <v>11685</v>
      </c>
      <c r="AB1050" s="27">
        <v>0</v>
      </c>
      <c r="AC1050" s="27">
        <v>0</v>
      </c>
      <c r="AD1050" s="27">
        <v>0</v>
      </c>
      <c r="AE1050" s="27">
        <v>0</v>
      </c>
      <c r="AF1050" s="27">
        <v>0</v>
      </c>
      <c r="AG1050" s="27">
        <v>0</v>
      </c>
    </row>
    <row r="1051" spans="2:33" s="14" customFormat="1" ht="12">
      <c r="B1051" s="26" t="str">
        <f>CRP!K998</f>
        <v/>
      </c>
      <c r="C1051" s="27">
        <f>CRP!L998</f>
        <v>0</v>
      </c>
      <c r="D1051" s="27">
        <f>CRP!M998</f>
        <v>0</v>
      </c>
      <c r="E1051" s="27">
        <f>CRP!N998</f>
        <v>0</v>
      </c>
      <c r="F1051" s="27">
        <f>CRP!O998</f>
        <v>0</v>
      </c>
      <c r="G1051" s="27">
        <f>CRP!P998</f>
        <v>0</v>
      </c>
      <c r="H1051" s="27">
        <f>CRP!Q998</f>
        <v>0</v>
      </c>
      <c r="AA1051" s="26" t="s">
        <v>11685</v>
      </c>
      <c r="AB1051" s="27">
        <v>0</v>
      </c>
      <c r="AC1051" s="27">
        <v>0</v>
      </c>
      <c r="AD1051" s="27">
        <v>0</v>
      </c>
      <c r="AE1051" s="27">
        <v>0</v>
      </c>
      <c r="AF1051" s="27">
        <v>0</v>
      </c>
      <c r="AG1051" s="27">
        <v>0</v>
      </c>
    </row>
    <row r="1052" spans="2:33" s="14" customFormat="1" ht="12">
      <c r="B1052" s="26" t="str">
        <f>CRP!K999</f>
        <v/>
      </c>
      <c r="C1052" s="27">
        <f>CRP!L999</f>
        <v>0</v>
      </c>
      <c r="D1052" s="27">
        <f>CRP!M999</f>
        <v>0</v>
      </c>
      <c r="E1052" s="27">
        <f>CRP!N999</f>
        <v>0</v>
      </c>
      <c r="F1052" s="27">
        <f>CRP!O999</f>
        <v>0</v>
      </c>
      <c r="G1052" s="27">
        <f>CRP!P999</f>
        <v>0</v>
      </c>
      <c r="H1052" s="27">
        <f>CRP!Q999</f>
        <v>0</v>
      </c>
      <c r="AA1052" s="26" t="s">
        <v>11685</v>
      </c>
      <c r="AB1052" s="27">
        <v>0</v>
      </c>
      <c r="AC1052" s="27">
        <v>0</v>
      </c>
      <c r="AD1052" s="27">
        <v>0</v>
      </c>
      <c r="AE1052" s="27">
        <v>0</v>
      </c>
      <c r="AF1052" s="27">
        <v>0</v>
      </c>
      <c r="AG1052" s="27">
        <v>0</v>
      </c>
    </row>
    <row r="1053" spans="2:33" s="14" customFormat="1" ht="12">
      <c r="B1053" s="26" t="str">
        <f>CRP!K1000</f>
        <v/>
      </c>
      <c r="C1053" s="27">
        <f>CRP!L1000</f>
        <v>0</v>
      </c>
      <c r="D1053" s="27">
        <f>CRP!M1000</f>
        <v>0</v>
      </c>
      <c r="E1053" s="27">
        <f>CRP!N1000</f>
        <v>0</v>
      </c>
      <c r="F1053" s="27">
        <f>CRP!O1000</f>
        <v>0</v>
      </c>
      <c r="G1053" s="27">
        <f>CRP!P1000</f>
        <v>0</v>
      </c>
      <c r="H1053" s="27">
        <f>CRP!Q1000</f>
        <v>0</v>
      </c>
      <c r="AA1053" s="26" t="s">
        <v>11685</v>
      </c>
      <c r="AB1053" s="27">
        <v>0</v>
      </c>
      <c r="AC1053" s="27">
        <v>0</v>
      </c>
      <c r="AD1053" s="27">
        <v>0</v>
      </c>
      <c r="AE1053" s="27">
        <v>0</v>
      </c>
      <c r="AF1053" s="27">
        <v>0</v>
      </c>
      <c r="AG1053" s="27">
        <v>0</v>
      </c>
    </row>
    <row r="1054" spans="2:33" s="14" customFormat="1" ht="12">
      <c r="B1054" s="26" t="str">
        <f>CRP!K1001</f>
        <v/>
      </c>
      <c r="C1054" s="27">
        <f>CRP!L1001</f>
        <v>0</v>
      </c>
      <c r="D1054" s="27">
        <f>CRP!M1001</f>
        <v>0</v>
      </c>
      <c r="E1054" s="27">
        <f>CRP!N1001</f>
        <v>0</v>
      </c>
      <c r="F1054" s="27">
        <f>CRP!O1001</f>
        <v>0</v>
      </c>
      <c r="G1054" s="27">
        <f>CRP!P1001</f>
        <v>0</v>
      </c>
      <c r="H1054" s="27">
        <f>CRP!Q1001</f>
        <v>0</v>
      </c>
      <c r="AA1054" s="26" t="s">
        <v>11685</v>
      </c>
      <c r="AB1054" s="27">
        <v>0</v>
      </c>
      <c r="AC1054" s="27">
        <v>0</v>
      </c>
      <c r="AD1054" s="27">
        <v>0</v>
      </c>
      <c r="AE1054" s="27">
        <v>0</v>
      </c>
      <c r="AF1054" s="27">
        <v>0</v>
      </c>
      <c r="AG1054" s="27">
        <v>0</v>
      </c>
    </row>
    <row r="1055" spans="2:33" s="14" customFormat="1" ht="12">
      <c r="B1055" s="26" t="str">
        <f>CRP!K1002</f>
        <v/>
      </c>
      <c r="C1055" s="27">
        <f>CRP!L1002</f>
        <v>0</v>
      </c>
      <c r="D1055" s="27">
        <f>CRP!M1002</f>
        <v>0</v>
      </c>
      <c r="E1055" s="27">
        <f>CRP!N1002</f>
        <v>0</v>
      </c>
      <c r="F1055" s="27">
        <f>CRP!O1002</f>
        <v>0</v>
      </c>
      <c r="G1055" s="27">
        <f>CRP!P1002</f>
        <v>0</v>
      </c>
      <c r="H1055" s="27">
        <f>CRP!Q1002</f>
        <v>0</v>
      </c>
      <c r="AA1055" s="26" t="s">
        <v>11685</v>
      </c>
      <c r="AB1055" s="27">
        <v>0</v>
      </c>
      <c r="AC1055" s="27">
        <v>0</v>
      </c>
      <c r="AD1055" s="27">
        <v>0</v>
      </c>
      <c r="AE1055" s="27">
        <v>0</v>
      </c>
      <c r="AF1055" s="27">
        <v>0</v>
      </c>
      <c r="AG1055" s="27">
        <v>0</v>
      </c>
    </row>
    <row r="1056" spans="2:33" s="14" customFormat="1" ht="12">
      <c r="B1056" s="26" t="str">
        <f>CRP!K1003</f>
        <v/>
      </c>
      <c r="C1056" s="27">
        <f>CRP!L1003</f>
        <v>0</v>
      </c>
      <c r="D1056" s="27">
        <f>CRP!M1003</f>
        <v>0</v>
      </c>
      <c r="E1056" s="27">
        <f>CRP!N1003</f>
        <v>0</v>
      </c>
      <c r="F1056" s="27">
        <f>CRP!O1003</f>
        <v>0</v>
      </c>
      <c r="G1056" s="27">
        <f>CRP!P1003</f>
        <v>0</v>
      </c>
      <c r="H1056" s="27">
        <f>CRP!Q1003</f>
        <v>0</v>
      </c>
      <c r="AA1056" s="26" t="s">
        <v>11685</v>
      </c>
      <c r="AB1056" s="27">
        <v>0</v>
      </c>
      <c r="AC1056" s="27">
        <v>0</v>
      </c>
      <c r="AD1056" s="27">
        <v>0</v>
      </c>
      <c r="AE1056" s="27">
        <v>0</v>
      </c>
      <c r="AF1056" s="27">
        <v>0</v>
      </c>
      <c r="AG1056" s="27">
        <v>0</v>
      </c>
    </row>
    <row r="1057" spans="2:33" s="14" customFormat="1" ht="12">
      <c r="B1057" s="26" t="str">
        <f>CRP!K1004</f>
        <v/>
      </c>
      <c r="C1057" s="27">
        <f>CRP!L1004</f>
        <v>0</v>
      </c>
      <c r="D1057" s="27">
        <f>CRP!M1004</f>
        <v>0</v>
      </c>
      <c r="E1057" s="27">
        <f>CRP!N1004</f>
        <v>0</v>
      </c>
      <c r="F1057" s="27">
        <f>CRP!O1004</f>
        <v>0</v>
      </c>
      <c r="G1057" s="27">
        <f>CRP!P1004</f>
        <v>0</v>
      </c>
      <c r="H1057" s="27">
        <f>CRP!Q1004</f>
        <v>0</v>
      </c>
      <c r="AA1057" s="26" t="s">
        <v>11685</v>
      </c>
      <c r="AB1057" s="27">
        <v>0</v>
      </c>
      <c r="AC1057" s="27">
        <v>0</v>
      </c>
      <c r="AD1057" s="27">
        <v>0</v>
      </c>
      <c r="AE1057" s="27">
        <v>0</v>
      </c>
      <c r="AF1057" s="27">
        <v>0</v>
      </c>
      <c r="AG1057" s="27">
        <v>0</v>
      </c>
    </row>
    <row r="1058" spans="2:33" s="14" customFormat="1" ht="12">
      <c r="B1058" s="26" t="str">
        <f>CRP!K1005</f>
        <v/>
      </c>
      <c r="C1058" s="27">
        <f>CRP!L1005</f>
        <v>0</v>
      </c>
      <c r="D1058" s="27">
        <f>CRP!M1005</f>
        <v>0</v>
      </c>
      <c r="E1058" s="27">
        <f>CRP!N1005</f>
        <v>0</v>
      </c>
      <c r="F1058" s="27">
        <f>CRP!O1005</f>
        <v>0</v>
      </c>
      <c r="G1058" s="27">
        <f>CRP!P1005</f>
        <v>0</v>
      </c>
      <c r="H1058" s="27">
        <f>CRP!Q1005</f>
        <v>0</v>
      </c>
      <c r="AA1058" s="26" t="s">
        <v>11685</v>
      </c>
      <c r="AB1058" s="27">
        <v>0</v>
      </c>
      <c r="AC1058" s="27">
        <v>0</v>
      </c>
      <c r="AD1058" s="27">
        <v>0</v>
      </c>
      <c r="AE1058" s="27">
        <v>0</v>
      </c>
      <c r="AF1058" s="27">
        <v>0</v>
      </c>
      <c r="AG1058" s="27">
        <v>0</v>
      </c>
    </row>
    <row r="1059" spans="2:33" s="14" customFormat="1" ht="12">
      <c r="B1059" s="26" t="str">
        <f>CRP!K1006</f>
        <v/>
      </c>
      <c r="C1059" s="27">
        <f>CRP!L1006</f>
        <v>0</v>
      </c>
      <c r="D1059" s="27">
        <f>CRP!M1006</f>
        <v>0</v>
      </c>
      <c r="E1059" s="27">
        <f>CRP!N1006</f>
        <v>0</v>
      </c>
      <c r="F1059" s="27">
        <f>CRP!O1006</f>
        <v>0</v>
      </c>
      <c r="G1059" s="27">
        <f>CRP!P1006</f>
        <v>0</v>
      </c>
      <c r="H1059" s="27">
        <f>CRP!Q1006</f>
        <v>0</v>
      </c>
      <c r="AA1059" s="26" t="s">
        <v>11685</v>
      </c>
      <c r="AB1059" s="27">
        <v>0</v>
      </c>
      <c r="AC1059" s="27">
        <v>0</v>
      </c>
      <c r="AD1059" s="27">
        <v>0</v>
      </c>
      <c r="AE1059" s="27">
        <v>0</v>
      </c>
      <c r="AF1059" s="27">
        <v>0</v>
      </c>
      <c r="AG1059" s="27">
        <v>0</v>
      </c>
    </row>
    <row r="1060" spans="2:33" s="14" customFormat="1" ht="12">
      <c r="B1060" s="26" t="str">
        <f>CRP!K1007</f>
        <v/>
      </c>
      <c r="C1060" s="27">
        <f>CRP!L1007</f>
        <v>0</v>
      </c>
      <c r="D1060" s="27">
        <f>CRP!M1007</f>
        <v>0</v>
      </c>
      <c r="E1060" s="27">
        <f>CRP!N1007</f>
        <v>0</v>
      </c>
      <c r="F1060" s="27">
        <f>CRP!O1007</f>
        <v>0</v>
      </c>
      <c r="G1060" s="27">
        <f>CRP!P1007</f>
        <v>0</v>
      </c>
      <c r="H1060" s="27">
        <f>CRP!Q1007</f>
        <v>0</v>
      </c>
      <c r="AA1060" s="26" t="s">
        <v>11685</v>
      </c>
      <c r="AB1060" s="27">
        <v>0</v>
      </c>
      <c r="AC1060" s="27">
        <v>0</v>
      </c>
      <c r="AD1060" s="27">
        <v>0</v>
      </c>
      <c r="AE1060" s="27">
        <v>0</v>
      </c>
      <c r="AF1060" s="27">
        <v>0</v>
      </c>
      <c r="AG1060" s="27">
        <v>0</v>
      </c>
    </row>
    <row r="1061" spans="2:33" s="14" customFormat="1" ht="12">
      <c r="B1061" s="26" t="str">
        <f>CRP!K1008</f>
        <v/>
      </c>
      <c r="C1061" s="27">
        <f>CRP!L1008</f>
        <v>0</v>
      </c>
      <c r="D1061" s="27">
        <f>CRP!M1008</f>
        <v>0</v>
      </c>
      <c r="E1061" s="27">
        <f>CRP!N1008</f>
        <v>0</v>
      </c>
      <c r="F1061" s="27">
        <f>CRP!O1008</f>
        <v>0</v>
      </c>
      <c r="G1061" s="27">
        <f>CRP!P1008</f>
        <v>0</v>
      </c>
      <c r="H1061" s="27">
        <f>CRP!Q1008</f>
        <v>0</v>
      </c>
      <c r="AA1061" s="26" t="s">
        <v>11685</v>
      </c>
      <c r="AB1061" s="27">
        <v>0</v>
      </c>
      <c r="AC1061" s="27">
        <v>0</v>
      </c>
      <c r="AD1061" s="27">
        <v>0</v>
      </c>
      <c r="AE1061" s="27">
        <v>0</v>
      </c>
      <c r="AF1061" s="27">
        <v>0</v>
      </c>
      <c r="AG1061" s="27">
        <v>0</v>
      </c>
    </row>
    <row r="1062" spans="2:33" s="14" customFormat="1" ht="12">
      <c r="B1062" s="26" t="str">
        <f>CRP!K1009</f>
        <v/>
      </c>
      <c r="C1062" s="27">
        <f>CRP!L1009</f>
        <v>0</v>
      </c>
      <c r="D1062" s="27">
        <f>CRP!M1009</f>
        <v>0</v>
      </c>
      <c r="E1062" s="27">
        <f>CRP!N1009</f>
        <v>0</v>
      </c>
      <c r="F1062" s="27">
        <f>CRP!O1009</f>
        <v>0</v>
      </c>
      <c r="G1062" s="27">
        <f>CRP!P1009</f>
        <v>0</v>
      </c>
      <c r="H1062" s="27">
        <f>CRP!Q1009</f>
        <v>0</v>
      </c>
      <c r="AA1062" s="26" t="s">
        <v>11685</v>
      </c>
      <c r="AB1062" s="27">
        <v>0</v>
      </c>
      <c r="AC1062" s="27">
        <v>0</v>
      </c>
      <c r="AD1062" s="27">
        <v>0</v>
      </c>
      <c r="AE1062" s="27">
        <v>0</v>
      </c>
      <c r="AF1062" s="27">
        <v>0</v>
      </c>
      <c r="AG1062" s="27">
        <v>0</v>
      </c>
    </row>
    <row r="1063" spans="2:33" s="14" customFormat="1" ht="12">
      <c r="B1063" s="26" t="str">
        <f>CRP!K1010</f>
        <v/>
      </c>
      <c r="C1063" s="27">
        <f>CRP!L1010</f>
        <v>0</v>
      </c>
      <c r="D1063" s="27">
        <f>CRP!M1010</f>
        <v>0</v>
      </c>
      <c r="E1063" s="27">
        <f>CRP!N1010</f>
        <v>0</v>
      </c>
      <c r="F1063" s="27">
        <f>CRP!O1010</f>
        <v>0</v>
      </c>
      <c r="G1063" s="27">
        <f>CRP!P1010</f>
        <v>0</v>
      </c>
      <c r="H1063" s="27">
        <f>CRP!Q1010</f>
        <v>0</v>
      </c>
      <c r="AA1063" s="26" t="s">
        <v>11685</v>
      </c>
      <c r="AB1063" s="27">
        <v>0</v>
      </c>
      <c r="AC1063" s="27">
        <v>0</v>
      </c>
      <c r="AD1063" s="27">
        <v>0</v>
      </c>
      <c r="AE1063" s="27">
        <v>0</v>
      </c>
      <c r="AF1063" s="27">
        <v>0</v>
      </c>
      <c r="AG1063" s="27">
        <v>0</v>
      </c>
    </row>
    <row r="1064" spans="2:33" s="14" customFormat="1" ht="12">
      <c r="B1064" s="26" t="str">
        <f>CRP!K1011</f>
        <v/>
      </c>
      <c r="C1064" s="27">
        <f>CRP!L1011</f>
        <v>0</v>
      </c>
      <c r="D1064" s="27">
        <f>CRP!M1011</f>
        <v>0</v>
      </c>
      <c r="E1064" s="27">
        <f>CRP!N1011</f>
        <v>0</v>
      </c>
      <c r="F1064" s="27">
        <f>CRP!O1011</f>
        <v>0</v>
      </c>
      <c r="G1064" s="27">
        <f>CRP!P1011</f>
        <v>0</v>
      </c>
      <c r="H1064" s="27">
        <f>CRP!Q1011</f>
        <v>0</v>
      </c>
      <c r="AA1064" s="26" t="s">
        <v>11685</v>
      </c>
      <c r="AB1064" s="27">
        <v>0</v>
      </c>
      <c r="AC1064" s="27">
        <v>0</v>
      </c>
      <c r="AD1064" s="27">
        <v>0</v>
      </c>
      <c r="AE1064" s="27">
        <v>0</v>
      </c>
      <c r="AF1064" s="27">
        <v>0</v>
      </c>
      <c r="AG1064" s="27">
        <v>0</v>
      </c>
    </row>
    <row r="1065" spans="2:33" s="14" customFormat="1" ht="12">
      <c r="B1065" s="26" t="str">
        <f>CRP!K1012</f>
        <v/>
      </c>
      <c r="C1065" s="27">
        <f>CRP!L1012</f>
        <v>0</v>
      </c>
      <c r="D1065" s="27">
        <f>CRP!M1012</f>
        <v>0</v>
      </c>
      <c r="E1065" s="27">
        <f>CRP!N1012</f>
        <v>0</v>
      </c>
      <c r="F1065" s="27">
        <f>CRP!O1012</f>
        <v>0</v>
      </c>
      <c r="G1065" s="27">
        <f>CRP!P1012</f>
        <v>0</v>
      </c>
      <c r="H1065" s="27">
        <f>CRP!Q1012</f>
        <v>0</v>
      </c>
      <c r="AA1065" s="26" t="s">
        <v>11685</v>
      </c>
      <c r="AB1065" s="27">
        <v>0</v>
      </c>
      <c r="AC1065" s="27">
        <v>0</v>
      </c>
      <c r="AD1065" s="27">
        <v>0</v>
      </c>
      <c r="AE1065" s="27">
        <v>0</v>
      </c>
      <c r="AF1065" s="27">
        <v>0</v>
      </c>
      <c r="AG1065" s="27">
        <v>0</v>
      </c>
    </row>
    <row r="1066" spans="2:33" s="14" customFormat="1" ht="12">
      <c r="B1066" s="26" t="str">
        <f>CRP!K1013</f>
        <v/>
      </c>
      <c r="C1066" s="27">
        <f>CRP!L1013</f>
        <v>0</v>
      </c>
      <c r="D1066" s="27">
        <f>CRP!M1013</f>
        <v>0</v>
      </c>
      <c r="E1066" s="27">
        <f>CRP!N1013</f>
        <v>0</v>
      </c>
      <c r="F1066" s="27">
        <f>CRP!O1013</f>
        <v>0</v>
      </c>
      <c r="G1066" s="27">
        <f>CRP!P1013</f>
        <v>0</v>
      </c>
      <c r="H1066" s="27">
        <f>CRP!Q1013</f>
        <v>0</v>
      </c>
      <c r="AA1066" s="26" t="s">
        <v>11685</v>
      </c>
      <c r="AB1066" s="27">
        <v>0</v>
      </c>
      <c r="AC1066" s="27">
        <v>0</v>
      </c>
      <c r="AD1066" s="27">
        <v>0</v>
      </c>
      <c r="AE1066" s="27">
        <v>0</v>
      </c>
      <c r="AF1066" s="27">
        <v>0</v>
      </c>
      <c r="AG1066" s="27">
        <v>0</v>
      </c>
    </row>
    <row r="1067" spans="2:33" s="14" customFormat="1" ht="12">
      <c r="B1067" s="26" t="str">
        <f>CRP!K1014</f>
        <v/>
      </c>
      <c r="C1067" s="27">
        <f>CRP!L1014</f>
        <v>0</v>
      </c>
      <c r="D1067" s="27">
        <f>CRP!M1014</f>
        <v>0</v>
      </c>
      <c r="E1067" s="27">
        <f>CRP!N1014</f>
        <v>0</v>
      </c>
      <c r="F1067" s="27">
        <f>CRP!O1014</f>
        <v>0</v>
      </c>
      <c r="G1067" s="27">
        <f>CRP!P1014</f>
        <v>0</v>
      </c>
      <c r="H1067" s="27">
        <f>CRP!Q1014</f>
        <v>0</v>
      </c>
      <c r="AA1067" s="26" t="s">
        <v>11685</v>
      </c>
      <c r="AB1067" s="27">
        <v>0</v>
      </c>
      <c r="AC1067" s="27">
        <v>0</v>
      </c>
      <c r="AD1067" s="27">
        <v>0</v>
      </c>
      <c r="AE1067" s="27">
        <v>0</v>
      </c>
      <c r="AF1067" s="27">
        <v>0</v>
      </c>
      <c r="AG1067" s="27">
        <v>0</v>
      </c>
    </row>
    <row r="1068" spans="2:33" s="14" customFormat="1" ht="12">
      <c r="B1068" s="26" t="str">
        <f>CRP!K1015</f>
        <v/>
      </c>
      <c r="C1068" s="27">
        <f>CRP!L1015</f>
        <v>0</v>
      </c>
      <c r="D1068" s="27">
        <f>CRP!M1015</f>
        <v>0</v>
      </c>
      <c r="E1068" s="27">
        <f>CRP!N1015</f>
        <v>0</v>
      </c>
      <c r="F1068" s="27">
        <f>CRP!O1015</f>
        <v>0</v>
      </c>
      <c r="G1068" s="27">
        <f>CRP!P1015</f>
        <v>0</v>
      </c>
      <c r="H1068" s="27">
        <f>CRP!Q1015</f>
        <v>0</v>
      </c>
      <c r="AA1068" s="26" t="s">
        <v>11685</v>
      </c>
      <c r="AB1068" s="27">
        <v>0</v>
      </c>
      <c r="AC1068" s="27">
        <v>0</v>
      </c>
      <c r="AD1068" s="27">
        <v>0</v>
      </c>
      <c r="AE1068" s="27">
        <v>0</v>
      </c>
      <c r="AF1068" s="27">
        <v>0</v>
      </c>
      <c r="AG1068" s="27">
        <v>0</v>
      </c>
    </row>
    <row r="1069" spans="2:33" s="14" customFormat="1" ht="12">
      <c r="B1069" s="26" t="str">
        <f>CRP!K1016</f>
        <v/>
      </c>
      <c r="C1069" s="27">
        <f>CRP!L1016</f>
        <v>0</v>
      </c>
      <c r="D1069" s="27">
        <f>CRP!M1016</f>
        <v>0</v>
      </c>
      <c r="E1069" s="27">
        <f>CRP!N1016</f>
        <v>0</v>
      </c>
      <c r="F1069" s="27">
        <f>CRP!O1016</f>
        <v>0</v>
      </c>
      <c r="G1069" s="27">
        <f>CRP!P1016</f>
        <v>0</v>
      </c>
      <c r="H1069" s="27">
        <f>CRP!Q1016</f>
        <v>0</v>
      </c>
      <c r="AA1069" s="26" t="s">
        <v>11685</v>
      </c>
      <c r="AB1069" s="27">
        <v>0</v>
      </c>
      <c r="AC1069" s="27">
        <v>0</v>
      </c>
      <c r="AD1069" s="27">
        <v>0</v>
      </c>
      <c r="AE1069" s="27">
        <v>0</v>
      </c>
      <c r="AF1069" s="27">
        <v>0</v>
      </c>
      <c r="AG1069" s="27">
        <v>0</v>
      </c>
    </row>
    <row r="1070" spans="2:33" s="14" customFormat="1" ht="12">
      <c r="B1070" s="26" t="str">
        <f>CRP!K1017</f>
        <v/>
      </c>
      <c r="C1070" s="27">
        <f>CRP!L1017</f>
        <v>0</v>
      </c>
      <c r="D1070" s="27">
        <f>CRP!M1017</f>
        <v>0</v>
      </c>
      <c r="E1070" s="27">
        <f>CRP!N1017</f>
        <v>0</v>
      </c>
      <c r="F1070" s="27">
        <f>CRP!O1017</f>
        <v>0</v>
      </c>
      <c r="G1070" s="27">
        <f>CRP!P1017</f>
        <v>0</v>
      </c>
      <c r="H1070" s="27">
        <f>CRP!Q1017</f>
        <v>0</v>
      </c>
      <c r="AA1070" s="26" t="s">
        <v>11685</v>
      </c>
      <c r="AB1070" s="27">
        <v>0</v>
      </c>
      <c r="AC1070" s="27">
        <v>0</v>
      </c>
      <c r="AD1070" s="27">
        <v>0</v>
      </c>
      <c r="AE1070" s="27">
        <v>0</v>
      </c>
      <c r="AF1070" s="27">
        <v>0</v>
      </c>
      <c r="AG1070" s="27">
        <v>0</v>
      </c>
    </row>
    <row r="1071" spans="2:33" s="14" customFormat="1" ht="12">
      <c r="B1071" s="26" t="str">
        <f>CRP!K1018</f>
        <v/>
      </c>
      <c r="C1071" s="27">
        <f>CRP!L1018</f>
        <v>0</v>
      </c>
      <c r="D1071" s="27">
        <f>CRP!M1018</f>
        <v>0</v>
      </c>
      <c r="E1071" s="27">
        <f>CRP!N1018</f>
        <v>0</v>
      </c>
      <c r="F1071" s="27">
        <f>CRP!O1018</f>
        <v>0</v>
      </c>
      <c r="G1071" s="27">
        <f>CRP!P1018</f>
        <v>0</v>
      </c>
      <c r="H1071" s="27">
        <f>CRP!Q1018</f>
        <v>0</v>
      </c>
      <c r="AA1071" s="26" t="s">
        <v>11685</v>
      </c>
      <c r="AB1071" s="27">
        <v>0</v>
      </c>
      <c r="AC1071" s="27">
        <v>0</v>
      </c>
      <c r="AD1071" s="27">
        <v>0</v>
      </c>
      <c r="AE1071" s="27">
        <v>0</v>
      </c>
      <c r="AF1071" s="27">
        <v>0</v>
      </c>
      <c r="AG1071" s="27">
        <v>0</v>
      </c>
    </row>
    <row r="1072" spans="2:33" s="14" customFormat="1" ht="12">
      <c r="B1072" s="26" t="str">
        <f>CRP!K1019</f>
        <v/>
      </c>
      <c r="C1072" s="27">
        <f>CRP!L1019</f>
        <v>0</v>
      </c>
      <c r="D1072" s="27">
        <f>CRP!M1019</f>
        <v>0</v>
      </c>
      <c r="E1072" s="27">
        <f>CRP!N1019</f>
        <v>0</v>
      </c>
      <c r="F1072" s="27">
        <f>CRP!O1019</f>
        <v>0</v>
      </c>
      <c r="G1072" s="27">
        <f>CRP!P1019</f>
        <v>0</v>
      </c>
      <c r="H1072" s="27">
        <f>CRP!Q1019</f>
        <v>0</v>
      </c>
      <c r="AA1072" s="26" t="s">
        <v>11685</v>
      </c>
      <c r="AB1072" s="27">
        <v>0</v>
      </c>
      <c r="AC1072" s="27">
        <v>0</v>
      </c>
      <c r="AD1072" s="27">
        <v>0</v>
      </c>
      <c r="AE1072" s="27">
        <v>0</v>
      </c>
      <c r="AF1072" s="27">
        <v>0</v>
      </c>
      <c r="AG1072" s="27">
        <v>0</v>
      </c>
    </row>
    <row r="1073" spans="2:33" s="14" customFormat="1" ht="12">
      <c r="B1073" s="26" t="str">
        <f>CRP!K1020</f>
        <v/>
      </c>
      <c r="C1073" s="27">
        <f>CRP!L1020</f>
        <v>0</v>
      </c>
      <c r="D1073" s="27">
        <f>CRP!M1020</f>
        <v>0</v>
      </c>
      <c r="E1073" s="27">
        <f>CRP!N1020</f>
        <v>0</v>
      </c>
      <c r="F1073" s="27">
        <f>CRP!O1020</f>
        <v>0</v>
      </c>
      <c r="G1073" s="27">
        <f>CRP!P1020</f>
        <v>0</v>
      </c>
      <c r="H1073" s="27">
        <f>CRP!Q1020</f>
        <v>0</v>
      </c>
      <c r="AA1073" s="26" t="s">
        <v>11685</v>
      </c>
      <c r="AB1073" s="27">
        <v>0</v>
      </c>
      <c r="AC1073" s="27">
        <v>0</v>
      </c>
      <c r="AD1073" s="27">
        <v>0</v>
      </c>
      <c r="AE1073" s="27">
        <v>0</v>
      </c>
      <c r="AF1073" s="27">
        <v>0</v>
      </c>
      <c r="AG1073" s="27">
        <v>0</v>
      </c>
    </row>
    <row r="1074" spans="2:33" s="14" customFormat="1" ht="12">
      <c r="B1074" s="26" t="str">
        <f>CRP!K1021</f>
        <v/>
      </c>
      <c r="C1074" s="27">
        <f>CRP!L1021</f>
        <v>0</v>
      </c>
      <c r="D1074" s="27">
        <f>CRP!M1021</f>
        <v>0</v>
      </c>
      <c r="E1074" s="27">
        <f>CRP!N1021</f>
        <v>0</v>
      </c>
      <c r="F1074" s="27">
        <f>CRP!O1021</f>
        <v>0</v>
      </c>
      <c r="G1074" s="27">
        <f>CRP!P1021</f>
        <v>0</v>
      </c>
      <c r="H1074" s="27">
        <f>CRP!Q1021</f>
        <v>0</v>
      </c>
      <c r="AA1074" s="26" t="s">
        <v>11685</v>
      </c>
      <c r="AB1074" s="27">
        <v>0</v>
      </c>
      <c r="AC1074" s="27">
        <v>0</v>
      </c>
      <c r="AD1074" s="27">
        <v>0</v>
      </c>
      <c r="AE1074" s="27">
        <v>0</v>
      </c>
      <c r="AF1074" s="27">
        <v>0</v>
      </c>
      <c r="AG1074" s="27">
        <v>0</v>
      </c>
    </row>
    <row r="1075" spans="2:33" s="14" customFormat="1" ht="12">
      <c r="B1075" s="26" t="str">
        <f>CRP!K1022</f>
        <v/>
      </c>
      <c r="C1075" s="27">
        <f>CRP!L1022</f>
        <v>0</v>
      </c>
      <c r="D1075" s="27">
        <f>CRP!M1022</f>
        <v>0</v>
      </c>
      <c r="E1075" s="27">
        <f>CRP!N1022</f>
        <v>0</v>
      </c>
      <c r="F1075" s="27">
        <f>CRP!O1022</f>
        <v>0</v>
      </c>
      <c r="G1075" s="27">
        <f>CRP!P1022</f>
        <v>0</v>
      </c>
      <c r="H1075" s="27">
        <f>CRP!Q1022</f>
        <v>0</v>
      </c>
      <c r="AA1075" s="26" t="s">
        <v>11685</v>
      </c>
      <c r="AB1075" s="27">
        <v>0</v>
      </c>
      <c r="AC1075" s="27">
        <v>0</v>
      </c>
      <c r="AD1075" s="27">
        <v>0</v>
      </c>
      <c r="AE1075" s="27">
        <v>0</v>
      </c>
      <c r="AF1075" s="27">
        <v>0</v>
      </c>
      <c r="AG1075" s="27">
        <v>0</v>
      </c>
    </row>
    <row r="1076" spans="2:33" s="14" customFormat="1" ht="12">
      <c r="B1076" s="26" t="str">
        <f>CRP!K1023</f>
        <v/>
      </c>
      <c r="C1076" s="27">
        <f>CRP!L1023</f>
        <v>0</v>
      </c>
      <c r="D1076" s="27">
        <f>CRP!M1023</f>
        <v>0</v>
      </c>
      <c r="E1076" s="27">
        <f>CRP!N1023</f>
        <v>0</v>
      </c>
      <c r="F1076" s="27">
        <f>CRP!O1023</f>
        <v>0</v>
      </c>
      <c r="G1076" s="27">
        <f>CRP!P1023</f>
        <v>0</v>
      </c>
      <c r="H1076" s="27">
        <f>CRP!Q1023</f>
        <v>0</v>
      </c>
      <c r="AA1076" s="26" t="s">
        <v>11685</v>
      </c>
      <c r="AB1076" s="27">
        <v>0</v>
      </c>
      <c r="AC1076" s="27">
        <v>0</v>
      </c>
      <c r="AD1076" s="27">
        <v>0</v>
      </c>
      <c r="AE1076" s="27">
        <v>0</v>
      </c>
      <c r="AF1076" s="27">
        <v>0</v>
      </c>
      <c r="AG1076" s="27">
        <v>0</v>
      </c>
    </row>
    <row r="1077" spans="2:33" s="14" customFormat="1" ht="12">
      <c r="B1077" s="26" t="str">
        <f>CRP!K1024</f>
        <v/>
      </c>
      <c r="C1077" s="27">
        <f>CRP!L1024</f>
        <v>0</v>
      </c>
      <c r="D1077" s="27">
        <f>CRP!M1024</f>
        <v>0</v>
      </c>
      <c r="E1077" s="27">
        <f>CRP!N1024</f>
        <v>0</v>
      </c>
      <c r="F1077" s="27">
        <f>CRP!O1024</f>
        <v>0</v>
      </c>
      <c r="G1077" s="27">
        <f>CRP!P1024</f>
        <v>0</v>
      </c>
      <c r="H1077" s="27">
        <f>CRP!Q1024</f>
        <v>0</v>
      </c>
      <c r="AA1077" s="26" t="s">
        <v>11685</v>
      </c>
      <c r="AB1077" s="27">
        <v>0</v>
      </c>
      <c r="AC1077" s="27">
        <v>0</v>
      </c>
      <c r="AD1077" s="27">
        <v>0</v>
      </c>
      <c r="AE1077" s="27">
        <v>0</v>
      </c>
      <c r="AF1077" s="27">
        <v>0</v>
      </c>
      <c r="AG1077" s="27">
        <v>0</v>
      </c>
    </row>
    <row r="1078" spans="2:33" s="14" customFormat="1" ht="12">
      <c r="B1078" s="26" t="str">
        <f>CRP!K1025</f>
        <v/>
      </c>
      <c r="C1078" s="27">
        <f>CRP!L1025</f>
        <v>0</v>
      </c>
      <c r="D1078" s="27">
        <f>CRP!M1025</f>
        <v>0</v>
      </c>
      <c r="E1078" s="27">
        <f>CRP!N1025</f>
        <v>0</v>
      </c>
      <c r="F1078" s="27">
        <f>CRP!O1025</f>
        <v>0</v>
      </c>
      <c r="G1078" s="27">
        <f>CRP!P1025</f>
        <v>0</v>
      </c>
      <c r="H1078" s="27">
        <f>CRP!Q1025</f>
        <v>0</v>
      </c>
      <c r="AA1078" s="26" t="s">
        <v>11685</v>
      </c>
      <c r="AB1078" s="27">
        <v>0</v>
      </c>
      <c r="AC1078" s="27">
        <v>0</v>
      </c>
      <c r="AD1078" s="27">
        <v>0</v>
      </c>
      <c r="AE1078" s="27">
        <v>0</v>
      </c>
      <c r="AF1078" s="27">
        <v>0</v>
      </c>
      <c r="AG1078" s="27">
        <v>0</v>
      </c>
    </row>
    <row r="1079" spans="2:33" s="14" customFormat="1" ht="12">
      <c r="B1079" s="26" t="str">
        <f>CRP!K1026</f>
        <v/>
      </c>
      <c r="C1079" s="27">
        <f>CRP!L1026</f>
        <v>0</v>
      </c>
      <c r="D1079" s="27">
        <f>CRP!M1026</f>
        <v>0</v>
      </c>
      <c r="E1079" s="27">
        <f>CRP!N1026</f>
        <v>0</v>
      </c>
      <c r="F1079" s="27">
        <f>CRP!O1026</f>
        <v>0</v>
      </c>
      <c r="G1079" s="27">
        <f>CRP!P1026</f>
        <v>0</v>
      </c>
      <c r="H1079" s="27">
        <f>CRP!Q1026</f>
        <v>0</v>
      </c>
      <c r="AA1079" s="26" t="s">
        <v>11685</v>
      </c>
      <c r="AB1079" s="27">
        <v>0</v>
      </c>
      <c r="AC1079" s="27">
        <v>0</v>
      </c>
      <c r="AD1079" s="27">
        <v>0</v>
      </c>
      <c r="AE1079" s="27">
        <v>0</v>
      </c>
      <c r="AF1079" s="27">
        <v>0</v>
      </c>
      <c r="AG1079" s="27">
        <v>0</v>
      </c>
    </row>
    <row r="1080" spans="2:33" s="14" customFormat="1" ht="12">
      <c r="B1080" s="26" t="str">
        <f>CRP!K1027</f>
        <v/>
      </c>
      <c r="C1080" s="27">
        <f>CRP!L1027</f>
        <v>0</v>
      </c>
      <c r="D1080" s="27">
        <f>CRP!M1027</f>
        <v>0</v>
      </c>
      <c r="E1080" s="27">
        <f>CRP!N1027</f>
        <v>0</v>
      </c>
      <c r="F1080" s="27">
        <f>CRP!O1027</f>
        <v>0</v>
      </c>
      <c r="G1080" s="27">
        <f>CRP!P1027</f>
        <v>0</v>
      </c>
      <c r="H1080" s="27">
        <f>CRP!Q1027</f>
        <v>0</v>
      </c>
      <c r="AA1080" s="26" t="s">
        <v>11685</v>
      </c>
      <c r="AB1080" s="27">
        <v>0</v>
      </c>
      <c r="AC1080" s="27">
        <v>0</v>
      </c>
      <c r="AD1080" s="27">
        <v>0</v>
      </c>
      <c r="AE1080" s="27">
        <v>0</v>
      </c>
      <c r="AF1080" s="27">
        <v>0</v>
      </c>
      <c r="AG1080" s="27">
        <v>0</v>
      </c>
    </row>
    <row r="1081" spans="2:33" s="14" customFormat="1" ht="12">
      <c r="B1081" s="26" t="str">
        <f>CRP!K1028</f>
        <v/>
      </c>
      <c r="C1081" s="27">
        <f>CRP!L1028</f>
        <v>0</v>
      </c>
      <c r="D1081" s="27">
        <f>CRP!M1028</f>
        <v>0</v>
      </c>
      <c r="E1081" s="27">
        <f>CRP!N1028</f>
        <v>0</v>
      </c>
      <c r="F1081" s="27">
        <f>CRP!O1028</f>
        <v>0</v>
      </c>
      <c r="G1081" s="27">
        <f>CRP!P1028</f>
        <v>0</v>
      </c>
      <c r="H1081" s="27">
        <f>CRP!Q1028</f>
        <v>0</v>
      </c>
      <c r="AA1081" s="26" t="s">
        <v>11685</v>
      </c>
      <c r="AB1081" s="27">
        <v>0</v>
      </c>
      <c r="AC1081" s="27">
        <v>0</v>
      </c>
      <c r="AD1081" s="27">
        <v>0</v>
      </c>
      <c r="AE1081" s="27">
        <v>0</v>
      </c>
      <c r="AF1081" s="27">
        <v>0</v>
      </c>
      <c r="AG1081" s="27">
        <v>0</v>
      </c>
    </row>
    <row r="1082" spans="2:33" s="14" customFormat="1" ht="12">
      <c r="B1082" s="26" t="str">
        <f>CRP!K1029</f>
        <v/>
      </c>
      <c r="C1082" s="27">
        <f>CRP!L1029</f>
        <v>0</v>
      </c>
      <c r="D1082" s="27">
        <f>CRP!M1029</f>
        <v>0</v>
      </c>
      <c r="E1082" s="27">
        <f>CRP!N1029</f>
        <v>0</v>
      </c>
      <c r="F1082" s="27">
        <f>CRP!O1029</f>
        <v>0</v>
      </c>
      <c r="G1082" s="27">
        <f>CRP!P1029</f>
        <v>0</v>
      </c>
      <c r="H1082" s="27">
        <f>CRP!Q1029</f>
        <v>0</v>
      </c>
      <c r="AA1082" s="26" t="s">
        <v>11685</v>
      </c>
      <c r="AB1082" s="27">
        <v>0</v>
      </c>
      <c r="AC1082" s="27">
        <v>0</v>
      </c>
      <c r="AD1082" s="27">
        <v>0</v>
      </c>
      <c r="AE1082" s="27">
        <v>0</v>
      </c>
      <c r="AF1082" s="27">
        <v>0</v>
      </c>
      <c r="AG1082" s="27">
        <v>0</v>
      </c>
    </row>
    <row r="1083" spans="2:33" s="14" customFormat="1" ht="12">
      <c r="B1083" s="26" t="str">
        <f>CRP!K1030</f>
        <v/>
      </c>
      <c r="C1083" s="27">
        <f>CRP!L1030</f>
        <v>0</v>
      </c>
      <c r="D1083" s="27">
        <f>CRP!M1030</f>
        <v>0</v>
      </c>
      <c r="E1083" s="27">
        <f>CRP!N1030</f>
        <v>0</v>
      </c>
      <c r="F1083" s="27">
        <f>CRP!O1030</f>
        <v>0</v>
      </c>
      <c r="G1083" s="27">
        <f>CRP!P1030</f>
        <v>0</v>
      </c>
      <c r="H1083" s="27">
        <f>CRP!Q1030</f>
        <v>0</v>
      </c>
      <c r="AA1083" s="26" t="s">
        <v>11685</v>
      </c>
      <c r="AB1083" s="27">
        <v>0</v>
      </c>
      <c r="AC1083" s="27">
        <v>0</v>
      </c>
      <c r="AD1083" s="27">
        <v>0</v>
      </c>
      <c r="AE1083" s="27">
        <v>0</v>
      </c>
      <c r="AF1083" s="27">
        <v>0</v>
      </c>
      <c r="AG1083" s="27">
        <v>0</v>
      </c>
    </row>
    <row r="1084" spans="2:33" s="14" customFormat="1" ht="12">
      <c r="B1084" s="26" t="str">
        <f>CRP!K1031</f>
        <v/>
      </c>
      <c r="C1084" s="27">
        <f>CRP!L1031</f>
        <v>0</v>
      </c>
      <c r="D1084" s="27">
        <f>CRP!M1031</f>
        <v>0</v>
      </c>
      <c r="E1084" s="27">
        <f>CRP!N1031</f>
        <v>0</v>
      </c>
      <c r="F1084" s="27">
        <f>CRP!O1031</f>
        <v>0</v>
      </c>
      <c r="G1084" s="27">
        <f>CRP!P1031</f>
        <v>0</v>
      </c>
      <c r="H1084" s="27">
        <f>CRP!Q1031</f>
        <v>0</v>
      </c>
      <c r="AA1084" s="26" t="s">
        <v>11685</v>
      </c>
      <c r="AB1084" s="27">
        <v>0</v>
      </c>
      <c r="AC1084" s="27">
        <v>0</v>
      </c>
      <c r="AD1084" s="27">
        <v>0</v>
      </c>
      <c r="AE1084" s="27">
        <v>0</v>
      </c>
      <c r="AF1084" s="27">
        <v>0</v>
      </c>
      <c r="AG1084" s="27">
        <v>0</v>
      </c>
    </row>
    <row r="1085" spans="2:33" s="14" customFormat="1" ht="12">
      <c r="B1085" s="26" t="str">
        <f>CRP!K1032</f>
        <v/>
      </c>
      <c r="C1085" s="27">
        <f>CRP!L1032</f>
        <v>0</v>
      </c>
      <c r="D1085" s="27">
        <f>CRP!M1032</f>
        <v>0</v>
      </c>
      <c r="E1085" s="27">
        <f>CRP!N1032</f>
        <v>0</v>
      </c>
      <c r="F1085" s="27">
        <f>CRP!O1032</f>
        <v>0</v>
      </c>
      <c r="G1085" s="27">
        <f>CRP!P1032</f>
        <v>0</v>
      </c>
      <c r="H1085" s="27">
        <f>CRP!Q1032</f>
        <v>0</v>
      </c>
      <c r="AA1085" s="26" t="s">
        <v>11685</v>
      </c>
      <c r="AB1085" s="27">
        <v>0</v>
      </c>
      <c r="AC1085" s="27">
        <v>0</v>
      </c>
      <c r="AD1085" s="27">
        <v>0</v>
      </c>
      <c r="AE1085" s="27">
        <v>0</v>
      </c>
      <c r="AF1085" s="27">
        <v>0</v>
      </c>
      <c r="AG1085" s="27">
        <v>0</v>
      </c>
    </row>
    <row r="1086" spans="2:33" s="14" customFormat="1" ht="12">
      <c r="B1086" s="26" t="str">
        <f>CRP!K1033</f>
        <v/>
      </c>
      <c r="C1086" s="27">
        <f>CRP!L1033</f>
        <v>0</v>
      </c>
      <c r="D1086" s="27">
        <f>CRP!M1033</f>
        <v>0</v>
      </c>
      <c r="E1086" s="27">
        <f>CRP!N1033</f>
        <v>0</v>
      </c>
      <c r="F1086" s="27">
        <f>CRP!O1033</f>
        <v>0</v>
      </c>
      <c r="G1086" s="27">
        <f>CRP!P1033</f>
        <v>0</v>
      </c>
      <c r="H1086" s="27">
        <f>CRP!Q1033</f>
        <v>0</v>
      </c>
      <c r="AA1086" s="26" t="s">
        <v>11685</v>
      </c>
      <c r="AB1086" s="27">
        <v>0</v>
      </c>
      <c r="AC1086" s="27">
        <v>0</v>
      </c>
      <c r="AD1086" s="27">
        <v>0</v>
      </c>
      <c r="AE1086" s="27">
        <v>0</v>
      </c>
      <c r="AF1086" s="27">
        <v>0</v>
      </c>
      <c r="AG1086" s="27">
        <v>0</v>
      </c>
    </row>
    <row r="1087" spans="2:33" s="14" customFormat="1" ht="12">
      <c r="B1087" s="26" t="str">
        <f>CRP!K1034</f>
        <v/>
      </c>
      <c r="C1087" s="27">
        <f>CRP!L1034</f>
        <v>0</v>
      </c>
      <c r="D1087" s="27">
        <f>CRP!M1034</f>
        <v>0</v>
      </c>
      <c r="E1087" s="27">
        <f>CRP!N1034</f>
        <v>0</v>
      </c>
      <c r="F1087" s="27">
        <f>CRP!O1034</f>
        <v>0</v>
      </c>
      <c r="G1087" s="27">
        <f>CRP!P1034</f>
        <v>0</v>
      </c>
      <c r="H1087" s="27">
        <f>CRP!Q1034</f>
        <v>0</v>
      </c>
      <c r="AA1087" s="26" t="s">
        <v>11685</v>
      </c>
      <c r="AB1087" s="27">
        <v>0</v>
      </c>
      <c r="AC1087" s="27">
        <v>0</v>
      </c>
      <c r="AD1087" s="27">
        <v>0</v>
      </c>
      <c r="AE1087" s="27">
        <v>0</v>
      </c>
      <c r="AF1087" s="27">
        <v>0</v>
      </c>
      <c r="AG1087" s="27">
        <v>0</v>
      </c>
    </row>
    <row r="1088" spans="2:33" s="14" customFormat="1" ht="12">
      <c r="B1088" s="26" t="str">
        <f>CRP!K1035</f>
        <v/>
      </c>
      <c r="C1088" s="27">
        <f>CRP!L1035</f>
        <v>0</v>
      </c>
      <c r="D1088" s="27">
        <f>CRP!M1035</f>
        <v>0</v>
      </c>
      <c r="E1088" s="27">
        <f>CRP!N1035</f>
        <v>0</v>
      </c>
      <c r="F1088" s="27">
        <f>CRP!O1035</f>
        <v>0</v>
      </c>
      <c r="G1088" s="27">
        <f>CRP!P1035</f>
        <v>0</v>
      </c>
      <c r="H1088" s="27">
        <f>CRP!Q1035</f>
        <v>0</v>
      </c>
      <c r="AA1088" s="26" t="s">
        <v>11685</v>
      </c>
      <c r="AB1088" s="27">
        <v>0</v>
      </c>
      <c r="AC1088" s="27">
        <v>0</v>
      </c>
      <c r="AD1088" s="27">
        <v>0</v>
      </c>
      <c r="AE1088" s="27">
        <v>0</v>
      </c>
      <c r="AF1088" s="27">
        <v>0</v>
      </c>
      <c r="AG1088" s="27">
        <v>0</v>
      </c>
    </row>
    <row r="1089" spans="2:33" s="14" customFormat="1" ht="12">
      <c r="B1089" s="26" t="str">
        <f>CRP!K1036</f>
        <v/>
      </c>
      <c r="C1089" s="27">
        <f>CRP!L1036</f>
        <v>0</v>
      </c>
      <c r="D1089" s="27">
        <f>CRP!M1036</f>
        <v>0</v>
      </c>
      <c r="E1089" s="27">
        <f>CRP!N1036</f>
        <v>0</v>
      </c>
      <c r="F1089" s="27">
        <f>CRP!O1036</f>
        <v>0</v>
      </c>
      <c r="G1089" s="27">
        <f>CRP!P1036</f>
        <v>0</v>
      </c>
      <c r="H1089" s="27">
        <f>CRP!Q1036</f>
        <v>0</v>
      </c>
      <c r="AA1089" s="26" t="s">
        <v>11685</v>
      </c>
      <c r="AB1089" s="27">
        <v>0</v>
      </c>
      <c r="AC1089" s="27">
        <v>0</v>
      </c>
      <c r="AD1089" s="27">
        <v>0</v>
      </c>
      <c r="AE1089" s="27">
        <v>0</v>
      </c>
      <c r="AF1089" s="27">
        <v>0</v>
      </c>
      <c r="AG1089" s="27">
        <v>0</v>
      </c>
    </row>
    <row r="1090" spans="2:33" s="14" customFormat="1" ht="12">
      <c r="B1090" s="26" t="str">
        <f>CRP!K1037</f>
        <v/>
      </c>
      <c r="C1090" s="27">
        <f>CRP!L1037</f>
        <v>0</v>
      </c>
      <c r="D1090" s="27">
        <f>CRP!M1037</f>
        <v>0</v>
      </c>
      <c r="E1090" s="27">
        <f>CRP!N1037</f>
        <v>0</v>
      </c>
      <c r="F1090" s="27">
        <f>CRP!O1037</f>
        <v>0</v>
      </c>
      <c r="G1090" s="27">
        <f>CRP!P1037</f>
        <v>0</v>
      </c>
      <c r="H1090" s="27">
        <f>CRP!Q1037</f>
        <v>0</v>
      </c>
      <c r="AA1090" s="26" t="s">
        <v>11685</v>
      </c>
      <c r="AB1090" s="27">
        <v>0</v>
      </c>
      <c r="AC1090" s="27">
        <v>0</v>
      </c>
      <c r="AD1090" s="27">
        <v>0</v>
      </c>
      <c r="AE1090" s="27">
        <v>0</v>
      </c>
      <c r="AF1090" s="27">
        <v>0</v>
      </c>
      <c r="AG1090" s="27">
        <v>0</v>
      </c>
    </row>
    <row r="1091" spans="2:33" s="14" customFormat="1" ht="12">
      <c r="B1091" s="26" t="str">
        <f>CRP!K1038</f>
        <v/>
      </c>
      <c r="C1091" s="27">
        <f>CRP!L1038</f>
        <v>0</v>
      </c>
      <c r="D1091" s="27">
        <f>CRP!M1038</f>
        <v>0</v>
      </c>
      <c r="E1091" s="27">
        <f>CRP!N1038</f>
        <v>0</v>
      </c>
      <c r="F1091" s="27">
        <f>CRP!O1038</f>
        <v>0</v>
      </c>
      <c r="G1091" s="27">
        <f>CRP!P1038</f>
        <v>0</v>
      </c>
      <c r="H1091" s="27">
        <f>CRP!Q1038</f>
        <v>0</v>
      </c>
      <c r="AA1091" s="26" t="s">
        <v>11685</v>
      </c>
      <c r="AB1091" s="27">
        <v>0</v>
      </c>
      <c r="AC1091" s="27">
        <v>0</v>
      </c>
      <c r="AD1091" s="27">
        <v>0</v>
      </c>
      <c r="AE1091" s="27">
        <v>0</v>
      </c>
      <c r="AF1091" s="27">
        <v>0</v>
      </c>
      <c r="AG1091" s="27">
        <v>0</v>
      </c>
    </row>
    <row r="1092" spans="2:33" s="14" customFormat="1" ht="12">
      <c r="B1092" s="26" t="str">
        <f>CRP!K1039</f>
        <v/>
      </c>
      <c r="C1092" s="27">
        <f>CRP!L1039</f>
        <v>0</v>
      </c>
      <c r="D1092" s="27">
        <f>CRP!M1039</f>
        <v>0</v>
      </c>
      <c r="E1092" s="27">
        <f>CRP!N1039</f>
        <v>0</v>
      </c>
      <c r="F1092" s="27">
        <f>CRP!O1039</f>
        <v>0</v>
      </c>
      <c r="G1092" s="27">
        <f>CRP!P1039</f>
        <v>0</v>
      </c>
      <c r="H1092" s="27">
        <f>CRP!Q1039</f>
        <v>0</v>
      </c>
      <c r="AA1092" s="26" t="s">
        <v>11685</v>
      </c>
      <c r="AB1092" s="27">
        <v>0</v>
      </c>
      <c r="AC1092" s="27">
        <v>0</v>
      </c>
      <c r="AD1092" s="27">
        <v>0</v>
      </c>
      <c r="AE1092" s="27">
        <v>0</v>
      </c>
      <c r="AF1092" s="27">
        <v>0</v>
      </c>
      <c r="AG1092" s="27">
        <v>0</v>
      </c>
    </row>
    <row r="1093" spans="2:33" s="14" customFormat="1" ht="12">
      <c r="B1093" s="26" t="str">
        <f>CRP!K1040</f>
        <v/>
      </c>
      <c r="C1093" s="27">
        <f>CRP!L1040</f>
        <v>0</v>
      </c>
      <c r="D1093" s="27">
        <f>CRP!M1040</f>
        <v>0</v>
      </c>
      <c r="E1093" s="27">
        <f>CRP!N1040</f>
        <v>0</v>
      </c>
      <c r="F1093" s="27">
        <f>CRP!O1040</f>
        <v>0</v>
      </c>
      <c r="G1093" s="27">
        <f>CRP!P1040</f>
        <v>0</v>
      </c>
      <c r="H1093" s="27">
        <f>CRP!Q1040</f>
        <v>0</v>
      </c>
      <c r="AA1093" s="26" t="s">
        <v>11685</v>
      </c>
      <c r="AB1093" s="27">
        <v>0</v>
      </c>
      <c r="AC1093" s="27">
        <v>0</v>
      </c>
      <c r="AD1093" s="27">
        <v>0</v>
      </c>
      <c r="AE1093" s="27">
        <v>0</v>
      </c>
      <c r="AF1093" s="27">
        <v>0</v>
      </c>
      <c r="AG1093" s="27">
        <v>0</v>
      </c>
    </row>
    <row r="1094" spans="2:33" s="14" customFormat="1" ht="12">
      <c r="B1094" s="26" t="str">
        <f>CRP!K1041</f>
        <v/>
      </c>
      <c r="C1094" s="27">
        <f>CRP!L1041</f>
        <v>0</v>
      </c>
      <c r="D1094" s="27">
        <f>CRP!M1041</f>
        <v>0</v>
      </c>
      <c r="E1094" s="27">
        <f>CRP!N1041</f>
        <v>0</v>
      </c>
      <c r="F1094" s="27">
        <f>CRP!O1041</f>
        <v>0</v>
      </c>
      <c r="G1094" s="27">
        <f>CRP!P1041</f>
        <v>0</v>
      </c>
      <c r="H1094" s="27">
        <f>CRP!Q1041</f>
        <v>0</v>
      </c>
      <c r="AA1094" s="26" t="s">
        <v>11685</v>
      </c>
      <c r="AB1094" s="27">
        <v>0</v>
      </c>
      <c r="AC1094" s="27">
        <v>0</v>
      </c>
      <c r="AD1094" s="27">
        <v>0</v>
      </c>
      <c r="AE1094" s="27">
        <v>0</v>
      </c>
      <c r="AF1094" s="27">
        <v>0</v>
      </c>
      <c r="AG1094" s="27">
        <v>0</v>
      </c>
    </row>
    <row r="1095" spans="2:33" s="14" customFormat="1" ht="12">
      <c r="B1095" s="26" t="str">
        <f>CRP!K1042</f>
        <v/>
      </c>
      <c r="C1095" s="27">
        <f>CRP!L1042</f>
        <v>0</v>
      </c>
      <c r="D1095" s="27">
        <f>CRP!M1042</f>
        <v>0</v>
      </c>
      <c r="E1095" s="27">
        <f>CRP!N1042</f>
        <v>0</v>
      </c>
      <c r="F1095" s="27">
        <f>CRP!O1042</f>
        <v>0</v>
      </c>
      <c r="G1095" s="27">
        <f>CRP!P1042</f>
        <v>0</v>
      </c>
      <c r="H1095" s="27">
        <f>CRP!Q1042</f>
        <v>0</v>
      </c>
      <c r="AA1095" s="26" t="s">
        <v>11685</v>
      </c>
      <c r="AB1095" s="27">
        <v>0</v>
      </c>
      <c r="AC1095" s="27">
        <v>0</v>
      </c>
      <c r="AD1095" s="27">
        <v>0</v>
      </c>
      <c r="AE1095" s="27">
        <v>0</v>
      </c>
      <c r="AF1095" s="27">
        <v>0</v>
      </c>
      <c r="AG1095" s="27">
        <v>0</v>
      </c>
    </row>
    <row r="1096" spans="2:33" s="14" customFormat="1" ht="12">
      <c r="B1096" s="26" t="str">
        <f>CRP!K1043</f>
        <v/>
      </c>
      <c r="C1096" s="27">
        <f>CRP!L1043</f>
        <v>0</v>
      </c>
      <c r="D1096" s="27">
        <f>CRP!M1043</f>
        <v>0</v>
      </c>
      <c r="E1096" s="27">
        <f>CRP!N1043</f>
        <v>0</v>
      </c>
      <c r="F1096" s="27">
        <f>CRP!O1043</f>
        <v>0</v>
      </c>
      <c r="G1096" s="27">
        <f>CRP!P1043</f>
        <v>0</v>
      </c>
      <c r="H1096" s="27">
        <f>CRP!Q1043</f>
        <v>0</v>
      </c>
      <c r="AA1096" s="26" t="s">
        <v>11685</v>
      </c>
      <c r="AB1096" s="27">
        <v>0</v>
      </c>
      <c r="AC1096" s="27">
        <v>0</v>
      </c>
      <c r="AD1096" s="27">
        <v>0</v>
      </c>
      <c r="AE1096" s="27">
        <v>0</v>
      </c>
      <c r="AF1096" s="27">
        <v>0</v>
      </c>
      <c r="AG1096" s="27">
        <v>0</v>
      </c>
    </row>
    <row r="1097" spans="2:33">
      <c r="B1097" s="26" t="str">
        <f>CRP!K1044</f>
        <v/>
      </c>
      <c r="C1097" s="27">
        <f>CRP!L1044</f>
        <v>0</v>
      </c>
      <c r="D1097" s="27">
        <f>CRP!M1044</f>
        <v>0</v>
      </c>
      <c r="E1097" s="27">
        <f>CRP!N1044</f>
        <v>0</v>
      </c>
      <c r="F1097" s="27">
        <f>CRP!O1044</f>
        <v>0</v>
      </c>
      <c r="G1097" s="27">
        <f>CRP!P1044</f>
        <v>0</v>
      </c>
      <c r="H1097" s="27">
        <f>CRP!Q1044</f>
        <v>0</v>
      </c>
      <c r="AA1097" s="26" t="s">
        <v>11685</v>
      </c>
      <c r="AB1097" s="27">
        <v>0</v>
      </c>
      <c r="AC1097" s="27">
        <v>0</v>
      </c>
      <c r="AD1097" s="27">
        <v>0</v>
      </c>
      <c r="AE1097" s="27">
        <v>0</v>
      </c>
      <c r="AF1097" s="27">
        <v>0</v>
      </c>
      <c r="AG1097" s="27">
        <v>0</v>
      </c>
    </row>
    <row r="1098" spans="2:33">
      <c r="B1098" s="26" t="str">
        <f>CRP!K1045</f>
        <v/>
      </c>
      <c r="C1098" s="27">
        <f>CRP!L1045</f>
        <v>0</v>
      </c>
      <c r="D1098" s="27">
        <f>CRP!M1045</f>
        <v>0</v>
      </c>
      <c r="E1098" s="27">
        <f>CRP!N1045</f>
        <v>0</v>
      </c>
      <c r="F1098" s="27">
        <f>CRP!O1045</f>
        <v>0</v>
      </c>
      <c r="G1098" s="27">
        <f>CRP!P1045</f>
        <v>0</v>
      </c>
      <c r="H1098" s="27">
        <f>CRP!Q1045</f>
        <v>0</v>
      </c>
      <c r="AA1098" s="26" t="s">
        <v>11685</v>
      </c>
      <c r="AB1098" s="27">
        <v>0</v>
      </c>
      <c r="AC1098" s="27">
        <v>0</v>
      </c>
      <c r="AD1098" s="27">
        <v>0</v>
      </c>
      <c r="AE1098" s="27">
        <v>0</v>
      </c>
      <c r="AF1098" s="27">
        <v>0</v>
      </c>
      <c r="AG1098" s="27">
        <v>0</v>
      </c>
    </row>
    <row r="1099" spans="2:33">
      <c r="B1099" s="26" t="str">
        <f>CRP!K1046</f>
        <v/>
      </c>
      <c r="C1099" s="27">
        <f>CRP!L1046</f>
        <v>0</v>
      </c>
      <c r="D1099" s="27">
        <f>CRP!M1046</f>
        <v>0</v>
      </c>
      <c r="E1099" s="27">
        <f>CRP!N1046</f>
        <v>0</v>
      </c>
      <c r="F1099" s="27">
        <f>CRP!O1046</f>
        <v>0</v>
      </c>
      <c r="G1099" s="27">
        <f>CRP!P1046</f>
        <v>0</v>
      </c>
      <c r="H1099" s="27">
        <f>CRP!Q1046</f>
        <v>0</v>
      </c>
      <c r="AA1099" s="26" t="s">
        <v>11685</v>
      </c>
      <c r="AB1099" s="27">
        <v>0</v>
      </c>
      <c r="AC1099" s="27">
        <v>0</v>
      </c>
      <c r="AD1099" s="27">
        <v>0</v>
      </c>
      <c r="AE1099" s="27">
        <v>0</v>
      </c>
      <c r="AF1099" s="27">
        <v>0</v>
      </c>
      <c r="AG1099" s="27">
        <v>0</v>
      </c>
    </row>
    <row r="1100" spans="2:33">
      <c r="B1100" s="26" t="str">
        <f>CRP!K1047</f>
        <v/>
      </c>
      <c r="C1100" s="27">
        <f>CRP!L1047</f>
        <v>0</v>
      </c>
      <c r="D1100" s="27">
        <f>CRP!M1047</f>
        <v>0</v>
      </c>
      <c r="E1100" s="27">
        <f>CRP!N1047</f>
        <v>0</v>
      </c>
      <c r="F1100" s="27">
        <f>CRP!O1047</f>
        <v>0</v>
      </c>
      <c r="G1100" s="27">
        <f>CRP!P1047</f>
        <v>0</v>
      </c>
      <c r="H1100" s="27">
        <f>CRP!Q1047</f>
        <v>0</v>
      </c>
      <c r="AA1100" s="26" t="s">
        <v>11685</v>
      </c>
      <c r="AB1100" s="27">
        <v>0</v>
      </c>
      <c r="AC1100" s="27">
        <v>0</v>
      </c>
      <c r="AD1100" s="27">
        <v>0</v>
      </c>
      <c r="AE1100" s="27">
        <v>0</v>
      </c>
      <c r="AF1100" s="27">
        <v>0</v>
      </c>
      <c r="AG1100" s="27">
        <v>0</v>
      </c>
    </row>
    <row r="1101" spans="2:33">
      <c r="B1101" s="26" t="str">
        <f>CRP!K1048</f>
        <v/>
      </c>
      <c r="C1101" s="27">
        <f>CRP!L1048</f>
        <v>0</v>
      </c>
      <c r="D1101" s="27">
        <f>CRP!M1048</f>
        <v>0</v>
      </c>
      <c r="E1101" s="27">
        <f>CRP!N1048</f>
        <v>0</v>
      </c>
      <c r="F1101" s="27">
        <f>CRP!O1048</f>
        <v>0</v>
      </c>
      <c r="G1101" s="27">
        <f>CRP!P1048</f>
        <v>0</v>
      </c>
      <c r="H1101" s="27">
        <f>CRP!Q1048</f>
        <v>0</v>
      </c>
      <c r="AA1101" s="26" t="s">
        <v>11685</v>
      </c>
      <c r="AB1101" s="27">
        <v>0</v>
      </c>
      <c r="AC1101" s="27">
        <v>0</v>
      </c>
      <c r="AD1101" s="27">
        <v>0</v>
      </c>
      <c r="AE1101" s="27">
        <v>0</v>
      </c>
      <c r="AF1101" s="27">
        <v>0</v>
      </c>
      <c r="AG1101" s="27">
        <v>0</v>
      </c>
    </row>
    <row r="1102" spans="2:33">
      <c r="B1102" s="26" t="str">
        <f>CRP!K1049</f>
        <v/>
      </c>
      <c r="C1102" s="27">
        <f>CRP!L1049</f>
        <v>0</v>
      </c>
      <c r="D1102" s="27">
        <f>CRP!M1049</f>
        <v>0</v>
      </c>
      <c r="E1102" s="27">
        <f>CRP!N1049</f>
        <v>0</v>
      </c>
      <c r="F1102" s="27">
        <f>CRP!O1049</f>
        <v>0</v>
      </c>
      <c r="G1102" s="27">
        <f>CRP!P1049</f>
        <v>0</v>
      </c>
      <c r="H1102" s="27">
        <f>CRP!Q1049</f>
        <v>0</v>
      </c>
      <c r="AA1102" s="26" t="s">
        <v>11685</v>
      </c>
      <c r="AB1102" s="27">
        <v>0</v>
      </c>
      <c r="AC1102" s="27">
        <v>0</v>
      </c>
      <c r="AD1102" s="27">
        <v>0</v>
      </c>
      <c r="AE1102" s="27">
        <v>0</v>
      </c>
      <c r="AF1102" s="27">
        <v>0</v>
      </c>
      <c r="AG1102" s="27">
        <v>0</v>
      </c>
    </row>
    <row r="1103" spans="2:33">
      <c r="B1103" s="26" t="str">
        <f>CRP!K1050</f>
        <v/>
      </c>
      <c r="C1103" s="27">
        <f>CRP!L1050</f>
        <v>0</v>
      </c>
      <c r="D1103" s="27">
        <f>CRP!M1050</f>
        <v>0</v>
      </c>
      <c r="E1103" s="27">
        <f>CRP!N1050</f>
        <v>0</v>
      </c>
      <c r="F1103" s="27">
        <f>CRP!O1050</f>
        <v>0</v>
      </c>
      <c r="G1103" s="27">
        <f>CRP!P1050</f>
        <v>0</v>
      </c>
      <c r="H1103" s="27">
        <f>CRP!Q1050</f>
        <v>0</v>
      </c>
      <c r="AA1103" s="26" t="s">
        <v>11685</v>
      </c>
      <c r="AB1103" s="27">
        <v>0</v>
      </c>
      <c r="AC1103" s="27">
        <v>0</v>
      </c>
      <c r="AD1103" s="27">
        <v>0</v>
      </c>
      <c r="AE1103" s="27">
        <v>0</v>
      </c>
      <c r="AF1103" s="27">
        <v>0</v>
      </c>
      <c r="AG1103" s="27">
        <v>0</v>
      </c>
    </row>
    <row r="1104" spans="2:33">
      <c r="B1104" s="26" t="str">
        <f>CRP!K1051</f>
        <v/>
      </c>
      <c r="C1104" s="27">
        <f>CRP!L1051</f>
        <v>0</v>
      </c>
      <c r="D1104" s="27">
        <f>CRP!M1051</f>
        <v>0</v>
      </c>
      <c r="E1104" s="27">
        <f>CRP!N1051</f>
        <v>0</v>
      </c>
      <c r="F1104" s="27">
        <f>CRP!O1051</f>
        <v>0</v>
      </c>
      <c r="G1104" s="27">
        <f>CRP!P1051</f>
        <v>0</v>
      </c>
      <c r="H1104" s="27">
        <f>CRP!Q1051</f>
        <v>0</v>
      </c>
      <c r="AA1104" s="26" t="s">
        <v>11685</v>
      </c>
      <c r="AB1104" s="27">
        <v>0</v>
      </c>
      <c r="AC1104" s="27">
        <v>0</v>
      </c>
      <c r="AD1104" s="27">
        <v>0</v>
      </c>
      <c r="AE1104" s="27">
        <v>0</v>
      </c>
      <c r="AF1104" s="27">
        <v>0</v>
      </c>
      <c r="AG1104" s="27">
        <v>0</v>
      </c>
    </row>
    <row r="1105" spans="2:33">
      <c r="B1105" s="26" t="str">
        <f>CRP!K1052</f>
        <v/>
      </c>
      <c r="C1105" s="27">
        <f>CRP!L1052</f>
        <v>0</v>
      </c>
      <c r="D1105" s="27">
        <f>CRP!M1052</f>
        <v>0</v>
      </c>
      <c r="E1105" s="27">
        <f>CRP!N1052</f>
        <v>0</v>
      </c>
      <c r="F1105" s="27">
        <f>CRP!O1052</f>
        <v>0</v>
      </c>
      <c r="G1105" s="27">
        <f>CRP!P1052</f>
        <v>0</v>
      </c>
      <c r="H1105" s="27">
        <f>CRP!Q1052</f>
        <v>0</v>
      </c>
      <c r="AA1105" s="26" t="s">
        <v>11685</v>
      </c>
      <c r="AB1105" s="27">
        <v>0</v>
      </c>
      <c r="AC1105" s="27">
        <v>0</v>
      </c>
      <c r="AD1105" s="27">
        <v>0</v>
      </c>
      <c r="AE1105" s="27">
        <v>0</v>
      </c>
      <c r="AF1105" s="27">
        <v>0</v>
      </c>
      <c r="AG1105" s="27">
        <v>0</v>
      </c>
    </row>
    <row r="1106" spans="2:33">
      <c r="B1106" s="26" t="str">
        <f>CRP!K1053</f>
        <v/>
      </c>
      <c r="C1106" s="27">
        <f>CRP!L1053</f>
        <v>0</v>
      </c>
      <c r="D1106" s="27">
        <f>CRP!M1053</f>
        <v>0</v>
      </c>
      <c r="E1106" s="27">
        <f>CRP!N1053</f>
        <v>0</v>
      </c>
      <c r="F1106" s="27">
        <f>CRP!O1053</f>
        <v>0</v>
      </c>
      <c r="G1106" s="27">
        <f>CRP!P1053</f>
        <v>0</v>
      </c>
      <c r="H1106" s="27">
        <f>CRP!Q1053</f>
        <v>0</v>
      </c>
      <c r="AA1106" s="26" t="s">
        <v>11685</v>
      </c>
      <c r="AB1106" s="27">
        <v>0</v>
      </c>
      <c r="AC1106" s="27">
        <v>0</v>
      </c>
      <c r="AD1106" s="27">
        <v>0</v>
      </c>
      <c r="AE1106" s="27">
        <v>0</v>
      </c>
      <c r="AF1106" s="27">
        <v>0</v>
      </c>
      <c r="AG1106" s="27">
        <v>0</v>
      </c>
    </row>
    <row r="1107" spans="2:33">
      <c r="B1107" s="26" t="str">
        <f>CRP!K1054</f>
        <v/>
      </c>
      <c r="C1107" s="27">
        <f>CRP!L1054</f>
        <v>0</v>
      </c>
      <c r="D1107" s="27">
        <f>CRP!M1054</f>
        <v>0</v>
      </c>
      <c r="E1107" s="27">
        <f>CRP!N1054</f>
        <v>0</v>
      </c>
      <c r="F1107" s="27">
        <f>CRP!O1054</f>
        <v>0</v>
      </c>
      <c r="G1107" s="27">
        <f>CRP!P1054</f>
        <v>0</v>
      </c>
      <c r="H1107" s="27">
        <f>CRP!Q1054</f>
        <v>0</v>
      </c>
      <c r="AA1107" s="26" t="s">
        <v>11685</v>
      </c>
      <c r="AB1107" s="27">
        <v>0</v>
      </c>
      <c r="AC1107" s="27">
        <v>0</v>
      </c>
      <c r="AD1107" s="27">
        <v>0</v>
      </c>
      <c r="AE1107" s="27">
        <v>0</v>
      </c>
      <c r="AF1107" s="27">
        <v>0</v>
      </c>
      <c r="AG1107" s="27">
        <v>0</v>
      </c>
    </row>
    <row r="1108" spans="2:33">
      <c r="B1108" s="26" t="str">
        <f>CRP!K1055</f>
        <v/>
      </c>
      <c r="C1108" s="27">
        <f>CRP!L1055</f>
        <v>0</v>
      </c>
      <c r="D1108" s="27">
        <f>CRP!M1055</f>
        <v>0</v>
      </c>
      <c r="E1108" s="27">
        <f>CRP!N1055</f>
        <v>0</v>
      </c>
      <c r="F1108" s="27">
        <f>CRP!O1055</f>
        <v>0</v>
      </c>
      <c r="G1108" s="27">
        <f>CRP!P1055</f>
        <v>0</v>
      </c>
      <c r="H1108" s="27">
        <f>CRP!Q1055</f>
        <v>0</v>
      </c>
      <c r="AA1108" s="26" t="s">
        <v>11685</v>
      </c>
      <c r="AB1108" s="27">
        <v>0</v>
      </c>
      <c r="AC1108" s="27">
        <v>0</v>
      </c>
      <c r="AD1108" s="27">
        <v>0</v>
      </c>
      <c r="AE1108" s="27">
        <v>0</v>
      </c>
      <c r="AF1108" s="27">
        <v>0</v>
      </c>
      <c r="AG1108" s="27">
        <v>0</v>
      </c>
    </row>
    <row r="1109" spans="2:33">
      <c r="B1109" s="26" t="str">
        <f>CRP!K1056</f>
        <v/>
      </c>
      <c r="C1109" s="27">
        <f>CRP!L1056</f>
        <v>0</v>
      </c>
      <c r="D1109" s="27">
        <f>CRP!M1056</f>
        <v>0</v>
      </c>
      <c r="E1109" s="27">
        <f>CRP!N1056</f>
        <v>0</v>
      </c>
      <c r="F1109" s="27">
        <f>CRP!O1056</f>
        <v>0</v>
      </c>
      <c r="G1109" s="27">
        <f>CRP!P1056</f>
        <v>0</v>
      </c>
      <c r="H1109" s="27">
        <f>CRP!Q1056</f>
        <v>0</v>
      </c>
      <c r="AA1109" s="26" t="s">
        <v>11685</v>
      </c>
      <c r="AB1109" s="27">
        <v>0</v>
      </c>
      <c r="AC1109" s="27">
        <v>0</v>
      </c>
      <c r="AD1109" s="27">
        <v>0</v>
      </c>
      <c r="AE1109" s="27">
        <v>0</v>
      </c>
      <c r="AF1109" s="27">
        <v>0</v>
      </c>
      <c r="AG1109" s="27">
        <v>0</v>
      </c>
    </row>
    <row r="1110" spans="2:33">
      <c r="B1110" s="26" t="str">
        <f>CRP!K1057</f>
        <v/>
      </c>
      <c r="C1110" s="27">
        <f>CRP!L1057</f>
        <v>0</v>
      </c>
      <c r="D1110" s="27">
        <f>CRP!M1057</f>
        <v>0</v>
      </c>
      <c r="E1110" s="27">
        <f>CRP!N1057</f>
        <v>0</v>
      </c>
      <c r="F1110" s="27">
        <f>CRP!O1057</f>
        <v>0</v>
      </c>
      <c r="G1110" s="27">
        <f>CRP!P1057</f>
        <v>0</v>
      </c>
      <c r="H1110" s="27">
        <f>CRP!Q1057</f>
        <v>0</v>
      </c>
      <c r="AA1110" s="26" t="s">
        <v>11685</v>
      </c>
      <c r="AB1110" s="27">
        <v>0</v>
      </c>
      <c r="AC1110" s="27">
        <v>0</v>
      </c>
      <c r="AD1110" s="27">
        <v>0</v>
      </c>
      <c r="AE1110" s="27">
        <v>0</v>
      </c>
      <c r="AF1110" s="27">
        <v>0</v>
      </c>
      <c r="AG1110" s="27">
        <v>0</v>
      </c>
    </row>
    <row r="1111" spans="2:33">
      <c r="B1111" s="26" t="str">
        <f>CRP!K1058</f>
        <v/>
      </c>
      <c r="C1111" s="27">
        <f>CRP!L1058</f>
        <v>0</v>
      </c>
      <c r="D1111" s="27">
        <f>CRP!M1058</f>
        <v>0</v>
      </c>
      <c r="E1111" s="27">
        <f>CRP!N1058</f>
        <v>0</v>
      </c>
      <c r="F1111" s="27">
        <f>CRP!O1058</f>
        <v>0</v>
      </c>
      <c r="G1111" s="27">
        <f>CRP!P1058</f>
        <v>0</v>
      </c>
      <c r="H1111" s="27">
        <f>CRP!Q1058</f>
        <v>0</v>
      </c>
      <c r="AA1111" s="26" t="s">
        <v>11685</v>
      </c>
      <c r="AB1111" s="27">
        <v>0</v>
      </c>
      <c r="AC1111" s="27">
        <v>0</v>
      </c>
      <c r="AD1111" s="27">
        <v>0</v>
      </c>
      <c r="AE1111" s="27">
        <v>0</v>
      </c>
      <c r="AF1111" s="27">
        <v>0</v>
      </c>
      <c r="AG1111" s="27">
        <v>0</v>
      </c>
    </row>
    <row r="1112" spans="2:33">
      <c r="B1112" s="26" t="str">
        <f>CRP!K1059</f>
        <v/>
      </c>
      <c r="C1112" s="27">
        <f>CRP!L1059</f>
        <v>0</v>
      </c>
      <c r="D1112" s="27">
        <f>CRP!M1059</f>
        <v>0</v>
      </c>
      <c r="E1112" s="27">
        <f>CRP!N1059</f>
        <v>0</v>
      </c>
      <c r="F1112" s="27">
        <f>CRP!O1059</f>
        <v>0</v>
      </c>
      <c r="G1112" s="27">
        <f>CRP!P1059</f>
        <v>0</v>
      </c>
      <c r="H1112" s="27">
        <f>CRP!Q1059</f>
        <v>0</v>
      </c>
      <c r="AA1112" s="26" t="s">
        <v>11685</v>
      </c>
      <c r="AB1112" s="27">
        <v>0</v>
      </c>
      <c r="AC1112" s="27">
        <v>0</v>
      </c>
      <c r="AD1112" s="27">
        <v>0</v>
      </c>
      <c r="AE1112" s="27">
        <v>0</v>
      </c>
      <c r="AF1112" s="27">
        <v>0</v>
      </c>
      <c r="AG1112" s="27">
        <v>0</v>
      </c>
    </row>
    <row r="1113" spans="2:33">
      <c r="B1113" s="26" t="str">
        <f>CRP!K1060</f>
        <v/>
      </c>
      <c r="C1113" s="27">
        <f>CRP!L1060</f>
        <v>0</v>
      </c>
      <c r="D1113" s="27">
        <f>CRP!M1060</f>
        <v>0</v>
      </c>
      <c r="E1113" s="27">
        <f>CRP!N1060</f>
        <v>0</v>
      </c>
      <c r="F1113" s="27">
        <f>CRP!O1060</f>
        <v>0</v>
      </c>
      <c r="G1113" s="27">
        <f>CRP!P1060</f>
        <v>0</v>
      </c>
      <c r="H1113" s="27">
        <f>CRP!Q1060</f>
        <v>0</v>
      </c>
      <c r="AA1113" s="26" t="s">
        <v>11685</v>
      </c>
      <c r="AB1113" s="27">
        <v>0</v>
      </c>
      <c r="AC1113" s="27">
        <v>0</v>
      </c>
      <c r="AD1113" s="27">
        <v>0</v>
      </c>
      <c r="AE1113" s="27">
        <v>0</v>
      </c>
      <c r="AF1113" s="27">
        <v>0</v>
      </c>
      <c r="AG1113" s="27">
        <v>0</v>
      </c>
    </row>
    <row r="1114" spans="2:33">
      <c r="B1114" s="26" t="str">
        <f>CRP!K1061</f>
        <v/>
      </c>
      <c r="C1114" s="27">
        <f>CRP!L1061</f>
        <v>0</v>
      </c>
      <c r="D1114" s="27">
        <f>CRP!M1061</f>
        <v>0</v>
      </c>
      <c r="E1114" s="27">
        <f>CRP!N1061</f>
        <v>0</v>
      </c>
      <c r="F1114" s="27">
        <f>CRP!O1061</f>
        <v>0</v>
      </c>
      <c r="G1114" s="27">
        <f>CRP!P1061</f>
        <v>0</v>
      </c>
      <c r="H1114" s="27">
        <f>CRP!Q1061</f>
        <v>0</v>
      </c>
      <c r="AA1114" s="26" t="s">
        <v>11685</v>
      </c>
      <c r="AB1114" s="27">
        <v>0</v>
      </c>
      <c r="AC1114" s="27">
        <v>0</v>
      </c>
      <c r="AD1114" s="27">
        <v>0</v>
      </c>
      <c r="AE1114" s="27">
        <v>0</v>
      </c>
      <c r="AF1114" s="27">
        <v>0</v>
      </c>
      <c r="AG1114" s="27">
        <v>0</v>
      </c>
    </row>
    <row r="1115" spans="2:33">
      <c r="B1115" s="26" t="str">
        <f>CRP!K1062</f>
        <v/>
      </c>
      <c r="C1115" s="27">
        <f>CRP!L1062</f>
        <v>0</v>
      </c>
      <c r="D1115" s="27">
        <f>CRP!M1062</f>
        <v>0</v>
      </c>
      <c r="E1115" s="27">
        <f>CRP!N1062</f>
        <v>0</v>
      </c>
      <c r="F1115" s="27">
        <f>CRP!O1062</f>
        <v>0</v>
      </c>
      <c r="G1115" s="27">
        <f>CRP!P1062</f>
        <v>0</v>
      </c>
      <c r="H1115" s="27">
        <f>CRP!Q1062</f>
        <v>0</v>
      </c>
      <c r="AA1115" s="26" t="s">
        <v>11685</v>
      </c>
      <c r="AB1115" s="27">
        <v>0</v>
      </c>
      <c r="AC1115" s="27">
        <v>0</v>
      </c>
      <c r="AD1115" s="27">
        <v>0</v>
      </c>
      <c r="AE1115" s="27">
        <v>0</v>
      </c>
      <c r="AF1115" s="27">
        <v>0</v>
      </c>
      <c r="AG1115" s="27">
        <v>0</v>
      </c>
    </row>
    <row r="1116" spans="2:33">
      <c r="B1116" s="26" t="str">
        <f>CRP!K1063</f>
        <v/>
      </c>
      <c r="C1116" s="27">
        <f>CRP!L1063</f>
        <v>0</v>
      </c>
      <c r="D1116" s="27">
        <f>CRP!M1063</f>
        <v>0</v>
      </c>
      <c r="E1116" s="27">
        <f>CRP!N1063</f>
        <v>0</v>
      </c>
      <c r="F1116" s="27">
        <f>CRP!O1063</f>
        <v>0</v>
      </c>
      <c r="G1116" s="27">
        <f>CRP!P1063</f>
        <v>0</v>
      </c>
      <c r="H1116" s="27">
        <f>CRP!Q1063</f>
        <v>0</v>
      </c>
      <c r="AA1116" s="26" t="s">
        <v>11685</v>
      </c>
      <c r="AB1116" s="27">
        <v>0</v>
      </c>
      <c r="AC1116" s="27">
        <v>0</v>
      </c>
      <c r="AD1116" s="27">
        <v>0</v>
      </c>
      <c r="AE1116" s="27">
        <v>0</v>
      </c>
      <c r="AF1116" s="27">
        <v>0</v>
      </c>
      <c r="AG1116" s="27">
        <v>0</v>
      </c>
    </row>
    <row r="1117" spans="2:33">
      <c r="B1117" s="26" t="str">
        <f>CRP!K1064</f>
        <v/>
      </c>
      <c r="C1117" s="27">
        <f>CRP!L1064</f>
        <v>0</v>
      </c>
      <c r="D1117" s="27">
        <f>CRP!M1064</f>
        <v>0</v>
      </c>
      <c r="E1117" s="27">
        <f>CRP!N1064</f>
        <v>0</v>
      </c>
      <c r="F1117" s="27">
        <f>CRP!O1064</f>
        <v>0</v>
      </c>
      <c r="G1117" s="27">
        <f>CRP!P1064</f>
        <v>0</v>
      </c>
      <c r="H1117" s="27">
        <f>CRP!Q1064</f>
        <v>0</v>
      </c>
      <c r="AA1117" s="26" t="s">
        <v>11685</v>
      </c>
      <c r="AB1117" s="27">
        <v>0</v>
      </c>
      <c r="AC1117" s="27">
        <v>0</v>
      </c>
      <c r="AD1117" s="27">
        <v>0</v>
      </c>
      <c r="AE1117" s="27">
        <v>0</v>
      </c>
      <c r="AF1117" s="27">
        <v>0</v>
      </c>
      <c r="AG1117" s="27">
        <v>0</v>
      </c>
    </row>
    <row r="1118" spans="2:33">
      <c r="B1118" s="26" t="str">
        <f>CRP!K1065</f>
        <v/>
      </c>
      <c r="C1118" s="27">
        <f>CRP!L1065</f>
        <v>0</v>
      </c>
      <c r="D1118" s="27">
        <f>CRP!M1065</f>
        <v>0</v>
      </c>
      <c r="E1118" s="27">
        <f>CRP!N1065</f>
        <v>0</v>
      </c>
      <c r="F1118" s="27">
        <f>CRP!O1065</f>
        <v>0</v>
      </c>
      <c r="G1118" s="27">
        <f>CRP!P1065</f>
        <v>0</v>
      </c>
      <c r="H1118" s="27">
        <f>CRP!Q1065</f>
        <v>0</v>
      </c>
      <c r="AA1118" s="26" t="s">
        <v>11685</v>
      </c>
      <c r="AB1118" s="27">
        <v>0</v>
      </c>
      <c r="AC1118" s="27">
        <v>0</v>
      </c>
      <c r="AD1118" s="27">
        <v>0</v>
      </c>
      <c r="AE1118" s="27">
        <v>0</v>
      </c>
      <c r="AF1118" s="27">
        <v>0</v>
      </c>
      <c r="AG1118" s="27">
        <v>0</v>
      </c>
    </row>
    <row r="1119" spans="2:33">
      <c r="B1119" s="26" t="str">
        <f>CRP!K1066</f>
        <v/>
      </c>
      <c r="C1119" s="27">
        <f>CRP!L1066</f>
        <v>0</v>
      </c>
      <c r="D1119" s="27">
        <f>CRP!M1066</f>
        <v>0</v>
      </c>
      <c r="E1119" s="27">
        <f>CRP!N1066</f>
        <v>0</v>
      </c>
      <c r="F1119" s="27">
        <f>CRP!O1066</f>
        <v>0</v>
      </c>
      <c r="G1119" s="27">
        <f>CRP!P1066</f>
        <v>0</v>
      </c>
      <c r="H1119" s="27">
        <f>CRP!Q1066</f>
        <v>0</v>
      </c>
      <c r="AA1119" s="26" t="s">
        <v>11685</v>
      </c>
      <c r="AB1119" s="27">
        <v>0</v>
      </c>
      <c r="AC1119" s="27">
        <v>0</v>
      </c>
      <c r="AD1119" s="27">
        <v>0</v>
      </c>
      <c r="AE1119" s="27">
        <v>0</v>
      </c>
      <c r="AF1119" s="27">
        <v>0</v>
      </c>
      <c r="AG1119" s="27">
        <v>0</v>
      </c>
    </row>
    <row r="1120" spans="2:33">
      <c r="B1120" s="26" t="str">
        <f>CRP!K1067</f>
        <v/>
      </c>
      <c r="C1120" s="27">
        <f>CRP!L1067</f>
        <v>0</v>
      </c>
      <c r="D1120" s="27">
        <f>CRP!M1067</f>
        <v>0</v>
      </c>
      <c r="E1120" s="27">
        <f>CRP!N1067</f>
        <v>0</v>
      </c>
      <c r="F1120" s="27">
        <f>CRP!O1067</f>
        <v>0</v>
      </c>
      <c r="G1120" s="27">
        <f>CRP!P1067</f>
        <v>0</v>
      </c>
      <c r="H1120" s="27">
        <f>CRP!Q1067</f>
        <v>0</v>
      </c>
      <c r="AA1120" s="26" t="s">
        <v>11685</v>
      </c>
      <c r="AB1120" s="27">
        <v>0</v>
      </c>
      <c r="AC1120" s="27">
        <v>0</v>
      </c>
      <c r="AD1120" s="27">
        <v>0</v>
      </c>
      <c r="AE1120" s="27">
        <v>0</v>
      </c>
      <c r="AF1120" s="27">
        <v>0</v>
      </c>
      <c r="AG1120" s="27">
        <v>0</v>
      </c>
    </row>
    <row r="1121" spans="2:33">
      <c r="B1121" s="26" t="str">
        <f>CRP!K1068</f>
        <v/>
      </c>
      <c r="C1121" s="27">
        <f>CRP!L1068</f>
        <v>0</v>
      </c>
      <c r="D1121" s="27">
        <f>CRP!M1068</f>
        <v>0</v>
      </c>
      <c r="E1121" s="27">
        <f>CRP!N1068</f>
        <v>0</v>
      </c>
      <c r="F1121" s="27">
        <f>CRP!O1068</f>
        <v>0</v>
      </c>
      <c r="G1121" s="27">
        <f>CRP!P1068</f>
        <v>0</v>
      </c>
      <c r="H1121" s="27">
        <f>CRP!Q1068</f>
        <v>0</v>
      </c>
      <c r="AA1121" s="26" t="s">
        <v>11685</v>
      </c>
      <c r="AB1121" s="27">
        <v>0</v>
      </c>
      <c r="AC1121" s="27">
        <v>0</v>
      </c>
      <c r="AD1121" s="27">
        <v>0</v>
      </c>
      <c r="AE1121" s="27">
        <v>0</v>
      </c>
      <c r="AF1121" s="27">
        <v>0</v>
      </c>
      <c r="AG1121" s="27">
        <v>0</v>
      </c>
    </row>
    <row r="1122" spans="2:33">
      <c r="B1122" s="26" t="str">
        <f>CRP!K1069</f>
        <v/>
      </c>
      <c r="C1122" s="27">
        <f>CRP!L1069</f>
        <v>0</v>
      </c>
      <c r="D1122" s="27">
        <f>CRP!M1069</f>
        <v>0</v>
      </c>
      <c r="E1122" s="27">
        <f>CRP!N1069</f>
        <v>0</v>
      </c>
      <c r="F1122" s="27">
        <f>CRP!O1069</f>
        <v>0</v>
      </c>
      <c r="G1122" s="27">
        <f>CRP!P1069</f>
        <v>0</v>
      </c>
      <c r="H1122" s="27">
        <f>CRP!Q1069</f>
        <v>0</v>
      </c>
      <c r="AA1122" s="26" t="s">
        <v>11685</v>
      </c>
      <c r="AB1122" s="27">
        <v>0</v>
      </c>
      <c r="AC1122" s="27">
        <v>0</v>
      </c>
      <c r="AD1122" s="27">
        <v>0</v>
      </c>
      <c r="AE1122" s="27">
        <v>0</v>
      </c>
      <c r="AF1122" s="27">
        <v>0</v>
      </c>
      <c r="AG1122" s="27">
        <v>0</v>
      </c>
    </row>
    <row r="1123" spans="2:33">
      <c r="B1123" s="26" t="str">
        <f>CRP!K1070</f>
        <v/>
      </c>
      <c r="C1123" s="27">
        <f>CRP!L1070</f>
        <v>0</v>
      </c>
      <c r="D1123" s="27">
        <f>CRP!M1070</f>
        <v>0</v>
      </c>
      <c r="E1123" s="27">
        <f>CRP!N1070</f>
        <v>0</v>
      </c>
      <c r="F1123" s="27">
        <f>CRP!O1070</f>
        <v>0</v>
      </c>
      <c r="G1123" s="27">
        <f>CRP!P1070</f>
        <v>0</v>
      </c>
      <c r="H1123" s="27">
        <f>CRP!Q1070</f>
        <v>0</v>
      </c>
      <c r="AA1123" s="26" t="s">
        <v>11685</v>
      </c>
      <c r="AB1123" s="27">
        <v>0</v>
      </c>
      <c r="AC1123" s="27">
        <v>0</v>
      </c>
      <c r="AD1123" s="27">
        <v>0</v>
      </c>
      <c r="AE1123" s="27">
        <v>0</v>
      </c>
      <c r="AF1123" s="27">
        <v>0</v>
      </c>
      <c r="AG1123" s="27">
        <v>0</v>
      </c>
    </row>
    <row r="1124" spans="2:33">
      <c r="B1124" s="26" t="str">
        <f>CRP!K1071</f>
        <v/>
      </c>
      <c r="C1124" s="27">
        <f>CRP!L1071</f>
        <v>0</v>
      </c>
      <c r="D1124" s="27">
        <f>CRP!M1071</f>
        <v>0</v>
      </c>
      <c r="E1124" s="27">
        <f>CRP!N1071</f>
        <v>0</v>
      </c>
      <c r="F1124" s="27">
        <f>CRP!O1071</f>
        <v>0</v>
      </c>
      <c r="G1124" s="27">
        <f>CRP!P1071</f>
        <v>0</v>
      </c>
      <c r="H1124" s="27">
        <f>CRP!Q1071</f>
        <v>0</v>
      </c>
      <c r="AA1124" s="26" t="s">
        <v>11685</v>
      </c>
      <c r="AB1124" s="27">
        <v>0</v>
      </c>
      <c r="AC1124" s="27">
        <v>0</v>
      </c>
      <c r="AD1124" s="27">
        <v>0</v>
      </c>
      <c r="AE1124" s="27">
        <v>0</v>
      </c>
      <c r="AF1124" s="27">
        <v>0</v>
      </c>
      <c r="AG1124" s="27">
        <v>0</v>
      </c>
    </row>
    <row r="1125" spans="2:33">
      <c r="B1125" s="26" t="str">
        <f>CRP!K1072</f>
        <v/>
      </c>
      <c r="C1125" s="27">
        <f>CRP!L1072</f>
        <v>0</v>
      </c>
      <c r="D1125" s="27">
        <f>CRP!M1072</f>
        <v>0</v>
      </c>
      <c r="E1125" s="27">
        <f>CRP!N1072</f>
        <v>0</v>
      </c>
      <c r="F1125" s="27">
        <f>CRP!O1072</f>
        <v>0</v>
      </c>
      <c r="G1125" s="27">
        <f>CRP!P1072</f>
        <v>0</v>
      </c>
      <c r="H1125" s="27">
        <f>CRP!Q1072</f>
        <v>0</v>
      </c>
      <c r="AA1125" s="26" t="s">
        <v>11685</v>
      </c>
      <c r="AB1125" s="27">
        <v>0</v>
      </c>
      <c r="AC1125" s="27">
        <v>0</v>
      </c>
      <c r="AD1125" s="27">
        <v>0</v>
      </c>
      <c r="AE1125" s="27">
        <v>0</v>
      </c>
      <c r="AF1125" s="27">
        <v>0</v>
      </c>
      <c r="AG1125" s="27">
        <v>0</v>
      </c>
    </row>
    <row r="1126" spans="2:33">
      <c r="B1126" s="26" t="str">
        <f>CRP!K1073</f>
        <v/>
      </c>
      <c r="C1126" s="27">
        <f>CRP!L1073</f>
        <v>0</v>
      </c>
      <c r="D1126" s="27">
        <f>CRP!M1073</f>
        <v>0</v>
      </c>
      <c r="E1126" s="27">
        <f>CRP!N1073</f>
        <v>0</v>
      </c>
      <c r="F1126" s="27">
        <f>CRP!O1073</f>
        <v>0</v>
      </c>
      <c r="G1126" s="27">
        <f>CRP!P1073</f>
        <v>0</v>
      </c>
      <c r="H1126" s="27">
        <f>CRP!Q1073</f>
        <v>0</v>
      </c>
      <c r="AA1126" s="26" t="s">
        <v>11685</v>
      </c>
      <c r="AB1126" s="27">
        <v>0</v>
      </c>
      <c r="AC1126" s="27">
        <v>0</v>
      </c>
      <c r="AD1126" s="27">
        <v>0</v>
      </c>
      <c r="AE1126" s="27">
        <v>0</v>
      </c>
      <c r="AF1126" s="27">
        <v>0</v>
      </c>
      <c r="AG1126" s="27">
        <v>0</v>
      </c>
    </row>
    <row r="1127" spans="2:33">
      <c r="B1127" s="26" t="str">
        <f>CRP!K1074</f>
        <v/>
      </c>
      <c r="C1127" s="27">
        <f>CRP!L1074</f>
        <v>0</v>
      </c>
      <c r="D1127" s="27">
        <f>CRP!M1074</f>
        <v>0</v>
      </c>
      <c r="E1127" s="27">
        <f>CRP!N1074</f>
        <v>0</v>
      </c>
      <c r="F1127" s="27">
        <f>CRP!O1074</f>
        <v>0</v>
      </c>
      <c r="G1127" s="27">
        <f>CRP!P1074</f>
        <v>0</v>
      </c>
      <c r="H1127" s="27">
        <f>CRP!Q1074</f>
        <v>0</v>
      </c>
      <c r="AA1127" s="26" t="s">
        <v>11685</v>
      </c>
      <c r="AB1127" s="27">
        <v>0</v>
      </c>
      <c r="AC1127" s="27">
        <v>0</v>
      </c>
      <c r="AD1127" s="27">
        <v>0</v>
      </c>
      <c r="AE1127" s="27">
        <v>0</v>
      </c>
      <c r="AF1127" s="27">
        <v>0</v>
      </c>
      <c r="AG1127" s="27">
        <v>0</v>
      </c>
    </row>
    <row r="1128" spans="2:33">
      <c r="B1128" s="26" t="str">
        <f>CRP!K1075</f>
        <v/>
      </c>
      <c r="C1128" s="27">
        <f>CRP!L1075</f>
        <v>0</v>
      </c>
      <c r="D1128" s="27">
        <f>CRP!M1075</f>
        <v>0</v>
      </c>
      <c r="E1128" s="27">
        <f>CRP!N1075</f>
        <v>0</v>
      </c>
      <c r="F1128" s="27">
        <f>CRP!O1075</f>
        <v>0</v>
      </c>
      <c r="G1128" s="27">
        <f>CRP!P1075</f>
        <v>0</v>
      </c>
      <c r="H1128" s="27">
        <f>CRP!Q1075</f>
        <v>0</v>
      </c>
      <c r="AA1128" s="26" t="s">
        <v>11685</v>
      </c>
      <c r="AB1128" s="27">
        <v>0</v>
      </c>
      <c r="AC1128" s="27">
        <v>0</v>
      </c>
      <c r="AD1128" s="27">
        <v>0</v>
      </c>
      <c r="AE1128" s="27">
        <v>0</v>
      </c>
      <c r="AF1128" s="27">
        <v>0</v>
      </c>
      <c r="AG1128" s="27">
        <v>0</v>
      </c>
    </row>
    <row r="1129" spans="2:33">
      <c r="B1129" s="26" t="str">
        <f>CRP!K1076</f>
        <v/>
      </c>
      <c r="C1129" s="27">
        <f>CRP!L1076</f>
        <v>0</v>
      </c>
      <c r="D1129" s="27">
        <f>CRP!M1076</f>
        <v>0</v>
      </c>
      <c r="E1129" s="27">
        <f>CRP!N1076</f>
        <v>0</v>
      </c>
      <c r="F1129" s="27">
        <f>CRP!O1076</f>
        <v>0</v>
      </c>
      <c r="G1129" s="27">
        <f>CRP!P1076</f>
        <v>0</v>
      </c>
      <c r="H1129" s="27">
        <f>CRP!Q1076</f>
        <v>0</v>
      </c>
      <c r="AA1129" s="26" t="s">
        <v>11685</v>
      </c>
      <c r="AB1129" s="27">
        <v>0</v>
      </c>
      <c r="AC1129" s="27">
        <v>0</v>
      </c>
      <c r="AD1129" s="27">
        <v>0</v>
      </c>
      <c r="AE1129" s="27">
        <v>0</v>
      </c>
      <c r="AF1129" s="27">
        <v>0</v>
      </c>
      <c r="AG1129" s="27">
        <v>0</v>
      </c>
    </row>
    <row r="1130" spans="2:33">
      <c r="B1130" s="26" t="str">
        <f>CRP!K1077</f>
        <v/>
      </c>
      <c r="C1130" s="27">
        <f>CRP!L1077</f>
        <v>0</v>
      </c>
      <c r="D1130" s="27">
        <f>CRP!M1077</f>
        <v>0</v>
      </c>
      <c r="E1130" s="27">
        <f>CRP!N1077</f>
        <v>0</v>
      </c>
      <c r="F1130" s="27">
        <f>CRP!O1077</f>
        <v>0</v>
      </c>
      <c r="G1130" s="27">
        <f>CRP!P1077</f>
        <v>0</v>
      </c>
      <c r="H1130" s="27">
        <f>CRP!Q1077</f>
        <v>0</v>
      </c>
      <c r="AA1130" s="26" t="s">
        <v>11685</v>
      </c>
      <c r="AB1130" s="27">
        <v>0</v>
      </c>
      <c r="AC1130" s="27">
        <v>0</v>
      </c>
      <c r="AD1130" s="27">
        <v>0</v>
      </c>
      <c r="AE1130" s="27">
        <v>0</v>
      </c>
      <c r="AF1130" s="27">
        <v>0</v>
      </c>
      <c r="AG1130" s="27">
        <v>0</v>
      </c>
    </row>
    <row r="1131" spans="2:33">
      <c r="B1131" s="26" t="str">
        <f>CRP!K1078</f>
        <v/>
      </c>
      <c r="C1131" s="27">
        <f>CRP!L1078</f>
        <v>0</v>
      </c>
      <c r="D1131" s="27">
        <f>CRP!M1078</f>
        <v>0</v>
      </c>
      <c r="E1131" s="27">
        <f>CRP!N1078</f>
        <v>0</v>
      </c>
      <c r="F1131" s="27">
        <f>CRP!O1078</f>
        <v>0</v>
      </c>
      <c r="G1131" s="27">
        <f>CRP!P1078</f>
        <v>0</v>
      </c>
      <c r="H1131" s="27">
        <f>CRP!Q1078</f>
        <v>0</v>
      </c>
      <c r="AA1131" s="26" t="s">
        <v>11685</v>
      </c>
      <c r="AB1131" s="27">
        <v>0</v>
      </c>
      <c r="AC1131" s="27">
        <v>0</v>
      </c>
      <c r="AD1131" s="27">
        <v>0</v>
      </c>
      <c r="AE1131" s="27">
        <v>0</v>
      </c>
      <c r="AF1131" s="27">
        <v>0</v>
      </c>
      <c r="AG1131" s="27">
        <v>0</v>
      </c>
    </row>
    <row r="1132" spans="2:33">
      <c r="B1132" s="26" t="str">
        <f>CRP!K1079</f>
        <v/>
      </c>
      <c r="C1132" s="27">
        <f>CRP!L1079</f>
        <v>0</v>
      </c>
      <c r="D1132" s="27">
        <f>CRP!M1079</f>
        <v>0</v>
      </c>
      <c r="E1132" s="27">
        <f>CRP!N1079</f>
        <v>0</v>
      </c>
      <c r="F1132" s="27">
        <f>CRP!O1079</f>
        <v>0</v>
      </c>
      <c r="G1132" s="27">
        <f>CRP!P1079</f>
        <v>0</v>
      </c>
      <c r="H1132" s="27">
        <f>CRP!Q1079</f>
        <v>0</v>
      </c>
      <c r="AA1132" s="26" t="s">
        <v>11685</v>
      </c>
      <c r="AB1132" s="27">
        <v>0</v>
      </c>
      <c r="AC1132" s="27">
        <v>0</v>
      </c>
      <c r="AD1132" s="27">
        <v>0</v>
      </c>
      <c r="AE1132" s="27">
        <v>0</v>
      </c>
      <c r="AF1132" s="27">
        <v>0</v>
      </c>
      <c r="AG1132" s="27">
        <v>0</v>
      </c>
    </row>
    <row r="1133" spans="2:33">
      <c r="B1133" s="26" t="str">
        <f>CRP!K1080</f>
        <v/>
      </c>
      <c r="C1133" s="27">
        <f>CRP!L1080</f>
        <v>0</v>
      </c>
      <c r="D1133" s="27">
        <f>CRP!M1080</f>
        <v>0</v>
      </c>
      <c r="E1133" s="27">
        <f>CRP!N1080</f>
        <v>0</v>
      </c>
      <c r="F1133" s="27">
        <f>CRP!O1080</f>
        <v>0</v>
      </c>
      <c r="G1133" s="27">
        <f>CRP!P1080</f>
        <v>0</v>
      </c>
      <c r="H1133" s="27">
        <f>CRP!Q1080</f>
        <v>0</v>
      </c>
      <c r="AA1133" s="26" t="s">
        <v>11685</v>
      </c>
      <c r="AB1133" s="27">
        <v>0</v>
      </c>
      <c r="AC1133" s="27">
        <v>0</v>
      </c>
      <c r="AD1133" s="27">
        <v>0</v>
      </c>
      <c r="AE1133" s="27">
        <v>0</v>
      </c>
      <c r="AF1133" s="27">
        <v>0</v>
      </c>
      <c r="AG1133" s="27">
        <v>0</v>
      </c>
    </row>
    <row r="1134" spans="2:33">
      <c r="B1134" s="26" t="str">
        <f>CRP!K1081</f>
        <v/>
      </c>
      <c r="C1134" s="27">
        <f>CRP!L1081</f>
        <v>0</v>
      </c>
      <c r="D1134" s="27">
        <f>CRP!M1081</f>
        <v>0</v>
      </c>
      <c r="E1134" s="27">
        <f>CRP!N1081</f>
        <v>0</v>
      </c>
      <c r="F1134" s="27">
        <f>CRP!O1081</f>
        <v>0</v>
      </c>
      <c r="G1134" s="27">
        <f>CRP!P1081</f>
        <v>0</v>
      </c>
      <c r="H1134" s="27">
        <f>CRP!Q1081</f>
        <v>0</v>
      </c>
      <c r="AA1134" s="26" t="s">
        <v>11685</v>
      </c>
      <c r="AB1134" s="27">
        <v>0</v>
      </c>
      <c r="AC1134" s="27">
        <v>0</v>
      </c>
      <c r="AD1134" s="27">
        <v>0</v>
      </c>
      <c r="AE1134" s="27">
        <v>0</v>
      </c>
      <c r="AF1134" s="27">
        <v>0</v>
      </c>
      <c r="AG1134" s="27">
        <v>0</v>
      </c>
    </row>
    <row r="1135" spans="2:33">
      <c r="B1135" s="26" t="str">
        <f>CRP!K1082</f>
        <v/>
      </c>
      <c r="C1135" s="27">
        <f>CRP!L1082</f>
        <v>0</v>
      </c>
      <c r="D1135" s="27">
        <f>CRP!M1082</f>
        <v>0</v>
      </c>
      <c r="E1135" s="27">
        <f>CRP!N1082</f>
        <v>0</v>
      </c>
      <c r="F1135" s="27">
        <f>CRP!O1082</f>
        <v>0</v>
      </c>
      <c r="G1135" s="27">
        <f>CRP!P1082</f>
        <v>0</v>
      </c>
      <c r="H1135" s="27">
        <f>CRP!Q1082</f>
        <v>0</v>
      </c>
      <c r="AA1135" s="26" t="s">
        <v>11685</v>
      </c>
      <c r="AB1135" s="27">
        <v>0</v>
      </c>
      <c r="AC1135" s="27">
        <v>0</v>
      </c>
      <c r="AD1135" s="27">
        <v>0</v>
      </c>
      <c r="AE1135" s="27">
        <v>0</v>
      </c>
      <c r="AF1135" s="27">
        <v>0</v>
      </c>
      <c r="AG1135" s="27">
        <v>0</v>
      </c>
    </row>
    <row r="1136" spans="2:33">
      <c r="B1136" s="26" t="str">
        <f>CRP!K1083</f>
        <v/>
      </c>
      <c r="C1136" s="27">
        <f>CRP!L1083</f>
        <v>0</v>
      </c>
      <c r="D1136" s="27">
        <f>CRP!M1083</f>
        <v>0</v>
      </c>
      <c r="E1136" s="27">
        <f>CRP!N1083</f>
        <v>0</v>
      </c>
      <c r="F1136" s="27">
        <f>CRP!O1083</f>
        <v>0</v>
      </c>
      <c r="G1136" s="27">
        <f>CRP!P1083</f>
        <v>0</v>
      </c>
      <c r="H1136" s="27">
        <f>CRP!Q1083</f>
        <v>0</v>
      </c>
      <c r="AA1136" s="26" t="s">
        <v>11685</v>
      </c>
      <c r="AB1136" s="27">
        <v>0</v>
      </c>
      <c r="AC1136" s="27">
        <v>0</v>
      </c>
      <c r="AD1136" s="27">
        <v>0</v>
      </c>
      <c r="AE1136" s="27">
        <v>0</v>
      </c>
      <c r="AF1136" s="27">
        <v>0</v>
      </c>
      <c r="AG1136" s="27">
        <v>0</v>
      </c>
    </row>
    <row r="1137" spans="2:33">
      <c r="B1137" s="26" t="str">
        <f>CRP!K1084</f>
        <v/>
      </c>
      <c r="C1137" s="27">
        <f>CRP!L1084</f>
        <v>0</v>
      </c>
      <c r="D1137" s="27">
        <f>CRP!M1084</f>
        <v>0</v>
      </c>
      <c r="E1137" s="27">
        <f>CRP!N1084</f>
        <v>0</v>
      </c>
      <c r="F1137" s="27">
        <f>CRP!O1084</f>
        <v>0</v>
      </c>
      <c r="G1137" s="27">
        <f>CRP!P1084</f>
        <v>0</v>
      </c>
      <c r="H1137" s="27">
        <f>CRP!Q1084</f>
        <v>0</v>
      </c>
      <c r="AA1137" s="26" t="s">
        <v>11685</v>
      </c>
      <c r="AB1137" s="27">
        <v>0</v>
      </c>
      <c r="AC1137" s="27">
        <v>0</v>
      </c>
      <c r="AD1137" s="27">
        <v>0</v>
      </c>
      <c r="AE1137" s="27">
        <v>0</v>
      </c>
      <c r="AF1137" s="27">
        <v>0</v>
      </c>
      <c r="AG1137" s="27">
        <v>0</v>
      </c>
    </row>
    <row r="1138" spans="2:33">
      <c r="B1138" s="26" t="str">
        <f>CRP!K1085</f>
        <v/>
      </c>
      <c r="C1138" s="27">
        <f>CRP!L1085</f>
        <v>0</v>
      </c>
      <c r="D1138" s="27">
        <f>CRP!M1085</f>
        <v>0</v>
      </c>
      <c r="E1138" s="27">
        <f>CRP!N1085</f>
        <v>0</v>
      </c>
      <c r="F1138" s="27">
        <f>CRP!O1085</f>
        <v>0</v>
      </c>
      <c r="G1138" s="27">
        <f>CRP!P1085</f>
        <v>0</v>
      </c>
      <c r="H1138" s="27">
        <f>CRP!Q1085</f>
        <v>0</v>
      </c>
      <c r="AA1138" s="26" t="s">
        <v>11685</v>
      </c>
      <c r="AB1138" s="27">
        <v>0</v>
      </c>
      <c r="AC1138" s="27">
        <v>0</v>
      </c>
      <c r="AD1138" s="27">
        <v>0</v>
      </c>
      <c r="AE1138" s="27">
        <v>0</v>
      </c>
      <c r="AF1138" s="27">
        <v>0</v>
      </c>
      <c r="AG1138" s="27">
        <v>0</v>
      </c>
    </row>
    <row r="1139" spans="2:33">
      <c r="B1139" s="26" t="str">
        <f>CRP!K1086</f>
        <v/>
      </c>
      <c r="C1139" s="27">
        <f>CRP!L1086</f>
        <v>0</v>
      </c>
      <c r="D1139" s="27">
        <f>CRP!M1086</f>
        <v>0</v>
      </c>
      <c r="E1139" s="27">
        <f>CRP!N1086</f>
        <v>0</v>
      </c>
      <c r="F1139" s="27">
        <f>CRP!O1086</f>
        <v>0</v>
      </c>
      <c r="G1139" s="27">
        <f>CRP!P1086</f>
        <v>0</v>
      </c>
      <c r="H1139" s="27">
        <f>CRP!Q1086</f>
        <v>0</v>
      </c>
      <c r="AA1139" s="26" t="s">
        <v>11685</v>
      </c>
      <c r="AB1139" s="27">
        <v>0</v>
      </c>
      <c r="AC1139" s="27">
        <v>0</v>
      </c>
      <c r="AD1139" s="27">
        <v>0</v>
      </c>
      <c r="AE1139" s="27">
        <v>0</v>
      </c>
      <c r="AF1139" s="27">
        <v>0</v>
      </c>
      <c r="AG1139" s="27">
        <v>0</v>
      </c>
    </row>
    <row r="1140" spans="2:33">
      <c r="B1140" s="26" t="str">
        <f>CRP!K1087</f>
        <v/>
      </c>
      <c r="C1140" s="27">
        <f>CRP!L1087</f>
        <v>0</v>
      </c>
      <c r="D1140" s="27">
        <f>CRP!M1087</f>
        <v>0</v>
      </c>
      <c r="E1140" s="27">
        <f>CRP!N1087</f>
        <v>0</v>
      </c>
      <c r="F1140" s="27">
        <f>CRP!O1087</f>
        <v>0</v>
      </c>
      <c r="G1140" s="27">
        <f>CRP!P1087</f>
        <v>0</v>
      </c>
      <c r="H1140" s="27">
        <f>CRP!Q1087</f>
        <v>0</v>
      </c>
      <c r="AA1140" s="26" t="s">
        <v>11685</v>
      </c>
      <c r="AB1140" s="27">
        <v>0</v>
      </c>
      <c r="AC1140" s="27">
        <v>0</v>
      </c>
      <c r="AD1140" s="27">
        <v>0</v>
      </c>
      <c r="AE1140" s="27">
        <v>0</v>
      </c>
      <c r="AF1140" s="27">
        <v>0</v>
      </c>
      <c r="AG1140" s="27">
        <v>0</v>
      </c>
    </row>
    <row r="1141" spans="2:33">
      <c r="B1141" s="26" t="str">
        <f>CRP!K1088</f>
        <v/>
      </c>
      <c r="C1141" s="27">
        <f>CRP!L1088</f>
        <v>0</v>
      </c>
      <c r="D1141" s="27">
        <f>CRP!M1088</f>
        <v>0</v>
      </c>
      <c r="E1141" s="27">
        <f>CRP!N1088</f>
        <v>0</v>
      </c>
      <c r="F1141" s="27">
        <f>CRP!O1088</f>
        <v>0</v>
      </c>
      <c r="G1141" s="27">
        <f>CRP!P1088</f>
        <v>0</v>
      </c>
      <c r="H1141" s="27">
        <f>CRP!Q1088</f>
        <v>0</v>
      </c>
      <c r="AA1141" s="26" t="s">
        <v>11685</v>
      </c>
      <c r="AB1141" s="27">
        <v>0</v>
      </c>
      <c r="AC1141" s="27">
        <v>0</v>
      </c>
      <c r="AD1141" s="27">
        <v>0</v>
      </c>
      <c r="AE1141" s="27">
        <v>0</v>
      </c>
      <c r="AF1141" s="27">
        <v>0</v>
      </c>
      <c r="AG1141" s="27">
        <v>0</v>
      </c>
    </row>
    <row r="1142" spans="2:33">
      <c r="B1142" s="26" t="str">
        <f>CRP!K1089</f>
        <v/>
      </c>
      <c r="C1142" s="27">
        <f>CRP!L1089</f>
        <v>0</v>
      </c>
      <c r="D1142" s="27">
        <f>CRP!M1089</f>
        <v>0</v>
      </c>
      <c r="E1142" s="27">
        <f>CRP!N1089</f>
        <v>0</v>
      </c>
      <c r="F1142" s="27">
        <f>CRP!O1089</f>
        <v>0</v>
      </c>
      <c r="G1142" s="27">
        <f>CRP!P1089</f>
        <v>0</v>
      </c>
      <c r="H1142" s="27">
        <f>CRP!Q1089</f>
        <v>0</v>
      </c>
      <c r="AA1142" s="26" t="s">
        <v>11685</v>
      </c>
      <c r="AB1142" s="27">
        <v>0</v>
      </c>
      <c r="AC1142" s="27">
        <v>0</v>
      </c>
      <c r="AD1142" s="27">
        <v>0</v>
      </c>
      <c r="AE1142" s="27">
        <v>0</v>
      </c>
      <c r="AF1142" s="27">
        <v>0</v>
      </c>
      <c r="AG1142" s="27">
        <v>0</v>
      </c>
    </row>
    <row r="1143" spans="2:33">
      <c r="B1143" s="26" t="str">
        <f>CRP!K1090</f>
        <v/>
      </c>
      <c r="C1143" s="27">
        <f>CRP!L1090</f>
        <v>0</v>
      </c>
      <c r="D1143" s="27">
        <f>CRP!M1090</f>
        <v>0</v>
      </c>
      <c r="E1143" s="27">
        <f>CRP!N1090</f>
        <v>0</v>
      </c>
      <c r="F1143" s="27">
        <f>CRP!O1090</f>
        <v>0</v>
      </c>
      <c r="G1143" s="27">
        <f>CRP!P1090</f>
        <v>0</v>
      </c>
      <c r="H1143" s="27">
        <f>CRP!Q1090</f>
        <v>0</v>
      </c>
      <c r="AA1143" s="26" t="s">
        <v>11685</v>
      </c>
      <c r="AB1143" s="27">
        <v>0</v>
      </c>
      <c r="AC1143" s="27">
        <v>0</v>
      </c>
      <c r="AD1143" s="27">
        <v>0</v>
      </c>
      <c r="AE1143" s="27">
        <v>0</v>
      </c>
      <c r="AF1143" s="27">
        <v>0</v>
      </c>
      <c r="AG1143" s="27">
        <v>0</v>
      </c>
    </row>
    <row r="1144" spans="2:33">
      <c r="B1144" s="26" t="str">
        <f>CRP!K1091</f>
        <v/>
      </c>
      <c r="C1144" s="27">
        <f>CRP!L1091</f>
        <v>0</v>
      </c>
      <c r="D1144" s="27">
        <f>CRP!M1091</f>
        <v>0</v>
      </c>
      <c r="E1144" s="27">
        <f>CRP!N1091</f>
        <v>0</v>
      </c>
      <c r="F1144" s="27">
        <f>CRP!O1091</f>
        <v>0</v>
      </c>
      <c r="G1144" s="27">
        <f>CRP!P1091</f>
        <v>0</v>
      </c>
      <c r="H1144" s="27">
        <f>CRP!Q1091</f>
        <v>0</v>
      </c>
      <c r="AA1144" s="26" t="s">
        <v>11685</v>
      </c>
      <c r="AB1144" s="27">
        <v>0</v>
      </c>
      <c r="AC1144" s="27">
        <v>0</v>
      </c>
      <c r="AD1144" s="27">
        <v>0</v>
      </c>
      <c r="AE1144" s="27">
        <v>0</v>
      </c>
      <c r="AF1144" s="27">
        <v>0</v>
      </c>
      <c r="AG1144" s="27">
        <v>0</v>
      </c>
    </row>
    <row r="1145" spans="2:33">
      <c r="B1145" s="26" t="str">
        <f>CRP!K1092</f>
        <v/>
      </c>
      <c r="C1145" s="27">
        <f>CRP!L1092</f>
        <v>0</v>
      </c>
      <c r="D1145" s="27">
        <f>CRP!M1092</f>
        <v>0</v>
      </c>
      <c r="E1145" s="27">
        <f>CRP!N1092</f>
        <v>0</v>
      </c>
      <c r="F1145" s="27">
        <f>CRP!O1092</f>
        <v>0</v>
      </c>
      <c r="G1145" s="27">
        <f>CRP!P1092</f>
        <v>0</v>
      </c>
      <c r="H1145" s="27">
        <f>CRP!Q1092</f>
        <v>0</v>
      </c>
      <c r="AA1145" s="26" t="s">
        <v>11685</v>
      </c>
      <c r="AB1145" s="27">
        <v>0</v>
      </c>
      <c r="AC1145" s="27">
        <v>0</v>
      </c>
      <c r="AD1145" s="27">
        <v>0</v>
      </c>
      <c r="AE1145" s="27">
        <v>0</v>
      </c>
      <c r="AF1145" s="27">
        <v>0</v>
      </c>
      <c r="AG1145" s="27">
        <v>0</v>
      </c>
    </row>
    <row r="1146" spans="2:33">
      <c r="B1146" s="26" t="str">
        <f>CRP!K1093</f>
        <v/>
      </c>
      <c r="C1146" s="27">
        <f>CRP!L1093</f>
        <v>0</v>
      </c>
      <c r="D1146" s="27">
        <f>CRP!M1093</f>
        <v>0</v>
      </c>
      <c r="E1146" s="27">
        <f>CRP!N1093</f>
        <v>0</v>
      </c>
      <c r="F1146" s="27">
        <f>CRP!O1093</f>
        <v>0</v>
      </c>
      <c r="G1146" s="27">
        <f>CRP!P1093</f>
        <v>0</v>
      </c>
      <c r="H1146" s="27">
        <f>CRP!Q1093</f>
        <v>0</v>
      </c>
      <c r="AA1146" s="26" t="s">
        <v>11685</v>
      </c>
      <c r="AB1146" s="27">
        <v>0</v>
      </c>
      <c r="AC1146" s="27">
        <v>0</v>
      </c>
      <c r="AD1146" s="27">
        <v>0</v>
      </c>
      <c r="AE1146" s="27">
        <v>0</v>
      </c>
      <c r="AF1146" s="27">
        <v>0</v>
      </c>
      <c r="AG1146" s="27">
        <v>0</v>
      </c>
    </row>
    <row r="1147" spans="2:33">
      <c r="B1147" s="26" t="str">
        <f>CRP!K1094</f>
        <v/>
      </c>
      <c r="C1147" s="27">
        <f>CRP!L1094</f>
        <v>0</v>
      </c>
      <c r="D1147" s="27">
        <f>CRP!M1094</f>
        <v>0</v>
      </c>
      <c r="E1147" s="27">
        <f>CRP!N1094</f>
        <v>0</v>
      </c>
      <c r="F1147" s="27">
        <f>CRP!O1094</f>
        <v>0</v>
      </c>
      <c r="G1147" s="27">
        <f>CRP!P1094</f>
        <v>0</v>
      </c>
      <c r="H1147" s="27">
        <f>CRP!Q1094</f>
        <v>0</v>
      </c>
      <c r="AA1147" s="26" t="s">
        <v>11685</v>
      </c>
      <c r="AB1147" s="27">
        <v>0</v>
      </c>
      <c r="AC1147" s="27">
        <v>0</v>
      </c>
      <c r="AD1147" s="27">
        <v>0</v>
      </c>
      <c r="AE1147" s="27">
        <v>0</v>
      </c>
      <c r="AF1147" s="27">
        <v>0</v>
      </c>
      <c r="AG1147" s="27">
        <v>0</v>
      </c>
    </row>
    <row r="1148" spans="2:33">
      <c r="B1148" s="26" t="str">
        <f>CRP!K1095</f>
        <v/>
      </c>
      <c r="C1148" s="27">
        <f>CRP!L1095</f>
        <v>0</v>
      </c>
      <c r="D1148" s="27">
        <f>CRP!M1095</f>
        <v>0</v>
      </c>
      <c r="E1148" s="27">
        <f>CRP!N1095</f>
        <v>0</v>
      </c>
      <c r="F1148" s="27">
        <f>CRP!O1095</f>
        <v>0</v>
      </c>
      <c r="G1148" s="27">
        <f>CRP!P1095</f>
        <v>0</v>
      </c>
      <c r="H1148" s="27">
        <f>CRP!Q1095</f>
        <v>0</v>
      </c>
      <c r="AA1148" s="26" t="s">
        <v>11685</v>
      </c>
      <c r="AB1148" s="27">
        <v>0</v>
      </c>
      <c r="AC1148" s="27">
        <v>0</v>
      </c>
      <c r="AD1148" s="27">
        <v>0</v>
      </c>
      <c r="AE1148" s="27">
        <v>0</v>
      </c>
      <c r="AF1148" s="27">
        <v>0</v>
      </c>
      <c r="AG1148" s="27">
        <v>0</v>
      </c>
    </row>
    <row r="1149" spans="2:33">
      <c r="B1149" s="26" t="str">
        <f>CRP!K1096</f>
        <v/>
      </c>
      <c r="C1149" s="27">
        <f>CRP!L1096</f>
        <v>0</v>
      </c>
      <c r="D1149" s="27">
        <f>CRP!M1096</f>
        <v>0</v>
      </c>
      <c r="E1149" s="27">
        <f>CRP!N1096</f>
        <v>0</v>
      </c>
      <c r="F1149" s="27">
        <f>CRP!O1096</f>
        <v>0</v>
      </c>
      <c r="G1149" s="27">
        <f>CRP!P1096</f>
        <v>0</v>
      </c>
      <c r="H1149" s="27">
        <f>CRP!Q1096</f>
        <v>0</v>
      </c>
      <c r="AA1149" s="26" t="s">
        <v>11685</v>
      </c>
      <c r="AB1149" s="27">
        <v>0</v>
      </c>
      <c r="AC1149" s="27">
        <v>0</v>
      </c>
      <c r="AD1149" s="27">
        <v>0</v>
      </c>
      <c r="AE1149" s="27">
        <v>0</v>
      </c>
      <c r="AF1149" s="27">
        <v>0</v>
      </c>
      <c r="AG1149" s="27">
        <v>0</v>
      </c>
    </row>
    <row r="1150" spans="2:33">
      <c r="B1150" s="26" t="str">
        <f>CRP!K1097</f>
        <v/>
      </c>
      <c r="C1150" s="27">
        <f>CRP!L1097</f>
        <v>0</v>
      </c>
      <c r="D1150" s="27">
        <f>CRP!M1097</f>
        <v>0</v>
      </c>
      <c r="E1150" s="27">
        <f>CRP!N1097</f>
        <v>0</v>
      </c>
      <c r="F1150" s="27">
        <f>CRP!O1097</f>
        <v>0</v>
      </c>
      <c r="G1150" s="27">
        <f>CRP!P1097</f>
        <v>0</v>
      </c>
      <c r="H1150" s="27">
        <f>CRP!Q1097</f>
        <v>0</v>
      </c>
      <c r="AA1150" s="26" t="s">
        <v>11685</v>
      </c>
      <c r="AB1150" s="27">
        <v>0</v>
      </c>
      <c r="AC1150" s="27">
        <v>0</v>
      </c>
      <c r="AD1150" s="27">
        <v>0</v>
      </c>
      <c r="AE1150" s="27">
        <v>0</v>
      </c>
      <c r="AF1150" s="27">
        <v>0</v>
      </c>
      <c r="AG1150" s="27">
        <v>0</v>
      </c>
    </row>
    <row r="1151" spans="2:33">
      <c r="B1151" s="26" t="str">
        <f>CRP!K1098</f>
        <v/>
      </c>
      <c r="C1151" s="27">
        <f>CRP!L1098</f>
        <v>0</v>
      </c>
      <c r="D1151" s="27">
        <f>CRP!M1098</f>
        <v>0</v>
      </c>
      <c r="E1151" s="27">
        <f>CRP!N1098</f>
        <v>0</v>
      </c>
      <c r="F1151" s="27">
        <f>CRP!O1098</f>
        <v>0</v>
      </c>
      <c r="G1151" s="27">
        <f>CRP!P1098</f>
        <v>0</v>
      </c>
      <c r="H1151" s="27">
        <f>CRP!Q1098</f>
        <v>0</v>
      </c>
      <c r="AA1151" s="26" t="s">
        <v>11685</v>
      </c>
      <c r="AB1151" s="27">
        <v>0</v>
      </c>
      <c r="AC1151" s="27">
        <v>0</v>
      </c>
      <c r="AD1151" s="27">
        <v>0</v>
      </c>
      <c r="AE1151" s="27">
        <v>0</v>
      </c>
      <c r="AF1151" s="27">
        <v>0</v>
      </c>
      <c r="AG1151" s="27">
        <v>0</v>
      </c>
    </row>
    <row r="1152" spans="2:33">
      <c r="B1152" s="26" t="str">
        <f>CRP!K1099</f>
        <v/>
      </c>
      <c r="C1152" s="27">
        <f>CRP!L1099</f>
        <v>0</v>
      </c>
      <c r="D1152" s="27">
        <f>CRP!M1099</f>
        <v>0</v>
      </c>
      <c r="E1152" s="27">
        <f>CRP!N1099</f>
        <v>0</v>
      </c>
      <c r="F1152" s="27">
        <f>CRP!O1099</f>
        <v>0</v>
      </c>
      <c r="G1152" s="27">
        <f>CRP!P1099</f>
        <v>0</v>
      </c>
      <c r="H1152" s="27">
        <f>CRP!Q1099</f>
        <v>0</v>
      </c>
      <c r="AA1152" s="26" t="s">
        <v>11685</v>
      </c>
      <c r="AB1152" s="27">
        <v>0</v>
      </c>
      <c r="AC1152" s="27">
        <v>0</v>
      </c>
      <c r="AD1152" s="27">
        <v>0</v>
      </c>
      <c r="AE1152" s="27">
        <v>0</v>
      </c>
      <c r="AF1152" s="27">
        <v>0</v>
      </c>
      <c r="AG1152" s="27">
        <v>0</v>
      </c>
    </row>
    <row r="1153" spans="2:33">
      <c r="B1153" s="26" t="str">
        <f>CRP!K1100</f>
        <v/>
      </c>
      <c r="C1153" s="27">
        <f>CRP!L1100</f>
        <v>0</v>
      </c>
      <c r="D1153" s="27">
        <f>CRP!M1100</f>
        <v>0</v>
      </c>
      <c r="E1153" s="27">
        <f>CRP!N1100</f>
        <v>0</v>
      </c>
      <c r="F1153" s="27">
        <f>CRP!O1100</f>
        <v>0</v>
      </c>
      <c r="G1153" s="27">
        <f>CRP!P1100</f>
        <v>0</v>
      </c>
      <c r="H1153" s="27">
        <f>CRP!Q1100</f>
        <v>0</v>
      </c>
      <c r="AA1153" s="26" t="s">
        <v>11685</v>
      </c>
      <c r="AB1153" s="27">
        <v>0</v>
      </c>
      <c r="AC1153" s="27">
        <v>0</v>
      </c>
      <c r="AD1153" s="27">
        <v>0</v>
      </c>
      <c r="AE1153" s="27">
        <v>0</v>
      </c>
      <c r="AF1153" s="27">
        <v>0</v>
      </c>
      <c r="AG1153" s="27">
        <v>0</v>
      </c>
    </row>
    <row r="1154" spans="2:33">
      <c r="B1154" s="26" t="str">
        <f>CRP!K1101</f>
        <v/>
      </c>
      <c r="C1154" s="27">
        <f>CRP!L1101</f>
        <v>0</v>
      </c>
      <c r="D1154" s="27">
        <f>CRP!M1101</f>
        <v>0</v>
      </c>
      <c r="E1154" s="27">
        <f>CRP!N1101</f>
        <v>0</v>
      </c>
      <c r="F1154" s="27">
        <f>CRP!O1101</f>
        <v>0</v>
      </c>
      <c r="G1154" s="27">
        <f>CRP!P1101</f>
        <v>0</v>
      </c>
      <c r="H1154" s="27">
        <f>CRP!Q1101</f>
        <v>0</v>
      </c>
      <c r="AA1154" s="26" t="s">
        <v>11685</v>
      </c>
      <c r="AB1154" s="27">
        <v>0</v>
      </c>
      <c r="AC1154" s="27">
        <v>0</v>
      </c>
      <c r="AD1154" s="27">
        <v>0</v>
      </c>
      <c r="AE1154" s="27">
        <v>0</v>
      </c>
      <c r="AF1154" s="27">
        <v>0</v>
      </c>
      <c r="AG1154" s="27">
        <v>0</v>
      </c>
    </row>
    <row r="1155" spans="2:33">
      <c r="B1155" s="26" t="str">
        <f>CRP!K1102</f>
        <v/>
      </c>
      <c r="C1155" s="27">
        <f>CRP!L1102</f>
        <v>0</v>
      </c>
      <c r="D1155" s="27">
        <f>CRP!M1102</f>
        <v>0</v>
      </c>
      <c r="E1155" s="27">
        <f>CRP!N1102</f>
        <v>0</v>
      </c>
      <c r="F1155" s="27">
        <f>CRP!O1102</f>
        <v>0</v>
      </c>
      <c r="G1155" s="27">
        <f>CRP!P1102</f>
        <v>0</v>
      </c>
      <c r="H1155" s="27">
        <f>CRP!Q1102</f>
        <v>0</v>
      </c>
      <c r="AA1155" s="26" t="s">
        <v>11685</v>
      </c>
      <c r="AB1155" s="27">
        <v>0</v>
      </c>
      <c r="AC1155" s="27">
        <v>0</v>
      </c>
      <c r="AD1155" s="27">
        <v>0</v>
      </c>
      <c r="AE1155" s="27">
        <v>0</v>
      </c>
      <c r="AF1155" s="27">
        <v>0</v>
      </c>
      <c r="AG1155" s="27">
        <v>0</v>
      </c>
    </row>
    <row r="1156" spans="2:33">
      <c r="B1156" s="26" t="str">
        <f>CRP!K1103</f>
        <v/>
      </c>
      <c r="C1156" s="27">
        <f>CRP!L1103</f>
        <v>0</v>
      </c>
      <c r="D1156" s="27">
        <f>CRP!M1103</f>
        <v>0</v>
      </c>
      <c r="E1156" s="27">
        <f>CRP!N1103</f>
        <v>0</v>
      </c>
      <c r="F1156" s="27">
        <f>CRP!O1103</f>
        <v>0</v>
      </c>
      <c r="G1156" s="27">
        <f>CRP!P1103</f>
        <v>0</v>
      </c>
      <c r="H1156" s="27">
        <f>CRP!Q1103</f>
        <v>0</v>
      </c>
      <c r="AA1156" s="26" t="s">
        <v>11685</v>
      </c>
      <c r="AB1156" s="27">
        <v>0</v>
      </c>
      <c r="AC1156" s="27">
        <v>0</v>
      </c>
      <c r="AD1156" s="27">
        <v>0</v>
      </c>
      <c r="AE1156" s="27">
        <v>0</v>
      </c>
      <c r="AF1156" s="27">
        <v>0</v>
      </c>
      <c r="AG1156" s="27">
        <v>0</v>
      </c>
    </row>
    <row r="1157" spans="2:33">
      <c r="B1157" s="26" t="str">
        <f>CRP!K1104</f>
        <v/>
      </c>
      <c r="C1157" s="27">
        <f>CRP!L1104</f>
        <v>0</v>
      </c>
      <c r="D1157" s="27">
        <f>CRP!M1104</f>
        <v>0</v>
      </c>
      <c r="E1157" s="27">
        <f>CRP!N1104</f>
        <v>0</v>
      </c>
      <c r="F1157" s="27">
        <f>CRP!O1104</f>
        <v>0</v>
      </c>
      <c r="G1157" s="27">
        <f>CRP!P1104</f>
        <v>0</v>
      </c>
      <c r="H1157" s="27">
        <f>CRP!Q1104</f>
        <v>0</v>
      </c>
      <c r="AA1157" s="26" t="s">
        <v>11685</v>
      </c>
      <c r="AB1157" s="27">
        <v>0</v>
      </c>
      <c r="AC1157" s="27">
        <v>0</v>
      </c>
      <c r="AD1157" s="27">
        <v>0</v>
      </c>
      <c r="AE1157" s="27">
        <v>0</v>
      </c>
      <c r="AF1157" s="27">
        <v>0</v>
      </c>
      <c r="AG1157" s="27">
        <v>0</v>
      </c>
    </row>
    <row r="1158" spans="2:33">
      <c r="B1158" s="26" t="str">
        <f>CRP!K1105</f>
        <v/>
      </c>
      <c r="C1158" s="27">
        <f>CRP!L1105</f>
        <v>0</v>
      </c>
      <c r="D1158" s="27">
        <f>CRP!M1105</f>
        <v>0</v>
      </c>
      <c r="E1158" s="27">
        <f>CRP!N1105</f>
        <v>0</v>
      </c>
      <c r="F1158" s="27">
        <f>CRP!O1105</f>
        <v>0</v>
      </c>
      <c r="G1158" s="27">
        <f>CRP!P1105</f>
        <v>0</v>
      </c>
      <c r="H1158" s="27">
        <f>CRP!Q1105</f>
        <v>0</v>
      </c>
      <c r="AA1158" s="26" t="s">
        <v>11685</v>
      </c>
      <c r="AB1158" s="27">
        <v>0</v>
      </c>
      <c r="AC1158" s="27">
        <v>0</v>
      </c>
      <c r="AD1158" s="27">
        <v>0</v>
      </c>
      <c r="AE1158" s="27">
        <v>0</v>
      </c>
      <c r="AF1158" s="27">
        <v>0</v>
      </c>
      <c r="AG1158" s="27">
        <v>0</v>
      </c>
    </row>
    <row r="1159" spans="2:33">
      <c r="B1159" s="26" t="str">
        <f>CRP!K1106</f>
        <v/>
      </c>
      <c r="C1159" s="27">
        <f>CRP!L1106</f>
        <v>0</v>
      </c>
      <c r="D1159" s="27">
        <f>CRP!M1106</f>
        <v>0</v>
      </c>
      <c r="E1159" s="27">
        <f>CRP!N1106</f>
        <v>0</v>
      </c>
      <c r="F1159" s="27">
        <f>CRP!O1106</f>
        <v>0</v>
      </c>
      <c r="G1159" s="27">
        <f>CRP!P1106</f>
        <v>0</v>
      </c>
      <c r="H1159" s="27">
        <f>CRP!Q1106</f>
        <v>0</v>
      </c>
      <c r="AA1159" s="26" t="s">
        <v>11685</v>
      </c>
      <c r="AB1159" s="27">
        <v>0</v>
      </c>
      <c r="AC1159" s="27">
        <v>0</v>
      </c>
      <c r="AD1159" s="27">
        <v>0</v>
      </c>
      <c r="AE1159" s="27">
        <v>0</v>
      </c>
      <c r="AF1159" s="27">
        <v>0</v>
      </c>
      <c r="AG1159" s="27">
        <v>0</v>
      </c>
    </row>
    <row r="1160" spans="2:33">
      <c r="B1160" s="26" t="str">
        <f>CRP!K1107</f>
        <v/>
      </c>
      <c r="C1160" s="27">
        <f>CRP!L1107</f>
        <v>0</v>
      </c>
      <c r="D1160" s="27">
        <f>CRP!M1107</f>
        <v>0</v>
      </c>
      <c r="E1160" s="27">
        <f>CRP!N1107</f>
        <v>0</v>
      </c>
      <c r="F1160" s="27">
        <f>CRP!O1107</f>
        <v>0</v>
      </c>
      <c r="G1160" s="27">
        <f>CRP!P1107</f>
        <v>0</v>
      </c>
      <c r="H1160" s="27">
        <f>CRP!Q1107</f>
        <v>0</v>
      </c>
      <c r="AA1160" s="26" t="s">
        <v>11685</v>
      </c>
      <c r="AB1160" s="27">
        <v>0</v>
      </c>
      <c r="AC1160" s="27">
        <v>0</v>
      </c>
      <c r="AD1160" s="27">
        <v>0</v>
      </c>
      <c r="AE1160" s="27">
        <v>0</v>
      </c>
      <c r="AF1160" s="27">
        <v>0</v>
      </c>
      <c r="AG1160" s="27">
        <v>0</v>
      </c>
    </row>
    <row r="1161" spans="2:33">
      <c r="B1161" s="26" t="str">
        <f>CRP!K1108</f>
        <v/>
      </c>
      <c r="C1161" s="27">
        <f>CRP!L1108</f>
        <v>0</v>
      </c>
      <c r="D1161" s="27">
        <f>CRP!M1108</f>
        <v>0</v>
      </c>
      <c r="E1161" s="27">
        <f>CRP!N1108</f>
        <v>0</v>
      </c>
      <c r="F1161" s="27">
        <f>CRP!O1108</f>
        <v>0</v>
      </c>
      <c r="G1161" s="27">
        <f>CRP!P1108</f>
        <v>0</v>
      </c>
      <c r="H1161" s="27">
        <f>CRP!Q1108</f>
        <v>0</v>
      </c>
      <c r="AA1161" s="26" t="s">
        <v>11685</v>
      </c>
      <c r="AB1161" s="27">
        <v>0</v>
      </c>
      <c r="AC1161" s="27">
        <v>0</v>
      </c>
      <c r="AD1161" s="27">
        <v>0</v>
      </c>
      <c r="AE1161" s="27">
        <v>0</v>
      </c>
      <c r="AF1161" s="27">
        <v>0</v>
      </c>
      <c r="AG1161" s="27">
        <v>0</v>
      </c>
    </row>
    <row r="1162" spans="2:33">
      <c r="B1162" s="26" t="str">
        <f>CRP!K1109</f>
        <v/>
      </c>
      <c r="C1162" s="27">
        <f>CRP!L1109</f>
        <v>0</v>
      </c>
      <c r="D1162" s="27">
        <f>CRP!M1109</f>
        <v>0</v>
      </c>
      <c r="E1162" s="27">
        <f>CRP!N1109</f>
        <v>0</v>
      </c>
      <c r="F1162" s="27">
        <f>CRP!O1109</f>
        <v>0</v>
      </c>
      <c r="G1162" s="27">
        <f>CRP!P1109</f>
        <v>0</v>
      </c>
      <c r="H1162" s="27">
        <f>CRP!Q1109</f>
        <v>0</v>
      </c>
      <c r="AA1162" s="26" t="s">
        <v>11685</v>
      </c>
      <c r="AB1162" s="27">
        <v>0</v>
      </c>
      <c r="AC1162" s="27">
        <v>0</v>
      </c>
      <c r="AD1162" s="27">
        <v>0</v>
      </c>
      <c r="AE1162" s="27">
        <v>0</v>
      </c>
      <c r="AF1162" s="27">
        <v>0</v>
      </c>
      <c r="AG1162" s="27">
        <v>0</v>
      </c>
    </row>
    <row r="1163" spans="2:33">
      <c r="B1163" s="26" t="str">
        <f>CRP!K1110</f>
        <v/>
      </c>
      <c r="C1163" s="27">
        <f>CRP!L1110</f>
        <v>0</v>
      </c>
      <c r="D1163" s="27">
        <f>CRP!M1110</f>
        <v>0</v>
      </c>
      <c r="E1163" s="27">
        <f>CRP!N1110</f>
        <v>0</v>
      </c>
      <c r="F1163" s="27">
        <f>CRP!O1110</f>
        <v>0</v>
      </c>
      <c r="G1163" s="27">
        <f>CRP!P1110</f>
        <v>0</v>
      </c>
      <c r="H1163" s="27">
        <f>CRP!Q1110</f>
        <v>0</v>
      </c>
      <c r="AA1163" s="26" t="s">
        <v>11685</v>
      </c>
      <c r="AB1163" s="27">
        <v>0</v>
      </c>
      <c r="AC1163" s="27">
        <v>0</v>
      </c>
      <c r="AD1163" s="27">
        <v>0</v>
      </c>
      <c r="AE1163" s="27">
        <v>0</v>
      </c>
      <c r="AF1163" s="27">
        <v>0</v>
      </c>
      <c r="AG1163" s="27">
        <v>0</v>
      </c>
    </row>
    <row r="1164" spans="2:33">
      <c r="B1164" s="26" t="str">
        <f>CRP!K1111</f>
        <v/>
      </c>
      <c r="C1164" s="27">
        <f>CRP!L1111</f>
        <v>0</v>
      </c>
      <c r="D1164" s="27">
        <f>CRP!M1111</f>
        <v>0</v>
      </c>
      <c r="E1164" s="27">
        <f>CRP!N1111</f>
        <v>0</v>
      </c>
      <c r="F1164" s="27">
        <f>CRP!O1111</f>
        <v>0</v>
      </c>
      <c r="G1164" s="27">
        <f>CRP!P1111</f>
        <v>0</v>
      </c>
      <c r="H1164" s="27">
        <f>CRP!Q1111</f>
        <v>0</v>
      </c>
      <c r="AA1164" s="26" t="s">
        <v>11685</v>
      </c>
      <c r="AB1164" s="27">
        <v>0</v>
      </c>
      <c r="AC1164" s="27">
        <v>0</v>
      </c>
      <c r="AD1164" s="27">
        <v>0</v>
      </c>
      <c r="AE1164" s="27">
        <v>0</v>
      </c>
      <c r="AF1164" s="27">
        <v>0</v>
      </c>
      <c r="AG1164" s="27">
        <v>0</v>
      </c>
    </row>
    <row r="1165" spans="2:33">
      <c r="B1165" s="26" t="str">
        <f>CRP!K1112</f>
        <v/>
      </c>
      <c r="C1165" s="27">
        <f>CRP!L1112</f>
        <v>0</v>
      </c>
      <c r="D1165" s="27">
        <f>CRP!M1112</f>
        <v>0</v>
      </c>
      <c r="E1165" s="27">
        <f>CRP!N1112</f>
        <v>0</v>
      </c>
      <c r="F1165" s="27">
        <f>CRP!O1112</f>
        <v>0</v>
      </c>
      <c r="G1165" s="27">
        <f>CRP!P1112</f>
        <v>0</v>
      </c>
      <c r="H1165" s="27">
        <f>CRP!Q1112</f>
        <v>0</v>
      </c>
      <c r="AA1165" s="26" t="s">
        <v>11685</v>
      </c>
      <c r="AB1165" s="27">
        <v>0</v>
      </c>
      <c r="AC1165" s="27">
        <v>0</v>
      </c>
      <c r="AD1165" s="27">
        <v>0</v>
      </c>
      <c r="AE1165" s="27">
        <v>0</v>
      </c>
      <c r="AF1165" s="27">
        <v>0</v>
      </c>
      <c r="AG1165" s="27">
        <v>0</v>
      </c>
    </row>
    <row r="1166" spans="2:33">
      <c r="B1166" s="26" t="str">
        <f>CRP!K1113</f>
        <v/>
      </c>
      <c r="C1166" s="27">
        <f>CRP!L1113</f>
        <v>0</v>
      </c>
      <c r="D1166" s="27">
        <f>CRP!M1113</f>
        <v>0</v>
      </c>
      <c r="E1166" s="27">
        <f>CRP!N1113</f>
        <v>0</v>
      </c>
      <c r="F1166" s="27">
        <f>CRP!O1113</f>
        <v>0</v>
      </c>
      <c r="G1166" s="27">
        <f>CRP!P1113</f>
        <v>0</v>
      </c>
      <c r="H1166" s="27">
        <f>CRP!Q1113</f>
        <v>0</v>
      </c>
      <c r="AA1166" s="26" t="s">
        <v>11685</v>
      </c>
      <c r="AB1166" s="27">
        <v>0</v>
      </c>
      <c r="AC1166" s="27">
        <v>0</v>
      </c>
      <c r="AD1166" s="27">
        <v>0</v>
      </c>
      <c r="AE1166" s="27">
        <v>0</v>
      </c>
      <c r="AF1166" s="27">
        <v>0</v>
      </c>
      <c r="AG1166" s="27">
        <v>0</v>
      </c>
    </row>
    <row r="1167" spans="2:33">
      <c r="B1167" s="26" t="str">
        <f>CRP!K1114</f>
        <v/>
      </c>
      <c r="C1167" s="27">
        <f>CRP!L1114</f>
        <v>0</v>
      </c>
      <c r="D1167" s="27">
        <f>CRP!M1114</f>
        <v>0</v>
      </c>
      <c r="E1167" s="27">
        <f>CRP!N1114</f>
        <v>0</v>
      </c>
      <c r="F1167" s="27">
        <f>CRP!O1114</f>
        <v>0</v>
      </c>
      <c r="G1167" s="27">
        <f>CRP!P1114</f>
        <v>0</v>
      </c>
      <c r="H1167" s="27">
        <f>CRP!Q1114</f>
        <v>0</v>
      </c>
      <c r="AA1167" s="26" t="s">
        <v>11685</v>
      </c>
      <c r="AB1167" s="27">
        <v>0</v>
      </c>
      <c r="AC1167" s="27">
        <v>0</v>
      </c>
      <c r="AD1167" s="27">
        <v>0</v>
      </c>
      <c r="AE1167" s="27">
        <v>0</v>
      </c>
      <c r="AF1167" s="27">
        <v>0</v>
      </c>
      <c r="AG1167" s="27">
        <v>0</v>
      </c>
    </row>
    <row r="1168" spans="2:33">
      <c r="B1168" s="26" t="str">
        <f>CRP!K1115</f>
        <v/>
      </c>
      <c r="C1168" s="27">
        <f>CRP!L1115</f>
        <v>0</v>
      </c>
      <c r="D1168" s="27">
        <f>CRP!M1115</f>
        <v>0</v>
      </c>
      <c r="E1168" s="27">
        <f>CRP!N1115</f>
        <v>0</v>
      </c>
      <c r="F1168" s="27">
        <f>CRP!O1115</f>
        <v>0</v>
      </c>
      <c r="G1168" s="27">
        <f>CRP!P1115</f>
        <v>0</v>
      </c>
      <c r="H1168" s="27">
        <f>CRP!Q1115</f>
        <v>0</v>
      </c>
      <c r="AA1168" s="26" t="s">
        <v>11685</v>
      </c>
      <c r="AB1168" s="27">
        <v>0</v>
      </c>
      <c r="AC1168" s="27">
        <v>0</v>
      </c>
      <c r="AD1168" s="27">
        <v>0</v>
      </c>
      <c r="AE1168" s="27">
        <v>0</v>
      </c>
      <c r="AF1168" s="27">
        <v>0</v>
      </c>
      <c r="AG1168" s="27">
        <v>0</v>
      </c>
    </row>
    <row r="1169" spans="2:33">
      <c r="B1169" s="26" t="str">
        <f>CRP!K1116</f>
        <v/>
      </c>
      <c r="C1169" s="27">
        <f>CRP!L1116</f>
        <v>0</v>
      </c>
      <c r="D1169" s="27">
        <f>CRP!M1116</f>
        <v>0</v>
      </c>
      <c r="E1169" s="27">
        <f>CRP!N1116</f>
        <v>0</v>
      </c>
      <c r="F1169" s="27">
        <f>CRP!O1116</f>
        <v>0</v>
      </c>
      <c r="G1169" s="27">
        <f>CRP!P1116</f>
        <v>0</v>
      </c>
      <c r="H1169" s="27">
        <f>CRP!Q1116</f>
        <v>0</v>
      </c>
      <c r="AA1169" s="26" t="s">
        <v>11685</v>
      </c>
      <c r="AB1169" s="27">
        <v>0</v>
      </c>
      <c r="AC1169" s="27">
        <v>0</v>
      </c>
      <c r="AD1169" s="27">
        <v>0</v>
      </c>
      <c r="AE1169" s="27">
        <v>0</v>
      </c>
      <c r="AF1169" s="27">
        <v>0</v>
      </c>
      <c r="AG1169" s="27">
        <v>0</v>
      </c>
    </row>
    <row r="1170" spans="2:33">
      <c r="B1170" s="26" t="str">
        <f>CRP!K1117</f>
        <v/>
      </c>
      <c r="C1170" s="27">
        <f>CRP!L1117</f>
        <v>0</v>
      </c>
      <c r="D1170" s="27">
        <f>CRP!M1117</f>
        <v>0</v>
      </c>
      <c r="E1170" s="27">
        <f>CRP!N1117</f>
        <v>0</v>
      </c>
      <c r="F1170" s="27">
        <f>CRP!O1117</f>
        <v>0</v>
      </c>
      <c r="G1170" s="27">
        <f>CRP!P1117</f>
        <v>0</v>
      </c>
      <c r="H1170" s="27">
        <f>CRP!Q1117</f>
        <v>0</v>
      </c>
      <c r="AA1170" s="26" t="s">
        <v>11685</v>
      </c>
      <c r="AB1170" s="27">
        <v>0</v>
      </c>
      <c r="AC1170" s="27">
        <v>0</v>
      </c>
      <c r="AD1170" s="27">
        <v>0</v>
      </c>
      <c r="AE1170" s="27">
        <v>0</v>
      </c>
      <c r="AF1170" s="27">
        <v>0</v>
      </c>
      <c r="AG1170" s="27">
        <v>0</v>
      </c>
    </row>
    <row r="1171" spans="2:33">
      <c r="B1171" s="26" t="str">
        <f>CRP!K1118</f>
        <v/>
      </c>
      <c r="C1171" s="27">
        <f>CRP!L1118</f>
        <v>0</v>
      </c>
      <c r="D1171" s="27">
        <f>CRP!M1118</f>
        <v>0</v>
      </c>
      <c r="E1171" s="27">
        <f>CRP!N1118</f>
        <v>0</v>
      </c>
      <c r="F1171" s="27">
        <f>CRP!O1118</f>
        <v>0</v>
      </c>
      <c r="G1171" s="27">
        <f>CRP!P1118</f>
        <v>0</v>
      </c>
      <c r="H1171" s="27">
        <f>CRP!Q1118</f>
        <v>0</v>
      </c>
      <c r="AA1171" s="26" t="s">
        <v>11685</v>
      </c>
      <c r="AB1171" s="27">
        <v>0</v>
      </c>
      <c r="AC1171" s="27">
        <v>0</v>
      </c>
      <c r="AD1171" s="27">
        <v>0</v>
      </c>
      <c r="AE1171" s="27">
        <v>0</v>
      </c>
      <c r="AF1171" s="27">
        <v>0</v>
      </c>
      <c r="AG1171" s="27">
        <v>0</v>
      </c>
    </row>
    <row r="1172" spans="2:33">
      <c r="B1172" s="26" t="str">
        <f>CRP!K1119</f>
        <v/>
      </c>
      <c r="C1172" s="27">
        <f>CRP!L1119</f>
        <v>0</v>
      </c>
      <c r="D1172" s="27">
        <f>CRP!M1119</f>
        <v>0</v>
      </c>
      <c r="E1172" s="27">
        <f>CRP!N1119</f>
        <v>0</v>
      </c>
      <c r="F1172" s="27">
        <f>CRP!O1119</f>
        <v>0</v>
      </c>
      <c r="G1172" s="27">
        <f>CRP!P1119</f>
        <v>0</v>
      </c>
      <c r="H1172" s="27">
        <f>CRP!Q1119</f>
        <v>0</v>
      </c>
      <c r="AA1172" s="26" t="s">
        <v>11685</v>
      </c>
      <c r="AB1172" s="27">
        <v>0</v>
      </c>
      <c r="AC1172" s="27">
        <v>0</v>
      </c>
      <c r="AD1172" s="27">
        <v>0</v>
      </c>
      <c r="AE1172" s="27">
        <v>0</v>
      </c>
      <c r="AF1172" s="27">
        <v>0</v>
      </c>
      <c r="AG1172" s="27">
        <v>0</v>
      </c>
    </row>
    <row r="1173" spans="2:33">
      <c r="B1173" s="26" t="str">
        <f>CRP!K1120</f>
        <v/>
      </c>
      <c r="C1173" s="27">
        <f>CRP!L1120</f>
        <v>0</v>
      </c>
      <c r="D1173" s="27">
        <f>CRP!M1120</f>
        <v>0</v>
      </c>
      <c r="E1173" s="27">
        <f>CRP!N1120</f>
        <v>0</v>
      </c>
      <c r="F1173" s="27">
        <f>CRP!O1120</f>
        <v>0</v>
      </c>
      <c r="G1173" s="27">
        <f>CRP!P1120</f>
        <v>0</v>
      </c>
      <c r="H1173" s="27">
        <f>CRP!Q1120</f>
        <v>0</v>
      </c>
      <c r="AA1173" s="26" t="s">
        <v>11685</v>
      </c>
      <c r="AB1173" s="27">
        <v>0</v>
      </c>
      <c r="AC1173" s="27">
        <v>0</v>
      </c>
      <c r="AD1173" s="27">
        <v>0</v>
      </c>
      <c r="AE1173" s="27">
        <v>0</v>
      </c>
      <c r="AF1173" s="27">
        <v>0</v>
      </c>
      <c r="AG1173" s="27">
        <v>0</v>
      </c>
    </row>
    <row r="1174" spans="2:33">
      <c r="B1174" s="26" t="str">
        <f>CRP!K1121</f>
        <v/>
      </c>
      <c r="C1174" s="27">
        <f>CRP!L1121</f>
        <v>0</v>
      </c>
      <c r="D1174" s="27">
        <f>CRP!M1121</f>
        <v>0</v>
      </c>
      <c r="E1174" s="27">
        <f>CRP!N1121</f>
        <v>0</v>
      </c>
      <c r="F1174" s="27">
        <f>CRP!O1121</f>
        <v>0</v>
      </c>
      <c r="G1174" s="27">
        <f>CRP!P1121</f>
        <v>0</v>
      </c>
      <c r="H1174" s="27">
        <f>CRP!Q1121</f>
        <v>0</v>
      </c>
      <c r="AA1174" s="26" t="s">
        <v>11685</v>
      </c>
      <c r="AB1174" s="27">
        <v>0</v>
      </c>
      <c r="AC1174" s="27">
        <v>0</v>
      </c>
      <c r="AD1174" s="27">
        <v>0</v>
      </c>
      <c r="AE1174" s="27">
        <v>0</v>
      </c>
      <c r="AF1174" s="27">
        <v>0</v>
      </c>
      <c r="AG1174" s="27">
        <v>0</v>
      </c>
    </row>
    <row r="1175" spans="2:33">
      <c r="B1175" s="26" t="str">
        <f>CRP!K1122</f>
        <v/>
      </c>
      <c r="C1175" s="27">
        <f>CRP!L1122</f>
        <v>0</v>
      </c>
      <c r="D1175" s="27">
        <f>CRP!M1122</f>
        <v>0</v>
      </c>
      <c r="E1175" s="27">
        <f>CRP!N1122</f>
        <v>0</v>
      </c>
      <c r="F1175" s="27">
        <f>CRP!O1122</f>
        <v>0</v>
      </c>
      <c r="G1175" s="27">
        <f>CRP!P1122</f>
        <v>0</v>
      </c>
      <c r="H1175" s="27">
        <f>CRP!Q1122</f>
        <v>0</v>
      </c>
      <c r="AA1175" s="26" t="s">
        <v>11685</v>
      </c>
      <c r="AB1175" s="27">
        <v>0</v>
      </c>
      <c r="AC1175" s="27">
        <v>0</v>
      </c>
      <c r="AD1175" s="27">
        <v>0</v>
      </c>
      <c r="AE1175" s="27">
        <v>0</v>
      </c>
      <c r="AF1175" s="27">
        <v>0</v>
      </c>
      <c r="AG1175" s="27">
        <v>0</v>
      </c>
    </row>
    <row r="1176" spans="2:33">
      <c r="B1176" s="26" t="str">
        <f>CRP!K1123</f>
        <v/>
      </c>
      <c r="C1176" s="27">
        <f>CRP!L1123</f>
        <v>0</v>
      </c>
      <c r="D1176" s="27">
        <f>CRP!M1123</f>
        <v>0</v>
      </c>
      <c r="E1176" s="27">
        <f>CRP!N1123</f>
        <v>0</v>
      </c>
      <c r="F1176" s="27">
        <f>CRP!O1123</f>
        <v>0</v>
      </c>
      <c r="G1176" s="27">
        <f>CRP!P1123</f>
        <v>0</v>
      </c>
      <c r="H1176" s="27">
        <f>CRP!Q1123</f>
        <v>0</v>
      </c>
      <c r="AA1176" s="26" t="s">
        <v>11685</v>
      </c>
      <c r="AB1176" s="27">
        <v>0</v>
      </c>
      <c r="AC1176" s="27">
        <v>0</v>
      </c>
      <c r="AD1176" s="27">
        <v>0</v>
      </c>
      <c r="AE1176" s="27">
        <v>0</v>
      </c>
      <c r="AF1176" s="27">
        <v>0</v>
      </c>
      <c r="AG1176" s="27">
        <v>0</v>
      </c>
    </row>
    <row r="1177" spans="2:33">
      <c r="B1177" s="26" t="str">
        <f>CRP!K1124</f>
        <v/>
      </c>
      <c r="C1177" s="27">
        <f>CRP!L1124</f>
        <v>0</v>
      </c>
      <c r="D1177" s="27">
        <f>CRP!M1124</f>
        <v>0</v>
      </c>
      <c r="E1177" s="27">
        <f>CRP!N1124</f>
        <v>0</v>
      </c>
      <c r="F1177" s="27">
        <f>CRP!O1124</f>
        <v>0</v>
      </c>
      <c r="G1177" s="27">
        <f>CRP!P1124</f>
        <v>0</v>
      </c>
      <c r="H1177" s="27">
        <f>CRP!Q1124</f>
        <v>0</v>
      </c>
      <c r="AA1177" s="26" t="s">
        <v>11685</v>
      </c>
      <c r="AB1177" s="27">
        <v>0</v>
      </c>
      <c r="AC1177" s="27">
        <v>0</v>
      </c>
      <c r="AD1177" s="27">
        <v>0</v>
      </c>
      <c r="AE1177" s="27">
        <v>0</v>
      </c>
      <c r="AF1177" s="27">
        <v>0</v>
      </c>
      <c r="AG1177" s="27">
        <v>0</v>
      </c>
    </row>
    <row r="1178" spans="2:33">
      <c r="B1178" s="26" t="str">
        <f>CRP!K1125</f>
        <v/>
      </c>
      <c r="C1178" s="27">
        <f>CRP!L1125</f>
        <v>0</v>
      </c>
      <c r="D1178" s="27">
        <f>CRP!M1125</f>
        <v>0</v>
      </c>
      <c r="E1178" s="27">
        <f>CRP!N1125</f>
        <v>0</v>
      </c>
      <c r="F1178" s="27">
        <f>CRP!O1125</f>
        <v>0</v>
      </c>
      <c r="G1178" s="27">
        <f>CRP!P1125</f>
        <v>0</v>
      </c>
      <c r="H1178" s="27">
        <f>CRP!Q1125</f>
        <v>0</v>
      </c>
      <c r="AA1178" s="26" t="s">
        <v>11685</v>
      </c>
      <c r="AB1178" s="27">
        <v>0</v>
      </c>
      <c r="AC1178" s="27">
        <v>0</v>
      </c>
      <c r="AD1178" s="27">
        <v>0</v>
      </c>
      <c r="AE1178" s="27">
        <v>0</v>
      </c>
      <c r="AF1178" s="27">
        <v>0</v>
      </c>
      <c r="AG1178" s="27">
        <v>0</v>
      </c>
    </row>
    <row r="1179" spans="2:33">
      <c r="B1179" s="26" t="str">
        <f>CRP!K1126</f>
        <v/>
      </c>
      <c r="C1179" s="27">
        <f>CRP!L1126</f>
        <v>0</v>
      </c>
      <c r="D1179" s="27">
        <f>CRP!M1126</f>
        <v>0</v>
      </c>
      <c r="E1179" s="27">
        <f>CRP!N1126</f>
        <v>0</v>
      </c>
      <c r="F1179" s="27">
        <f>CRP!O1126</f>
        <v>0</v>
      </c>
      <c r="G1179" s="27">
        <f>CRP!P1126</f>
        <v>0</v>
      </c>
      <c r="H1179" s="27">
        <f>CRP!Q1126</f>
        <v>0</v>
      </c>
      <c r="AA1179" s="26" t="s">
        <v>11685</v>
      </c>
      <c r="AB1179" s="27">
        <v>0</v>
      </c>
      <c r="AC1179" s="27">
        <v>0</v>
      </c>
      <c r="AD1179" s="27">
        <v>0</v>
      </c>
      <c r="AE1179" s="27">
        <v>0</v>
      </c>
      <c r="AF1179" s="27">
        <v>0</v>
      </c>
      <c r="AG1179" s="27">
        <v>0</v>
      </c>
    </row>
    <row r="1180" spans="2:33">
      <c r="B1180" s="26" t="str">
        <f>CRP!K1127</f>
        <v/>
      </c>
      <c r="C1180" s="27">
        <f>CRP!L1127</f>
        <v>0</v>
      </c>
      <c r="D1180" s="27">
        <f>CRP!M1127</f>
        <v>0</v>
      </c>
      <c r="E1180" s="27">
        <f>CRP!N1127</f>
        <v>0</v>
      </c>
      <c r="F1180" s="27">
        <f>CRP!O1127</f>
        <v>0</v>
      </c>
      <c r="G1180" s="27">
        <f>CRP!P1127</f>
        <v>0</v>
      </c>
      <c r="H1180" s="27">
        <f>CRP!Q1127</f>
        <v>0</v>
      </c>
      <c r="AA1180" s="26" t="s">
        <v>11685</v>
      </c>
      <c r="AB1180" s="27">
        <v>0</v>
      </c>
      <c r="AC1180" s="27">
        <v>0</v>
      </c>
      <c r="AD1180" s="27">
        <v>0</v>
      </c>
      <c r="AE1180" s="27">
        <v>0</v>
      </c>
      <c r="AF1180" s="27">
        <v>0</v>
      </c>
      <c r="AG1180" s="27">
        <v>0</v>
      </c>
    </row>
    <row r="1181" spans="2:33">
      <c r="B1181" s="26" t="str">
        <f>CRP!K1128</f>
        <v/>
      </c>
      <c r="C1181" s="27">
        <f>CRP!L1128</f>
        <v>0</v>
      </c>
      <c r="D1181" s="27">
        <f>CRP!M1128</f>
        <v>0</v>
      </c>
      <c r="E1181" s="27">
        <f>CRP!N1128</f>
        <v>0</v>
      </c>
      <c r="F1181" s="27">
        <f>CRP!O1128</f>
        <v>0</v>
      </c>
      <c r="G1181" s="27">
        <f>CRP!P1128</f>
        <v>0</v>
      </c>
      <c r="H1181" s="27">
        <f>CRP!Q1128</f>
        <v>0</v>
      </c>
      <c r="AA1181" s="26" t="s">
        <v>11685</v>
      </c>
      <c r="AB1181" s="27">
        <v>0</v>
      </c>
      <c r="AC1181" s="27">
        <v>0</v>
      </c>
      <c r="AD1181" s="27">
        <v>0</v>
      </c>
      <c r="AE1181" s="27">
        <v>0</v>
      </c>
      <c r="AF1181" s="27">
        <v>0</v>
      </c>
      <c r="AG1181" s="27">
        <v>0</v>
      </c>
    </row>
    <row r="1182" spans="2:33">
      <c r="B1182" s="26" t="str">
        <f>CRP!K1129</f>
        <v/>
      </c>
      <c r="C1182" s="27">
        <f>CRP!L1129</f>
        <v>0</v>
      </c>
      <c r="D1182" s="27">
        <f>CRP!M1129</f>
        <v>0</v>
      </c>
      <c r="E1182" s="27">
        <f>CRP!N1129</f>
        <v>0</v>
      </c>
      <c r="F1182" s="27">
        <f>CRP!O1129</f>
        <v>0</v>
      </c>
      <c r="G1182" s="27">
        <f>CRP!P1129</f>
        <v>0</v>
      </c>
      <c r="H1182" s="27">
        <f>CRP!Q1129</f>
        <v>0</v>
      </c>
      <c r="AA1182" s="26" t="s">
        <v>11685</v>
      </c>
      <c r="AB1182" s="27">
        <v>0</v>
      </c>
      <c r="AC1182" s="27">
        <v>0</v>
      </c>
      <c r="AD1182" s="27">
        <v>0</v>
      </c>
      <c r="AE1182" s="27">
        <v>0</v>
      </c>
      <c r="AF1182" s="27">
        <v>0</v>
      </c>
      <c r="AG1182" s="27">
        <v>0</v>
      </c>
    </row>
    <row r="1183" spans="2:33">
      <c r="B1183" s="26" t="str">
        <f>CRP!K1130</f>
        <v/>
      </c>
      <c r="C1183" s="27">
        <f>CRP!L1130</f>
        <v>0</v>
      </c>
      <c r="D1183" s="27">
        <f>CRP!M1130</f>
        <v>0</v>
      </c>
      <c r="E1183" s="27">
        <f>CRP!N1130</f>
        <v>0</v>
      </c>
      <c r="F1183" s="27">
        <f>CRP!O1130</f>
        <v>0</v>
      </c>
      <c r="G1183" s="27">
        <f>CRP!P1130</f>
        <v>0</v>
      </c>
      <c r="H1183" s="27">
        <f>CRP!Q1130</f>
        <v>0</v>
      </c>
      <c r="AA1183" s="26" t="s">
        <v>11685</v>
      </c>
      <c r="AB1183" s="27">
        <v>0</v>
      </c>
      <c r="AC1183" s="27">
        <v>0</v>
      </c>
      <c r="AD1183" s="27">
        <v>0</v>
      </c>
      <c r="AE1183" s="27">
        <v>0</v>
      </c>
      <c r="AF1183" s="27">
        <v>0</v>
      </c>
      <c r="AG1183" s="27">
        <v>0</v>
      </c>
    </row>
    <row r="1184" spans="2:33">
      <c r="B1184" s="26" t="str">
        <f>CRP!K1131</f>
        <v/>
      </c>
      <c r="C1184" s="27">
        <f>CRP!L1131</f>
        <v>0</v>
      </c>
      <c r="D1184" s="27">
        <f>CRP!M1131</f>
        <v>0</v>
      </c>
      <c r="E1184" s="27">
        <f>CRP!N1131</f>
        <v>0</v>
      </c>
      <c r="F1184" s="27">
        <f>CRP!O1131</f>
        <v>0</v>
      </c>
      <c r="G1184" s="27">
        <f>CRP!P1131</f>
        <v>0</v>
      </c>
      <c r="H1184" s="27">
        <f>CRP!Q1131</f>
        <v>0</v>
      </c>
      <c r="AA1184" s="26" t="s">
        <v>11685</v>
      </c>
      <c r="AB1184" s="27">
        <v>0</v>
      </c>
      <c r="AC1184" s="27">
        <v>0</v>
      </c>
      <c r="AD1184" s="27">
        <v>0</v>
      </c>
      <c r="AE1184" s="27">
        <v>0</v>
      </c>
      <c r="AF1184" s="27">
        <v>0</v>
      </c>
      <c r="AG1184" s="27">
        <v>0</v>
      </c>
    </row>
    <row r="1185" spans="2:33">
      <c r="B1185" s="26" t="str">
        <f>CRP!K1132</f>
        <v/>
      </c>
      <c r="C1185" s="27">
        <f>CRP!L1132</f>
        <v>0</v>
      </c>
      <c r="D1185" s="27">
        <f>CRP!M1132</f>
        <v>0</v>
      </c>
      <c r="E1185" s="27">
        <f>CRP!N1132</f>
        <v>0</v>
      </c>
      <c r="F1185" s="27">
        <f>CRP!O1132</f>
        <v>0</v>
      </c>
      <c r="G1185" s="27">
        <f>CRP!P1132</f>
        <v>0</v>
      </c>
      <c r="H1185" s="27">
        <f>CRP!Q1132</f>
        <v>0</v>
      </c>
      <c r="AA1185" s="26" t="s">
        <v>11685</v>
      </c>
      <c r="AB1185" s="27">
        <v>0</v>
      </c>
      <c r="AC1185" s="27">
        <v>0</v>
      </c>
      <c r="AD1185" s="27">
        <v>0</v>
      </c>
      <c r="AE1185" s="27">
        <v>0</v>
      </c>
      <c r="AF1185" s="27">
        <v>0</v>
      </c>
      <c r="AG1185" s="27">
        <v>0</v>
      </c>
    </row>
    <row r="1186" spans="2:33">
      <c r="B1186" s="26" t="str">
        <f>CRP!K1133</f>
        <v/>
      </c>
      <c r="C1186" s="27">
        <f>CRP!L1133</f>
        <v>0</v>
      </c>
      <c r="D1186" s="27">
        <f>CRP!M1133</f>
        <v>0</v>
      </c>
      <c r="E1186" s="27">
        <f>CRP!N1133</f>
        <v>0</v>
      </c>
      <c r="F1186" s="27">
        <f>CRP!O1133</f>
        <v>0</v>
      </c>
      <c r="G1186" s="27">
        <f>CRP!P1133</f>
        <v>0</v>
      </c>
      <c r="H1186" s="27">
        <f>CRP!Q1133</f>
        <v>0</v>
      </c>
      <c r="AA1186" s="26" t="s">
        <v>11685</v>
      </c>
      <c r="AB1186" s="27">
        <v>0</v>
      </c>
      <c r="AC1186" s="27">
        <v>0</v>
      </c>
      <c r="AD1186" s="27">
        <v>0</v>
      </c>
      <c r="AE1186" s="27">
        <v>0</v>
      </c>
      <c r="AF1186" s="27">
        <v>0</v>
      </c>
      <c r="AG1186" s="27">
        <v>0</v>
      </c>
    </row>
    <row r="1187" spans="2:33">
      <c r="B1187" s="26" t="str">
        <f>CRP!K1134</f>
        <v/>
      </c>
      <c r="C1187" s="27">
        <f>CRP!L1134</f>
        <v>0</v>
      </c>
      <c r="D1187" s="27">
        <f>CRP!M1134</f>
        <v>0</v>
      </c>
      <c r="E1187" s="27">
        <f>CRP!N1134</f>
        <v>0</v>
      </c>
      <c r="F1187" s="27">
        <f>CRP!O1134</f>
        <v>0</v>
      </c>
      <c r="G1187" s="27">
        <f>CRP!P1134</f>
        <v>0</v>
      </c>
      <c r="H1187" s="27">
        <f>CRP!Q1134</f>
        <v>0</v>
      </c>
      <c r="AA1187" s="26" t="s">
        <v>11685</v>
      </c>
      <c r="AB1187" s="27">
        <v>0</v>
      </c>
      <c r="AC1187" s="27">
        <v>0</v>
      </c>
      <c r="AD1187" s="27">
        <v>0</v>
      </c>
      <c r="AE1187" s="27">
        <v>0</v>
      </c>
      <c r="AF1187" s="27">
        <v>0</v>
      </c>
      <c r="AG1187" s="27">
        <v>0</v>
      </c>
    </row>
    <row r="1188" spans="2:33">
      <c r="B1188" s="26" t="str">
        <f>CRP!K1135</f>
        <v/>
      </c>
      <c r="C1188" s="27">
        <f>CRP!L1135</f>
        <v>0</v>
      </c>
      <c r="D1188" s="27">
        <f>CRP!M1135</f>
        <v>0</v>
      </c>
      <c r="E1188" s="27">
        <f>CRP!N1135</f>
        <v>0</v>
      </c>
      <c r="F1188" s="27">
        <f>CRP!O1135</f>
        <v>0</v>
      </c>
      <c r="G1188" s="27">
        <f>CRP!P1135</f>
        <v>0</v>
      </c>
      <c r="H1188" s="27">
        <f>CRP!Q1135</f>
        <v>0</v>
      </c>
      <c r="AA1188" s="26" t="s">
        <v>11685</v>
      </c>
      <c r="AB1188" s="27">
        <v>0</v>
      </c>
      <c r="AC1188" s="27">
        <v>0</v>
      </c>
      <c r="AD1188" s="27">
        <v>0</v>
      </c>
      <c r="AE1188" s="27">
        <v>0</v>
      </c>
      <c r="AF1188" s="27">
        <v>0</v>
      </c>
      <c r="AG1188" s="27">
        <v>0</v>
      </c>
    </row>
    <row r="1189" spans="2:33">
      <c r="B1189" s="26" t="str">
        <f>CRP!K1136</f>
        <v/>
      </c>
      <c r="C1189" s="27">
        <f>CRP!L1136</f>
        <v>0</v>
      </c>
      <c r="D1189" s="27">
        <f>CRP!M1136</f>
        <v>0</v>
      </c>
      <c r="E1189" s="27">
        <f>CRP!N1136</f>
        <v>0</v>
      </c>
      <c r="F1189" s="27">
        <f>CRP!O1136</f>
        <v>0</v>
      </c>
      <c r="G1189" s="27">
        <f>CRP!P1136</f>
        <v>0</v>
      </c>
      <c r="H1189" s="27">
        <f>CRP!Q1136</f>
        <v>0</v>
      </c>
      <c r="AA1189" s="26" t="s">
        <v>11685</v>
      </c>
      <c r="AB1189" s="27">
        <v>0</v>
      </c>
      <c r="AC1189" s="27">
        <v>0</v>
      </c>
      <c r="AD1189" s="27">
        <v>0</v>
      </c>
      <c r="AE1189" s="27">
        <v>0</v>
      </c>
      <c r="AF1189" s="27">
        <v>0</v>
      </c>
      <c r="AG1189" s="27">
        <v>0</v>
      </c>
    </row>
    <row r="1190" spans="2:33">
      <c r="B1190" s="26" t="str">
        <f>CRP!K1137</f>
        <v/>
      </c>
      <c r="C1190" s="27">
        <f>CRP!L1137</f>
        <v>0</v>
      </c>
      <c r="D1190" s="27">
        <f>CRP!M1137</f>
        <v>0</v>
      </c>
      <c r="E1190" s="27">
        <f>CRP!N1137</f>
        <v>0</v>
      </c>
      <c r="F1190" s="27">
        <f>CRP!O1137</f>
        <v>0</v>
      </c>
      <c r="G1190" s="27">
        <f>CRP!P1137</f>
        <v>0</v>
      </c>
      <c r="H1190" s="27">
        <f>CRP!Q1137</f>
        <v>0</v>
      </c>
      <c r="AA1190" s="26" t="s">
        <v>11685</v>
      </c>
      <c r="AB1190" s="27">
        <v>0</v>
      </c>
      <c r="AC1190" s="27">
        <v>0</v>
      </c>
      <c r="AD1190" s="27">
        <v>0</v>
      </c>
      <c r="AE1190" s="27">
        <v>0</v>
      </c>
      <c r="AF1190" s="27">
        <v>0</v>
      </c>
      <c r="AG1190" s="27">
        <v>0</v>
      </c>
    </row>
    <row r="1191" spans="2:33">
      <c r="B1191" s="26" t="str">
        <f>CRP!K1138</f>
        <v/>
      </c>
      <c r="C1191" s="27">
        <f>CRP!L1138</f>
        <v>0</v>
      </c>
      <c r="D1191" s="27">
        <f>CRP!M1138</f>
        <v>0</v>
      </c>
      <c r="E1191" s="27">
        <f>CRP!N1138</f>
        <v>0</v>
      </c>
      <c r="F1191" s="27">
        <f>CRP!O1138</f>
        <v>0</v>
      </c>
      <c r="G1191" s="27">
        <f>CRP!P1138</f>
        <v>0</v>
      </c>
      <c r="H1191" s="27">
        <f>CRP!Q1138</f>
        <v>0</v>
      </c>
      <c r="AA1191" s="26" t="s">
        <v>11685</v>
      </c>
      <c r="AB1191" s="27">
        <v>0</v>
      </c>
      <c r="AC1191" s="27">
        <v>0</v>
      </c>
      <c r="AD1191" s="27">
        <v>0</v>
      </c>
      <c r="AE1191" s="27">
        <v>0</v>
      </c>
      <c r="AF1191" s="27">
        <v>0</v>
      </c>
      <c r="AG1191" s="27">
        <v>0</v>
      </c>
    </row>
    <row r="1192" spans="2:33">
      <c r="B1192" s="26" t="str">
        <f>CRP!K1139</f>
        <v/>
      </c>
      <c r="C1192" s="27">
        <f>CRP!L1139</f>
        <v>0</v>
      </c>
      <c r="D1192" s="27">
        <f>CRP!M1139</f>
        <v>0</v>
      </c>
      <c r="E1192" s="27">
        <f>CRP!N1139</f>
        <v>0</v>
      </c>
      <c r="F1192" s="27">
        <f>CRP!O1139</f>
        <v>0</v>
      </c>
      <c r="G1192" s="27">
        <f>CRP!P1139</f>
        <v>0</v>
      </c>
      <c r="H1192" s="27">
        <f>CRP!Q1139</f>
        <v>0</v>
      </c>
      <c r="AA1192" s="26" t="s">
        <v>11685</v>
      </c>
      <c r="AB1192" s="27">
        <v>0</v>
      </c>
      <c r="AC1192" s="27">
        <v>0</v>
      </c>
      <c r="AD1192" s="27">
        <v>0</v>
      </c>
      <c r="AE1192" s="27">
        <v>0</v>
      </c>
      <c r="AF1192" s="27">
        <v>0</v>
      </c>
      <c r="AG1192" s="27">
        <v>0</v>
      </c>
    </row>
    <row r="1193" spans="2:33">
      <c r="B1193" s="26" t="str">
        <f>CRP!K1140</f>
        <v/>
      </c>
      <c r="C1193" s="27">
        <f>CRP!L1140</f>
        <v>0</v>
      </c>
      <c r="D1193" s="27">
        <f>CRP!M1140</f>
        <v>0</v>
      </c>
      <c r="E1193" s="27">
        <f>CRP!N1140</f>
        <v>0</v>
      </c>
      <c r="F1193" s="27">
        <f>CRP!O1140</f>
        <v>0</v>
      </c>
      <c r="G1193" s="27">
        <f>CRP!P1140</f>
        <v>0</v>
      </c>
      <c r="H1193" s="27">
        <f>CRP!Q1140</f>
        <v>0</v>
      </c>
      <c r="AA1193" s="26" t="s">
        <v>11685</v>
      </c>
      <c r="AB1193" s="27">
        <v>0</v>
      </c>
      <c r="AC1193" s="27">
        <v>0</v>
      </c>
      <c r="AD1193" s="27">
        <v>0</v>
      </c>
      <c r="AE1193" s="27">
        <v>0</v>
      </c>
      <c r="AF1193" s="27">
        <v>0</v>
      </c>
      <c r="AG1193" s="27">
        <v>0</v>
      </c>
    </row>
    <row r="1194" spans="2:33">
      <c r="B1194" s="26" t="str">
        <f>CRP!K1141</f>
        <v/>
      </c>
      <c r="C1194" s="27">
        <f>CRP!L1141</f>
        <v>0</v>
      </c>
      <c r="D1194" s="27">
        <f>CRP!M1141</f>
        <v>0</v>
      </c>
      <c r="E1194" s="27">
        <f>CRP!N1141</f>
        <v>0</v>
      </c>
      <c r="F1194" s="27">
        <f>CRP!O1141</f>
        <v>0</v>
      </c>
      <c r="G1194" s="27">
        <f>CRP!P1141</f>
        <v>0</v>
      </c>
      <c r="H1194" s="27">
        <f>CRP!Q1141</f>
        <v>0</v>
      </c>
      <c r="AA1194" s="26" t="s">
        <v>11685</v>
      </c>
      <c r="AB1194" s="27">
        <v>0</v>
      </c>
      <c r="AC1194" s="27">
        <v>0</v>
      </c>
      <c r="AD1194" s="27">
        <v>0</v>
      </c>
      <c r="AE1194" s="27">
        <v>0</v>
      </c>
      <c r="AF1194" s="27">
        <v>0</v>
      </c>
      <c r="AG1194" s="27">
        <v>0</v>
      </c>
    </row>
    <row r="1195" spans="2:33">
      <c r="B1195" s="26" t="str">
        <f>CRP!K1142</f>
        <v/>
      </c>
      <c r="C1195" s="27">
        <f>CRP!L1142</f>
        <v>0</v>
      </c>
      <c r="D1195" s="27">
        <f>CRP!M1142</f>
        <v>0</v>
      </c>
      <c r="E1195" s="27">
        <f>CRP!N1142</f>
        <v>0</v>
      </c>
      <c r="F1195" s="27">
        <f>CRP!O1142</f>
        <v>0</v>
      </c>
      <c r="G1195" s="27">
        <f>CRP!P1142</f>
        <v>0</v>
      </c>
      <c r="H1195" s="27">
        <f>CRP!Q1142</f>
        <v>0</v>
      </c>
      <c r="AA1195" s="26" t="s">
        <v>11685</v>
      </c>
      <c r="AB1195" s="27">
        <v>0</v>
      </c>
      <c r="AC1195" s="27">
        <v>0</v>
      </c>
      <c r="AD1195" s="27">
        <v>0</v>
      </c>
      <c r="AE1195" s="27">
        <v>0</v>
      </c>
      <c r="AF1195" s="27">
        <v>0</v>
      </c>
      <c r="AG1195" s="27">
        <v>0</v>
      </c>
    </row>
    <row r="1196" spans="2:33">
      <c r="B1196" s="26" t="str">
        <f>CRP!K1143</f>
        <v/>
      </c>
      <c r="C1196" s="27">
        <f>CRP!L1143</f>
        <v>0</v>
      </c>
      <c r="D1196" s="27">
        <f>CRP!M1143</f>
        <v>0</v>
      </c>
      <c r="E1196" s="27">
        <f>CRP!N1143</f>
        <v>0</v>
      </c>
      <c r="F1196" s="27">
        <f>CRP!O1143</f>
        <v>0</v>
      </c>
      <c r="G1196" s="27">
        <f>CRP!P1143</f>
        <v>0</v>
      </c>
      <c r="H1196" s="27">
        <f>CRP!Q1143</f>
        <v>0</v>
      </c>
      <c r="AA1196" s="26" t="s">
        <v>11685</v>
      </c>
      <c r="AB1196" s="27">
        <v>0</v>
      </c>
      <c r="AC1196" s="27">
        <v>0</v>
      </c>
      <c r="AD1196" s="27">
        <v>0</v>
      </c>
      <c r="AE1196" s="27">
        <v>0</v>
      </c>
      <c r="AF1196" s="27">
        <v>0</v>
      </c>
      <c r="AG1196" s="27">
        <v>0</v>
      </c>
    </row>
    <row r="1197" spans="2:33">
      <c r="B1197" s="26" t="str">
        <f>CRP!K1144</f>
        <v/>
      </c>
      <c r="C1197" s="27">
        <f>CRP!L1144</f>
        <v>0</v>
      </c>
      <c r="D1197" s="27">
        <f>CRP!M1144</f>
        <v>0</v>
      </c>
      <c r="E1197" s="27">
        <f>CRP!N1144</f>
        <v>0</v>
      </c>
      <c r="F1197" s="27">
        <f>CRP!O1144</f>
        <v>0</v>
      </c>
      <c r="G1197" s="27">
        <f>CRP!P1144</f>
        <v>0</v>
      </c>
      <c r="H1197" s="27">
        <f>CRP!Q1144</f>
        <v>0</v>
      </c>
      <c r="AA1197" s="26" t="s">
        <v>11685</v>
      </c>
      <c r="AB1197" s="27">
        <v>0</v>
      </c>
      <c r="AC1197" s="27">
        <v>0</v>
      </c>
      <c r="AD1197" s="27">
        <v>0</v>
      </c>
      <c r="AE1197" s="27">
        <v>0</v>
      </c>
      <c r="AF1197" s="27">
        <v>0</v>
      </c>
      <c r="AG1197" s="27">
        <v>0</v>
      </c>
    </row>
    <row r="1198" spans="2:33">
      <c r="B1198" s="26" t="str">
        <f>CRP!K1145</f>
        <v/>
      </c>
      <c r="C1198" s="27">
        <f>CRP!L1145</f>
        <v>0</v>
      </c>
      <c r="D1198" s="27">
        <f>CRP!M1145</f>
        <v>0</v>
      </c>
      <c r="E1198" s="27">
        <f>CRP!N1145</f>
        <v>0</v>
      </c>
      <c r="F1198" s="27">
        <f>CRP!O1145</f>
        <v>0</v>
      </c>
      <c r="G1198" s="27">
        <f>CRP!P1145</f>
        <v>0</v>
      </c>
      <c r="H1198" s="27">
        <f>CRP!Q1145</f>
        <v>0</v>
      </c>
      <c r="AA1198" s="26" t="s">
        <v>11685</v>
      </c>
      <c r="AB1198" s="27">
        <v>0</v>
      </c>
      <c r="AC1198" s="27">
        <v>0</v>
      </c>
      <c r="AD1198" s="27">
        <v>0</v>
      </c>
      <c r="AE1198" s="27">
        <v>0</v>
      </c>
      <c r="AF1198" s="27">
        <v>0</v>
      </c>
      <c r="AG1198" s="27">
        <v>0</v>
      </c>
    </row>
    <row r="1199" spans="2:33">
      <c r="B1199" s="26" t="str">
        <f>CRP!K1146</f>
        <v/>
      </c>
      <c r="C1199" s="27">
        <f>CRP!L1146</f>
        <v>0</v>
      </c>
      <c r="D1199" s="27">
        <f>CRP!M1146</f>
        <v>0</v>
      </c>
      <c r="E1199" s="27">
        <f>CRP!N1146</f>
        <v>0</v>
      </c>
      <c r="F1199" s="27">
        <f>CRP!O1146</f>
        <v>0</v>
      </c>
      <c r="G1199" s="27">
        <f>CRP!P1146</f>
        <v>0</v>
      </c>
      <c r="H1199" s="27">
        <f>CRP!Q1146</f>
        <v>0</v>
      </c>
      <c r="AA1199" s="26" t="s">
        <v>11685</v>
      </c>
      <c r="AB1199" s="27">
        <v>0</v>
      </c>
      <c r="AC1199" s="27">
        <v>0</v>
      </c>
      <c r="AD1199" s="27">
        <v>0</v>
      </c>
      <c r="AE1199" s="27">
        <v>0</v>
      </c>
      <c r="AF1199" s="27">
        <v>0</v>
      </c>
      <c r="AG1199" s="27">
        <v>0</v>
      </c>
    </row>
    <row r="1200" spans="2:33">
      <c r="B1200" s="26" t="str">
        <f>CRP!K1147</f>
        <v/>
      </c>
      <c r="C1200" s="27">
        <f>CRP!L1147</f>
        <v>0</v>
      </c>
      <c r="D1200" s="27">
        <f>CRP!M1147</f>
        <v>0</v>
      </c>
      <c r="E1200" s="27">
        <f>CRP!N1147</f>
        <v>0</v>
      </c>
      <c r="F1200" s="27">
        <f>CRP!O1147</f>
        <v>0</v>
      </c>
      <c r="G1200" s="27">
        <f>CRP!P1147</f>
        <v>0</v>
      </c>
      <c r="H1200" s="27">
        <f>CRP!Q1147</f>
        <v>0</v>
      </c>
      <c r="AA1200" s="26" t="s">
        <v>11685</v>
      </c>
      <c r="AB1200" s="27">
        <v>0</v>
      </c>
      <c r="AC1200" s="27">
        <v>0</v>
      </c>
      <c r="AD1200" s="27">
        <v>0</v>
      </c>
      <c r="AE1200" s="27">
        <v>0</v>
      </c>
      <c r="AF1200" s="27">
        <v>0</v>
      </c>
      <c r="AG1200" s="27">
        <v>0</v>
      </c>
    </row>
    <row r="1201" spans="2:33">
      <c r="B1201" s="26" t="str">
        <f>CRP!K1148</f>
        <v/>
      </c>
      <c r="C1201" s="27">
        <f>CRP!L1148</f>
        <v>0</v>
      </c>
      <c r="D1201" s="27">
        <f>CRP!M1148</f>
        <v>0</v>
      </c>
      <c r="E1201" s="27">
        <f>CRP!N1148</f>
        <v>0</v>
      </c>
      <c r="F1201" s="27">
        <f>CRP!O1148</f>
        <v>0</v>
      </c>
      <c r="G1201" s="27">
        <f>CRP!P1148</f>
        <v>0</v>
      </c>
      <c r="H1201" s="27">
        <f>CRP!Q1148</f>
        <v>0</v>
      </c>
      <c r="AA1201" s="26" t="s">
        <v>11685</v>
      </c>
      <c r="AB1201" s="27">
        <v>0</v>
      </c>
      <c r="AC1201" s="27">
        <v>0</v>
      </c>
      <c r="AD1201" s="27">
        <v>0</v>
      </c>
      <c r="AE1201" s="27">
        <v>0</v>
      </c>
      <c r="AF1201" s="27">
        <v>0</v>
      </c>
      <c r="AG1201" s="27">
        <v>0</v>
      </c>
    </row>
    <row r="1202" spans="2:33">
      <c r="B1202" s="26" t="str">
        <f>CRP!K1149</f>
        <v/>
      </c>
      <c r="C1202" s="27">
        <f>CRP!L1149</f>
        <v>0</v>
      </c>
      <c r="D1202" s="27">
        <f>CRP!M1149</f>
        <v>0</v>
      </c>
      <c r="E1202" s="27">
        <f>CRP!N1149</f>
        <v>0</v>
      </c>
      <c r="F1202" s="27">
        <f>CRP!O1149</f>
        <v>0</v>
      </c>
      <c r="G1202" s="27">
        <f>CRP!P1149</f>
        <v>0</v>
      </c>
      <c r="H1202" s="27">
        <f>CRP!Q1149</f>
        <v>0</v>
      </c>
      <c r="AA1202" s="26" t="s">
        <v>11685</v>
      </c>
      <c r="AB1202" s="27">
        <v>0</v>
      </c>
      <c r="AC1202" s="27">
        <v>0</v>
      </c>
      <c r="AD1202" s="27">
        <v>0</v>
      </c>
      <c r="AE1202" s="27">
        <v>0</v>
      </c>
      <c r="AF1202" s="27">
        <v>0</v>
      </c>
      <c r="AG1202" s="27">
        <v>0</v>
      </c>
    </row>
    <row r="1203" spans="2:33">
      <c r="B1203" s="26" t="str">
        <f>CRP!K1150</f>
        <v/>
      </c>
      <c r="C1203" s="27">
        <f>CRP!L1150</f>
        <v>0</v>
      </c>
      <c r="D1203" s="27">
        <f>CRP!M1150</f>
        <v>0</v>
      </c>
      <c r="E1203" s="27">
        <f>CRP!N1150</f>
        <v>0</v>
      </c>
      <c r="F1203" s="27">
        <f>CRP!O1150</f>
        <v>0</v>
      </c>
      <c r="G1203" s="27">
        <f>CRP!P1150</f>
        <v>0</v>
      </c>
      <c r="H1203" s="27">
        <f>CRP!Q1150</f>
        <v>0</v>
      </c>
      <c r="AA1203" s="26" t="s">
        <v>11685</v>
      </c>
      <c r="AB1203" s="27">
        <v>0</v>
      </c>
      <c r="AC1203" s="27">
        <v>0</v>
      </c>
      <c r="AD1203" s="27">
        <v>0</v>
      </c>
      <c r="AE1203" s="27">
        <v>0</v>
      </c>
      <c r="AF1203" s="27">
        <v>0</v>
      </c>
      <c r="AG1203" s="27">
        <v>0</v>
      </c>
    </row>
    <row r="1204" spans="2:33">
      <c r="B1204" s="26" t="str">
        <f>CRP!K1151</f>
        <v/>
      </c>
      <c r="C1204" s="27">
        <f>CRP!L1151</f>
        <v>0</v>
      </c>
      <c r="D1204" s="27">
        <f>CRP!M1151</f>
        <v>0</v>
      </c>
      <c r="E1204" s="27">
        <f>CRP!N1151</f>
        <v>0</v>
      </c>
      <c r="F1204" s="27">
        <f>CRP!O1151</f>
        <v>0</v>
      </c>
      <c r="G1204" s="27">
        <f>CRP!P1151</f>
        <v>0</v>
      </c>
      <c r="H1204" s="27">
        <f>CRP!Q1151</f>
        <v>0</v>
      </c>
      <c r="AA1204" s="26" t="s">
        <v>11685</v>
      </c>
      <c r="AB1204" s="27">
        <v>0</v>
      </c>
      <c r="AC1204" s="27">
        <v>0</v>
      </c>
      <c r="AD1204" s="27">
        <v>0</v>
      </c>
      <c r="AE1204" s="27">
        <v>0</v>
      </c>
      <c r="AF1204" s="27">
        <v>0</v>
      </c>
      <c r="AG1204" s="27">
        <v>0</v>
      </c>
    </row>
    <row r="1205" spans="2:33">
      <c r="B1205" s="26" t="str">
        <f>CRP!K1152</f>
        <v/>
      </c>
      <c r="C1205" s="27">
        <f>CRP!L1152</f>
        <v>0</v>
      </c>
      <c r="D1205" s="27">
        <f>CRP!M1152</f>
        <v>0</v>
      </c>
      <c r="E1205" s="27">
        <f>CRP!N1152</f>
        <v>0</v>
      </c>
      <c r="F1205" s="27">
        <f>CRP!O1152</f>
        <v>0</v>
      </c>
      <c r="G1205" s="27">
        <f>CRP!P1152</f>
        <v>0</v>
      </c>
      <c r="H1205" s="27">
        <f>CRP!Q1152</f>
        <v>0</v>
      </c>
      <c r="AA1205" s="26" t="s">
        <v>11685</v>
      </c>
      <c r="AB1205" s="27">
        <v>0</v>
      </c>
      <c r="AC1205" s="27">
        <v>0</v>
      </c>
      <c r="AD1205" s="27">
        <v>0</v>
      </c>
      <c r="AE1205" s="27">
        <v>0</v>
      </c>
      <c r="AF1205" s="27">
        <v>0</v>
      </c>
      <c r="AG1205" s="27">
        <v>0</v>
      </c>
    </row>
    <row r="1206" spans="2:33">
      <c r="B1206" s="26" t="str">
        <f>CRP!K1153</f>
        <v/>
      </c>
      <c r="C1206" s="27">
        <f>CRP!L1153</f>
        <v>0</v>
      </c>
      <c r="D1206" s="27">
        <f>CRP!M1153</f>
        <v>0</v>
      </c>
      <c r="E1206" s="27">
        <f>CRP!N1153</f>
        <v>0</v>
      </c>
      <c r="F1206" s="27">
        <f>CRP!O1153</f>
        <v>0</v>
      </c>
      <c r="G1206" s="27">
        <f>CRP!P1153</f>
        <v>0</v>
      </c>
      <c r="H1206" s="27">
        <f>CRP!Q1153</f>
        <v>0</v>
      </c>
      <c r="AA1206" s="26" t="s">
        <v>11685</v>
      </c>
      <c r="AB1206" s="27">
        <v>0</v>
      </c>
      <c r="AC1206" s="27">
        <v>0</v>
      </c>
      <c r="AD1206" s="27">
        <v>0</v>
      </c>
      <c r="AE1206" s="27">
        <v>0</v>
      </c>
      <c r="AF1206" s="27">
        <v>0</v>
      </c>
      <c r="AG1206" s="27">
        <v>0</v>
      </c>
    </row>
    <row r="1207" spans="2:33">
      <c r="B1207" s="26" t="str">
        <f>CRP!K1154</f>
        <v/>
      </c>
      <c r="C1207" s="27">
        <f>CRP!L1154</f>
        <v>0</v>
      </c>
      <c r="D1207" s="27">
        <f>CRP!M1154</f>
        <v>0</v>
      </c>
      <c r="E1207" s="27">
        <f>CRP!N1154</f>
        <v>0</v>
      </c>
      <c r="F1207" s="27">
        <f>CRP!O1154</f>
        <v>0</v>
      </c>
      <c r="G1207" s="27">
        <f>CRP!P1154</f>
        <v>0</v>
      </c>
      <c r="H1207" s="27">
        <f>CRP!Q1154</f>
        <v>0</v>
      </c>
      <c r="AA1207" s="26" t="s">
        <v>11685</v>
      </c>
      <c r="AB1207" s="27">
        <v>0</v>
      </c>
      <c r="AC1207" s="27">
        <v>0</v>
      </c>
      <c r="AD1207" s="27">
        <v>0</v>
      </c>
      <c r="AE1207" s="27">
        <v>0</v>
      </c>
      <c r="AF1207" s="27">
        <v>0</v>
      </c>
      <c r="AG1207" s="27">
        <v>0</v>
      </c>
    </row>
    <row r="1208" spans="2:33">
      <c r="B1208" s="26" t="str">
        <f>CRP!K1155</f>
        <v/>
      </c>
      <c r="C1208" s="27">
        <f>CRP!L1155</f>
        <v>0</v>
      </c>
      <c r="D1208" s="27">
        <f>CRP!M1155</f>
        <v>0</v>
      </c>
      <c r="E1208" s="27">
        <f>CRP!N1155</f>
        <v>0</v>
      </c>
      <c r="F1208" s="27">
        <f>CRP!O1155</f>
        <v>0</v>
      </c>
      <c r="G1208" s="27">
        <f>CRP!P1155</f>
        <v>0</v>
      </c>
      <c r="H1208" s="27">
        <f>CRP!Q1155</f>
        <v>0</v>
      </c>
      <c r="AA1208" s="26" t="s">
        <v>11685</v>
      </c>
      <c r="AB1208" s="27">
        <v>0</v>
      </c>
      <c r="AC1208" s="27">
        <v>0</v>
      </c>
      <c r="AD1208" s="27">
        <v>0</v>
      </c>
      <c r="AE1208" s="27">
        <v>0</v>
      </c>
      <c r="AF1208" s="27">
        <v>0</v>
      </c>
      <c r="AG1208" s="27">
        <v>0</v>
      </c>
    </row>
    <row r="1209" spans="2:33">
      <c r="B1209" s="26" t="str">
        <f>CRP!K1156</f>
        <v/>
      </c>
      <c r="C1209" s="27">
        <f>CRP!L1156</f>
        <v>0</v>
      </c>
      <c r="D1209" s="27">
        <f>CRP!M1156</f>
        <v>0</v>
      </c>
      <c r="E1209" s="27">
        <f>CRP!N1156</f>
        <v>0</v>
      </c>
      <c r="F1209" s="27">
        <f>CRP!O1156</f>
        <v>0</v>
      </c>
      <c r="G1209" s="27">
        <f>CRP!P1156</f>
        <v>0</v>
      </c>
      <c r="H1209" s="27">
        <f>CRP!Q1156</f>
        <v>0</v>
      </c>
      <c r="AA1209" s="26" t="s">
        <v>11685</v>
      </c>
      <c r="AB1209" s="27">
        <v>0</v>
      </c>
      <c r="AC1209" s="27">
        <v>0</v>
      </c>
      <c r="AD1209" s="27">
        <v>0</v>
      </c>
      <c r="AE1209" s="27">
        <v>0</v>
      </c>
      <c r="AF1209" s="27">
        <v>0</v>
      </c>
      <c r="AG1209" s="27">
        <v>0</v>
      </c>
    </row>
    <row r="1210" spans="2:33">
      <c r="B1210" s="26" t="str">
        <f>CRP!K1157</f>
        <v/>
      </c>
      <c r="C1210" s="27">
        <f>CRP!L1157</f>
        <v>0</v>
      </c>
      <c r="D1210" s="27">
        <f>CRP!M1157</f>
        <v>0</v>
      </c>
      <c r="E1210" s="27">
        <f>CRP!N1157</f>
        <v>0</v>
      </c>
      <c r="F1210" s="27">
        <f>CRP!O1157</f>
        <v>0</v>
      </c>
      <c r="G1210" s="27">
        <f>CRP!P1157</f>
        <v>0</v>
      </c>
      <c r="H1210" s="27">
        <f>CRP!Q1157</f>
        <v>0</v>
      </c>
      <c r="AA1210" s="26" t="s">
        <v>11685</v>
      </c>
      <c r="AB1210" s="27">
        <v>0</v>
      </c>
      <c r="AC1210" s="27">
        <v>0</v>
      </c>
      <c r="AD1210" s="27">
        <v>0</v>
      </c>
      <c r="AE1210" s="27">
        <v>0</v>
      </c>
      <c r="AF1210" s="27">
        <v>0</v>
      </c>
      <c r="AG1210" s="27">
        <v>0</v>
      </c>
    </row>
    <row r="1211" spans="2:33">
      <c r="B1211" s="26" t="str">
        <f>CRP!K1158</f>
        <v/>
      </c>
      <c r="C1211" s="27">
        <f>CRP!L1158</f>
        <v>0</v>
      </c>
      <c r="D1211" s="27">
        <f>CRP!M1158</f>
        <v>0</v>
      </c>
      <c r="E1211" s="27">
        <f>CRP!N1158</f>
        <v>0</v>
      </c>
      <c r="F1211" s="27">
        <f>CRP!O1158</f>
        <v>0</v>
      </c>
      <c r="G1211" s="27">
        <f>CRP!P1158</f>
        <v>0</v>
      </c>
      <c r="H1211" s="27">
        <f>CRP!Q1158</f>
        <v>0</v>
      </c>
      <c r="AA1211" s="26" t="s">
        <v>11685</v>
      </c>
      <c r="AB1211" s="27">
        <v>0</v>
      </c>
      <c r="AC1211" s="27">
        <v>0</v>
      </c>
      <c r="AD1211" s="27">
        <v>0</v>
      </c>
      <c r="AE1211" s="27">
        <v>0</v>
      </c>
      <c r="AF1211" s="27">
        <v>0</v>
      </c>
      <c r="AG1211" s="27">
        <v>0</v>
      </c>
    </row>
    <row r="1212" spans="2:33">
      <c r="B1212" s="26" t="str">
        <f>CRP!K1159</f>
        <v/>
      </c>
      <c r="C1212" s="27">
        <f>CRP!L1159</f>
        <v>0</v>
      </c>
      <c r="D1212" s="27">
        <f>CRP!M1159</f>
        <v>0</v>
      </c>
      <c r="E1212" s="27">
        <f>CRP!N1159</f>
        <v>0</v>
      </c>
      <c r="F1212" s="27">
        <f>CRP!O1159</f>
        <v>0</v>
      </c>
      <c r="G1212" s="27">
        <f>CRP!P1159</f>
        <v>0</v>
      </c>
      <c r="H1212" s="27">
        <f>CRP!Q1159</f>
        <v>0</v>
      </c>
      <c r="AA1212" s="26" t="s">
        <v>11685</v>
      </c>
      <c r="AB1212" s="27">
        <v>0</v>
      </c>
      <c r="AC1212" s="27">
        <v>0</v>
      </c>
      <c r="AD1212" s="27">
        <v>0</v>
      </c>
      <c r="AE1212" s="27">
        <v>0</v>
      </c>
      <c r="AF1212" s="27">
        <v>0</v>
      </c>
      <c r="AG1212" s="27">
        <v>0</v>
      </c>
    </row>
    <row r="1213" spans="2:33">
      <c r="B1213" s="26" t="str">
        <f>CRP!K1160</f>
        <v/>
      </c>
      <c r="C1213" s="27">
        <f>CRP!L1160</f>
        <v>0</v>
      </c>
      <c r="D1213" s="27">
        <f>CRP!M1160</f>
        <v>0</v>
      </c>
      <c r="E1213" s="27">
        <f>CRP!N1160</f>
        <v>0</v>
      </c>
      <c r="F1213" s="27">
        <f>CRP!O1160</f>
        <v>0</v>
      </c>
      <c r="G1213" s="27">
        <f>CRP!P1160</f>
        <v>0</v>
      </c>
      <c r="H1213" s="27">
        <f>CRP!Q1160</f>
        <v>0</v>
      </c>
      <c r="AA1213" s="26" t="s">
        <v>11685</v>
      </c>
      <c r="AB1213" s="27">
        <v>0</v>
      </c>
      <c r="AC1213" s="27">
        <v>0</v>
      </c>
      <c r="AD1213" s="27">
        <v>0</v>
      </c>
      <c r="AE1213" s="27">
        <v>0</v>
      </c>
      <c r="AF1213" s="27">
        <v>0</v>
      </c>
      <c r="AG1213" s="27">
        <v>0</v>
      </c>
    </row>
    <row r="1214" spans="2:33">
      <c r="B1214" s="26" t="str">
        <f>CRP!K1161</f>
        <v/>
      </c>
      <c r="C1214" s="27">
        <f>CRP!L1161</f>
        <v>0</v>
      </c>
      <c r="D1214" s="27">
        <f>CRP!M1161</f>
        <v>0</v>
      </c>
      <c r="E1214" s="27">
        <f>CRP!N1161</f>
        <v>0</v>
      </c>
      <c r="F1214" s="27">
        <f>CRP!O1161</f>
        <v>0</v>
      </c>
      <c r="G1214" s="27">
        <f>CRP!P1161</f>
        <v>0</v>
      </c>
      <c r="H1214" s="27">
        <f>CRP!Q1161</f>
        <v>0</v>
      </c>
      <c r="AA1214" s="26" t="s">
        <v>11685</v>
      </c>
      <c r="AB1214" s="27">
        <v>0</v>
      </c>
      <c r="AC1214" s="27">
        <v>0</v>
      </c>
      <c r="AD1214" s="27">
        <v>0</v>
      </c>
      <c r="AE1214" s="27">
        <v>0</v>
      </c>
      <c r="AF1214" s="27">
        <v>0</v>
      </c>
      <c r="AG1214" s="27">
        <v>0</v>
      </c>
    </row>
    <row r="1215" spans="2:33">
      <c r="B1215" s="26" t="str">
        <f>CRP!K1162</f>
        <v/>
      </c>
      <c r="C1215" s="27">
        <f>CRP!L1162</f>
        <v>0</v>
      </c>
      <c r="D1215" s="27">
        <f>CRP!M1162</f>
        <v>0</v>
      </c>
      <c r="E1215" s="27">
        <f>CRP!N1162</f>
        <v>0</v>
      </c>
      <c r="F1215" s="27">
        <f>CRP!O1162</f>
        <v>0</v>
      </c>
      <c r="G1215" s="27">
        <f>CRP!P1162</f>
        <v>0</v>
      </c>
      <c r="H1215" s="27">
        <f>CRP!Q1162</f>
        <v>0</v>
      </c>
      <c r="AA1215" s="26" t="s">
        <v>11685</v>
      </c>
      <c r="AB1215" s="27">
        <v>0</v>
      </c>
      <c r="AC1215" s="27">
        <v>0</v>
      </c>
      <c r="AD1215" s="27">
        <v>0</v>
      </c>
      <c r="AE1215" s="27">
        <v>0</v>
      </c>
      <c r="AF1215" s="27">
        <v>0</v>
      </c>
      <c r="AG1215" s="27">
        <v>0</v>
      </c>
    </row>
    <row r="1216" spans="2:33">
      <c r="B1216" s="26" t="str">
        <f>CRP!K1163</f>
        <v/>
      </c>
      <c r="C1216" s="27">
        <f>CRP!L1163</f>
        <v>0</v>
      </c>
      <c r="D1216" s="27">
        <f>CRP!M1163</f>
        <v>0</v>
      </c>
      <c r="E1216" s="27">
        <f>CRP!N1163</f>
        <v>0</v>
      </c>
      <c r="F1216" s="27">
        <f>CRP!O1163</f>
        <v>0</v>
      </c>
      <c r="G1216" s="27">
        <f>CRP!P1163</f>
        <v>0</v>
      </c>
      <c r="H1216" s="27">
        <f>CRP!Q1163</f>
        <v>0</v>
      </c>
      <c r="AA1216" s="26" t="s">
        <v>11685</v>
      </c>
      <c r="AB1216" s="27">
        <v>0</v>
      </c>
      <c r="AC1216" s="27">
        <v>0</v>
      </c>
      <c r="AD1216" s="27">
        <v>0</v>
      </c>
      <c r="AE1216" s="27">
        <v>0</v>
      </c>
      <c r="AF1216" s="27">
        <v>0</v>
      </c>
      <c r="AG1216" s="27">
        <v>0</v>
      </c>
    </row>
    <row r="1217" spans="2:33">
      <c r="B1217" s="26" t="str">
        <f>CRP!K1164</f>
        <v/>
      </c>
      <c r="C1217" s="27">
        <f>CRP!L1164</f>
        <v>0</v>
      </c>
      <c r="D1217" s="27">
        <f>CRP!M1164</f>
        <v>0</v>
      </c>
      <c r="E1217" s="27">
        <f>CRP!N1164</f>
        <v>0</v>
      </c>
      <c r="F1217" s="27">
        <f>CRP!O1164</f>
        <v>0</v>
      </c>
      <c r="G1217" s="27">
        <f>CRP!P1164</f>
        <v>0</v>
      </c>
      <c r="H1217" s="27">
        <f>CRP!Q1164</f>
        <v>0</v>
      </c>
      <c r="AA1217" s="26" t="s">
        <v>11685</v>
      </c>
      <c r="AB1217" s="27">
        <v>0</v>
      </c>
      <c r="AC1217" s="27">
        <v>0</v>
      </c>
      <c r="AD1217" s="27">
        <v>0</v>
      </c>
      <c r="AE1217" s="27">
        <v>0</v>
      </c>
      <c r="AF1217" s="27">
        <v>0</v>
      </c>
      <c r="AG1217" s="27">
        <v>0</v>
      </c>
    </row>
    <row r="1218" spans="2:33">
      <c r="B1218" s="26" t="str">
        <f>CRP!K1165</f>
        <v/>
      </c>
      <c r="C1218" s="27">
        <f>CRP!L1165</f>
        <v>0</v>
      </c>
      <c r="D1218" s="27">
        <f>CRP!M1165</f>
        <v>0</v>
      </c>
      <c r="E1218" s="27">
        <f>CRP!N1165</f>
        <v>0</v>
      </c>
      <c r="F1218" s="27">
        <f>CRP!O1165</f>
        <v>0</v>
      </c>
      <c r="G1218" s="27">
        <f>CRP!P1165</f>
        <v>0</v>
      </c>
      <c r="H1218" s="27">
        <f>CRP!Q1165</f>
        <v>0</v>
      </c>
      <c r="AA1218" s="26" t="s">
        <v>11685</v>
      </c>
      <c r="AB1218" s="27">
        <v>0</v>
      </c>
      <c r="AC1218" s="27">
        <v>0</v>
      </c>
      <c r="AD1218" s="27">
        <v>0</v>
      </c>
      <c r="AE1218" s="27">
        <v>0</v>
      </c>
      <c r="AF1218" s="27">
        <v>0</v>
      </c>
      <c r="AG1218" s="27">
        <v>0</v>
      </c>
    </row>
    <row r="1219" spans="2:33">
      <c r="B1219" s="26" t="str">
        <f>CRP!K1166</f>
        <v/>
      </c>
      <c r="C1219" s="27">
        <f>CRP!L1166</f>
        <v>0</v>
      </c>
      <c r="D1219" s="27">
        <f>CRP!M1166</f>
        <v>0</v>
      </c>
      <c r="E1219" s="27">
        <f>CRP!N1166</f>
        <v>0</v>
      </c>
      <c r="F1219" s="27">
        <f>CRP!O1166</f>
        <v>0</v>
      </c>
      <c r="G1219" s="27">
        <f>CRP!P1166</f>
        <v>0</v>
      </c>
      <c r="H1219" s="27">
        <f>CRP!Q1166</f>
        <v>0</v>
      </c>
      <c r="AA1219" s="26" t="s">
        <v>11685</v>
      </c>
      <c r="AB1219" s="27">
        <v>0</v>
      </c>
      <c r="AC1219" s="27">
        <v>0</v>
      </c>
      <c r="AD1219" s="27">
        <v>0</v>
      </c>
      <c r="AE1219" s="27">
        <v>0</v>
      </c>
      <c r="AF1219" s="27">
        <v>0</v>
      </c>
      <c r="AG1219" s="27">
        <v>0</v>
      </c>
    </row>
    <row r="1220" spans="2:33">
      <c r="B1220" s="26" t="str">
        <f>CRP!K1167</f>
        <v/>
      </c>
      <c r="C1220" s="27">
        <f>CRP!L1167</f>
        <v>0</v>
      </c>
      <c r="D1220" s="27">
        <f>CRP!M1167</f>
        <v>0</v>
      </c>
      <c r="E1220" s="27">
        <f>CRP!N1167</f>
        <v>0</v>
      </c>
      <c r="F1220" s="27">
        <f>CRP!O1167</f>
        <v>0</v>
      </c>
      <c r="G1220" s="27">
        <f>CRP!P1167</f>
        <v>0</v>
      </c>
      <c r="H1220" s="27">
        <f>CRP!Q1167</f>
        <v>0</v>
      </c>
      <c r="AA1220" s="26" t="s">
        <v>11685</v>
      </c>
      <c r="AB1220" s="27">
        <v>0</v>
      </c>
      <c r="AC1220" s="27">
        <v>0</v>
      </c>
      <c r="AD1220" s="27">
        <v>0</v>
      </c>
      <c r="AE1220" s="27">
        <v>0</v>
      </c>
      <c r="AF1220" s="27">
        <v>0</v>
      </c>
      <c r="AG1220" s="27">
        <v>0</v>
      </c>
    </row>
    <row r="1221" spans="2:33">
      <c r="B1221" s="26" t="str">
        <f>CRP!K1168</f>
        <v/>
      </c>
      <c r="C1221" s="27">
        <f>CRP!L1168</f>
        <v>0</v>
      </c>
      <c r="D1221" s="27">
        <f>CRP!M1168</f>
        <v>0</v>
      </c>
      <c r="E1221" s="27">
        <f>CRP!N1168</f>
        <v>0</v>
      </c>
      <c r="F1221" s="27">
        <f>CRP!O1168</f>
        <v>0</v>
      </c>
      <c r="G1221" s="27">
        <f>CRP!P1168</f>
        <v>0</v>
      </c>
      <c r="H1221" s="27">
        <f>CRP!Q1168</f>
        <v>0</v>
      </c>
      <c r="AA1221" s="26" t="s">
        <v>11685</v>
      </c>
      <c r="AB1221" s="27">
        <v>0</v>
      </c>
      <c r="AC1221" s="27">
        <v>0</v>
      </c>
      <c r="AD1221" s="27">
        <v>0</v>
      </c>
      <c r="AE1221" s="27">
        <v>0</v>
      </c>
      <c r="AF1221" s="27">
        <v>0</v>
      </c>
      <c r="AG1221" s="27">
        <v>0</v>
      </c>
    </row>
    <row r="1222" spans="2:33">
      <c r="B1222" s="26" t="str">
        <f>CRP!K1169</f>
        <v/>
      </c>
      <c r="C1222" s="27">
        <f>CRP!L1169</f>
        <v>0</v>
      </c>
      <c r="D1222" s="27">
        <f>CRP!M1169</f>
        <v>0</v>
      </c>
      <c r="E1222" s="27">
        <f>CRP!N1169</f>
        <v>0</v>
      </c>
      <c r="F1222" s="27">
        <f>CRP!O1169</f>
        <v>0</v>
      </c>
      <c r="G1222" s="27">
        <f>CRP!P1169</f>
        <v>0</v>
      </c>
      <c r="H1222" s="27">
        <f>CRP!Q1169</f>
        <v>0</v>
      </c>
      <c r="AA1222" s="26" t="s">
        <v>11685</v>
      </c>
      <c r="AB1222" s="27">
        <v>0</v>
      </c>
      <c r="AC1222" s="27">
        <v>0</v>
      </c>
      <c r="AD1222" s="27">
        <v>0</v>
      </c>
      <c r="AE1222" s="27">
        <v>0</v>
      </c>
      <c r="AF1222" s="27">
        <v>0</v>
      </c>
      <c r="AG1222" s="27">
        <v>0</v>
      </c>
    </row>
    <row r="1223" spans="2:33">
      <c r="B1223" s="26" t="str">
        <f>CRP!K1170</f>
        <v/>
      </c>
      <c r="C1223" s="27">
        <f>CRP!L1170</f>
        <v>0</v>
      </c>
      <c r="D1223" s="27">
        <f>CRP!M1170</f>
        <v>0</v>
      </c>
      <c r="E1223" s="27">
        <f>CRP!N1170</f>
        <v>0</v>
      </c>
      <c r="F1223" s="27">
        <f>CRP!O1170</f>
        <v>0</v>
      </c>
      <c r="G1223" s="27">
        <f>CRP!P1170</f>
        <v>0</v>
      </c>
      <c r="H1223" s="27">
        <f>CRP!Q1170</f>
        <v>0</v>
      </c>
      <c r="AA1223" s="26" t="s">
        <v>11685</v>
      </c>
      <c r="AB1223" s="27">
        <v>0</v>
      </c>
      <c r="AC1223" s="27">
        <v>0</v>
      </c>
      <c r="AD1223" s="27">
        <v>0</v>
      </c>
      <c r="AE1223" s="27">
        <v>0</v>
      </c>
      <c r="AF1223" s="27">
        <v>0</v>
      </c>
      <c r="AG1223" s="27">
        <v>0</v>
      </c>
    </row>
    <row r="1224" spans="2:33">
      <c r="B1224" s="26" t="str">
        <f>CRP!K1171</f>
        <v/>
      </c>
      <c r="C1224" s="27">
        <f>CRP!L1171</f>
        <v>0</v>
      </c>
      <c r="D1224" s="27">
        <f>CRP!M1171</f>
        <v>0</v>
      </c>
      <c r="E1224" s="27">
        <f>CRP!N1171</f>
        <v>0</v>
      </c>
      <c r="F1224" s="27">
        <f>CRP!O1171</f>
        <v>0</v>
      </c>
      <c r="G1224" s="27">
        <f>CRP!P1171</f>
        <v>0</v>
      </c>
      <c r="H1224" s="27">
        <f>CRP!Q1171</f>
        <v>0</v>
      </c>
      <c r="AA1224" s="26" t="s">
        <v>11685</v>
      </c>
      <c r="AB1224" s="27">
        <v>0</v>
      </c>
      <c r="AC1224" s="27">
        <v>0</v>
      </c>
      <c r="AD1224" s="27">
        <v>0</v>
      </c>
      <c r="AE1224" s="27">
        <v>0</v>
      </c>
      <c r="AF1224" s="27">
        <v>0</v>
      </c>
      <c r="AG1224" s="27">
        <v>0</v>
      </c>
    </row>
    <row r="1225" spans="2:33">
      <c r="B1225" s="26" t="str">
        <f>CRP!K1172</f>
        <v/>
      </c>
      <c r="C1225" s="27">
        <f>CRP!L1172</f>
        <v>0</v>
      </c>
      <c r="D1225" s="27">
        <f>CRP!M1172</f>
        <v>0</v>
      </c>
      <c r="E1225" s="27">
        <f>CRP!N1172</f>
        <v>0</v>
      </c>
      <c r="F1225" s="27">
        <f>CRP!O1172</f>
        <v>0</v>
      </c>
      <c r="G1225" s="27">
        <f>CRP!P1172</f>
        <v>0</v>
      </c>
      <c r="H1225" s="27">
        <f>CRP!Q1172</f>
        <v>0</v>
      </c>
      <c r="AA1225" s="26" t="s">
        <v>11685</v>
      </c>
      <c r="AB1225" s="27">
        <v>0</v>
      </c>
      <c r="AC1225" s="27">
        <v>0</v>
      </c>
      <c r="AD1225" s="27">
        <v>0</v>
      </c>
      <c r="AE1225" s="27">
        <v>0</v>
      </c>
      <c r="AF1225" s="27">
        <v>0</v>
      </c>
      <c r="AG1225" s="27">
        <v>0</v>
      </c>
    </row>
    <row r="1226" spans="2:33">
      <c r="B1226" s="26" t="str">
        <f>CRP!K1173</f>
        <v/>
      </c>
      <c r="C1226" s="27">
        <f>CRP!L1173</f>
        <v>0</v>
      </c>
      <c r="D1226" s="27">
        <f>CRP!M1173</f>
        <v>0</v>
      </c>
      <c r="E1226" s="27">
        <f>CRP!N1173</f>
        <v>0</v>
      </c>
      <c r="F1226" s="27">
        <f>CRP!O1173</f>
        <v>0</v>
      </c>
      <c r="G1226" s="27">
        <f>CRP!P1173</f>
        <v>0</v>
      </c>
      <c r="H1226" s="27">
        <f>CRP!Q1173</f>
        <v>0</v>
      </c>
      <c r="AA1226" s="26" t="s">
        <v>11685</v>
      </c>
      <c r="AB1226" s="27">
        <v>0</v>
      </c>
      <c r="AC1226" s="27">
        <v>0</v>
      </c>
      <c r="AD1226" s="27">
        <v>0</v>
      </c>
      <c r="AE1226" s="27">
        <v>0</v>
      </c>
      <c r="AF1226" s="27">
        <v>0</v>
      </c>
      <c r="AG1226" s="27">
        <v>0</v>
      </c>
    </row>
    <row r="1227" spans="2:33">
      <c r="B1227" s="26" t="str">
        <f>CRP!K1174</f>
        <v/>
      </c>
      <c r="C1227" s="27">
        <f>CRP!L1174</f>
        <v>0</v>
      </c>
      <c r="D1227" s="27">
        <f>CRP!M1174</f>
        <v>0</v>
      </c>
      <c r="E1227" s="27">
        <f>CRP!N1174</f>
        <v>0</v>
      </c>
      <c r="F1227" s="27">
        <f>CRP!O1174</f>
        <v>0</v>
      </c>
      <c r="G1227" s="27">
        <f>CRP!P1174</f>
        <v>0</v>
      </c>
      <c r="H1227" s="27">
        <f>CRP!Q1174</f>
        <v>0</v>
      </c>
      <c r="AA1227" s="26" t="s">
        <v>11685</v>
      </c>
      <c r="AB1227" s="27">
        <v>0</v>
      </c>
      <c r="AC1227" s="27">
        <v>0</v>
      </c>
      <c r="AD1227" s="27">
        <v>0</v>
      </c>
      <c r="AE1227" s="27">
        <v>0</v>
      </c>
      <c r="AF1227" s="27">
        <v>0</v>
      </c>
      <c r="AG1227" s="27">
        <v>0</v>
      </c>
    </row>
    <row r="1228" spans="2:33">
      <c r="B1228" s="26" t="str">
        <f>CRP!K1175</f>
        <v/>
      </c>
      <c r="C1228" s="27">
        <f>CRP!L1175</f>
        <v>0</v>
      </c>
      <c r="D1228" s="27">
        <f>CRP!M1175</f>
        <v>0</v>
      </c>
      <c r="E1228" s="27">
        <f>CRP!N1175</f>
        <v>0</v>
      </c>
      <c r="F1228" s="27">
        <f>CRP!O1175</f>
        <v>0</v>
      </c>
      <c r="G1228" s="27">
        <f>CRP!P1175</f>
        <v>0</v>
      </c>
      <c r="H1228" s="27">
        <f>CRP!Q1175</f>
        <v>0</v>
      </c>
      <c r="AA1228" s="26" t="s">
        <v>11685</v>
      </c>
      <c r="AB1228" s="27">
        <v>0</v>
      </c>
      <c r="AC1228" s="27">
        <v>0</v>
      </c>
      <c r="AD1228" s="27">
        <v>0</v>
      </c>
      <c r="AE1228" s="27">
        <v>0</v>
      </c>
      <c r="AF1228" s="27">
        <v>0</v>
      </c>
      <c r="AG1228" s="27">
        <v>0</v>
      </c>
    </row>
    <row r="1229" spans="2:33">
      <c r="B1229" s="26" t="str">
        <f>CRP!K1176</f>
        <v/>
      </c>
      <c r="C1229" s="27">
        <f>CRP!L1176</f>
        <v>0</v>
      </c>
      <c r="D1229" s="27">
        <f>CRP!M1176</f>
        <v>0</v>
      </c>
      <c r="E1229" s="27">
        <f>CRP!N1176</f>
        <v>0</v>
      </c>
      <c r="F1229" s="27">
        <f>CRP!O1176</f>
        <v>0</v>
      </c>
      <c r="G1229" s="27">
        <f>CRP!P1176</f>
        <v>0</v>
      </c>
      <c r="H1229" s="27">
        <f>CRP!Q1176</f>
        <v>0</v>
      </c>
      <c r="AA1229" s="26" t="s">
        <v>11685</v>
      </c>
      <c r="AB1229" s="27">
        <v>0</v>
      </c>
      <c r="AC1229" s="27">
        <v>0</v>
      </c>
      <c r="AD1229" s="27">
        <v>0</v>
      </c>
      <c r="AE1229" s="27">
        <v>0</v>
      </c>
      <c r="AF1229" s="27">
        <v>0</v>
      </c>
      <c r="AG1229" s="27">
        <v>0</v>
      </c>
    </row>
    <row r="1230" spans="2:33">
      <c r="B1230" s="26" t="str">
        <f>CRP!K1177</f>
        <v/>
      </c>
      <c r="C1230" s="27">
        <f>CRP!L1177</f>
        <v>0</v>
      </c>
      <c r="D1230" s="27">
        <f>CRP!M1177</f>
        <v>0</v>
      </c>
      <c r="E1230" s="27">
        <f>CRP!N1177</f>
        <v>0</v>
      </c>
      <c r="F1230" s="27">
        <f>CRP!O1177</f>
        <v>0</v>
      </c>
      <c r="G1230" s="27">
        <f>CRP!P1177</f>
        <v>0</v>
      </c>
      <c r="H1230" s="27">
        <f>CRP!Q1177</f>
        <v>0</v>
      </c>
      <c r="AA1230" s="26" t="s">
        <v>11685</v>
      </c>
      <c r="AB1230" s="27">
        <v>0</v>
      </c>
      <c r="AC1230" s="27">
        <v>0</v>
      </c>
      <c r="AD1230" s="27">
        <v>0</v>
      </c>
      <c r="AE1230" s="27">
        <v>0</v>
      </c>
      <c r="AF1230" s="27">
        <v>0</v>
      </c>
      <c r="AG1230" s="27">
        <v>0</v>
      </c>
    </row>
    <row r="1231" spans="2:33">
      <c r="B1231" s="26" t="str">
        <f>CRP!K1178</f>
        <v/>
      </c>
      <c r="C1231" s="27">
        <f>CRP!L1178</f>
        <v>0</v>
      </c>
      <c r="D1231" s="27">
        <f>CRP!M1178</f>
        <v>0</v>
      </c>
      <c r="E1231" s="27">
        <f>CRP!N1178</f>
        <v>0</v>
      </c>
      <c r="F1231" s="27">
        <f>CRP!O1178</f>
        <v>0</v>
      </c>
      <c r="G1231" s="27">
        <f>CRP!P1178</f>
        <v>0</v>
      </c>
      <c r="H1231" s="27">
        <f>CRP!Q1178</f>
        <v>0</v>
      </c>
      <c r="AA1231" s="26" t="s">
        <v>11685</v>
      </c>
      <c r="AB1231" s="27">
        <v>0</v>
      </c>
      <c r="AC1231" s="27">
        <v>0</v>
      </c>
      <c r="AD1231" s="27">
        <v>0</v>
      </c>
      <c r="AE1231" s="27">
        <v>0</v>
      </c>
      <c r="AF1231" s="27">
        <v>0</v>
      </c>
      <c r="AG1231" s="27">
        <v>0</v>
      </c>
    </row>
    <row r="1232" spans="2:33">
      <c r="B1232" s="26" t="str">
        <f>CRP!K1179</f>
        <v/>
      </c>
      <c r="C1232" s="27">
        <f>CRP!L1179</f>
        <v>0</v>
      </c>
      <c r="D1232" s="27">
        <f>CRP!M1179</f>
        <v>0</v>
      </c>
      <c r="E1232" s="27">
        <f>CRP!N1179</f>
        <v>0</v>
      </c>
      <c r="F1232" s="27">
        <f>CRP!O1179</f>
        <v>0</v>
      </c>
      <c r="G1232" s="27">
        <f>CRP!P1179</f>
        <v>0</v>
      </c>
      <c r="H1232" s="27">
        <f>CRP!Q1179</f>
        <v>0</v>
      </c>
      <c r="AA1232" s="26" t="s">
        <v>11685</v>
      </c>
      <c r="AB1232" s="27">
        <v>0</v>
      </c>
      <c r="AC1232" s="27">
        <v>0</v>
      </c>
      <c r="AD1232" s="27">
        <v>0</v>
      </c>
      <c r="AE1232" s="27">
        <v>0</v>
      </c>
      <c r="AF1232" s="27">
        <v>0</v>
      </c>
      <c r="AG1232" s="27">
        <v>0</v>
      </c>
    </row>
    <row r="1233" spans="2:33">
      <c r="B1233" s="26" t="str">
        <f>CRP!K1180</f>
        <v/>
      </c>
      <c r="C1233" s="27">
        <f>CRP!L1180</f>
        <v>0</v>
      </c>
      <c r="D1233" s="27">
        <f>CRP!M1180</f>
        <v>0</v>
      </c>
      <c r="E1233" s="27">
        <f>CRP!N1180</f>
        <v>0</v>
      </c>
      <c r="F1233" s="27">
        <f>CRP!O1180</f>
        <v>0</v>
      </c>
      <c r="G1233" s="27">
        <f>CRP!P1180</f>
        <v>0</v>
      </c>
      <c r="H1233" s="27">
        <f>CRP!Q1180</f>
        <v>0</v>
      </c>
      <c r="AA1233" s="26" t="s">
        <v>11685</v>
      </c>
      <c r="AB1233" s="27">
        <v>0</v>
      </c>
      <c r="AC1233" s="27">
        <v>0</v>
      </c>
      <c r="AD1233" s="27">
        <v>0</v>
      </c>
      <c r="AE1233" s="27">
        <v>0</v>
      </c>
      <c r="AF1233" s="27">
        <v>0</v>
      </c>
      <c r="AG1233" s="27">
        <v>0</v>
      </c>
    </row>
    <row r="1234" spans="2:33">
      <c r="B1234" s="26" t="str">
        <f>CRP!K1181</f>
        <v/>
      </c>
      <c r="C1234" s="27">
        <f>CRP!L1181</f>
        <v>0</v>
      </c>
      <c r="D1234" s="27">
        <f>CRP!M1181</f>
        <v>0</v>
      </c>
      <c r="E1234" s="27">
        <f>CRP!N1181</f>
        <v>0</v>
      </c>
      <c r="F1234" s="27">
        <f>CRP!O1181</f>
        <v>0</v>
      </c>
      <c r="G1234" s="27">
        <f>CRP!P1181</f>
        <v>0</v>
      </c>
      <c r="H1234" s="27">
        <f>CRP!Q1181</f>
        <v>0</v>
      </c>
      <c r="AA1234" s="26" t="s">
        <v>11685</v>
      </c>
      <c r="AB1234" s="27">
        <v>0</v>
      </c>
      <c r="AC1234" s="27">
        <v>0</v>
      </c>
      <c r="AD1234" s="27">
        <v>0</v>
      </c>
      <c r="AE1234" s="27">
        <v>0</v>
      </c>
      <c r="AF1234" s="27">
        <v>0</v>
      </c>
      <c r="AG1234" s="27">
        <v>0</v>
      </c>
    </row>
    <row r="1235" spans="2:33">
      <c r="B1235" s="26" t="str">
        <f>CRP!K1182</f>
        <v/>
      </c>
      <c r="C1235" s="27">
        <f>CRP!L1182</f>
        <v>0</v>
      </c>
      <c r="D1235" s="27">
        <f>CRP!M1182</f>
        <v>0</v>
      </c>
      <c r="E1235" s="27">
        <f>CRP!N1182</f>
        <v>0</v>
      </c>
      <c r="F1235" s="27">
        <f>CRP!O1182</f>
        <v>0</v>
      </c>
      <c r="G1235" s="27">
        <f>CRP!P1182</f>
        <v>0</v>
      </c>
      <c r="H1235" s="27">
        <f>CRP!Q1182</f>
        <v>0</v>
      </c>
      <c r="AA1235" s="26" t="s">
        <v>11685</v>
      </c>
      <c r="AB1235" s="27">
        <v>0</v>
      </c>
      <c r="AC1235" s="27">
        <v>0</v>
      </c>
      <c r="AD1235" s="27">
        <v>0</v>
      </c>
      <c r="AE1235" s="27">
        <v>0</v>
      </c>
      <c r="AF1235" s="27">
        <v>0</v>
      </c>
      <c r="AG1235" s="27">
        <v>0</v>
      </c>
    </row>
    <row r="1236" spans="2:33">
      <c r="B1236" s="26" t="str">
        <f>CRP!K1183</f>
        <v/>
      </c>
      <c r="C1236" s="27">
        <f>CRP!L1183</f>
        <v>0</v>
      </c>
      <c r="D1236" s="27">
        <f>CRP!M1183</f>
        <v>0</v>
      </c>
      <c r="E1236" s="27">
        <f>CRP!N1183</f>
        <v>0</v>
      </c>
      <c r="F1236" s="27">
        <f>CRP!O1183</f>
        <v>0</v>
      </c>
      <c r="G1236" s="27">
        <f>CRP!P1183</f>
        <v>0</v>
      </c>
      <c r="H1236" s="27">
        <f>CRP!Q1183</f>
        <v>0</v>
      </c>
      <c r="AA1236" s="26" t="s">
        <v>11685</v>
      </c>
      <c r="AB1236" s="27">
        <v>0</v>
      </c>
      <c r="AC1236" s="27">
        <v>0</v>
      </c>
      <c r="AD1236" s="27">
        <v>0</v>
      </c>
      <c r="AE1236" s="27">
        <v>0</v>
      </c>
      <c r="AF1236" s="27">
        <v>0</v>
      </c>
      <c r="AG1236" s="27">
        <v>0</v>
      </c>
    </row>
    <row r="1237" spans="2:33">
      <c r="B1237" s="26" t="str">
        <f>CRP!K1184</f>
        <v/>
      </c>
      <c r="C1237" s="27">
        <f>CRP!L1184</f>
        <v>0</v>
      </c>
      <c r="D1237" s="27">
        <f>CRP!M1184</f>
        <v>0</v>
      </c>
      <c r="E1237" s="27">
        <f>CRP!N1184</f>
        <v>0</v>
      </c>
      <c r="F1237" s="27">
        <f>CRP!O1184</f>
        <v>0</v>
      </c>
      <c r="G1237" s="27">
        <f>CRP!P1184</f>
        <v>0</v>
      </c>
      <c r="H1237" s="27">
        <f>CRP!Q1184</f>
        <v>0</v>
      </c>
      <c r="AA1237" s="26" t="s">
        <v>11685</v>
      </c>
      <c r="AB1237" s="27">
        <v>0</v>
      </c>
      <c r="AC1237" s="27">
        <v>0</v>
      </c>
      <c r="AD1237" s="27">
        <v>0</v>
      </c>
      <c r="AE1237" s="27">
        <v>0</v>
      </c>
      <c r="AF1237" s="27">
        <v>0</v>
      </c>
      <c r="AG1237" s="27">
        <v>0</v>
      </c>
    </row>
    <row r="1238" spans="2:33">
      <c r="B1238" s="26" t="str">
        <f>CRP!K1185</f>
        <v/>
      </c>
      <c r="C1238" s="27">
        <f>CRP!L1185</f>
        <v>0</v>
      </c>
      <c r="D1238" s="27">
        <f>CRP!M1185</f>
        <v>0</v>
      </c>
      <c r="E1238" s="27">
        <f>CRP!N1185</f>
        <v>0</v>
      </c>
      <c r="F1238" s="27">
        <f>CRP!O1185</f>
        <v>0</v>
      </c>
      <c r="G1238" s="27">
        <f>CRP!P1185</f>
        <v>0</v>
      </c>
      <c r="H1238" s="27">
        <f>CRP!Q1185</f>
        <v>0</v>
      </c>
      <c r="AA1238" s="26" t="s">
        <v>11685</v>
      </c>
      <c r="AB1238" s="27">
        <v>0</v>
      </c>
      <c r="AC1238" s="27">
        <v>0</v>
      </c>
      <c r="AD1238" s="27">
        <v>0</v>
      </c>
      <c r="AE1238" s="27">
        <v>0</v>
      </c>
      <c r="AF1238" s="27">
        <v>0</v>
      </c>
      <c r="AG1238" s="27">
        <v>0</v>
      </c>
    </row>
    <row r="1239" spans="2:33">
      <c r="B1239" s="26" t="str">
        <f>CRP!K1186</f>
        <v/>
      </c>
      <c r="C1239" s="27">
        <f>CRP!L1186</f>
        <v>0</v>
      </c>
      <c r="D1239" s="27">
        <f>CRP!M1186</f>
        <v>0</v>
      </c>
      <c r="E1239" s="27">
        <f>CRP!N1186</f>
        <v>0</v>
      </c>
      <c r="F1239" s="27">
        <f>CRP!O1186</f>
        <v>0</v>
      </c>
      <c r="G1239" s="27">
        <f>CRP!P1186</f>
        <v>0</v>
      </c>
      <c r="H1239" s="27">
        <f>CRP!Q1186</f>
        <v>0</v>
      </c>
      <c r="AA1239" s="26" t="s">
        <v>11685</v>
      </c>
      <c r="AB1239" s="27">
        <v>0</v>
      </c>
      <c r="AC1239" s="27">
        <v>0</v>
      </c>
      <c r="AD1239" s="27">
        <v>0</v>
      </c>
      <c r="AE1239" s="27">
        <v>0</v>
      </c>
      <c r="AF1239" s="27">
        <v>0</v>
      </c>
      <c r="AG1239" s="27">
        <v>0</v>
      </c>
    </row>
    <row r="1240" spans="2:33">
      <c r="B1240" s="26" t="str">
        <f>CRP!K1187</f>
        <v/>
      </c>
      <c r="C1240" s="27">
        <f>CRP!L1187</f>
        <v>0</v>
      </c>
      <c r="D1240" s="27">
        <f>CRP!M1187</f>
        <v>0</v>
      </c>
      <c r="E1240" s="27">
        <f>CRP!N1187</f>
        <v>0</v>
      </c>
      <c r="F1240" s="27">
        <f>CRP!O1187</f>
        <v>0</v>
      </c>
      <c r="G1240" s="27">
        <f>CRP!P1187</f>
        <v>0</v>
      </c>
      <c r="H1240" s="27">
        <f>CRP!Q1187</f>
        <v>0</v>
      </c>
      <c r="AA1240" s="26" t="s">
        <v>11685</v>
      </c>
      <c r="AB1240" s="27">
        <v>0</v>
      </c>
      <c r="AC1240" s="27">
        <v>0</v>
      </c>
      <c r="AD1240" s="27">
        <v>0</v>
      </c>
      <c r="AE1240" s="27">
        <v>0</v>
      </c>
      <c r="AF1240" s="27">
        <v>0</v>
      </c>
      <c r="AG1240" s="27">
        <v>0</v>
      </c>
    </row>
    <row r="1241" spans="2:33">
      <c r="B1241" s="26" t="str">
        <f>CRP!K1188</f>
        <v/>
      </c>
      <c r="C1241" s="27">
        <f>CRP!L1188</f>
        <v>0</v>
      </c>
      <c r="D1241" s="27">
        <f>CRP!M1188</f>
        <v>0</v>
      </c>
      <c r="E1241" s="27">
        <f>CRP!N1188</f>
        <v>0</v>
      </c>
      <c r="F1241" s="27">
        <f>CRP!O1188</f>
        <v>0</v>
      </c>
      <c r="G1241" s="27">
        <f>CRP!P1188</f>
        <v>0</v>
      </c>
      <c r="H1241" s="27">
        <f>CRP!Q1188</f>
        <v>0</v>
      </c>
      <c r="AA1241" s="26" t="s">
        <v>11685</v>
      </c>
      <c r="AB1241" s="27">
        <v>0</v>
      </c>
      <c r="AC1241" s="27">
        <v>0</v>
      </c>
      <c r="AD1241" s="27">
        <v>0</v>
      </c>
      <c r="AE1241" s="27">
        <v>0</v>
      </c>
      <c r="AF1241" s="27">
        <v>0</v>
      </c>
      <c r="AG1241" s="27">
        <v>0</v>
      </c>
    </row>
    <row r="1242" spans="2:33">
      <c r="B1242" s="26" t="str">
        <f>CRP!K1189</f>
        <v/>
      </c>
      <c r="C1242" s="27">
        <f>CRP!L1189</f>
        <v>0</v>
      </c>
      <c r="D1242" s="27">
        <f>CRP!M1189</f>
        <v>0</v>
      </c>
      <c r="E1242" s="27">
        <f>CRP!N1189</f>
        <v>0</v>
      </c>
      <c r="F1242" s="27">
        <f>CRP!O1189</f>
        <v>0</v>
      </c>
      <c r="G1242" s="27">
        <f>CRP!P1189</f>
        <v>0</v>
      </c>
      <c r="H1242" s="27">
        <f>CRP!Q1189</f>
        <v>0</v>
      </c>
      <c r="AA1242" s="26" t="s">
        <v>11685</v>
      </c>
      <c r="AB1242" s="27">
        <v>0</v>
      </c>
      <c r="AC1242" s="27">
        <v>0</v>
      </c>
      <c r="AD1242" s="27">
        <v>0</v>
      </c>
      <c r="AE1242" s="27">
        <v>0</v>
      </c>
      <c r="AF1242" s="27">
        <v>0</v>
      </c>
      <c r="AG1242" s="27">
        <v>0</v>
      </c>
    </row>
    <row r="1243" spans="2:33">
      <c r="B1243" s="26" t="str">
        <f>CRP!K1190</f>
        <v/>
      </c>
      <c r="C1243" s="27">
        <f>CRP!L1190</f>
        <v>0</v>
      </c>
      <c r="D1243" s="27">
        <f>CRP!M1190</f>
        <v>0</v>
      </c>
      <c r="E1243" s="27">
        <f>CRP!N1190</f>
        <v>0</v>
      </c>
      <c r="F1243" s="27">
        <f>CRP!O1190</f>
        <v>0</v>
      </c>
      <c r="G1243" s="27">
        <f>CRP!P1190</f>
        <v>0</v>
      </c>
      <c r="H1243" s="27">
        <f>CRP!Q1190</f>
        <v>0</v>
      </c>
      <c r="AA1243" s="26" t="s">
        <v>11685</v>
      </c>
      <c r="AB1243" s="27">
        <v>0</v>
      </c>
      <c r="AC1243" s="27">
        <v>0</v>
      </c>
      <c r="AD1243" s="27">
        <v>0</v>
      </c>
      <c r="AE1243" s="27">
        <v>0</v>
      </c>
      <c r="AF1243" s="27">
        <v>0</v>
      </c>
      <c r="AG1243" s="27">
        <v>0</v>
      </c>
    </row>
    <row r="1244" spans="2:33">
      <c r="B1244" s="26" t="str">
        <f>CRP!K1191</f>
        <v/>
      </c>
      <c r="C1244" s="27">
        <f>CRP!L1191</f>
        <v>0</v>
      </c>
      <c r="D1244" s="27">
        <f>CRP!M1191</f>
        <v>0</v>
      </c>
      <c r="E1244" s="27">
        <f>CRP!N1191</f>
        <v>0</v>
      </c>
      <c r="F1244" s="27">
        <f>CRP!O1191</f>
        <v>0</v>
      </c>
      <c r="G1244" s="27">
        <f>CRP!P1191</f>
        <v>0</v>
      </c>
      <c r="H1244" s="27">
        <f>CRP!Q1191</f>
        <v>0</v>
      </c>
      <c r="AA1244" s="26" t="s">
        <v>11685</v>
      </c>
      <c r="AB1244" s="27">
        <v>0</v>
      </c>
      <c r="AC1244" s="27">
        <v>0</v>
      </c>
      <c r="AD1244" s="27">
        <v>0</v>
      </c>
      <c r="AE1244" s="27">
        <v>0</v>
      </c>
      <c r="AF1244" s="27">
        <v>0</v>
      </c>
      <c r="AG1244" s="27">
        <v>0</v>
      </c>
    </row>
    <row r="1245" spans="2:33">
      <c r="B1245" s="26" t="str">
        <f>CRP!K1192</f>
        <v/>
      </c>
      <c r="C1245" s="27">
        <f>CRP!L1192</f>
        <v>0</v>
      </c>
      <c r="D1245" s="27">
        <f>CRP!M1192</f>
        <v>0</v>
      </c>
      <c r="E1245" s="27">
        <f>CRP!N1192</f>
        <v>0</v>
      </c>
      <c r="F1245" s="27">
        <f>CRP!O1192</f>
        <v>0</v>
      </c>
      <c r="G1245" s="27">
        <f>CRP!P1192</f>
        <v>0</v>
      </c>
      <c r="H1245" s="27">
        <f>CRP!Q1192</f>
        <v>0</v>
      </c>
      <c r="AA1245" s="26" t="s">
        <v>11685</v>
      </c>
      <c r="AB1245" s="27">
        <v>0</v>
      </c>
      <c r="AC1245" s="27">
        <v>0</v>
      </c>
      <c r="AD1245" s="27">
        <v>0</v>
      </c>
      <c r="AE1245" s="27">
        <v>0</v>
      </c>
      <c r="AF1245" s="27">
        <v>0</v>
      </c>
      <c r="AG1245" s="27">
        <v>0</v>
      </c>
    </row>
    <row r="1246" spans="2:33">
      <c r="B1246" s="26" t="str">
        <f>CRP!K1193</f>
        <v/>
      </c>
      <c r="C1246" s="27">
        <f>CRP!L1193</f>
        <v>0</v>
      </c>
      <c r="D1246" s="27">
        <f>CRP!M1193</f>
        <v>0</v>
      </c>
      <c r="E1246" s="27">
        <f>CRP!N1193</f>
        <v>0</v>
      </c>
      <c r="F1246" s="27">
        <f>CRP!O1193</f>
        <v>0</v>
      </c>
      <c r="G1246" s="27">
        <f>CRP!P1193</f>
        <v>0</v>
      </c>
      <c r="H1246" s="27">
        <f>CRP!Q1193</f>
        <v>0</v>
      </c>
      <c r="AA1246" s="26" t="s">
        <v>11685</v>
      </c>
      <c r="AB1246" s="27">
        <v>0</v>
      </c>
      <c r="AC1246" s="27">
        <v>0</v>
      </c>
      <c r="AD1246" s="27">
        <v>0</v>
      </c>
      <c r="AE1246" s="27">
        <v>0</v>
      </c>
      <c r="AF1246" s="27">
        <v>0</v>
      </c>
      <c r="AG1246" s="27">
        <v>0</v>
      </c>
    </row>
    <row r="1247" spans="2:33">
      <c r="B1247" s="26" t="str">
        <f>CRP!K1194</f>
        <v/>
      </c>
      <c r="C1247" s="27">
        <f>CRP!L1194</f>
        <v>0</v>
      </c>
      <c r="D1247" s="27">
        <f>CRP!M1194</f>
        <v>0</v>
      </c>
      <c r="E1247" s="27">
        <f>CRP!N1194</f>
        <v>0</v>
      </c>
      <c r="F1247" s="27">
        <f>CRP!O1194</f>
        <v>0</v>
      </c>
      <c r="G1247" s="27">
        <f>CRP!P1194</f>
        <v>0</v>
      </c>
      <c r="H1247" s="27">
        <f>CRP!Q1194</f>
        <v>0</v>
      </c>
      <c r="AA1247" s="26" t="s">
        <v>11685</v>
      </c>
      <c r="AB1247" s="27">
        <v>0</v>
      </c>
      <c r="AC1247" s="27">
        <v>0</v>
      </c>
      <c r="AD1247" s="27">
        <v>0</v>
      </c>
      <c r="AE1247" s="27">
        <v>0</v>
      </c>
      <c r="AF1247" s="27">
        <v>0</v>
      </c>
      <c r="AG1247" s="27">
        <v>0</v>
      </c>
    </row>
    <row r="1248" spans="2:33">
      <c r="B1248" s="26" t="str">
        <f>CRP!K1195</f>
        <v/>
      </c>
      <c r="C1248" s="27">
        <f>CRP!L1195</f>
        <v>0</v>
      </c>
      <c r="D1248" s="27">
        <f>CRP!M1195</f>
        <v>0</v>
      </c>
      <c r="E1248" s="27">
        <f>CRP!N1195</f>
        <v>0</v>
      </c>
      <c r="F1248" s="27">
        <f>CRP!O1195</f>
        <v>0</v>
      </c>
      <c r="G1248" s="27">
        <f>CRP!P1195</f>
        <v>0</v>
      </c>
      <c r="H1248" s="27">
        <f>CRP!Q1195</f>
        <v>0</v>
      </c>
      <c r="AA1248" s="26" t="s">
        <v>11685</v>
      </c>
      <c r="AB1248" s="27">
        <v>0</v>
      </c>
      <c r="AC1248" s="27">
        <v>0</v>
      </c>
      <c r="AD1248" s="27">
        <v>0</v>
      </c>
      <c r="AE1248" s="27">
        <v>0</v>
      </c>
      <c r="AF1248" s="27">
        <v>0</v>
      </c>
      <c r="AG1248" s="27">
        <v>0</v>
      </c>
    </row>
    <row r="1249" spans="2:33">
      <c r="B1249" s="26" t="str">
        <f>CRP!K1196</f>
        <v/>
      </c>
      <c r="C1249" s="27">
        <f>CRP!L1196</f>
        <v>0</v>
      </c>
      <c r="D1249" s="27">
        <f>CRP!M1196</f>
        <v>0</v>
      </c>
      <c r="E1249" s="27">
        <f>CRP!N1196</f>
        <v>0</v>
      </c>
      <c r="F1249" s="27">
        <f>CRP!O1196</f>
        <v>0</v>
      </c>
      <c r="G1249" s="27">
        <f>CRP!P1196</f>
        <v>0</v>
      </c>
      <c r="H1249" s="27">
        <f>CRP!Q1196</f>
        <v>0</v>
      </c>
      <c r="AA1249" s="26" t="s">
        <v>11685</v>
      </c>
      <c r="AB1249" s="27">
        <v>0</v>
      </c>
      <c r="AC1249" s="27">
        <v>0</v>
      </c>
      <c r="AD1249" s="27">
        <v>0</v>
      </c>
      <c r="AE1249" s="27">
        <v>0</v>
      </c>
      <c r="AF1249" s="27">
        <v>0</v>
      </c>
      <c r="AG1249" s="27">
        <v>0</v>
      </c>
    </row>
    <row r="1250" spans="2:33">
      <c r="B1250" s="26" t="str">
        <f>CRP!K1197</f>
        <v/>
      </c>
      <c r="C1250" s="27">
        <f>CRP!L1197</f>
        <v>0</v>
      </c>
      <c r="D1250" s="27">
        <f>CRP!M1197</f>
        <v>0</v>
      </c>
      <c r="E1250" s="27">
        <f>CRP!N1197</f>
        <v>0</v>
      </c>
      <c r="F1250" s="27">
        <f>CRP!O1197</f>
        <v>0</v>
      </c>
      <c r="G1250" s="27">
        <f>CRP!P1197</f>
        <v>0</v>
      </c>
      <c r="H1250" s="27">
        <f>CRP!Q1197</f>
        <v>0</v>
      </c>
      <c r="AA1250" s="26" t="s">
        <v>11685</v>
      </c>
      <c r="AB1250" s="27">
        <v>0</v>
      </c>
      <c r="AC1250" s="27">
        <v>0</v>
      </c>
      <c r="AD1250" s="27">
        <v>0</v>
      </c>
      <c r="AE1250" s="27">
        <v>0</v>
      </c>
      <c r="AF1250" s="27">
        <v>0</v>
      </c>
      <c r="AG1250" s="27">
        <v>0</v>
      </c>
    </row>
    <row r="1251" spans="2:33">
      <c r="B1251" s="26" t="str">
        <f>CRP!K1198</f>
        <v/>
      </c>
      <c r="C1251" s="27">
        <f>CRP!L1198</f>
        <v>0</v>
      </c>
      <c r="D1251" s="27">
        <f>CRP!M1198</f>
        <v>0</v>
      </c>
      <c r="E1251" s="27">
        <f>CRP!N1198</f>
        <v>0</v>
      </c>
      <c r="F1251" s="27">
        <f>CRP!O1198</f>
        <v>0</v>
      </c>
      <c r="G1251" s="27">
        <f>CRP!P1198</f>
        <v>0</v>
      </c>
      <c r="H1251" s="27">
        <f>CRP!Q1198</f>
        <v>0</v>
      </c>
      <c r="AA1251" s="26" t="s">
        <v>11685</v>
      </c>
      <c r="AB1251" s="27">
        <v>0</v>
      </c>
      <c r="AC1251" s="27">
        <v>0</v>
      </c>
      <c r="AD1251" s="27">
        <v>0</v>
      </c>
      <c r="AE1251" s="27">
        <v>0</v>
      </c>
      <c r="AF1251" s="27">
        <v>0</v>
      </c>
      <c r="AG1251" s="27">
        <v>0</v>
      </c>
    </row>
    <row r="1252" spans="2:33">
      <c r="B1252" s="26" t="str">
        <f>CRP!K1199</f>
        <v/>
      </c>
      <c r="C1252" s="27">
        <f>CRP!L1199</f>
        <v>0</v>
      </c>
      <c r="D1252" s="27">
        <f>CRP!M1199</f>
        <v>0</v>
      </c>
      <c r="E1252" s="27">
        <f>CRP!N1199</f>
        <v>0</v>
      </c>
      <c r="F1252" s="27">
        <f>CRP!O1199</f>
        <v>0</v>
      </c>
      <c r="G1252" s="27">
        <f>CRP!P1199</f>
        <v>0</v>
      </c>
      <c r="H1252" s="27">
        <f>CRP!Q1199</f>
        <v>0</v>
      </c>
      <c r="AA1252" s="26" t="s">
        <v>11685</v>
      </c>
      <c r="AB1252" s="27">
        <v>0</v>
      </c>
      <c r="AC1252" s="27">
        <v>0</v>
      </c>
      <c r="AD1252" s="27">
        <v>0</v>
      </c>
      <c r="AE1252" s="27">
        <v>0</v>
      </c>
      <c r="AF1252" s="27">
        <v>0</v>
      </c>
      <c r="AG1252" s="27">
        <v>0</v>
      </c>
    </row>
    <row r="1253" spans="2:33">
      <c r="B1253" s="26" t="str">
        <f>CRP!K1200</f>
        <v/>
      </c>
      <c r="C1253" s="27">
        <f>CRP!L1200</f>
        <v>0</v>
      </c>
      <c r="D1253" s="27">
        <f>CRP!M1200</f>
        <v>0</v>
      </c>
      <c r="E1253" s="27">
        <f>CRP!N1200</f>
        <v>0</v>
      </c>
      <c r="F1253" s="27">
        <f>CRP!O1200</f>
        <v>0</v>
      </c>
      <c r="G1253" s="27">
        <f>CRP!P1200</f>
        <v>0</v>
      </c>
      <c r="H1253" s="27">
        <f>CRP!Q1200</f>
        <v>0</v>
      </c>
      <c r="AA1253" s="26" t="s">
        <v>11685</v>
      </c>
      <c r="AB1253" s="27">
        <v>0</v>
      </c>
      <c r="AC1253" s="27">
        <v>0</v>
      </c>
      <c r="AD1253" s="27">
        <v>0</v>
      </c>
      <c r="AE1253" s="27">
        <v>0</v>
      </c>
      <c r="AF1253" s="27">
        <v>0</v>
      </c>
      <c r="AG1253" s="27">
        <v>0</v>
      </c>
    </row>
    <row r="1254" spans="2:33">
      <c r="B1254" s="26" t="str">
        <f>CRP!K1201</f>
        <v/>
      </c>
      <c r="C1254" s="27">
        <f>CRP!L1201</f>
        <v>0</v>
      </c>
      <c r="D1254" s="27">
        <f>CRP!M1201</f>
        <v>0</v>
      </c>
      <c r="E1254" s="27">
        <f>CRP!N1201</f>
        <v>0</v>
      </c>
      <c r="F1254" s="27">
        <f>CRP!O1201</f>
        <v>0</v>
      </c>
      <c r="G1254" s="27">
        <f>CRP!P1201</f>
        <v>0</v>
      </c>
      <c r="H1254" s="27">
        <f>CRP!Q1201</f>
        <v>0</v>
      </c>
      <c r="AA1254" s="26" t="s">
        <v>11685</v>
      </c>
      <c r="AB1254" s="27">
        <v>0</v>
      </c>
      <c r="AC1254" s="27">
        <v>0</v>
      </c>
      <c r="AD1254" s="27">
        <v>0</v>
      </c>
      <c r="AE1254" s="27">
        <v>0</v>
      </c>
      <c r="AF1254" s="27">
        <v>0</v>
      </c>
      <c r="AG1254" s="27">
        <v>0</v>
      </c>
    </row>
    <row r="1255" spans="2:33">
      <c r="B1255" s="26" t="str">
        <f>CRP!K1202</f>
        <v/>
      </c>
      <c r="C1255" s="27">
        <f>CRP!L1202</f>
        <v>0</v>
      </c>
      <c r="D1255" s="27">
        <f>CRP!M1202</f>
        <v>0</v>
      </c>
      <c r="E1255" s="27">
        <f>CRP!N1202</f>
        <v>0</v>
      </c>
      <c r="F1255" s="27">
        <f>CRP!O1202</f>
        <v>0</v>
      </c>
      <c r="G1255" s="27">
        <f>CRP!P1202</f>
        <v>0</v>
      </c>
      <c r="H1255" s="27">
        <f>CRP!Q1202</f>
        <v>0</v>
      </c>
      <c r="AA1255" s="26" t="s">
        <v>11685</v>
      </c>
      <c r="AB1255" s="27">
        <v>0</v>
      </c>
      <c r="AC1255" s="27">
        <v>0</v>
      </c>
      <c r="AD1255" s="27">
        <v>0</v>
      </c>
      <c r="AE1255" s="27">
        <v>0</v>
      </c>
      <c r="AF1255" s="27">
        <v>0</v>
      </c>
      <c r="AG1255" s="27">
        <v>0</v>
      </c>
    </row>
    <row r="1256" spans="2:33">
      <c r="B1256" s="26" t="str">
        <f>CRP!K1203</f>
        <v/>
      </c>
      <c r="C1256" s="27">
        <f>CRP!L1203</f>
        <v>0</v>
      </c>
      <c r="D1256" s="27">
        <f>CRP!M1203</f>
        <v>0</v>
      </c>
      <c r="E1256" s="27">
        <f>CRP!N1203</f>
        <v>0</v>
      </c>
      <c r="F1256" s="27">
        <f>CRP!O1203</f>
        <v>0</v>
      </c>
      <c r="G1256" s="27">
        <f>CRP!P1203</f>
        <v>0</v>
      </c>
      <c r="H1256" s="27">
        <f>CRP!Q1203</f>
        <v>0</v>
      </c>
      <c r="AA1256" s="26" t="s">
        <v>11685</v>
      </c>
      <c r="AB1256" s="27">
        <v>0</v>
      </c>
      <c r="AC1256" s="27">
        <v>0</v>
      </c>
      <c r="AD1256" s="27">
        <v>0</v>
      </c>
      <c r="AE1256" s="27">
        <v>0</v>
      </c>
      <c r="AF1256" s="27">
        <v>0</v>
      </c>
      <c r="AG1256" s="27">
        <v>0</v>
      </c>
    </row>
    <row r="1257" spans="2:33">
      <c r="B1257" s="26" t="str">
        <f>CRP!K1204</f>
        <v/>
      </c>
      <c r="C1257" s="27">
        <f>CRP!L1204</f>
        <v>0</v>
      </c>
      <c r="D1257" s="27">
        <f>CRP!M1204</f>
        <v>0</v>
      </c>
      <c r="E1257" s="27">
        <f>CRP!N1204</f>
        <v>0</v>
      </c>
      <c r="F1257" s="27">
        <f>CRP!O1204</f>
        <v>0</v>
      </c>
      <c r="G1257" s="27">
        <f>CRP!P1204</f>
        <v>0</v>
      </c>
      <c r="H1257" s="27">
        <f>CRP!Q1204</f>
        <v>0</v>
      </c>
      <c r="AA1257" s="26" t="s">
        <v>11685</v>
      </c>
      <c r="AB1257" s="27">
        <v>0</v>
      </c>
      <c r="AC1257" s="27">
        <v>0</v>
      </c>
      <c r="AD1257" s="27">
        <v>0</v>
      </c>
      <c r="AE1257" s="27">
        <v>0</v>
      </c>
      <c r="AF1257" s="27">
        <v>0</v>
      </c>
      <c r="AG1257" s="27">
        <v>0</v>
      </c>
    </row>
    <row r="1258" spans="2:33">
      <c r="B1258" s="26" t="str">
        <f>CRP!K1205</f>
        <v/>
      </c>
      <c r="C1258" s="27">
        <f>CRP!L1205</f>
        <v>0</v>
      </c>
      <c r="D1258" s="27">
        <f>CRP!M1205</f>
        <v>0</v>
      </c>
      <c r="E1258" s="27">
        <f>CRP!N1205</f>
        <v>0</v>
      </c>
      <c r="F1258" s="27">
        <f>CRP!O1205</f>
        <v>0</v>
      </c>
      <c r="G1258" s="27">
        <f>CRP!P1205</f>
        <v>0</v>
      </c>
      <c r="H1258" s="27">
        <f>CRP!Q1205</f>
        <v>0</v>
      </c>
      <c r="AA1258" s="26" t="s">
        <v>11685</v>
      </c>
      <c r="AB1258" s="27">
        <v>0</v>
      </c>
      <c r="AC1258" s="27">
        <v>0</v>
      </c>
      <c r="AD1258" s="27">
        <v>0</v>
      </c>
      <c r="AE1258" s="27">
        <v>0</v>
      </c>
      <c r="AF1258" s="27">
        <v>0</v>
      </c>
      <c r="AG1258" s="27">
        <v>0</v>
      </c>
    </row>
    <row r="1259" spans="2:33">
      <c r="B1259" s="26" t="str">
        <f>CRP!K1206</f>
        <v/>
      </c>
      <c r="C1259" s="27">
        <f>CRP!L1206</f>
        <v>0</v>
      </c>
      <c r="D1259" s="27">
        <f>CRP!M1206</f>
        <v>0</v>
      </c>
      <c r="E1259" s="27">
        <f>CRP!N1206</f>
        <v>0</v>
      </c>
      <c r="F1259" s="27">
        <f>CRP!O1206</f>
        <v>0</v>
      </c>
      <c r="G1259" s="27">
        <f>CRP!P1206</f>
        <v>0</v>
      </c>
      <c r="H1259" s="27">
        <f>CRP!Q1206</f>
        <v>0</v>
      </c>
      <c r="AA1259" s="26" t="s">
        <v>11685</v>
      </c>
      <c r="AB1259" s="27">
        <v>0</v>
      </c>
      <c r="AC1259" s="27">
        <v>0</v>
      </c>
      <c r="AD1259" s="27">
        <v>0</v>
      </c>
      <c r="AE1259" s="27">
        <v>0</v>
      </c>
      <c r="AF1259" s="27">
        <v>0</v>
      </c>
      <c r="AG1259" s="27">
        <v>0</v>
      </c>
    </row>
    <row r="1260" spans="2:33">
      <c r="B1260" s="26" t="str">
        <f>CRP!K1207</f>
        <v/>
      </c>
      <c r="C1260" s="27">
        <f>CRP!L1207</f>
        <v>0</v>
      </c>
      <c r="D1260" s="27">
        <f>CRP!M1207</f>
        <v>0</v>
      </c>
      <c r="E1260" s="27">
        <f>CRP!N1207</f>
        <v>0</v>
      </c>
      <c r="F1260" s="27">
        <f>CRP!O1207</f>
        <v>0</v>
      </c>
      <c r="G1260" s="27">
        <f>CRP!P1207</f>
        <v>0</v>
      </c>
      <c r="H1260" s="27">
        <f>CRP!Q1207</f>
        <v>0</v>
      </c>
      <c r="AA1260" s="26" t="s">
        <v>11685</v>
      </c>
      <c r="AB1260" s="27">
        <v>0</v>
      </c>
      <c r="AC1260" s="27">
        <v>0</v>
      </c>
      <c r="AD1260" s="27">
        <v>0</v>
      </c>
      <c r="AE1260" s="27">
        <v>0</v>
      </c>
      <c r="AF1260" s="27">
        <v>0</v>
      </c>
      <c r="AG1260" s="27">
        <v>0</v>
      </c>
    </row>
    <row r="1261" spans="2:33">
      <c r="B1261" s="26" t="str">
        <f>CRP!K1208</f>
        <v/>
      </c>
      <c r="C1261" s="27">
        <f>CRP!L1208</f>
        <v>0</v>
      </c>
      <c r="D1261" s="27">
        <f>CRP!M1208</f>
        <v>0</v>
      </c>
      <c r="E1261" s="27">
        <f>CRP!N1208</f>
        <v>0</v>
      </c>
      <c r="F1261" s="27">
        <f>CRP!O1208</f>
        <v>0</v>
      </c>
      <c r="G1261" s="27">
        <f>CRP!P1208</f>
        <v>0</v>
      </c>
      <c r="H1261" s="27">
        <f>CRP!Q1208</f>
        <v>0</v>
      </c>
      <c r="AA1261" s="26" t="s">
        <v>11685</v>
      </c>
      <c r="AB1261" s="27">
        <v>0</v>
      </c>
      <c r="AC1261" s="27">
        <v>0</v>
      </c>
      <c r="AD1261" s="27">
        <v>0</v>
      </c>
      <c r="AE1261" s="27">
        <v>0</v>
      </c>
      <c r="AF1261" s="27">
        <v>0</v>
      </c>
      <c r="AG1261" s="27">
        <v>0</v>
      </c>
    </row>
    <row r="1262" spans="2:33">
      <c r="B1262" s="26" t="str">
        <f>CRP!K1209</f>
        <v/>
      </c>
      <c r="C1262" s="27">
        <f>CRP!L1209</f>
        <v>0</v>
      </c>
      <c r="D1262" s="27">
        <f>CRP!M1209</f>
        <v>0</v>
      </c>
      <c r="E1262" s="27">
        <f>CRP!N1209</f>
        <v>0</v>
      </c>
      <c r="F1262" s="27">
        <f>CRP!O1209</f>
        <v>0</v>
      </c>
      <c r="G1262" s="27">
        <f>CRP!P1209</f>
        <v>0</v>
      </c>
      <c r="H1262" s="27">
        <f>CRP!Q1209</f>
        <v>0</v>
      </c>
      <c r="AA1262" s="26" t="s">
        <v>11685</v>
      </c>
      <c r="AB1262" s="27">
        <v>0</v>
      </c>
      <c r="AC1262" s="27">
        <v>0</v>
      </c>
      <c r="AD1262" s="27">
        <v>0</v>
      </c>
      <c r="AE1262" s="27">
        <v>0</v>
      </c>
      <c r="AF1262" s="27">
        <v>0</v>
      </c>
      <c r="AG1262" s="27">
        <v>0</v>
      </c>
    </row>
    <row r="1263" spans="2:33">
      <c r="B1263" s="26" t="str">
        <f>CRP!K1210</f>
        <v/>
      </c>
      <c r="C1263" s="27">
        <f>CRP!L1210</f>
        <v>0</v>
      </c>
      <c r="D1263" s="27">
        <f>CRP!M1210</f>
        <v>0</v>
      </c>
      <c r="E1263" s="27">
        <f>CRP!N1210</f>
        <v>0</v>
      </c>
      <c r="F1263" s="27">
        <f>CRP!O1210</f>
        <v>0</v>
      </c>
      <c r="G1263" s="27">
        <f>CRP!P1210</f>
        <v>0</v>
      </c>
      <c r="H1263" s="27">
        <f>CRP!Q1210</f>
        <v>0</v>
      </c>
      <c r="AA1263" s="26" t="s">
        <v>11685</v>
      </c>
      <c r="AB1263" s="27">
        <v>0</v>
      </c>
      <c r="AC1263" s="27">
        <v>0</v>
      </c>
      <c r="AD1263" s="27">
        <v>0</v>
      </c>
      <c r="AE1263" s="27">
        <v>0</v>
      </c>
      <c r="AF1263" s="27">
        <v>0</v>
      </c>
      <c r="AG1263" s="27">
        <v>0</v>
      </c>
    </row>
    <row r="1264" spans="2:33">
      <c r="B1264" s="26" t="str">
        <f>CRP!K1211</f>
        <v/>
      </c>
      <c r="C1264" s="27">
        <f>CRP!L1211</f>
        <v>0</v>
      </c>
      <c r="D1264" s="27">
        <f>CRP!M1211</f>
        <v>0</v>
      </c>
      <c r="E1264" s="27">
        <f>CRP!N1211</f>
        <v>0</v>
      </c>
      <c r="F1264" s="27">
        <f>CRP!O1211</f>
        <v>0</v>
      </c>
      <c r="G1264" s="27">
        <f>CRP!P1211</f>
        <v>0</v>
      </c>
      <c r="H1264" s="27">
        <f>CRP!Q1211</f>
        <v>0</v>
      </c>
      <c r="AA1264" s="26" t="s">
        <v>11685</v>
      </c>
      <c r="AB1264" s="27">
        <v>0</v>
      </c>
      <c r="AC1264" s="27">
        <v>0</v>
      </c>
      <c r="AD1264" s="27">
        <v>0</v>
      </c>
      <c r="AE1264" s="27">
        <v>0</v>
      </c>
      <c r="AF1264" s="27">
        <v>0</v>
      </c>
      <c r="AG1264" s="27">
        <v>0</v>
      </c>
    </row>
    <row r="1265" spans="2:33">
      <c r="B1265" s="26" t="str">
        <f>CRP!K1212</f>
        <v/>
      </c>
      <c r="C1265" s="27">
        <f>CRP!L1212</f>
        <v>0</v>
      </c>
      <c r="D1265" s="27">
        <f>CRP!M1212</f>
        <v>0</v>
      </c>
      <c r="E1265" s="27">
        <f>CRP!N1212</f>
        <v>0</v>
      </c>
      <c r="F1265" s="27">
        <f>CRP!O1212</f>
        <v>0</v>
      </c>
      <c r="G1265" s="27">
        <f>CRP!P1212</f>
        <v>0</v>
      </c>
      <c r="H1265" s="27">
        <f>CRP!Q1212</f>
        <v>0</v>
      </c>
      <c r="AA1265" s="26" t="s">
        <v>11685</v>
      </c>
      <c r="AB1265" s="27">
        <v>0</v>
      </c>
      <c r="AC1265" s="27">
        <v>0</v>
      </c>
      <c r="AD1265" s="27">
        <v>0</v>
      </c>
      <c r="AE1265" s="27">
        <v>0</v>
      </c>
      <c r="AF1265" s="27">
        <v>0</v>
      </c>
      <c r="AG1265" s="27">
        <v>0</v>
      </c>
    </row>
    <row r="1266" spans="2:33">
      <c r="B1266" s="26" t="str">
        <f>CRP!K1213</f>
        <v/>
      </c>
      <c r="C1266" s="27">
        <f>CRP!L1213</f>
        <v>0</v>
      </c>
      <c r="D1266" s="27">
        <f>CRP!M1213</f>
        <v>0</v>
      </c>
      <c r="E1266" s="27">
        <f>CRP!N1213</f>
        <v>0</v>
      </c>
      <c r="F1266" s="27">
        <f>CRP!O1213</f>
        <v>0</v>
      </c>
      <c r="G1266" s="27">
        <f>CRP!P1213</f>
        <v>0</v>
      </c>
      <c r="H1266" s="27">
        <f>CRP!Q1213</f>
        <v>0</v>
      </c>
      <c r="AA1266" s="26" t="s">
        <v>11685</v>
      </c>
      <c r="AB1266" s="27">
        <v>0</v>
      </c>
      <c r="AC1266" s="27">
        <v>0</v>
      </c>
      <c r="AD1266" s="27">
        <v>0</v>
      </c>
      <c r="AE1266" s="27">
        <v>0</v>
      </c>
      <c r="AF1266" s="27">
        <v>0</v>
      </c>
      <c r="AG1266" s="27">
        <v>0</v>
      </c>
    </row>
    <row r="1267" spans="2:33">
      <c r="B1267" s="26" t="str">
        <f>CRP!K1214</f>
        <v/>
      </c>
      <c r="C1267" s="27">
        <f>CRP!L1214</f>
        <v>0</v>
      </c>
      <c r="D1267" s="27">
        <f>CRP!M1214</f>
        <v>0</v>
      </c>
      <c r="E1267" s="27">
        <f>CRP!N1214</f>
        <v>0</v>
      </c>
      <c r="F1267" s="27">
        <f>CRP!O1214</f>
        <v>0</v>
      </c>
      <c r="G1267" s="27">
        <f>CRP!P1214</f>
        <v>0</v>
      </c>
      <c r="H1267" s="27">
        <f>CRP!Q1214</f>
        <v>0</v>
      </c>
      <c r="AA1267" s="26" t="s">
        <v>11685</v>
      </c>
      <c r="AB1267" s="27">
        <v>0</v>
      </c>
      <c r="AC1267" s="27">
        <v>0</v>
      </c>
      <c r="AD1267" s="27">
        <v>0</v>
      </c>
      <c r="AE1267" s="27">
        <v>0</v>
      </c>
      <c r="AF1267" s="27">
        <v>0</v>
      </c>
      <c r="AG1267" s="27">
        <v>0</v>
      </c>
    </row>
    <row r="1268" spans="2:33">
      <c r="B1268" s="26" t="str">
        <f>CRP!K1215</f>
        <v/>
      </c>
      <c r="C1268" s="27">
        <f>CRP!L1215</f>
        <v>0</v>
      </c>
      <c r="D1268" s="27">
        <f>CRP!M1215</f>
        <v>0</v>
      </c>
      <c r="E1268" s="27">
        <f>CRP!N1215</f>
        <v>0</v>
      </c>
      <c r="F1268" s="27">
        <f>CRP!O1215</f>
        <v>0</v>
      </c>
      <c r="G1268" s="27">
        <f>CRP!P1215</f>
        <v>0</v>
      </c>
      <c r="H1268" s="27">
        <f>CRP!Q1215</f>
        <v>0</v>
      </c>
      <c r="AA1268" s="26" t="s">
        <v>11685</v>
      </c>
      <c r="AB1268" s="27">
        <v>0</v>
      </c>
      <c r="AC1268" s="27">
        <v>0</v>
      </c>
      <c r="AD1268" s="27">
        <v>0</v>
      </c>
      <c r="AE1268" s="27">
        <v>0</v>
      </c>
      <c r="AF1268" s="27">
        <v>0</v>
      </c>
      <c r="AG1268" s="27">
        <v>0</v>
      </c>
    </row>
    <row r="1269" spans="2:33">
      <c r="B1269" s="26" t="str">
        <f>CRP!K1216</f>
        <v/>
      </c>
      <c r="C1269" s="27">
        <f>CRP!L1216</f>
        <v>0</v>
      </c>
      <c r="D1269" s="27">
        <f>CRP!M1216</f>
        <v>0</v>
      </c>
      <c r="E1269" s="27">
        <f>CRP!N1216</f>
        <v>0</v>
      </c>
      <c r="F1269" s="27">
        <f>CRP!O1216</f>
        <v>0</v>
      </c>
      <c r="G1269" s="27">
        <f>CRP!P1216</f>
        <v>0</v>
      </c>
      <c r="H1269" s="27">
        <f>CRP!Q1216</f>
        <v>0</v>
      </c>
      <c r="AA1269" s="26" t="s">
        <v>11685</v>
      </c>
      <c r="AB1269" s="27">
        <v>0</v>
      </c>
      <c r="AC1269" s="27">
        <v>0</v>
      </c>
      <c r="AD1269" s="27">
        <v>0</v>
      </c>
      <c r="AE1269" s="27">
        <v>0</v>
      </c>
      <c r="AF1269" s="27">
        <v>0</v>
      </c>
      <c r="AG1269" s="27">
        <v>0</v>
      </c>
    </row>
    <row r="1270" spans="2:33">
      <c r="B1270" s="26" t="str">
        <f>CRP!K1217</f>
        <v/>
      </c>
      <c r="C1270" s="27">
        <f>CRP!L1217</f>
        <v>0</v>
      </c>
      <c r="D1270" s="27">
        <f>CRP!M1217</f>
        <v>0</v>
      </c>
      <c r="E1270" s="27">
        <f>CRP!N1217</f>
        <v>0</v>
      </c>
      <c r="F1270" s="27">
        <f>CRP!O1217</f>
        <v>0</v>
      </c>
      <c r="G1270" s="27">
        <f>CRP!P1217</f>
        <v>0</v>
      </c>
      <c r="H1270" s="27">
        <f>CRP!Q1217</f>
        <v>0</v>
      </c>
      <c r="AA1270" s="26" t="s">
        <v>11685</v>
      </c>
      <c r="AB1270" s="27">
        <v>0</v>
      </c>
      <c r="AC1270" s="27">
        <v>0</v>
      </c>
      <c r="AD1270" s="27">
        <v>0</v>
      </c>
      <c r="AE1270" s="27">
        <v>0</v>
      </c>
      <c r="AF1270" s="27">
        <v>0</v>
      </c>
      <c r="AG1270" s="27">
        <v>0</v>
      </c>
    </row>
    <row r="1271" spans="2:33">
      <c r="B1271" s="26" t="str">
        <f>CRP!K1218</f>
        <v/>
      </c>
      <c r="C1271" s="27">
        <f>CRP!L1218</f>
        <v>0</v>
      </c>
      <c r="D1271" s="27">
        <f>CRP!M1218</f>
        <v>0</v>
      </c>
      <c r="E1271" s="27">
        <f>CRP!N1218</f>
        <v>0</v>
      </c>
      <c r="F1271" s="27">
        <f>CRP!O1218</f>
        <v>0</v>
      </c>
      <c r="G1271" s="27">
        <f>CRP!P1218</f>
        <v>0</v>
      </c>
      <c r="H1271" s="27">
        <f>CRP!Q1218</f>
        <v>0</v>
      </c>
      <c r="AA1271" s="26" t="s">
        <v>11685</v>
      </c>
      <c r="AB1271" s="27">
        <v>0</v>
      </c>
      <c r="AC1271" s="27">
        <v>0</v>
      </c>
      <c r="AD1271" s="27">
        <v>0</v>
      </c>
      <c r="AE1271" s="27">
        <v>0</v>
      </c>
      <c r="AF1271" s="27">
        <v>0</v>
      </c>
      <c r="AG1271" s="27">
        <v>0</v>
      </c>
    </row>
    <row r="1272" spans="2:33">
      <c r="B1272" s="26" t="str">
        <f>CRP!K1219</f>
        <v/>
      </c>
      <c r="C1272" s="27">
        <f>CRP!L1219</f>
        <v>0</v>
      </c>
      <c r="D1272" s="27">
        <f>CRP!M1219</f>
        <v>0</v>
      </c>
      <c r="E1272" s="27">
        <f>CRP!N1219</f>
        <v>0</v>
      </c>
      <c r="F1272" s="27">
        <f>CRP!O1219</f>
        <v>0</v>
      </c>
      <c r="G1272" s="27">
        <f>CRP!P1219</f>
        <v>0</v>
      </c>
      <c r="H1272" s="27">
        <f>CRP!Q1219</f>
        <v>0</v>
      </c>
      <c r="AA1272" s="26" t="s">
        <v>11685</v>
      </c>
      <c r="AB1272" s="27">
        <v>0</v>
      </c>
      <c r="AC1272" s="27">
        <v>0</v>
      </c>
      <c r="AD1272" s="27">
        <v>0</v>
      </c>
      <c r="AE1272" s="27">
        <v>0</v>
      </c>
      <c r="AF1272" s="27">
        <v>0</v>
      </c>
      <c r="AG1272" s="27">
        <v>0</v>
      </c>
    </row>
    <row r="1273" spans="2:33">
      <c r="B1273" s="26" t="str">
        <f>CRP!K1220</f>
        <v/>
      </c>
      <c r="C1273" s="27">
        <f>CRP!L1220</f>
        <v>0</v>
      </c>
      <c r="D1273" s="27">
        <f>CRP!M1220</f>
        <v>0</v>
      </c>
      <c r="E1273" s="27">
        <f>CRP!N1220</f>
        <v>0</v>
      </c>
      <c r="F1273" s="27">
        <f>CRP!O1220</f>
        <v>0</v>
      </c>
      <c r="G1273" s="27">
        <f>CRP!P1220</f>
        <v>0</v>
      </c>
      <c r="H1273" s="27">
        <f>CRP!Q1220</f>
        <v>0</v>
      </c>
      <c r="AA1273" s="26" t="s">
        <v>11685</v>
      </c>
      <c r="AB1273" s="27">
        <v>0</v>
      </c>
      <c r="AC1273" s="27">
        <v>0</v>
      </c>
      <c r="AD1273" s="27">
        <v>0</v>
      </c>
      <c r="AE1273" s="27">
        <v>0</v>
      </c>
      <c r="AF1273" s="27">
        <v>0</v>
      </c>
      <c r="AG1273" s="27">
        <v>0</v>
      </c>
    </row>
    <row r="1274" spans="2:33">
      <c r="B1274" s="26" t="str">
        <f>CRP!K1221</f>
        <v/>
      </c>
      <c r="C1274" s="27">
        <f>CRP!L1221</f>
        <v>0</v>
      </c>
      <c r="D1274" s="27">
        <f>CRP!M1221</f>
        <v>0</v>
      </c>
      <c r="E1274" s="27">
        <f>CRP!N1221</f>
        <v>0</v>
      </c>
      <c r="F1274" s="27">
        <f>CRP!O1221</f>
        <v>0</v>
      </c>
      <c r="G1274" s="27">
        <f>CRP!P1221</f>
        <v>0</v>
      </c>
      <c r="H1274" s="27">
        <f>CRP!Q1221</f>
        <v>0</v>
      </c>
      <c r="AA1274" s="26" t="s">
        <v>11685</v>
      </c>
      <c r="AB1274" s="27">
        <v>0</v>
      </c>
      <c r="AC1274" s="27">
        <v>0</v>
      </c>
      <c r="AD1274" s="27">
        <v>0</v>
      </c>
      <c r="AE1274" s="27">
        <v>0</v>
      </c>
      <c r="AF1274" s="27">
        <v>0</v>
      </c>
      <c r="AG1274" s="27">
        <v>0</v>
      </c>
    </row>
    <row r="1275" spans="2:33">
      <c r="B1275" s="26" t="str">
        <f>CRP!K1222</f>
        <v/>
      </c>
      <c r="C1275" s="27">
        <f>CRP!L1222</f>
        <v>0</v>
      </c>
      <c r="D1275" s="27">
        <f>CRP!M1222</f>
        <v>0</v>
      </c>
      <c r="E1275" s="27">
        <f>CRP!N1222</f>
        <v>0</v>
      </c>
      <c r="F1275" s="27">
        <f>CRP!O1222</f>
        <v>0</v>
      </c>
      <c r="G1275" s="27">
        <f>CRP!P1222</f>
        <v>0</v>
      </c>
      <c r="H1275" s="27">
        <f>CRP!Q1222</f>
        <v>0</v>
      </c>
      <c r="AA1275" s="26" t="s">
        <v>11685</v>
      </c>
      <c r="AB1275" s="27">
        <v>0</v>
      </c>
      <c r="AC1275" s="27">
        <v>0</v>
      </c>
      <c r="AD1275" s="27">
        <v>0</v>
      </c>
      <c r="AE1275" s="27">
        <v>0</v>
      </c>
      <c r="AF1275" s="27">
        <v>0</v>
      </c>
      <c r="AG1275" s="27">
        <v>0</v>
      </c>
    </row>
    <row r="1276" spans="2:33">
      <c r="B1276" s="26" t="str">
        <f>CRP!K1223</f>
        <v/>
      </c>
      <c r="C1276" s="27">
        <f>CRP!L1223</f>
        <v>0</v>
      </c>
      <c r="D1276" s="27">
        <f>CRP!M1223</f>
        <v>0</v>
      </c>
      <c r="E1276" s="27">
        <f>CRP!N1223</f>
        <v>0</v>
      </c>
      <c r="F1276" s="27">
        <f>CRP!O1223</f>
        <v>0</v>
      </c>
      <c r="G1276" s="27">
        <f>CRP!P1223</f>
        <v>0</v>
      </c>
      <c r="H1276" s="27">
        <f>CRP!Q1223</f>
        <v>0</v>
      </c>
      <c r="AA1276" s="26" t="s">
        <v>11685</v>
      </c>
      <c r="AB1276" s="27">
        <v>0</v>
      </c>
      <c r="AC1276" s="27">
        <v>0</v>
      </c>
      <c r="AD1276" s="27">
        <v>0</v>
      </c>
      <c r="AE1276" s="27">
        <v>0</v>
      </c>
      <c r="AF1276" s="27">
        <v>0</v>
      </c>
      <c r="AG1276" s="27">
        <v>0</v>
      </c>
    </row>
    <row r="1277" spans="2:33">
      <c r="B1277" s="26" t="str">
        <f>CRP!K1224</f>
        <v/>
      </c>
      <c r="C1277" s="27">
        <f>CRP!L1224</f>
        <v>0</v>
      </c>
      <c r="D1277" s="27">
        <f>CRP!M1224</f>
        <v>0</v>
      </c>
      <c r="E1277" s="27">
        <f>CRP!N1224</f>
        <v>0</v>
      </c>
      <c r="F1277" s="27">
        <f>CRP!O1224</f>
        <v>0</v>
      </c>
      <c r="G1277" s="27">
        <f>CRP!P1224</f>
        <v>0</v>
      </c>
      <c r="H1277" s="27">
        <f>CRP!Q1224</f>
        <v>0</v>
      </c>
      <c r="AA1277" s="26" t="s">
        <v>11685</v>
      </c>
      <c r="AB1277" s="27">
        <v>0</v>
      </c>
      <c r="AC1277" s="27">
        <v>0</v>
      </c>
      <c r="AD1277" s="27">
        <v>0</v>
      </c>
      <c r="AE1277" s="27">
        <v>0</v>
      </c>
      <c r="AF1277" s="27">
        <v>0</v>
      </c>
      <c r="AG1277" s="27">
        <v>0</v>
      </c>
    </row>
    <row r="1278" spans="2:33">
      <c r="B1278" s="26" t="str">
        <f>CRP!K1225</f>
        <v/>
      </c>
      <c r="C1278" s="27">
        <f>CRP!L1225</f>
        <v>0</v>
      </c>
      <c r="D1278" s="27">
        <f>CRP!M1225</f>
        <v>0</v>
      </c>
      <c r="E1278" s="27">
        <f>CRP!N1225</f>
        <v>0</v>
      </c>
      <c r="F1278" s="27">
        <f>CRP!O1225</f>
        <v>0</v>
      </c>
      <c r="G1278" s="27">
        <f>CRP!P1225</f>
        <v>0</v>
      </c>
      <c r="H1278" s="27">
        <f>CRP!Q1225</f>
        <v>0</v>
      </c>
      <c r="AA1278" s="26" t="s">
        <v>11685</v>
      </c>
      <c r="AB1278" s="27">
        <v>0</v>
      </c>
      <c r="AC1278" s="27">
        <v>0</v>
      </c>
      <c r="AD1278" s="27">
        <v>0</v>
      </c>
      <c r="AE1278" s="27">
        <v>0</v>
      </c>
      <c r="AF1278" s="27">
        <v>0</v>
      </c>
      <c r="AG1278" s="27">
        <v>0</v>
      </c>
    </row>
    <row r="1279" spans="2:33">
      <c r="B1279" s="26" t="str">
        <f>CRP!K1226</f>
        <v/>
      </c>
      <c r="C1279" s="27">
        <f>CRP!L1226</f>
        <v>0</v>
      </c>
      <c r="D1279" s="27">
        <f>CRP!M1226</f>
        <v>0</v>
      </c>
      <c r="E1279" s="27">
        <f>CRP!N1226</f>
        <v>0</v>
      </c>
      <c r="F1279" s="27">
        <f>CRP!O1226</f>
        <v>0</v>
      </c>
      <c r="G1279" s="27">
        <f>CRP!P1226</f>
        <v>0</v>
      </c>
      <c r="H1279" s="27">
        <f>CRP!Q1226</f>
        <v>0</v>
      </c>
      <c r="AA1279" s="26" t="s">
        <v>11685</v>
      </c>
      <c r="AB1279" s="27">
        <v>0</v>
      </c>
      <c r="AC1279" s="27">
        <v>0</v>
      </c>
      <c r="AD1279" s="27">
        <v>0</v>
      </c>
      <c r="AE1279" s="27">
        <v>0</v>
      </c>
      <c r="AF1279" s="27">
        <v>0</v>
      </c>
      <c r="AG1279" s="27">
        <v>0</v>
      </c>
    </row>
    <row r="1280" spans="2:33">
      <c r="B1280" s="26" t="str">
        <f>CRP!K1227</f>
        <v/>
      </c>
      <c r="C1280" s="27">
        <f>CRP!L1227</f>
        <v>0</v>
      </c>
      <c r="D1280" s="27">
        <f>CRP!M1227</f>
        <v>0</v>
      </c>
      <c r="E1280" s="27">
        <f>CRP!N1227</f>
        <v>0</v>
      </c>
      <c r="F1280" s="27">
        <f>CRP!O1227</f>
        <v>0</v>
      </c>
      <c r="G1280" s="27">
        <f>CRP!P1227</f>
        <v>0</v>
      </c>
      <c r="H1280" s="27">
        <f>CRP!Q1227</f>
        <v>0</v>
      </c>
      <c r="AA1280" s="26" t="s">
        <v>11685</v>
      </c>
      <c r="AB1280" s="27">
        <v>0</v>
      </c>
      <c r="AC1280" s="27">
        <v>0</v>
      </c>
      <c r="AD1280" s="27">
        <v>0</v>
      </c>
      <c r="AE1280" s="27">
        <v>0</v>
      </c>
      <c r="AF1280" s="27">
        <v>0</v>
      </c>
      <c r="AG1280" s="27">
        <v>0</v>
      </c>
    </row>
    <row r="1281" spans="2:33">
      <c r="B1281" s="26" t="str">
        <f>CRP!K1228</f>
        <v/>
      </c>
      <c r="C1281" s="27">
        <f>CRP!L1228</f>
        <v>0</v>
      </c>
      <c r="D1281" s="27">
        <f>CRP!M1228</f>
        <v>0</v>
      </c>
      <c r="E1281" s="27">
        <f>CRP!N1228</f>
        <v>0</v>
      </c>
      <c r="F1281" s="27">
        <f>CRP!O1228</f>
        <v>0</v>
      </c>
      <c r="G1281" s="27">
        <f>CRP!P1228</f>
        <v>0</v>
      </c>
      <c r="H1281" s="27">
        <f>CRP!Q1228</f>
        <v>0</v>
      </c>
      <c r="AA1281" s="26" t="s">
        <v>11685</v>
      </c>
      <c r="AB1281" s="27">
        <v>0</v>
      </c>
      <c r="AC1281" s="27">
        <v>0</v>
      </c>
      <c r="AD1281" s="27">
        <v>0</v>
      </c>
      <c r="AE1281" s="27">
        <v>0</v>
      </c>
      <c r="AF1281" s="27">
        <v>0</v>
      </c>
      <c r="AG1281" s="27">
        <v>0</v>
      </c>
    </row>
    <row r="1282" spans="2:33">
      <c r="B1282" s="26" t="str">
        <f>CRP!K1229</f>
        <v/>
      </c>
      <c r="C1282" s="27">
        <f>CRP!L1229</f>
        <v>0</v>
      </c>
      <c r="D1282" s="27">
        <f>CRP!M1229</f>
        <v>0</v>
      </c>
      <c r="E1282" s="27">
        <f>CRP!N1229</f>
        <v>0</v>
      </c>
      <c r="F1282" s="27">
        <f>CRP!O1229</f>
        <v>0</v>
      </c>
      <c r="G1282" s="27">
        <f>CRP!P1229</f>
        <v>0</v>
      </c>
      <c r="H1282" s="27">
        <f>CRP!Q1229</f>
        <v>0</v>
      </c>
      <c r="AA1282" s="26" t="s">
        <v>11685</v>
      </c>
      <c r="AB1282" s="27">
        <v>0</v>
      </c>
      <c r="AC1282" s="27">
        <v>0</v>
      </c>
      <c r="AD1282" s="27">
        <v>0</v>
      </c>
      <c r="AE1282" s="27">
        <v>0</v>
      </c>
      <c r="AF1282" s="27">
        <v>0</v>
      </c>
      <c r="AG1282" s="27">
        <v>0</v>
      </c>
    </row>
    <row r="1283" spans="2:33">
      <c r="B1283" s="26" t="str">
        <f>CRP!K1230</f>
        <v/>
      </c>
      <c r="C1283" s="27">
        <f>CRP!L1230</f>
        <v>0</v>
      </c>
      <c r="D1283" s="27">
        <f>CRP!M1230</f>
        <v>0</v>
      </c>
      <c r="E1283" s="27">
        <f>CRP!N1230</f>
        <v>0</v>
      </c>
      <c r="F1283" s="27">
        <f>CRP!O1230</f>
        <v>0</v>
      </c>
      <c r="G1283" s="27">
        <f>CRP!P1230</f>
        <v>0</v>
      </c>
      <c r="H1283" s="27">
        <f>CRP!Q1230</f>
        <v>0</v>
      </c>
      <c r="AA1283" s="26" t="s">
        <v>11685</v>
      </c>
      <c r="AB1283" s="27">
        <v>0</v>
      </c>
      <c r="AC1283" s="27">
        <v>0</v>
      </c>
      <c r="AD1283" s="27">
        <v>0</v>
      </c>
      <c r="AE1283" s="27">
        <v>0</v>
      </c>
      <c r="AF1283" s="27">
        <v>0</v>
      </c>
      <c r="AG1283" s="27">
        <v>0</v>
      </c>
    </row>
    <row r="1284" spans="2:33">
      <c r="B1284" s="26" t="str">
        <f>CRP!K1231</f>
        <v/>
      </c>
      <c r="C1284" s="27">
        <f>CRP!L1231</f>
        <v>0</v>
      </c>
      <c r="D1284" s="27">
        <f>CRP!M1231</f>
        <v>0</v>
      </c>
      <c r="E1284" s="27">
        <f>CRP!N1231</f>
        <v>0</v>
      </c>
      <c r="F1284" s="27">
        <f>CRP!O1231</f>
        <v>0</v>
      </c>
      <c r="G1284" s="27">
        <f>CRP!P1231</f>
        <v>0</v>
      </c>
      <c r="H1284" s="27">
        <f>CRP!Q1231</f>
        <v>0</v>
      </c>
      <c r="AA1284" s="26" t="s">
        <v>11685</v>
      </c>
      <c r="AB1284" s="27">
        <v>0</v>
      </c>
      <c r="AC1284" s="27">
        <v>0</v>
      </c>
      <c r="AD1284" s="27">
        <v>0</v>
      </c>
      <c r="AE1284" s="27">
        <v>0</v>
      </c>
      <c r="AF1284" s="27">
        <v>0</v>
      </c>
      <c r="AG1284" s="27">
        <v>0</v>
      </c>
    </row>
    <row r="1285" spans="2:33">
      <c r="B1285" s="26" t="str">
        <f>CRP!K1232</f>
        <v/>
      </c>
      <c r="C1285" s="27">
        <f>CRP!L1232</f>
        <v>0</v>
      </c>
      <c r="D1285" s="27">
        <f>CRP!M1232</f>
        <v>0</v>
      </c>
      <c r="E1285" s="27">
        <f>CRP!N1232</f>
        <v>0</v>
      </c>
      <c r="F1285" s="27">
        <f>CRP!O1232</f>
        <v>0</v>
      </c>
      <c r="G1285" s="27">
        <f>CRP!P1232</f>
        <v>0</v>
      </c>
      <c r="H1285" s="27">
        <f>CRP!Q1232</f>
        <v>0</v>
      </c>
      <c r="AA1285" s="26" t="s">
        <v>11685</v>
      </c>
      <c r="AB1285" s="27">
        <v>0</v>
      </c>
      <c r="AC1285" s="27">
        <v>0</v>
      </c>
      <c r="AD1285" s="27">
        <v>0</v>
      </c>
      <c r="AE1285" s="27">
        <v>0</v>
      </c>
      <c r="AF1285" s="27">
        <v>0</v>
      </c>
      <c r="AG1285" s="27">
        <v>0</v>
      </c>
    </row>
    <row r="1286" spans="2:33">
      <c r="B1286" s="26" t="str">
        <f>CRP!K1233</f>
        <v/>
      </c>
      <c r="C1286" s="27">
        <f>CRP!L1233</f>
        <v>0</v>
      </c>
      <c r="D1286" s="27">
        <f>CRP!M1233</f>
        <v>0</v>
      </c>
      <c r="E1286" s="27">
        <f>CRP!N1233</f>
        <v>0</v>
      </c>
      <c r="F1286" s="27">
        <f>CRP!O1233</f>
        <v>0</v>
      </c>
      <c r="G1286" s="27">
        <f>CRP!P1233</f>
        <v>0</v>
      </c>
      <c r="H1286" s="27">
        <f>CRP!Q1233</f>
        <v>0</v>
      </c>
      <c r="AA1286" s="26" t="s">
        <v>11685</v>
      </c>
      <c r="AB1286" s="27">
        <v>0</v>
      </c>
      <c r="AC1286" s="27">
        <v>0</v>
      </c>
      <c r="AD1286" s="27">
        <v>0</v>
      </c>
      <c r="AE1286" s="27">
        <v>0</v>
      </c>
      <c r="AF1286" s="27">
        <v>0</v>
      </c>
      <c r="AG1286" s="27">
        <v>0</v>
      </c>
    </row>
    <row r="1287" spans="2:33">
      <c r="B1287" s="26" t="str">
        <f>CRP!K1234</f>
        <v/>
      </c>
      <c r="C1287" s="27">
        <f>CRP!L1234</f>
        <v>0</v>
      </c>
      <c r="D1287" s="27">
        <f>CRP!M1234</f>
        <v>0</v>
      </c>
      <c r="E1287" s="27">
        <f>CRP!N1234</f>
        <v>0</v>
      </c>
      <c r="F1287" s="27">
        <f>CRP!O1234</f>
        <v>0</v>
      </c>
      <c r="G1287" s="27">
        <f>CRP!P1234</f>
        <v>0</v>
      </c>
      <c r="H1287" s="27">
        <f>CRP!Q1234</f>
        <v>0</v>
      </c>
      <c r="AA1287" s="26" t="s">
        <v>11685</v>
      </c>
      <c r="AB1287" s="27">
        <v>0</v>
      </c>
      <c r="AC1287" s="27">
        <v>0</v>
      </c>
      <c r="AD1287" s="27">
        <v>0</v>
      </c>
      <c r="AE1287" s="27">
        <v>0</v>
      </c>
      <c r="AF1287" s="27">
        <v>0</v>
      </c>
      <c r="AG1287" s="27">
        <v>0</v>
      </c>
    </row>
    <row r="1288" spans="2:33">
      <c r="B1288" s="26" t="str">
        <f>CRP!K1235</f>
        <v/>
      </c>
      <c r="C1288" s="27">
        <f>CRP!L1235</f>
        <v>0</v>
      </c>
      <c r="D1288" s="27">
        <f>CRP!M1235</f>
        <v>0</v>
      </c>
      <c r="E1288" s="27">
        <f>CRP!N1235</f>
        <v>0</v>
      </c>
      <c r="F1288" s="27">
        <f>CRP!O1235</f>
        <v>0</v>
      </c>
      <c r="G1288" s="27">
        <f>CRP!P1235</f>
        <v>0</v>
      </c>
      <c r="H1288" s="27">
        <f>CRP!Q1235</f>
        <v>0</v>
      </c>
      <c r="AA1288" s="26" t="s">
        <v>11685</v>
      </c>
      <c r="AB1288" s="27">
        <v>0</v>
      </c>
      <c r="AC1288" s="27">
        <v>0</v>
      </c>
      <c r="AD1288" s="27">
        <v>0</v>
      </c>
      <c r="AE1288" s="27">
        <v>0</v>
      </c>
      <c r="AF1288" s="27">
        <v>0</v>
      </c>
      <c r="AG1288" s="27">
        <v>0</v>
      </c>
    </row>
    <row r="1289" spans="2:33">
      <c r="B1289" s="26" t="str">
        <f>CRP!K1236</f>
        <v/>
      </c>
      <c r="C1289" s="27">
        <f>CRP!L1236</f>
        <v>0</v>
      </c>
      <c r="D1289" s="27">
        <f>CRP!M1236</f>
        <v>0</v>
      </c>
      <c r="E1289" s="27">
        <f>CRP!N1236</f>
        <v>0</v>
      </c>
      <c r="F1289" s="27">
        <f>CRP!O1236</f>
        <v>0</v>
      </c>
      <c r="G1289" s="27">
        <f>CRP!P1236</f>
        <v>0</v>
      </c>
      <c r="H1289" s="27">
        <f>CRP!Q1236</f>
        <v>0</v>
      </c>
      <c r="AA1289" s="26" t="s">
        <v>11685</v>
      </c>
      <c r="AB1289" s="27">
        <v>0</v>
      </c>
      <c r="AC1289" s="27">
        <v>0</v>
      </c>
      <c r="AD1289" s="27">
        <v>0</v>
      </c>
      <c r="AE1289" s="27">
        <v>0</v>
      </c>
      <c r="AF1289" s="27">
        <v>0</v>
      </c>
      <c r="AG1289" s="27">
        <v>0</v>
      </c>
    </row>
    <row r="1290" spans="2:33">
      <c r="B1290" s="26" t="str">
        <f>CRP!K1237</f>
        <v/>
      </c>
      <c r="C1290" s="27">
        <f>CRP!L1237</f>
        <v>0</v>
      </c>
      <c r="D1290" s="27">
        <f>CRP!M1237</f>
        <v>0</v>
      </c>
      <c r="E1290" s="27">
        <f>CRP!N1237</f>
        <v>0</v>
      </c>
      <c r="F1290" s="27">
        <f>CRP!O1237</f>
        <v>0</v>
      </c>
      <c r="G1290" s="27">
        <f>CRP!P1237</f>
        <v>0</v>
      </c>
      <c r="H1290" s="27">
        <f>CRP!Q1237</f>
        <v>0</v>
      </c>
      <c r="AA1290" s="26" t="s">
        <v>11685</v>
      </c>
      <c r="AB1290" s="27">
        <v>0</v>
      </c>
      <c r="AC1290" s="27">
        <v>0</v>
      </c>
      <c r="AD1290" s="27">
        <v>0</v>
      </c>
      <c r="AE1290" s="27">
        <v>0</v>
      </c>
      <c r="AF1290" s="27">
        <v>0</v>
      </c>
      <c r="AG1290" s="27">
        <v>0</v>
      </c>
    </row>
    <row r="1291" spans="2:33">
      <c r="B1291" s="26" t="str">
        <f>CRP!K1238</f>
        <v/>
      </c>
      <c r="C1291" s="27">
        <f>CRP!L1238</f>
        <v>0</v>
      </c>
      <c r="D1291" s="27">
        <f>CRP!M1238</f>
        <v>0</v>
      </c>
      <c r="E1291" s="27">
        <f>CRP!N1238</f>
        <v>0</v>
      </c>
      <c r="F1291" s="27">
        <f>CRP!O1238</f>
        <v>0</v>
      </c>
      <c r="G1291" s="27">
        <f>CRP!P1238</f>
        <v>0</v>
      </c>
      <c r="H1291" s="27">
        <f>CRP!Q1238</f>
        <v>0</v>
      </c>
      <c r="AA1291" s="26" t="s">
        <v>11685</v>
      </c>
      <c r="AB1291" s="27">
        <v>0</v>
      </c>
      <c r="AC1291" s="27">
        <v>0</v>
      </c>
      <c r="AD1291" s="27">
        <v>0</v>
      </c>
      <c r="AE1291" s="27">
        <v>0</v>
      </c>
      <c r="AF1291" s="27">
        <v>0</v>
      </c>
      <c r="AG1291" s="27">
        <v>0</v>
      </c>
    </row>
    <row r="1292" spans="2:33">
      <c r="B1292" s="26" t="str">
        <f>CRP!K1239</f>
        <v/>
      </c>
      <c r="C1292" s="27">
        <f>CRP!L1239</f>
        <v>0</v>
      </c>
      <c r="D1292" s="27">
        <f>CRP!M1239</f>
        <v>0</v>
      </c>
      <c r="E1292" s="27">
        <f>CRP!N1239</f>
        <v>0</v>
      </c>
      <c r="F1292" s="27">
        <f>CRP!O1239</f>
        <v>0</v>
      </c>
      <c r="G1292" s="27">
        <f>CRP!P1239</f>
        <v>0</v>
      </c>
      <c r="H1292" s="27">
        <f>CRP!Q1239</f>
        <v>0</v>
      </c>
      <c r="AA1292" s="26" t="s">
        <v>11685</v>
      </c>
      <c r="AB1292" s="27">
        <v>0</v>
      </c>
      <c r="AC1292" s="27">
        <v>0</v>
      </c>
      <c r="AD1292" s="27">
        <v>0</v>
      </c>
      <c r="AE1292" s="27">
        <v>0</v>
      </c>
      <c r="AF1292" s="27">
        <v>0</v>
      </c>
      <c r="AG1292" s="27">
        <v>0</v>
      </c>
    </row>
    <row r="1293" spans="2:33">
      <c r="B1293" s="26" t="str">
        <f>CRP!K1240</f>
        <v/>
      </c>
      <c r="C1293" s="27">
        <f>CRP!L1240</f>
        <v>0</v>
      </c>
      <c r="D1293" s="27">
        <f>CRP!M1240</f>
        <v>0</v>
      </c>
      <c r="E1293" s="27">
        <f>CRP!N1240</f>
        <v>0</v>
      </c>
      <c r="F1293" s="27">
        <f>CRP!O1240</f>
        <v>0</v>
      </c>
      <c r="G1293" s="27">
        <f>CRP!P1240</f>
        <v>0</v>
      </c>
      <c r="H1293" s="27">
        <f>CRP!Q1240</f>
        <v>0</v>
      </c>
      <c r="AA1293" s="26" t="s">
        <v>11685</v>
      </c>
      <c r="AB1293" s="27">
        <v>0</v>
      </c>
      <c r="AC1293" s="27">
        <v>0</v>
      </c>
      <c r="AD1293" s="27">
        <v>0</v>
      </c>
      <c r="AE1293" s="27">
        <v>0</v>
      </c>
      <c r="AF1293" s="27">
        <v>0</v>
      </c>
      <c r="AG1293" s="27">
        <v>0</v>
      </c>
    </row>
    <row r="1294" spans="2:33">
      <c r="B1294" s="26" t="str">
        <f>CRP!K1241</f>
        <v/>
      </c>
      <c r="C1294" s="27">
        <f>CRP!L1241</f>
        <v>0</v>
      </c>
      <c r="D1294" s="27">
        <f>CRP!M1241</f>
        <v>0</v>
      </c>
      <c r="E1294" s="27">
        <f>CRP!N1241</f>
        <v>0</v>
      </c>
      <c r="F1294" s="27">
        <f>CRP!O1241</f>
        <v>0</v>
      </c>
      <c r="G1294" s="27">
        <f>CRP!P1241</f>
        <v>0</v>
      </c>
      <c r="H1294" s="27">
        <f>CRP!Q1241</f>
        <v>0</v>
      </c>
      <c r="AA1294" s="26" t="s">
        <v>11685</v>
      </c>
      <c r="AB1294" s="27">
        <v>0</v>
      </c>
      <c r="AC1294" s="27">
        <v>0</v>
      </c>
      <c r="AD1294" s="27">
        <v>0</v>
      </c>
      <c r="AE1294" s="27">
        <v>0</v>
      </c>
      <c r="AF1294" s="27">
        <v>0</v>
      </c>
      <c r="AG1294" s="27">
        <v>0</v>
      </c>
    </row>
    <row r="1295" spans="2:33">
      <c r="B1295" s="26" t="str">
        <f>CRP!K1242</f>
        <v/>
      </c>
      <c r="C1295" s="27">
        <f>CRP!L1242</f>
        <v>0</v>
      </c>
      <c r="D1295" s="27">
        <f>CRP!M1242</f>
        <v>0</v>
      </c>
      <c r="E1295" s="27">
        <f>CRP!N1242</f>
        <v>0</v>
      </c>
      <c r="F1295" s="27">
        <f>CRP!O1242</f>
        <v>0</v>
      </c>
      <c r="G1295" s="27">
        <f>CRP!P1242</f>
        <v>0</v>
      </c>
      <c r="H1295" s="27">
        <f>CRP!Q1242</f>
        <v>0</v>
      </c>
      <c r="AA1295" s="26" t="s">
        <v>11685</v>
      </c>
      <c r="AB1295" s="27">
        <v>0</v>
      </c>
      <c r="AC1295" s="27">
        <v>0</v>
      </c>
      <c r="AD1295" s="27">
        <v>0</v>
      </c>
      <c r="AE1295" s="27">
        <v>0</v>
      </c>
      <c r="AF1295" s="27">
        <v>0</v>
      </c>
      <c r="AG1295" s="27">
        <v>0</v>
      </c>
    </row>
    <row r="1296" spans="2:33">
      <c r="B1296" s="26" t="str">
        <f>CRP!K1243</f>
        <v/>
      </c>
      <c r="C1296" s="27">
        <f>CRP!L1243</f>
        <v>0</v>
      </c>
      <c r="D1296" s="27">
        <f>CRP!M1243</f>
        <v>0</v>
      </c>
      <c r="E1296" s="27">
        <f>CRP!N1243</f>
        <v>0</v>
      </c>
      <c r="F1296" s="27">
        <f>CRP!O1243</f>
        <v>0</v>
      </c>
      <c r="G1296" s="27">
        <f>CRP!P1243</f>
        <v>0</v>
      </c>
      <c r="H1296" s="27">
        <f>CRP!Q1243</f>
        <v>0</v>
      </c>
      <c r="AA1296" s="26" t="s">
        <v>11685</v>
      </c>
      <c r="AB1296" s="27">
        <v>0</v>
      </c>
      <c r="AC1296" s="27">
        <v>0</v>
      </c>
      <c r="AD1296" s="27">
        <v>0</v>
      </c>
      <c r="AE1296" s="27">
        <v>0</v>
      </c>
      <c r="AF1296" s="27">
        <v>0</v>
      </c>
      <c r="AG1296" s="27">
        <v>0</v>
      </c>
    </row>
    <row r="1297" spans="2:33">
      <c r="B1297" s="26" t="str">
        <f>CRP!K1244</f>
        <v/>
      </c>
      <c r="C1297" s="27">
        <f>CRP!L1244</f>
        <v>0</v>
      </c>
      <c r="D1297" s="27">
        <f>CRP!M1244</f>
        <v>0</v>
      </c>
      <c r="E1297" s="27">
        <f>CRP!N1244</f>
        <v>0</v>
      </c>
      <c r="F1297" s="27">
        <f>CRP!O1244</f>
        <v>0</v>
      </c>
      <c r="G1297" s="27">
        <f>CRP!P1244</f>
        <v>0</v>
      </c>
      <c r="H1297" s="27">
        <f>CRP!Q1244</f>
        <v>0</v>
      </c>
      <c r="AA1297" s="26" t="s">
        <v>11685</v>
      </c>
      <c r="AB1297" s="27">
        <v>0</v>
      </c>
      <c r="AC1297" s="27">
        <v>0</v>
      </c>
      <c r="AD1297" s="27">
        <v>0</v>
      </c>
      <c r="AE1297" s="27">
        <v>0</v>
      </c>
      <c r="AF1297" s="27">
        <v>0</v>
      </c>
      <c r="AG1297" s="27">
        <v>0</v>
      </c>
    </row>
    <row r="1298" spans="2:33">
      <c r="B1298" s="26" t="str">
        <f>CRP!K1245</f>
        <v/>
      </c>
      <c r="C1298" s="27">
        <f>CRP!L1245</f>
        <v>0</v>
      </c>
      <c r="D1298" s="27">
        <f>CRP!M1245</f>
        <v>0</v>
      </c>
      <c r="E1298" s="27">
        <f>CRP!N1245</f>
        <v>0</v>
      </c>
      <c r="F1298" s="27">
        <f>CRP!O1245</f>
        <v>0</v>
      </c>
      <c r="G1298" s="27">
        <f>CRP!P1245</f>
        <v>0</v>
      </c>
      <c r="H1298" s="27">
        <f>CRP!Q1245</f>
        <v>0</v>
      </c>
      <c r="AA1298" s="26" t="s">
        <v>11685</v>
      </c>
      <c r="AB1298" s="27">
        <v>0</v>
      </c>
      <c r="AC1298" s="27">
        <v>0</v>
      </c>
      <c r="AD1298" s="27">
        <v>0</v>
      </c>
      <c r="AE1298" s="27">
        <v>0</v>
      </c>
      <c r="AF1298" s="27">
        <v>0</v>
      </c>
      <c r="AG1298" s="27">
        <v>0</v>
      </c>
    </row>
    <row r="1299" spans="2:33">
      <c r="B1299" s="26" t="str">
        <f>CRP!K1246</f>
        <v/>
      </c>
      <c r="C1299" s="27">
        <f>CRP!L1246</f>
        <v>0</v>
      </c>
      <c r="D1299" s="27">
        <f>CRP!M1246</f>
        <v>0</v>
      </c>
      <c r="E1299" s="27">
        <f>CRP!N1246</f>
        <v>0</v>
      </c>
      <c r="F1299" s="27">
        <f>CRP!O1246</f>
        <v>0</v>
      </c>
      <c r="G1299" s="27">
        <f>CRP!P1246</f>
        <v>0</v>
      </c>
      <c r="H1299" s="27">
        <f>CRP!Q1246</f>
        <v>0</v>
      </c>
      <c r="AA1299" s="26" t="s">
        <v>11685</v>
      </c>
      <c r="AB1299" s="27">
        <v>0</v>
      </c>
      <c r="AC1299" s="27">
        <v>0</v>
      </c>
      <c r="AD1299" s="27">
        <v>0</v>
      </c>
      <c r="AE1299" s="27">
        <v>0</v>
      </c>
      <c r="AF1299" s="27">
        <v>0</v>
      </c>
      <c r="AG1299" s="27">
        <v>0</v>
      </c>
    </row>
    <row r="1300" spans="2:33">
      <c r="B1300" s="26" t="str">
        <f>CRP!K1247</f>
        <v/>
      </c>
      <c r="C1300" s="27">
        <f>CRP!L1247</f>
        <v>0</v>
      </c>
      <c r="D1300" s="27">
        <f>CRP!M1247</f>
        <v>0</v>
      </c>
      <c r="E1300" s="27">
        <f>CRP!N1247</f>
        <v>0</v>
      </c>
      <c r="F1300" s="27">
        <f>CRP!O1247</f>
        <v>0</v>
      </c>
      <c r="G1300" s="27">
        <f>CRP!P1247</f>
        <v>0</v>
      </c>
      <c r="H1300" s="27">
        <f>CRP!Q1247</f>
        <v>0</v>
      </c>
      <c r="AA1300" s="26" t="s">
        <v>11685</v>
      </c>
      <c r="AB1300" s="27">
        <v>0</v>
      </c>
      <c r="AC1300" s="27">
        <v>0</v>
      </c>
      <c r="AD1300" s="27">
        <v>0</v>
      </c>
      <c r="AE1300" s="27">
        <v>0</v>
      </c>
      <c r="AF1300" s="27">
        <v>0</v>
      </c>
      <c r="AG1300" s="27">
        <v>0</v>
      </c>
    </row>
    <row r="1301" spans="2:33">
      <c r="B1301" s="26" t="str">
        <f>CRP!K1248</f>
        <v/>
      </c>
      <c r="C1301" s="27">
        <f>CRP!L1248</f>
        <v>0</v>
      </c>
      <c r="D1301" s="27">
        <f>CRP!M1248</f>
        <v>0</v>
      </c>
      <c r="E1301" s="27">
        <f>CRP!N1248</f>
        <v>0</v>
      </c>
      <c r="F1301" s="27">
        <f>CRP!O1248</f>
        <v>0</v>
      </c>
      <c r="G1301" s="27">
        <f>CRP!P1248</f>
        <v>0</v>
      </c>
      <c r="H1301" s="27">
        <f>CRP!Q1248</f>
        <v>0</v>
      </c>
      <c r="AA1301" s="26" t="s">
        <v>11685</v>
      </c>
      <c r="AB1301" s="27">
        <v>0</v>
      </c>
      <c r="AC1301" s="27">
        <v>0</v>
      </c>
      <c r="AD1301" s="27">
        <v>0</v>
      </c>
      <c r="AE1301" s="27">
        <v>0</v>
      </c>
      <c r="AF1301" s="27">
        <v>0</v>
      </c>
      <c r="AG1301" s="27">
        <v>0</v>
      </c>
    </row>
    <row r="1302" spans="2:33">
      <c r="B1302" s="26" t="str">
        <f>CRP!K1249</f>
        <v/>
      </c>
      <c r="C1302" s="27">
        <f>CRP!L1249</f>
        <v>0</v>
      </c>
      <c r="D1302" s="27">
        <f>CRP!M1249</f>
        <v>0</v>
      </c>
      <c r="E1302" s="27">
        <f>CRP!N1249</f>
        <v>0</v>
      </c>
      <c r="F1302" s="27">
        <f>CRP!O1249</f>
        <v>0</v>
      </c>
      <c r="G1302" s="27">
        <f>CRP!P1249</f>
        <v>0</v>
      </c>
      <c r="H1302" s="27">
        <f>CRP!Q1249</f>
        <v>0</v>
      </c>
      <c r="AA1302" s="26" t="s">
        <v>11685</v>
      </c>
      <c r="AB1302" s="27">
        <v>0</v>
      </c>
      <c r="AC1302" s="27">
        <v>0</v>
      </c>
      <c r="AD1302" s="27">
        <v>0</v>
      </c>
      <c r="AE1302" s="27">
        <v>0</v>
      </c>
      <c r="AF1302" s="27">
        <v>0</v>
      </c>
      <c r="AG1302" s="27">
        <v>0</v>
      </c>
    </row>
    <row r="1303" spans="2:33">
      <c r="B1303" s="26" t="str">
        <f>CRP!K1250</f>
        <v/>
      </c>
      <c r="C1303" s="27">
        <f>CRP!L1250</f>
        <v>0</v>
      </c>
      <c r="D1303" s="27">
        <f>CRP!M1250</f>
        <v>0</v>
      </c>
      <c r="E1303" s="27">
        <f>CRP!N1250</f>
        <v>0</v>
      </c>
      <c r="F1303" s="27">
        <f>CRP!O1250</f>
        <v>0</v>
      </c>
      <c r="G1303" s="27">
        <f>CRP!P1250</f>
        <v>0</v>
      </c>
      <c r="H1303" s="27">
        <f>CRP!Q1250</f>
        <v>0</v>
      </c>
      <c r="AA1303" s="26" t="s">
        <v>11685</v>
      </c>
      <c r="AB1303" s="27">
        <v>0</v>
      </c>
      <c r="AC1303" s="27">
        <v>0</v>
      </c>
      <c r="AD1303" s="27">
        <v>0</v>
      </c>
      <c r="AE1303" s="27">
        <v>0</v>
      </c>
      <c r="AF1303" s="27">
        <v>0</v>
      </c>
      <c r="AG1303" s="27">
        <v>0</v>
      </c>
    </row>
    <row r="1304" spans="2:33">
      <c r="B1304" s="26" t="str">
        <f>CRP!K1251</f>
        <v/>
      </c>
      <c r="C1304" s="27">
        <f>CRP!L1251</f>
        <v>0</v>
      </c>
      <c r="D1304" s="27">
        <f>CRP!M1251</f>
        <v>0</v>
      </c>
      <c r="E1304" s="27">
        <f>CRP!N1251</f>
        <v>0</v>
      </c>
      <c r="F1304" s="27">
        <f>CRP!O1251</f>
        <v>0</v>
      </c>
      <c r="G1304" s="27">
        <f>CRP!P1251</f>
        <v>0</v>
      </c>
      <c r="H1304" s="27">
        <f>CRP!Q1251</f>
        <v>0</v>
      </c>
      <c r="AA1304" s="26" t="s">
        <v>11685</v>
      </c>
      <c r="AB1304" s="27">
        <v>0</v>
      </c>
      <c r="AC1304" s="27">
        <v>0</v>
      </c>
      <c r="AD1304" s="27">
        <v>0</v>
      </c>
      <c r="AE1304" s="27">
        <v>0</v>
      </c>
      <c r="AF1304" s="27">
        <v>0</v>
      </c>
      <c r="AG1304" s="27">
        <v>0</v>
      </c>
    </row>
    <row r="1305" spans="2:33">
      <c r="B1305" s="26" t="str">
        <f>CRP!K1252</f>
        <v/>
      </c>
      <c r="C1305" s="27">
        <f>CRP!L1252</f>
        <v>0</v>
      </c>
      <c r="D1305" s="27">
        <f>CRP!M1252</f>
        <v>0</v>
      </c>
      <c r="E1305" s="27">
        <f>CRP!N1252</f>
        <v>0</v>
      </c>
      <c r="F1305" s="27">
        <f>CRP!O1252</f>
        <v>0</v>
      </c>
      <c r="G1305" s="27">
        <f>CRP!P1252</f>
        <v>0</v>
      </c>
      <c r="H1305" s="27">
        <f>CRP!Q1252</f>
        <v>0</v>
      </c>
      <c r="AA1305" s="26" t="s">
        <v>11685</v>
      </c>
      <c r="AB1305" s="27">
        <v>0</v>
      </c>
      <c r="AC1305" s="27">
        <v>0</v>
      </c>
      <c r="AD1305" s="27">
        <v>0</v>
      </c>
      <c r="AE1305" s="27">
        <v>0</v>
      </c>
      <c r="AF1305" s="27">
        <v>0</v>
      </c>
      <c r="AG1305" s="27">
        <v>0</v>
      </c>
    </row>
    <row r="1306" spans="2:33">
      <c r="B1306" s="26" t="str">
        <f>CRP!K1253</f>
        <v/>
      </c>
      <c r="C1306" s="27">
        <f>CRP!L1253</f>
        <v>0</v>
      </c>
      <c r="D1306" s="27">
        <f>CRP!M1253</f>
        <v>0</v>
      </c>
      <c r="E1306" s="27">
        <f>CRP!N1253</f>
        <v>0</v>
      </c>
      <c r="F1306" s="27">
        <f>CRP!O1253</f>
        <v>0</v>
      </c>
      <c r="G1306" s="27">
        <f>CRP!P1253</f>
        <v>0</v>
      </c>
      <c r="H1306" s="27">
        <f>CRP!Q1253</f>
        <v>0</v>
      </c>
      <c r="AA1306" s="26" t="s">
        <v>11685</v>
      </c>
      <c r="AB1306" s="27">
        <v>0</v>
      </c>
      <c r="AC1306" s="27">
        <v>0</v>
      </c>
      <c r="AD1306" s="27">
        <v>0</v>
      </c>
      <c r="AE1306" s="27">
        <v>0</v>
      </c>
      <c r="AF1306" s="27">
        <v>0</v>
      </c>
      <c r="AG1306" s="27">
        <v>0</v>
      </c>
    </row>
    <row r="1307" spans="2:33">
      <c r="B1307" s="26" t="str">
        <f>CRP!K1254</f>
        <v/>
      </c>
      <c r="C1307" s="27">
        <f>CRP!L1254</f>
        <v>0</v>
      </c>
      <c r="D1307" s="27">
        <f>CRP!M1254</f>
        <v>0</v>
      </c>
      <c r="E1307" s="27">
        <f>CRP!N1254</f>
        <v>0</v>
      </c>
      <c r="F1307" s="27">
        <f>CRP!O1254</f>
        <v>0</v>
      </c>
      <c r="G1307" s="27">
        <f>CRP!P1254</f>
        <v>0</v>
      </c>
      <c r="H1307" s="27">
        <f>CRP!Q1254</f>
        <v>0</v>
      </c>
      <c r="AA1307" s="26" t="s">
        <v>11685</v>
      </c>
      <c r="AB1307" s="27">
        <v>0</v>
      </c>
      <c r="AC1307" s="27">
        <v>0</v>
      </c>
      <c r="AD1307" s="27">
        <v>0</v>
      </c>
      <c r="AE1307" s="27">
        <v>0</v>
      </c>
      <c r="AF1307" s="27">
        <v>0</v>
      </c>
      <c r="AG1307" s="27">
        <v>0</v>
      </c>
    </row>
    <row r="1308" spans="2:33">
      <c r="B1308" s="26" t="str">
        <f>CRP!K1255</f>
        <v/>
      </c>
      <c r="C1308" s="27">
        <f>CRP!L1255</f>
        <v>0</v>
      </c>
      <c r="D1308" s="27">
        <f>CRP!M1255</f>
        <v>0</v>
      </c>
      <c r="E1308" s="27">
        <f>CRP!N1255</f>
        <v>0</v>
      </c>
      <c r="F1308" s="27">
        <f>CRP!O1255</f>
        <v>0</v>
      </c>
      <c r="G1308" s="27">
        <f>CRP!P1255</f>
        <v>0</v>
      </c>
      <c r="H1308" s="27">
        <f>CRP!Q1255</f>
        <v>0</v>
      </c>
      <c r="AA1308" s="26" t="s">
        <v>11685</v>
      </c>
      <c r="AB1308" s="27">
        <v>0</v>
      </c>
      <c r="AC1308" s="27">
        <v>0</v>
      </c>
      <c r="AD1308" s="27">
        <v>0</v>
      </c>
      <c r="AE1308" s="27">
        <v>0</v>
      </c>
      <c r="AF1308" s="27">
        <v>0</v>
      </c>
      <c r="AG1308" s="27">
        <v>0</v>
      </c>
    </row>
    <row r="1309" spans="2:33">
      <c r="B1309" s="26" t="str">
        <f>CRP!K1256</f>
        <v/>
      </c>
      <c r="C1309" s="27">
        <f>CRP!L1256</f>
        <v>0</v>
      </c>
      <c r="D1309" s="27">
        <f>CRP!M1256</f>
        <v>0</v>
      </c>
      <c r="E1309" s="27">
        <f>CRP!N1256</f>
        <v>0</v>
      </c>
      <c r="F1309" s="27">
        <f>CRP!O1256</f>
        <v>0</v>
      </c>
      <c r="G1309" s="27">
        <f>CRP!P1256</f>
        <v>0</v>
      </c>
      <c r="H1309" s="27">
        <f>CRP!Q1256</f>
        <v>0</v>
      </c>
      <c r="AA1309" s="26" t="s">
        <v>11685</v>
      </c>
      <c r="AB1309" s="27">
        <v>0</v>
      </c>
      <c r="AC1309" s="27">
        <v>0</v>
      </c>
      <c r="AD1309" s="27">
        <v>0</v>
      </c>
      <c r="AE1309" s="27">
        <v>0</v>
      </c>
      <c r="AF1309" s="27">
        <v>0</v>
      </c>
      <c r="AG1309" s="27">
        <v>0</v>
      </c>
    </row>
    <row r="1310" spans="2:33">
      <c r="B1310" s="26" t="str">
        <f>CRP!K1257</f>
        <v/>
      </c>
      <c r="C1310" s="27">
        <f>CRP!L1257</f>
        <v>0</v>
      </c>
      <c r="D1310" s="27">
        <f>CRP!M1257</f>
        <v>0</v>
      </c>
      <c r="E1310" s="27">
        <f>CRP!N1257</f>
        <v>0</v>
      </c>
      <c r="F1310" s="27">
        <f>CRP!O1257</f>
        <v>0</v>
      </c>
      <c r="G1310" s="27">
        <f>CRP!P1257</f>
        <v>0</v>
      </c>
      <c r="H1310" s="27">
        <f>CRP!Q1257</f>
        <v>0</v>
      </c>
      <c r="AA1310" s="26" t="s">
        <v>11685</v>
      </c>
      <c r="AB1310" s="27">
        <v>0</v>
      </c>
      <c r="AC1310" s="27">
        <v>0</v>
      </c>
      <c r="AD1310" s="27">
        <v>0</v>
      </c>
      <c r="AE1310" s="27">
        <v>0</v>
      </c>
      <c r="AF1310" s="27">
        <v>0</v>
      </c>
      <c r="AG1310" s="27">
        <v>0</v>
      </c>
    </row>
    <row r="1311" spans="2:33">
      <c r="B1311" s="26" t="str">
        <f>CRP!K1258</f>
        <v/>
      </c>
      <c r="C1311" s="27">
        <f>CRP!L1258</f>
        <v>0</v>
      </c>
      <c r="D1311" s="27">
        <f>CRP!M1258</f>
        <v>0</v>
      </c>
      <c r="E1311" s="27">
        <f>CRP!N1258</f>
        <v>0</v>
      </c>
      <c r="F1311" s="27">
        <f>CRP!O1258</f>
        <v>0</v>
      </c>
      <c r="G1311" s="27">
        <f>CRP!P1258</f>
        <v>0</v>
      </c>
      <c r="H1311" s="27">
        <f>CRP!Q1258</f>
        <v>0</v>
      </c>
      <c r="AA1311" s="26" t="s">
        <v>11685</v>
      </c>
      <c r="AB1311" s="27">
        <v>0</v>
      </c>
      <c r="AC1311" s="27">
        <v>0</v>
      </c>
      <c r="AD1311" s="27">
        <v>0</v>
      </c>
      <c r="AE1311" s="27">
        <v>0</v>
      </c>
      <c r="AF1311" s="27">
        <v>0</v>
      </c>
      <c r="AG1311" s="27">
        <v>0</v>
      </c>
    </row>
    <row r="1312" spans="2:33">
      <c r="B1312" s="26" t="str">
        <f>CRP!K1259</f>
        <v/>
      </c>
      <c r="C1312" s="27">
        <f>CRP!L1259</f>
        <v>0</v>
      </c>
      <c r="D1312" s="27">
        <f>CRP!M1259</f>
        <v>0</v>
      </c>
      <c r="E1312" s="27">
        <f>CRP!N1259</f>
        <v>0</v>
      </c>
      <c r="F1312" s="27">
        <f>CRP!O1259</f>
        <v>0</v>
      </c>
      <c r="G1312" s="27">
        <f>CRP!P1259</f>
        <v>0</v>
      </c>
      <c r="H1312" s="27">
        <f>CRP!Q1259</f>
        <v>0</v>
      </c>
      <c r="AA1312" s="26" t="s">
        <v>11685</v>
      </c>
      <c r="AB1312" s="27">
        <v>0</v>
      </c>
      <c r="AC1312" s="27">
        <v>0</v>
      </c>
      <c r="AD1312" s="27">
        <v>0</v>
      </c>
      <c r="AE1312" s="27">
        <v>0</v>
      </c>
      <c r="AF1312" s="27">
        <v>0</v>
      </c>
      <c r="AG1312" s="27">
        <v>0</v>
      </c>
    </row>
    <row r="1313" spans="2:33">
      <c r="B1313" s="26" t="str">
        <f>CRP!K1260</f>
        <v/>
      </c>
      <c r="C1313" s="27">
        <f>CRP!L1260</f>
        <v>0</v>
      </c>
      <c r="D1313" s="27">
        <f>CRP!M1260</f>
        <v>0</v>
      </c>
      <c r="E1313" s="27">
        <f>CRP!N1260</f>
        <v>0</v>
      </c>
      <c r="F1313" s="27">
        <f>CRP!O1260</f>
        <v>0</v>
      </c>
      <c r="G1313" s="27">
        <f>CRP!P1260</f>
        <v>0</v>
      </c>
      <c r="H1313" s="27">
        <f>CRP!Q1260</f>
        <v>0</v>
      </c>
      <c r="AA1313" s="26" t="s">
        <v>11685</v>
      </c>
      <c r="AB1313" s="27">
        <v>0</v>
      </c>
      <c r="AC1313" s="27">
        <v>0</v>
      </c>
      <c r="AD1313" s="27">
        <v>0</v>
      </c>
      <c r="AE1313" s="27">
        <v>0</v>
      </c>
      <c r="AF1313" s="27">
        <v>0</v>
      </c>
      <c r="AG1313" s="27">
        <v>0</v>
      </c>
    </row>
    <row r="1314" spans="2:33">
      <c r="B1314" s="26" t="str">
        <f>CRP!K1261</f>
        <v/>
      </c>
      <c r="C1314" s="27">
        <f>CRP!L1261</f>
        <v>0</v>
      </c>
      <c r="D1314" s="27">
        <f>CRP!M1261</f>
        <v>0</v>
      </c>
      <c r="E1314" s="27">
        <f>CRP!N1261</f>
        <v>0</v>
      </c>
      <c r="F1314" s="27">
        <f>CRP!O1261</f>
        <v>0</v>
      </c>
      <c r="G1314" s="27">
        <f>CRP!P1261</f>
        <v>0</v>
      </c>
      <c r="H1314" s="27">
        <f>CRP!Q1261</f>
        <v>0</v>
      </c>
      <c r="AA1314" s="26" t="s">
        <v>11685</v>
      </c>
      <c r="AB1314" s="27">
        <v>0</v>
      </c>
      <c r="AC1314" s="27">
        <v>0</v>
      </c>
      <c r="AD1314" s="27">
        <v>0</v>
      </c>
      <c r="AE1314" s="27">
        <v>0</v>
      </c>
      <c r="AF1314" s="27">
        <v>0</v>
      </c>
      <c r="AG1314" s="27">
        <v>0</v>
      </c>
    </row>
    <row r="1315" spans="2:33">
      <c r="B1315" s="26" t="str">
        <f>CRP!K1262</f>
        <v/>
      </c>
      <c r="C1315" s="27">
        <f>CRP!L1262</f>
        <v>0</v>
      </c>
      <c r="D1315" s="27">
        <f>CRP!M1262</f>
        <v>0</v>
      </c>
      <c r="E1315" s="27">
        <f>CRP!N1262</f>
        <v>0</v>
      </c>
      <c r="F1315" s="27">
        <f>CRP!O1262</f>
        <v>0</v>
      </c>
      <c r="G1315" s="27">
        <f>CRP!P1262</f>
        <v>0</v>
      </c>
      <c r="H1315" s="27">
        <f>CRP!Q1262</f>
        <v>0</v>
      </c>
      <c r="AA1315" s="26" t="s">
        <v>11685</v>
      </c>
      <c r="AB1315" s="27">
        <v>0</v>
      </c>
      <c r="AC1315" s="27">
        <v>0</v>
      </c>
      <c r="AD1315" s="27">
        <v>0</v>
      </c>
      <c r="AE1315" s="27">
        <v>0</v>
      </c>
      <c r="AF1315" s="27">
        <v>0</v>
      </c>
      <c r="AG1315" s="27">
        <v>0</v>
      </c>
    </row>
    <row r="1316" spans="2:33">
      <c r="B1316" s="26" t="str">
        <f>CRP!K1263</f>
        <v/>
      </c>
      <c r="C1316" s="27">
        <f>CRP!L1263</f>
        <v>0</v>
      </c>
      <c r="D1316" s="27">
        <f>CRP!M1263</f>
        <v>0</v>
      </c>
      <c r="E1316" s="27">
        <f>CRP!N1263</f>
        <v>0</v>
      </c>
      <c r="F1316" s="27">
        <f>CRP!O1263</f>
        <v>0</v>
      </c>
      <c r="G1316" s="27">
        <f>CRP!P1263</f>
        <v>0</v>
      </c>
      <c r="H1316" s="27">
        <f>CRP!Q1263</f>
        <v>0</v>
      </c>
      <c r="AA1316" s="26" t="s">
        <v>11685</v>
      </c>
      <c r="AB1316" s="27">
        <v>0</v>
      </c>
      <c r="AC1316" s="27">
        <v>0</v>
      </c>
      <c r="AD1316" s="27">
        <v>0</v>
      </c>
      <c r="AE1316" s="27">
        <v>0</v>
      </c>
      <c r="AF1316" s="27">
        <v>0</v>
      </c>
      <c r="AG1316" s="27">
        <v>0</v>
      </c>
    </row>
    <row r="1317" spans="2:33">
      <c r="B1317" s="26" t="str">
        <f>CRP!K1264</f>
        <v/>
      </c>
      <c r="C1317" s="27">
        <f>CRP!L1264</f>
        <v>0</v>
      </c>
      <c r="D1317" s="27">
        <f>CRP!M1264</f>
        <v>0</v>
      </c>
      <c r="E1317" s="27">
        <f>CRP!N1264</f>
        <v>0</v>
      </c>
      <c r="F1317" s="27">
        <f>CRP!O1264</f>
        <v>0</v>
      </c>
      <c r="G1317" s="27">
        <f>CRP!P1264</f>
        <v>0</v>
      </c>
      <c r="H1317" s="27">
        <f>CRP!Q1264</f>
        <v>0</v>
      </c>
      <c r="AA1317" s="26" t="s">
        <v>11685</v>
      </c>
      <c r="AB1317" s="27">
        <v>0</v>
      </c>
      <c r="AC1317" s="27">
        <v>0</v>
      </c>
      <c r="AD1317" s="27">
        <v>0</v>
      </c>
      <c r="AE1317" s="27">
        <v>0</v>
      </c>
      <c r="AF1317" s="27">
        <v>0</v>
      </c>
      <c r="AG1317" s="27">
        <v>0</v>
      </c>
    </row>
    <row r="1318" spans="2:33">
      <c r="B1318" s="26" t="str">
        <f>CRP!K1265</f>
        <v/>
      </c>
      <c r="C1318" s="27">
        <f>CRP!L1265</f>
        <v>0</v>
      </c>
      <c r="D1318" s="27">
        <f>CRP!M1265</f>
        <v>0</v>
      </c>
      <c r="E1318" s="27">
        <f>CRP!N1265</f>
        <v>0</v>
      </c>
      <c r="F1318" s="27">
        <f>CRP!O1265</f>
        <v>0</v>
      </c>
      <c r="G1318" s="27">
        <f>CRP!P1265</f>
        <v>0</v>
      </c>
      <c r="H1318" s="27">
        <f>CRP!Q1265</f>
        <v>0</v>
      </c>
      <c r="AA1318" s="26" t="s">
        <v>11685</v>
      </c>
      <c r="AB1318" s="27">
        <v>0</v>
      </c>
      <c r="AC1318" s="27">
        <v>0</v>
      </c>
      <c r="AD1318" s="27">
        <v>0</v>
      </c>
      <c r="AE1318" s="27">
        <v>0</v>
      </c>
      <c r="AF1318" s="27">
        <v>0</v>
      </c>
      <c r="AG1318" s="27">
        <v>0</v>
      </c>
    </row>
    <row r="1319" spans="2:33">
      <c r="B1319" s="26" t="str">
        <f>CRP!K1266</f>
        <v/>
      </c>
      <c r="C1319" s="27">
        <f>CRP!L1266</f>
        <v>0</v>
      </c>
      <c r="D1319" s="27">
        <f>CRP!M1266</f>
        <v>0</v>
      </c>
      <c r="E1319" s="27">
        <f>CRP!N1266</f>
        <v>0</v>
      </c>
      <c r="F1319" s="27">
        <f>CRP!O1266</f>
        <v>0</v>
      </c>
      <c r="G1319" s="27">
        <f>CRP!P1266</f>
        <v>0</v>
      </c>
      <c r="H1319" s="27">
        <f>CRP!Q1266</f>
        <v>0</v>
      </c>
      <c r="AA1319" s="26" t="s">
        <v>11685</v>
      </c>
      <c r="AB1319" s="27">
        <v>0</v>
      </c>
      <c r="AC1319" s="27">
        <v>0</v>
      </c>
      <c r="AD1319" s="27">
        <v>0</v>
      </c>
      <c r="AE1319" s="27">
        <v>0</v>
      </c>
      <c r="AF1319" s="27">
        <v>0</v>
      </c>
      <c r="AG1319" s="27">
        <v>0</v>
      </c>
    </row>
    <row r="1320" spans="2:33">
      <c r="B1320" s="26" t="str">
        <f>CRP!K1267</f>
        <v/>
      </c>
      <c r="C1320" s="27">
        <f>CRP!L1267</f>
        <v>0</v>
      </c>
      <c r="D1320" s="27">
        <f>CRP!M1267</f>
        <v>0</v>
      </c>
      <c r="E1320" s="27">
        <f>CRP!N1267</f>
        <v>0</v>
      </c>
      <c r="F1320" s="27">
        <f>CRP!O1267</f>
        <v>0</v>
      </c>
      <c r="G1320" s="27">
        <f>CRP!P1267</f>
        <v>0</v>
      </c>
      <c r="H1320" s="27">
        <f>CRP!Q1267</f>
        <v>0</v>
      </c>
      <c r="AA1320" s="26" t="s">
        <v>11685</v>
      </c>
      <c r="AB1320" s="27">
        <v>0</v>
      </c>
      <c r="AC1320" s="27">
        <v>0</v>
      </c>
      <c r="AD1320" s="27">
        <v>0</v>
      </c>
      <c r="AE1320" s="27">
        <v>0</v>
      </c>
      <c r="AF1320" s="27">
        <v>0</v>
      </c>
      <c r="AG1320" s="27">
        <v>0</v>
      </c>
    </row>
    <row r="1321" spans="2:33">
      <c r="B1321" s="26" t="str">
        <f>CRP!K1268</f>
        <v/>
      </c>
      <c r="C1321" s="27">
        <f>CRP!L1268</f>
        <v>0</v>
      </c>
      <c r="D1321" s="27">
        <f>CRP!M1268</f>
        <v>0</v>
      </c>
      <c r="E1321" s="27">
        <f>CRP!N1268</f>
        <v>0</v>
      </c>
      <c r="F1321" s="27">
        <f>CRP!O1268</f>
        <v>0</v>
      </c>
      <c r="G1321" s="27">
        <f>CRP!P1268</f>
        <v>0</v>
      </c>
      <c r="H1321" s="27">
        <f>CRP!Q1268</f>
        <v>0</v>
      </c>
      <c r="AA1321" s="26" t="s">
        <v>11685</v>
      </c>
      <c r="AB1321" s="27">
        <v>0</v>
      </c>
      <c r="AC1321" s="27">
        <v>0</v>
      </c>
      <c r="AD1321" s="27">
        <v>0</v>
      </c>
      <c r="AE1321" s="27">
        <v>0</v>
      </c>
      <c r="AF1321" s="27">
        <v>0</v>
      </c>
      <c r="AG1321" s="27">
        <v>0</v>
      </c>
    </row>
    <row r="1322" spans="2:33">
      <c r="B1322" s="26" t="str">
        <f>CRP!K1269</f>
        <v/>
      </c>
      <c r="C1322" s="27">
        <f>CRP!L1269</f>
        <v>0</v>
      </c>
      <c r="D1322" s="27">
        <f>CRP!M1269</f>
        <v>0</v>
      </c>
      <c r="E1322" s="27">
        <f>CRP!N1269</f>
        <v>0</v>
      </c>
      <c r="F1322" s="27">
        <f>CRP!O1269</f>
        <v>0</v>
      </c>
      <c r="G1322" s="27">
        <f>CRP!P1269</f>
        <v>0</v>
      </c>
      <c r="H1322" s="27">
        <f>CRP!Q1269</f>
        <v>0</v>
      </c>
      <c r="AA1322" s="26" t="s">
        <v>11685</v>
      </c>
      <c r="AB1322" s="27">
        <v>0</v>
      </c>
      <c r="AC1322" s="27">
        <v>0</v>
      </c>
      <c r="AD1322" s="27">
        <v>0</v>
      </c>
      <c r="AE1322" s="27">
        <v>0</v>
      </c>
      <c r="AF1322" s="27">
        <v>0</v>
      </c>
      <c r="AG1322" s="27">
        <v>0</v>
      </c>
    </row>
    <row r="1323" spans="2:33">
      <c r="B1323" s="26" t="str">
        <f>CRP!K1270</f>
        <v/>
      </c>
      <c r="C1323" s="27">
        <f>CRP!L1270</f>
        <v>0</v>
      </c>
      <c r="D1323" s="27">
        <f>CRP!M1270</f>
        <v>0</v>
      </c>
      <c r="E1323" s="27">
        <f>CRP!N1270</f>
        <v>0</v>
      </c>
      <c r="F1323" s="27">
        <f>CRP!O1270</f>
        <v>0</v>
      </c>
      <c r="G1323" s="27">
        <f>CRP!P1270</f>
        <v>0</v>
      </c>
      <c r="H1323" s="27">
        <f>CRP!Q1270</f>
        <v>0</v>
      </c>
      <c r="AA1323" s="26" t="s">
        <v>11685</v>
      </c>
      <c r="AB1323" s="27">
        <v>0</v>
      </c>
      <c r="AC1323" s="27">
        <v>0</v>
      </c>
      <c r="AD1323" s="27">
        <v>0</v>
      </c>
      <c r="AE1323" s="27">
        <v>0</v>
      </c>
      <c r="AF1323" s="27">
        <v>0</v>
      </c>
      <c r="AG1323" s="27">
        <v>0</v>
      </c>
    </row>
    <row r="1324" spans="2:33">
      <c r="B1324" s="26" t="str">
        <f>CRP!K1271</f>
        <v/>
      </c>
      <c r="C1324" s="27">
        <f>CRP!L1271</f>
        <v>0</v>
      </c>
      <c r="D1324" s="27">
        <f>CRP!M1271</f>
        <v>0</v>
      </c>
      <c r="E1324" s="27">
        <f>CRP!N1271</f>
        <v>0</v>
      </c>
      <c r="F1324" s="27">
        <f>CRP!O1271</f>
        <v>0</v>
      </c>
      <c r="G1324" s="27">
        <f>CRP!P1271</f>
        <v>0</v>
      </c>
      <c r="H1324" s="27">
        <f>CRP!Q1271</f>
        <v>0</v>
      </c>
      <c r="AA1324" s="26" t="s">
        <v>11685</v>
      </c>
      <c r="AB1324" s="27">
        <v>0</v>
      </c>
      <c r="AC1324" s="27">
        <v>0</v>
      </c>
      <c r="AD1324" s="27">
        <v>0</v>
      </c>
      <c r="AE1324" s="27">
        <v>0</v>
      </c>
      <c r="AF1324" s="27">
        <v>0</v>
      </c>
      <c r="AG1324" s="27">
        <v>0</v>
      </c>
    </row>
    <row r="1325" spans="2:33">
      <c r="B1325" s="26" t="str">
        <f>CRP!K1272</f>
        <v/>
      </c>
      <c r="C1325" s="27">
        <f>CRP!L1272</f>
        <v>0</v>
      </c>
      <c r="D1325" s="27">
        <f>CRP!M1272</f>
        <v>0</v>
      </c>
      <c r="E1325" s="27">
        <f>CRP!N1272</f>
        <v>0</v>
      </c>
      <c r="F1325" s="27">
        <f>CRP!O1272</f>
        <v>0</v>
      </c>
      <c r="G1325" s="27">
        <f>CRP!P1272</f>
        <v>0</v>
      </c>
      <c r="H1325" s="27">
        <f>CRP!Q1272</f>
        <v>0</v>
      </c>
      <c r="AA1325" s="26" t="s">
        <v>11685</v>
      </c>
      <c r="AB1325" s="27">
        <v>0</v>
      </c>
      <c r="AC1325" s="27">
        <v>0</v>
      </c>
      <c r="AD1325" s="27">
        <v>0</v>
      </c>
      <c r="AE1325" s="27">
        <v>0</v>
      </c>
      <c r="AF1325" s="27">
        <v>0</v>
      </c>
      <c r="AG1325" s="27">
        <v>0</v>
      </c>
    </row>
    <row r="1326" spans="2:33">
      <c r="B1326" s="26" t="str">
        <f>CRP!K1273</f>
        <v/>
      </c>
      <c r="C1326" s="27">
        <f>CRP!L1273</f>
        <v>0</v>
      </c>
      <c r="D1326" s="27">
        <f>CRP!M1273</f>
        <v>0</v>
      </c>
      <c r="E1326" s="27">
        <f>CRP!N1273</f>
        <v>0</v>
      </c>
      <c r="F1326" s="27">
        <f>CRP!O1273</f>
        <v>0</v>
      </c>
      <c r="G1326" s="27">
        <f>CRP!P1273</f>
        <v>0</v>
      </c>
      <c r="H1326" s="27">
        <f>CRP!Q1273</f>
        <v>0</v>
      </c>
      <c r="AA1326" s="26" t="s">
        <v>11685</v>
      </c>
      <c r="AB1326" s="27">
        <v>0</v>
      </c>
      <c r="AC1326" s="27">
        <v>0</v>
      </c>
      <c r="AD1326" s="27">
        <v>0</v>
      </c>
      <c r="AE1326" s="27">
        <v>0</v>
      </c>
      <c r="AF1326" s="27">
        <v>0</v>
      </c>
      <c r="AG1326" s="27">
        <v>0</v>
      </c>
    </row>
    <row r="1327" spans="2:33">
      <c r="B1327" s="26" t="str">
        <f>CRP!K1274</f>
        <v/>
      </c>
      <c r="C1327" s="27">
        <f>CRP!L1274</f>
        <v>0</v>
      </c>
      <c r="D1327" s="27">
        <f>CRP!M1274</f>
        <v>0</v>
      </c>
      <c r="E1327" s="27">
        <f>CRP!N1274</f>
        <v>0</v>
      </c>
      <c r="F1327" s="27">
        <f>CRP!O1274</f>
        <v>0</v>
      </c>
      <c r="G1327" s="27">
        <f>CRP!P1274</f>
        <v>0</v>
      </c>
      <c r="H1327" s="27">
        <f>CRP!Q1274</f>
        <v>0</v>
      </c>
      <c r="AA1327" s="26" t="s">
        <v>11685</v>
      </c>
      <c r="AB1327" s="27">
        <v>0</v>
      </c>
      <c r="AC1327" s="27">
        <v>0</v>
      </c>
      <c r="AD1327" s="27">
        <v>0</v>
      </c>
      <c r="AE1327" s="27">
        <v>0</v>
      </c>
      <c r="AF1327" s="27">
        <v>0</v>
      </c>
      <c r="AG1327" s="27">
        <v>0</v>
      </c>
    </row>
    <row r="1328" spans="2:33">
      <c r="B1328" s="26" t="str">
        <f>CRP!K1275</f>
        <v/>
      </c>
      <c r="C1328" s="27">
        <f>CRP!L1275</f>
        <v>0</v>
      </c>
      <c r="D1328" s="27">
        <f>CRP!M1275</f>
        <v>0</v>
      </c>
      <c r="E1328" s="27">
        <f>CRP!N1275</f>
        <v>0</v>
      </c>
      <c r="F1328" s="27">
        <f>CRP!O1275</f>
        <v>0</v>
      </c>
      <c r="G1328" s="27">
        <f>CRP!P1275</f>
        <v>0</v>
      </c>
      <c r="H1328" s="27">
        <f>CRP!Q1275</f>
        <v>0</v>
      </c>
      <c r="AA1328" s="26" t="s">
        <v>11685</v>
      </c>
      <c r="AB1328" s="27">
        <v>0</v>
      </c>
      <c r="AC1328" s="27">
        <v>0</v>
      </c>
      <c r="AD1328" s="27">
        <v>0</v>
      </c>
      <c r="AE1328" s="27">
        <v>0</v>
      </c>
      <c r="AF1328" s="27">
        <v>0</v>
      </c>
      <c r="AG1328" s="27">
        <v>0</v>
      </c>
    </row>
    <row r="1329" spans="2:33">
      <c r="B1329" s="26" t="str">
        <f>CRP!K1276</f>
        <v/>
      </c>
      <c r="C1329" s="27">
        <f>CRP!L1276</f>
        <v>0</v>
      </c>
      <c r="D1329" s="27">
        <f>CRP!M1276</f>
        <v>0</v>
      </c>
      <c r="E1329" s="27">
        <f>CRP!N1276</f>
        <v>0</v>
      </c>
      <c r="F1329" s="27">
        <f>CRP!O1276</f>
        <v>0</v>
      </c>
      <c r="G1329" s="27">
        <f>CRP!P1276</f>
        <v>0</v>
      </c>
      <c r="H1329" s="27">
        <f>CRP!Q1276</f>
        <v>0</v>
      </c>
      <c r="AA1329" s="26" t="s">
        <v>11685</v>
      </c>
      <c r="AB1329" s="27">
        <v>0</v>
      </c>
      <c r="AC1329" s="27">
        <v>0</v>
      </c>
      <c r="AD1329" s="27">
        <v>0</v>
      </c>
      <c r="AE1329" s="27">
        <v>0</v>
      </c>
      <c r="AF1329" s="27">
        <v>0</v>
      </c>
      <c r="AG1329" s="27">
        <v>0</v>
      </c>
    </row>
    <row r="1330" spans="2:33">
      <c r="B1330" s="26" t="str">
        <f>CRP!K1277</f>
        <v/>
      </c>
      <c r="C1330" s="27">
        <f>CRP!L1277</f>
        <v>0</v>
      </c>
      <c r="D1330" s="27">
        <f>CRP!M1277</f>
        <v>0</v>
      </c>
      <c r="E1330" s="27">
        <f>CRP!N1277</f>
        <v>0</v>
      </c>
      <c r="F1330" s="27">
        <f>CRP!O1277</f>
        <v>0</v>
      </c>
      <c r="G1330" s="27">
        <f>CRP!P1277</f>
        <v>0</v>
      </c>
      <c r="H1330" s="27">
        <f>CRP!Q1277</f>
        <v>0</v>
      </c>
      <c r="AA1330" s="26" t="s">
        <v>11685</v>
      </c>
      <c r="AB1330" s="27">
        <v>0</v>
      </c>
      <c r="AC1330" s="27">
        <v>0</v>
      </c>
      <c r="AD1330" s="27">
        <v>0</v>
      </c>
      <c r="AE1330" s="27">
        <v>0</v>
      </c>
      <c r="AF1330" s="27">
        <v>0</v>
      </c>
      <c r="AG1330" s="27">
        <v>0</v>
      </c>
    </row>
    <row r="1331" spans="2:33">
      <c r="B1331" s="26" t="str">
        <f>CRP!K1278</f>
        <v/>
      </c>
      <c r="C1331" s="27">
        <f>CRP!L1278</f>
        <v>0</v>
      </c>
      <c r="D1331" s="27">
        <f>CRP!M1278</f>
        <v>0</v>
      </c>
      <c r="E1331" s="27">
        <f>CRP!N1278</f>
        <v>0</v>
      </c>
      <c r="F1331" s="27">
        <f>CRP!O1278</f>
        <v>0</v>
      </c>
      <c r="G1331" s="27">
        <f>CRP!P1278</f>
        <v>0</v>
      </c>
      <c r="H1331" s="27">
        <f>CRP!Q1278</f>
        <v>0</v>
      </c>
      <c r="AA1331" s="26" t="s">
        <v>11685</v>
      </c>
      <c r="AB1331" s="27">
        <v>0</v>
      </c>
      <c r="AC1331" s="27">
        <v>0</v>
      </c>
      <c r="AD1331" s="27">
        <v>0</v>
      </c>
      <c r="AE1331" s="27">
        <v>0</v>
      </c>
      <c r="AF1331" s="27">
        <v>0</v>
      </c>
      <c r="AG1331" s="27">
        <v>0</v>
      </c>
    </row>
    <row r="1332" spans="2:33">
      <c r="B1332" s="26" t="str">
        <f>CRP!K1279</f>
        <v/>
      </c>
      <c r="C1332" s="27">
        <f>CRP!L1279</f>
        <v>0</v>
      </c>
      <c r="D1332" s="27">
        <f>CRP!M1279</f>
        <v>0</v>
      </c>
      <c r="E1332" s="27">
        <f>CRP!N1279</f>
        <v>0</v>
      </c>
      <c r="F1332" s="27">
        <f>CRP!O1279</f>
        <v>0</v>
      </c>
      <c r="G1332" s="27">
        <f>CRP!P1279</f>
        <v>0</v>
      </c>
      <c r="H1332" s="27">
        <f>CRP!Q1279</f>
        <v>0</v>
      </c>
      <c r="AA1332" s="26" t="s">
        <v>11685</v>
      </c>
      <c r="AB1332" s="27">
        <v>0</v>
      </c>
      <c r="AC1332" s="27">
        <v>0</v>
      </c>
      <c r="AD1332" s="27">
        <v>0</v>
      </c>
      <c r="AE1332" s="27">
        <v>0</v>
      </c>
      <c r="AF1332" s="27">
        <v>0</v>
      </c>
      <c r="AG1332" s="27">
        <v>0</v>
      </c>
    </row>
    <row r="1333" spans="2:33">
      <c r="B1333" s="26" t="str">
        <f>CRP!K1280</f>
        <v/>
      </c>
      <c r="C1333" s="27">
        <f>CRP!L1280</f>
        <v>0</v>
      </c>
      <c r="D1333" s="27">
        <f>CRP!M1280</f>
        <v>0</v>
      </c>
      <c r="E1333" s="27">
        <f>CRP!N1280</f>
        <v>0</v>
      </c>
      <c r="F1333" s="27">
        <f>CRP!O1280</f>
        <v>0</v>
      </c>
      <c r="G1333" s="27">
        <f>CRP!P1280</f>
        <v>0</v>
      </c>
      <c r="H1333" s="27">
        <f>CRP!Q1280</f>
        <v>0</v>
      </c>
      <c r="AA1333" s="26" t="s">
        <v>11685</v>
      </c>
      <c r="AB1333" s="27">
        <v>0</v>
      </c>
      <c r="AC1333" s="27">
        <v>0</v>
      </c>
      <c r="AD1333" s="27">
        <v>0</v>
      </c>
      <c r="AE1333" s="27">
        <v>0</v>
      </c>
      <c r="AF1333" s="27">
        <v>0</v>
      </c>
      <c r="AG1333" s="27">
        <v>0</v>
      </c>
    </row>
    <row r="1334" spans="2:33">
      <c r="B1334" s="26" t="str">
        <f>CRP!K1281</f>
        <v/>
      </c>
      <c r="C1334" s="27">
        <f>CRP!L1281</f>
        <v>0</v>
      </c>
      <c r="D1334" s="27">
        <f>CRP!M1281</f>
        <v>0</v>
      </c>
      <c r="E1334" s="27">
        <f>CRP!N1281</f>
        <v>0</v>
      </c>
      <c r="F1334" s="27">
        <f>CRP!O1281</f>
        <v>0</v>
      </c>
      <c r="G1334" s="27">
        <f>CRP!P1281</f>
        <v>0</v>
      </c>
      <c r="H1334" s="27">
        <f>CRP!Q1281</f>
        <v>0</v>
      </c>
      <c r="AA1334" s="26" t="s">
        <v>11685</v>
      </c>
      <c r="AB1334" s="27">
        <v>0</v>
      </c>
      <c r="AC1334" s="27">
        <v>0</v>
      </c>
      <c r="AD1334" s="27">
        <v>0</v>
      </c>
      <c r="AE1334" s="27">
        <v>0</v>
      </c>
      <c r="AF1334" s="27">
        <v>0</v>
      </c>
      <c r="AG1334" s="27">
        <v>0</v>
      </c>
    </row>
    <row r="1335" spans="2:33">
      <c r="B1335" s="26" t="str">
        <f>CRP!K1282</f>
        <v/>
      </c>
      <c r="C1335" s="27">
        <f>CRP!L1282</f>
        <v>0</v>
      </c>
      <c r="D1335" s="27">
        <f>CRP!M1282</f>
        <v>0</v>
      </c>
      <c r="E1335" s="27">
        <f>CRP!N1282</f>
        <v>0</v>
      </c>
      <c r="F1335" s="27">
        <f>CRP!O1282</f>
        <v>0</v>
      </c>
      <c r="G1335" s="27">
        <f>CRP!P1282</f>
        <v>0</v>
      </c>
      <c r="H1335" s="27">
        <f>CRP!Q1282</f>
        <v>0</v>
      </c>
      <c r="AA1335" s="26" t="s">
        <v>11685</v>
      </c>
      <c r="AB1335" s="27">
        <v>0</v>
      </c>
      <c r="AC1335" s="27">
        <v>0</v>
      </c>
      <c r="AD1335" s="27">
        <v>0</v>
      </c>
      <c r="AE1335" s="27">
        <v>0</v>
      </c>
      <c r="AF1335" s="27">
        <v>0</v>
      </c>
      <c r="AG1335" s="27">
        <v>0</v>
      </c>
    </row>
    <row r="1336" spans="2:33">
      <c r="B1336" s="26" t="str">
        <f>CRP!K1283</f>
        <v/>
      </c>
      <c r="C1336" s="27">
        <f>CRP!L1283</f>
        <v>0</v>
      </c>
      <c r="D1336" s="27">
        <f>CRP!M1283</f>
        <v>0</v>
      </c>
      <c r="E1336" s="27">
        <f>CRP!N1283</f>
        <v>0</v>
      </c>
      <c r="F1336" s="27">
        <f>CRP!O1283</f>
        <v>0</v>
      </c>
      <c r="G1336" s="27">
        <f>CRP!P1283</f>
        <v>0</v>
      </c>
      <c r="H1336" s="27">
        <f>CRP!Q1283</f>
        <v>0</v>
      </c>
      <c r="AA1336" s="26" t="s">
        <v>11685</v>
      </c>
      <c r="AB1336" s="27">
        <v>0</v>
      </c>
      <c r="AC1336" s="27">
        <v>0</v>
      </c>
      <c r="AD1336" s="27">
        <v>0</v>
      </c>
      <c r="AE1336" s="27">
        <v>0</v>
      </c>
      <c r="AF1336" s="27">
        <v>0</v>
      </c>
      <c r="AG1336" s="27">
        <v>0</v>
      </c>
    </row>
    <row r="1337" spans="2:33">
      <c r="B1337" s="26" t="str">
        <f>CRP!K1284</f>
        <v/>
      </c>
      <c r="C1337" s="27">
        <f>CRP!L1284</f>
        <v>0</v>
      </c>
      <c r="D1337" s="27">
        <f>CRP!M1284</f>
        <v>0</v>
      </c>
      <c r="E1337" s="27">
        <f>CRP!N1284</f>
        <v>0</v>
      </c>
      <c r="F1337" s="27">
        <f>CRP!O1284</f>
        <v>0</v>
      </c>
      <c r="G1337" s="27">
        <f>CRP!P1284</f>
        <v>0</v>
      </c>
      <c r="H1337" s="27">
        <f>CRP!Q1284</f>
        <v>0</v>
      </c>
      <c r="AA1337" s="26" t="s">
        <v>11685</v>
      </c>
      <c r="AB1337" s="27">
        <v>0</v>
      </c>
      <c r="AC1337" s="27">
        <v>0</v>
      </c>
      <c r="AD1337" s="27">
        <v>0</v>
      </c>
      <c r="AE1337" s="27">
        <v>0</v>
      </c>
      <c r="AF1337" s="27">
        <v>0</v>
      </c>
      <c r="AG1337" s="27">
        <v>0</v>
      </c>
    </row>
    <row r="1338" spans="2:33">
      <c r="B1338" s="26" t="str">
        <f>CRP!K1285</f>
        <v/>
      </c>
      <c r="C1338" s="27">
        <f>CRP!L1285</f>
        <v>0</v>
      </c>
      <c r="D1338" s="27">
        <f>CRP!M1285</f>
        <v>0</v>
      </c>
      <c r="E1338" s="27">
        <f>CRP!N1285</f>
        <v>0</v>
      </c>
      <c r="F1338" s="27">
        <f>CRP!O1285</f>
        <v>0</v>
      </c>
      <c r="G1338" s="27">
        <f>CRP!P1285</f>
        <v>0</v>
      </c>
      <c r="H1338" s="27">
        <f>CRP!Q1285</f>
        <v>0</v>
      </c>
      <c r="AA1338" s="26" t="s">
        <v>11685</v>
      </c>
      <c r="AB1338" s="27">
        <v>0</v>
      </c>
      <c r="AC1338" s="27">
        <v>0</v>
      </c>
      <c r="AD1338" s="27">
        <v>0</v>
      </c>
      <c r="AE1338" s="27">
        <v>0</v>
      </c>
      <c r="AF1338" s="27">
        <v>0</v>
      </c>
      <c r="AG1338" s="27">
        <v>0</v>
      </c>
    </row>
    <row r="1339" spans="2:33">
      <c r="B1339" s="26" t="str">
        <f>CRP!K1286</f>
        <v/>
      </c>
      <c r="C1339" s="27">
        <f>CRP!L1286</f>
        <v>0</v>
      </c>
      <c r="D1339" s="27">
        <f>CRP!M1286</f>
        <v>0</v>
      </c>
      <c r="E1339" s="27">
        <f>CRP!N1286</f>
        <v>0</v>
      </c>
      <c r="F1339" s="27">
        <f>CRP!O1286</f>
        <v>0</v>
      </c>
      <c r="G1339" s="27">
        <f>CRP!P1286</f>
        <v>0</v>
      </c>
      <c r="H1339" s="27">
        <f>CRP!Q1286</f>
        <v>0</v>
      </c>
      <c r="AA1339" s="26" t="s">
        <v>11685</v>
      </c>
      <c r="AB1339" s="27">
        <v>0</v>
      </c>
      <c r="AC1339" s="27">
        <v>0</v>
      </c>
      <c r="AD1339" s="27">
        <v>0</v>
      </c>
      <c r="AE1339" s="27">
        <v>0</v>
      </c>
      <c r="AF1339" s="27">
        <v>0</v>
      </c>
      <c r="AG1339" s="27">
        <v>0</v>
      </c>
    </row>
    <row r="1340" spans="2:33">
      <c r="B1340" s="26" t="str">
        <f>CRP!K1287</f>
        <v/>
      </c>
      <c r="C1340" s="27">
        <f>CRP!L1287</f>
        <v>0</v>
      </c>
      <c r="D1340" s="27">
        <f>CRP!M1287</f>
        <v>0</v>
      </c>
      <c r="E1340" s="27">
        <f>CRP!N1287</f>
        <v>0</v>
      </c>
      <c r="F1340" s="27">
        <f>CRP!O1287</f>
        <v>0</v>
      </c>
      <c r="G1340" s="27">
        <f>CRP!P1287</f>
        <v>0</v>
      </c>
      <c r="H1340" s="27">
        <f>CRP!Q1287</f>
        <v>0</v>
      </c>
      <c r="AA1340" s="26" t="s">
        <v>11685</v>
      </c>
      <c r="AB1340" s="27">
        <v>0</v>
      </c>
      <c r="AC1340" s="27">
        <v>0</v>
      </c>
      <c r="AD1340" s="27">
        <v>0</v>
      </c>
      <c r="AE1340" s="27">
        <v>0</v>
      </c>
      <c r="AF1340" s="27">
        <v>0</v>
      </c>
      <c r="AG1340" s="27">
        <v>0</v>
      </c>
    </row>
    <row r="1341" spans="2:33">
      <c r="B1341" s="26" t="str">
        <f>CRP!K1288</f>
        <v/>
      </c>
      <c r="C1341" s="27">
        <f>CRP!L1288</f>
        <v>0</v>
      </c>
      <c r="D1341" s="27">
        <f>CRP!M1288</f>
        <v>0</v>
      </c>
      <c r="E1341" s="27">
        <f>CRP!N1288</f>
        <v>0</v>
      </c>
      <c r="F1341" s="27">
        <f>CRP!O1288</f>
        <v>0</v>
      </c>
      <c r="G1341" s="27">
        <f>CRP!P1288</f>
        <v>0</v>
      </c>
      <c r="H1341" s="27">
        <f>CRP!Q1288</f>
        <v>0</v>
      </c>
      <c r="AA1341" s="26" t="s">
        <v>11685</v>
      </c>
      <c r="AB1341" s="27">
        <v>0</v>
      </c>
      <c r="AC1341" s="27">
        <v>0</v>
      </c>
      <c r="AD1341" s="27">
        <v>0</v>
      </c>
      <c r="AE1341" s="27">
        <v>0</v>
      </c>
      <c r="AF1341" s="27">
        <v>0</v>
      </c>
      <c r="AG1341" s="27">
        <v>0</v>
      </c>
    </row>
    <row r="1342" spans="2:33">
      <c r="B1342" s="26" t="str">
        <f>CRP!K1289</f>
        <v/>
      </c>
      <c r="C1342" s="27">
        <f>CRP!L1289</f>
        <v>0</v>
      </c>
      <c r="D1342" s="27">
        <f>CRP!M1289</f>
        <v>0</v>
      </c>
      <c r="E1342" s="27">
        <f>CRP!N1289</f>
        <v>0</v>
      </c>
      <c r="F1342" s="27">
        <f>CRP!O1289</f>
        <v>0</v>
      </c>
      <c r="G1342" s="27">
        <f>CRP!P1289</f>
        <v>0</v>
      </c>
      <c r="H1342" s="27">
        <f>CRP!Q1289</f>
        <v>0</v>
      </c>
      <c r="AA1342" s="26" t="s">
        <v>11685</v>
      </c>
      <c r="AB1342" s="27">
        <v>0</v>
      </c>
      <c r="AC1342" s="27">
        <v>0</v>
      </c>
      <c r="AD1342" s="27">
        <v>0</v>
      </c>
      <c r="AE1342" s="27">
        <v>0</v>
      </c>
      <c r="AF1342" s="27">
        <v>0</v>
      </c>
      <c r="AG1342" s="27">
        <v>0</v>
      </c>
    </row>
    <row r="1343" spans="2:33">
      <c r="B1343" s="26" t="str">
        <f>CRP!K1290</f>
        <v/>
      </c>
      <c r="C1343" s="27">
        <f>CRP!L1290</f>
        <v>0</v>
      </c>
      <c r="D1343" s="27">
        <f>CRP!M1290</f>
        <v>0</v>
      </c>
      <c r="E1343" s="27">
        <f>CRP!N1290</f>
        <v>0</v>
      </c>
      <c r="F1343" s="27">
        <f>CRP!O1290</f>
        <v>0</v>
      </c>
      <c r="G1343" s="27">
        <f>CRP!P1290</f>
        <v>0</v>
      </c>
      <c r="H1343" s="27">
        <f>CRP!Q1290</f>
        <v>0</v>
      </c>
      <c r="AA1343" s="26" t="s">
        <v>11685</v>
      </c>
      <c r="AB1343" s="27">
        <v>0</v>
      </c>
      <c r="AC1343" s="27">
        <v>0</v>
      </c>
      <c r="AD1343" s="27">
        <v>0</v>
      </c>
      <c r="AE1343" s="27">
        <v>0</v>
      </c>
      <c r="AF1343" s="27">
        <v>0</v>
      </c>
      <c r="AG1343" s="27">
        <v>0</v>
      </c>
    </row>
    <row r="1344" spans="2:33">
      <c r="B1344" s="26" t="str">
        <f>CRP!K1291</f>
        <v/>
      </c>
      <c r="C1344" s="27">
        <f>CRP!L1291</f>
        <v>0</v>
      </c>
      <c r="D1344" s="27">
        <f>CRP!M1291</f>
        <v>0</v>
      </c>
      <c r="E1344" s="27">
        <f>CRP!N1291</f>
        <v>0</v>
      </c>
      <c r="F1344" s="27">
        <f>CRP!O1291</f>
        <v>0</v>
      </c>
      <c r="G1344" s="27">
        <f>CRP!P1291</f>
        <v>0</v>
      </c>
      <c r="H1344" s="27">
        <f>CRP!Q1291</f>
        <v>0</v>
      </c>
      <c r="AA1344" s="26" t="s">
        <v>11685</v>
      </c>
      <c r="AB1344" s="27">
        <v>0</v>
      </c>
      <c r="AC1344" s="27">
        <v>0</v>
      </c>
      <c r="AD1344" s="27">
        <v>0</v>
      </c>
      <c r="AE1344" s="27">
        <v>0</v>
      </c>
      <c r="AF1344" s="27">
        <v>0</v>
      </c>
      <c r="AG1344" s="27">
        <v>0</v>
      </c>
    </row>
    <row r="1345" spans="2:33">
      <c r="B1345" s="26" t="str">
        <f>CRP!K1292</f>
        <v/>
      </c>
      <c r="C1345" s="27">
        <f>CRP!L1292</f>
        <v>0</v>
      </c>
      <c r="D1345" s="27">
        <f>CRP!M1292</f>
        <v>0</v>
      </c>
      <c r="E1345" s="27">
        <f>CRP!N1292</f>
        <v>0</v>
      </c>
      <c r="F1345" s="27">
        <f>CRP!O1292</f>
        <v>0</v>
      </c>
      <c r="G1345" s="27">
        <f>CRP!P1292</f>
        <v>0</v>
      </c>
      <c r="H1345" s="27">
        <f>CRP!Q1292</f>
        <v>0</v>
      </c>
      <c r="AA1345" s="26" t="s">
        <v>11685</v>
      </c>
      <c r="AB1345" s="27">
        <v>0</v>
      </c>
      <c r="AC1345" s="27">
        <v>0</v>
      </c>
      <c r="AD1345" s="27">
        <v>0</v>
      </c>
      <c r="AE1345" s="27">
        <v>0</v>
      </c>
      <c r="AF1345" s="27">
        <v>0</v>
      </c>
      <c r="AG1345" s="27">
        <v>0</v>
      </c>
    </row>
    <row r="1346" spans="2:33">
      <c r="B1346" s="26" t="str">
        <f>CRP!K1293</f>
        <v/>
      </c>
      <c r="C1346" s="27">
        <f>CRP!L1293</f>
        <v>0</v>
      </c>
      <c r="D1346" s="27">
        <f>CRP!M1293</f>
        <v>0</v>
      </c>
      <c r="E1346" s="27">
        <f>CRP!N1293</f>
        <v>0</v>
      </c>
      <c r="F1346" s="27">
        <f>CRP!O1293</f>
        <v>0</v>
      </c>
      <c r="G1346" s="27">
        <f>CRP!P1293</f>
        <v>0</v>
      </c>
      <c r="H1346" s="27">
        <f>CRP!Q1293</f>
        <v>0</v>
      </c>
      <c r="AA1346" s="26" t="s">
        <v>11685</v>
      </c>
      <c r="AB1346" s="27">
        <v>0</v>
      </c>
      <c r="AC1346" s="27">
        <v>0</v>
      </c>
      <c r="AD1346" s="27">
        <v>0</v>
      </c>
      <c r="AE1346" s="27">
        <v>0</v>
      </c>
      <c r="AF1346" s="27">
        <v>0</v>
      </c>
      <c r="AG1346" s="27">
        <v>0</v>
      </c>
    </row>
    <row r="1347" spans="2:33">
      <c r="B1347" s="26" t="str">
        <f>CRP!K1294</f>
        <v/>
      </c>
      <c r="C1347" s="27">
        <f>CRP!L1294</f>
        <v>0</v>
      </c>
      <c r="D1347" s="27">
        <f>CRP!M1294</f>
        <v>0</v>
      </c>
      <c r="E1347" s="27">
        <f>CRP!N1294</f>
        <v>0</v>
      </c>
      <c r="F1347" s="27">
        <f>CRP!O1294</f>
        <v>0</v>
      </c>
      <c r="G1347" s="27">
        <f>CRP!P1294</f>
        <v>0</v>
      </c>
      <c r="H1347" s="27">
        <f>CRP!Q1294</f>
        <v>0</v>
      </c>
      <c r="AA1347" s="26" t="s">
        <v>11685</v>
      </c>
      <c r="AB1347" s="27">
        <v>0</v>
      </c>
      <c r="AC1347" s="27">
        <v>0</v>
      </c>
      <c r="AD1347" s="27">
        <v>0</v>
      </c>
      <c r="AE1347" s="27">
        <v>0</v>
      </c>
      <c r="AF1347" s="27">
        <v>0</v>
      </c>
      <c r="AG1347" s="27">
        <v>0</v>
      </c>
    </row>
    <row r="1348" spans="2:33">
      <c r="B1348" s="26" t="str">
        <f>CRP!K1295</f>
        <v/>
      </c>
      <c r="C1348" s="27">
        <f>CRP!L1295</f>
        <v>0</v>
      </c>
      <c r="D1348" s="27">
        <f>CRP!M1295</f>
        <v>0</v>
      </c>
      <c r="E1348" s="27">
        <f>CRP!N1295</f>
        <v>0</v>
      </c>
      <c r="F1348" s="27">
        <f>CRP!O1295</f>
        <v>0</v>
      </c>
      <c r="G1348" s="27">
        <f>CRP!P1295</f>
        <v>0</v>
      </c>
      <c r="H1348" s="27">
        <f>CRP!Q1295</f>
        <v>0</v>
      </c>
      <c r="AA1348" s="26" t="s">
        <v>11685</v>
      </c>
      <c r="AB1348" s="27">
        <v>0</v>
      </c>
      <c r="AC1348" s="27">
        <v>0</v>
      </c>
      <c r="AD1348" s="27">
        <v>0</v>
      </c>
      <c r="AE1348" s="27">
        <v>0</v>
      </c>
      <c r="AF1348" s="27">
        <v>0</v>
      </c>
      <c r="AG1348" s="27">
        <v>0</v>
      </c>
    </row>
    <row r="1349" spans="2:33">
      <c r="B1349" s="26" t="str">
        <f>CRP!K1296</f>
        <v/>
      </c>
      <c r="C1349" s="27">
        <f>CRP!L1296</f>
        <v>0</v>
      </c>
      <c r="D1349" s="27">
        <f>CRP!M1296</f>
        <v>0</v>
      </c>
      <c r="E1349" s="27">
        <f>CRP!N1296</f>
        <v>0</v>
      </c>
      <c r="F1349" s="27">
        <f>CRP!O1296</f>
        <v>0</v>
      </c>
      <c r="G1349" s="27">
        <f>CRP!P1296</f>
        <v>0</v>
      </c>
      <c r="H1349" s="27">
        <f>CRP!Q1296</f>
        <v>0</v>
      </c>
      <c r="AA1349" s="26" t="s">
        <v>11685</v>
      </c>
      <c r="AB1349" s="27">
        <v>0</v>
      </c>
      <c r="AC1349" s="27">
        <v>0</v>
      </c>
      <c r="AD1349" s="27">
        <v>0</v>
      </c>
      <c r="AE1349" s="27">
        <v>0</v>
      </c>
      <c r="AF1349" s="27">
        <v>0</v>
      </c>
      <c r="AG1349" s="27">
        <v>0</v>
      </c>
    </row>
    <row r="1350" spans="2:33">
      <c r="B1350" s="26" t="str">
        <f>CRP!K1297</f>
        <v/>
      </c>
      <c r="C1350" s="27">
        <f>CRP!L1297</f>
        <v>0</v>
      </c>
      <c r="D1350" s="27">
        <f>CRP!M1297</f>
        <v>0</v>
      </c>
      <c r="E1350" s="27">
        <f>CRP!N1297</f>
        <v>0</v>
      </c>
      <c r="F1350" s="27">
        <f>CRP!O1297</f>
        <v>0</v>
      </c>
      <c r="G1350" s="27">
        <f>CRP!P1297</f>
        <v>0</v>
      </c>
      <c r="H1350" s="27">
        <f>CRP!Q1297</f>
        <v>0</v>
      </c>
      <c r="AA1350" s="26" t="s">
        <v>11685</v>
      </c>
      <c r="AB1350" s="27">
        <v>0</v>
      </c>
      <c r="AC1350" s="27">
        <v>0</v>
      </c>
      <c r="AD1350" s="27">
        <v>0</v>
      </c>
      <c r="AE1350" s="27">
        <v>0</v>
      </c>
      <c r="AF1350" s="27">
        <v>0</v>
      </c>
      <c r="AG1350" s="27">
        <v>0</v>
      </c>
    </row>
    <row r="1351" spans="2:33">
      <c r="B1351" s="26" t="str">
        <f>CRP!K1298</f>
        <v/>
      </c>
      <c r="C1351" s="27">
        <f>CRP!L1298</f>
        <v>0</v>
      </c>
      <c r="D1351" s="27">
        <f>CRP!M1298</f>
        <v>0</v>
      </c>
      <c r="E1351" s="27">
        <f>CRP!N1298</f>
        <v>0</v>
      </c>
      <c r="F1351" s="27">
        <f>CRP!O1298</f>
        <v>0</v>
      </c>
      <c r="G1351" s="27">
        <f>CRP!P1298</f>
        <v>0</v>
      </c>
      <c r="H1351" s="27">
        <f>CRP!Q1298</f>
        <v>0</v>
      </c>
      <c r="AA1351" s="26" t="s">
        <v>11685</v>
      </c>
      <c r="AB1351" s="27">
        <v>0</v>
      </c>
      <c r="AC1351" s="27">
        <v>0</v>
      </c>
      <c r="AD1351" s="27">
        <v>0</v>
      </c>
      <c r="AE1351" s="27">
        <v>0</v>
      </c>
      <c r="AF1351" s="27">
        <v>0</v>
      </c>
      <c r="AG1351" s="27">
        <v>0</v>
      </c>
    </row>
    <row r="1352" spans="2:33">
      <c r="B1352" s="26" t="str">
        <f>CRP!K1299</f>
        <v/>
      </c>
      <c r="C1352" s="27">
        <f>CRP!L1299</f>
        <v>0</v>
      </c>
      <c r="D1352" s="27">
        <f>CRP!M1299</f>
        <v>0</v>
      </c>
      <c r="E1352" s="27">
        <f>CRP!N1299</f>
        <v>0</v>
      </c>
      <c r="F1352" s="27">
        <f>CRP!O1299</f>
        <v>0</v>
      </c>
      <c r="G1352" s="27">
        <f>CRP!P1299</f>
        <v>0</v>
      </c>
      <c r="H1352" s="27">
        <f>CRP!Q1299</f>
        <v>0</v>
      </c>
      <c r="AA1352" s="26" t="s">
        <v>11685</v>
      </c>
      <c r="AB1352" s="27">
        <v>0</v>
      </c>
      <c r="AC1352" s="27">
        <v>0</v>
      </c>
      <c r="AD1352" s="27">
        <v>0</v>
      </c>
      <c r="AE1352" s="27">
        <v>0</v>
      </c>
      <c r="AF1352" s="27">
        <v>0</v>
      </c>
      <c r="AG1352" s="27">
        <v>0</v>
      </c>
    </row>
    <row r="1353" spans="2:33">
      <c r="B1353" s="26" t="str">
        <f>CRP!K1300</f>
        <v/>
      </c>
      <c r="C1353" s="27">
        <f>CRP!L1300</f>
        <v>0</v>
      </c>
      <c r="D1353" s="27">
        <f>CRP!M1300</f>
        <v>0</v>
      </c>
      <c r="E1353" s="27">
        <f>CRP!N1300</f>
        <v>0</v>
      </c>
      <c r="F1353" s="27">
        <f>CRP!O1300</f>
        <v>0</v>
      </c>
      <c r="G1353" s="27">
        <f>CRP!P1300</f>
        <v>0</v>
      </c>
      <c r="H1353" s="27">
        <f>CRP!Q1300</f>
        <v>0</v>
      </c>
      <c r="AA1353" s="26" t="s">
        <v>11685</v>
      </c>
      <c r="AB1353" s="27">
        <v>0</v>
      </c>
      <c r="AC1353" s="27">
        <v>0</v>
      </c>
      <c r="AD1353" s="27">
        <v>0</v>
      </c>
      <c r="AE1353" s="27">
        <v>0</v>
      </c>
      <c r="AF1353" s="27">
        <v>0</v>
      </c>
      <c r="AG1353" s="27">
        <v>0</v>
      </c>
    </row>
    <row r="1354" spans="2:33">
      <c r="B1354" s="26" t="str">
        <f>CRP!K1301</f>
        <v/>
      </c>
      <c r="C1354" s="27">
        <f>CRP!L1301</f>
        <v>0</v>
      </c>
      <c r="D1354" s="27">
        <f>CRP!M1301</f>
        <v>0</v>
      </c>
      <c r="E1354" s="27">
        <f>CRP!N1301</f>
        <v>0</v>
      </c>
      <c r="F1354" s="27">
        <f>CRP!O1301</f>
        <v>0</v>
      </c>
      <c r="G1354" s="27">
        <f>CRP!P1301</f>
        <v>0</v>
      </c>
      <c r="H1354" s="27">
        <f>CRP!Q1301</f>
        <v>0</v>
      </c>
      <c r="AA1354" s="26" t="s">
        <v>11685</v>
      </c>
      <c r="AB1354" s="27">
        <v>0</v>
      </c>
      <c r="AC1354" s="27">
        <v>0</v>
      </c>
      <c r="AD1354" s="27">
        <v>0</v>
      </c>
      <c r="AE1354" s="27">
        <v>0</v>
      </c>
      <c r="AF1354" s="27">
        <v>0</v>
      </c>
      <c r="AG1354" s="27">
        <v>0</v>
      </c>
    </row>
    <row r="1355" spans="2:33">
      <c r="B1355" s="26" t="str">
        <f>CRP!K1302</f>
        <v/>
      </c>
      <c r="C1355" s="27">
        <f>CRP!L1302</f>
        <v>0</v>
      </c>
      <c r="D1355" s="27">
        <f>CRP!M1302</f>
        <v>0</v>
      </c>
      <c r="E1355" s="27">
        <f>CRP!N1302</f>
        <v>0</v>
      </c>
      <c r="F1355" s="27">
        <f>CRP!O1302</f>
        <v>0</v>
      </c>
      <c r="G1355" s="27">
        <f>CRP!P1302</f>
        <v>0</v>
      </c>
      <c r="H1355" s="27">
        <f>CRP!Q1302</f>
        <v>0</v>
      </c>
      <c r="AA1355" s="26" t="s">
        <v>11685</v>
      </c>
      <c r="AB1355" s="27">
        <v>0</v>
      </c>
      <c r="AC1355" s="27">
        <v>0</v>
      </c>
      <c r="AD1355" s="27">
        <v>0</v>
      </c>
      <c r="AE1355" s="27">
        <v>0</v>
      </c>
      <c r="AF1355" s="27">
        <v>0</v>
      </c>
      <c r="AG1355" s="27">
        <v>0</v>
      </c>
    </row>
    <row r="1356" spans="2:33">
      <c r="B1356" s="26" t="str">
        <f>CRP!K1303</f>
        <v/>
      </c>
      <c r="C1356" s="27">
        <f>CRP!L1303</f>
        <v>0</v>
      </c>
      <c r="D1356" s="27">
        <f>CRP!M1303</f>
        <v>0</v>
      </c>
      <c r="E1356" s="27">
        <f>CRP!N1303</f>
        <v>0</v>
      </c>
      <c r="F1356" s="27">
        <f>CRP!O1303</f>
        <v>0</v>
      </c>
      <c r="G1356" s="27">
        <f>CRP!P1303</f>
        <v>0</v>
      </c>
      <c r="H1356" s="27">
        <f>CRP!Q1303</f>
        <v>0</v>
      </c>
      <c r="AA1356" s="26" t="s">
        <v>11685</v>
      </c>
      <c r="AB1356" s="27">
        <v>0</v>
      </c>
      <c r="AC1356" s="27">
        <v>0</v>
      </c>
      <c r="AD1356" s="27">
        <v>0</v>
      </c>
      <c r="AE1356" s="27">
        <v>0</v>
      </c>
      <c r="AF1356" s="27">
        <v>0</v>
      </c>
      <c r="AG1356" s="27">
        <v>0</v>
      </c>
    </row>
    <row r="1357" spans="2:33">
      <c r="B1357" s="26" t="str">
        <f>CRP!K1304</f>
        <v/>
      </c>
      <c r="C1357" s="27">
        <f>CRP!L1304</f>
        <v>0</v>
      </c>
      <c r="D1357" s="27">
        <f>CRP!M1304</f>
        <v>0</v>
      </c>
      <c r="E1357" s="27">
        <f>CRP!N1304</f>
        <v>0</v>
      </c>
      <c r="F1357" s="27">
        <f>CRP!O1304</f>
        <v>0</v>
      </c>
      <c r="G1357" s="27">
        <f>CRP!P1304</f>
        <v>0</v>
      </c>
      <c r="H1357" s="27">
        <f>CRP!Q1304</f>
        <v>0</v>
      </c>
      <c r="AA1357" s="26" t="s">
        <v>11685</v>
      </c>
      <c r="AB1357" s="27">
        <v>0</v>
      </c>
      <c r="AC1357" s="27">
        <v>0</v>
      </c>
      <c r="AD1357" s="27">
        <v>0</v>
      </c>
      <c r="AE1357" s="27">
        <v>0</v>
      </c>
      <c r="AF1357" s="27">
        <v>0</v>
      </c>
      <c r="AG1357" s="27">
        <v>0</v>
      </c>
    </row>
    <row r="1358" spans="2:33">
      <c r="B1358" s="26" t="str">
        <f>CRP!K1305</f>
        <v/>
      </c>
      <c r="C1358" s="27">
        <f>CRP!L1305</f>
        <v>0</v>
      </c>
      <c r="D1358" s="27">
        <f>CRP!M1305</f>
        <v>0</v>
      </c>
      <c r="E1358" s="27">
        <f>CRP!N1305</f>
        <v>0</v>
      </c>
      <c r="F1358" s="27">
        <f>CRP!O1305</f>
        <v>0</v>
      </c>
      <c r="G1358" s="27">
        <f>CRP!P1305</f>
        <v>0</v>
      </c>
      <c r="H1358" s="27">
        <f>CRP!Q1305</f>
        <v>0</v>
      </c>
      <c r="AA1358" s="26" t="s">
        <v>11685</v>
      </c>
      <c r="AB1358" s="27">
        <v>0</v>
      </c>
      <c r="AC1358" s="27">
        <v>0</v>
      </c>
      <c r="AD1358" s="27">
        <v>0</v>
      </c>
      <c r="AE1358" s="27">
        <v>0</v>
      </c>
      <c r="AF1358" s="27">
        <v>0</v>
      </c>
      <c r="AG1358" s="27">
        <v>0</v>
      </c>
    </row>
    <row r="1359" spans="2:33">
      <c r="B1359" s="26" t="str">
        <f>CRP!K1306</f>
        <v/>
      </c>
      <c r="C1359" s="27">
        <f>CRP!L1306</f>
        <v>0</v>
      </c>
      <c r="D1359" s="27">
        <f>CRP!M1306</f>
        <v>0</v>
      </c>
      <c r="E1359" s="27">
        <f>CRP!N1306</f>
        <v>0</v>
      </c>
      <c r="F1359" s="27">
        <f>CRP!O1306</f>
        <v>0</v>
      </c>
      <c r="G1359" s="27">
        <f>CRP!P1306</f>
        <v>0</v>
      </c>
      <c r="H1359" s="27">
        <f>CRP!Q1306</f>
        <v>0</v>
      </c>
      <c r="AA1359" s="26" t="s">
        <v>11685</v>
      </c>
      <c r="AB1359" s="27">
        <v>0</v>
      </c>
      <c r="AC1359" s="27">
        <v>0</v>
      </c>
      <c r="AD1359" s="27">
        <v>0</v>
      </c>
      <c r="AE1359" s="27">
        <v>0</v>
      </c>
      <c r="AF1359" s="27">
        <v>0</v>
      </c>
      <c r="AG1359" s="27">
        <v>0</v>
      </c>
    </row>
    <row r="1360" spans="2:33">
      <c r="B1360" s="26" t="str">
        <f>CRP!K1307</f>
        <v/>
      </c>
      <c r="C1360" s="27">
        <f>CRP!L1307</f>
        <v>0</v>
      </c>
      <c r="D1360" s="27">
        <f>CRP!M1307</f>
        <v>0</v>
      </c>
      <c r="E1360" s="27">
        <f>CRP!N1307</f>
        <v>0</v>
      </c>
      <c r="F1360" s="27">
        <f>CRP!O1307</f>
        <v>0</v>
      </c>
      <c r="G1360" s="27">
        <f>CRP!P1307</f>
        <v>0</v>
      </c>
      <c r="H1360" s="27">
        <f>CRP!Q1307</f>
        <v>0</v>
      </c>
      <c r="AA1360" s="26" t="s">
        <v>11685</v>
      </c>
      <c r="AB1360" s="27">
        <v>0</v>
      </c>
      <c r="AC1360" s="27">
        <v>0</v>
      </c>
      <c r="AD1360" s="27">
        <v>0</v>
      </c>
      <c r="AE1360" s="27">
        <v>0</v>
      </c>
      <c r="AF1360" s="27">
        <v>0</v>
      </c>
      <c r="AG1360" s="27">
        <v>0</v>
      </c>
    </row>
    <row r="1361" spans="2:33">
      <c r="B1361" s="26" t="str">
        <f>CRP!K1308</f>
        <v/>
      </c>
      <c r="C1361" s="27">
        <f>CRP!L1308</f>
        <v>0</v>
      </c>
      <c r="D1361" s="27">
        <f>CRP!M1308</f>
        <v>0</v>
      </c>
      <c r="E1361" s="27">
        <f>CRP!N1308</f>
        <v>0</v>
      </c>
      <c r="F1361" s="27">
        <f>CRP!O1308</f>
        <v>0</v>
      </c>
      <c r="G1361" s="27">
        <f>CRP!P1308</f>
        <v>0</v>
      </c>
      <c r="H1361" s="27">
        <f>CRP!Q1308</f>
        <v>0</v>
      </c>
      <c r="AA1361" s="26" t="s">
        <v>11685</v>
      </c>
      <c r="AB1361" s="27">
        <v>0</v>
      </c>
      <c r="AC1361" s="27">
        <v>0</v>
      </c>
      <c r="AD1361" s="27">
        <v>0</v>
      </c>
      <c r="AE1361" s="27">
        <v>0</v>
      </c>
      <c r="AF1361" s="27">
        <v>0</v>
      </c>
      <c r="AG1361" s="27">
        <v>0</v>
      </c>
    </row>
    <row r="1362" spans="2:33">
      <c r="B1362" s="26" t="str">
        <f>CRP!K1309</f>
        <v/>
      </c>
      <c r="C1362" s="27">
        <f>CRP!L1309</f>
        <v>0</v>
      </c>
      <c r="D1362" s="27">
        <f>CRP!M1309</f>
        <v>0</v>
      </c>
      <c r="E1362" s="27">
        <f>CRP!N1309</f>
        <v>0</v>
      </c>
      <c r="F1362" s="27">
        <f>CRP!O1309</f>
        <v>0</v>
      </c>
      <c r="G1362" s="27">
        <f>CRP!P1309</f>
        <v>0</v>
      </c>
      <c r="H1362" s="27">
        <f>CRP!Q1309</f>
        <v>0</v>
      </c>
      <c r="AA1362" s="26" t="s">
        <v>11685</v>
      </c>
      <c r="AB1362" s="27">
        <v>0</v>
      </c>
      <c r="AC1362" s="27">
        <v>0</v>
      </c>
      <c r="AD1362" s="27">
        <v>0</v>
      </c>
      <c r="AE1362" s="27">
        <v>0</v>
      </c>
      <c r="AF1362" s="27">
        <v>0</v>
      </c>
      <c r="AG1362" s="27">
        <v>0</v>
      </c>
    </row>
    <row r="1363" spans="2:33">
      <c r="B1363" s="26" t="str">
        <f>CRP!K1310</f>
        <v/>
      </c>
      <c r="C1363" s="27">
        <f>CRP!L1310</f>
        <v>0</v>
      </c>
      <c r="D1363" s="27">
        <f>CRP!M1310</f>
        <v>0</v>
      </c>
      <c r="E1363" s="27">
        <f>CRP!N1310</f>
        <v>0</v>
      </c>
      <c r="F1363" s="27">
        <f>CRP!O1310</f>
        <v>0</v>
      </c>
      <c r="G1363" s="27">
        <f>CRP!P1310</f>
        <v>0</v>
      </c>
      <c r="H1363" s="27">
        <f>CRP!Q1310</f>
        <v>0</v>
      </c>
      <c r="AA1363" s="26" t="s">
        <v>11685</v>
      </c>
      <c r="AB1363" s="27">
        <v>0</v>
      </c>
      <c r="AC1363" s="27">
        <v>0</v>
      </c>
      <c r="AD1363" s="27">
        <v>0</v>
      </c>
      <c r="AE1363" s="27">
        <v>0</v>
      </c>
      <c r="AF1363" s="27">
        <v>0</v>
      </c>
      <c r="AG1363" s="27">
        <v>0</v>
      </c>
    </row>
    <row r="1364" spans="2:33">
      <c r="B1364" s="26" t="str">
        <f>CRP!K1311</f>
        <v/>
      </c>
      <c r="C1364" s="27">
        <f>CRP!L1311</f>
        <v>0</v>
      </c>
      <c r="D1364" s="27">
        <f>CRP!M1311</f>
        <v>0</v>
      </c>
      <c r="E1364" s="27">
        <f>CRP!N1311</f>
        <v>0</v>
      </c>
      <c r="F1364" s="27">
        <f>CRP!O1311</f>
        <v>0</v>
      </c>
      <c r="G1364" s="27">
        <f>CRP!P1311</f>
        <v>0</v>
      </c>
      <c r="H1364" s="27">
        <f>CRP!Q1311</f>
        <v>0</v>
      </c>
      <c r="AA1364" s="26" t="s">
        <v>11685</v>
      </c>
      <c r="AB1364" s="27">
        <v>0</v>
      </c>
      <c r="AC1364" s="27">
        <v>0</v>
      </c>
      <c r="AD1364" s="27">
        <v>0</v>
      </c>
      <c r="AE1364" s="27">
        <v>0</v>
      </c>
      <c r="AF1364" s="27">
        <v>0</v>
      </c>
      <c r="AG1364" s="27">
        <v>0</v>
      </c>
    </row>
    <row r="1365" spans="2:33">
      <c r="B1365" s="26" t="str">
        <f>CRP!K1312</f>
        <v/>
      </c>
      <c r="C1365" s="27">
        <f>CRP!L1312</f>
        <v>0</v>
      </c>
      <c r="D1365" s="27">
        <f>CRP!M1312</f>
        <v>0</v>
      </c>
      <c r="E1365" s="27">
        <f>CRP!N1312</f>
        <v>0</v>
      </c>
      <c r="F1365" s="27">
        <f>CRP!O1312</f>
        <v>0</v>
      </c>
      <c r="G1365" s="27">
        <f>CRP!P1312</f>
        <v>0</v>
      </c>
      <c r="H1365" s="27">
        <f>CRP!Q1312</f>
        <v>0</v>
      </c>
      <c r="AA1365" s="26" t="s">
        <v>11685</v>
      </c>
      <c r="AB1365" s="27">
        <v>0</v>
      </c>
      <c r="AC1365" s="27">
        <v>0</v>
      </c>
      <c r="AD1365" s="27">
        <v>0</v>
      </c>
      <c r="AE1365" s="27">
        <v>0</v>
      </c>
      <c r="AF1365" s="27">
        <v>0</v>
      </c>
      <c r="AG1365" s="27">
        <v>0</v>
      </c>
    </row>
    <row r="1366" spans="2:33">
      <c r="B1366" s="26" t="str">
        <f>CRP!K1313</f>
        <v/>
      </c>
      <c r="C1366" s="27">
        <f>CRP!L1313</f>
        <v>0</v>
      </c>
      <c r="D1366" s="27">
        <f>CRP!M1313</f>
        <v>0</v>
      </c>
      <c r="E1366" s="27">
        <f>CRP!N1313</f>
        <v>0</v>
      </c>
      <c r="F1366" s="27">
        <f>CRP!O1313</f>
        <v>0</v>
      </c>
      <c r="G1366" s="27">
        <f>CRP!P1313</f>
        <v>0</v>
      </c>
      <c r="H1366" s="27">
        <f>CRP!Q1313</f>
        <v>0</v>
      </c>
      <c r="AA1366" s="26" t="s">
        <v>11685</v>
      </c>
      <c r="AB1366" s="27">
        <v>0</v>
      </c>
      <c r="AC1366" s="27">
        <v>0</v>
      </c>
      <c r="AD1366" s="27">
        <v>0</v>
      </c>
      <c r="AE1366" s="27">
        <v>0</v>
      </c>
      <c r="AF1366" s="27">
        <v>0</v>
      </c>
      <c r="AG1366" s="27">
        <v>0</v>
      </c>
    </row>
    <row r="1367" spans="2:33">
      <c r="B1367" s="26" t="str">
        <f>CRP!K1314</f>
        <v/>
      </c>
      <c r="C1367" s="27">
        <f>CRP!L1314</f>
        <v>0</v>
      </c>
      <c r="D1367" s="27">
        <f>CRP!M1314</f>
        <v>0</v>
      </c>
      <c r="E1367" s="27">
        <f>CRP!N1314</f>
        <v>0</v>
      </c>
      <c r="F1367" s="27">
        <f>CRP!O1314</f>
        <v>0</v>
      </c>
      <c r="G1367" s="27">
        <f>CRP!P1314</f>
        <v>0</v>
      </c>
      <c r="H1367" s="27">
        <f>CRP!Q1314</f>
        <v>0</v>
      </c>
      <c r="AA1367" s="26" t="s">
        <v>11685</v>
      </c>
      <c r="AB1367" s="27">
        <v>0</v>
      </c>
      <c r="AC1367" s="27">
        <v>0</v>
      </c>
      <c r="AD1367" s="27">
        <v>0</v>
      </c>
      <c r="AE1367" s="27">
        <v>0</v>
      </c>
      <c r="AF1367" s="27">
        <v>0</v>
      </c>
      <c r="AG1367" s="27">
        <v>0</v>
      </c>
    </row>
    <row r="1368" spans="2:33">
      <c r="B1368" s="26" t="str">
        <f>CRP!K1315</f>
        <v/>
      </c>
      <c r="C1368" s="27">
        <f>CRP!L1315</f>
        <v>0</v>
      </c>
      <c r="D1368" s="27">
        <f>CRP!M1315</f>
        <v>0</v>
      </c>
      <c r="E1368" s="27">
        <f>CRP!N1315</f>
        <v>0</v>
      </c>
      <c r="F1368" s="27">
        <f>CRP!O1315</f>
        <v>0</v>
      </c>
      <c r="G1368" s="27">
        <f>CRP!P1315</f>
        <v>0</v>
      </c>
      <c r="H1368" s="27">
        <f>CRP!Q1315</f>
        <v>0</v>
      </c>
      <c r="AA1368" s="26" t="s">
        <v>11685</v>
      </c>
      <c r="AB1368" s="27">
        <v>0</v>
      </c>
      <c r="AC1368" s="27">
        <v>0</v>
      </c>
      <c r="AD1368" s="27">
        <v>0</v>
      </c>
      <c r="AE1368" s="27">
        <v>0</v>
      </c>
      <c r="AF1368" s="27">
        <v>0</v>
      </c>
      <c r="AG1368" s="27">
        <v>0</v>
      </c>
    </row>
    <row r="1369" spans="2:33">
      <c r="B1369" s="26" t="str">
        <f>CRP!K1316</f>
        <v/>
      </c>
      <c r="C1369" s="27">
        <f>CRP!L1316</f>
        <v>0</v>
      </c>
      <c r="D1369" s="27">
        <f>CRP!M1316</f>
        <v>0</v>
      </c>
      <c r="E1369" s="27">
        <f>CRP!N1316</f>
        <v>0</v>
      </c>
      <c r="F1369" s="27">
        <f>CRP!O1316</f>
        <v>0</v>
      </c>
      <c r="G1369" s="27">
        <f>CRP!P1316</f>
        <v>0</v>
      </c>
      <c r="H1369" s="27">
        <f>CRP!Q1316</f>
        <v>0</v>
      </c>
      <c r="AA1369" s="26" t="s">
        <v>11685</v>
      </c>
      <c r="AB1369" s="27">
        <v>0</v>
      </c>
      <c r="AC1369" s="27">
        <v>0</v>
      </c>
      <c r="AD1369" s="27">
        <v>0</v>
      </c>
      <c r="AE1369" s="27">
        <v>0</v>
      </c>
      <c r="AF1369" s="27">
        <v>0</v>
      </c>
      <c r="AG1369" s="27">
        <v>0</v>
      </c>
    </row>
    <row r="1370" spans="2:33">
      <c r="B1370" s="26" t="str">
        <f>CRP!K1317</f>
        <v/>
      </c>
      <c r="C1370" s="27">
        <f>CRP!L1317</f>
        <v>0</v>
      </c>
      <c r="D1370" s="27">
        <f>CRP!M1317</f>
        <v>0</v>
      </c>
      <c r="E1370" s="27">
        <f>CRP!N1317</f>
        <v>0</v>
      </c>
      <c r="F1370" s="27">
        <f>CRP!O1317</f>
        <v>0</v>
      </c>
      <c r="G1370" s="27">
        <f>CRP!P1317</f>
        <v>0</v>
      </c>
      <c r="H1370" s="27">
        <f>CRP!Q1317</f>
        <v>0</v>
      </c>
      <c r="AA1370" s="26" t="s">
        <v>11685</v>
      </c>
      <c r="AB1370" s="27">
        <v>0</v>
      </c>
      <c r="AC1370" s="27">
        <v>0</v>
      </c>
      <c r="AD1370" s="27">
        <v>0</v>
      </c>
      <c r="AE1370" s="27">
        <v>0</v>
      </c>
      <c r="AF1370" s="27">
        <v>0</v>
      </c>
      <c r="AG1370" s="27">
        <v>0</v>
      </c>
    </row>
    <row r="1371" spans="2:33">
      <c r="B1371" s="26" t="str">
        <f>CRP!K1318</f>
        <v/>
      </c>
      <c r="C1371" s="27">
        <f>CRP!L1318</f>
        <v>0</v>
      </c>
      <c r="D1371" s="27">
        <f>CRP!M1318</f>
        <v>0</v>
      </c>
      <c r="E1371" s="27">
        <f>CRP!N1318</f>
        <v>0</v>
      </c>
      <c r="F1371" s="27">
        <f>CRP!O1318</f>
        <v>0</v>
      </c>
      <c r="G1371" s="27">
        <f>CRP!P1318</f>
        <v>0</v>
      </c>
      <c r="H1371" s="27">
        <f>CRP!Q1318</f>
        <v>0</v>
      </c>
      <c r="AA1371" s="26" t="s">
        <v>11685</v>
      </c>
      <c r="AB1371" s="27">
        <v>0</v>
      </c>
      <c r="AC1371" s="27">
        <v>0</v>
      </c>
      <c r="AD1371" s="27">
        <v>0</v>
      </c>
      <c r="AE1371" s="27">
        <v>0</v>
      </c>
      <c r="AF1371" s="27">
        <v>0</v>
      </c>
      <c r="AG1371" s="27">
        <v>0</v>
      </c>
    </row>
    <row r="1372" spans="2:33">
      <c r="B1372" s="26" t="str">
        <f>CRP!K1319</f>
        <v/>
      </c>
      <c r="C1372" s="27">
        <f>CRP!L1319</f>
        <v>0</v>
      </c>
      <c r="D1372" s="27">
        <f>CRP!M1319</f>
        <v>0</v>
      </c>
      <c r="E1372" s="27">
        <f>CRP!N1319</f>
        <v>0</v>
      </c>
      <c r="F1372" s="27">
        <f>CRP!O1319</f>
        <v>0</v>
      </c>
      <c r="G1372" s="27">
        <f>CRP!P1319</f>
        <v>0</v>
      </c>
      <c r="H1372" s="27">
        <f>CRP!Q1319</f>
        <v>0</v>
      </c>
      <c r="AA1372" s="26" t="s">
        <v>11685</v>
      </c>
      <c r="AB1372" s="27">
        <v>0</v>
      </c>
      <c r="AC1372" s="27">
        <v>0</v>
      </c>
      <c r="AD1372" s="27">
        <v>0</v>
      </c>
      <c r="AE1372" s="27">
        <v>0</v>
      </c>
      <c r="AF1372" s="27">
        <v>0</v>
      </c>
      <c r="AG1372" s="27">
        <v>0</v>
      </c>
    </row>
    <row r="1373" spans="2:33">
      <c r="B1373" s="26" t="str">
        <f>CRP!K1320</f>
        <v/>
      </c>
      <c r="C1373" s="27">
        <f>CRP!L1320</f>
        <v>0</v>
      </c>
      <c r="D1373" s="27">
        <f>CRP!M1320</f>
        <v>0</v>
      </c>
      <c r="E1373" s="27">
        <f>CRP!N1320</f>
        <v>0</v>
      </c>
      <c r="F1373" s="27">
        <f>CRP!O1320</f>
        <v>0</v>
      </c>
      <c r="G1373" s="27">
        <f>CRP!P1320</f>
        <v>0</v>
      </c>
      <c r="H1373" s="27">
        <f>CRP!Q1320</f>
        <v>0</v>
      </c>
      <c r="AA1373" s="26" t="s">
        <v>11685</v>
      </c>
      <c r="AB1373" s="27">
        <v>0</v>
      </c>
      <c r="AC1373" s="27">
        <v>0</v>
      </c>
      <c r="AD1373" s="27">
        <v>0</v>
      </c>
      <c r="AE1373" s="27">
        <v>0</v>
      </c>
      <c r="AF1373" s="27">
        <v>0</v>
      </c>
      <c r="AG1373" s="27">
        <v>0</v>
      </c>
    </row>
    <row r="1374" spans="2:33">
      <c r="B1374" s="26" t="str">
        <f>CRP!K1321</f>
        <v/>
      </c>
      <c r="C1374" s="27">
        <f>CRP!L1321</f>
        <v>0</v>
      </c>
      <c r="D1374" s="27">
        <f>CRP!M1321</f>
        <v>0</v>
      </c>
      <c r="E1374" s="27">
        <f>CRP!N1321</f>
        <v>0</v>
      </c>
      <c r="F1374" s="27">
        <f>CRP!O1321</f>
        <v>0</v>
      </c>
      <c r="G1374" s="27">
        <f>CRP!P1321</f>
        <v>0</v>
      </c>
      <c r="H1374" s="27">
        <f>CRP!Q1321</f>
        <v>0</v>
      </c>
      <c r="AA1374" s="26" t="s">
        <v>11685</v>
      </c>
      <c r="AB1374" s="27">
        <v>0</v>
      </c>
      <c r="AC1374" s="27">
        <v>0</v>
      </c>
      <c r="AD1374" s="27">
        <v>0</v>
      </c>
      <c r="AE1374" s="27">
        <v>0</v>
      </c>
      <c r="AF1374" s="27">
        <v>0</v>
      </c>
      <c r="AG1374" s="27">
        <v>0</v>
      </c>
    </row>
    <row r="1375" spans="2:33">
      <c r="B1375" s="26" t="str">
        <f>CRP!K1322</f>
        <v/>
      </c>
      <c r="C1375" s="27">
        <f>CRP!L1322</f>
        <v>0</v>
      </c>
      <c r="D1375" s="27">
        <f>CRP!M1322</f>
        <v>0</v>
      </c>
      <c r="E1375" s="27">
        <f>CRP!N1322</f>
        <v>0</v>
      </c>
      <c r="F1375" s="27">
        <f>CRP!O1322</f>
        <v>0</v>
      </c>
      <c r="G1375" s="27">
        <f>CRP!P1322</f>
        <v>0</v>
      </c>
      <c r="H1375" s="27">
        <f>CRP!Q1322</f>
        <v>0</v>
      </c>
      <c r="AA1375" s="26" t="s">
        <v>11685</v>
      </c>
      <c r="AB1375" s="27">
        <v>0</v>
      </c>
      <c r="AC1375" s="27">
        <v>0</v>
      </c>
      <c r="AD1375" s="27">
        <v>0</v>
      </c>
      <c r="AE1375" s="27">
        <v>0</v>
      </c>
      <c r="AF1375" s="27">
        <v>0</v>
      </c>
      <c r="AG1375" s="27">
        <v>0</v>
      </c>
    </row>
    <row r="1376" spans="2:33">
      <c r="B1376" s="26" t="str">
        <f>CRP!K1323</f>
        <v/>
      </c>
      <c r="C1376" s="27">
        <f>CRP!L1323</f>
        <v>0</v>
      </c>
      <c r="D1376" s="27">
        <f>CRP!M1323</f>
        <v>0</v>
      </c>
      <c r="E1376" s="27">
        <f>CRP!N1323</f>
        <v>0</v>
      </c>
      <c r="F1376" s="27">
        <f>CRP!O1323</f>
        <v>0</v>
      </c>
      <c r="G1376" s="27">
        <f>CRP!P1323</f>
        <v>0</v>
      </c>
      <c r="H1376" s="27">
        <f>CRP!Q1323</f>
        <v>0</v>
      </c>
      <c r="AA1376" s="26" t="s">
        <v>11685</v>
      </c>
      <c r="AB1376" s="27">
        <v>0</v>
      </c>
      <c r="AC1376" s="27">
        <v>0</v>
      </c>
      <c r="AD1376" s="27">
        <v>0</v>
      </c>
      <c r="AE1376" s="27">
        <v>0</v>
      </c>
      <c r="AF1376" s="27">
        <v>0</v>
      </c>
      <c r="AG1376" s="27">
        <v>0</v>
      </c>
    </row>
    <row r="1377" spans="2:33">
      <c r="B1377" s="26" t="str">
        <f>CRP!K1324</f>
        <v/>
      </c>
      <c r="C1377" s="27">
        <f>CRP!L1324</f>
        <v>0</v>
      </c>
      <c r="D1377" s="27">
        <f>CRP!M1324</f>
        <v>0</v>
      </c>
      <c r="E1377" s="27">
        <f>CRP!N1324</f>
        <v>0</v>
      </c>
      <c r="F1377" s="27">
        <f>CRP!O1324</f>
        <v>0</v>
      </c>
      <c r="G1377" s="27">
        <f>CRP!P1324</f>
        <v>0</v>
      </c>
      <c r="H1377" s="27">
        <f>CRP!Q1324</f>
        <v>0</v>
      </c>
      <c r="AA1377" s="26" t="s">
        <v>11685</v>
      </c>
      <c r="AB1377" s="27">
        <v>0</v>
      </c>
      <c r="AC1377" s="27">
        <v>0</v>
      </c>
      <c r="AD1377" s="27">
        <v>0</v>
      </c>
      <c r="AE1377" s="27">
        <v>0</v>
      </c>
      <c r="AF1377" s="27">
        <v>0</v>
      </c>
      <c r="AG1377" s="27">
        <v>0</v>
      </c>
    </row>
    <row r="1378" spans="2:33">
      <c r="B1378" s="26" t="str">
        <f>CRP!K1325</f>
        <v/>
      </c>
      <c r="C1378" s="27">
        <f>CRP!L1325</f>
        <v>0</v>
      </c>
      <c r="D1378" s="27">
        <f>CRP!M1325</f>
        <v>0</v>
      </c>
      <c r="E1378" s="27">
        <f>CRP!N1325</f>
        <v>0</v>
      </c>
      <c r="F1378" s="27">
        <f>CRP!O1325</f>
        <v>0</v>
      </c>
      <c r="G1378" s="27">
        <f>CRP!P1325</f>
        <v>0</v>
      </c>
      <c r="H1378" s="27">
        <f>CRP!Q1325</f>
        <v>0</v>
      </c>
      <c r="AA1378" s="26" t="s">
        <v>11685</v>
      </c>
      <c r="AB1378" s="27">
        <v>0</v>
      </c>
      <c r="AC1378" s="27">
        <v>0</v>
      </c>
      <c r="AD1378" s="27">
        <v>0</v>
      </c>
      <c r="AE1378" s="27">
        <v>0</v>
      </c>
      <c r="AF1378" s="27">
        <v>0</v>
      </c>
      <c r="AG1378" s="27">
        <v>0</v>
      </c>
    </row>
    <row r="1379" spans="2:33">
      <c r="B1379" s="26" t="str">
        <f>CRP!K1326</f>
        <v/>
      </c>
      <c r="C1379" s="27">
        <f>CRP!L1326</f>
        <v>0</v>
      </c>
      <c r="D1379" s="27">
        <f>CRP!M1326</f>
        <v>0</v>
      </c>
      <c r="E1379" s="27">
        <f>CRP!N1326</f>
        <v>0</v>
      </c>
      <c r="F1379" s="27">
        <f>CRP!O1326</f>
        <v>0</v>
      </c>
      <c r="G1379" s="27">
        <f>CRP!P1326</f>
        <v>0</v>
      </c>
      <c r="H1379" s="27">
        <f>CRP!Q1326</f>
        <v>0</v>
      </c>
      <c r="AA1379" s="26" t="s">
        <v>11685</v>
      </c>
      <c r="AB1379" s="27">
        <v>0</v>
      </c>
      <c r="AC1379" s="27">
        <v>0</v>
      </c>
      <c r="AD1379" s="27">
        <v>0</v>
      </c>
      <c r="AE1379" s="27">
        <v>0</v>
      </c>
      <c r="AF1379" s="27">
        <v>0</v>
      </c>
      <c r="AG1379" s="27">
        <v>0</v>
      </c>
    </row>
    <row r="1380" spans="2:33">
      <c r="B1380" s="26" t="str">
        <f>CRP!K1327</f>
        <v/>
      </c>
      <c r="C1380" s="27">
        <f>CRP!L1327</f>
        <v>0</v>
      </c>
      <c r="D1380" s="27">
        <f>CRP!M1327</f>
        <v>0</v>
      </c>
      <c r="E1380" s="27">
        <f>CRP!N1327</f>
        <v>0</v>
      </c>
      <c r="F1380" s="27">
        <f>CRP!O1327</f>
        <v>0</v>
      </c>
      <c r="G1380" s="27">
        <f>CRP!P1327</f>
        <v>0</v>
      </c>
      <c r="H1380" s="27">
        <f>CRP!Q1327</f>
        <v>0</v>
      </c>
      <c r="AA1380" s="26" t="s">
        <v>11685</v>
      </c>
      <c r="AB1380" s="27">
        <v>0</v>
      </c>
      <c r="AC1380" s="27">
        <v>0</v>
      </c>
      <c r="AD1380" s="27">
        <v>0</v>
      </c>
      <c r="AE1380" s="27">
        <v>0</v>
      </c>
      <c r="AF1380" s="27">
        <v>0</v>
      </c>
      <c r="AG1380" s="27">
        <v>0</v>
      </c>
    </row>
    <row r="1381" spans="2:33">
      <c r="B1381" s="26" t="str">
        <f>CRP!K1328</f>
        <v/>
      </c>
      <c r="C1381" s="27">
        <f>CRP!L1328</f>
        <v>0</v>
      </c>
      <c r="D1381" s="27">
        <f>CRP!M1328</f>
        <v>0</v>
      </c>
      <c r="E1381" s="27">
        <f>CRP!N1328</f>
        <v>0</v>
      </c>
      <c r="F1381" s="27">
        <f>CRP!O1328</f>
        <v>0</v>
      </c>
      <c r="G1381" s="27">
        <f>CRP!P1328</f>
        <v>0</v>
      </c>
      <c r="H1381" s="27">
        <f>CRP!Q1328</f>
        <v>0</v>
      </c>
      <c r="AA1381" s="26" t="s">
        <v>11685</v>
      </c>
      <c r="AB1381" s="27">
        <v>0</v>
      </c>
      <c r="AC1381" s="27">
        <v>0</v>
      </c>
      <c r="AD1381" s="27">
        <v>0</v>
      </c>
      <c r="AE1381" s="27">
        <v>0</v>
      </c>
      <c r="AF1381" s="27">
        <v>0</v>
      </c>
      <c r="AG1381" s="27">
        <v>0</v>
      </c>
    </row>
    <row r="1382" spans="2:33">
      <c r="B1382" s="26" t="str">
        <f>CRP!K1329</f>
        <v/>
      </c>
      <c r="C1382" s="27">
        <f>CRP!L1329</f>
        <v>0</v>
      </c>
      <c r="D1382" s="27">
        <f>CRP!M1329</f>
        <v>0</v>
      </c>
      <c r="E1382" s="27">
        <f>CRP!N1329</f>
        <v>0</v>
      </c>
      <c r="F1382" s="27">
        <f>CRP!O1329</f>
        <v>0</v>
      </c>
      <c r="G1382" s="27">
        <f>CRP!P1329</f>
        <v>0</v>
      </c>
      <c r="H1382" s="27">
        <f>CRP!Q1329</f>
        <v>0</v>
      </c>
      <c r="AA1382" s="26" t="s">
        <v>11685</v>
      </c>
      <c r="AB1382" s="27">
        <v>0</v>
      </c>
      <c r="AC1382" s="27">
        <v>0</v>
      </c>
      <c r="AD1382" s="27">
        <v>0</v>
      </c>
      <c r="AE1382" s="27">
        <v>0</v>
      </c>
      <c r="AF1382" s="27">
        <v>0</v>
      </c>
      <c r="AG1382" s="27">
        <v>0</v>
      </c>
    </row>
    <row r="1383" spans="2:33">
      <c r="B1383" s="26" t="str">
        <f>CRP!K1330</f>
        <v/>
      </c>
      <c r="C1383" s="27">
        <f>CRP!L1330</f>
        <v>0</v>
      </c>
      <c r="D1383" s="27">
        <f>CRP!M1330</f>
        <v>0</v>
      </c>
      <c r="E1383" s="27">
        <f>CRP!N1330</f>
        <v>0</v>
      </c>
      <c r="F1383" s="27">
        <f>CRP!O1330</f>
        <v>0</v>
      </c>
      <c r="G1383" s="27">
        <f>CRP!P1330</f>
        <v>0</v>
      </c>
      <c r="H1383" s="27">
        <f>CRP!Q1330</f>
        <v>0</v>
      </c>
      <c r="AA1383" s="26" t="s">
        <v>11685</v>
      </c>
      <c r="AB1383" s="27">
        <v>0</v>
      </c>
      <c r="AC1383" s="27">
        <v>0</v>
      </c>
      <c r="AD1383" s="27">
        <v>0</v>
      </c>
      <c r="AE1383" s="27">
        <v>0</v>
      </c>
      <c r="AF1383" s="27">
        <v>0</v>
      </c>
      <c r="AG1383" s="27">
        <v>0</v>
      </c>
    </row>
    <row r="1384" spans="2:33">
      <c r="B1384" s="26" t="str">
        <f>CRP!K1331</f>
        <v/>
      </c>
      <c r="C1384" s="27">
        <f>CRP!L1331</f>
        <v>0</v>
      </c>
      <c r="D1384" s="27">
        <f>CRP!M1331</f>
        <v>0</v>
      </c>
      <c r="E1384" s="27">
        <f>CRP!N1331</f>
        <v>0</v>
      </c>
      <c r="F1384" s="27">
        <f>CRP!O1331</f>
        <v>0</v>
      </c>
      <c r="G1384" s="27">
        <f>CRP!P1331</f>
        <v>0</v>
      </c>
      <c r="H1384" s="27">
        <f>CRP!Q1331</f>
        <v>0</v>
      </c>
      <c r="AA1384" s="26" t="s">
        <v>11685</v>
      </c>
      <c r="AB1384" s="27">
        <v>0</v>
      </c>
      <c r="AC1384" s="27">
        <v>0</v>
      </c>
      <c r="AD1384" s="27">
        <v>0</v>
      </c>
      <c r="AE1384" s="27">
        <v>0</v>
      </c>
      <c r="AF1384" s="27">
        <v>0</v>
      </c>
      <c r="AG1384" s="27">
        <v>0</v>
      </c>
    </row>
    <row r="1385" spans="2:33">
      <c r="B1385" s="26" t="str">
        <f>CRP!K1332</f>
        <v/>
      </c>
      <c r="C1385" s="27">
        <f>CRP!L1332</f>
        <v>0</v>
      </c>
      <c r="D1385" s="27">
        <f>CRP!M1332</f>
        <v>0</v>
      </c>
      <c r="E1385" s="27">
        <f>CRP!N1332</f>
        <v>0</v>
      </c>
      <c r="F1385" s="27">
        <f>CRP!O1332</f>
        <v>0</v>
      </c>
      <c r="G1385" s="27">
        <f>CRP!P1332</f>
        <v>0</v>
      </c>
      <c r="H1385" s="27">
        <f>CRP!Q1332</f>
        <v>0</v>
      </c>
      <c r="AA1385" s="26" t="s">
        <v>11685</v>
      </c>
      <c r="AB1385" s="27">
        <v>0</v>
      </c>
      <c r="AC1385" s="27">
        <v>0</v>
      </c>
      <c r="AD1385" s="27">
        <v>0</v>
      </c>
      <c r="AE1385" s="27">
        <v>0</v>
      </c>
      <c r="AF1385" s="27">
        <v>0</v>
      </c>
      <c r="AG1385" s="27">
        <v>0</v>
      </c>
    </row>
    <row r="1386" spans="2:33">
      <c r="B1386" s="26" t="str">
        <f>CRP!K1333</f>
        <v/>
      </c>
      <c r="C1386" s="27">
        <f>CRP!L1333</f>
        <v>0</v>
      </c>
      <c r="D1386" s="27">
        <f>CRP!M1333</f>
        <v>0</v>
      </c>
      <c r="E1386" s="27">
        <f>CRP!N1333</f>
        <v>0</v>
      </c>
      <c r="F1386" s="27">
        <f>CRP!O1333</f>
        <v>0</v>
      </c>
      <c r="G1386" s="27">
        <f>CRP!P1333</f>
        <v>0</v>
      </c>
      <c r="H1386" s="27">
        <f>CRP!Q1333</f>
        <v>0</v>
      </c>
      <c r="AA1386" s="26" t="s">
        <v>11685</v>
      </c>
      <c r="AB1386" s="27">
        <v>0</v>
      </c>
      <c r="AC1386" s="27">
        <v>0</v>
      </c>
      <c r="AD1386" s="27">
        <v>0</v>
      </c>
      <c r="AE1386" s="27">
        <v>0</v>
      </c>
      <c r="AF1386" s="27">
        <v>0</v>
      </c>
      <c r="AG1386" s="27">
        <v>0</v>
      </c>
    </row>
    <row r="1387" spans="2:33">
      <c r="B1387" s="26" t="str">
        <f>CRP!K1334</f>
        <v/>
      </c>
      <c r="C1387" s="27">
        <f>CRP!L1334</f>
        <v>0</v>
      </c>
      <c r="D1387" s="27">
        <f>CRP!M1334</f>
        <v>0</v>
      </c>
      <c r="E1387" s="27">
        <f>CRP!N1334</f>
        <v>0</v>
      </c>
      <c r="F1387" s="27">
        <f>CRP!O1334</f>
        <v>0</v>
      </c>
      <c r="G1387" s="27">
        <f>CRP!P1334</f>
        <v>0</v>
      </c>
      <c r="H1387" s="27">
        <f>CRP!Q1334</f>
        <v>0</v>
      </c>
      <c r="AA1387" s="26" t="s">
        <v>11685</v>
      </c>
      <c r="AB1387" s="27">
        <v>0</v>
      </c>
      <c r="AC1387" s="27">
        <v>0</v>
      </c>
      <c r="AD1387" s="27">
        <v>0</v>
      </c>
      <c r="AE1387" s="27">
        <v>0</v>
      </c>
      <c r="AF1387" s="27">
        <v>0</v>
      </c>
      <c r="AG1387" s="27">
        <v>0</v>
      </c>
    </row>
    <row r="1388" spans="2:33">
      <c r="B1388" s="26" t="str">
        <f>CRP!K1335</f>
        <v/>
      </c>
      <c r="C1388" s="27">
        <f>CRP!L1335</f>
        <v>0</v>
      </c>
      <c r="D1388" s="27">
        <f>CRP!M1335</f>
        <v>0</v>
      </c>
      <c r="E1388" s="27">
        <f>CRP!N1335</f>
        <v>0</v>
      </c>
      <c r="F1388" s="27">
        <f>CRP!O1335</f>
        <v>0</v>
      </c>
      <c r="G1388" s="27">
        <f>CRP!P1335</f>
        <v>0</v>
      </c>
      <c r="H1388" s="27">
        <f>CRP!Q1335</f>
        <v>0</v>
      </c>
      <c r="AA1388" s="26" t="s">
        <v>11685</v>
      </c>
      <c r="AB1388" s="27">
        <v>0</v>
      </c>
      <c r="AC1388" s="27">
        <v>0</v>
      </c>
      <c r="AD1388" s="27">
        <v>0</v>
      </c>
      <c r="AE1388" s="27">
        <v>0</v>
      </c>
      <c r="AF1388" s="27">
        <v>0</v>
      </c>
      <c r="AG1388" s="27">
        <v>0</v>
      </c>
    </row>
    <row r="1389" spans="2:33">
      <c r="B1389" s="26" t="str">
        <f>CRP!K1336</f>
        <v/>
      </c>
      <c r="C1389" s="27">
        <f>CRP!L1336</f>
        <v>0</v>
      </c>
      <c r="D1389" s="27">
        <f>CRP!M1336</f>
        <v>0</v>
      </c>
      <c r="E1389" s="27">
        <f>CRP!N1336</f>
        <v>0</v>
      </c>
      <c r="F1389" s="27">
        <f>CRP!O1336</f>
        <v>0</v>
      </c>
      <c r="G1389" s="27">
        <f>CRP!P1336</f>
        <v>0</v>
      </c>
      <c r="H1389" s="27">
        <f>CRP!Q1336</f>
        <v>0</v>
      </c>
      <c r="AA1389" s="26" t="s">
        <v>11685</v>
      </c>
      <c r="AB1389" s="27">
        <v>0</v>
      </c>
      <c r="AC1389" s="27">
        <v>0</v>
      </c>
      <c r="AD1389" s="27">
        <v>0</v>
      </c>
      <c r="AE1389" s="27">
        <v>0</v>
      </c>
      <c r="AF1389" s="27">
        <v>0</v>
      </c>
      <c r="AG1389" s="27">
        <v>0</v>
      </c>
    </row>
    <row r="1390" spans="2:33">
      <c r="B1390" s="26" t="str">
        <f>CRP!K1337</f>
        <v/>
      </c>
      <c r="C1390" s="27">
        <f>CRP!L1337</f>
        <v>0</v>
      </c>
      <c r="D1390" s="27">
        <f>CRP!M1337</f>
        <v>0</v>
      </c>
      <c r="E1390" s="27">
        <f>CRP!N1337</f>
        <v>0</v>
      </c>
      <c r="F1390" s="27">
        <f>CRP!O1337</f>
        <v>0</v>
      </c>
      <c r="G1390" s="27">
        <f>CRP!P1337</f>
        <v>0</v>
      </c>
      <c r="H1390" s="27">
        <f>CRP!Q1337</f>
        <v>0</v>
      </c>
      <c r="AA1390" s="26" t="s">
        <v>11685</v>
      </c>
      <c r="AB1390" s="27">
        <v>0</v>
      </c>
      <c r="AC1390" s="27">
        <v>0</v>
      </c>
      <c r="AD1390" s="27">
        <v>0</v>
      </c>
      <c r="AE1390" s="27">
        <v>0</v>
      </c>
      <c r="AF1390" s="27">
        <v>0</v>
      </c>
      <c r="AG1390" s="27">
        <v>0</v>
      </c>
    </row>
    <row r="1391" spans="2:33">
      <c r="B1391" s="26" t="str">
        <f>CRP!K1338</f>
        <v/>
      </c>
      <c r="C1391" s="27">
        <f>CRP!L1338</f>
        <v>0</v>
      </c>
      <c r="D1391" s="27">
        <f>CRP!M1338</f>
        <v>0</v>
      </c>
      <c r="E1391" s="27">
        <f>CRP!N1338</f>
        <v>0</v>
      </c>
      <c r="F1391" s="27">
        <f>CRP!O1338</f>
        <v>0</v>
      </c>
      <c r="G1391" s="27">
        <f>CRP!P1338</f>
        <v>0</v>
      </c>
      <c r="H1391" s="27">
        <f>CRP!Q1338</f>
        <v>0</v>
      </c>
      <c r="AA1391" s="26" t="s">
        <v>11685</v>
      </c>
      <c r="AB1391" s="27">
        <v>0</v>
      </c>
      <c r="AC1391" s="27">
        <v>0</v>
      </c>
      <c r="AD1391" s="27">
        <v>0</v>
      </c>
      <c r="AE1391" s="27">
        <v>0</v>
      </c>
      <c r="AF1391" s="27">
        <v>0</v>
      </c>
      <c r="AG1391" s="27">
        <v>0</v>
      </c>
    </row>
    <row r="1392" spans="2:33">
      <c r="B1392" s="26" t="str">
        <f>CRP!K1339</f>
        <v/>
      </c>
      <c r="C1392" s="27">
        <f>CRP!L1339</f>
        <v>0</v>
      </c>
      <c r="D1392" s="27">
        <f>CRP!M1339</f>
        <v>0</v>
      </c>
      <c r="E1392" s="27">
        <f>CRP!N1339</f>
        <v>0</v>
      </c>
      <c r="F1392" s="27">
        <f>CRP!O1339</f>
        <v>0</v>
      </c>
      <c r="G1392" s="27">
        <f>CRP!P1339</f>
        <v>0</v>
      </c>
      <c r="H1392" s="27">
        <f>CRP!Q1339</f>
        <v>0</v>
      </c>
      <c r="AA1392" s="26" t="s">
        <v>11685</v>
      </c>
      <c r="AB1392" s="27">
        <v>0</v>
      </c>
      <c r="AC1392" s="27">
        <v>0</v>
      </c>
      <c r="AD1392" s="27">
        <v>0</v>
      </c>
      <c r="AE1392" s="27">
        <v>0</v>
      </c>
      <c r="AF1392" s="27">
        <v>0</v>
      </c>
      <c r="AG1392" s="27">
        <v>0</v>
      </c>
    </row>
    <row r="1393" spans="2:33">
      <c r="B1393" s="26" t="str">
        <f>CRP!K1340</f>
        <v/>
      </c>
      <c r="C1393" s="27">
        <f>CRP!L1340</f>
        <v>0</v>
      </c>
      <c r="D1393" s="27">
        <f>CRP!M1340</f>
        <v>0</v>
      </c>
      <c r="E1393" s="27">
        <f>CRP!N1340</f>
        <v>0</v>
      </c>
      <c r="F1393" s="27">
        <f>CRP!O1340</f>
        <v>0</v>
      </c>
      <c r="G1393" s="27">
        <f>CRP!P1340</f>
        <v>0</v>
      </c>
      <c r="H1393" s="27">
        <f>CRP!Q1340</f>
        <v>0</v>
      </c>
      <c r="AA1393" s="26" t="s">
        <v>11685</v>
      </c>
      <c r="AB1393" s="27">
        <v>0</v>
      </c>
      <c r="AC1393" s="27">
        <v>0</v>
      </c>
      <c r="AD1393" s="27">
        <v>0</v>
      </c>
      <c r="AE1393" s="27">
        <v>0</v>
      </c>
      <c r="AF1393" s="27">
        <v>0</v>
      </c>
      <c r="AG1393" s="27">
        <v>0</v>
      </c>
    </row>
    <row r="1394" spans="2:33">
      <c r="B1394" s="26" t="str">
        <f>CRP!K1341</f>
        <v/>
      </c>
      <c r="C1394" s="27">
        <f>CRP!L1341</f>
        <v>0</v>
      </c>
      <c r="D1394" s="27">
        <f>CRP!M1341</f>
        <v>0</v>
      </c>
      <c r="E1394" s="27">
        <f>CRP!N1341</f>
        <v>0</v>
      </c>
      <c r="F1394" s="27">
        <f>CRP!O1341</f>
        <v>0</v>
      </c>
      <c r="G1394" s="27">
        <f>CRP!P1341</f>
        <v>0</v>
      </c>
      <c r="H1394" s="27">
        <f>CRP!Q1341</f>
        <v>0</v>
      </c>
      <c r="AA1394" s="26" t="s">
        <v>11685</v>
      </c>
      <c r="AB1394" s="27">
        <v>0</v>
      </c>
      <c r="AC1394" s="27">
        <v>0</v>
      </c>
      <c r="AD1394" s="27">
        <v>0</v>
      </c>
      <c r="AE1394" s="27">
        <v>0</v>
      </c>
      <c r="AF1394" s="27">
        <v>0</v>
      </c>
      <c r="AG1394" s="27">
        <v>0</v>
      </c>
    </row>
    <row r="1395" spans="2:33">
      <c r="B1395" s="26" t="str">
        <f>CRP!K1342</f>
        <v/>
      </c>
      <c r="C1395" s="27">
        <f>CRP!L1342</f>
        <v>0</v>
      </c>
      <c r="D1395" s="27">
        <f>CRP!M1342</f>
        <v>0</v>
      </c>
      <c r="E1395" s="27">
        <f>CRP!N1342</f>
        <v>0</v>
      </c>
      <c r="F1395" s="27">
        <f>CRP!O1342</f>
        <v>0</v>
      </c>
      <c r="G1395" s="27">
        <f>CRP!P1342</f>
        <v>0</v>
      </c>
      <c r="H1395" s="27">
        <f>CRP!Q1342</f>
        <v>0</v>
      </c>
      <c r="AA1395" s="26" t="s">
        <v>11685</v>
      </c>
      <c r="AB1395" s="27">
        <v>0</v>
      </c>
      <c r="AC1395" s="27">
        <v>0</v>
      </c>
      <c r="AD1395" s="27">
        <v>0</v>
      </c>
      <c r="AE1395" s="27">
        <v>0</v>
      </c>
      <c r="AF1395" s="27">
        <v>0</v>
      </c>
      <c r="AG1395" s="27">
        <v>0</v>
      </c>
    </row>
    <row r="1396" spans="2:33">
      <c r="B1396" s="26" t="str">
        <f>CRP!K1343</f>
        <v/>
      </c>
      <c r="C1396" s="27">
        <f>CRP!L1343</f>
        <v>0</v>
      </c>
      <c r="D1396" s="27">
        <f>CRP!M1343</f>
        <v>0</v>
      </c>
      <c r="E1396" s="27">
        <f>CRP!N1343</f>
        <v>0</v>
      </c>
      <c r="F1396" s="27">
        <f>CRP!O1343</f>
        <v>0</v>
      </c>
      <c r="G1396" s="27">
        <f>CRP!P1343</f>
        <v>0</v>
      </c>
      <c r="H1396" s="27">
        <f>CRP!Q1343</f>
        <v>0</v>
      </c>
      <c r="AA1396" s="26" t="s">
        <v>11685</v>
      </c>
      <c r="AB1396" s="27">
        <v>0</v>
      </c>
      <c r="AC1396" s="27">
        <v>0</v>
      </c>
      <c r="AD1396" s="27">
        <v>0</v>
      </c>
      <c r="AE1396" s="27">
        <v>0</v>
      </c>
      <c r="AF1396" s="27">
        <v>0</v>
      </c>
      <c r="AG1396" s="27">
        <v>0</v>
      </c>
    </row>
    <row r="1397" spans="2:33">
      <c r="B1397" s="26" t="str">
        <f>CRP!K1344</f>
        <v/>
      </c>
      <c r="C1397" s="27">
        <f>CRP!L1344</f>
        <v>0</v>
      </c>
      <c r="D1397" s="27">
        <f>CRP!M1344</f>
        <v>0</v>
      </c>
      <c r="E1397" s="27">
        <f>CRP!N1344</f>
        <v>0</v>
      </c>
      <c r="F1397" s="27">
        <f>CRP!O1344</f>
        <v>0</v>
      </c>
      <c r="G1397" s="27">
        <f>CRP!P1344</f>
        <v>0</v>
      </c>
      <c r="H1397" s="27">
        <f>CRP!Q1344</f>
        <v>0</v>
      </c>
      <c r="AA1397" s="26" t="s">
        <v>11685</v>
      </c>
      <c r="AB1397" s="27">
        <v>0</v>
      </c>
      <c r="AC1397" s="27">
        <v>0</v>
      </c>
      <c r="AD1397" s="27">
        <v>0</v>
      </c>
      <c r="AE1397" s="27">
        <v>0</v>
      </c>
      <c r="AF1397" s="27">
        <v>0</v>
      </c>
      <c r="AG1397" s="27">
        <v>0</v>
      </c>
    </row>
    <row r="1398" spans="2:33">
      <c r="B1398" s="26" t="str">
        <f>CRP!K1345</f>
        <v/>
      </c>
      <c r="C1398" s="27">
        <f>CRP!L1345</f>
        <v>0</v>
      </c>
      <c r="D1398" s="27">
        <f>CRP!M1345</f>
        <v>0</v>
      </c>
      <c r="E1398" s="27">
        <f>CRP!N1345</f>
        <v>0</v>
      </c>
      <c r="F1398" s="27">
        <f>CRP!O1345</f>
        <v>0</v>
      </c>
      <c r="G1398" s="27">
        <f>CRP!P1345</f>
        <v>0</v>
      </c>
      <c r="H1398" s="27">
        <f>CRP!Q1345</f>
        <v>0</v>
      </c>
      <c r="AA1398" s="26" t="s">
        <v>11685</v>
      </c>
      <c r="AB1398" s="27">
        <v>0</v>
      </c>
      <c r="AC1398" s="27">
        <v>0</v>
      </c>
      <c r="AD1398" s="27">
        <v>0</v>
      </c>
      <c r="AE1398" s="27">
        <v>0</v>
      </c>
      <c r="AF1398" s="27">
        <v>0</v>
      </c>
      <c r="AG1398" s="27">
        <v>0</v>
      </c>
    </row>
    <row r="1399" spans="2:33">
      <c r="B1399" s="26" t="str">
        <f>CRP!K1346</f>
        <v/>
      </c>
      <c r="C1399" s="27">
        <f>CRP!L1346</f>
        <v>0</v>
      </c>
      <c r="D1399" s="27">
        <f>CRP!M1346</f>
        <v>0</v>
      </c>
      <c r="E1399" s="27">
        <f>CRP!N1346</f>
        <v>0</v>
      </c>
      <c r="F1399" s="27">
        <f>CRP!O1346</f>
        <v>0</v>
      </c>
      <c r="G1399" s="27">
        <f>CRP!P1346</f>
        <v>0</v>
      </c>
      <c r="H1399" s="27">
        <f>CRP!Q1346</f>
        <v>0</v>
      </c>
      <c r="AA1399" s="26" t="s">
        <v>11685</v>
      </c>
      <c r="AB1399" s="27">
        <v>0</v>
      </c>
      <c r="AC1399" s="27">
        <v>0</v>
      </c>
      <c r="AD1399" s="27">
        <v>0</v>
      </c>
      <c r="AE1399" s="27">
        <v>0</v>
      </c>
      <c r="AF1399" s="27">
        <v>0</v>
      </c>
      <c r="AG1399" s="27">
        <v>0</v>
      </c>
    </row>
    <row r="1400" spans="2:33">
      <c r="B1400" s="26" t="str">
        <f>CRP!K1347</f>
        <v/>
      </c>
      <c r="C1400" s="27">
        <f>CRP!L1347</f>
        <v>0</v>
      </c>
      <c r="D1400" s="27">
        <f>CRP!M1347</f>
        <v>0</v>
      </c>
      <c r="E1400" s="27">
        <f>CRP!N1347</f>
        <v>0</v>
      </c>
      <c r="F1400" s="27">
        <f>CRP!O1347</f>
        <v>0</v>
      </c>
      <c r="G1400" s="27">
        <f>CRP!P1347</f>
        <v>0</v>
      </c>
      <c r="H1400" s="27">
        <f>CRP!Q1347</f>
        <v>0</v>
      </c>
      <c r="AA1400" s="26" t="s">
        <v>11685</v>
      </c>
      <c r="AB1400" s="27">
        <v>0</v>
      </c>
      <c r="AC1400" s="27">
        <v>0</v>
      </c>
      <c r="AD1400" s="27">
        <v>0</v>
      </c>
      <c r="AE1400" s="27">
        <v>0</v>
      </c>
      <c r="AF1400" s="27">
        <v>0</v>
      </c>
      <c r="AG1400" s="27">
        <v>0</v>
      </c>
    </row>
    <row r="1401" spans="2:33">
      <c r="B1401" s="26" t="str">
        <f>CRP!K1348</f>
        <v/>
      </c>
      <c r="C1401" s="27">
        <f>CRP!L1348</f>
        <v>0</v>
      </c>
      <c r="D1401" s="27">
        <f>CRP!M1348</f>
        <v>0</v>
      </c>
      <c r="E1401" s="27">
        <f>CRP!N1348</f>
        <v>0</v>
      </c>
      <c r="F1401" s="27">
        <f>CRP!O1348</f>
        <v>0</v>
      </c>
      <c r="G1401" s="27">
        <f>CRP!P1348</f>
        <v>0</v>
      </c>
      <c r="H1401" s="27">
        <f>CRP!Q1348</f>
        <v>0</v>
      </c>
      <c r="AA1401" s="26" t="s">
        <v>11685</v>
      </c>
      <c r="AB1401" s="27">
        <v>0</v>
      </c>
      <c r="AC1401" s="27">
        <v>0</v>
      </c>
      <c r="AD1401" s="27">
        <v>0</v>
      </c>
      <c r="AE1401" s="27">
        <v>0</v>
      </c>
      <c r="AF1401" s="27">
        <v>0</v>
      </c>
      <c r="AG1401" s="27">
        <v>0</v>
      </c>
    </row>
    <row r="1402" spans="2:33">
      <c r="B1402" s="26" t="str">
        <f>CRP!K1349</f>
        <v/>
      </c>
      <c r="C1402" s="27">
        <f>CRP!L1349</f>
        <v>0</v>
      </c>
      <c r="D1402" s="27">
        <f>CRP!M1349</f>
        <v>0</v>
      </c>
      <c r="E1402" s="27">
        <f>CRP!N1349</f>
        <v>0</v>
      </c>
      <c r="F1402" s="27">
        <f>CRP!O1349</f>
        <v>0</v>
      </c>
      <c r="G1402" s="27">
        <f>CRP!P1349</f>
        <v>0</v>
      </c>
      <c r="H1402" s="27">
        <f>CRP!Q1349</f>
        <v>0</v>
      </c>
      <c r="AA1402" s="26" t="s">
        <v>11685</v>
      </c>
      <c r="AB1402" s="27">
        <v>0</v>
      </c>
      <c r="AC1402" s="27">
        <v>0</v>
      </c>
      <c r="AD1402" s="27">
        <v>0</v>
      </c>
      <c r="AE1402" s="27">
        <v>0</v>
      </c>
      <c r="AF1402" s="27">
        <v>0</v>
      </c>
      <c r="AG1402" s="27">
        <v>0</v>
      </c>
    </row>
    <row r="1403" spans="2:33">
      <c r="B1403" s="26" t="str">
        <f>CRP!K1350</f>
        <v/>
      </c>
      <c r="C1403" s="27">
        <f>CRP!L1350</f>
        <v>0</v>
      </c>
      <c r="D1403" s="27">
        <f>CRP!M1350</f>
        <v>0</v>
      </c>
      <c r="E1403" s="27">
        <f>CRP!N1350</f>
        <v>0</v>
      </c>
      <c r="F1403" s="27">
        <f>CRP!O1350</f>
        <v>0</v>
      </c>
      <c r="G1403" s="27">
        <f>CRP!P1350</f>
        <v>0</v>
      </c>
      <c r="H1403" s="27">
        <f>CRP!Q1350</f>
        <v>0</v>
      </c>
      <c r="AA1403" s="26" t="s">
        <v>11685</v>
      </c>
      <c r="AB1403" s="27">
        <v>0</v>
      </c>
      <c r="AC1403" s="27">
        <v>0</v>
      </c>
      <c r="AD1403" s="27">
        <v>0</v>
      </c>
      <c r="AE1403" s="27">
        <v>0</v>
      </c>
      <c r="AF1403" s="27">
        <v>0</v>
      </c>
      <c r="AG1403" s="27">
        <v>0</v>
      </c>
    </row>
    <row r="1404" spans="2:33">
      <c r="B1404" s="26" t="str">
        <f>CRP!K1351</f>
        <v/>
      </c>
      <c r="C1404" s="27">
        <f>CRP!L1351</f>
        <v>0</v>
      </c>
      <c r="D1404" s="27">
        <f>CRP!M1351</f>
        <v>0</v>
      </c>
      <c r="E1404" s="27">
        <f>CRP!N1351</f>
        <v>0</v>
      </c>
      <c r="F1404" s="27">
        <f>CRP!O1351</f>
        <v>0</v>
      </c>
      <c r="G1404" s="27">
        <f>CRP!P1351</f>
        <v>0</v>
      </c>
      <c r="H1404" s="27">
        <f>CRP!Q1351</f>
        <v>0</v>
      </c>
      <c r="AA1404" s="26" t="s">
        <v>11685</v>
      </c>
      <c r="AB1404" s="27">
        <v>0</v>
      </c>
      <c r="AC1404" s="27">
        <v>0</v>
      </c>
      <c r="AD1404" s="27">
        <v>0</v>
      </c>
      <c r="AE1404" s="27">
        <v>0</v>
      </c>
      <c r="AF1404" s="27">
        <v>0</v>
      </c>
      <c r="AG1404" s="27">
        <v>0</v>
      </c>
    </row>
    <row r="1405" spans="2:33">
      <c r="B1405" s="26" t="str">
        <f>CRP!K1352</f>
        <v/>
      </c>
      <c r="C1405" s="27">
        <f>CRP!L1352</f>
        <v>0</v>
      </c>
      <c r="D1405" s="27">
        <f>CRP!M1352</f>
        <v>0</v>
      </c>
      <c r="E1405" s="27">
        <f>CRP!N1352</f>
        <v>0</v>
      </c>
      <c r="F1405" s="27">
        <f>CRP!O1352</f>
        <v>0</v>
      </c>
      <c r="G1405" s="27">
        <f>CRP!P1352</f>
        <v>0</v>
      </c>
      <c r="H1405" s="27">
        <f>CRP!Q1352</f>
        <v>0</v>
      </c>
      <c r="AA1405" s="26" t="s">
        <v>11685</v>
      </c>
      <c r="AB1405" s="27">
        <v>0</v>
      </c>
      <c r="AC1405" s="27">
        <v>0</v>
      </c>
      <c r="AD1405" s="27">
        <v>0</v>
      </c>
      <c r="AE1405" s="27">
        <v>0</v>
      </c>
      <c r="AF1405" s="27">
        <v>0</v>
      </c>
      <c r="AG1405" s="27">
        <v>0</v>
      </c>
    </row>
    <row r="1406" spans="2:33">
      <c r="B1406" s="26" t="str">
        <f>CRP!K1353</f>
        <v/>
      </c>
      <c r="C1406" s="27">
        <f>CRP!L1353</f>
        <v>0</v>
      </c>
      <c r="D1406" s="27">
        <f>CRP!M1353</f>
        <v>0</v>
      </c>
      <c r="E1406" s="27">
        <f>CRP!N1353</f>
        <v>0</v>
      </c>
      <c r="F1406" s="27">
        <f>CRP!O1353</f>
        <v>0</v>
      </c>
      <c r="G1406" s="27">
        <f>CRP!P1353</f>
        <v>0</v>
      </c>
      <c r="H1406" s="27">
        <f>CRP!Q1353</f>
        <v>0</v>
      </c>
      <c r="AA1406" s="26" t="s">
        <v>11685</v>
      </c>
      <c r="AB1406" s="27">
        <v>0</v>
      </c>
      <c r="AC1406" s="27">
        <v>0</v>
      </c>
      <c r="AD1406" s="27">
        <v>0</v>
      </c>
      <c r="AE1406" s="27">
        <v>0</v>
      </c>
      <c r="AF1406" s="27">
        <v>0</v>
      </c>
      <c r="AG1406" s="27">
        <v>0</v>
      </c>
    </row>
    <row r="1407" spans="2:33">
      <c r="B1407" s="26" t="str">
        <f>CRP!K1354</f>
        <v/>
      </c>
      <c r="C1407" s="27">
        <f>CRP!L1354</f>
        <v>0</v>
      </c>
      <c r="D1407" s="27">
        <f>CRP!M1354</f>
        <v>0</v>
      </c>
      <c r="E1407" s="27">
        <f>CRP!N1354</f>
        <v>0</v>
      </c>
      <c r="F1407" s="27">
        <f>CRP!O1354</f>
        <v>0</v>
      </c>
      <c r="G1407" s="27">
        <f>CRP!P1354</f>
        <v>0</v>
      </c>
      <c r="H1407" s="27">
        <f>CRP!Q1354</f>
        <v>0</v>
      </c>
      <c r="AA1407" s="26" t="s">
        <v>11685</v>
      </c>
      <c r="AB1407" s="27">
        <v>0</v>
      </c>
      <c r="AC1407" s="27">
        <v>0</v>
      </c>
      <c r="AD1407" s="27">
        <v>0</v>
      </c>
      <c r="AE1407" s="27">
        <v>0</v>
      </c>
      <c r="AF1407" s="27">
        <v>0</v>
      </c>
      <c r="AG1407" s="27">
        <v>0</v>
      </c>
    </row>
    <row r="1408" spans="2:33">
      <c r="B1408" s="26" t="str">
        <f>CRP!K1355</f>
        <v/>
      </c>
      <c r="C1408" s="27">
        <f>CRP!L1355</f>
        <v>0</v>
      </c>
      <c r="D1408" s="27">
        <f>CRP!M1355</f>
        <v>0</v>
      </c>
      <c r="E1408" s="27">
        <f>CRP!N1355</f>
        <v>0</v>
      </c>
      <c r="F1408" s="27">
        <f>CRP!O1355</f>
        <v>0</v>
      </c>
      <c r="G1408" s="27">
        <f>CRP!P1355</f>
        <v>0</v>
      </c>
      <c r="H1408" s="27">
        <f>CRP!Q1355</f>
        <v>0</v>
      </c>
      <c r="AA1408" s="26" t="s">
        <v>11685</v>
      </c>
      <c r="AB1408" s="27">
        <v>0</v>
      </c>
      <c r="AC1408" s="27">
        <v>0</v>
      </c>
      <c r="AD1408" s="27">
        <v>0</v>
      </c>
      <c r="AE1408" s="27">
        <v>0</v>
      </c>
      <c r="AF1408" s="27">
        <v>0</v>
      </c>
      <c r="AG1408" s="27">
        <v>0</v>
      </c>
    </row>
    <row r="1409" spans="2:33">
      <c r="B1409" s="26" t="str">
        <f>CRP!K1356</f>
        <v/>
      </c>
      <c r="C1409" s="27">
        <f>CRP!L1356</f>
        <v>0</v>
      </c>
      <c r="D1409" s="27">
        <f>CRP!M1356</f>
        <v>0</v>
      </c>
      <c r="E1409" s="27">
        <f>CRP!N1356</f>
        <v>0</v>
      </c>
      <c r="F1409" s="27">
        <f>CRP!O1356</f>
        <v>0</v>
      </c>
      <c r="G1409" s="27">
        <f>CRP!P1356</f>
        <v>0</v>
      </c>
      <c r="H1409" s="27">
        <f>CRP!Q1356</f>
        <v>0</v>
      </c>
      <c r="AA1409" s="26" t="s">
        <v>11685</v>
      </c>
      <c r="AB1409" s="27">
        <v>0</v>
      </c>
      <c r="AC1409" s="27">
        <v>0</v>
      </c>
      <c r="AD1409" s="27">
        <v>0</v>
      </c>
      <c r="AE1409" s="27">
        <v>0</v>
      </c>
      <c r="AF1409" s="27">
        <v>0</v>
      </c>
      <c r="AG1409" s="27">
        <v>0</v>
      </c>
    </row>
    <row r="1410" spans="2:33">
      <c r="B1410" s="26" t="str">
        <f>CRP!K1357</f>
        <v/>
      </c>
      <c r="C1410" s="27">
        <f>CRP!L1357</f>
        <v>0</v>
      </c>
      <c r="D1410" s="27">
        <f>CRP!M1357</f>
        <v>0</v>
      </c>
      <c r="E1410" s="27">
        <f>CRP!N1357</f>
        <v>0</v>
      </c>
      <c r="F1410" s="27">
        <f>CRP!O1357</f>
        <v>0</v>
      </c>
      <c r="G1410" s="27">
        <f>CRP!P1357</f>
        <v>0</v>
      </c>
      <c r="H1410" s="27">
        <f>CRP!Q1357</f>
        <v>0</v>
      </c>
      <c r="AA1410" s="26" t="s">
        <v>11685</v>
      </c>
      <c r="AB1410" s="27">
        <v>0</v>
      </c>
      <c r="AC1410" s="27">
        <v>0</v>
      </c>
      <c r="AD1410" s="27">
        <v>0</v>
      </c>
      <c r="AE1410" s="27">
        <v>0</v>
      </c>
      <c r="AF1410" s="27">
        <v>0</v>
      </c>
      <c r="AG1410" s="27">
        <v>0</v>
      </c>
    </row>
    <row r="1411" spans="2:33">
      <c r="B1411" s="26">
        <f>CRP!K1358</f>
        <v>0</v>
      </c>
      <c r="C1411" s="27">
        <f>CRP!L1358</f>
        <v>0</v>
      </c>
      <c r="D1411" s="27">
        <f>CRP!M1358</f>
        <v>0</v>
      </c>
      <c r="E1411" s="27">
        <f>CRP!N1358</f>
        <v>0</v>
      </c>
      <c r="F1411" s="27">
        <f>CRP!O1358</f>
        <v>0</v>
      </c>
      <c r="G1411" s="27">
        <f>CRP!P1358</f>
        <v>0</v>
      </c>
      <c r="H1411" s="27">
        <f>CRP!Q1358</f>
        <v>0</v>
      </c>
      <c r="AA1411" s="26">
        <v>0</v>
      </c>
      <c r="AB1411" s="27">
        <v>0</v>
      </c>
      <c r="AC1411" s="27">
        <v>0</v>
      </c>
      <c r="AD1411" s="27">
        <v>0</v>
      </c>
      <c r="AE1411" s="27">
        <v>0</v>
      </c>
      <c r="AF1411" s="27">
        <v>0</v>
      </c>
      <c r="AG1411" s="27">
        <v>0</v>
      </c>
    </row>
    <row r="1412" spans="2:33">
      <c r="B1412" s="26">
        <f>CRP!K1359</f>
        <v>0</v>
      </c>
      <c r="C1412" s="27">
        <f>CRP!L1359</f>
        <v>0</v>
      </c>
      <c r="D1412" s="27">
        <f>CRP!M1359</f>
        <v>0</v>
      </c>
      <c r="E1412" s="27">
        <f>CRP!N1359</f>
        <v>0</v>
      </c>
      <c r="F1412" s="27">
        <f>CRP!O1359</f>
        <v>0</v>
      </c>
      <c r="G1412" s="27">
        <f>CRP!P1359</f>
        <v>0</v>
      </c>
      <c r="H1412" s="27">
        <f>CRP!Q1359</f>
        <v>0</v>
      </c>
      <c r="AA1412" s="26">
        <v>0</v>
      </c>
      <c r="AB1412" s="27">
        <v>0</v>
      </c>
      <c r="AC1412" s="27">
        <v>0</v>
      </c>
      <c r="AD1412" s="27">
        <v>0</v>
      </c>
      <c r="AE1412" s="27">
        <v>0</v>
      </c>
      <c r="AF1412" s="27">
        <v>0</v>
      </c>
      <c r="AG1412" s="27">
        <v>0</v>
      </c>
    </row>
    <row r="1413" spans="2:33">
      <c r="B1413" s="26">
        <f>CRP!K1360</f>
        <v>0</v>
      </c>
      <c r="C1413" s="27">
        <f>CRP!L1360</f>
        <v>0</v>
      </c>
      <c r="D1413" s="27">
        <f>CRP!M1360</f>
        <v>0</v>
      </c>
      <c r="E1413" s="27">
        <f>CRP!N1360</f>
        <v>0</v>
      </c>
      <c r="F1413" s="27">
        <f>CRP!O1360</f>
        <v>0</v>
      </c>
      <c r="G1413" s="27">
        <f>CRP!P1360</f>
        <v>0</v>
      </c>
      <c r="H1413" s="27">
        <f>CRP!Q1360</f>
        <v>0</v>
      </c>
      <c r="AA1413" s="26">
        <v>0</v>
      </c>
      <c r="AB1413" s="27">
        <v>0</v>
      </c>
      <c r="AC1413" s="27">
        <v>0</v>
      </c>
      <c r="AD1413" s="27">
        <v>0</v>
      </c>
      <c r="AE1413" s="27">
        <v>0</v>
      </c>
      <c r="AF1413" s="27">
        <v>0</v>
      </c>
      <c r="AG1413" s="27">
        <v>0</v>
      </c>
    </row>
    <row r="1414" spans="2:33">
      <c r="B1414" s="26">
        <f>CRP!K1361</f>
        <v>0</v>
      </c>
      <c r="C1414" s="27">
        <f>CRP!L1361</f>
        <v>0</v>
      </c>
      <c r="D1414" s="27">
        <f>CRP!M1361</f>
        <v>0</v>
      </c>
      <c r="E1414" s="27">
        <f>CRP!N1361</f>
        <v>0</v>
      </c>
      <c r="F1414" s="27">
        <f>CRP!O1361</f>
        <v>0</v>
      </c>
      <c r="G1414" s="27">
        <f>CRP!P1361</f>
        <v>0</v>
      </c>
      <c r="H1414" s="27">
        <f>CRP!Q1361</f>
        <v>0</v>
      </c>
      <c r="AA1414" s="26">
        <v>0</v>
      </c>
      <c r="AB1414" s="27">
        <v>0</v>
      </c>
      <c r="AC1414" s="27">
        <v>0</v>
      </c>
      <c r="AD1414" s="27">
        <v>0</v>
      </c>
      <c r="AE1414" s="27">
        <v>0</v>
      </c>
      <c r="AF1414" s="27">
        <v>0</v>
      </c>
      <c r="AG1414" s="27">
        <v>0</v>
      </c>
    </row>
    <row r="1415" spans="2:33">
      <c r="B1415" s="26">
        <f>CRP!K1362</f>
        <v>0</v>
      </c>
      <c r="C1415" s="27">
        <f>CRP!L1362</f>
        <v>0</v>
      </c>
      <c r="D1415" s="27">
        <f>CRP!M1362</f>
        <v>0</v>
      </c>
      <c r="E1415" s="27">
        <f>CRP!N1362</f>
        <v>0</v>
      </c>
      <c r="F1415" s="27">
        <f>CRP!O1362</f>
        <v>0</v>
      </c>
      <c r="G1415" s="27">
        <f>CRP!P1362</f>
        <v>0</v>
      </c>
      <c r="H1415" s="27">
        <f>CRP!Q1362</f>
        <v>0</v>
      </c>
      <c r="AA1415" s="26">
        <v>0</v>
      </c>
      <c r="AB1415" s="27">
        <v>0</v>
      </c>
      <c r="AC1415" s="27">
        <v>0</v>
      </c>
      <c r="AD1415" s="27">
        <v>0</v>
      </c>
      <c r="AE1415" s="27">
        <v>0</v>
      </c>
      <c r="AF1415" s="27">
        <v>0</v>
      </c>
      <c r="AG1415" s="27">
        <v>0</v>
      </c>
    </row>
    <row r="1416" spans="2:33">
      <c r="B1416" s="26">
        <f>CRP!K1363</f>
        <v>0</v>
      </c>
      <c r="C1416" s="27">
        <f>CRP!L1363</f>
        <v>0</v>
      </c>
      <c r="D1416" s="27">
        <f>CRP!M1363</f>
        <v>0</v>
      </c>
      <c r="E1416" s="27">
        <f>CRP!N1363</f>
        <v>0</v>
      </c>
      <c r="F1416" s="27">
        <f>CRP!O1363</f>
        <v>0</v>
      </c>
      <c r="G1416" s="27">
        <f>CRP!P1363</f>
        <v>0</v>
      </c>
      <c r="H1416" s="27">
        <f>CRP!Q1363</f>
        <v>0</v>
      </c>
      <c r="AA1416" s="26">
        <v>0</v>
      </c>
      <c r="AB1416" s="27">
        <v>0</v>
      </c>
      <c r="AC1416" s="27">
        <v>0</v>
      </c>
      <c r="AD1416" s="27">
        <v>0</v>
      </c>
      <c r="AE1416" s="27">
        <v>0</v>
      </c>
      <c r="AF1416" s="27">
        <v>0</v>
      </c>
      <c r="AG1416" s="27">
        <v>0</v>
      </c>
    </row>
    <row r="1417" spans="2:33">
      <c r="B1417" s="26">
        <f>CRP!K1364</f>
        <v>0</v>
      </c>
      <c r="C1417" s="27">
        <f>CRP!L1364</f>
        <v>0</v>
      </c>
      <c r="D1417" s="27">
        <f>CRP!M1364</f>
        <v>0</v>
      </c>
      <c r="E1417" s="27">
        <f>CRP!N1364</f>
        <v>0</v>
      </c>
      <c r="F1417" s="27">
        <f>CRP!O1364</f>
        <v>0</v>
      </c>
      <c r="G1417" s="27">
        <f>CRP!P1364</f>
        <v>0</v>
      </c>
      <c r="H1417" s="27">
        <f>CRP!Q1364</f>
        <v>0</v>
      </c>
      <c r="AA1417" s="26">
        <v>0</v>
      </c>
      <c r="AB1417" s="27">
        <v>0</v>
      </c>
      <c r="AC1417" s="27">
        <v>0</v>
      </c>
      <c r="AD1417" s="27">
        <v>0</v>
      </c>
      <c r="AE1417" s="27">
        <v>0</v>
      </c>
      <c r="AF1417" s="27">
        <v>0</v>
      </c>
      <c r="AG1417" s="27">
        <v>0</v>
      </c>
    </row>
    <row r="1418" spans="2:33">
      <c r="B1418" s="26">
        <f>CRP!K1365</f>
        <v>0</v>
      </c>
      <c r="C1418" s="27">
        <f>CRP!L1365</f>
        <v>0</v>
      </c>
      <c r="D1418" s="27">
        <f>CRP!M1365</f>
        <v>0</v>
      </c>
      <c r="E1418" s="27">
        <f>CRP!N1365</f>
        <v>0</v>
      </c>
      <c r="F1418" s="27">
        <f>CRP!O1365</f>
        <v>0</v>
      </c>
      <c r="G1418" s="27">
        <f>CRP!P1365</f>
        <v>0</v>
      </c>
      <c r="H1418" s="27">
        <f>CRP!Q1365</f>
        <v>0</v>
      </c>
      <c r="AA1418" s="26">
        <v>0</v>
      </c>
      <c r="AB1418" s="27">
        <v>0</v>
      </c>
      <c r="AC1418" s="27">
        <v>0</v>
      </c>
      <c r="AD1418" s="27">
        <v>0</v>
      </c>
      <c r="AE1418" s="27">
        <v>0</v>
      </c>
      <c r="AF1418" s="27">
        <v>0</v>
      </c>
      <c r="AG1418" s="27">
        <v>0</v>
      </c>
    </row>
    <row r="1419" spans="2:33">
      <c r="B1419" s="26">
        <f>CRP!K1366</f>
        <v>0</v>
      </c>
      <c r="C1419" s="27">
        <f>CRP!L1366</f>
        <v>0</v>
      </c>
      <c r="D1419" s="27">
        <f>CRP!M1366</f>
        <v>0</v>
      </c>
      <c r="E1419" s="27">
        <f>CRP!N1366</f>
        <v>0</v>
      </c>
      <c r="F1419" s="27">
        <f>CRP!O1366</f>
        <v>0</v>
      </c>
      <c r="G1419" s="27">
        <f>CRP!P1366</f>
        <v>0</v>
      </c>
      <c r="H1419" s="27">
        <f>CRP!Q1366</f>
        <v>0</v>
      </c>
      <c r="AA1419" s="26">
        <v>0</v>
      </c>
      <c r="AB1419" s="27">
        <v>0</v>
      </c>
      <c r="AC1419" s="27">
        <v>0</v>
      </c>
      <c r="AD1419" s="27">
        <v>0</v>
      </c>
      <c r="AE1419" s="27">
        <v>0</v>
      </c>
      <c r="AF1419" s="27">
        <v>0</v>
      </c>
      <c r="AG1419" s="27">
        <v>0</v>
      </c>
    </row>
    <row r="1420" spans="2:33">
      <c r="B1420" s="26">
        <f>CRP!K1367</f>
        <v>0</v>
      </c>
      <c r="C1420" s="27">
        <f>CRP!L1367</f>
        <v>0</v>
      </c>
      <c r="D1420" s="27">
        <f>CRP!M1367</f>
        <v>0</v>
      </c>
      <c r="E1420" s="27">
        <f>CRP!N1367</f>
        <v>0</v>
      </c>
      <c r="F1420" s="27">
        <f>CRP!O1367</f>
        <v>0</v>
      </c>
      <c r="G1420" s="27">
        <f>CRP!P1367</f>
        <v>0</v>
      </c>
      <c r="H1420" s="27">
        <f>CRP!Q1367</f>
        <v>0</v>
      </c>
      <c r="AA1420" s="26">
        <v>0</v>
      </c>
      <c r="AB1420" s="27">
        <v>0</v>
      </c>
      <c r="AC1420" s="27">
        <v>0</v>
      </c>
      <c r="AD1420" s="27">
        <v>0</v>
      </c>
      <c r="AE1420" s="27">
        <v>0</v>
      </c>
      <c r="AF1420" s="27">
        <v>0</v>
      </c>
      <c r="AG1420" s="27">
        <v>0</v>
      </c>
    </row>
    <row r="1421" spans="2:33">
      <c r="B1421" s="26">
        <f>CRP!K1368</f>
        <v>0</v>
      </c>
      <c r="C1421" s="27">
        <f>CRP!L1368</f>
        <v>0</v>
      </c>
      <c r="D1421" s="27">
        <f>CRP!M1368</f>
        <v>0</v>
      </c>
      <c r="E1421" s="27">
        <f>CRP!N1368</f>
        <v>0</v>
      </c>
      <c r="F1421" s="27">
        <f>CRP!O1368</f>
        <v>0</v>
      </c>
      <c r="G1421" s="27">
        <f>CRP!P1368</f>
        <v>0</v>
      </c>
      <c r="H1421" s="27">
        <f>CRP!Q1368</f>
        <v>0</v>
      </c>
      <c r="AA1421" s="26">
        <v>0</v>
      </c>
      <c r="AB1421" s="27">
        <v>0</v>
      </c>
      <c r="AC1421" s="27">
        <v>0</v>
      </c>
      <c r="AD1421" s="27">
        <v>0</v>
      </c>
      <c r="AE1421" s="27">
        <v>0</v>
      </c>
      <c r="AF1421" s="27">
        <v>0</v>
      </c>
      <c r="AG1421" s="27">
        <v>0</v>
      </c>
    </row>
    <row r="1422" spans="2:33">
      <c r="B1422" s="26">
        <f>CRP!K1369</f>
        <v>0</v>
      </c>
      <c r="C1422" s="27">
        <f>CRP!L1369</f>
        <v>0</v>
      </c>
      <c r="D1422" s="27">
        <f>CRP!M1369</f>
        <v>0</v>
      </c>
      <c r="E1422" s="27">
        <f>CRP!N1369</f>
        <v>0</v>
      </c>
      <c r="F1422" s="27">
        <f>CRP!O1369</f>
        <v>0</v>
      </c>
      <c r="G1422" s="27">
        <f>CRP!P1369</f>
        <v>0</v>
      </c>
      <c r="H1422" s="27">
        <f>CRP!Q1369</f>
        <v>0</v>
      </c>
      <c r="AA1422" s="26">
        <v>0</v>
      </c>
      <c r="AB1422" s="27">
        <v>0</v>
      </c>
      <c r="AC1422" s="27">
        <v>0</v>
      </c>
      <c r="AD1422" s="27">
        <v>0</v>
      </c>
      <c r="AE1422" s="27">
        <v>0</v>
      </c>
      <c r="AF1422" s="27">
        <v>0</v>
      </c>
      <c r="AG1422" s="27">
        <v>0</v>
      </c>
    </row>
    <row r="1423" spans="2:33">
      <c r="B1423" s="26">
        <f>CRP!K1370</f>
        <v>0</v>
      </c>
      <c r="C1423" s="27">
        <f>CRP!L1370</f>
        <v>0</v>
      </c>
      <c r="D1423" s="27">
        <f>CRP!M1370</f>
        <v>0</v>
      </c>
      <c r="E1423" s="27">
        <f>CRP!N1370</f>
        <v>0</v>
      </c>
      <c r="F1423" s="27">
        <f>CRP!O1370</f>
        <v>0</v>
      </c>
      <c r="G1423" s="27">
        <f>CRP!P1370</f>
        <v>0</v>
      </c>
      <c r="H1423" s="27">
        <f>CRP!Q1370</f>
        <v>0</v>
      </c>
      <c r="AA1423" s="26">
        <v>0</v>
      </c>
      <c r="AB1423" s="27">
        <v>0</v>
      </c>
      <c r="AC1423" s="27">
        <v>0</v>
      </c>
      <c r="AD1423" s="27">
        <v>0</v>
      </c>
      <c r="AE1423" s="27">
        <v>0</v>
      </c>
      <c r="AF1423" s="27">
        <v>0</v>
      </c>
      <c r="AG1423" s="27">
        <v>0</v>
      </c>
    </row>
    <row r="1424" spans="2:33">
      <c r="B1424" s="26">
        <f>CRP!K1371</f>
        <v>0</v>
      </c>
      <c r="C1424" s="27">
        <f>CRP!L1371</f>
        <v>0</v>
      </c>
      <c r="D1424" s="27">
        <f>CRP!M1371</f>
        <v>0</v>
      </c>
      <c r="E1424" s="27">
        <f>CRP!N1371</f>
        <v>0</v>
      </c>
      <c r="F1424" s="27">
        <f>CRP!O1371</f>
        <v>0</v>
      </c>
      <c r="G1424" s="27">
        <f>CRP!P1371</f>
        <v>0</v>
      </c>
      <c r="H1424" s="27">
        <f>CRP!Q1371</f>
        <v>0</v>
      </c>
      <c r="AA1424" s="26">
        <v>0</v>
      </c>
      <c r="AB1424" s="27">
        <v>0</v>
      </c>
      <c r="AC1424" s="27">
        <v>0</v>
      </c>
      <c r="AD1424" s="27">
        <v>0</v>
      </c>
      <c r="AE1424" s="27">
        <v>0</v>
      </c>
      <c r="AF1424" s="27">
        <v>0</v>
      </c>
      <c r="AG1424" s="27">
        <v>0</v>
      </c>
    </row>
    <row r="1425" spans="2:33">
      <c r="B1425" s="26">
        <f>CRP!K1372</f>
        <v>0</v>
      </c>
      <c r="C1425" s="27">
        <f>CRP!L1372</f>
        <v>0</v>
      </c>
      <c r="D1425" s="27">
        <f>CRP!M1372</f>
        <v>0</v>
      </c>
      <c r="E1425" s="27">
        <f>CRP!N1372</f>
        <v>0</v>
      </c>
      <c r="F1425" s="27">
        <f>CRP!O1372</f>
        <v>0</v>
      </c>
      <c r="G1425" s="27">
        <f>CRP!P1372</f>
        <v>0</v>
      </c>
      <c r="H1425" s="27">
        <f>CRP!Q1372</f>
        <v>0</v>
      </c>
      <c r="AA1425" s="26">
        <v>0</v>
      </c>
      <c r="AB1425" s="27">
        <v>0</v>
      </c>
      <c r="AC1425" s="27">
        <v>0</v>
      </c>
      <c r="AD1425" s="27">
        <v>0</v>
      </c>
      <c r="AE1425" s="27">
        <v>0</v>
      </c>
      <c r="AF1425" s="27">
        <v>0</v>
      </c>
      <c r="AG1425" s="27">
        <v>0</v>
      </c>
    </row>
    <row r="1426" spans="2:33">
      <c r="B1426" s="26">
        <f>CRP!K1373</f>
        <v>0</v>
      </c>
      <c r="C1426" s="27">
        <f>CRP!L1373</f>
        <v>0</v>
      </c>
      <c r="D1426" s="27">
        <f>CRP!M1373</f>
        <v>0</v>
      </c>
      <c r="E1426" s="27">
        <f>CRP!N1373</f>
        <v>0</v>
      </c>
      <c r="F1426" s="27">
        <f>CRP!O1373</f>
        <v>0</v>
      </c>
      <c r="G1426" s="27">
        <f>CRP!P1373</f>
        <v>0</v>
      </c>
      <c r="H1426" s="27">
        <f>CRP!Q1373</f>
        <v>0</v>
      </c>
      <c r="AA1426" s="26">
        <v>0</v>
      </c>
      <c r="AB1426" s="27">
        <v>0</v>
      </c>
      <c r="AC1426" s="27">
        <v>0</v>
      </c>
      <c r="AD1426" s="27">
        <v>0</v>
      </c>
      <c r="AE1426" s="27">
        <v>0</v>
      </c>
      <c r="AF1426" s="27">
        <v>0</v>
      </c>
      <c r="AG1426" s="27">
        <v>0</v>
      </c>
    </row>
    <row r="1427" spans="2:33">
      <c r="B1427" s="26">
        <f>CRP!K1374</f>
        <v>0</v>
      </c>
      <c r="C1427" s="27">
        <f>CRP!L1374</f>
        <v>0</v>
      </c>
      <c r="D1427" s="27">
        <f>CRP!M1374</f>
        <v>0</v>
      </c>
      <c r="E1427" s="27">
        <f>CRP!N1374</f>
        <v>0</v>
      </c>
      <c r="F1427" s="27">
        <f>CRP!O1374</f>
        <v>0</v>
      </c>
      <c r="G1427" s="27">
        <f>CRP!P1374</f>
        <v>0</v>
      </c>
      <c r="H1427" s="27">
        <f>CRP!Q1374</f>
        <v>0</v>
      </c>
      <c r="AA1427" s="26">
        <v>0</v>
      </c>
      <c r="AB1427" s="27">
        <v>0</v>
      </c>
      <c r="AC1427" s="27">
        <v>0</v>
      </c>
      <c r="AD1427" s="27">
        <v>0</v>
      </c>
      <c r="AE1427" s="27">
        <v>0</v>
      </c>
      <c r="AF1427" s="27">
        <v>0</v>
      </c>
      <c r="AG1427" s="27">
        <v>0</v>
      </c>
    </row>
    <row r="1428" spans="2:33">
      <c r="B1428" s="26">
        <f>CRP!K1375</f>
        <v>0</v>
      </c>
      <c r="C1428" s="27">
        <f>CRP!L1375</f>
        <v>0</v>
      </c>
      <c r="D1428" s="27">
        <f>CRP!M1375</f>
        <v>0</v>
      </c>
      <c r="E1428" s="27">
        <f>CRP!N1375</f>
        <v>0</v>
      </c>
      <c r="F1428" s="27">
        <f>CRP!O1375</f>
        <v>0</v>
      </c>
      <c r="G1428" s="27">
        <f>CRP!P1375</f>
        <v>0</v>
      </c>
      <c r="H1428" s="27">
        <f>CRP!Q1375</f>
        <v>0</v>
      </c>
      <c r="AA1428" s="26">
        <v>0</v>
      </c>
      <c r="AB1428" s="27">
        <v>0</v>
      </c>
      <c r="AC1428" s="27">
        <v>0</v>
      </c>
      <c r="AD1428" s="27">
        <v>0</v>
      </c>
      <c r="AE1428" s="27">
        <v>0</v>
      </c>
      <c r="AF1428" s="27">
        <v>0</v>
      </c>
      <c r="AG1428" s="27">
        <v>0</v>
      </c>
    </row>
    <row r="1429" spans="2:33">
      <c r="B1429" s="26">
        <f>CRP!K1376</f>
        <v>0</v>
      </c>
      <c r="C1429" s="27">
        <f>CRP!L1376</f>
        <v>0</v>
      </c>
      <c r="D1429" s="27">
        <f>CRP!M1376</f>
        <v>0</v>
      </c>
      <c r="E1429" s="27">
        <f>CRP!N1376</f>
        <v>0</v>
      </c>
      <c r="F1429" s="27">
        <f>CRP!O1376</f>
        <v>0</v>
      </c>
      <c r="G1429" s="27">
        <f>CRP!P1376</f>
        <v>0</v>
      </c>
      <c r="H1429" s="27">
        <f>CRP!Q1376</f>
        <v>0</v>
      </c>
      <c r="AA1429" s="26">
        <v>0</v>
      </c>
      <c r="AB1429" s="27">
        <v>0</v>
      </c>
      <c r="AC1429" s="27">
        <v>0</v>
      </c>
      <c r="AD1429" s="27">
        <v>0</v>
      </c>
      <c r="AE1429" s="27">
        <v>0</v>
      </c>
      <c r="AF1429" s="27">
        <v>0</v>
      </c>
      <c r="AG1429" s="27">
        <v>0</v>
      </c>
    </row>
    <row r="1430" spans="2:33">
      <c r="B1430" s="26">
        <f>CRP!K1377</f>
        <v>0</v>
      </c>
      <c r="C1430" s="27">
        <f>CRP!L1377</f>
        <v>0</v>
      </c>
      <c r="D1430" s="27">
        <f>CRP!M1377</f>
        <v>0</v>
      </c>
      <c r="E1430" s="27">
        <f>CRP!N1377</f>
        <v>0</v>
      </c>
      <c r="F1430" s="27">
        <f>CRP!O1377</f>
        <v>0</v>
      </c>
      <c r="G1430" s="27">
        <f>CRP!P1377</f>
        <v>0</v>
      </c>
      <c r="H1430" s="27">
        <f>CRP!Q1377</f>
        <v>0</v>
      </c>
      <c r="AA1430" s="26">
        <v>0</v>
      </c>
      <c r="AB1430" s="27">
        <v>0</v>
      </c>
      <c r="AC1430" s="27">
        <v>0</v>
      </c>
      <c r="AD1430" s="27">
        <v>0</v>
      </c>
      <c r="AE1430" s="27">
        <v>0</v>
      </c>
      <c r="AF1430" s="27">
        <v>0</v>
      </c>
      <c r="AG1430" s="27">
        <v>0</v>
      </c>
    </row>
    <row r="1431" spans="2:33">
      <c r="B1431" s="26">
        <f>CRP!K1378</f>
        <v>0</v>
      </c>
      <c r="C1431" s="27">
        <f>CRP!L1378</f>
        <v>0</v>
      </c>
      <c r="D1431" s="27">
        <f>CRP!M1378</f>
        <v>0</v>
      </c>
      <c r="E1431" s="27">
        <f>CRP!N1378</f>
        <v>0</v>
      </c>
      <c r="F1431" s="27">
        <f>CRP!O1378</f>
        <v>0</v>
      </c>
      <c r="G1431" s="27">
        <f>CRP!P1378</f>
        <v>0</v>
      </c>
      <c r="H1431" s="27">
        <f>CRP!Q1378</f>
        <v>0</v>
      </c>
      <c r="AA1431" s="26">
        <v>0</v>
      </c>
      <c r="AB1431" s="27">
        <v>0</v>
      </c>
      <c r="AC1431" s="27">
        <v>0</v>
      </c>
      <c r="AD1431" s="27">
        <v>0</v>
      </c>
      <c r="AE1431" s="27">
        <v>0</v>
      </c>
      <c r="AF1431" s="27">
        <v>0</v>
      </c>
      <c r="AG1431" s="27">
        <v>0</v>
      </c>
    </row>
    <row r="1432" spans="2:33">
      <c r="B1432" s="26">
        <f>CRP!K1379</f>
        <v>0</v>
      </c>
      <c r="C1432" s="27">
        <f>CRP!L1379</f>
        <v>0</v>
      </c>
      <c r="D1432" s="27">
        <f>CRP!M1379</f>
        <v>0</v>
      </c>
      <c r="E1432" s="27">
        <f>CRP!N1379</f>
        <v>0</v>
      </c>
      <c r="F1432" s="27">
        <f>CRP!O1379</f>
        <v>0</v>
      </c>
      <c r="G1432" s="27">
        <f>CRP!P1379</f>
        <v>0</v>
      </c>
      <c r="H1432" s="27">
        <f>CRP!Q1379</f>
        <v>0</v>
      </c>
      <c r="AA1432" s="26">
        <v>0</v>
      </c>
      <c r="AB1432" s="27">
        <v>0</v>
      </c>
      <c r="AC1432" s="27">
        <v>0</v>
      </c>
      <c r="AD1432" s="27">
        <v>0</v>
      </c>
      <c r="AE1432" s="27">
        <v>0</v>
      </c>
      <c r="AF1432" s="27">
        <v>0</v>
      </c>
      <c r="AG1432" s="27">
        <v>0</v>
      </c>
    </row>
    <row r="1433" spans="2:33">
      <c r="B1433" s="26">
        <f>CRP!K1380</f>
        <v>0</v>
      </c>
      <c r="C1433" s="27">
        <f>CRP!L1380</f>
        <v>0</v>
      </c>
      <c r="D1433" s="27">
        <f>CRP!M1380</f>
        <v>0</v>
      </c>
      <c r="E1433" s="27">
        <f>CRP!N1380</f>
        <v>0</v>
      </c>
      <c r="F1433" s="27">
        <f>CRP!O1380</f>
        <v>0</v>
      </c>
      <c r="G1433" s="27">
        <f>CRP!P1380</f>
        <v>0</v>
      </c>
      <c r="H1433" s="27">
        <f>CRP!Q1380</f>
        <v>0</v>
      </c>
      <c r="AA1433" s="26">
        <v>0</v>
      </c>
      <c r="AB1433" s="27">
        <v>0</v>
      </c>
      <c r="AC1433" s="27">
        <v>0</v>
      </c>
      <c r="AD1433" s="27">
        <v>0</v>
      </c>
      <c r="AE1433" s="27">
        <v>0</v>
      </c>
      <c r="AF1433" s="27">
        <v>0</v>
      </c>
      <c r="AG1433" s="27">
        <v>0</v>
      </c>
    </row>
    <row r="1434" spans="2:33">
      <c r="B1434" s="26">
        <f>CRP!K1381</f>
        <v>0</v>
      </c>
      <c r="C1434" s="27">
        <f>CRP!L1381</f>
        <v>0</v>
      </c>
      <c r="D1434" s="27">
        <f>CRP!M1381</f>
        <v>0</v>
      </c>
      <c r="E1434" s="27">
        <f>CRP!N1381</f>
        <v>0</v>
      </c>
      <c r="F1434" s="27">
        <f>CRP!O1381</f>
        <v>0</v>
      </c>
      <c r="G1434" s="27">
        <f>CRP!P1381</f>
        <v>0</v>
      </c>
      <c r="H1434" s="27">
        <f>CRP!Q1381</f>
        <v>0</v>
      </c>
      <c r="AA1434" s="26">
        <v>0</v>
      </c>
      <c r="AB1434" s="27">
        <v>0</v>
      </c>
      <c r="AC1434" s="27">
        <v>0</v>
      </c>
      <c r="AD1434" s="27">
        <v>0</v>
      </c>
      <c r="AE1434" s="27">
        <v>0</v>
      </c>
      <c r="AF1434" s="27">
        <v>0</v>
      </c>
      <c r="AG1434" s="27">
        <v>0</v>
      </c>
    </row>
    <row r="1435" spans="2:33">
      <c r="B1435" s="26">
        <f>CRP!K1382</f>
        <v>0</v>
      </c>
      <c r="C1435" s="27">
        <f>CRP!L1382</f>
        <v>0</v>
      </c>
      <c r="D1435" s="27">
        <f>CRP!M1382</f>
        <v>0</v>
      </c>
      <c r="E1435" s="27">
        <f>CRP!N1382</f>
        <v>0</v>
      </c>
      <c r="F1435" s="27">
        <f>CRP!O1382</f>
        <v>0</v>
      </c>
      <c r="G1435" s="27">
        <f>CRP!P1382</f>
        <v>0</v>
      </c>
      <c r="H1435" s="27">
        <f>CRP!Q1382</f>
        <v>0</v>
      </c>
      <c r="AA1435" s="26">
        <v>0</v>
      </c>
      <c r="AB1435" s="27">
        <v>0</v>
      </c>
      <c r="AC1435" s="27">
        <v>0</v>
      </c>
      <c r="AD1435" s="27">
        <v>0</v>
      </c>
      <c r="AE1435" s="27">
        <v>0</v>
      </c>
      <c r="AF1435" s="27">
        <v>0</v>
      </c>
      <c r="AG1435" s="27">
        <v>0</v>
      </c>
    </row>
    <row r="1436" spans="2:33">
      <c r="B1436" s="26">
        <f>CRP!K1383</f>
        <v>0</v>
      </c>
      <c r="C1436" s="27">
        <f>CRP!L1383</f>
        <v>0</v>
      </c>
      <c r="D1436" s="27">
        <f>CRP!M1383</f>
        <v>0</v>
      </c>
      <c r="E1436" s="27">
        <f>CRP!N1383</f>
        <v>0</v>
      </c>
      <c r="F1436" s="27">
        <f>CRP!O1383</f>
        <v>0</v>
      </c>
      <c r="G1436" s="27">
        <f>CRP!P1383</f>
        <v>0</v>
      </c>
      <c r="H1436" s="27">
        <f>CRP!Q1383</f>
        <v>0</v>
      </c>
      <c r="AA1436" s="26">
        <v>0</v>
      </c>
      <c r="AB1436" s="27">
        <v>0</v>
      </c>
      <c r="AC1436" s="27">
        <v>0</v>
      </c>
      <c r="AD1436" s="27">
        <v>0</v>
      </c>
      <c r="AE1436" s="27">
        <v>0</v>
      </c>
      <c r="AF1436" s="27">
        <v>0</v>
      </c>
      <c r="AG1436" s="27">
        <v>0</v>
      </c>
    </row>
    <row r="1437" spans="2:33">
      <c r="B1437" s="26">
        <f>CRP!K1384</f>
        <v>0</v>
      </c>
      <c r="C1437" s="27">
        <f>CRP!L1384</f>
        <v>0</v>
      </c>
      <c r="D1437" s="27">
        <f>CRP!M1384</f>
        <v>0</v>
      </c>
      <c r="E1437" s="27">
        <f>CRP!N1384</f>
        <v>0</v>
      </c>
      <c r="F1437" s="27">
        <f>CRP!O1384</f>
        <v>0</v>
      </c>
      <c r="G1437" s="27">
        <f>CRP!P1384</f>
        <v>0</v>
      </c>
      <c r="H1437" s="27">
        <f>CRP!Q1384</f>
        <v>0</v>
      </c>
      <c r="AA1437" s="26">
        <v>0</v>
      </c>
      <c r="AB1437" s="27">
        <v>0</v>
      </c>
      <c r="AC1437" s="27">
        <v>0</v>
      </c>
      <c r="AD1437" s="27">
        <v>0</v>
      </c>
      <c r="AE1437" s="27">
        <v>0</v>
      </c>
      <c r="AF1437" s="27">
        <v>0</v>
      </c>
      <c r="AG1437" s="27">
        <v>0</v>
      </c>
    </row>
    <row r="1438" spans="2:33">
      <c r="B1438" s="26">
        <f>CRP!K1385</f>
        <v>0</v>
      </c>
      <c r="C1438" s="27">
        <f>CRP!L1385</f>
        <v>0</v>
      </c>
      <c r="D1438" s="27">
        <f>CRP!M1385</f>
        <v>0</v>
      </c>
      <c r="E1438" s="27">
        <f>CRP!N1385</f>
        <v>0</v>
      </c>
      <c r="F1438" s="27">
        <f>CRP!O1385</f>
        <v>0</v>
      </c>
      <c r="G1438" s="27">
        <f>CRP!P1385</f>
        <v>0</v>
      </c>
      <c r="H1438" s="27">
        <f>CRP!Q1385</f>
        <v>0</v>
      </c>
      <c r="AA1438" s="26">
        <v>0</v>
      </c>
      <c r="AB1438" s="27">
        <v>0</v>
      </c>
      <c r="AC1438" s="27">
        <v>0</v>
      </c>
      <c r="AD1438" s="27">
        <v>0</v>
      </c>
      <c r="AE1438" s="27">
        <v>0</v>
      </c>
      <c r="AF1438" s="27">
        <v>0</v>
      </c>
      <c r="AG1438" s="27">
        <v>0</v>
      </c>
    </row>
    <row r="1439" spans="2:33">
      <c r="B1439" s="26">
        <f>CRP!K1386</f>
        <v>0</v>
      </c>
      <c r="C1439" s="27">
        <f>CRP!L1386</f>
        <v>0</v>
      </c>
      <c r="D1439" s="27">
        <f>CRP!M1386</f>
        <v>0</v>
      </c>
      <c r="E1439" s="27">
        <f>CRP!N1386</f>
        <v>0</v>
      </c>
      <c r="F1439" s="27">
        <f>CRP!O1386</f>
        <v>0</v>
      </c>
      <c r="G1439" s="27">
        <f>CRP!P1386</f>
        <v>0</v>
      </c>
      <c r="H1439" s="27">
        <f>CRP!Q1386</f>
        <v>0</v>
      </c>
      <c r="AA1439" s="26">
        <v>0</v>
      </c>
      <c r="AB1439" s="27">
        <v>0</v>
      </c>
      <c r="AC1439" s="27">
        <v>0</v>
      </c>
      <c r="AD1439" s="27">
        <v>0</v>
      </c>
      <c r="AE1439" s="27">
        <v>0</v>
      </c>
      <c r="AF1439" s="27">
        <v>0</v>
      </c>
      <c r="AG1439" s="27">
        <v>0</v>
      </c>
    </row>
    <row r="1440" spans="2:33">
      <c r="B1440" s="26">
        <f>CRP!K1387</f>
        <v>0</v>
      </c>
      <c r="C1440" s="27">
        <f>CRP!L1387</f>
        <v>0</v>
      </c>
      <c r="D1440" s="27">
        <f>CRP!M1387</f>
        <v>0</v>
      </c>
      <c r="E1440" s="27">
        <f>CRP!N1387</f>
        <v>0</v>
      </c>
      <c r="F1440" s="27">
        <f>CRP!O1387</f>
        <v>0</v>
      </c>
      <c r="G1440" s="27">
        <f>CRP!P1387</f>
        <v>0</v>
      </c>
      <c r="H1440" s="27">
        <f>CRP!Q1387</f>
        <v>0</v>
      </c>
      <c r="AA1440" s="26">
        <v>0</v>
      </c>
      <c r="AB1440" s="27">
        <v>0</v>
      </c>
      <c r="AC1440" s="27">
        <v>0</v>
      </c>
      <c r="AD1440" s="27">
        <v>0</v>
      </c>
      <c r="AE1440" s="27">
        <v>0</v>
      </c>
      <c r="AF1440" s="27">
        <v>0</v>
      </c>
      <c r="AG1440" s="27">
        <v>0</v>
      </c>
    </row>
    <row r="1441" spans="2:33">
      <c r="B1441" s="26">
        <f>CRP!K1388</f>
        <v>0</v>
      </c>
      <c r="C1441" s="27">
        <f>CRP!L1388</f>
        <v>0</v>
      </c>
      <c r="D1441" s="27">
        <f>CRP!M1388</f>
        <v>0</v>
      </c>
      <c r="E1441" s="27">
        <f>CRP!N1388</f>
        <v>0</v>
      </c>
      <c r="F1441" s="27">
        <f>CRP!O1388</f>
        <v>0</v>
      </c>
      <c r="G1441" s="27">
        <f>CRP!P1388</f>
        <v>0</v>
      </c>
      <c r="H1441" s="27">
        <f>CRP!Q1388</f>
        <v>0</v>
      </c>
      <c r="AA1441" s="26">
        <v>0</v>
      </c>
      <c r="AB1441" s="27">
        <v>0</v>
      </c>
      <c r="AC1441" s="27">
        <v>0</v>
      </c>
      <c r="AD1441" s="27">
        <v>0</v>
      </c>
      <c r="AE1441" s="27">
        <v>0</v>
      </c>
      <c r="AF1441" s="27">
        <v>0</v>
      </c>
      <c r="AG1441" s="27">
        <v>0</v>
      </c>
    </row>
    <row r="1442" spans="2:33">
      <c r="B1442" s="26">
        <f>CRP!K1389</f>
        <v>0</v>
      </c>
      <c r="C1442" s="27">
        <f>CRP!L1389</f>
        <v>0</v>
      </c>
      <c r="D1442" s="27">
        <f>CRP!M1389</f>
        <v>0</v>
      </c>
      <c r="E1442" s="27">
        <f>CRP!N1389</f>
        <v>0</v>
      </c>
      <c r="F1442" s="27">
        <f>CRP!O1389</f>
        <v>0</v>
      </c>
      <c r="G1442" s="27">
        <f>CRP!P1389</f>
        <v>0</v>
      </c>
      <c r="H1442" s="27">
        <f>CRP!Q1389</f>
        <v>0</v>
      </c>
      <c r="AA1442" s="26">
        <v>0</v>
      </c>
      <c r="AB1442" s="27">
        <v>0</v>
      </c>
      <c r="AC1442" s="27">
        <v>0</v>
      </c>
      <c r="AD1442" s="27">
        <v>0</v>
      </c>
      <c r="AE1442" s="27">
        <v>0</v>
      </c>
      <c r="AF1442" s="27">
        <v>0</v>
      </c>
      <c r="AG1442" s="27">
        <v>0</v>
      </c>
    </row>
    <row r="1443" spans="2:33">
      <c r="B1443" s="26">
        <f>CRP!K1390</f>
        <v>0</v>
      </c>
      <c r="C1443" s="27">
        <f>CRP!L1390</f>
        <v>0</v>
      </c>
      <c r="D1443" s="27">
        <f>CRP!M1390</f>
        <v>0</v>
      </c>
      <c r="E1443" s="27">
        <f>CRP!N1390</f>
        <v>0</v>
      </c>
      <c r="F1443" s="27">
        <f>CRP!O1390</f>
        <v>0</v>
      </c>
      <c r="G1443" s="27">
        <f>CRP!P1390</f>
        <v>0</v>
      </c>
      <c r="H1443" s="27">
        <f>CRP!Q1390</f>
        <v>0</v>
      </c>
      <c r="AA1443" s="26">
        <v>0</v>
      </c>
      <c r="AB1443" s="27">
        <v>0</v>
      </c>
      <c r="AC1443" s="27">
        <v>0</v>
      </c>
      <c r="AD1443" s="27">
        <v>0</v>
      </c>
      <c r="AE1443" s="27">
        <v>0</v>
      </c>
      <c r="AF1443" s="27">
        <v>0</v>
      </c>
      <c r="AG1443" s="27">
        <v>0</v>
      </c>
    </row>
    <row r="1444" spans="2:33">
      <c r="B1444" s="26">
        <f>CRP!K1391</f>
        <v>0</v>
      </c>
      <c r="C1444" s="27">
        <f>CRP!L1391</f>
        <v>0</v>
      </c>
      <c r="D1444" s="27">
        <f>CRP!M1391</f>
        <v>0</v>
      </c>
      <c r="E1444" s="27">
        <f>CRP!N1391</f>
        <v>0</v>
      </c>
      <c r="F1444" s="27">
        <f>CRP!O1391</f>
        <v>0</v>
      </c>
      <c r="G1444" s="27">
        <f>CRP!P1391</f>
        <v>0</v>
      </c>
      <c r="H1444" s="27">
        <f>CRP!Q1391</f>
        <v>0</v>
      </c>
      <c r="AA1444" s="26">
        <v>0</v>
      </c>
      <c r="AB1444" s="27">
        <v>0</v>
      </c>
      <c r="AC1444" s="27">
        <v>0</v>
      </c>
      <c r="AD1444" s="27">
        <v>0</v>
      </c>
      <c r="AE1444" s="27">
        <v>0</v>
      </c>
      <c r="AF1444" s="27">
        <v>0</v>
      </c>
      <c r="AG1444" s="27">
        <v>0</v>
      </c>
    </row>
    <row r="1445" spans="2:33">
      <c r="B1445" s="26">
        <f>CRP!K1392</f>
        <v>0</v>
      </c>
      <c r="C1445" s="27">
        <f>CRP!L1392</f>
        <v>0</v>
      </c>
      <c r="D1445" s="27">
        <f>CRP!M1392</f>
        <v>0</v>
      </c>
      <c r="E1445" s="27">
        <f>CRP!N1392</f>
        <v>0</v>
      </c>
      <c r="F1445" s="27">
        <f>CRP!O1392</f>
        <v>0</v>
      </c>
      <c r="G1445" s="27">
        <f>CRP!P1392</f>
        <v>0</v>
      </c>
      <c r="H1445" s="27">
        <f>CRP!Q1392</f>
        <v>0</v>
      </c>
      <c r="AA1445" s="26">
        <v>0</v>
      </c>
      <c r="AB1445" s="27">
        <v>0</v>
      </c>
      <c r="AC1445" s="27">
        <v>0</v>
      </c>
      <c r="AD1445" s="27">
        <v>0</v>
      </c>
      <c r="AE1445" s="27">
        <v>0</v>
      </c>
      <c r="AF1445" s="27">
        <v>0</v>
      </c>
      <c r="AG1445" s="27">
        <v>0</v>
      </c>
    </row>
    <row r="1446" spans="2:33">
      <c r="B1446" s="26">
        <f>CRP!K1393</f>
        <v>0</v>
      </c>
      <c r="C1446" s="27">
        <f>CRP!L1393</f>
        <v>0</v>
      </c>
      <c r="D1446" s="27">
        <f>CRP!M1393</f>
        <v>0</v>
      </c>
      <c r="E1446" s="27">
        <f>CRP!N1393</f>
        <v>0</v>
      </c>
      <c r="F1446" s="27">
        <f>CRP!O1393</f>
        <v>0</v>
      </c>
      <c r="G1446" s="27">
        <f>CRP!P1393</f>
        <v>0</v>
      </c>
      <c r="H1446" s="27">
        <f>CRP!Q1393</f>
        <v>0</v>
      </c>
      <c r="AA1446" s="26">
        <v>0</v>
      </c>
      <c r="AB1446" s="27">
        <v>0</v>
      </c>
      <c r="AC1446" s="27">
        <v>0</v>
      </c>
      <c r="AD1446" s="27">
        <v>0</v>
      </c>
      <c r="AE1446" s="27">
        <v>0</v>
      </c>
      <c r="AF1446" s="27">
        <v>0</v>
      </c>
      <c r="AG1446" s="27">
        <v>0</v>
      </c>
    </row>
    <row r="1447" spans="2:33">
      <c r="B1447" s="26">
        <f>CRP!K1394</f>
        <v>0</v>
      </c>
      <c r="C1447" s="27">
        <f>CRP!L1394</f>
        <v>0</v>
      </c>
      <c r="D1447" s="27">
        <f>CRP!M1394</f>
        <v>0</v>
      </c>
      <c r="E1447" s="27">
        <f>CRP!N1394</f>
        <v>0</v>
      </c>
      <c r="F1447" s="27">
        <f>CRP!O1394</f>
        <v>0</v>
      </c>
      <c r="G1447" s="27">
        <f>CRP!P1394</f>
        <v>0</v>
      </c>
      <c r="H1447" s="27">
        <f>CRP!Q1394</f>
        <v>0</v>
      </c>
      <c r="AA1447" s="26">
        <v>0</v>
      </c>
      <c r="AB1447" s="27">
        <v>0</v>
      </c>
      <c r="AC1447" s="27">
        <v>0</v>
      </c>
      <c r="AD1447" s="27">
        <v>0</v>
      </c>
      <c r="AE1447" s="27">
        <v>0</v>
      </c>
      <c r="AF1447" s="27">
        <v>0</v>
      </c>
      <c r="AG1447" s="27">
        <v>0</v>
      </c>
    </row>
    <row r="1448" spans="2:33">
      <c r="B1448" s="26">
        <f>CRP!K1395</f>
        <v>0</v>
      </c>
      <c r="C1448" s="27">
        <f>CRP!L1395</f>
        <v>0</v>
      </c>
      <c r="D1448" s="27">
        <f>CRP!M1395</f>
        <v>0</v>
      </c>
      <c r="E1448" s="27">
        <f>CRP!N1395</f>
        <v>0</v>
      </c>
      <c r="F1448" s="27">
        <f>CRP!O1395</f>
        <v>0</v>
      </c>
      <c r="G1448" s="27">
        <f>CRP!P1395</f>
        <v>0</v>
      </c>
      <c r="H1448" s="27">
        <f>CRP!Q1395</f>
        <v>0</v>
      </c>
      <c r="AA1448" s="26">
        <v>0</v>
      </c>
      <c r="AB1448" s="27">
        <v>0</v>
      </c>
      <c r="AC1448" s="27">
        <v>0</v>
      </c>
      <c r="AD1448" s="27">
        <v>0</v>
      </c>
      <c r="AE1448" s="27">
        <v>0</v>
      </c>
      <c r="AF1448" s="27">
        <v>0</v>
      </c>
      <c r="AG1448" s="27">
        <v>0</v>
      </c>
    </row>
    <row r="1449" spans="2:33">
      <c r="B1449" s="26">
        <f>CRP!K1396</f>
        <v>0</v>
      </c>
      <c r="C1449" s="27">
        <f>CRP!L1396</f>
        <v>0</v>
      </c>
      <c r="D1449" s="27">
        <f>CRP!M1396</f>
        <v>0</v>
      </c>
      <c r="E1449" s="27">
        <f>CRP!N1396</f>
        <v>0</v>
      </c>
      <c r="F1449" s="27">
        <f>CRP!O1396</f>
        <v>0</v>
      </c>
      <c r="G1449" s="27">
        <f>CRP!P1396</f>
        <v>0</v>
      </c>
      <c r="H1449" s="27">
        <f>CRP!Q1396</f>
        <v>0</v>
      </c>
      <c r="AA1449" s="26">
        <v>0</v>
      </c>
      <c r="AB1449" s="27">
        <v>0</v>
      </c>
      <c r="AC1449" s="27">
        <v>0</v>
      </c>
      <c r="AD1449" s="27">
        <v>0</v>
      </c>
      <c r="AE1449" s="27">
        <v>0</v>
      </c>
      <c r="AF1449" s="27">
        <v>0</v>
      </c>
      <c r="AG1449" s="27">
        <v>0</v>
      </c>
    </row>
    <row r="1450" spans="2:33">
      <c r="B1450" s="26">
        <f>CRP!K1397</f>
        <v>0</v>
      </c>
      <c r="C1450" s="27">
        <f>CRP!L1397</f>
        <v>0</v>
      </c>
      <c r="D1450" s="27">
        <f>CRP!M1397</f>
        <v>0</v>
      </c>
      <c r="E1450" s="27">
        <f>CRP!N1397</f>
        <v>0</v>
      </c>
      <c r="F1450" s="27">
        <f>CRP!O1397</f>
        <v>0</v>
      </c>
      <c r="G1450" s="27">
        <f>CRP!P1397</f>
        <v>0</v>
      </c>
      <c r="H1450" s="27">
        <f>CRP!Q1397</f>
        <v>0</v>
      </c>
      <c r="AA1450" s="26">
        <v>0</v>
      </c>
      <c r="AB1450" s="27">
        <v>0</v>
      </c>
      <c r="AC1450" s="27">
        <v>0</v>
      </c>
      <c r="AD1450" s="27">
        <v>0</v>
      </c>
      <c r="AE1450" s="27">
        <v>0</v>
      </c>
      <c r="AF1450" s="27">
        <v>0</v>
      </c>
      <c r="AG1450" s="27">
        <v>0</v>
      </c>
    </row>
    <row r="1451" spans="2:33">
      <c r="B1451" s="26">
        <f>CRP!K1398</f>
        <v>0</v>
      </c>
      <c r="C1451" s="27">
        <f>CRP!L1398</f>
        <v>0</v>
      </c>
      <c r="D1451" s="27">
        <f>CRP!M1398</f>
        <v>0</v>
      </c>
      <c r="E1451" s="27">
        <f>CRP!N1398</f>
        <v>0</v>
      </c>
      <c r="F1451" s="27">
        <f>CRP!O1398</f>
        <v>0</v>
      </c>
      <c r="G1451" s="27">
        <f>CRP!P1398</f>
        <v>0</v>
      </c>
      <c r="H1451" s="27">
        <f>CRP!Q1398</f>
        <v>0</v>
      </c>
      <c r="AA1451" s="26">
        <v>0</v>
      </c>
      <c r="AB1451" s="27">
        <v>0</v>
      </c>
      <c r="AC1451" s="27">
        <v>0</v>
      </c>
      <c r="AD1451" s="27">
        <v>0</v>
      </c>
      <c r="AE1451" s="27">
        <v>0</v>
      </c>
      <c r="AF1451" s="27">
        <v>0</v>
      </c>
      <c r="AG1451" s="27">
        <v>0</v>
      </c>
    </row>
    <row r="1452" spans="2:33">
      <c r="B1452" s="26">
        <f>CRP!K1399</f>
        <v>0</v>
      </c>
      <c r="C1452" s="27">
        <f>CRP!L1399</f>
        <v>0</v>
      </c>
      <c r="D1452" s="27">
        <f>CRP!M1399</f>
        <v>0</v>
      </c>
      <c r="E1452" s="27">
        <f>CRP!N1399</f>
        <v>0</v>
      </c>
      <c r="F1452" s="27">
        <f>CRP!O1399</f>
        <v>0</v>
      </c>
      <c r="G1452" s="27">
        <f>CRP!P1399</f>
        <v>0</v>
      </c>
      <c r="H1452" s="27">
        <f>CRP!Q1399</f>
        <v>0</v>
      </c>
      <c r="AA1452" s="26">
        <v>0</v>
      </c>
      <c r="AB1452" s="27">
        <v>0</v>
      </c>
      <c r="AC1452" s="27">
        <v>0</v>
      </c>
      <c r="AD1452" s="27">
        <v>0</v>
      </c>
      <c r="AE1452" s="27">
        <v>0</v>
      </c>
      <c r="AF1452" s="27">
        <v>0</v>
      </c>
      <c r="AG1452" s="27">
        <v>0</v>
      </c>
    </row>
    <row r="1453" spans="2:33">
      <c r="B1453" s="26">
        <f>CRP!K1400</f>
        <v>0</v>
      </c>
      <c r="C1453" s="27">
        <f>CRP!L1400</f>
        <v>0</v>
      </c>
      <c r="D1453" s="27">
        <f>CRP!M1400</f>
        <v>0</v>
      </c>
      <c r="E1453" s="27">
        <f>CRP!N1400</f>
        <v>0</v>
      </c>
      <c r="F1453" s="27">
        <f>CRP!O1400</f>
        <v>0</v>
      </c>
      <c r="G1453" s="27">
        <f>CRP!P1400</f>
        <v>0</v>
      </c>
      <c r="H1453" s="27">
        <f>CRP!Q1400</f>
        <v>0</v>
      </c>
      <c r="AA1453" s="26">
        <v>0</v>
      </c>
      <c r="AB1453" s="27">
        <v>0</v>
      </c>
      <c r="AC1453" s="27">
        <v>0</v>
      </c>
      <c r="AD1453" s="27">
        <v>0</v>
      </c>
      <c r="AE1453" s="27">
        <v>0</v>
      </c>
      <c r="AF1453" s="27">
        <v>0</v>
      </c>
      <c r="AG1453" s="27">
        <v>0</v>
      </c>
    </row>
    <row r="1454" spans="2:33">
      <c r="B1454" s="26">
        <f>CRP!K1401</f>
        <v>0</v>
      </c>
      <c r="C1454" s="27">
        <f>CRP!L1401</f>
        <v>0</v>
      </c>
      <c r="D1454" s="27">
        <f>CRP!M1401</f>
        <v>0</v>
      </c>
      <c r="E1454" s="27">
        <f>CRP!N1401</f>
        <v>0</v>
      </c>
      <c r="F1454" s="27">
        <f>CRP!O1401</f>
        <v>0</v>
      </c>
      <c r="G1454" s="27">
        <f>CRP!P1401</f>
        <v>0</v>
      </c>
      <c r="H1454" s="27">
        <f>CRP!Q1401</f>
        <v>0</v>
      </c>
      <c r="AA1454" s="26">
        <v>0</v>
      </c>
      <c r="AB1454" s="27">
        <v>0</v>
      </c>
      <c r="AC1454" s="27">
        <v>0</v>
      </c>
      <c r="AD1454" s="27">
        <v>0</v>
      </c>
      <c r="AE1454" s="27">
        <v>0</v>
      </c>
      <c r="AF1454" s="27">
        <v>0</v>
      </c>
      <c r="AG1454" s="27">
        <v>0</v>
      </c>
    </row>
    <row r="1455" spans="2:33">
      <c r="B1455" s="26">
        <f>CRP!K1402</f>
        <v>0</v>
      </c>
      <c r="C1455" s="27">
        <f>CRP!L1402</f>
        <v>0</v>
      </c>
      <c r="D1455" s="27">
        <f>CRP!M1402</f>
        <v>0</v>
      </c>
      <c r="E1455" s="27">
        <f>CRP!N1402</f>
        <v>0</v>
      </c>
      <c r="F1455" s="27">
        <f>CRP!O1402</f>
        <v>0</v>
      </c>
      <c r="G1455" s="27">
        <f>CRP!P1402</f>
        <v>0</v>
      </c>
      <c r="H1455" s="27">
        <f>CRP!Q1402</f>
        <v>0</v>
      </c>
      <c r="AA1455" s="26">
        <v>0</v>
      </c>
      <c r="AB1455" s="27">
        <v>0</v>
      </c>
      <c r="AC1455" s="27">
        <v>0</v>
      </c>
      <c r="AD1455" s="27">
        <v>0</v>
      </c>
      <c r="AE1455" s="27">
        <v>0</v>
      </c>
      <c r="AF1455" s="27">
        <v>0</v>
      </c>
      <c r="AG1455" s="27">
        <v>0</v>
      </c>
    </row>
    <row r="1456" spans="2:33">
      <c r="B1456" s="26">
        <f>CRP!K1403</f>
        <v>0</v>
      </c>
      <c r="C1456" s="27">
        <f>CRP!L1403</f>
        <v>0</v>
      </c>
      <c r="D1456" s="27">
        <f>CRP!M1403</f>
        <v>0</v>
      </c>
      <c r="E1456" s="27">
        <f>CRP!N1403</f>
        <v>0</v>
      </c>
      <c r="F1456" s="27">
        <f>CRP!O1403</f>
        <v>0</v>
      </c>
      <c r="G1456" s="27">
        <f>CRP!P1403</f>
        <v>0</v>
      </c>
      <c r="H1456" s="27">
        <f>CRP!Q1403</f>
        <v>0</v>
      </c>
      <c r="AA1456" s="26">
        <v>0</v>
      </c>
      <c r="AB1456" s="27">
        <v>0</v>
      </c>
      <c r="AC1456" s="27">
        <v>0</v>
      </c>
      <c r="AD1456" s="27">
        <v>0</v>
      </c>
      <c r="AE1456" s="27">
        <v>0</v>
      </c>
      <c r="AF1456" s="27">
        <v>0</v>
      </c>
      <c r="AG1456" s="27">
        <v>0</v>
      </c>
    </row>
    <row r="1457" spans="2:33">
      <c r="B1457" s="26">
        <f>CRP!K1404</f>
        <v>0</v>
      </c>
      <c r="C1457" s="27">
        <f>CRP!L1404</f>
        <v>0</v>
      </c>
      <c r="D1457" s="27">
        <f>CRP!M1404</f>
        <v>0</v>
      </c>
      <c r="E1457" s="27">
        <f>CRP!N1404</f>
        <v>0</v>
      </c>
      <c r="F1457" s="27">
        <f>CRP!O1404</f>
        <v>0</v>
      </c>
      <c r="G1457" s="27">
        <f>CRP!P1404</f>
        <v>0</v>
      </c>
      <c r="H1457" s="27">
        <f>CRP!Q1404</f>
        <v>0</v>
      </c>
      <c r="AA1457" s="26">
        <v>0</v>
      </c>
      <c r="AB1457" s="27">
        <v>0</v>
      </c>
      <c r="AC1457" s="27">
        <v>0</v>
      </c>
      <c r="AD1457" s="27">
        <v>0</v>
      </c>
      <c r="AE1457" s="27">
        <v>0</v>
      </c>
      <c r="AF1457" s="27">
        <v>0</v>
      </c>
      <c r="AG1457" s="27">
        <v>0</v>
      </c>
    </row>
    <row r="1458" spans="2:33">
      <c r="B1458" s="26">
        <f>CRP!K1405</f>
        <v>0</v>
      </c>
      <c r="C1458" s="27">
        <f>CRP!L1405</f>
        <v>0</v>
      </c>
      <c r="D1458" s="27">
        <f>CRP!M1405</f>
        <v>0</v>
      </c>
      <c r="E1458" s="27">
        <f>CRP!N1405</f>
        <v>0</v>
      </c>
      <c r="F1458" s="27">
        <f>CRP!O1405</f>
        <v>0</v>
      </c>
      <c r="G1458" s="27">
        <f>CRP!P1405</f>
        <v>0</v>
      </c>
      <c r="H1458" s="27">
        <f>CRP!Q1405</f>
        <v>0</v>
      </c>
      <c r="AA1458" s="26">
        <v>0</v>
      </c>
      <c r="AB1458" s="27">
        <v>0</v>
      </c>
      <c r="AC1458" s="27">
        <v>0</v>
      </c>
      <c r="AD1458" s="27">
        <v>0</v>
      </c>
      <c r="AE1458" s="27">
        <v>0</v>
      </c>
      <c r="AF1458" s="27">
        <v>0</v>
      </c>
      <c r="AG1458" s="27">
        <v>0</v>
      </c>
    </row>
    <row r="1459" spans="2:33">
      <c r="B1459" s="26">
        <f>CRP!K1406</f>
        <v>0</v>
      </c>
      <c r="C1459" s="27">
        <f>CRP!L1406</f>
        <v>0</v>
      </c>
      <c r="D1459" s="27">
        <f>CRP!M1406</f>
        <v>0</v>
      </c>
      <c r="E1459" s="27">
        <f>CRP!N1406</f>
        <v>0</v>
      </c>
      <c r="F1459" s="27">
        <f>CRP!O1406</f>
        <v>0</v>
      </c>
      <c r="G1459" s="27">
        <f>CRP!P1406</f>
        <v>0</v>
      </c>
      <c r="H1459" s="27">
        <f>CRP!Q1406</f>
        <v>0</v>
      </c>
      <c r="AA1459" s="26">
        <v>0</v>
      </c>
      <c r="AB1459" s="27">
        <v>0</v>
      </c>
      <c r="AC1459" s="27">
        <v>0</v>
      </c>
      <c r="AD1459" s="27">
        <v>0</v>
      </c>
      <c r="AE1459" s="27">
        <v>0</v>
      </c>
      <c r="AF1459" s="27">
        <v>0</v>
      </c>
      <c r="AG1459" s="27">
        <v>0</v>
      </c>
    </row>
    <row r="1460" spans="2:33">
      <c r="B1460" s="26">
        <f>CRP!K1407</f>
        <v>0</v>
      </c>
      <c r="C1460" s="27">
        <f>CRP!L1407</f>
        <v>0</v>
      </c>
      <c r="D1460" s="27">
        <f>CRP!M1407</f>
        <v>0</v>
      </c>
      <c r="E1460" s="27">
        <f>CRP!N1407</f>
        <v>0</v>
      </c>
      <c r="F1460" s="27">
        <f>CRP!O1407</f>
        <v>0</v>
      </c>
      <c r="G1460" s="27">
        <f>CRP!P1407</f>
        <v>0</v>
      </c>
      <c r="H1460" s="27">
        <f>CRP!Q1407</f>
        <v>0</v>
      </c>
      <c r="AA1460" s="26">
        <v>0</v>
      </c>
      <c r="AB1460" s="27">
        <v>0</v>
      </c>
      <c r="AC1460" s="27">
        <v>0</v>
      </c>
      <c r="AD1460" s="27">
        <v>0</v>
      </c>
      <c r="AE1460" s="27">
        <v>0</v>
      </c>
      <c r="AF1460" s="27">
        <v>0</v>
      </c>
      <c r="AG1460" s="27">
        <v>0</v>
      </c>
    </row>
    <row r="1461" spans="2:33">
      <c r="B1461" s="26">
        <f>CRP!K1408</f>
        <v>0</v>
      </c>
      <c r="C1461" s="27">
        <f>CRP!L1408</f>
        <v>0</v>
      </c>
      <c r="D1461" s="27">
        <f>CRP!M1408</f>
        <v>0</v>
      </c>
      <c r="E1461" s="27">
        <f>CRP!N1408</f>
        <v>0</v>
      </c>
      <c r="F1461" s="27">
        <f>CRP!O1408</f>
        <v>0</v>
      </c>
      <c r="G1461" s="27">
        <f>CRP!P1408</f>
        <v>0</v>
      </c>
      <c r="H1461" s="27">
        <f>CRP!Q1408</f>
        <v>0</v>
      </c>
      <c r="AA1461" s="26">
        <v>0</v>
      </c>
      <c r="AB1461" s="27">
        <v>0</v>
      </c>
      <c r="AC1461" s="27">
        <v>0</v>
      </c>
      <c r="AD1461" s="27">
        <v>0</v>
      </c>
      <c r="AE1461" s="27">
        <v>0</v>
      </c>
      <c r="AF1461" s="27">
        <v>0</v>
      </c>
      <c r="AG1461" s="27">
        <v>0</v>
      </c>
    </row>
    <row r="1462" spans="2:33">
      <c r="B1462" s="26">
        <f>CRP!K1409</f>
        <v>0</v>
      </c>
      <c r="C1462" s="27">
        <f>CRP!L1409</f>
        <v>0</v>
      </c>
      <c r="D1462" s="27">
        <f>CRP!M1409</f>
        <v>0</v>
      </c>
      <c r="E1462" s="27">
        <f>CRP!N1409</f>
        <v>0</v>
      </c>
      <c r="F1462" s="27">
        <f>CRP!O1409</f>
        <v>0</v>
      </c>
      <c r="G1462" s="27">
        <f>CRP!P1409</f>
        <v>0</v>
      </c>
      <c r="H1462" s="27">
        <f>CRP!Q1409</f>
        <v>0</v>
      </c>
      <c r="AA1462" s="26">
        <v>0</v>
      </c>
      <c r="AB1462" s="27">
        <v>0</v>
      </c>
      <c r="AC1462" s="27">
        <v>0</v>
      </c>
      <c r="AD1462" s="27">
        <v>0</v>
      </c>
      <c r="AE1462" s="27">
        <v>0</v>
      </c>
      <c r="AF1462" s="27">
        <v>0</v>
      </c>
      <c r="AG1462" s="27">
        <v>0</v>
      </c>
    </row>
    <row r="1463" spans="2:33">
      <c r="B1463" s="26">
        <f>CRP!K1410</f>
        <v>0</v>
      </c>
      <c r="C1463" s="27">
        <f>CRP!L1410</f>
        <v>0</v>
      </c>
      <c r="D1463" s="27">
        <f>CRP!M1410</f>
        <v>0</v>
      </c>
      <c r="E1463" s="27">
        <f>CRP!N1410</f>
        <v>0</v>
      </c>
      <c r="F1463" s="27">
        <f>CRP!O1410</f>
        <v>0</v>
      </c>
      <c r="G1463" s="27">
        <f>CRP!P1410</f>
        <v>0</v>
      </c>
      <c r="H1463" s="27">
        <f>CRP!Q1410</f>
        <v>0</v>
      </c>
      <c r="AA1463" s="26">
        <v>0</v>
      </c>
      <c r="AB1463" s="27">
        <v>0</v>
      </c>
      <c r="AC1463" s="27">
        <v>0</v>
      </c>
      <c r="AD1463" s="27">
        <v>0</v>
      </c>
      <c r="AE1463" s="27">
        <v>0</v>
      </c>
      <c r="AF1463" s="27">
        <v>0</v>
      </c>
      <c r="AG1463" s="27">
        <v>0</v>
      </c>
    </row>
    <row r="1464" spans="2:33">
      <c r="B1464" s="26">
        <f>CRP!K1411</f>
        <v>0</v>
      </c>
      <c r="C1464" s="27">
        <f>CRP!L1411</f>
        <v>0</v>
      </c>
      <c r="D1464" s="27">
        <f>CRP!M1411</f>
        <v>0</v>
      </c>
      <c r="E1464" s="27">
        <f>CRP!N1411</f>
        <v>0</v>
      </c>
      <c r="F1464" s="27">
        <f>CRP!O1411</f>
        <v>0</v>
      </c>
      <c r="G1464" s="27">
        <f>CRP!P1411</f>
        <v>0</v>
      </c>
      <c r="H1464" s="27">
        <f>CRP!Q1411</f>
        <v>0</v>
      </c>
      <c r="AA1464" s="26">
        <v>0</v>
      </c>
      <c r="AB1464" s="27">
        <v>0</v>
      </c>
      <c r="AC1464" s="27">
        <v>0</v>
      </c>
      <c r="AD1464" s="27">
        <v>0</v>
      </c>
      <c r="AE1464" s="27">
        <v>0</v>
      </c>
      <c r="AF1464" s="27">
        <v>0</v>
      </c>
      <c r="AG1464" s="27">
        <v>0</v>
      </c>
    </row>
    <row r="1465" spans="2:33">
      <c r="B1465" s="26">
        <f>CRP!K1412</f>
        <v>0</v>
      </c>
      <c r="C1465" s="27">
        <f>CRP!L1412</f>
        <v>0</v>
      </c>
      <c r="D1465" s="27">
        <f>CRP!M1412</f>
        <v>0</v>
      </c>
      <c r="E1465" s="27">
        <f>CRP!N1412</f>
        <v>0</v>
      </c>
      <c r="F1465" s="27">
        <f>CRP!O1412</f>
        <v>0</v>
      </c>
      <c r="G1465" s="27">
        <f>CRP!P1412</f>
        <v>0</v>
      </c>
      <c r="H1465" s="27">
        <f>CRP!Q1412</f>
        <v>0</v>
      </c>
      <c r="AA1465" s="26">
        <v>0</v>
      </c>
      <c r="AB1465" s="27">
        <v>0</v>
      </c>
      <c r="AC1465" s="27">
        <v>0</v>
      </c>
      <c r="AD1465" s="27">
        <v>0</v>
      </c>
      <c r="AE1465" s="27">
        <v>0</v>
      </c>
      <c r="AF1465" s="27">
        <v>0</v>
      </c>
      <c r="AG1465" s="27">
        <v>0</v>
      </c>
    </row>
    <row r="1466" spans="2:33">
      <c r="B1466" s="26">
        <f>CRP!K1413</f>
        <v>0</v>
      </c>
      <c r="C1466" s="27">
        <f>CRP!L1413</f>
        <v>0</v>
      </c>
      <c r="D1466" s="27">
        <f>CRP!M1413</f>
        <v>0</v>
      </c>
      <c r="E1466" s="27">
        <f>CRP!N1413</f>
        <v>0</v>
      </c>
      <c r="F1466" s="27">
        <f>CRP!O1413</f>
        <v>0</v>
      </c>
      <c r="G1466" s="27">
        <f>CRP!P1413</f>
        <v>0</v>
      </c>
      <c r="H1466" s="27">
        <f>CRP!Q1413</f>
        <v>0</v>
      </c>
      <c r="AA1466" s="26">
        <v>0</v>
      </c>
      <c r="AB1466" s="27">
        <v>0</v>
      </c>
      <c r="AC1466" s="27">
        <v>0</v>
      </c>
      <c r="AD1466" s="27">
        <v>0</v>
      </c>
      <c r="AE1466" s="27">
        <v>0</v>
      </c>
      <c r="AF1466" s="27">
        <v>0</v>
      </c>
      <c r="AG1466" s="27">
        <v>0</v>
      </c>
    </row>
    <row r="1467" spans="2:33">
      <c r="B1467" s="26">
        <f>CRP!K1414</f>
        <v>0</v>
      </c>
      <c r="C1467" s="27">
        <f>CRP!L1414</f>
        <v>0</v>
      </c>
      <c r="D1467" s="27">
        <f>CRP!M1414</f>
        <v>0</v>
      </c>
      <c r="E1467" s="27">
        <f>CRP!N1414</f>
        <v>0</v>
      </c>
      <c r="F1467" s="27">
        <f>CRP!O1414</f>
        <v>0</v>
      </c>
      <c r="G1467" s="27">
        <f>CRP!P1414</f>
        <v>0</v>
      </c>
      <c r="H1467" s="27">
        <f>CRP!Q1414</f>
        <v>0</v>
      </c>
      <c r="AA1467" s="26">
        <v>0</v>
      </c>
      <c r="AB1467" s="27">
        <v>0</v>
      </c>
      <c r="AC1467" s="27">
        <v>0</v>
      </c>
      <c r="AD1467" s="27">
        <v>0</v>
      </c>
      <c r="AE1467" s="27">
        <v>0</v>
      </c>
      <c r="AF1467" s="27">
        <v>0</v>
      </c>
      <c r="AG1467" s="27">
        <v>0</v>
      </c>
    </row>
    <row r="1468" spans="2:33">
      <c r="B1468" s="26">
        <f>CRP!K1415</f>
        <v>0</v>
      </c>
      <c r="C1468" s="27">
        <f>CRP!L1415</f>
        <v>0</v>
      </c>
      <c r="D1468" s="27">
        <f>CRP!M1415</f>
        <v>0</v>
      </c>
      <c r="E1468" s="27">
        <f>CRP!N1415</f>
        <v>0</v>
      </c>
      <c r="F1468" s="27">
        <f>CRP!O1415</f>
        <v>0</v>
      </c>
      <c r="G1468" s="27">
        <f>CRP!P1415</f>
        <v>0</v>
      </c>
      <c r="H1468" s="27">
        <f>CRP!Q1415</f>
        <v>0</v>
      </c>
      <c r="AA1468" s="26">
        <v>0</v>
      </c>
      <c r="AB1468" s="27">
        <v>0</v>
      </c>
      <c r="AC1468" s="27">
        <v>0</v>
      </c>
      <c r="AD1468" s="27">
        <v>0</v>
      </c>
      <c r="AE1468" s="27">
        <v>0</v>
      </c>
      <c r="AF1468" s="27">
        <v>0</v>
      </c>
      <c r="AG1468" s="27">
        <v>0</v>
      </c>
    </row>
    <row r="1469" spans="2:33">
      <c r="B1469" s="26">
        <f>CRP!K1416</f>
        <v>0</v>
      </c>
      <c r="C1469" s="27">
        <f>CRP!L1416</f>
        <v>0</v>
      </c>
      <c r="D1469" s="27">
        <f>CRP!M1416</f>
        <v>0</v>
      </c>
      <c r="E1469" s="27">
        <f>CRP!N1416</f>
        <v>0</v>
      </c>
      <c r="F1469" s="27">
        <f>CRP!O1416</f>
        <v>0</v>
      </c>
      <c r="G1469" s="27">
        <f>CRP!P1416</f>
        <v>0</v>
      </c>
      <c r="H1469" s="27">
        <f>CRP!Q1416</f>
        <v>0</v>
      </c>
      <c r="AA1469" s="26">
        <v>0</v>
      </c>
      <c r="AB1469" s="27">
        <v>0</v>
      </c>
      <c r="AC1469" s="27">
        <v>0</v>
      </c>
      <c r="AD1469" s="27">
        <v>0</v>
      </c>
      <c r="AE1469" s="27">
        <v>0</v>
      </c>
      <c r="AF1469" s="27">
        <v>0</v>
      </c>
      <c r="AG1469" s="27">
        <v>0</v>
      </c>
    </row>
    <row r="1470" spans="2:33">
      <c r="B1470" s="26">
        <f>CRP!K1417</f>
        <v>0</v>
      </c>
      <c r="C1470" s="27">
        <f>CRP!L1417</f>
        <v>0</v>
      </c>
      <c r="D1470" s="27">
        <f>CRP!M1417</f>
        <v>0</v>
      </c>
      <c r="E1470" s="27">
        <f>CRP!N1417</f>
        <v>0</v>
      </c>
      <c r="F1470" s="27">
        <f>CRP!O1417</f>
        <v>0</v>
      </c>
      <c r="G1470" s="27">
        <f>CRP!P1417</f>
        <v>0</v>
      </c>
      <c r="H1470" s="27">
        <f>CRP!Q1417</f>
        <v>0</v>
      </c>
      <c r="AA1470" s="26">
        <v>0</v>
      </c>
      <c r="AB1470" s="27">
        <v>0</v>
      </c>
      <c r="AC1470" s="27">
        <v>0</v>
      </c>
      <c r="AD1470" s="27">
        <v>0</v>
      </c>
      <c r="AE1470" s="27">
        <v>0</v>
      </c>
      <c r="AF1470" s="27">
        <v>0</v>
      </c>
      <c r="AG1470" s="27">
        <v>0</v>
      </c>
    </row>
    <row r="1471" spans="2:33">
      <c r="B1471" s="26">
        <f>CRP!K1418</f>
        <v>0</v>
      </c>
      <c r="C1471" s="27">
        <f>CRP!L1418</f>
        <v>0</v>
      </c>
      <c r="D1471" s="27">
        <f>CRP!M1418</f>
        <v>0</v>
      </c>
      <c r="E1471" s="27">
        <f>CRP!N1418</f>
        <v>0</v>
      </c>
      <c r="F1471" s="27">
        <f>CRP!O1418</f>
        <v>0</v>
      </c>
      <c r="G1471" s="27">
        <f>CRP!P1418</f>
        <v>0</v>
      </c>
      <c r="H1471" s="27">
        <f>CRP!Q1418</f>
        <v>0</v>
      </c>
      <c r="AA1471" s="26">
        <v>0</v>
      </c>
      <c r="AB1471" s="27">
        <v>0</v>
      </c>
      <c r="AC1471" s="27">
        <v>0</v>
      </c>
      <c r="AD1471" s="27">
        <v>0</v>
      </c>
      <c r="AE1471" s="27">
        <v>0</v>
      </c>
      <c r="AF1471" s="27">
        <v>0</v>
      </c>
      <c r="AG1471" s="27">
        <v>0</v>
      </c>
    </row>
    <row r="1472" spans="2:33">
      <c r="B1472" s="26">
        <f>CRP!K1419</f>
        <v>0</v>
      </c>
      <c r="C1472" s="27">
        <f>CRP!L1419</f>
        <v>0</v>
      </c>
      <c r="D1472" s="27">
        <f>CRP!M1419</f>
        <v>0</v>
      </c>
      <c r="E1472" s="27">
        <f>CRP!N1419</f>
        <v>0</v>
      </c>
      <c r="F1472" s="27">
        <f>CRP!O1419</f>
        <v>0</v>
      </c>
      <c r="G1472" s="27">
        <f>CRP!P1419</f>
        <v>0</v>
      </c>
      <c r="H1472" s="27">
        <f>CRP!Q1419</f>
        <v>0</v>
      </c>
      <c r="AA1472" s="26">
        <v>0</v>
      </c>
      <c r="AB1472" s="27">
        <v>0</v>
      </c>
      <c r="AC1472" s="27">
        <v>0</v>
      </c>
      <c r="AD1472" s="27">
        <v>0</v>
      </c>
      <c r="AE1472" s="27">
        <v>0</v>
      </c>
      <c r="AF1472" s="27">
        <v>0</v>
      </c>
      <c r="AG1472" s="27">
        <v>0</v>
      </c>
    </row>
    <row r="1473" spans="2:33">
      <c r="B1473" s="26">
        <f>CRP!K1420</f>
        <v>0</v>
      </c>
      <c r="C1473" s="27">
        <f>CRP!L1420</f>
        <v>0</v>
      </c>
      <c r="D1473" s="27">
        <f>CRP!M1420</f>
        <v>0</v>
      </c>
      <c r="E1473" s="27">
        <f>CRP!N1420</f>
        <v>0</v>
      </c>
      <c r="F1473" s="27">
        <f>CRP!O1420</f>
        <v>0</v>
      </c>
      <c r="G1473" s="27">
        <f>CRP!P1420</f>
        <v>0</v>
      </c>
      <c r="H1473" s="27">
        <f>CRP!Q1420</f>
        <v>0</v>
      </c>
      <c r="AA1473" s="26">
        <v>0</v>
      </c>
      <c r="AB1473" s="27">
        <v>0</v>
      </c>
      <c r="AC1473" s="27">
        <v>0</v>
      </c>
      <c r="AD1473" s="27">
        <v>0</v>
      </c>
      <c r="AE1473" s="27">
        <v>0</v>
      </c>
      <c r="AF1473" s="27">
        <v>0</v>
      </c>
      <c r="AG1473" s="27">
        <v>0</v>
      </c>
    </row>
    <row r="1474" spans="2:33">
      <c r="B1474" s="26">
        <f>CRP!K1421</f>
        <v>0</v>
      </c>
      <c r="C1474" s="27">
        <f>CRP!L1421</f>
        <v>0</v>
      </c>
      <c r="D1474" s="27">
        <f>CRP!M1421</f>
        <v>0</v>
      </c>
      <c r="E1474" s="27">
        <f>CRP!N1421</f>
        <v>0</v>
      </c>
      <c r="F1474" s="27">
        <f>CRP!O1421</f>
        <v>0</v>
      </c>
      <c r="G1474" s="27">
        <f>CRP!P1421</f>
        <v>0</v>
      </c>
      <c r="H1474" s="27">
        <f>CRP!Q1421</f>
        <v>0</v>
      </c>
      <c r="AA1474" s="26">
        <v>0</v>
      </c>
      <c r="AB1474" s="27">
        <v>0</v>
      </c>
      <c r="AC1474" s="27">
        <v>0</v>
      </c>
      <c r="AD1474" s="27">
        <v>0</v>
      </c>
      <c r="AE1474" s="27">
        <v>0</v>
      </c>
      <c r="AF1474" s="27">
        <v>0</v>
      </c>
      <c r="AG1474" s="27">
        <v>0</v>
      </c>
    </row>
    <row r="1475" spans="2:33">
      <c r="B1475" s="26">
        <f>CRP!K1422</f>
        <v>0</v>
      </c>
      <c r="C1475" s="27">
        <f>CRP!L1422</f>
        <v>0</v>
      </c>
      <c r="D1475" s="27">
        <f>CRP!M1422</f>
        <v>0</v>
      </c>
      <c r="E1475" s="27">
        <f>CRP!N1422</f>
        <v>0</v>
      </c>
      <c r="F1475" s="27">
        <f>CRP!O1422</f>
        <v>0</v>
      </c>
      <c r="G1475" s="27">
        <f>CRP!P1422</f>
        <v>0</v>
      </c>
      <c r="H1475" s="27">
        <f>CRP!Q1422</f>
        <v>0</v>
      </c>
      <c r="AA1475" s="26">
        <v>0</v>
      </c>
      <c r="AB1475" s="27">
        <v>0</v>
      </c>
      <c r="AC1475" s="27">
        <v>0</v>
      </c>
      <c r="AD1475" s="27">
        <v>0</v>
      </c>
      <c r="AE1475" s="27">
        <v>0</v>
      </c>
      <c r="AF1475" s="27">
        <v>0</v>
      </c>
      <c r="AG1475" s="27">
        <v>0</v>
      </c>
    </row>
    <row r="1476" spans="2:33">
      <c r="B1476" s="26">
        <f>CRP!K1423</f>
        <v>0</v>
      </c>
      <c r="C1476" s="27">
        <f>CRP!L1423</f>
        <v>0</v>
      </c>
      <c r="D1476" s="27">
        <f>CRP!M1423</f>
        <v>0</v>
      </c>
      <c r="E1476" s="27">
        <f>CRP!N1423</f>
        <v>0</v>
      </c>
      <c r="F1476" s="27">
        <f>CRP!O1423</f>
        <v>0</v>
      </c>
      <c r="G1476" s="27">
        <f>CRP!P1423</f>
        <v>0</v>
      </c>
      <c r="H1476" s="27">
        <f>CRP!Q1423</f>
        <v>0</v>
      </c>
      <c r="AA1476" s="26">
        <v>0</v>
      </c>
      <c r="AB1476" s="27">
        <v>0</v>
      </c>
      <c r="AC1476" s="27">
        <v>0</v>
      </c>
      <c r="AD1476" s="27">
        <v>0</v>
      </c>
      <c r="AE1476" s="27">
        <v>0</v>
      </c>
      <c r="AF1476" s="27">
        <v>0</v>
      </c>
      <c r="AG1476" s="27">
        <v>0</v>
      </c>
    </row>
    <row r="1477" spans="2:33">
      <c r="B1477" s="26">
        <f>CRP!K1424</f>
        <v>0</v>
      </c>
      <c r="C1477" s="27">
        <f>CRP!L1424</f>
        <v>0</v>
      </c>
      <c r="D1477" s="27">
        <f>CRP!M1424</f>
        <v>0</v>
      </c>
      <c r="E1477" s="27">
        <f>CRP!N1424</f>
        <v>0</v>
      </c>
      <c r="F1477" s="27">
        <f>CRP!O1424</f>
        <v>0</v>
      </c>
      <c r="G1477" s="27">
        <f>CRP!P1424</f>
        <v>0</v>
      </c>
      <c r="H1477" s="27">
        <f>CRP!Q1424</f>
        <v>0</v>
      </c>
      <c r="AA1477" s="26">
        <v>0</v>
      </c>
      <c r="AB1477" s="27">
        <v>0</v>
      </c>
      <c r="AC1477" s="27">
        <v>0</v>
      </c>
      <c r="AD1477" s="27">
        <v>0</v>
      </c>
      <c r="AE1477" s="27">
        <v>0</v>
      </c>
      <c r="AF1477" s="27">
        <v>0</v>
      </c>
      <c r="AG1477" s="27">
        <v>0</v>
      </c>
    </row>
    <row r="1478" spans="2:33">
      <c r="B1478" s="26">
        <f>CRP!K1425</f>
        <v>0</v>
      </c>
      <c r="C1478" s="27">
        <f>CRP!L1425</f>
        <v>0</v>
      </c>
      <c r="D1478" s="27">
        <f>CRP!M1425</f>
        <v>0</v>
      </c>
      <c r="E1478" s="27">
        <f>CRP!N1425</f>
        <v>0</v>
      </c>
      <c r="F1478" s="27">
        <f>CRP!O1425</f>
        <v>0</v>
      </c>
      <c r="G1478" s="27">
        <f>CRP!P1425</f>
        <v>0</v>
      </c>
      <c r="H1478" s="27">
        <f>CRP!Q1425</f>
        <v>0</v>
      </c>
      <c r="AA1478" s="26">
        <v>0</v>
      </c>
      <c r="AB1478" s="27">
        <v>0</v>
      </c>
      <c r="AC1478" s="27">
        <v>0</v>
      </c>
      <c r="AD1478" s="27">
        <v>0</v>
      </c>
      <c r="AE1478" s="27">
        <v>0</v>
      </c>
      <c r="AF1478" s="27">
        <v>0</v>
      </c>
      <c r="AG1478" s="27">
        <v>0</v>
      </c>
    </row>
    <row r="1479" spans="2:33">
      <c r="B1479" s="26">
        <f>CRP!K1426</f>
        <v>0</v>
      </c>
      <c r="C1479" s="27">
        <f>CRP!L1426</f>
        <v>0</v>
      </c>
      <c r="D1479" s="27">
        <f>CRP!M1426</f>
        <v>0</v>
      </c>
      <c r="E1479" s="27">
        <f>CRP!N1426</f>
        <v>0</v>
      </c>
      <c r="F1479" s="27">
        <f>CRP!O1426</f>
        <v>0</v>
      </c>
      <c r="G1479" s="27">
        <f>CRP!P1426</f>
        <v>0</v>
      </c>
      <c r="H1479" s="27">
        <f>CRP!Q1426</f>
        <v>0</v>
      </c>
      <c r="AA1479" s="26">
        <v>0</v>
      </c>
      <c r="AB1479" s="27">
        <v>0</v>
      </c>
      <c r="AC1479" s="27">
        <v>0</v>
      </c>
      <c r="AD1479" s="27">
        <v>0</v>
      </c>
      <c r="AE1479" s="27">
        <v>0</v>
      </c>
      <c r="AF1479" s="27">
        <v>0</v>
      </c>
      <c r="AG1479" s="27">
        <v>0</v>
      </c>
    </row>
    <row r="1480" spans="2:33">
      <c r="B1480" s="26">
        <f>CRP!K1427</f>
        <v>0</v>
      </c>
      <c r="C1480" s="27">
        <f>CRP!L1427</f>
        <v>0</v>
      </c>
      <c r="D1480" s="27">
        <f>CRP!M1427</f>
        <v>0</v>
      </c>
      <c r="E1480" s="27">
        <f>CRP!N1427</f>
        <v>0</v>
      </c>
      <c r="F1480" s="27">
        <f>CRP!O1427</f>
        <v>0</v>
      </c>
      <c r="G1480" s="27">
        <f>CRP!P1427</f>
        <v>0</v>
      </c>
      <c r="H1480" s="27">
        <f>CRP!Q1427</f>
        <v>0</v>
      </c>
      <c r="AA1480" s="26">
        <v>0</v>
      </c>
      <c r="AB1480" s="27">
        <v>0</v>
      </c>
      <c r="AC1480" s="27">
        <v>0</v>
      </c>
      <c r="AD1480" s="27">
        <v>0</v>
      </c>
      <c r="AE1480" s="27">
        <v>0</v>
      </c>
      <c r="AF1480" s="27">
        <v>0</v>
      </c>
      <c r="AG1480" s="27">
        <v>0</v>
      </c>
    </row>
    <row r="1481" spans="2:33">
      <c r="B1481" s="26">
        <f>CRP!K1428</f>
        <v>0</v>
      </c>
      <c r="C1481" s="27">
        <f>CRP!L1428</f>
        <v>0</v>
      </c>
      <c r="D1481" s="27">
        <f>CRP!M1428</f>
        <v>0</v>
      </c>
      <c r="E1481" s="27">
        <f>CRP!N1428</f>
        <v>0</v>
      </c>
      <c r="F1481" s="27">
        <f>CRP!O1428</f>
        <v>0</v>
      </c>
      <c r="G1481" s="27">
        <f>CRP!P1428</f>
        <v>0</v>
      </c>
      <c r="H1481" s="27">
        <f>CRP!Q1428</f>
        <v>0</v>
      </c>
      <c r="AA1481" s="26">
        <v>0</v>
      </c>
      <c r="AB1481" s="27">
        <v>0</v>
      </c>
      <c r="AC1481" s="27">
        <v>0</v>
      </c>
      <c r="AD1481" s="27">
        <v>0</v>
      </c>
      <c r="AE1481" s="27">
        <v>0</v>
      </c>
      <c r="AF1481" s="27">
        <v>0</v>
      </c>
      <c r="AG1481" s="27">
        <v>0</v>
      </c>
    </row>
    <row r="1482" spans="2:33">
      <c r="B1482" s="26">
        <f>CRP!K1429</f>
        <v>0</v>
      </c>
      <c r="C1482" s="27">
        <f>CRP!L1429</f>
        <v>0</v>
      </c>
      <c r="D1482" s="27">
        <f>CRP!M1429</f>
        <v>0</v>
      </c>
      <c r="E1482" s="27">
        <f>CRP!N1429</f>
        <v>0</v>
      </c>
      <c r="F1482" s="27">
        <f>CRP!O1429</f>
        <v>0</v>
      </c>
      <c r="G1482" s="27">
        <f>CRP!P1429</f>
        <v>0</v>
      </c>
      <c r="H1482" s="27">
        <f>CRP!Q1429</f>
        <v>0</v>
      </c>
      <c r="AA1482" s="26">
        <v>0</v>
      </c>
      <c r="AB1482" s="27">
        <v>0</v>
      </c>
      <c r="AC1482" s="27">
        <v>0</v>
      </c>
      <c r="AD1482" s="27">
        <v>0</v>
      </c>
      <c r="AE1482" s="27">
        <v>0</v>
      </c>
      <c r="AF1482" s="27">
        <v>0</v>
      </c>
      <c r="AG1482" s="27">
        <v>0</v>
      </c>
    </row>
    <row r="1483" spans="2:33">
      <c r="B1483" s="26">
        <f>CRP!K1430</f>
        <v>0</v>
      </c>
      <c r="C1483" s="27">
        <f>CRP!L1430</f>
        <v>0</v>
      </c>
      <c r="D1483" s="27">
        <f>CRP!M1430</f>
        <v>0</v>
      </c>
      <c r="E1483" s="27">
        <f>CRP!N1430</f>
        <v>0</v>
      </c>
      <c r="F1483" s="27">
        <f>CRP!O1430</f>
        <v>0</v>
      </c>
      <c r="G1483" s="27">
        <f>CRP!P1430</f>
        <v>0</v>
      </c>
      <c r="H1483" s="27">
        <f>CRP!Q1430</f>
        <v>0</v>
      </c>
      <c r="AA1483" s="26">
        <v>0</v>
      </c>
      <c r="AB1483" s="27">
        <v>0</v>
      </c>
      <c r="AC1483" s="27">
        <v>0</v>
      </c>
      <c r="AD1483" s="27">
        <v>0</v>
      </c>
      <c r="AE1483" s="27">
        <v>0</v>
      </c>
      <c r="AF1483" s="27">
        <v>0</v>
      </c>
      <c r="AG1483" s="27">
        <v>0</v>
      </c>
    </row>
    <row r="1484" spans="2:33">
      <c r="B1484" s="26">
        <f>CRP!K1431</f>
        <v>0</v>
      </c>
      <c r="C1484" s="27">
        <f>CRP!L1431</f>
        <v>0</v>
      </c>
      <c r="D1484" s="27">
        <f>CRP!M1431</f>
        <v>0</v>
      </c>
      <c r="E1484" s="27">
        <f>CRP!N1431</f>
        <v>0</v>
      </c>
      <c r="F1484" s="27">
        <f>CRP!O1431</f>
        <v>0</v>
      </c>
      <c r="G1484" s="27">
        <f>CRP!P1431</f>
        <v>0</v>
      </c>
      <c r="H1484" s="27">
        <f>CRP!Q1431</f>
        <v>0</v>
      </c>
      <c r="AA1484" s="26">
        <v>0</v>
      </c>
      <c r="AB1484" s="27">
        <v>0</v>
      </c>
      <c r="AC1484" s="27">
        <v>0</v>
      </c>
      <c r="AD1484" s="27">
        <v>0</v>
      </c>
      <c r="AE1484" s="27">
        <v>0</v>
      </c>
      <c r="AF1484" s="27">
        <v>0</v>
      </c>
      <c r="AG1484" s="27">
        <v>0</v>
      </c>
    </row>
    <row r="1485" spans="2:33">
      <c r="B1485" s="26">
        <f>CRP!K1432</f>
        <v>0</v>
      </c>
      <c r="C1485" s="27">
        <f>CRP!L1432</f>
        <v>0</v>
      </c>
      <c r="D1485" s="27">
        <f>CRP!M1432</f>
        <v>0</v>
      </c>
      <c r="E1485" s="27">
        <f>CRP!N1432</f>
        <v>0</v>
      </c>
      <c r="F1485" s="27">
        <f>CRP!O1432</f>
        <v>0</v>
      </c>
      <c r="G1485" s="27">
        <f>CRP!P1432</f>
        <v>0</v>
      </c>
      <c r="H1485" s="27">
        <f>CRP!Q1432</f>
        <v>0</v>
      </c>
      <c r="AA1485" s="26">
        <v>0</v>
      </c>
      <c r="AB1485" s="27">
        <v>0</v>
      </c>
      <c r="AC1485" s="27">
        <v>0</v>
      </c>
      <c r="AD1485" s="27">
        <v>0</v>
      </c>
      <c r="AE1485" s="27">
        <v>0</v>
      </c>
      <c r="AF1485" s="27">
        <v>0</v>
      </c>
      <c r="AG1485" s="27">
        <v>0</v>
      </c>
    </row>
    <row r="1486" spans="2:33">
      <c r="B1486" s="26">
        <f>CRP!K1433</f>
        <v>0</v>
      </c>
      <c r="C1486" s="27">
        <f>CRP!L1433</f>
        <v>0</v>
      </c>
      <c r="D1486" s="27">
        <f>CRP!M1433</f>
        <v>0</v>
      </c>
      <c r="E1486" s="27">
        <f>CRP!N1433</f>
        <v>0</v>
      </c>
      <c r="F1486" s="27">
        <f>CRP!O1433</f>
        <v>0</v>
      </c>
      <c r="G1486" s="27">
        <f>CRP!P1433</f>
        <v>0</v>
      </c>
      <c r="H1486" s="27">
        <f>CRP!Q1433</f>
        <v>0</v>
      </c>
      <c r="AA1486" s="26">
        <v>0</v>
      </c>
      <c r="AB1486" s="27">
        <v>0</v>
      </c>
      <c r="AC1486" s="27">
        <v>0</v>
      </c>
      <c r="AD1486" s="27">
        <v>0</v>
      </c>
      <c r="AE1486" s="27">
        <v>0</v>
      </c>
      <c r="AF1486" s="27">
        <v>0</v>
      </c>
      <c r="AG1486" s="27">
        <v>0</v>
      </c>
    </row>
    <row r="1487" spans="2:33">
      <c r="B1487" s="26">
        <f>CRP!K1434</f>
        <v>0</v>
      </c>
      <c r="C1487" s="27">
        <f>CRP!L1434</f>
        <v>0</v>
      </c>
      <c r="D1487" s="27">
        <f>CRP!M1434</f>
        <v>0</v>
      </c>
      <c r="E1487" s="27">
        <f>CRP!N1434</f>
        <v>0</v>
      </c>
      <c r="F1487" s="27">
        <f>CRP!O1434</f>
        <v>0</v>
      </c>
      <c r="G1487" s="27">
        <f>CRP!P1434</f>
        <v>0</v>
      </c>
      <c r="H1487" s="27">
        <f>CRP!Q1434</f>
        <v>0</v>
      </c>
      <c r="AA1487" s="26">
        <v>0</v>
      </c>
      <c r="AB1487" s="27">
        <v>0</v>
      </c>
      <c r="AC1487" s="27">
        <v>0</v>
      </c>
      <c r="AD1487" s="27">
        <v>0</v>
      </c>
      <c r="AE1487" s="27">
        <v>0</v>
      </c>
      <c r="AF1487" s="27">
        <v>0</v>
      </c>
      <c r="AG1487" s="27">
        <v>0</v>
      </c>
    </row>
    <row r="1488" spans="2:33">
      <c r="B1488" s="26">
        <f>CRP!K1435</f>
        <v>0</v>
      </c>
      <c r="C1488" s="27">
        <f>CRP!L1435</f>
        <v>0</v>
      </c>
      <c r="D1488" s="27">
        <f>CRP!M1435</f>
        <v>0</v>
      </c>
      <c r="E1488" s="27">
        <f>CRP!N1435</f>
        <v>0</v>
      </c>
      <c r="F1488" s="27">
        <f>CRP!O1435</f>
        <v>0</v>
      </c>
      <c r="G1488" s="27">
        <f>CRP!P1435</f>
        <v>0</v>
      </c>
      <c r="H1488" s="27">
        <f>CRP!Q1435</f>
        <v>0</v>
      </c>
      <c r="AA1488" s="26">
        <v>0</v>
      </c>
      <c r="AB1488" s="27">
        <v>0</v>
      </c>
      <c r="AC1488" s="27">
        <v>0</v>
      </c>
      <c r="AD1488" s="27">
        <v>0</v>
      </c>
      <c r="AE1488" s="27">
        <v>0</v>
      </c>
      <c r="AF1488" s="27">
        <v>0</v>
      </c>
      <c r="AG1488" s="27">
        <v>0</v>
      </c>
    </row>
    <row r="1489" spans="2:33">
      <c r="B1489" s="26">
        <f>CRP!K1436</f>
        <v>0</v>
      </c>
      <c r="C1489" s="27">
        <f>CRP!L1436</f>
        <v>0</v>
      </c>
      <c r="D1489" s="27">
        <f>CRP!M1436</f>
        <v>0</v>
      </c>
      <c r="E1489" s="27">
        <f>CRP!N1436</f>
        <v>0</v>
      </c>
      <c r="F1489" s="27">
        <f>CRP!O1436</f>
        <v>0</v>
      </c>
      <c r="G1489" s="27">
        <f>CRP!P1436</f>
        <v>0</v>
      </c>
      <c r="H1489" s="27">
        <f>CRP!Q1436</f>
        <v>0</v>
      </c>
      <c r="AA1489" s="26">
        <v>0</v>
      </c>
      <c r="AB1489" s="27">
        <v>0</v>
      </c>
      <c r="AC1489" s="27">
        <v>0</v>
      </c>
      <c r="AD1489" s="27">
        <v>0</v>
      </c>
      <c r="AE1489" s="27">
        <v>0</v>
      </c>
      <c r="AF1489" s="27">
        <v>0</v>
      </c>
      <c r="AG1489" s="27">
        <v>0</v>
      </c>
    </row>
    <row r="1490" spans="2:33">
      <c r="B1490" s="26">
        <f>CRP!K1437</f>
        <v>0</v>
      </c>
      <c r="C1490" s="27">
        <f>CRP!L1437</f>
        <v>0</v>
      </c>
      <c r="D1490" s="27">
        <f>CRP!M1437</f>
        <v>0</v>
      </c>
      <c r="E1490" s="27">
        <f>CRP!N1437</f>
        <v>0</v>
      </c>
      <c r="F1490" s="27">
        <f>CRP!O1437</f>
        <v>0</v>
      </c>
      <c r="G1490" s="27">
        <f>CRP!P1437</f>
        <v>0</v>
      </c>
      <c r="H1490" s="27">
        <f>CRP!Q1437</f>
        <v>0</v>
      </c>
      <c r="AA1490" s="26">
        <v>0</v>
      </c>
      <c r="AB1490" s="27">
        <v>0</v>
      </c>
      <c r="AC1490" s="27">
        <v>0</v>
      </c>
      <c r="AD1490" s="27">
        <v>0</v>
      </c>
      <c r="AE1490" s="27">
        <v>0</v>
      </c>
      <c r="AF1490" s="27">
        <v>0</v>
      </c>
      <c r="AG1490" s="27">
        <v>0</v>
      </c>
    </row>
    <row r="1491" spans="2:33">
      <c r="B1491" s="26">
        <f>CRP!K1438</f>
        <v>0</v>
      </c>
      <c r="C1491" s="27">
        <f>CRP!L1438</f>
        <v>0</v>
      </c>
      <c r="D1491" s="27">
        <f>CRP!M1438</f>
        <v>0</v>
      </c>
      <c r="E1491" s="27">
        <f>CRP!N1438</f>
        <v>0</v>
      </c>
      <c r="F1491" s="27">
        <f>CRP!O1438</f>
        <v>0</v>
      </c>
      <c r="G1491" s="27">
        <f>CRP!P1438</f>
        <v>0</v>
      </c>
      <c r="H1491" s="27">
        <f>CRP!Q1438</f>
        <v>0</v>
      </c>
      <c r="AA1491" s="26">
        <v>0</v>
      </c>
      <c r="AB1491" s="27">
        <v>0</v>
      </c>
      <c r="AC1491" s="27">
        <v>0</v>
      </c>
      <c r="AD1491" s="27">
        <v>0</v>
      </c>
      <c r="AE1491" s="27">
        <v>0</v>
      </c>
      <c r="AF1491" s="27">
        <v>0</v>
      </c>
      <c r="AG1491" s="27">
        <v>0</v>
      </c>
    </row>
    <row r="1492" spans="2:33">
      <c r="B1492" s="26">
        <f>CRP!K1439</f>
        <v>0</v>
      </c>
      <c r="C1492" s="27">
        <f>CRP!L1439</f>
        <v>0</v>
      </c>
      <c r="D1492" s="27">
        <f>CRP!M1439</f>
        <v>0</v>
      </c>
      <c r="E1492" s="27">
        <f>CRP!N1439</f>
        <v>0</v>
      </c>
      <c r="F1492" s="27">
        <f>CRP!O1439</f>
        <v>0</v>
      </c>
      <c r="G1492" s="27">
        <f>CRP!P1439</f>
        <v>0</v>
      </c>
      <c r="H1492" s="27">
        <f>CRP!Q1439</f>
        <v>0</v>
      </c>
      <c r="AA1492" s="26">
        <v>0</v>
      </c>
      <c r="AB1492" s="27">
        <v>0</v>
      </c>
      <c r="AC1492" s="27">
        <v>0</v>
      </c>
      <c r="AD1492" s="27">
        <v>0</v>
      </c>
      <c r="AE1492" s="27">
        <v>0</v>
      </c>
      <c r="AF1492" s="27">
        <v>0</v>
      </c>
      <c r="AG1492" s="27">
        <v>0</v>
      </c>
    </row>
    <row r="1493" spans="2:33">
      <c r="B1493" s="26">
        <f>CRP!K1440</f>
        <v>0</v>
      </c>
      <c r="C1493" s="27">
        <f>CRP!L1440</f>
        <v>0</v>
      </c>
      <c r="D1493" s="27">
        <f>CRP!M1440</f>
        <v>0</v>
      </c>
      <c r="E1493" s="27">
        <f>CRP!N1440</f>
        <v>0</v>
      </c>
      <c r="F1493" s="27">
        <f>CRP!O1440</f>
        <v>0</v>
      </c>
      <c r="G1493" s="27">
        <f>CRP!P1440</f>
        <v>0</v>
      </c>
      <c r="H1493" s="27">
        <f>CRP!Q1440</f>
        <v>0</v>
      </c>
      <c r="AA1493" s="26">
        <v>0</v>
      </c>
      <c r="AB1493" s="27">
        <v>0</v>
      </c>
      <c r="AC1493" s="27">
        <v>0</v>
      </c>
      <c r="AD1493" s="27">
        <v>0</v>
      </c>
      <c r="AE1493" s="27">
        <v>0</v>
      </c>
      <c r="AF1493" s="27">
        <v>0</v>
      </c>
      <c r="AG1493" s="27">
        <v>0</v>
      </c>
    </row>
    <row r="1494" spans="2:33">
      <c r="B1494" s="26">
        <f>CRP!K1441</f>
        <v>0</v>
      </c>
      <c r="C1494" s="27">
        <f>CRP!L1441</f>
        <v>0</v>
      </c>
      <c r="D1494" s="27">
        <f>CRP!M1441</f>
        <v>0</v>
      </c>
      <c r="E1494" s="27">
        <f>CRP!N1441</f>
        <v>0</v>
      </c>
      <c r="F1494" s="27">
        <f>CRP!O1441</f>
        <v>0</v>
      </c>
      <c r="G1494" s="27">
        <f>CRP!P1441</f>
        <v>0</v>
      </c>
      <c r="H1494" s="27">
        <f>CRP!Q1441</f>
        <v>0</v>
      </c>
      <c r="AA1494" s="26">
        <v>0</v>
      </c>
      <c r="AB1494" s="27">
        <v>0</v>
      </c>
      <c r="AC1494" s="27">
        <v>0</v>
      </c>
      <c r="AD1494" s="27">
        <v>0</v>
      </c>
      <c r="AE1494" s="27">
        <v>0</v>
      </c>
      <c r="AF1494" s="27">
        <v>0</v>
      </c>
      <c r="AG1494" s="27">
        <v>0</v>
      </c>
    </row>
    <row r="1495" spans="2:33">
      <c r="B1495" s="26">
        <f>CRP!K1442</f>
        <v>0</v>
      </c>
      <c r="C1495" s="27">
        <f>CRP!L1442</f>
        <v>0</v>
      </c>
      <c r="D1495" s="27">
        <f>CRP!M1442</f>
        <v>0</v>
      </c>
      <c r="E1495" s="27">
        <f>CRP!N1442</f>
        <v>0</v>
      </c>
      <c r="F1495" s="27">
        <f>CRP!O1442</f>
        <v>0</v>
      </c>
      <c r="G1495" s="27">
        <f>CRP!P1442</f>
        <v>0</v>
      </c>
      <c r="H1495" s="27">
        <f>CRP!Q1442</f>
        <v>0</v>
      </c>
      <c r="AA1495" s="26">
        <v>0</v>
      </c>
      <c r="AB1495" s="27">
        <v>0</v>
      </c>
      <c r="AC1495" s="27">
        <v>0</v>
      </c>
      <c r="AD1495" s="27">
        <v>0</v>
      </c>
      <c r="AE1495" s="27">
        <v>0</v>
      </c>
      <c r="AF1495" s="27">
        <v>0</v>
      </c>
      <c r="AG1495" s="27">
        <v>0</v>
      </c>
    </row>
    <row r="1496" spans="2:33">
      <c r="B1496" s="26">
        <f>CRP!K1443</f>
        <v>0</v>
      </c>
      <c r="C1496" s="27">
        <f>CRP!L1443</f>
        <v>0</v>
      </c>
      <c r="D1496" s="27">
        <f>CRP!M1443</f>
        <v>0</v>
      </c>
      <c r="E1496" s="27">
        <f>CRP!N1443</f>
        <v>0</v>
      </c>
      <c r="F1496" s="27">
        <f>CRP!O1443</f>
        <v>0</v>
      </c>
      <c r="G1496" s="27">
        <f>CRP!P1443</f>
        <v>0</v>
      </c>
      <c r="H1496" s="27">
        <f>CRP!Q1443</f>
        <v>0</v>
      </c>
      <c r="AA1496" s="26">
        <v>0</v>
      </c>
      <c r="AB1496" s="27">
        <v>0</v>
      </c>
      <c r="AC1496" s="27">
        <v>0</v>
      </c>
      <c r="AD1496" s="27">
        <v>0</v>
      </c>
      <c r="AE1496" s="27">
        <v>0</v>
      </c>
      <c r="AF1496" s="27">
        <v>0</v>
      </c>
      <c r="AG1496" s="27">
        <v>0</v>
      </c>
    </row>
    <row r="1497" spans="2:33">
      <c r="B1497" s="26">
        <f>CRP!K1444</f>
        <v>0</v>
      </c>
      <c r="C1497" s="27">
        <f>CRP!L1444</f>
        <v>0</v>
      </c>
      <c r="D1497" s="27">
        <f>CRP!M1444</f>
        <v>0</v>
      </c>
      <c r="E1497" s="27">
        <f>CRP!N1444</f>
        <v>0</v>
      </c>
      <c r="F1497" s="27">
        <f>CRP!O1444</f>
        <v>0</v>
      </c>
      <c r="G1497" s="27">
        <f>CRP!P1444</f>
        <v>0</v>
      </c>
      <c r="H1497" s="27">
        <f>CRP!Q1444</f>
        <v>0</v>
      </c>
      <c r="AA1497" s="26">
        <v>0</v>
      </c>
      <c r="AB1497" s="27">
        <v>0</v>
      </c>
      <c r="AC1497" s="27">
        <v>0</v>
      </c>
      <c r="AD1497" s="27">
        <v>0</v>
      </c>
      <c r="AE1497" s="27">
        <v>0</v>
      </c>
      <c r="AF1497" s="27">
        <v>0</v>
      </c>
      <c r="AG1497" s="27">
        <v>0</v>
      </c>
    </row>
    <row r="1498" spans="2:33">
      <c r="B1498" s="26">
        <f>CRP!K1445</f>
        <v>0</v>
      </c>
      <c r="C1498" s="27">
        <f>CRP!L1445</f>
        <v>0</v>
      </c>
      <c r="D1498" s="27">
        <f>CRP!M1445</f>
        <v>0</v>
      </c>
      <c r="E1498" s="27">
        <f>CRP!N1445</f>
        <v>0</v>
      </c>
      <c r="F1498" s="27">
        <f>CRP!O1445</f>
        <v>0</v>
      </c>
      <c r="G1498" s="27">
        <f>CRP!P1445</f>
        <v>0</v>
      </c>
      <c r="H1498" s="27">
        <f>CRP!Q1445</f>
        <v>0</v>
      </c>
      <c r="AA1498" s="26">
        <v>0</v>
      </c>
      <c r="AB1498" s="27">
        <v>0</v>
      </c>
      <c r="AC1498" s="27">
        <v>0</v>
      </c>
      <c r="AD1498" s="27">
        <v>0</v>
      </c>
      <c r="AE1498" s="27">
        <v>0</v>
      </c>
      <c r="AF1498" s="27">
        <v>0</v>
      </c>
      <c r="AG1498" s="27">
        <v>0</v>
      </c>
    </row>
    <row r="1499" spans="2:33">
      <c r="B1499" s="26">
        <f>CRP!K1446</f>
        <v>0</v>
      </c>
      <c r="C1499" s="27">
        <f>CRP!L1446</f>
        <v>0</v>
      </c>
      <c r="D1499" s="27">
        <f>CRP!M1446</f>
        <v>0</v>
      </c>
      <c r="E1499" s="27">
        <f>CRP!N1446</f>
        <v>0</v>
      </c>
      <c r="F1499" s="27">
        <f>CRP!O1446</f>
        <v>0</v>
      </c>
      <c r="G1499" s="27">
        <f>CRP!P1446</f>
        <v>0</v>
      </c>
      <c r="H1499" s="27">
        <f>CRP!Q1446</f>
        <v>0</v>
      </c>
      <c r="AA1499" s="26">
        <v>0</v>
      </c>
      <c r="AB1499" s="27">
        <v>0</v>
      </c>
      <c r="AC1499" s="27">
        <v>0</v>
      </c>
      <c r="AD1499" s="27">
        <v>0</v>
      </c>
      <c r="AE1499" s="27">
        <v>0</v>
      </c>
      <c r="AF1499" s="27">
        <v>0</v>
      </c>
      <c r="AG1499" s="27">
        <v>0</v>
      </c>
    </row>
    <row r="1500" spans="2:33">
      <c r="B1500" s="26">
        <f>CRP!K1447</f>
        <v>0</v>
      </c>
      <c r="C1500" s="27">
        <f>CRP!L1447</f>
        <v>0</v>
      </c>
      <c r="D1500" s="27">
        <f>CRP!M1447</f>
        <v>0</v>
      </c>
      <c r="E1500" s="27">
        <f>CRP!N1447</f>
        <v>0</v>
      </c>
      <c r="F1500" s="27">
        <f>CRP!O1447</f>
        <v>0</v>
      </c>
      <c r="G1500" s="27">
        <f>CRP!P1447</f>
        <v>0</v>
      </c>
      <c r="H1500" s="27">
        <f>CRP!Q1447</f>
        <v>0</v>
      </c>
      <c r="AA1500" s="26">
        <v>0</v>
      </c>
      <c r="AB1500" s="27">
        <v>0</v>
      </c>
      <c r="AC1500" s="27">
        <v>0</v>
      </c>
      <c r="AD1500" s="27">
        <v>0</v>
      </c>
      <c r="AE1500" s="27">
        <v>0</v>
      </c>
      <c r="AF1500" s="27">
        <v>0</v>
      </c>
      <c r="AG1500" s="27">
        <v>0</v>
      </c>
    </row>
    <row r="1501" spans="2:33">
      <c r="B1501" s="26">
        <f>CRP!K1448</f>
        <v>0</v>
      </c>
      <c r="C1501" s="27">
        <f>CRP!L1448</f>
        <v>0</v>
      </c>
      <c r="D1501" s="27">
        <f>CRP!M1448</f>
        <v>0</v>
      </c>
      <c r="E1501" s="27">
        <f>CRP!N1448</f>
        <v>0</v>
      </c>
      <c r="F1501" s="27">
        <f>CRP!O1448</f>
        <v>0</v>
      </c>
      <c r="G1501" s="27">
        <f>CRP!P1448</f>
        <v>0</v>
      </c>
      <c r="H1501" s="27">
        <f>CRP!Q1448</f>
        <v>0</v>
      </c>
      <c r="AA1501" s="26">
        <v>0</v>
      </c>
      <c r="AB1501" s="27">
        <v>0</v>
      </c>
      <c r="AC1501" s="27">
        <v>0</v>
      </c>
      <c r="AD1501" s="27">
        <v>0</v>
      </c>
      <c r="AE1501" s="27">
        <v>0</v>
      </c>
      <c r="AF1501" s="27">
        <v>0</v>
      </c>
      <c r="AG1501" s="27">
        <v>0</v>
      </c>
    </row>
    <row r="1502" spans="2:33">
      <c r="B1502" s="26">
        <f>CRP!K1449</f>
        <v>0</v>
      </c>
      <c r="C1502" s="27">
        <f>CRP!L1449</f>
        <v>0</v>
      </c>
      <c r="D1502" s="27">
        <f>CRP!M1449</f>
        <v>0</v>
      </c>
      <c r="E1502" s="27">
        <f>CRP!N1449</f>
        <v>0</v>
      </c>
      <c r="F1502" s="27">
        <f>CRP!O1449</f>
        <v>0</v>
      </c>
      <c r="G1502" s="27">
        <f>CRP!P1449</f>
        <v>0</v>
      </c>
      <c r="H1502" s="27">
        <f>CRP!Q1449</f>
        <v>0</v>
      </c>
      <c r="AA1502" s="26">
        <v>0</v>
      </c>
      <c r="AB1502" s="27">
        <v>0</v>
      </c>
      <c r="AC1502" s="27">
        <v>0</v>
      </c>
      <c r="AD1502" s="27">
        <v>0</v>
      </c>
      <c r="AE1502" s="27">
        <v>0</v>
      </c>
      <c r="AF1502" s="27">
        <v>0</v>
      </c>
      <c r="AG1502" s="27">
        <v>0</v>
      </c>
    </row>
    <row r="1503" spans="2:33">
      <c r="B1503" s="26">
        <f>CRP!K1450</f>
        <v>0</v>
      </c>
      <c r="C1503" s="27">
        <f>CRP!L1450</f>
        <v>0</v>
      </c>
      <c r="D1503" s="27">
        <f>CRP!M1450</f>
        <v>0</v>
      </c>
      <c r="E1503" s="27">
        <f>CRP!N1450</f>
        <v>0</v>
      </c>
      <c r="F1503" s="27">
        <f>CRP!O1450</f>
        <v>0</v>
      </c>
      <c r="G1503" s="27">
        <f>CRP!P1450</f>
        <v>0</v>
      </c>
      <c r="H1503" s="27">
        <f>CRP!Q1450</f>
        <v>0</v>
      </c>
      <c r="AA1503" s="26">
        <v>0</v>
      </c>
      <c r="AB1503" s="27">
        <v>0</v>
      </c>
      <c r="AC1503" s="27">
        <v>0</v>
      </c>
      <c r="AD1503" s="27">
        <v>0</v>
      </c>
      <c r="AE1503" s="27">
        <v>0</v>
      </c>
      <c r="AF1503" s="27">
        <v>0</v>
      </c>
      <c r="AG1503" s="27">
        <v>0</v>
      </c>
    </row>
    <row r="1504" spans="2:33">
      <c r="B1504" s="26">
        <f>CRP!K1451</f>
        <v>0</v>
      </c>
      <c r="C1504" s="27">
        <f>CRP!L1451</f>
        <v>0</v>
      </c>
      <c r="D1504" s="27">
        <f>CRP!M1451</f>
        <v>0</v>
      </c>
      <c r="E1504" s="27">
        <f>CRP!N1451</f>
        <v>0</v>
      </c>
      <c r="F1504" s="27">
        <f>CRP!O1451</f>
        <v>0</v>
      </c>
      <c r="G1504" s="27">
        <f>CRP!P1451</f>
        <v>0</v>
      </c>
      <c r="H1504" s="27">
        <f>CRP!Q1451</f>
        <v>0</v>
      </c>
      <c r="AA1504" s="26">
        <v>0</v>
      </c>
      <c r="AB1504" s="27">
        <v>0</v>
      </c>
      <c r="AC1504" s="27">
        <v>0</v>
      </c>
      <c r="AD1504" s="27">
        <v>0</v>
      </c>
      <c r="AE1504" s="27">
        <v>0</v>
      </c>
      <c r="AF1504" s="27">
        <v>0</v>
      </c>
      <c r="AG1504" s="27">
        <v>0</v>
      </c>
    </row>
    <row r="1505" spans="2:33">
      <c r="B1505" s="26">
        <f>CRP!K1452</f>
        <v>0</v>
      </c>
      <c r="C1505" s="27">
        <f>CRP!L1452</f>
        <v>0</v>
      </c>
      <c r="D1505" s="27">
        <f>CRP!M1452</f>
        <v>0</v>
      </c>
      <c r="E1505" s="27">
        <f>CRP!N1452</f>
        <v>0</v>
      </c>
      <c r="F1505" s="27">
        <f>CRP!O1452</f>
        <v>0</v>
      </c>
      <c r="G1505" s="27">
        <f>CRP!P1452</f>
        <v>0</v>
      </c>
      <c r="H1505" s="27">
        <f>CRP!Q1452</f>
        <v>0</v>
      </c>
      <c r="AA1505" s="26">
        <v>0</v>
      </c>
      <c r="AB1505" s="27">
        <v>0</v>
      </c>
      <c r="AC1505" s="27">
        <v>0</v>
      </c>
      <c r="AD1505" s="27">
        <v>0</v>
      </c>
      <c r="AE1505" s="27">
        <v>0</v>
      </c>
      <c r="AF1505" s="27">
        <v>0</v>
      </c>
      <c r="AG1505" s="27">
        <v>0</v>
      </c>
    </row>
    <row r="1506" spans="2:33">
      <c r="B1506" s="26">
        <f>CRP!K1453</f>
        <v>0</v>
      </c>
      <c r="C1506" s="27">
        <f>CRP!L1453</f>
        <v>0</v>
      </c>
      <c r="D1506" s="27">
        <f>CRP!M1453</f>
        <v>0</v>
      </c>
      <c r="E1506" s="27">
        <f>CRP!N1453</f>
        <v>0</v>
      </c>
      <c r="F1506" s="27">
        <f>CRP!O1453</f>
        <v>0</v>
      </c>
      <c r="G1506" s="27">
        <f>CRP!P1453</f>
        <v>0</v>
      </c>
      <c r="H1506" s="27">
        <f>CRP!Q1453</f>
        <v>0</v>
      </c>
      <c r="AA1506" s="26">
        <v>0</v>
      </c>
      <c r="AB1506" s="27">
        <v>0</v>
      </c>
      <c r="AC1506" s="27">
        <v>0</v>
      </c>
      <c r="AD1506" s="27">
        <v>0</v>
      </c>
      <c r="AE1506" s="27">
        <v>0</v>
      </c>
      <c r="AF1506" s="27">
        <v>0</v>
      </c>
      <c r="AG1506" s="27">
        <v>0</v>
      </c>
    </row>
    <row r="1507" spans="2:33">
      <c r="B1507" s="26">
        <f>CRP!K1454</f>
        <v>0</v>
      </c>
      <c r="C1507" s="27">
        <f>CRP!L1454</f>
        <v>0</v>
      </c>
      <c r="D1507" s="27">
        <f>CRP!M1454</f>
        <v>0</v>
      </c>
      <c r="E1507" s="27">
        <f>CRP!N1454</f>
        <v>0</v>
      </c>
      <c r="F1507" s="27">
        <f>CRP!O1454</f>
        <v>0</v>
      </c>
      <c r="G1507" s="27">
        <f>CRP!P1454</f>
        <v>0</v>
      </c>
      <c r="H1507" s="27">
        <f>CRP!Q1454</f>
        <v>0</v>
      </c>
      <c r="AA1507" s="26">
        <v>0</v>
      </c>
      <c r="AB1507" s="27">
        <v>0</v>
      </c>
      <c r="AC1507" s="27">
        <v>0</v>
      </c>
      <c r="AD1507" s="27">
        <v>0</v>
      </c>
      <c r="AE1507" s="27">
        <v>0</v>
      </c>
      <c r="AF1507" s="27">
        <v>0</v>
      </c>
      <c r="AG1507" s="27">
        <v>0</v>
      </c>
    </row>
    <row r="1508" spans="2:33">
      <c r="B1508" s="26">
        <f>CRP!K1455</f>
        <v>0</v>
      </c>
      <c r="C1508" s="27">
        <f>CRP!L1455</f>
        <v>0</v>
      </c>
      <c r="D1508" s="27">
        <f>CRP!M1455</f>
        <v>0</v>
      </c>
      <c r="E1508" s="27">
        <f>CRP!N1455</f>
        <v>0</v>
      </c>
      <c r="F1508" s="27">
        <f>CRP!O1455</f>
        <v>0</v>
      </c>
      <c r="G1508" s="27">
        <f>CRP!P1455</f>
        <v>0</v>
      </c>
      <c r="H1508" s="27">
        <f>CRP!Q1455</f>
        <v>0</v>
      </c>
      <c r="AA1508" s="26">
        <v>0</v>
      </c>
      <c r="AB1508" s="27">
        <v>0</v>
      </c>
      <c r="AC1508" s="27">
        <v>0</v>
      </c>
      <c r="AD1508" s="27">
        <v>0</v>
      </c>
      <c r="AE1508" s="27">
        <v>0</v>
      </c>
      <c r="AF1508" s="27">
        <v>0</v>
      </c>
      <c r="AG1508" s="27">
        <v>0</v>
      </c>
    </row>
    <row r="1509" spans="2:33">
      <c r="B1509" s="26">
        <f>CRP!K1456</f>
        <v>0</v>
      </c>
      <c r="C1509" s="27">
        <f>CRP!L1456</f>
        <v>0</v>
      </c>
      <c r="D1509" s="27">
        <f>CRP!M1456</f>
        <v>0</v>
      </c>
      <c r="E1509" s="27">
        <f>CRP!N1456</f>
        <v>0</v>
      </c>
      <c r="F1509" s="27">
        <f>CRP!O1456</f>
        <v>0</v>
      </c>
      <c r="G1509" s="27">
        <f>CRP!P1456</f>
        <v>0</v>
      </c>
      <c r="H1509" s="27">
        <f>CRP!Q1456</f>
        <v>0</v>
      </c>
      <c r="AA1509" s="26">
        <v>0</v>
      </c>
      <c r="AB1509" s="27">
        <v>0</v>
      </c>
      <c r="AC1509" s="27">
        <v>0</v>
      </c>
      <c r="AD1509" s="27">
        <v>0</v>
      </c>
      <c r="AE1509" s="27">
        <v>0</v>
      </c>
      <c r="AF1509" s="27">
        <v>0</v>
      </c>
      <c r="AG1509" s="27">
        <v>0</v>
      </c>
    </row>
    <row r="1510" spans="2:33">
      <c r="B1510" s="26">
        <f>CRP!K1457</f>
        <v>0</v>
      </c>
      <c r="C1510" s="27">
        <f>CRP!L1457</f>
        <v>0</v>
      </c>
      <c r="D1510" s="27">
        <f>CRP!M1457</f>
        <v>0</v>
      </c>
      <c r="E1510" s="27">
        <f>CRP!N1457</f>
        <v>0</v>
      </c>
      <c r="F1510" s="27">
        <f>CRP!O1457</f>
        <v>0</v>
      </c>
      <c r="G1510" s="27">
        <f>CRP!P1457</f>
        <v>0</v>
      </c>
      <c r="H1510" s="27">
        <f>CRP!Q1457</f>
        <v>0</v>
      </c>
      <c r="AA1510" s="26">
        <v>0</v>
      </c>
      <c r="AB1510" s="27">
        <v>0</v>
      </c>
      <c r="AC1510" s="27">
        <v>0</v>
      </c>
      <c r="AD1510" s="27">
        <v>0</v>
      </c>
      <c r="AE1510" s="27">
        <v>0</v>
      </c>
      <c r="AF1510" s="27">
        <v>0</v>
      </c>
      <c r="AG1510" s="27">
        <v>0</v>
      </c>
    </row>
    <row r="1511" spans="2:33">
      <c r="B1511" s="26">
        <f>CRP!K1458</f>
        <v>0</v>
      </c>
      <c r="C1511" s="27">
        <f>CRP!L1458</f>
        <v>0</v>
      </c>
      <c r="D1511" s="27">
        <f>CRP!M1458</f>
        <v>0</v>
      </c>
      <c r="E1511" s="27">
        <f>CRP!N1458</f>
        <v>0</v>
      </c>
      <c r="F1511" s="27">
        <f>CRP!O1458</f>
        <v>0</v>
      </c>
      <c r="G1511" s="27">
        <f>CRP!P1458</f>
        <v>0</v>
      </c>
      <c r="H1511" s="27">
        <f>CRP!Q1458</f>
        <v>0</v>
      </c>
      <c r="AA1511" s="26">
        <v>0</v>
      </c>
      <c r="AB1511" s="27">
        <v>0</v>
      </c>
      <c r="AC1511" s="27">
        <v>0</v>
      </c>
      <c r="AD1511" s="27">
        <v>0</v>
      </c>
      <c r="AE1511" s="27">
        <v>0</v>
      </c>
      <c r="AF1511" s="27">
        <v>0</v>
      </c>
      <c r="AG1511" s="27">
        <v>0</v>
      </c>
    </row>
    <row r="1512" spans="2:33">
      <c r="B1512" s="26">
        <f>CRP!K1459</f>
        <v>0</v>
      </c>
      <c r="C1512" s="27">
        <f>CRP!L1459</f>
        <v>0</v>
      </c>
      <c r="D1512" s="27">
        <f>CRP!M1459</f>
        <v>0</v>
      </c>
      <c r="E1512" s="27">
        <f>CRP!N1459</f>
        <v>0</v>
      </c>
      <c r="F1512" s="27">
        <f>CRP!O1459</f>
        <v>0</v>
      </c>
      <c r="G1512" s="27">
        <f>CRP!P1459</f>
        <v>0</v>
      </c>
      <c r="H1512" s="27">
        <f>CRP!Q1459</f>
        <v>0</v>
      </c>
      <c r="AA1512" s="26">
        <v>0</v>
      </c>
      <c r="AB1512" s="27">
        <v>0</v>
      </c>
      <c r="AC1512" s="27">
        <v>0</v>
      </c>
      <c r="AD1512" s="27">
        <v>0</v>
      </c>
      <c r="AE1512" s="27">
        <v>0</v>
      </c>
      <c r="AF1512" s="27">
        <v>0</v>
      </c>
      <c r="AG1512" s="27">
        <v>0</v>
      </c>
    </row>
    <row r="1513" spans="2:33">
      <c r="B1513" s="26">
        <f>CRP!K1460</f>
        <v>0</v>
      </c>
      <c r="C1513" s="27">
        <f>CRP!L1460</f>
        <v>0</v>
      </c>
      <c r="D1513" s="27">
        <f>CRP!M1460</f>
        <v>0</v>
      </c>
      <c r="E1513" s="27">
        <f>CRP!N1460</f>
        <v>0</v>
      </c>
      <c r="F1513" s="27">
        <f>CRP!O1460</f>
        <v>0</v>
      </c>
      <c r="G1513" s="27">
        <f>CRP!P1460</f>
        <v>0</v>
      </c>
      <c r="H1513" s="27">
        <f>CRP!Q1460</f>
        <v>0</v>
      </c>
      <c r="AA1513" s="26">
        <v>0</v>
      </c>
      <c r="AB1513" s="27">
        <v>0</v>
      </c>
      <c r="AC1513" s="27">
        <v>0</v>
      </c>
      <c r="AD1513" s="27">
        <v>0</v>
      </c>
      <c r="AE1513" s="27">
        <v>0</v>
      </c>
      <c r="AF1513" s="27">
        <v>0</v>
      </c>
      <c r="AG1513" s="27">
        <v>0</v>
      </c>
    </row>
    <row r="1514" spans="2:33">
      <c r="B1514" s="26">
        <f>CRP!K1461</f>
        <v>0</v>
      </c>
      <c r="C1514" s="27">
        <f>CRP!L1461</f>
        <v>0</v>
      </c>
      <c r="D1514" s="27">
        <f>CRP!M1461</f>
        <v>0</v>
      </c>
      <c r="E1514" s="27">
        <f>CRP!N1461</f>
        <v>0</v>
      </c>
      <c r="F1514" s="27">
        <f>CRP!O1461</f>
        <v>0</v>
      </c>
      <c r="G1514" s="27">
        <f>CRP!P1461</f>
        <v>0</v>
      </c>
      <c r="H1514" s="27">
        <f>CRP!Q1461</f>
        <v>0</v>
      </c>
      <c r="AA1514" s="26">
        <v>0</v>
      </c>
      <c r="AB1514" s="27">
        <v>0</v>
      </c>
      <c r="AC1514" s="27">
        <v>0</v>
      </c>
      <c r="AD1514" s="27">
        <v>0</v>
      </c>
      <c r="AE1514" s="27">
        <v>0</v>
      </c>
      <c r="AF1514" s="27">
        <v>0</v>
      </c>
      <c r="AG1514" s="27">
        <v>0</v>
      </c>
    </row>
    <row r="1515" spans="2:33">
      <c r="B1515" s="26">
        <f>CRP!K1462</f>
        <v>0</v>
      </c>
      <c r="C1515" s="27">
        <f>CRP!L1462</f>
        <v>0</v>
      </c>
      <c r="D1515" s="27">
        <f>CRP!M1462</f>
        <v>0</v>
      </c>
      <c r="E1515" s="27">
        <f>CRP!N1462</f>
        <v>0</v>
      </c>
      <c r="F1515" s="27">
        <f>CRP!O1462</f>
        <v>0</v>
      </c>
      <c r="G1515" s="27">
        <f>CRP!P1462</f>
        <v>0</v>
      </c>
      <c r="H1515" s="27">
        <f>CRP!Q1462</f>
        <v>0</v>
      </c>
      <c r="AA1515" s="26">
        <v>0</v>
      </c>
      <c r="AB1515" s="27">
        <v>0</v>
      </c>
      <c r="AC1515" s="27">
        <v>0</v>
      </c>
      <c r="AD1515" s="27">
        <v>0</v>
      </c>
      <c r="AE1515" s="27">
        <v>0</v>
      </c>
      <c r="AF1515" s="27">
        <v>0</v>
      </c>
      <c r="AG1515" s="27">
        <v>0</v>
      </c>
    </row>
    <row r="1516" spans="2:33">
      <c r="B1516" s="26">
        <f>CRP!K1463</f>
        <v>0</v>
      </c>
      <c r="C1516" s="27">
        <f>CRP!L1463</f>
        <v>0</v>
      </c>
      <c r="D1516" s="27">
        <f>CRP!M1463</f>
        <v>0</v>
      </c>
      <c r="E1516" s="27">
        <f>CRP!N1463</f>
        <v>0</v>
      </c>
      <c r="F1516" s="27">
        <f>CRP!O1463</f>
        <v>0</v>
      </c>
      <c r="G1516" s="27">
        <f>CRP!P1463</f>
        <v>0</v>
      </c>
      <c r="H1516" s="27">
        <f>CRP!Q1463</f>
        <v>0</v>
      </c>
      <c r="AA1516" s="26">
        <v>0</v>
      </c>
      <c r="AB1516" s="27">
        <v>0</v>
      </c>
      <c r="AC1516" s="27">
        <v>0</v>
      </c>
      <c r="AD1516" s="27">
        <v>0</v>
      </c>
      <c r="AE1516" s="27">
        <v>0</v>
      </c>
      <c r="AF1516" s="27">
        <v>0</v>
      </c>
      <c r="AG1516" s="27">
        <v>0</v>
      </c>
    </row>
    <row r="1517" spans="2:33">
      <c r="B1517" s="26">
        <f>CRP!K1464</f>
        <v>0</v>
      </c>
      <c r="C1517" s="27">
        <f>CRP!L1464</f>
        <v>0</v>
      </c>
      <c r="D1517" s="27">
        <f>CRP!M1464</f>
        <v>0</v>
      </c>
      <c r="E1517" s="27">
        <f>CRP!N1464</f>
        <v>0</v>
      </c>
      <c r="F1517" s="27">
        <f>CRP!O1464</f>
        <v>0</v>
      </c>
      <c r="G1517" s="27">
        <f>CRP!P1464</f>
        <v>0</v>
      </c>
      <c r="H1517" s="27">
        <f>CRP!Q1464</f>
        <v>0</v>
      </c>
      <c r="AA1517" s="26">
        <v>0</v>
      </c>
      <c r="AB1517" s="27">
        <v>0</v>
      </c>
      <c r="AC1517" s="27">
        <v>0</v>
      </c>
      <c r="AD1517" s="27">
        <v>0</v>
      </c>
      <c r="AE1517" s="27">
        <v>0</v>
      </c>
      <c r="AF1517" s="27">
        <v>0</v>
      </c>
      <c r="AG1517" s="27">
        <v>0</v>
      </c>
    </row>
    <row r="1518" spans="2:33">
      <c r="B1518" s="26">
        <f>CRP!K1465</f>
        <v>0</v>
      </c>
      <c r="C1518" s="27">
        <f>CRP!L1465</f>
        <v>0</v>
      </c>
      <c r="D1518" s="27">
        <f>CRP!M1465</f>
        <v>0</v>
      </c>
      <c r="E1518" s="27">
        <f>CRP!N1465</f>
        <v>0</v>
      </c>
      <c r="F1518" s="27">
        <f>CRP!O1465</f>
        <v>0</v>
      </c>
      <c r="G1518" s="27">
        <f>CRP!P1465</f>
        <v>0</v>
      </c>
      <c r="H1518" s="27">
        <f>CRP!Q1465</f>
        <v>0</v>
      </c>
      <c r="AA1518" s="26">
        <v>0</v>
      </c>
      <c r="AB1518" s="27">
        <v>0</v>
      </c>
      <c r="AC1518" s="27">
        <v>0</v>
      </c>
      <c r="AD1518" s="27">
        <v>0</v>
      </c>
      <c r="AE1518" s="27">
        <v>0</v>
      </c>
      <c r="AF1518" s="27">
        <v>0</v>
      </c>
      <c r="AG1518" s="27">
        <v>0</v>
      </c>
    </row>
    <row r="1519" spans="2:33">
      <c r="B1519" s="26">
        <f>CRP!K1466</f>
        <v>0</v>
      </c>
      <c r="C1519" s="27">
        <f>CRP!L1466</f>
        <v>0</v>
      </c>
      <c r="D1519" s="27">
        <f>CRP!M1466</f>
        <v>0</v>
      </c>
      <c r="E1519" s="27">
        <f>CRP!N1466</f>
        <v>0</v>
      </c>
      <c r="F1519" s="27">
        <f>CRP!O1466</f>
        <v>0</v>
      </c>
      <c r="G1519" s="27">
        <f>CRP!P1466</f>
        <v>0</v>
      </c>
      <c r="H1519" s="27">
        <f>CRP!Q1466</f>
        <v>0</v>
      </c>
      <c r="AA1519" s="26">
        <v>0</v>
      </c>
      <c r="AB1519" s="27">
        <v>0</v>
      </c>
      <c r="AC1519" s="27">
        <v>0</v>
      </c>
      <c r="AD1519" s="27">
        <v>0</v>
      </c>
      <c r="AE1519" s="27">
        <v>0</v>
      </c>
      <c r="AF1519" s="27">
        <v>0</v>
      </c>
      <c r="AG1519" s="27">
        <v>0</v>
      </c>
    </row>
    <row r="1520" spans="2:33">
      <c r="B1520" s="26">
        <f>CRP!K1467</f>
        <v>0</v>
      </c>
      <c r="C1520" s="27">
        <f>CRP!L1467</f>
        <v>0</v>
      </c>
      <c r="D1520" s="27">
        <f>CRP!M1467</f>
        <v>0</v>
      </c>
      <c r="E1520" s="27">
        <f>CRP!N1467</f>
        <v>0</v>
      </c>
      <c r="F1520" s="27">
        <f>CRP!O1467</f>
        <v>0</v>
      </c>
      <c r="G1520" s="27">
        <f>CRP!P1467</f>
        <v>0</v>
      </c>
      <c r="H1520" s="27">
        <f>CRP!Q1467</f>
        <v>0</v>
      </c>
      <c r="AA1520" s="26">
        <v>0</v>
      </c>
      <c r="AB1520" s="27">
        <v>0</v>
      </c>
      <c r="AC1520" s="27">
        <v>0</v>
      </c>
      <c r="AD1520" s="27">
        <v>0</v>
      </c>
      <c r="AE1520" s="27">
        <v>0</v>
      </c>
      <c r="AF1520" s="27">
        <v>0</v>
      </c>
      <c r="AG1520" s="27">
        <v>0</v>
      </c>
    </row>
    <row r="1521" spans="2:33">
      <c r="B1521" s="26">
        <f>CRP!K1468</f>
        <v>0</v>
      </c>
      <c r="C1521" s="27">
        <f>CRP!L1468</f>
        <v>0</v>
      </c>
      <c r="D1521" s="27">
        <f>CRP!M1468</f>
        <v>0</v>
      </c>
      <c r="E1521" s="27">
        <f>CRP!N1468</f>
        <v>0</v>
      </c>
      <c r="F1521" s="27">
        <f>CRP!O1468</f>
        <v>0</v>
      </c>
      <c r="G1521" s="27">
        <f>CRP!P1468</f>
        <v>0</v>
      </c>
      <c r="H1521" s="27">
        <f>CRP!Q1468</f>
        <v>0</v>
      </c>
      <c r="AA1521" s="26">
        <v>0</v>
      </c>
      <c r="AB1521" s="27">
        <v>0</v>
      </c>
      <c r="AC1521" s="27">
        <v>0</v>
      </c>
      <c r="AD1521" s="27">
        <v>0</v>
      </c>
      <c r="AE1521" s="27">
        <v>0</v>
      </c>
      <c r="AF1521" s="27">
        <v>0</v>
      </c>
      <c r="AG1521" s="27">
        <v>0</v>
      </c>
    </row>
    <row r="1522" spans="2:33">
      <c r="B1522" s="26">
        <f>CRP!K1469</f>
        <v>0</v>
      </c>
      <c r="C1522" s="27">
        <f>CRP!L1469</f>
        <v>0</v>
      </c>
      <c r="D1522" s="27">
        <f>CRP!M1469</f>
        <v>0</v>
      </c>
      <c r="E1522" s="27">
        <f>CRP!N1469</f>
        <v>0</v>
      </c>
      <c r="F1522" s="27">
        <f>CRP!O1469</f>
        <v>0</v>
      </c>
      <c r="G1522" s="27">
        <f>CRP!P1469</f>
        <v>0</v>
      </c>
      <c r="H1522" s="27">
        <f>CRP!Q1469</f>
        <v>0</v>
      </c>
      <c r="AA1522" s="26">
        <v>0</v>
      </c>
      <c r="AB1522" s="27">
        <v>0</v>
      </c>
      <c r="AC1522" s="27">
        <v>0</v>
      </c>
      <c r="AD1522" s="27">
        <v>0</v>
      </c>
      <c r="AE1522" s="27">
        <v>0</v>
      </c>
      <c r="AF1522" s="27">
        <v>0</v>
      </c>
      <c r="AG1522" s="27">
        <v>0</v>
      </c>
    </row>
    <row r="1523" spans="2:33">
      <c r="B1523" s="26">
        <f>CRP!K1470</f>
        <v>0</v>
      </c>
      <c r="C1523" s="27">
        <f>CRP!L1470</f>
        <v>0</v>
      </c>
      <c r="D1523" s="27">
        <f>CRP!M1470</f>
        <v>0</v>
      </c>
      <c r="E1523" s="27">
        <f>CRP!N1470</f>
        <v>0</v>
      </c>
      <c r="F1523" s="27">
        <f>CRP!O1470</f>
        <v>0</v>
      </c>
      <c r="G1523" s="27">
        <f>CRP!P1470</f>
        <v>0</v>
      </c>
      <c r="H1523" s="27">
        <f>CRP!Q1470</f>
        <v>0</v>
      </c>
      <c r="AA1523" s="26">
        <v>0</v>
      </c>
      <c r="AB1523" s="27">
        <v>0</v>
      </c>
      <c r="AC1523" s="27">
        <v>0</v>
      </c>
      <c r="AD1523" s="27">
        <v>0</v>
      </c>
      <c r="AE1523" s="27">
        <v>0</v>
      </c>
      <c r="AF1523" s="27">
        <v>0</v>
      </c>
      <c r="AG1523" s="27">
        <v>0</v>
      </c>
    </row>
    <row r="1524" spans="2:33">
      <c r="B1524" s="26">
        <f>CRP!K1471</f>
        <v>0</v>
      </c>
      <c r="C1524" s="27">
        <f>CRP!L1471</f>
        <v>0</v>
      </c>
      <c r="D1524" s="27">
        <f>CRP!M1471</f>
        <v>0</v>
      </c>
      <c r="E1524" s="27">
        <f>CRP!N1471</f>
        <v>0</v>
      </c>
      <c r="F1524" s="27">
        <f>CRP!O1471</f>
        <v>0</v>
      </c>
      <c r="G1524" s="27">
        <f>CRP!P1471</f>
        <v>0</v>
      </c>
      <c r="H1524" s="27">
        <f>CRP!Q1471</f>
        <v>0</v>
      </c>
      <c r="AA1524" s="26">
        <v>0</v>
      </c>
      <c r="AB1524" s="27">
        <v>0</v>
      </c>
      <c r="AC1524" s="27">
        <v>0</v>
      </c>
      <c r="AD1524" s="27">
        <v>0</v>
      </c>
      <c r="AE1524" s="27">
        <v>0</v>
      </c>
      <c r="AF1524" s="27">
        <v>0</v>
      </c>
      <c r="AG1524" s="27">
        <v>0</v>
      </c>
    </row>
    <row r="1525" spans="2:33">
      <c r="B1525" s="26">
        <f>CRP!K1472</f>
        <v>0</v>
      </c>
      <c r="C1525" s="27">
        <f>CRP!L1472</f>
        <v>0</v>
      </c>
      <c r="D1525" s="27">
        <f>CRP!M1472</f>
        <v>0</v>
      </c>
      <c r="E1525" s="27">
        <f>CRP!N1472</f>
        <v>0</v>
      </c>
      <c r="F1525" s="27">
        <f>CRP!O1472</f>
        <v>0</v>
      </c>
      <c r="G1525" s="27">
        <f>CRP!P1472</f>
        <v>0</v>
      </c>
      <c r="H1525" s="27">
        <f>CRP!Q1472</f>
        <v>0</v>
      </c>
      <c r="AA1525" s="26">
        <v>0</v>
      </c>
      <c r="AB1525" s="27">
        <v>0</v>
      </c>
      <c r="AC1525" s="27">
        <v>0</v>
      </c>
      <c r="AD1525" s="27">
        <v>0</v>
      </c>
      <c r="AE1525" s="27">
        <v>0</v>
      </c>
      <c r="AF1525" s="27">
        <v>0</v>
      </c>
      <c r="AG1525" s="27">
        <v>0</v>
      </c>
    </row>
    <row r="1526" spans="2:33">
      <c r="B1526" s="26">
        <f>CRP!K1473</f>
        <v>0</v>
      </c>
      <c r="C1526" s="27">
        <f>CRP!L1473</f>
        <v>0</v>
      </c>
      <c r="D1526" s="27">
        <f>CRP!M1473</f>
        <v>0</v>
      </c>
      <c r="E1526" s="27">
        <f>CRP!N1473</f>
        <v>0</v>
      </c>
      <c r="F1526" s="27">
        <f>CRP!O1473</f>
        <v>0</v>
      </c>
      <c r="G1526" s="27">
        <f>CRP!P1473</f>
        <v>0</v>
      </c>
      <c r="H1526" s="27">
        <f>CRP!Q1473</f>
        <v>0</v>
      </c>
      <c r="AA1526" s="26">
        <v>0</v>
      </c>
      <c r="AB1526" s="27">
        <v>0</v>
      </c>
      <c r="AC1526" s="27">
        <v>0</v>
      </c>
      <c r="AD1526" s="27">
        <v>0</v>
      </c>
      <c r="AE1526" s="27">
        <v>0</v>
      </c>
      <c r="AF1526" s="27">
        <v>0</v>
      </c>
      <c r="AG1526" s="27">
        <v>0</v>
      </c>
    </row>
    <row r="1527" spans="2:33">
      <c r="B1527" s="26">
        <f>CRP!K1474</f>
        <v>0</v>
      </c>
      <c r="C1527" s="27">
        <f>CRP!L1474</f>
        <v>0</v>
      </c>
      <c r="D1527" s="27">
        <f>CRP!M1474</f>
        <v>0</v>
      </c>
      <c r="E1527" s="27">
        <f>CRP!N1474</f>
        <v>0</v>
      </c>
      <c r="F1527" s="27">
        <f>CRP!O1474</f>
        <v>0</v>
      </c>
      <c r="G1527" s="27">
        <f>CRP!P1474</f>
        <v>0</v>
      </c>
      <c r="H1527" s="27">
        <f>CRP!Q1474</f>
        <v>0</v>
      </c>
      <c r="AA1527" s="26">
        <v>0</v>
      </c>
      <c r="AB1527" s="27">
        <v>0</v>
      </c>
      <c r="AC1527" s="27">
        <v>0</v>
      </c>
      <c r="AD1527" s="27">
        <v>0</v>
      </c>
      <c r="AE1527" s="27">
        <v>0</v>
      </c>
      <c r="AF1527" s="27">
        <v>0</v>
      </c>
      <c r="AG1527" s="27">
        <v>0</v>
      </c>
    </row>
    <row r="1528" spans="2:33">
      <c r="B1528" s="26">
        <f>CRP!K1475</f>
        <v>0</v>
      </c>
      <c r="C1528" s="27">
        <f>CRP!L1475</f>
        <v>0</v>
      </c>
      <c r="D1528" s="27">
        <f>CRP!M1475</f>
        <v>0</v>
      </c>
      <c r="E1528" s="27">
        <f>CRP!N1475</f>
        <v>0</v>
      </c>
      <c r="F1528" s="27">
        <f>CRP!O1475</f>
        <v>0</v>
      </c>
      <c r="G1528" s="27">
        <f>CRP!P1475</f>
        <v>0</v>
      </c>
      <c r="H1528" s="27">
        <f>CRP!Q1475</f>
        <v>0</v>
      </c>
      <c r="AA1528" s="26">
        <v>0</v>
      </c>
      <c r="AB1528" s="27">
        <v>0</v>
      </c>
      <c r="AC1528" s="27">
        <v>0</v>
      </c>
      <c r="AD1528" s="27">
        <v>0</v>
      </c>
      <c r="AE1528" s="27">
        <v>0</v>
      </c>
      <c r="AF1528" s="27">
        <v>0</v>
      </c>
      <c r="AG1528" s="27">
        <v>0</v>
      </c>
    </row>
    <row r="1529" spans="2:33">
      <c r="B1529" s="26">
        <f>CRP!K1476</f>
        <v>0</v>
      </c>
      <c r="C1529" s="27">
        <f>CRP!L1476</f>
        <v>0</v>
      </c>
      <c r="D1529" s="27">
        <f>CRP!M1476</f>
        <v>0</v>
      </c>
      <c r="E1529" s="27">
        <f>CRP!N1476</f>
        <v>0</v>
      </c>
      <c r="F1529" s="27">
        <f>CRP!O1476</f>
        <v>0</v>
      </c>
      <c r="G1529" s="27">
        <f>CRP!P1476</f>
        <v>0</v>
      </c>
      <c r="H1529" s="27">
        <f>CRP!Q1476</f>
        <v>0</v>
      </c>
      <c r="AA1529" s="26">
        <v>0</v>
      </c>
      <c r="AB1529" s="27">
        <v>0</v>
      </c>
      <c r="AC1529" s="27">
        <v>0</v>
      </c>
      <c r="AD1529" s="27">
        <v>0</v>
      </c>
      <c r="AE1529" s="27">
        <v>0</v>
      </c>
      <c r="AF1529" s="27">
        <v>0</v>
      </c>
      <c r="AG1529" s="27">
        <v>0</v>
      </c>
    </row>
    <row r="1530" spans="2:33">
      <c r="B1530" s="26">
        <f>CRP!K1477</f>
        <v>0</v>
      </c>
      <c r="C1530" s="27">
        <f>CRP!L1477</f>
        <v>0</v>
      </c>
      <c r="D1530" s="27">
        <f>CRP!M1477</f>
        <v>0</v>
      </c>
      <c r="E1530" s="27">
        <f>CRP!N1477</f>
        <v>0</v>
      </c>
      <c r="F1530" s="27">
        <f>CRP!O1477</f>
        <v>0</v>
      </c>
      <c r="G1530" s="27">
        <f>CRP!P1477</f>
        <v>0</v>
      </c>
      <c r="H1530" s="27">
        <f>CRP!Q1477</f>
        <v>0</v>
      </c>
      <c r="AA1530" s="26">
        <v>0</v>
      </c>
      <c r="AB1530" s="27">
        <v>0</v>
      </c>
      <c r="AC1530" s="27">
        <v>0</v>
      </c>
      <c r="AD1530" s="27">
        <v>0</v>
      </c>
      <c r="AE1530" s="27">
        <v>0</v>
      </c>
      <c r="AF1530" s="27">
        <v>0</v>
      </c>
      <c r="AG1530" s="27">
        <v>0</v>
      </c>
    </row>
    <row r="1531" spans="2:33">
      <c r="B1531" s="26">
        <f>CRP!K1478</f>
        <v>0</v>
      </c>
      <c r="C1531" s="27">
        <f>CRP!L1478</f>
        <v>0</v>
      </c>
      <c r="D1531" s="27">
        <f>CRP!M1478</f>
        <v>0</v>
      </c>
      <c r="E1531" s="27">
        <f>CRP!N1478</f>
        <v>0</v>
      </c>
      <c r="F1531" s="27">
        <f>CRP!O1478</f>
        <v>0</v>
      </c>
      <c r="G1531" s="27">
        <f>CRP!P1478</f>
        <v>0</v>
      </c>
      <c r="H1531" s="27">
        <f>CRP!Q1478</f>
        <v>0</v>
      </c>
      <c r="AA1531" s="26">
        <v>0</v>
      </c>
      <c r="AB1531" s="27">
        <v>0</v>
      </c>
      <c r="AC1531" s="27">
        <v>0</v>
      </c>
      <c r="AD1531" s="27">
        <v>0</v>
      </c>
      <c r="AE1531" s="27">
        <v>0</v>
      </c>
      <c r="AF1531" s="27">
        <v>0</v>
      </c>
      <c r="AG1531" s="27">
        <v>0</v>
      </c>
    </row>
    <row r="1532" spans="2:33">
      <c r="B1532" s="26">
        <f>CRP!K1479</f>
        <v>0</v>
      </c>
      <c r="C1532" s="27">
        <f>CRP!L1479</f>
        <v>0</v>
      </c>
      <c r="D1532" s="27">
        <f>CRP!M1479</f>
        <v>0</v>
      </c>
      <c r="E1532" s="27">
        <f>CRP!N1479</f>
        <v>0</v>
      </c>
      <c r="F1532" s="27">
        <f>CRP!O1479</f>
        <v>0</v>
      </c>
      <c r="G1532" s="27">
        <f>CRP!P1479</f>
        <v>0</v>
      </c>
      <c r="H1532" s="27">
        <f>CRP!Q1479</f>
        <v>0</v>
      </c>
      <c r="AA1532" s="26">
        <v>0</v>
      </c>
      <c r="AB1532" s="27">
        <v>0</v>
      </c>
      <c r="AC1532" s="27">
        <v>0</v>
      </c>
      <c r="AD1532" s="27">
        <v>0</v>
      </c>
      <c r="AE1532" s="27">
        <v>0</v>
      </c>
      <c r="AF1532" s="27">
        <v>0</v>
      </c>
      <c r="AG1532" s="27">
        <v>0</v>
      </c>
    </row>
    <row r="1533" spans="2:33">
      <c r="B1533" s="26">
        <f>CRP!K1480</f>
        <v>0</v>
      </c>
      <c r="C1533" s="27">
        <f>CRP!L1480</f>
        <v>0</v>
      </c>
      <c r="D1533" s="27">
        <f>CRP!M1480</f>
        <v>0</v>
      </c>
      <c r="E1533" s="27">
        <f>CRP!N1480</f>
        <v>0</v>
      </c>
      <c r="F1533" s="27">
        <f>CRP!O1480</f>
        <v>0</v>
      </c>
      <c r="G1533" s="27">
        <f>CRP!P1480</f>
        <v>0</v>
      </c>
      <c r="H1533" s="27">
        <f>CRP!Q1480</f>
        <v>0</v>
      </c>
      <c r="AA1533" s="26">
        <v>0</v>
      </c>
      <c r="AB1533" s="27">
        <v>0</v>
      </c>
      <c r="AC1533" s="27">
        <v>0</v>
      </c>
      <c r="AD1533" s="27">
        <v>0</v>
      </c>
      <c r="AE1533" s="27">
        <v>0</v>
      </c>
      <c r="AF1533" s="27">
        <v>0</v>
      </c>
      <c r="AG1533" s="27">
        <v>0</v>
      </c>
    </row>
    <row r="1534" spans="2:33">
      <c r="B1534" s="26">
        <f>CRP!K1481</f>
        <v>0</v>
      </c>
      <c r="C1534" s="27">
        <f>CRP!L1481</f>
        <v>0</v>
      </c>
      <c r="D1534" s="27">
        <f>CRP!M1481</f>
        <v>0</v>
      </c>
      <c r="E1534" s="27">
        <f>CRP!N1481</f>
        <v>0</v>
      </c>
      <c r="F1534" s="27">
        <f>CRP!O1481</f>
        <v>0</v>
      </c>
      <c r="G1534" s="27">
        <f>CRP!P1481</f>
        <v>0</v>
      </c>
      <c r="H1534" s="27">
        <f>CRP!Q1481</f>
        <v>0</v>
      </c>
      <c r="AA1534" s="26">
        <v>0</v>
      </c>
      <c r="AB1534" s="27">
        <v>0</v>
      </c>
      <c r="AC1534" s="27">
        <v>0</v>
      </c>
      <c r="AD1534" s="27">
        <v>0</v>
      </c>
      <c r="AE1534" s="27">
        <v>0</v>
      </c>
      <c r="AF1534" s="27">
        <v>0</v>
      </c>
      <c r="AG1534" s="27">
        <v>0</v>
      </c>
    </row>
    <row r="1535" spans="2:33">
      <c r="B1535" s="26">
        <f>CRP!K1482</f>
        <v>0</v>
      </c>
      <c r="C1535" s="27">
        <f>CRP!L1482</f>
        <v>0</v>
      </c>
      <c r="D1535" s="27">
        <f>CRP!M1482</f>
        <v>0</v>
      </c>
      <c r="E1535" s="27">
        <f>CRP!N1482</f>
        <v>0</v>
      </c>
      <c r="F1535" s="27">
        <f>CRP!O1482</f>
        <v>0</v>
      </c>
      <c r="G1535" s="27">
        <f>CRP!P1482</f>
        <v>0</v>
      </c>
      <c r="H1535" s="27">
        <f>CRP!Q1482</f>
        <v>0</v>
      </c>
      <c r="AA1535" s="26">
        <v>0</v>
      </c>
      <c r="AB1535" s="27">
        <v>0</v>
      </c>
      <c r="AC1535" s="27">
        <v>0</v>
      </c>
      <c r="AD1535" s="27">
        <v>0</v>
      </c>
      <c r="AE1535" s="27">
        <v>0</v>
      </c>
      <c r="AF1535" s="27">
        <v>0</v>
      </c>
      <c r="AG1535" s="27">
        <v>0</v>
      </c>
    </row>
    <row r="1536" spans="2:33">
      <c r="B1536" s="26">
        <f>CRP!K1483</f>
        <v>0</v>
      </c>
      <c r="C1536" s="27">
        <f>CRP!L1483</f>
        <v>0</v>
      </c>
      <c r="D1536" s="27">
        <f>CRP!M1483</f>
        <v>0</v>
      </c>
      <c r="E1536" s="27">
        <f>CRP!N1483</f>
        <v>0</v>
      </c>
      <c r="F1536" s="27">
        <f>CRP!O1483</f>
        <v>0</v>
      </c>
      <c r="G1536" s="27">
        <f>CRP!P1483</f>
        <v>0</v>
      </c>
      <c r="H1536" s="27">
        <f>CRP!Q1483</f>
        <v>0</v>
      </c>
      <c r="AA1536" s="26">
        <v>0</v>
      </c>
      <c r="AB1536" s="27">
        <v>0</v>
      </c>
      <c r="AC1536" s="27">
        <v>0</v>
      </c>
      <c r="AD1536" s="27">
        <v>0</v>
      </c>
      <c r="AE1536" s="27">
        <v>0</v>
      </c>
      <c r="AF1536" s="27">
        <v>0</v>
      </c>
      <c r="AG1536" s="27">
        <v>0</v>
      </c>
    </row>
    <row r="1537" spans="2:33">
      <c r="B1537" s="26">
        <f>CRP!K1484</f>
        <v>0</v>
      </c>
      <c r="C1537" s="27">
        <f>CRP!L1484</f>
        <v>0</v>
      </c>
      <c r="D1537" s="27">
        <f>CRP!M1484</f>
        <v>0</v>
      </c>
      <c r="E1537" s="27">
        <f>CRP!N1484</f>
        <v>0</v>
      </c>
      <c r="F1537" s="27">
        <f>CRP!O1484</f>
        <v>0</v>
      </c>
      <c r="G1537" s="27">
        <f>CRP!P1484</f>
        <v>0</v>
      </c>
      <c r="H1537" s="27">
        <f>CRP!Q1484</f>
        <v>0</v>
      </c>
      <c r="AA1537" s="26">
        <v>0</v>
      </c>
      <c r="AB1537" s="27">
        <v>0</v>
      </c>
      <c r="AC1537" s="27">
        <v>0</v>
      </c>
      <c r="AD1537" s="27">
        <v>0</v>
      </c>
      <c r="AE1537" s="27">
        <v>0</v>
      </c>
      <c r="AF1537" s="27">
        <v>0</v>
      </c>
      <c r="AG1537" s="27">
        <v>0</v>
      </c>
    </row>
    <row r="1538" spans="2:33">
      <c r="B1538" s="26">
        <f>CRP!K1485</f>
        <v>0</v>
      </c>
      <c r="C1538" s="27">
        <f>CRP!L1485</f>
        <v>0</v>
      </c>
      <c r="D1538" s="27">
        <f>CRP!M1485</f>
        <v>0</v>
      </c>
      <c r="E1538" s="27">
        <f>CRP!N1485</f>
        <v>0</v>
      </c>
      <c r="F1538" s="27">
        <f>CRP!O1485</f>
        <v>0</v>
      </c>
      <c r="G1538" s="27">
        <f>CRP!P1485</f>
        <v>0</v>
      </c>
      <c r="H1538" s="27">
        <f>CRP!Q1485</f>
        <v>0</v>
      </c>
      <c r="AA1538" s="26">
        <v>0</v>
      </c>
      <c r="AB1538" s="27">
        <v>0</v>
      </c>
      <c r="AC1538" s="27">
        <v>0</v>
      </c>
      <c r="AD1538" s="27">
        <v>0</v>
      </c>
      <c r="AE1538" s="27">
        <v>0</v>
      </c>
      <c r="AF1538" s="27">
        <v>0</v>
      </c>
      <c r="AG1538" s="27">
        <v>0</v>
      </c>
    </row>
    <row r="1539" spans="2:33">
      <c r="B1539" s="26">
        <f>CRP!K1486</f>
        <v>0</v>
      </c>
      <c r="C1539" s="27">
        <f>CRP!L1486</f>
        <v>0</v>
      </c>
      <c r="D1539" s="27">
        <f>CRP!M1486</f>
        <v>0</v>
      </c>
      <c r="E1539" s="27">
        <f>CRP!N1486</f>
        <v>0</v>
      </c>
      <c r="F1539" s="27">
        <f>CRP!O1486</f>
        <v>0</v>
      </c>
      <c r="G1539" s="27">
        <f>CRP!P1486</f>
        <v>0</v>
      </c>
      <c r="H1539" s="27">
        <f>CRP!Q1486</f>
        <v>0</v>
      </c>
      <c r="AA1539" s="26">
        <v>0</v>
      </c>
      <c r="AB1539" s="27">
        <v>0</v>
      </c>
      <c r="AC1539" s="27">
        <v>0</v>
      </c>
      <c r="AD1539" s="27">
        <v>0</v>
      </c>
      <c r="AE1539" s="27">
        <v>0</v>
      </c>
      <c r="AF1539" s="27">
        <v>0</v>
      </c>
      <c r="AG1539" s="27">
        <v>0</v>
      </c>
    </row>
    <row r="1540" spans="2:33">
      <c r="B1540" s="26">
        <f>CRP!K1487</f>
        <v>0</v>
      </c>
      <c r="C1540" s="27">
        <f>CRP!L1487</f>
        <v>0</v>
      </c>
      <c r="D1540" s="27">
        <f>CRP!M1487</f>
        <v>0</v>
      </c>
      <c r="E1540" s="27">
        <f>CRP!N1487</f>
        <v>0</v>
      </c>
      <c r="F1540" s="27">
        <f>CRP!O1487</f>
        <v>0</v>
      </c>
      <c r="G1540" s="27">
        <f>CRP!P1487</f>
        <v>0</v>
      </c>
      <c r="H1540" s="27">
        <f>CRP!Q1487</f>
        <v>0</v>
      </c>
      <c r="AA1540" s="26">
        <v>0</v>
      </c>
      <c r="AB1540" s="27">
        <v>0</v>
      </c>
      <c r="AC1540" s="27">
        <v>0</v>
      </c>
      <c r="AD1540" s="27">
        <v>0</v>
      </c>
      <c r="AE1540" s="27">
        <v>0</v>
      </c>
      <c r="AF1540" s="27">
        <v>0</v>
      </c>
      <c r="AG1540" s="27">
        <v>0</v>
      </c>
    </row>
    <row r="1541" spans="2:33">
      <c r="B1541" s="26">
        <f>CRP!K1488</f>
        <v>0</v>
      </c>
      <c r="C1541" s="27">
        <f>CRP!L1488</f>
        <v>0</v>
      </c>
      <c r="D1541" s="27">
        <f>CRP!M1488</f>
        <v>0</v>
      </c>
      <c r="E1541" s="27">
        <f>CRP!N1488</f>
        <v>0</v>
      </c>
      <c r="F1541" s="27">
        <f>CRP!O1488</f>
        <v>0</v>
      </c>
      <c r="G1541" s="27">
        <f>CRP!P1488</f>
        <v>0</v>
      </c>
      <c r="H1541" s="27">
        <f>CRP!Q1488</f>
        <v>0</v>
      </c>
      <c r="AA1541" s="26">
        <v>0</v>
      </c>
      <c r="AB1541" s="27">
        <v>0</v>
      </c>
      <c r="AC1541" s="27">
        <v>0</v>
      </c>
      <c r="AD1541" s="27">
        <v>0</v>
      </c>
      <c r="AE1541" s="27">
        <v>0</v>
      </c>
      <c r="AF1541" s="27">
        <v>0</v>
      </c>
      <c r="AG1541" s="27">
        <v>0</v>
      </c>
    </row>
    <row r="1542" spans="2:33">
      <c r="B1542" s="26">
        <f>CRP!K1489</f>
        <v>0</v>
      </c>
      <c r="C1542" s="27">
        <f>CRP!L1489</f>
        <v>0</v>
      </c>
      <c r="D1542" s="27">
        <f>CRP!M1489</f>
        <v>0</v>
      </c>
      <c r="E1542" s="27">
        <f>CRP!N1489</f>
        <v>0</v>
      </c>
      <c r="F1542" s="27">
        <f>CRP!O1489</f>
        <v>0</v>
      </c>
      <c r="G1542" s="27">
        <f>CRP!P1489</f>
        <v>0</v>
      </c>
      <c r="H1542" s="27">
        <f>CRP!Q1489</f>
        <v>0</v>
      </c>
      <c r="AA1542" s="26">
        <v>0</v>
      </c>
      <c r="AB1542" s="27">
        <v>0</v>
      </c>
      <c r="AC1542" s="27">
        <v>0</v>
      </c>
      <c r="AD1542" s="27">
        <v>0</v>
      </c>
      <c r="AE1542" s="27">
        <v>0</v>
      </c>
      <c r="AF1542" s="27">
        <v>0</v>
      </c>
      <c r="AG1542" s="27">
        <v>0</v>
      </c>
    </row>
    <row r="1543" spans="2:33">
      <c r="B1543" s="26">
        <f>CRP!K1490</f>
        <v>0</v>
      </c>
      <c r="C1543" s="27">
        <f>CRP!L1490</f>
        <v>0</v>
      </c>
      <c r="D1543" s="27">
        <f>CRP!M1490</f>
        <v>0</v>
      </c>
      <c r="E1543" s="27">
        <f>CRP!N1490</f>
        <v>0</v>
      </c>
      <c r="F1543" s="27">
        <f>CRP!O1490</f>
        <v>0</v>
      </c>
      <c r="G1543" s="27">
        <f>CRP!P1490</f>
        <v>0</v>
      </c>
      <c r="H1543" s="27">
        <f>CRP!Q1490</f>
        <v>0</v>
      </c>
      <c r="AA1543" s="26">
        <v>0</v>
      </c>
      <c r="AB1543" s="27">
        <v>0</v>
      </c>
      <c r="AC1543" s="27">
        <v>0</v>
      </c>
      <c r="AD1543" s="27">
        <v>0</v>
      </c>
      <c r="AE1543" s="27">
        <v>0</v>
      </c>
      <c r="AF1543" s="27">
        <v>0</v>
      </c>
      <c r="AG1543" s="27">
        <v>0</v>
      </c>
    </row>
    <row r="1544" spans="2:33">
      <c r="B1544" s="26">
        <f>CRP!K1491</f>
        <v>0</v>
      </c>
      <c r="C1544" s="27">
        <f>CRP!L1491</f>
        <v>0</v>
      </c>
      <c r="D1544" s="27">
        <f>CRP!M1491</f>
        <v>0</v>
      </c>
      <c r="E1544" s="27">
        <f>CRP!N1491</f>
        <v>0</v>
      </c>
      <c r="F1544" s="27">
        <f>CRP!O1491</f>
        <v>0</v>
      </c>
      <c r="G1544" s="27">
        <f>CRP!P1491</f>
        <v>0</v>
      </c>
      <c r="H1544" s="27">
        <f>CRP!Q1491</f>
        <v>0</v>
      </c>
      <c r="AA1544" s="26">
        <v>0</v>
      </c>
      <c r="AB1544" s="27">
        <v>0</v>
      </c>
      <c r="AC1544" s="27">
        <v>0</v>
      </c>
      <c r="AD1544" s="27">
        <v>0</v>
      </c>
      <c r="AE1544" s="27">
        <v>0</v>
      </c>
      <c r="AF1544" s="27">
        <v>0</v>
      </c>
      <c r="AG1544" s="27">
        <v>0</v>
      </c>
    </row>
    <row r="1545" spans="2:33">
      <c r="B1545" s="26">
        <f>CRP!K1492</f>
        <v>0</v>
      </c>
      <c r="C1545" s="27">
        <f>CRP!L1492</f>
        <v>0</v>
      </c>
      <c r="D1545" s="27">
        <f>CRP!M1492</f>
        <v>0</v>
      </c>
      <c r="E1545" s="27">
        <f>CRP!N1492</f>
        <v>0</v>
      </c>
      <c r="F1545" s="27">
        <f>CRP!O1492</f>
        <v>0</v>
      </c>
      <c r="G1545" s="27">
        <f>CRP!P1492</f>
        <v>0</v>
      </c>
      <c r="H1545" s="27">
        <f>CRP!Q1492</f>
        <v>0</v>
      </c>
      <c r="AA1545" s="26">
        <v>0</v>
      </c>
      <c r="AB1545" s="27">
        <v>0</v>
      </c>
      <c r="AC1545" s="27">
        <v>0</v>
      </c>
      <c r="AD1545" s="27">
        <v>0</v>
      </c>
      <c r="AE1545" s="27">
        <v>0</v>
      </c>
      <c r="AF1545" s="27">
        <v>0</v>
      </c>
      <c r="AG1545" s="27">
        <v>0</v>
      </c>
    </row>
    <row r="1546" spans="2:33">
      <c r="B1546" s="26">
        <f>CRP!K1493</f>
        <v>0</v>
      </c>
      <c r="C1546" s="27">
        <f>CRP!L1493</f>
        <v>0</v>
      </c>
      <c r="D1546" s="27">
        <f>CRP!M1493</f>
        <v>0</v>
      </c>
      <c r="E1546" s="27">
        <f>CRP!N1493</f>
        <v>0</v>
      </c>
      <c r="F1546" s="27">
        <f>CRP!O1493</f>
        <v>0</v>
      </c>
      <c r="G1546" s="27">
        <f>CRP!P1493</f>
        <v>0</v>
      </c>
      <c r="H1546" s="27">
        <f>CRP!Q1493</f>
        <v>0</v>
      </c>
      <c r="AA1546" s="26">
        <v>0</v>
      </c>
      <c r="AB1546" s="27">
        <v>0</v>
      </c>
      <c r="AC1546" s="27">
        <v>0</v>
      </c>
      <c r="AD1546" s="27">
        <v>0</v>
      </c>
      <c r="AE1546" s="27">
        <v>0</v>
      </c>
      <c r="AF1546" s="27">
        <v>0</v>
      </c>
      <c r="AG1546" s="27">
        <v>0</v>
      </c>
    </row>
    <row r="1547" spans="2:33">
      <c r="B1547" s="26">
        <f>CRP!K1494</f>
        <v>0</v>
      </c>
      <c r="C1547" s="27">
        <f>CRP!L1494</f>
        <v>0</v>
      </c>
      <c r="D1547" s="27">
        <f>CRP!M1494</f>
        <v>0</v>
      </c>
      <c r="E1547" s="27">
        <f>CRP!N1494</f>
        <v>0</v>
      </c>
      <c r="F1547" s="27">
        <f>CRP!O1494</f>
        <v>0</v>
      </c>
      <c r="G1547" s="27">
        <f>CRP!P1494</f>
        <v>0</v>
      </c>
      <c r="H1547" s="27">
        <f>CRP!Q1494</f>
        <v>0</v>
      </c>
      <c r="AA1547" s="26">
        <v>0</v>
      </c>
      <c r="AB1547" s="27">
        <v>0</v>
      </c>
      <c r="AC1547" s="27">
        <v>0</v>
      </c>
      <c r="AD1547" s="27">
        <v>0</v>
      </c>
      <c r="AE1547" s="27">
        <v>0</v>
      </c>
      <c r="AF1547" s="27">
        <v>0</v>
      </c>
      <c r="AG1547" s="27">
        <v>0</v>
      </c>
    </row>
    <row r="1548" spans="2:33">
      <c r="B1548" s="26">
        <f>CRP!K1495</f>
        <v>0</v>
      </c>
      <c r="C1548" s="27">
        <f>CRP!L1495</f>
        <v>0</v>
      </c>
      <c r="D1548" s="27">
        <f>CRP!M1495</f>
        <v>0</v>
      </c>
      <c r="E1548" s="27">
        <f>CRP!N1495</f>
        <v>0</v>
      </c>
      <c r="F1548" s="27">
        <f>CRP!O1495</f>
        <v>0</v>
      </c>
      <c r="G1548" s="27">
        <f>CRP!P1495</f>
        <v>0</v>
      </c>
      <c r="H1548" s="27">
        <f>CRP!Q1495</f>
        <v>0</v>
      </c>
      <c r="AA1548" s="26">
        <v>0</v>
      </c>
      <c r="AB1548" s="27">
        <v>0</v>
      </c>
      <c r="AC1548" s="27">
        <v>0</v>
      </c>
      <c r="AD1548" s="27">
        <v>0</v>
      </c>
      <c r="AE1548" s="27">
        <v>0</v>
      </c>
      <c r="AF1548" s="27">
        <v>0</v>
      </c>
      <c r="AG1548" s="27">
        <v>0</v>
      </c>
    </row>
    <row r="1549" spans="2:33">
      <c r="B1549" s="26">
        <f>CRP!K1496</f>
        <v>0</v>
      </c>
      <c r="C1549" s="27">
        <f>CRP!L1496</f>
        <v>0</v>
      </c>
      <c r="D1549" s="27">
        <f>CRP!M1496</f>
        <v>0</v>
      </c>
      <c r="E1549" s="27">
        <f>CRP!N1496</f>
        <v>0</v>
      </c>
      <c r="F1549" s="27">
        <f>CRP!O1496</f>
        <v>0</v>
      </c>
      <c r="G1549" s="27">
        <f>CRP!P1496</f>
        <v>0</v>
      </c>
      <c r="H1549" s="27">
        <f>CRP!Q1496</f>
        <v>0</v>
      </c>
      <c r="AA1549" s="26">
        <v>0</v>
      </c>
      <c r="AB1549" s="27">
        <v>0</v>
      </c>
      <c r="AC1549" s="27">
        <v>0</v>
      </c>
      <c r="AD1549" s="27">
        <v>0</v>
      </c>
      <c r="AE1549" s="27">
        <v>0</v>
      </c>
      <c r="AF1549" s="27">
        <v>0</v>
      </c>
      <c r="AG1549" s="27">
        <v>0</v>
      </c>
    </row>
    <row r="1550" spans="2:33">
      <c r="B1550" s="26">
        <f>CRP!K1497</f>
        <v>0</v>
      </c>
      <c r="C1550" s="27">
        <f>CRP!L1497</f>
        <v>0</v>
      </c>
      <c r="D1550" s="27">
        <f>CRP!M1497</f>
        <v>0</v>
      </c>
      <c r="E1550" s="27">
        <f>CRP!N1497</f>
        <v>0</v>
      </c>
      <c r="F1550" s="27">
        <f>CRP!O1497</f>
        <v>0</v>
      </c>
      <c r="G1550" s="27">
        <f>CRP!P1497</f>
        <v>0</v>
      </c>
      <c r="H1550" s="27">
        <f>CRP!Q1497</f>
        <v>0</v>
      </c>
      <c r="AA1550" s="26">
        <v>0</v>
      </c>
      <c r="AB1550" s="27">
        <v>0</v>
      </c>
      <c r="AC1550" s="27">
        <v>0</v>
      </c>
      <c r="AD1550" s="27">
        <v>0</v>
      </c>
      <c r="AE1550" s="27">
        <v>0</v>
      </c>
      <c r="AF1550" s="27">
        <v>0</v>
      </c>
      <c r="AG1550" s="27">
        <v>0</v>
      </c>
    </row>
    <row r="1551" spans="2:33">
      <c r="B1551" s="26">
        <f>CRP!K1498</f>
        <v>0</v>
      </c>
      <c r="C1551" s="27">
        <f>CRP!L1498</f>
        <v>0</v>
      </c>
      <c r="D1551" s="27">
        <f>CRP!M1498</f>
        <v>0</v>
      </c>
      <c r="E1551" s="27">
        <f>CRP!N1498</f>
        <v>0</v>
      </c>
      <c r="F1551" s="27">
        <f>CRP!O1498</f>
        <v>0</v>
      </c>
      <c r="G1551" s="27">
        <f>CRP!P1498</f>
        <v>0</v>
      </c>
      <c r="H1551" s="27">
        <f>CRP!Q1498</f>
        <v>0</v>
      </c>
      <c r="AA1551" s="26">
        <v>0</v>
      </c>
      <c r="AB1551" s="27">
        <v>0</v>
      </c>
      <c r="AC1551" s="27">
        <v>0</v>
      </c>
      <c r="AD1551" s="27">
        <v>0</v>
      </c>
      <c r="AE1551" s="27">
        <v>0</v>
      </c>
      <c r="AF1551" s="27">
        <v>0</v>
      </c>
      <c r="AG1551" s="27">
        <v>0</v>
      </c>
    </row>
    <row r="1552" spans="2:33">
      <c r="B1552" s="26">
        <f>CRP!K1499</f>
        <v>0</v>
      </c>
      <c r="C1552" s="27">
        <f>CRP!L1499</f>
        <v>0</v>
      </c>
      <c r="D1552" s="27">
        <f>CRP!M1499</f>
        <v>0</v>
      </c>
      <c r="E1552" s="27">
        <f>CRP!N1499</f>
        <v>0</v>
      </c>
      <c r="F1552" s="27">
        <f>CRP!O1499</f>
        <v>0</v>
      </c>
      <c r="G1552" s="27">
        <f>CRP!P1499</f>
        <v>0</v>
      </c>
      <c r="H1552" s="27">
        <f>CRP!Q1499</f>
        <v>0</v>
      </c>
      <c r="AA1552" s="26">
        <v>0</v>
      </c>
      <c r="AB1552" s="27">
        <v>0</v>
      </c>
      <c r="AC1552" s="27">
        <v>0</v>
      </c>
      <c r="AD1552" s="27">
        <v>0</v>
      </c>
      <c r="AE1552" s="27">
        <v>0</v>
      </c>
      <c r="AF1552" s="27">
        <v>0</v>
      </c>
      <c r="AG1552" s="27">
        <v>0</v>
      </c>
    </row>
    <row r="1553" spans="2:33">
      <c r="B1553" s="26">
        <f>CRP!K1500</f>
        <v>0</v>
      </c>
      <c r="C1553" s="27">
        <f>CRP!L1500</f>
        <v>0</v>
      </c>
      <c r="D1553" s="27">
        <f>CRP!M1500</f>
        <v>0</v>
      </c>
      <c r="E1553" s="27">
        <f>CRP!N1500</f>
        <v>0</v>
      </c>
      <c r="F1553" s="27">
        <f>CRP!O1500</f>
        <v>0</v>
      </c>
      <c r="G1553" s="27">
        <f>CRP!P1500</f>
        <v>0</v>
      </c>
      <c r="H1553" s="27">
        <f>CRP!Q1500</f>
        <v>0</v>
      </c>
      <c r="AA1553" s="26">
        <v>0</v>
      </c>
      <c r="AB1553" s="27">
        <v>0</v>
      </c>
      <c r="AC1553" s="27">
        <v>0</v>
      </c>
      <c r="AD1553" s="27">
        <v>0</v>
      </c>
      <c r="AE1553" s="27">
        <v>0</v>
      </c>
      <c r="AF1553" s="27">
        <v>0</v>
      </c>
      <c r="AG1553" s="27">
        <v>0</v>
      </c>
    </row>
    <row r="1554" spans="2:33">
      <c r="B1554" s="26">
        <f>CRP!K1501</f>
        <v>0</v>
      </c>
      <c r="C1554" s="27">
        <f>CRP!L1501</f>
        <v>0</v>
      </c>
      <c r="D1554" s="27">
        <f>CRP!M1501</f>
        <v>0</v>
      </c>
      <c r="E1554" s="27">
        <f>CRP!N1501</f>
        <v>0</v>
      </c>
      <c r="F1554" s="27">
        <f>CRP!O1501</f>
        <v>0</v>
      </c>
      <c r="G1554" s="27">
        <f>CRP!P1501</f>
        <v>0</v>
      </c>
      <c r="H1554" s="27">
        <f>CRP!Q1501</f>
        <v>0</v>
      </c>
      <c r="AA1554" s="26">
        <v>0</v>
      </c>
      <c r="AB1554" s="27">
        <v>0</v>
      </c>
      <c r="AC1554" s="27">
        <v>0</v>
      </c>
      <c r="AD1554" s="27">
        <v>0</v>
      </c>
      <c r="AE1554" s="27">
        <v>0</v>
      </c>
      <c r="AF1554" s="27">
        <v>0</v>
      </c>
      <c r="AG1554" s="27">
        <v>0</v>
      </c>
    </row>
    <row r="1555" spans="2:33">
      <c r="B1555" s="26">
        <f>CRP!K1502</f>
        <v>0</v>
      </c>
      <c r="C1555" s="27">
        <f>CRP!L1502</f>
        <v>0</v>
      </c>
      <c r="D1555" s="27">
        <f>CRP!M1502</f>
        <v>0</v>
      </c>
      <c r="E1555" s="27">
        <f>CRP!N1502</f>
        <v>0</v>
      </c>
      <c r="F1555" s="27">
        <f>CRP!O1502</f>
        <v>0</v>
      </c>
      <c r="G1555" s="27">
        <f>CRP!P1502</f>
        <v>0</v>
      </c>
      <c r="H1555" s="27">
        <f>CRP!Q1502</f>
        <v>0</v>
      </c>
      <c r="AA1555" s="26">
        <v>0</v>
      </c>
      <c r="AB1555" s="27">
        <v>0</v>
      </c>
      <c r="AC1555" s="27">
        <v>0</v>
      </c>
      <c r="AD1555" s="27">
        <v>0</v>
      </c>
      <c r="AE1555" s="27">
        <v>0</v>
      </c>
      <c r="AF1555" s="27">
        <v>0</v>
      </c>
      <c r="AG1555" s="27">
        <v>0</v>
      </c>
    </row>
  </sheetData>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00"/>
  </sheetPr>
  <dimension ref="A1"/>
  <sheetViews>
    <sheetView showGridLines="0" workbookViewId="0"/>
  </sheetViews>
  <sheetFormatPr defaultRowHeight="13.5"/>
  <cols>
    <col min="1" max="16384" width="9" style="3"/>
  </cols>
  <sheetData/>
  <phoneticPr fontId="1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theme="3" tint="0.79998168889431442"/>
  </sheetPr>
  <dimension ref="B1:P41"/>
  <sheetViews>
    <sheetView showGridLines="0" zoomScale="85" zoomScaleNormal="85" workbookViewId="0">
      <selection activeCell="D28" sqref="D28"/>
    </sheetView>
  </sheetViews>
  <sheetFormatPr defaultRowHeight="16.5"/>
  <cols>
    <col min="1" max="1" width="1.625" customWidth="1"/>
    <col min="2" max="2" width="6.625" style="5" customWidth="1"/>
    <col min="3" max="4" width="14.625" customWidth="1"/>
    <col min="5" max="8" width="12.625" customWidth="1"/>
    <col min="9" max="10" width="20.625" style="35" customWidth="1"/>
    <col min="11" max="11" width="80.75" customWidth="1"/>
    <col min="12" max="13" width="2.625" customWidth="1"/>
    <col min="14" max="16" width="15.75" customWidth="1"/>
  </cols>
  <sheetData>
    <row r="1" spans="2:16" ht="27" customHeight="1">
      <c r="B1" s="6" t="s">
        <v>11686</v>
      </c>
      <c r="C1" s="1"/>
      <c r="D1" s="1"/>
      <c r="E1" s="1"/>
      <c r="F1" s="1"/>
      <c r="G1" s="1"/>
      <c r="H1" s="1"/>
      <c r="I1" s="33"/>
      <c r="J1" s="33"/>
      <c r="K1" s="1"/>
      <c r="L1" s="1"/>
      <c r="M1" s="1"/>
      <c r="N1" s="1"/>
      <c r="O1" s="1"/>
      <c r="P1" s="1"/>
    </row>
    <row r="2" spans="2:16" ht="21" customHeight="1">
      <c r="B2" s="30" t="s">
        <v>11764</v>
      </c>
      <c r="C2" s="30"/>
      <c r="D2" s="30"/>
      <c r="E2" s="30"/>
      <c r="F2" s="30"/>
      <c r="G2" s="30"/>
      <c r="H2" s="30"/>
      <c r="I2" s="30"/>
      <c r="J2" s="30"/>
      <c r="K2" s="30"/>
      <c r="L2" s="30"/>
      <c r="M2" s="30"/>
      <c r="N2" s="30"/>
      <c r="O2" s="30"/>
      <c r="P2" s="30"/>
    </row>
    <row r="3" spans="2:16" s="3" customFormat="1" ht="15" customHeight="1">
      <c r="B3" s="286" t="s">
        <v>11765</v>
      </c>
      <c r="I3" s="34"/>
      <c r="J3" s="34"/>
    </row>
    <row r="4" spans="2:16" s="3" customFormat="1" ht="15" customHeight="1">
      <c r="B4" s="9" t="s">
        <v>11669</v>
      </c>
      <c r="I4" s="34"/>
      <c r="J4" s="34"/>
    </row>
    <row r="5" spans="2:16" s="3" customFormat="1" ht="15" customHeight="1">
      <c r="B5" s="291" t="s">
        <v>11670</v>
      </c>
      <c r="C5" s="289"/>
      <c r="D5" s="287">
        <v>44895</v>
      </c>
      <c r="I5" s="34"/>
      <c r="J5" s="34"/>
    </row>
    <row r="6" spans="2:16" s="3" customFormat="1" ht="15" customHeight="1">
      <c r="B6" s="292" t="s">
        <v>11766</v>
      </c>
      <c r="C6" s="290"/>
      <c r="D6" s="288">
        <v>44895</v>
      </c>
      <c r="I6" s="34"/>
      <c r="J6" s="34"/>
    </row>
    <row r="7" spans="2:16" s="3" customFormat="1" ht="15" customHeight="1">
      <c r="B7" s="4"/>
      <c r="I7" s="34"/>
      <c r="J7" s="34"/>
    </row>
    <row r="8" spans="2:16" s="4" customFormat="1" ht="15" customHeight="1">
      <c r="B8" s="193" t="s">
        <v>11767</v>
      </c>
      <c r="C8" s="193" t="s">
        <v>11768</v>
      </c>
      <c r="D8" s="193" t="s">
        <v>11769</v>
      </c>
      <c r="E8" s="193" t="s">
        <v>11770</v>
      </c>
      <c r="F8" s="193" t="s">
        <v>11771</v>
      </c>
      <c r="G8" s="193" t="s">
        <v>11772</v>
      </c>
      <c r="H8" s="193" t="s">
        <v>11773</v>
      </c>
      <c r="I8" s="193" t="s">
        <v>11774</v>
      </c>
      <c r="J8" s="193" t="s">
        <v>11775</v>
      </c>
      <c r="K8" s="193" t="s">
        <v>11705</v>
      </c>
      <c r="L8" s="8"/>
      <c r="M8" s="8"/>
      <c r="N8" s="304" t="s">
        <v>11776</v>
      </c>
    </row>
    <row r="9" spans="2:16" s="3" customFormat="1" ht="15" customHeight="1">
      <c r="B9" s="282">
        <v>1</v>
      </c>
      <c r="C9" s="181" t="s">
        <v>11706</v>
      </c>
      <c r="D9" s="285" t="s">
        <v>11707</v>
      </c>
      <c r="E9" s="282" t="s">
        <v>11708</v>
      </c>
      <c r="F9" s="282" t="s">
        <v>11709</v>
      </c>
      <c r="G9" s="282" t="s">
        <v>11710</v>
      </c>
      <c r="H9" s="282" t="s">
        <v>11711</v>
      </c>
      <c r="I9" s="283" t="s">
        <v>11712</v>
      </c>
      <c r="J9" s="283" t="s">
        <v>11713</v>
      </c>
      <c r="K9" s="283" t="s">
        <v>11714</v>
      </c>
      <c r="L9" s="4"/>
      <c r="N9" s="3" t="s">
        <v>11777</v>
      </c>
    </row>
    <row r="10" spans="2:16" s="3" customFormat="1" ht="15" customHeight="1">
      <c r="B10" s="282">
        <v>2</v>
      </c>
      <c r="C10" s="181" t="s">
        <v>11715</v>
      </c>
      <c r="D10" s="285" t="s">
        <v>10361</v>
      </c>
      <c r="E10" s="282" t="s">
        <v>11708</v>
      </c>
      <c r="F10" s="282" t="s">
        <v>11709</v>
      </c>
      <c r="G10" s="282" t="s">
        <v>11710</v>
      </c>
      <c r="H10" s="282" t="s">
        <v>11711</v>
      </c>
      <c r="I10" s="283" t="s">
        <v>11712</v>
      </c>
      <c r="J10" s="283" t="s">
        <v>11716</v>
      </c>
      <c r="K10" s="283" t="s">
        <v>11717</v>
      </c>
      <c r="L10" s="4"/>
      <c r="N10" s="3" t="s">
        <v>11778</v>
      </c>
    </row>
    <row r="11" spans="2:16" s="3" customFormat="1" ht="15" customHeight="1">
      <c r="B11" s="282">
        <v>3</v>
      </c>
      <c r="C11" s="181" t="s">
        <v>11718</v>
      </c>
      <c r="D11" s="285" t="s">
        <v>6101</v>
      </c>
      <c r="E11" s="282" t="s">
        <v>11708</v>
      </c>
      <c r="F11" s="282" t="s">
        <v>11709</v>
      </c>
      <c r="G11" s="282" t="s">
        <v>11710</v>
      </c>
      <c r="H11" s="282" t="s">
        <v>11711</v>
      </c>
      <c r="I11" s="283" t="s">
        <v>11712</v>
      </c>
      <c r="J11" s="283" t="s">
        <v>11716</v>
      </c>
      <c r="K11" s="283" t="s">
        <v>11719</v>
      </c>
      <c r="L11" s="4"/>
    </row>
    <row r="12" spans="2:16" s="3" customFormat="1" ht="15" customHeight="1">
      <c r="B12" s="282">
        <v>4</v>
      </c>
      <c r="C12" s="181" t="s">
        <v>11720</v>
      </c>
      <c r="D12" s="285" t="s">
        <v>9613</v>
      </c>
      <c r="E12" s="282" t="s">
        <v>11708</v>
      </c>
      <c r="F12" s="282" t="s">
        <v>11709</v>
      </c>
      <c r="G12" s="282" t="s">
        <v>11710</v>
      </c>
      <c r="H12" s="282" t="s">
        <v>11711</v>
      </c>
      <c r="I12" s="283" t="s">
        <v>11712</v>
      </c>
      <c r="J12" s="283" t="s">
        <v>11716</v>
      </c>
      <c r="K12" s="283" t="s">
        <v>11721</v>
      </c>
      <c r="L12" s="4"/>
      <c r="N12" s="305" t="s">
        <v>11779</v>
      </c>
      <c r="O12" s="321">
        <v>2</v>
      </c>
      <c r="P12" s="322">
        <v>5</v>
      </c>
    </row>
    <row r="13" spans="2:16" s="3" customFormat="1" ht="15" customHeight="1">
      <c r="B13" s="282">
        <v>5</v>
      </c>
      <c r="C13" s="181" t="s">
        <v>11722</v>
      </c>
      <c r="D13" s="285" t="s">
        <v>8902</v>
      </c>
      <c r="E13" s="282" t="s">
        <v>11708</v>
      </c>
      <c r="F13" s="282" t="s">
        <v>11709</v>
      </c>
      <c r="G13" s="282" t="s">
        <v>11710</v>
      </c>
      <c r="H13" s="282" t="s">
        <v>11711</v>
      </c>
      <c r="I13" s="283" t="s">
        <v>11712</v>
      </c>
      <c r="J13" s="283" t="s">
        <v>11716</v>
      </c>
      <c r="K13" s="283" t="s">
        <v>11723</v>
      </c>
      <c r="L13" s="4"/>
      <c r="N13" s="306">
        <v>44895</v>
      </c>
      <c r="O13" s="307">
        <v>44166</v>
      </c>
      <c r="P13" s="308">
        <v>43070</v>
      </c>
    </row>
    <row r="14" spans="2:16" s="3" customFormat="1" ht="15" customHeight="1">
      <c r="B14" s="282">
        <v>6</v>
      </c>
      <c r="C14" s="181" t="s">
        <v>11724</v>
      </c>
      <c r="D14" s="285" t="s">
        <v>325</v>
      </c>
      <c r="E14" s="282" t="s">
        <v>11708</v>
      </c>
      <c r="F14" s="282" t="s">
        <v>11709</v>
      </c>
      <c r="G14" s="282" t="s">
        <v>11710</v>
      </c>
      <c r="H14" s="282" t="s">
        <v>11711</v>
      </c>
      <c r="I14" s="283" t="s">
        <v>11712</v>
      </c>
      <c r="J14" s="283" t="s">
        <v>11716</v>
      </c>
      <c r="K14" s="283" t="s">
        <v>11725</v>
      </c>
      <c r="L14" s="4"/>
      <c r="N14" s="309">
        <v>20221130</v>
      </c>
      <c r="O14" s="310">
        <v>20201201</v>
      </c>
      <c r="P14" s="311">
        <v>20171201</v>
      </c>
    </row>
    <row r="15" spans="2:16" s="3" customFormat="1" ht="15" customHeight="1">
      <c r="B15" s="282">
        <v>7</v>
      </c>
      <c r="C15" s="181" t="s">
        <v>11726</v>
      </c>
      <c r="D15" s="285" t="s">
        <v>5512</v>
      </c>
      <c r="E15" s="282" t="s">
        <v>11708</v>
      </c>
      <c r="F15" s="282" t="s">
        <v>11709</v>
      </c>
      <c r="G15" s="282" t="s">
        <v>11710</v>
      </c>
      <c r="H15" s="282" t="s">
        <v>11711</v>
      </c>
      <c r="I15" s="283" t="s">
        <v>11712</v>
      </c>
      <c r="J15" s="283" t="s">
        <v>11716</v>
      </c>
      <c r="K15" s="283" t="s">
        <v>11727</v>
      </c>
      <c r="L15" s="4"/>
      <c r="N15" s="306">
        <v>44895</v>
      </c>
      <c r="O15" s="307">
        <v>44166</v>
      </c>
      <c r="P15" s="308">
        <v>43070</v>
      </c>
    </row>
    <row r="16" spans="2:16" s="3" customFormat="1" ht="15" customHeight="1">
      <c r="B16" s="282">
        <v>8</v>
      </c>
      <c r="C16" s="181" t="s">
        <v>11728</v>
      </c>
      <c r="D16" s="285" t="s">
        <v>9436</v>
      </c>
      <c r="E16" s="282" t="s">
        <v>11708</v>
      </c>
      <c r="F16" s="282" t="s">
        <v>11709</v>
      </c>
      <c r="G16" s="282" t="s">
        <v>11710</v>
      </c>
      <c r="H16" s="282" t="s">
        <v>11711</v>
      </c>
      <c r="I16" s="283" t="s">
        <v>11712</v>
      </c>
      <c r="J16" s="283" t="s">
        <v>11716</v>
      </c>
      <c r="K16" s="283" t="s">
        <v>11729</v>
      </c>
      <c r="L16" s="4"/>
      <c r="N16" s="309">
        <v>20221130</v>
      </c>
      <c r="O16" s="310">
        <v>20201201</v>
      </c>
      <c r="P16" s="311">
        <v>20171201</v>
      </c>
    </row>
    <row r="17" spans="2:15" s="3" customFormat="1" ht="15" customHeight="1">
      <c r="B17" s="282">
        <v>9</v>
      </c>
      <c r="C17" s="181" t="s">
        <v>11780</v>
      </c>
      <c r="D17" s="285" t="s">
        <v>11731</v>
      </c>
      <c r="E17" s="282" t="s">
        <v>11732</v>
      </c>
      <c r="F17" s="282" t="s">
        <v>11733</v>
      </c>
      <c r="G17" s="282" t="s">
        <v>11734</v>
      </c>
      <c r="H17" s="282" t="s">
        <v>11735</v>
      </c>
      <c r="I17" s="283" t="s">
        <v>11712</v>
      </c>
      <c r="J17" s="283" t="s">
        <v>11716</v>
      </c>
      <c r="K17" s="283" t="s">
        <v>11736</v>
      </c>
      <c r="L17" s="4"/>
    </row>
    <row r="18" spans="2:15" s="3" customFormat="1" ht="15" customHeight="1">
      <c r="B18" s="282">
        <v>10</v>
      </c>
      <c r="C18" s="181" t="s">
        <v>11781</v>
      </c>
      <c r="D18" s="285" t="s">
        <v>11738</v>
      </c>
      <c r="E18" s="282" t="s">
        <v>11732</v>
      </c>
      <c r="F18" s="282" t="s">
        <v>11733</v>
      </c>
      <c r="G18" s="282" t="s">
        <v>11734</v>
      </c>
      <c r="H18" s="282" t="s">
        <v>11735</v>
      </c>
      <c r="I18" s="283" t="s">
        <v>11712</v>
      </c>
      <c r="J18" s="283" t="s">
        <v>11716</v>
      </c>
      <c r="K18" s="283" t="s">
        <v>11739</v>
      </c>
      <c r="L18" s="4"/>
      <c r="O18" s="12">
        <v>44166</v>
      </c>
    </row>
    <row r="19" spans="2:15" s="3" customFormat="1" ht="15" customHeight="1">
      <c r="B19" s="282">
        <v>11</v>
      </c>
      <c r="C19" s="181" t="s">
        <v>11782</v>
      </c>
      <c r="D19" s="285" t="s">
        <v>11741</v>
      </c>
      <c r="E19" s="282" t="s">
        <v>11732</v>
      </c>
      <c r="F19" s="282" t="s">
        <v>11742</v>
      </c>
      <c r="G19" s="282" t="s">
        <v>11743</v>
      </c>
      <c r="H19" s="282" t="s">
        <v>11735</v>
      </c>
      <c r="I19" s="283" t="s">
        <v>11712</v>
      </c>
      <c r="J19" s="283" t="s">
        <v>11716</v>
      </c>
      <c r="K19" s="283" t="s">
        <v>11744</v>
      </c>
      <c r="L19" s="4"/>
    </row>
    <row r="20" spans="2:15" s="3" customFormat="1" ht="15" customHeight="1">
      <c r="B20" s="282">
        <v>12</v>
      </c>
      <c r="C20" s="181" t="s">
        <v>11783</v>
      </c>
      <c r="D20" s="285" t="s">
        <v>11746</v>
      </c>
      <c r="E20" s="282" t="s">
        <v>11732</v>
      </c>
      <c r="F20" s="282" t="s">
        <v>11733</v>
      </c>
      <c r="G20" s="282" t="s">
        <v>11734</v>
      </c>
      <c r="H20" s="282" t="s">
        <v>11735</v>
      </c>
      <c r="I20" s="283" t="s">
        <v>11712</v>
      </c>
      <c r="J20" s="283" t="s">
        <v>11716</v>
      </c>
      <c r="K20" s="283" t="s">
        <v>11747</v>
      </c>
      <c r="L20" s="4"/>
    </row>
    <row r="21" spans="2:15" s="3" customFormat="1" ht="15" customHeight="1">
      <c r="B21" s="282">
        <v>13</v>
      </c>
      <c r="C21" s="181" t="s">
        <v>11685</v>
      </c>
      <c r="D21" s="285" t="s">
        <v>11685</v>
      </c>
      <c r="E21" s="282" t="s">
        <v>11685</v>
      </c>
      <c r="F21" s="282" t="s">
        <v>11685</v>
      </c>
      <c r="G21" s="282" t="s">
        <v>11685</v>
      </c>
      <c r="H21" s="282" t="s">
        <v>11685</v>
      </c>
      <c r="I21" s="283" t="s">
        <v>11685</v>
      </c>
      <c r="J21" s="283" t="s">
        <v>11685</v>
      </c>
      <c r="K21" s="283" t="s">
        <v>11685</v>
      </c>
      <c r="L21" s="4"/>
    </row>
    <row r="22" spans="2:15" s="3" customFormat="1" ht="15" customHeight="1">
      <c r="B22" s="282">
        <v>14</v>
      </c>
      <c r="C22" s="181" t="s">
        <v>11685</v>
      </c>
      <c r="D22" s="285" t="s">
        <v>11685</v>
      </c>
      <c r="E22" s="282" t="s">
        <v>11685</v>
      </c>
      <c r="F22" s="282" t="s">
        <v>11685</v>
      </c>
      <c r="G22" s="282" t="s">
        <v>11685</v>
      </c>
      <c r="H22" s="282" t="s">
        <v>11685</v>
      </c>
      <c r="I22" s="283" t="s">
        <v>11685</v>
      </c>
      <c r="J22" s="283" t="s">
        <v>11685</v>
      </c>
      <c r="K22" s="283" t="s">
        <v>11685</v>
      </c>
      <c r="L22" s="4"/>
    </row>
    <row r="23" spans="2:15" s="3" customFormat="1" ht="15" customHeight="1">
      <c r="B23" s="282">
        <v>15</v>
      </c>
      <c r="C23" s="181" t="s">
        <v>11685</v>
      </c>
      <c r="D23" s="285" t="s">
        <v>11685</v>
      </c>
      <c r="E23" s="282" t="s">
        <v>11685</v>
      </c>
      <c r="F23" s="282" t="s">
        <v>11685</v>
      </c>
      <c r="G23" s="282" t="s">
        <v>11685</v>
      </c>
      <c r="H23" s="282" t="s">
        <v>11685</v>
      </c>
      <c r="I23" s="283" t="s">
        <v>11685</v>
      </c>
      <c r="J23" s="283" t="s">
        <v>11685</v>
      </c>
      <c r="K23" s="283" t="s">
        <v>11685</v>
      </c>
      <c r="L23" s="4"/>
    </row>
    <row r="24" spans="2:15" s="3" customFormat="1" ht="15" customHeight="1">
      <c r="B24" s="282">
        <v>16</v>
      </c>
      <c r="C24" s="181" t="s">
        <v>11685</v>
      </c>
      <c r="D24" s="285" t="s">
        <v>11685</v>
      </c>
      <c r="E24" s="282" t="s">
        <v>11685</v>
      </c>
      <c r="F24" s="282" t="s">
        <v>11685</v>
      </c>
      <c r="G24" s="282" t="s">
        <v>11685</v>
      </c>
      <c r="H24" s="282" t="s">
        <v>11685</v>
      </c>
      <c r="I24" s="283" t="s">
        <v>11685</v>
      </c>
      <c r="J24" s="283" t="s">
        <v>11685</v>
      </c>
      <c r="K24" s="283" t="s">
        <v>11685</v>
      </c>
      <c r="L24" s="4"/>
    </row>
    <row r="25" spans="2:15" s="3" customFormat="1" ht="15" customHeight="1">
      <c r="B25" s="282">
        <v>17</v>
      </c>
      <c r="C25" s="181" t="s">
        <v>11685</v>
      </c>
      <c r="D25" s="285" t="s">
        <v>11685</v>
      </c>
      <c r="E25" s="282" t="s">
        <v>11685</v>
      </c>
      <c r="F25" s="282" t="s">
        <v>11685</v>
      </c>
      <c r="G25" s="282" t="s">
        <v>11685</v>
      </c>
      <c r="H25" s="282" t="s">
        <v>11685</v>
      </c>
      <c r="I25" s="283" t="s">
        <v>11685</v>
      </c>
      <c r="J25" s="283" t="s">
        <v>11685</v>
      </c>
      <c r="K25" s="283" t="s">
        <v>11685</v>
      </c>
      <c r="L25" s="4"/>
    </row>
    <row r="26" spans="2:15" s="3" customFormat="1" ht="15" customHeight="1">
      <c r="B26" s="282">
        <v>18</v>
      </c>
      <c r="C26" s="181" t="s">
        <v>11685</v>
      </c>
      <c r="D26" s="285" t="s">
        <v>11685</v>
      </c>
      <c r="E26" s="282" t="s">
        <v>11685</v>
      </c>
      <c r="F26" s="282" t="s">
        <v>11685</v>
      </c>
      <c r="G26" s="282" t="s">
        <v>11685</v>
      </c>
      <c r="H26" s="282" t="s">
        <v>11685</v>
      </c>
      <c r="I26" s="283" t="s">
        <v>11685</v>
      </c>
      <c r="J26" s="283" t="s">
        <v>11685</v>
      </c>
      <c r="K26" s="283" t="s">
        <v>11685</v>
      </c>
      <c r="L26" s="4"/>
    </row>
    <row r="27" spans="2:15" s="3" customFormat="1" ht="15" customHeight="1">
      <c r="B27" s="282">
        <v>19</v>
      </c>
      <c r="C27" s="181" t="s">
        <v>11685</v>
      </c>
      <c r="D27" s="285" t="s">
        <v>11685</v>
      </c>
      <c r="E27" s="282" t="s">
        <v>11685</v>
      </c>
      <c r="F27" s="282" t="s">
        <v>11685</v>
      </c>
      <c r="G27" s="282" t="s">
        <v>11685</v>
      </c>
      <c r="H27" s="282" t="s">
        <v>11685</v>
      </c>
      <c r="I27" s="283" t="s">
        <v>11685</v>
      </c>
      <c r="J27" s="283" t="s">
        <v>11685</v>
      </c>
      <c r="K27" s="283" t="s">
        <v>11685</v>
      </c>
      <c r="L27" s="4"/>
    </row>
    <row r="28" spans="2:15" s="3" customFormat="1" ht="15" customHeight="1">
      <c r="B28" s="282">
        <v>20</v>
      </c>
      <c r="C28" s="181" t="s">
        <v>11685</v>
      </c>
      <c r="D28" s="285" t="s">
        <v>11685</v>
      </c>
      <c r="E28" s="282" t="s">
        <v>11685</v>
      </c>
      <c r="F28" s="282" t="s">
        <v>11685</v>
      </c>
      <c r="G28" s="282" t="s">
        <v>11685</v>
      </c>
      <c r="H28" s="282" t="s">
        <v>11685</v>
      </c>
      <c r="I28" s="283" t="s">
        <v>11685</v>
      </c>
      <c r="J28" s="283" t="s">
        <v>11685</v>
      </c>
      <c r="K28" s="283" t="s">
        <v>11685</v>
      </c>
      <c r="L28" s="4"/>
    </row>
    <row r="29" spans="2:15" s="3" customFormat="1" ht="15" customHeight="1">
      <c r="B29" s="4"/>
      <c r="I29" s="34"/>
      <c r="J29" s="34"/>
    </row>
    <row r="30" spans="2:15" s="3" customFormat="1" ht="15" customHeight="1">
      <c r="B30" s="4"/>
      <c r="I30" s="34"/>
      <c r="J30" s="34"/>
    </row>
    <row r="31" spans="2:15" s="3" customFormat="1" ht="15" customHeight="1">
      <c r="B31" s="4"/>
      <c r="I31" s="34"/>
      <c r="J31" s="34"/>
    </row>
    <row r="32" spans="2:15" s="3" customFormat="1" ht="15" customHeight="1">
      <c r="B32" s="4"/>
      <c r="I32" s="34"/>
      <c r="J32" s="34"/>
    </row>
    <row r="33" spans="2:10" s="3" customFormat="1" ht="15" customHeight="1">
      <c r="B33" s="4"/>
      <c r="I33" s="34"/>
      <c r="J33" s="34"/>
    </row>
    <row r="34" spans="2:10" s="3" customFormat="1" ht="15" customHeight="1">
      <c r="B34" s="4"/>
      <c r="I34" s="34"/>
      <c r="J34" s="34"/>
    </row>
    <row r="35" spans="2:10" s="3" customFormat="1" ht="15" customHeight="1">
      <c r="B35" s="4"/>
      <c r="I35" s="34"/>
      <c r="J35" s="34"/>
    </row>
    <row r="36" spans="2:10" s="3" customFormat="1" ht="15" customHeight="1">
      <c r="B36" s="4"/>
      <c r="I36" s="34"/>
      <c r="J36" s="34"/>
    </row>
    <row r="37" spans="2:10" s="3" customFormat="1" ht="15" customHeight="1">
      <c r="B37" s="4"/>
      <c r="I37" s="34"/>
      <c r="J37" s="34"/>
    </row>
    <row r="38" spans="2:10" s="3" customFormat="1" ht="13.5">
      <c r="B38" s="4"/>
      <c r="I38" s="34"/>
      <c r="J38" s="34"/>
    </row>
    <row r="39" spans="2:10" s="3" customFormat="1" ht="13.5">
      <c r="B39" s="4"/>
      <c r="I39" s="34"/>
      <c r="J39" s="34"/>
    </row>
    <row r="40" spans="2:10" s="3" customFormat="1" ht="13.5">
      <c r="B40" s="4"/>
      <c r="I40" s="34"/>
      <c r="J40" s="34"/>
    </row>
    <row r="41" spans="2:10" s="3" customFormat="1" ht="13.5">
      <c r="B41" s="4"/>
      <c r="I41" s="34"/>
      <c r="J41" s="34"/>
    </row>
  </sheetData>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3" tint="0.79998168889431442"/>
  </sheetPr>
  <dimension ref="B1:X1357"/>
  <sheetViews>
    <sheetView showGridLines="0" topLeftCell="B28" zoomScale="70" zoomScaleNormal="70" workbookViewId="0">
      <selection activeCell="D35" sqref="A1:XFD1048576"/>
    </sheetView>
  </sheetViews>
  <sheetFormatPr defaultRowHeight="16.5"/>
  <cols>
    <col min="1" max="1" width="1.625" customWidth="1"/>
    <col min="2" max="8" width="12.625" customWidth="1"/>
    <col min="9" max="9" width="2.625" customWidth="1"/>
    <col min="10" max="10" width="8.75" bestFit="1" customWidth="1"/>
    <col min="11" max="17" width="12.625" customWidth="1"/>
    <col min="21" max="21" width="9.75" bestFit="1" customWidth="1"/>
  </cols>
  <sheetData>
    <row r="1" spans="2:24" ht="27" customHeight="1">
      <c r="B1" s="6" t="s">
        <v>11686</v>
      </c>
      <c r="C1" s="1"/>
      <c r="D1" s="1"/>
      <c r="E1" s="1"/>
      <c r="F1" s="1"/>
      <c r="G1" s="1"/>
      <c r="H1" s="1"/>
      <c r="K1" s="6" t="s">
        <v>11686</v>
      </c>
      <c r="L1" s="1"/>
      <c r="M1" s="1"/>
      <c r="N1" s="1"/>
      <c r="O1" s="1"/>
      <c r="P1" s="1"/>
      <c r="Q1" s="1"/>
      <c r="R1" s="1"/>
      <c r="S1" s="1"/>
      <c r="T1" s="1"/>
      <c r="U1" s="1"/>
      <c r="V1" s="1"/>
    </row>
    <row r="2" spans="2:24" ht="21" customHeight="1">
      <c r="B2" s="30" t="s">
        <v>11784</v>
      </c>
      <c r="C2" s="31"/>
      <c r="D2" s="31"/>
      <c r="E2" s="31"/>
      <c r="F2" s="31"/>
      <c r="G2" s="31"/>
      <c r="H2" s="31"/>
      <c r="I2" s="171"/>
      <c r="K2" s="47" t="s">
        <v>11785</v>
      </c>
      <c r="L2" s="48"/>
      <c r="M2" s="48"/>
      <c r="N2" s="48"/>
      <c r="O2" s="48"/>
      <c r="P2" s="48"/>
      <c r="Q2" s="48"/>
      <c r="R2" s="48"/>
      <c r="S2" s="48"/>
      <c r="T2" s="48"/>
      <c r="U2" s="48"/>
      <c r="V2" s="48"/>
    </row>
    <row r="3" spans="2:24">
      <c r="B3" s="286" t="s">
        <v>11786</v>
      </c>
    </row>
    <row r="4" spans="2:24">
      <c r="B4" s="13" t="s">
        <v>11787</v>
      </c>
      <c r="K4" s="13" t="s">
        <v>11788</v>
      </c>
    </row>
    <row r="5" spans="2:24">
      <c r="B5" t="s">
        <v>11789</v>
      </c>
    </row>
    <row r="6" spans="2:24">
      <c r="B6" t="s">
        <v>11790</v>
      </c>
      <c r="K6" s="13"/>
    </row>
    <row r="7" spans="2:24">
      <c r="B7" s="293" t="s">
        <v>11757</v>
      </c>
      <c r="C7" s="293" t="s">
        <v>11758</v>
      </c>
      <c r="D7" s="293" t="s">
        <v>11759</v>
      </c>
      <c r="E7" s="293" t="s">
        <v>11760</v>
      </c>
      <c r="F7" s="293" t="s">
        <v>11761</v>
      </c>
      <c r="G7" s="293" t="s">
        <v>11762</v>
      </c>
      <c r="H7" s="293" t="s">
        <v>11763</v>
      </c>
      <c r="K7" s="16" t="s">
        <v>11757</v>
      </c>
      <c r="L7" s="16" t="s">
        <v>11758</v>
      </c>
      <c r="M7" s="16" t="s">
        <v>11759</v>
      </c>
      <c r="N7" s="16" t="s">
        <v>11760</v>
      </c>
      <c r="O7" s="16" t="s">
        <v>11761</v>
      </c>
      <c r="P7" s="16" t="s">
        <v>11762</v>
      </c>
      <c r="Q7" s="16" t="s">
        <v>11763</v>
      </c>
      <c r="S7" s="37" t="s">
        <v>11791</v>
      </c>
      <c r="T7" s="38"/>
      <c r="U7" s="39" t="s">
        <v>11792</v>
      </c>
      <c r="V7" s="39" t="s">
        <v>11793</v>
      </c>
    </row>
    <row r="8" spans="2:24">
      <c r="B8" s="294" t="s">
        <v>11794</v>
      </c>
      <c r="C8" s="294">
        <v>1.9689999999999999E-2</v>
      </c>
      <c r="D8" s="294">
        <v>0.25447999999999998</v>
      </c>
      <c r="E8" s="294">
        <v>0.21643999999999999</v>
      </c>
      <c r="F8" s="294">
        <v>0.18004000000000001</v>
      </c>
      <c r="G8" s="294">
        <v>3.6799999999999999E-2</v>
      </c>
      <c r="H8" s="294">
        <v>0.14324000000000001</v>
      </c>
      <c r="K8" s="36">
        <v>44895</v>
      </c>
      <c r="L8" s="180">
        <v>1.9689999999999999E-2</v>
      </c>
      <c r="M8" s="180">
        <v>0.25447999999999998</v>
      </c>
      <c r="N8" s="180">
        <v>0.21643999999999999</v>
      </c>
      <c r="O8" s="180">
        <v>0.18004000000000001</v>
      </c>
      <c r="P8" s="180">
        <v>3.6799999999999999E-2</v>
      </c>
      <c r="Q8" s="180">
        <v>0.14324000000000001</v>
      </c>
      <c r="S8" s="40" t="s">
        <v>11795</v>
      </c>
      <c r="T8" s="41"/>
      <c r="U8" s="42">
        <v>44895</v>
      </c>
      <c r="V8" s="43">
        <v>3.6799999999999999E-2</v>
      </c>
    </row>
    <row r="9" spans="2:24">
      <c r="B9" s="294" t="s">
        <v>11796</v>
      </c>
      <c r="C9" s="294">
        <v>2.002E-2</v>
      </c>
      <c r="D9" s="294">
        <v>0.25196000000000002</v>
      </c>
      <c r="E9" s="294">
        <v>0.21648999999999999</v>
      </c>
      <c r="F9" s="294">
        <v>0.17979000000000001</v>
      </c>
      <c r="G9" s="294">
        <v>3.6650000000000002E-2</v>
      </c>
      <c r="H9" s="294">
        <v>0.14313999999999999</v>
      </c>
      <c r="K9" s="36">
        <v>44894</v>
      </c>
      <c r="L9" s="180">
        <v>2.002E-2</v>
      </c>
      <c r="M9" s="180">
        <v>0.25196000000000002</v>
      </c>
      <c r="N9" s="180">
        <v>0.21648999999999999</v>
      </c>
      <c r="O9" s="180">
        <v>0.17979000000000001</v>
      </c>
      <c r="P9" s="180">
        <v>3.6650000000000002E-2</v>
      </c>
      <c r="Q9" s="180">
        <v>0.14313999999999999</v>
      </c>
      <c r="S9" s="44" t="s">
        <v>11797</v>
      </c>
      <c r="T9" s="41"/>
      <c r="U9" s="42">
        <v>44865</v>
      </c>
      <c r="V9" s="45">
        <v>3.9129545454545452E-2</v>
      </c>
      <c r="X9" s="596"/>
    </row>
    <row r="10" spans="2:24">
      <c r="B10" s="294" t="s">
        <v>11798</v>
      </c>
      <c r="C10" s="294">
        <v>2.026E-2</v>
      </c>
      <c r="D10" s="294">
        <v>0.24617</v>
      </c>
      <c r="E10" s="294">
        <v>0.21743000000000001</v>
      </c>
      <c r="F10" s="294">
        <v>0.17688999999999999</v>
      </c>
      <c r="G10" s="294">
        <v>3.5950000000000003E-2</v>
      </c>
      <c r="H10" s="294">
        <v>0.14094000000000001</v>
      </c>
      <c r="K10" s="36">
        <v>44893</v>
      </c>
      <c r="L10" s="180">
        <v>2.026E-2</v>
      </c>
      <c r="M10" s="180">
        <v>0.24617</v>
      </c>
      <c r="N10" s="180">
        <v>0.21743000000000001</v>
      </c>
      <c r="O10" s="180">
        <v>0.17688999999999999</v>
      </c>
      <c r="P10" s="180">
        <v>3.5950000000000003E-2</v>
      </c>
      <c r="Q10" s="180">
        <v>0.14094000000000001</v>
      </c>
      <c r="S10" s="44" t="s">
        <v>11799</v>
      </c>
      <c r="T10" s="41"/>
      <c r="U10" s="42">
        <v>44804</v>
      </c>
      <c r="V10" s="45">
        <v>4.0168524590163929E-2</v>
      </c>
    </row>
    <row r="11" spans="2:24">
      <c r="B11" s="294" t="s">
        <v>11800</v>
      </c>
      <c r="C11" s="294">
        <v>2.0129999999999999E-2</v>
      </c>
      <c r="D11" s="294">
        <v>0.25197000000000003</v>
      </c>
      <c r="E11" s="294">
        <v>0.21898999999999999</v>
      </c>
      <c r="F11" s="294">
        <v>0.17924000000000001</v>
      </c>
      <c r="G11" s="294">
        <v>3.6130000000000002E-2</v>
      </c>
      <c r="H11" s="294">
        <v>0.14310999999999999</v>
      </c>
      <c r="K11" s="36">
        <v>44890</v>
      </c>
      <c r="L11" s="180">
        <v>2.0129999999999999E-2</v>
      </c>
      <c r="M11" s="180">
        <v>0.25197000000000003</v>
      </c>
      <c r="N11" s="180">
        <v>0.21898999999999999</v>
      </c>
      <c r="O11" s="180">
        <v>0.17924000000000001</v>
      </c>
      <c r="P11" s="180">
        <v>3.6130000000000002E-2</v>
      </c>
      <c r="Q11" s="180">
        <v>0.14310999999999999</v>
      </c>
      <c r="S11" s="44" t="s">
        <v>11801</v>
      </c>
      <c r="T11" s="41"/>
      <c r="U11" s="42">
        <v>44712</v>
      </c>
      <c r="V11" s="45">
        <v>3.7091935483870971E-2</v>
      </c>
    </row>
    <row r="12" spans="2:24">
      <c r="B12" s="294" t="s">
        <v>11802</v>
      </c>
      <c r="C12" s="294">
        <v>2.009E-2</v>
      </c>
      <c r="D12" s="294">
        <v>0.25201000000000001</v>
      </c>
      <c r="E12" s="294">
        <v>0.21895000000000001</v>
      </c>
      <c r="F12" s="294">
        <v>0.17915</v>
      </c>
      <c r="G12" s="294">
        <v>3.6150000000000002E-2</v>
      </c>
      <c r="H12" s="294">
        <v>0.14299999999999999</v>
      </c>
      <c r="K12" s="36">
        <v>44889</v>
      </c>
      <c r="L12" s="180">
        <v>2.009E-2</v>
      </c>
      <c r="M12" s="180">
        <v>0.25201000000000001</v>
      </c>
      <c r="N12" s="180">
        <v>0.21895000000000001</v>
      </c>
      <c r="O12" s="180">
        <v>0.17915</v>
      </c>
      <c r="P12" s="180">
        <v>3.6150000000000002E-2</v>
      </c>
      <c r="Q12" s="180">
        <v>0.14299999999999999</v>
      </c>
      <c r="S12" s="44" t="s">
        <v>11803</v>
      </c>
      <c r="T12" s="41"/>
      <c r="U12" s="42">
        <v>44531</v>
      </c>
      <c r="V12" s="45">
        <v>3.2483577235772353E-2</v>
      </c>
    </row>
    <row r="13" spans="2:24">
      <c r="B13" s="294" t="s">
        <v>11804</v>
      </c>
      <c r="C13" s="294">
        <v>2.0279999999999999E-2</v>
      </c>
      <c r="D13" s="294">
        <v>0.25196000000000002</v>
      </c>
      <c r="E13" s="294">
        <v>0.21887999999999999</v>
      </c>
      <c r="F13" s="294">
        <v>0.17973</v>
      </c>
      <c r="G13" s="294">
        <v>3.7670000000000002E-2</v>
      </c>
      <c r="H13" s="294">
        <v>0.14205999999999999</v>
      </c>
      <c r="K13" s="36">
        <v>44888</v>
      </c>
      <c r="L13" s="180">
        <v>2.0279999999999999E-2</v>
      </c>
      <c r="M13" s="180">
        <v>0.25196000000000002</v>
      </c>
      <c r="N13" s="180">
        <v>0.21887999999999999</v>
      </c>
      <c r="O13" s="180">
        <v>0.17973</v>
      </c>
      <c r="P13" s="180">
        <v>3.7670000000000002E-2</v>
      </c>
      <c r="Q13" s="180">
        <v>0.14205999999999999</v>
      </c>
      <c r="S13" s="44" t="s">
        <v>11805</v>
      </c>
      <c r="T13" s="41"/>
      <c r="U13" s="42">
        <v>44166</v>
      </c>
      <c r="V13" s="45">
        <v>2.6349736308316444E-2</v>
      </c>
    </row>
    <row r="14" spans="2:24">
      <c r="B14" s="294" t="s">
        <v>11806</v>
      </c>
      <c r="C14" s="294">
        <v>2.0369999999999999E-2</v>
      </c>
      <c r="D14" s="294">
        <v>0.25242999999999999</v>
      </c>
      <c r="E14" s="294">
        <v>0.21883</v>
      </c>
      <c r="F14" s="294">
        <v>0.17988999999999999</v>
      </c>
      <c r="G14" s="294">
        <v>3.78E-2</v>
      </c>
      <c r="H14" s="294">
        <v>0.14208999999999999</v>
      </c>
      <c r="K14" s="36">
        <v>44887</v>
      </c>
      <c r="L14" s="180">
        <v>2.0369999999999999E-2</v>
      </c>
      <c r="M14" s="180">
        <v>0.25242999999999999</v>
      </c>
      <c r="N14" s="180">
        <v>0.21883</v>
      </c>
      <c r="O14" s="180">
        <v>0.17988999999999999</v>
      </c>
      <c r="P14" s="180">
        <v>3.78E-2</v>
      </c>
      <c r="Q14" s="180">
        <v>0.14208999999999999</v>
      </c>
      <c r="S14" s="44" t="s">
        <v>11807</v>
      </c>
      <c r="T14" s="41"/>
      <c r="U14" s="42">
        <v>43070</v>
      </c>
      <c r="V14" s="45">
        <v>2.1921470951792334E-2</v>
      </c>
    </row>
    <row r="15" spans="2:24">
      <c r="B15" s="294" t="s">
        <v>11808</v>
      </c>
      <c r="C15" s="294">
        <v>2.0230000000000001E-2</v>
      </c>
      <c r="D15" s="294">
        <v>0.25126999999999999</v>
      </c>
      <c r="E15" s="294">
        <v>0.21822</v>
      </c>
      <c r="F15" s="294">
        <v>0.17857000000000001</v>
      </c>
      <c r="G15" s="294">
        <v>3.7650000000000003E-2</v>
      </c>
      <c r="H15" s="294">
        <v>0.14091999999999999</v>
      </c>
      <c r="K15" s="36">
        <v>44886</v>
      </c>
      <c r="L15" s="180">
        <v>2.0230000000000001E-2</v>
      </c>
      <c r="M15" s="180">
        <v>0.25126999999999999</v>
      </c>
      <c r="N15" s="180">
        <v>0.21822</v>
      </c>
      <c r="O15" s="180">
        <v>0.17857000000000001</v>
      </c>
      <c r="P15" s="180">
        <v>3.7650000000000003E-2</v>
      </c>
      <c r="Q15" s="180">
        <v>0.14091999999999999</v>
      </c>
      <c r="S15" s="15"/>
      <c r="T15" s="15"/>
      <c r="U15" s="46"/>
      <c r="V15" s="15"/>
    </row>
    <row r="16" spans="2:24">
      <c r="B16" s="294" t="s">
        <v>11809</v>
      </c>
      <c r="C16" s="294">
        <v>2.001E-2</v>
      </c>
      <c r="D16" s="294">
        <v>0.25222</v>
      </c>
      <c r="E16" s="294">
        <v>0.21861</v>
      </c>
      <c r="F16" s="294">
        <v>0.17841000000000001</v>
      </c>
      <c r="G16" s="294">
        <v>3.7960000000000001E-2</v>
      </c>
      <c r="H16" s="294">
        <v>0.14044999999999999</v>
      </c>
      <c r="K16" s="36">
        <v>44883</v>
      </c>
      <c r="L16" s="180">
        <v>2.001E-2</v>
      </c>
      <c r="M16" s="180">
        <v>0.25222</v>
      </c>
      <c r="N16" s="180">
        <v>0.21861</v>
      </c>
      <c r="O16" s="180">
        <v>0.17841000000000001</v>
      </c>
      <c r="P16" s="180">
        <v>3.7960000000000001E-2</v>
      </c>
      <c r="Q16" s="180">
        <v>0.14044999999999999</v>
      </c>
      <c r="S16" s="15"/>
      <c r="T16" s="15"/>
      <c r="U16" s="46"/>
      <c r="V16" s="15"/>
    </row>
    <row r="17" spans="2:22">
      <c r="B17" s="294" t="s">
        <v>11810</v>
      </c>
      <c r="C17" s="294">
        <v>2.0060000000000001E-2</v>
      </c>
      <c r="D17" s="294">
        <v>0.25108000000000003</v>
      </c>
      <c r="E17" s="294">
        <v>0.21867</v>
      </c>
      <c r="F17" s="294">
        <v>0.17793</v>
      </c>
      <c r="G17" s="294">
        <v>3.8490000000000003E-2</v>
      </c>
      <c r="H17" s="294">
        <v>0.13944000000000001</v>
      </c>
      <c r="K17" s="36">
        <v>44882</v>
      </c>
      <c r="L17" s="180">
        <v>2.0060000000000001E-2</v>
      </c>
      <c r="M17" s="180">
        <v>0.25108000000000003</v>
      </c>
      <c r="N17" s="180">
        <v>0.21867</v>
      </c>
      <c r="O17" s="180">
        <v>0.17793</v>
      </c>
      <c r="P17" s="180">
        <v>3.8490000000000003E-2</v>
      </c>
      <c r="Q17" s="180">
        <v>0.13944000000000001</v>
      </c>
      <c r="S17" s="37" t="s">
        <v>11811</v>
      </c>
      <c r="T17" s="38"/>
      <c r="U17" s="39" t="s">
        <v>11792</v>
      </c>
      <c r="V17" s="39" t="s">
        <v>11793</v>
      </c>
    </row>
    <row r="18" spans="2:22">
      <c r="B18" s="294" t="s">
        <v>11812</v>
      </c>
      <c r="C18" s="294">
        <v>1.976E-2</v>
      </c>
      <c r="D18" s="294">
        <v>0.25197000000000003</v>
      </c>
      <c r="E18" s="294">
        <v>0.21870999999999999</v>
      </c>
      <c r="F18" s="294">
        <v>0.17759</v>
      </c>
      <c r="G18" s="294">
        <v>3.9E-2</v>
      </c>
      <c r="H18" s="294">
        <v>0.13858999999999999</v>
      </c>
      <c r="K18" s="36">
        <v>44881</v>
      </c>
      <c r="L18" s="180">
        <v>1.976E-2</v>
      </c>
      <c r="M18" s="180">
        <v>0.25197000000000003</v>
      </c>
      <c r="N18" s="180">
        <v>0.21870999999999999</v>
      </c>
      <c r="O18" s="180">
        <v>0.17759</v>
      </c>
      <c r="P18" s="180">
        <v>3.9E-2</v>
      </c>
      <c r="Q18" s="180">
        <v>0.13858999999999999</v>
      </c>
      <c r="S18" s="40" t="s">
        <v>11795</v>
      </c>
      <c r="T18" s="41"/>
      <c r="U18" s="42">
        <v>44895</v>
      </c>
      <c r="V18" s="43">
        <v>0.14324000000000001</v>
      </c>
    </row>
    <row r="19" spans="2:22">
      <c r="B19" s="294" t="s">
        <v>11813</v>
      </c>
      <c r="C19" s="294">
        <v>1.9730000000000001E-2</v>
      </c>
      <c r="D19" s="294">
        <v>0.25089</v>
      </c>
      <c r="E19" s="294">
        <v>0.21886</v>
      </c>
      <c r="F19" s="294">
        <v>0.17710999999999999</v>
      </c>
      <c r="G19" s="294">
        <v>3.8449999999999998E-2</v>
      </c>
      <c r="H19" s="294">
        <v>0.13866000000000001</v>
      </c>
      <c r="K19" s="36">
        <v>44880</v>
      </c>
      <c r="L19" s="180">
        <v>1.9730000000000001E-2</v>
      </c>
      <c r="M19" s="180">
        <v>0.25089</v>
      </c>
      <c r="N19" s="180">
        <v>0.21886</v>
      </c>
      <c r="O19" s="180">
        <v>0.17710999999999999</v>
      </c>
      <c r="P19" s="180">
        <v>3.8449999999999998E-2</v>
      </c>
      <c r="Q19" s="180">
        <v>0.13866000000000001</v>
      </c>
      <c r="S19" s="44" t="s">
        <v>11797</v>
      </c>
      <c r="T19" s="41"/>
      <c r="U19" s="42">
        <v>44865</v>
      </c>
      <c r="V19" s="45">
        <v>0.13989409090909091</v>
      </c>
    </row>
    <row r="20" spans="2:22">
      <c r="B20" s="294" t="s">
        <v>11814</v>
      </c>
      <c r="C20" s="294">
        <v>1.9730000000000001E-2</v>
      </c>
      <c r="D20" s="294">
        <v>0.24953</v>
      </c>
      <c r="E20" s="294">
        <v>0.21870000000000001</v>
      </c>
      <c r="F20" s="294">
        <v>0.17666999999999999</v>
      </c>
      <c r="G20" s="294">
        <v>3.9350000000000003E-2</v>
      </c>
      <c r="H20" s="294">
        <v>0.13732</v>
      </c>
      <c r="K20" s="36">
        <v>44879</v>
      </c>
      <c r="L20" s="180">
        <v>1.9730000000000001E-2</v>
      </c>
      <c r="M20" s="180">
        <v>0.24953</v>
      </c>
      <c r="N20" s="180">
        <v>0.21870000000000001</v>
      </c>
      <c r="O20" s="180">
        <v>0.17666999999999999</v>
      </c>
      <c r="P20" s="180">
        <v>3.9350000000000003E-2</v>
      </c>
      <c r="Q20" s="180">
        <v>0.13732</v>
      </c>
      <c r="S20" s="44" t="s">
        <v>11799</v>
      </c>
      <c r="T20" s="41"/>
      <c r="U20" s="42">
        <v>44804</v>
      </c>
      <c r="V20" s="45">
        <v>0.11267672131147541</v>
      </c>
    </row>
    <row r="21" spans="2:22">
      <c r="B21" s="294" t="s">
        <v>11815</v>
      </c>
      <c r="C21" s="294">
        <v>1.9650000000000001E-2</v>
      </c>
      <c r="D21" s="294">
        <v>0.25757000000000002</v>
      </c>
      <c r="E21" s="294">
        <v>0.22051000000000001</v>
      </c>
      <c r="F21" s="294">
        <v>0.17863000000000001</v>
      </c>
      <c r="G21" s="294">
        <v>3.9E-2</v>
      </c>
      <c r="H21" s="294">
        <v>0.13963</v>
      </c>
      <c r="K21" s="36">
        <v>44876</v>
      </c>
      <c r="L21" s="180">
        <v>1.9650000000000001E-2</v>
      </c>
      <c r="M21" s="180">
        <v>0.25757000000000002</v>
      </c>
      <c r="N21" s="180">
        <v>0.22051000000000001</v>
      </c>
      <c r="O21" s="180">
        <v>0.17863000000000001</v>
      </c>
      <c r="P21" s="180">
        <v>3.9E-2</v>
      </c>
      <c r="Q21" s="180">
        <v>0.13963</v>
      </c>
      <c r="S21" s="44" t="s">
        <v>11801</v>
      </c>
      <c r="T21" s="41"/>
      <c r="U21" s="42">
        <v>44712</v>
      </c>
      <c r="V21" s="45">
        <v>0.10376467741935484</v>
      </c>
    </row>
    <row r="22" spans="2:22">
      <c r="B22" s="294" t="s">
        <v>11816</v>
      </c>
      <c r="C22" s="294">
        <v>2.027E-2</v>
      </c>
      <c r="D22" s="294">
        <v>0.25446000000000002</v>
      </c>
      <c r="E22" s="294">
        <v>0.22042999999999999</v>
      </c>
      <c r="F22" s="294">
        <v>0.17942</v>
      </c>
      <c r="G22" s="294">
        <v>4.0649999999999999E-2</v>
      </c>
      <c r="H22" s="294">
        <v>0.13877</v>
      </c>
      <c r="K22" s="36">
        <v>44875</v>
      </c>
      <c r="L22" s="180">
        <v>2.027E-2</v>
      </c>
      <c r="M22" s="180">
        <v>0.25446000000000002</v>
      </c>
      <c r="N22" s="180">
        <v>0.22042999999999999</v>
      </c>
      <c r="O22" s="180">
        <v>0.17942</v>
      </c>
      <c r="P22" s="180">
        <v>4.0649999999999999E-2</v>
      </c>
      <c r="Q22" s="180">
        <v>0.13877</v>
      </c>
      <c r="S22" s="44" t="s">
        <v>11803</v>
      </c>
      <c r="T22" s="41"/>
      <c r="U22" s="42">
        <v>44531</v>
      </c>
      <c r="V22" s="45">
        <v>0.10644247967479679</v>
      </c>
    </row>
    <row r="23" spans="2:22">
      <c r="B23" s="294" t="s">
        <v>11817</v>
      </c>
      <c r="C23" s="294">
        <v>2.0140000000000002E-2</v>
      </c>
      <c r="D23" s="294">
        <v>0.25183</v>
      </c>
      <c r="E23" s="294">
        <v>0.21142</v>
      </c>
      <c r="F23" s="294">
        <v>0.17848</v>
      </c>
      <c r="G23" s="294">
        <v>4.1820000000000003E-2</v>
      </c>
      <c r="H23" s="294">
        <v>0.13666</v>
      </c>
      <c r="K23" s="36">
        <v>44874</v>
      </c>
      <c r="L23" s="180">
        <v>2.0140000000000002E-2</v>
      </c>
      <c r="M23" s="180">
        <v>0.25183</v>
      </c>
      <c r="N23" s="180">
        <v>0.21142</v>
      </c>
      <c r="O23" s="180">
        <v>0.17848</v>
      </c>
      <c r="P23" s="180">
        <v>4.1820000000000003E-2</v>
      </c>
      <c r="Q23" s="180">
        <v>0.13666</v>
      </c>
      <c r="S23" s="44" t="s">
        <v>11805</v>
      </c>
      <c r="T23" s="41"/>
      <c r="U23" s="42">
        <v>44166</v>
      </c>
      <c r="V23" s="45">
        <v>0.11928022312373235</v>
      </c>
    </row>
    <row r="24" spans="2:22">
      <c r="B24" s="294" t="s">
        <v>11818</v>
      </c>
      <c r="C24" s="294">
        <v>2.034E-2</v>
      </c>
      <c r="D24" s="294">
        <v>0.25225999999999998</v>
      </c>
      <c r="E24" s="294">
        <v>0.21137</v>
      </c>
      <c r="F24" s="294">
        <v>0.17921000000000001</v>
      </c>
      <c r="G24" s="294">
        <v>4.2349999999999999E-2</v>
      </c>
      <c r="H24" s="294">
        <v>0.13686000000000001</v>
      </c>
      <c r="K24" s="36">
        <v>44873</v>
      </c>
      <c r="L24" s="180">
        <v>2.034E-2</v>
      </c>
      <c r="M24" s="180">
        <v>0.25225999999999998</v>
      </c>
      <c r="N24" s="180">
        <v>0.21137</v>
      </c>
      <c r="O24" s="180">
        <v>0.17921000000000001</v>
      </c>
      <c r="P24" s="180">
        <v>4.2349999999999999E-2</v>
      </c>
      <c r="Q24" s="180">
        <v>0.13686000000000001</v>
      </c>
      <c r="S24" s="44" t="s">
        <v>11807</v>
      </c>
      <c r="T24" s="41"/>
      <c r="U24" s="42">
        <v>43070</v>
      </c>
      <c r="V24" s="45">
        <v>0.11912044417767116</v>
      </c>
    </row>
    <row r="25" spans="2:22">
      <c r="B25" s="294" t="s">
        <v>11819</v>
      </c>
      <c r="C25" s="294">
        <v>2.0559999999999998E-2</v>
      </c>
      <c r="D25" s="294">
        <v>0.25004999999999999</v>
      </c>
      <c r="E25" s="294">
        <v>0.20979999999999999</v>
      </c>
      <c r="F25" s="294">
        <v>0.17979000000000001</v>
      </c>
      <c r="G25" s="294">
        <v>4.2470000000000001E-2</v>
      </c>
      <c r="H25" s="294">
        <v>0.13732</v>
      </c>
      <c r="K25" s="36">
        <v>44872</v>
      </c>
      <c r="L25" s="180">
        <v>2.0559999999999998E-2</v>
      </c>
      <c r="M25" s="180">
        <v>0.25004999999999999</v>
      </c>
      <c r="N25" s="180">
        <v>0.20979999999999999</v>
      </c>
      <c r="O25" s="180">
        <v>0.17979000000000001</v>
      </c>
      <c r="P25" s="180">
        <v>4.2470000000000001E-2</v>
      </c>
      <c r="Q25" s="180">
        <v>0.13732</v>
      </c>
    </row>
    <row r="26" spans="2:22">
      <c r="B26" s="294" t="s">
        <v>11820</v>
      </c>
      <c r="C26" s="294">
        <v>2.0639999999999999E-2</v>
      </c>
      <c r="D26" s="294">
        <v>0.25606000000000001</v>
      </c>
      <c r="E26" s="294">
        <v>0.22317000000000001</v>
      </c>
      <c r="F26" s="294">
        <v>0.18149999999999999</v>
      </c>
      <c r="G26" s="294">
        <v>4.19E-2</v>
      </c>
      <c r="H26" s="294">
        <v>0.1396</v>
      </c>
      <c r="K26" s="36">
        <v>44869</v>
      </c>
      <c r="L26" s="180">
        <v>2.0639999999999999E-2</v>
      </c>
      <c r="M26" s="180">
        <v>0.25606000000000001</v>
      </c>
      <c r="N26" s="180">
        <v>0.22317000000000001</v>
      </c>
      <c r="O26" s="180">
        <v>0.18149999999999999</v>
      </c>
      <c r="P26" s="180">
        <v>4.19E-2</v>
      </c>
      <c r="Q26" s="180">
        <v>0.1396</v>
      </c>
    </row>
    <row r="27" spans="2:22">
      <c r="B27" s="294" t="s">
        <v>11821</v>
      </c>
      <c r="C27" s="294">
        <v>2.068E-2</v>
      </c>
      <c r="D27" s="294">
        <v>0.25473000000000001</v>
      </c>
      <c r="E27" s="294">
        <v>0.22214999999999999</v>
      </c>
      <c r="F27" s="294">
        <v>0.18142</v>
      </c>
      <c r="G27" s="294">
        <v>4.19E-2</v>
      </c>
      <c r="H27" s="294">
        <v>0.13952000000000001</v>
      </c>
      <c r="K27" s="36">
        <v>44868</v>
      </c>
      <c r="L27" s="180">
        <v>2.068E-2</v>
      </c>
      <c r="M27" s="180">
        <v>0.25473000000000001</v>
      </c>
      <c r="N27" s="180">
        <v>0.22214999999999999</v>
      </c>
      <c r="O27" s="180">
        <v>0.18142</v>
      </c>
      <c r="P27" s="180">
        <v>4.19E-2</v>
      </c>
      <c r="Q27" s="180">
        <v>0.13952000000000001</v>
      </c>
    </row>
    <row r="28" spans="2:22">
      <c r="B28" s="294" t="s">
        <v>11822</v>
      </c>
      <c r="C28" s="294">
        <v>2.0459999999999999E-2</v>
      </c>
      <c r="D28" s="294">
        <v>0.25317000000000001</v>
      </c>
      <c r="E28" s="294">
        <v>0.22061</v>
      </c>
      <c r="F28" s="294">
        <v>0.18018999999999999</v>
      </c>
      <c r="G28" s="294">
        <v>4.1349999999999998E-2</v>
      </c>
      <c r="H28" s="294">
        <v>0.13883999999999999</v>
      </c>
      <c r="K28" s="36">
        <v>44867</v>
      </c>
      <c r="L28" s="180">
        <v>2.0459999999999999E-2</v>
      </c>
      <c r="M28" s="180">
        <v>0.25317000000000001</v>
      </c>
      <c r="N28" s="180">
        <v>0.22061</v>
      </c>
      <c r="O28" s="180">
        <v>0.18018999999999999</v>
      </c>
      <c r="P28" s="180">
        <v>4.1349999999999998E-2</v>
      </c>
      <c r="Q28" s="180">
        <v>0.13883999999999999</v>
      </c>
    </row>
    <row r="29" spans="2:22">
      <c r="B29" s="294" t="s">
        <v>11823</v>
      </c>
      <c r="C29" s="294">
        <v>2.0459999999999999E-2</v>
      </c>
      <c r="D29" s="294">
        <v>0.24859999999999999</v>
      </c>
      <c r="E29" s="294">
        <v>0.22055</v>
      </c>
      <c r="F29" s="294">
        <v>0.17887</v>
      </c>
      <c r="G29" s="294">
        <v>4.1360000000000001E-2</v>
      </c>
      <c r="H29" s="294">
        <v>0.13750999999999999</v>
      </c>
      <c r="K29" s="36">
        <v>44866</v>
      </c>
      <c r="L29" s="180">
        <v>2.0459999999999999E-2</v>
      </c>
      <c r="M29" s="180">
        <v>0.24859999999999999</v>
      </c>
      <c r="N29" s="180">
        <v>0.22055</v>
      </c>
      <c r="O29" s="180">
        <v>0.17887</v>
      </c>
      <c r="P29" s="180">
        <v>4.1360000000000001E-2</v>
      </c>
      <c r="Q29" s="180">
        <v>0.13750999999999999</v>
      </c>
    </row>
    <row r="30" spans="2:22">
      <c r="B30" s="294" t="s">
        <v>11824</v>
      </c>
      <c r="C30" s="294">
        <v>2.1139999999999999E-2</v>
      </c>
      <c r="D30" s="294">
        <v>0.23269000000000001</v>
      </c>
      <c r="E30" s="294">
        <v>0.22217999999999999</v>
      </c>
      <c r="F30" s="294">
        <v>0.17960000000000001</v>
      </c>
      <c r="G30" s="294">
        <v>4.2270000000000002E-2</v>
      </c>
      <c r="H30" s="294">
        <v>0.13733000000000001</v>
      </c>
      <c r="K30" s="36">
        <v>44865</v>
      </c>
      <c r="L30" s="180">
        <v>2.1139999999999999E-2</v>
      </c>
      <c r="M30" s="180">
        <v>0.23269000000000001</v>
      </c>
      <c r="N30" s="180">
        <v>0.22217999999999999</v>
      </c>
      <c r="O30" s="180">
        <v>0.17960000000000001</v>
      </c>
      <c r="P30" s="180">
        <v>4.2270000000000002E-2</v>
      </c>
      <c r="Q30" s="180">
        <v>0.13733000000000001</v>
      </c>
    </row>
    <row r="31" spans="2:22">
      <c r="B31" s="294" t="s">
        <v>11825</v>
      </c>
      <c r="C31" s="294">
        <v>2.145E-2</v>
      </c>
      <c r="D31" s="294">
        <v>0.24107000000000001</v>
      </c>
      <c r="E31" s="294">
        <v>0.22109999999999999</v>
      </c>
      <c r="F31" s="294">
        <v>0.17724000000000001</v>
      </c>
      <c r="G31" s="294">
        <v>4.1750000000000002E-2</v>
      </c>
      <c r="H31" s="294">
        <v>0.13549</v>
      </c>
      <c r="K31" s="36">
        <v>44862</v>
      </c>
      <c r="L31" s="180">
        <v>2.145E-2</v>
      </c>
      <c r="M31" s="180">
        <v>0.24107000000000001</v>
      </c>
      <c r="N31" s="180">
        <v>0.22109999999999999</v>
      </c>
      <c r="O31" s="180">
        <v>0.17724000000000001</v>
      </c>
      <c r="P31" s="180">
        <v>4.1750000000000002E-2</v>
      </c>
      <c r="Q31" s="180">
        <v>0.13549</v>
      </c>
    </row>
    <row r="32" spans="2:22">
      <c r="B32" s="294" t="s">
        <v>11826</v>
      </c>
      <c r="C32" s="294">
        <v>2.102E-2</v>
      </c>
      <c r="D32" s="294">
        <v>0.24554000000000001</v>
      </c>
      <c r="E32" s="294">
        <v>0.21878</v>
      </c>
      <c r="F32" s="294">
        <v>0.17732000000000001</v>
      </c>
      <c r="G32" s="294">
        <v>4.3150000000000001E-2</v>
      </c>
      <c r="H32" s="294">
        <v>0.13417000000000001</v>
      </c>
      <c r="K32" s="36">
        <v>44861</v>
      </c>
      <c r="L32" s="180">
        <v>2.102E-2</v>
      </c>
      <c r="M32" s="180">
        <v>0.24554000000000001</v>
      </c>
      <c r="N32" s="180">
        <v>0.21878</v>
      </c>
      <c r="O32" s="180">
        <v>0.17732000000000001</v>
      </c>
      <c r="P32" s="180">
        <v>4.3150000000000001E-2</v>
      </c>
      <c r="Q32" s="180">
        <v>0.13417000000000001</v>
      </c>
    </row>
    <row r="33" spans="2:17">
      <c r="B33" s="294" t="s">
        <v>11827</v>
      </c>
      <c r="C33" s="294">
        <v>2.1610000000000001E-2</v>
      </c>
      <c r="D33" s="294">
        <v>0.22359000000000001</v>
      </c>
      <c r="E33" s="294">
        <v>0.20796999999999999</v>
      </c>
      <c r="F33" s="294">
        <v>0.16803999999999999</v>
      </c>
      <c r="G33" s="294">
        <v>4.2819999999999997E-2</v>
      </c>
      <c r="H33" s="294">
        <v>0.12522</v>
      </c>
      <c r="K33" s="36">
        <v>44860</v>
      </c>
      <c r="L33" s="180">
        <v>2.1610000000000001E-2</v>
      </c>
      <c r="M33" s="180">
        <v>0.22359000000000001</v>
      </c>
      <c r="N33" s="180">
        <v>0.20796999999999999</v>
      </c>
      <c r="O33" s="180">
        <v>0.16803999999999999</v>
      </c>
      <c r="P33" s="180">
        <v>4.2819999999999997E-2</v>
      </c>
      <c r="Q33" s="180">
        <v>0.12522</v>
      </c>
    </row>
    <row r="34" spans="2:17">
      <c r="B34" s="294" t="s">
        <v>11828</v>
      </c>
      <c r="C34" s="294">
        <v>2.18E-2</v>
      </c>
      <c r="D34" s="294">
        <v>0.22316</v>
      </c>
      <c r="E34" s="294">
        <v>0.20688000000000001</v>
      </c>
      <c r="F34" s="294">
        <v>0.16735</v>
      </c>
      <c r="G34" s="294">
        <v>4.3400000000000001E-2</v>
      </c>
      <c r="H34" s="294">
        <v>0.12395</v>
      </c>
      <c r="K34" s="36">
        <v>44859</v>
      </c>
      <c r="L34" s="180">
        <v>2.18E-2</v>
      </c>
      <c r="M34" s="180">
        <v>0.22316</v>
      </c>
      <c r="N34" s="180">
        <v>0.20688000000000001</v>
      </c>
      <c r="O34" s="180">
        <v>0.16735</v>
      </c>
      <c r="P34" s="180">
        <v>4.3400000000000001E-2</v>
      </c>
      <c r="Q34" s="180">
        <v>0.12395</v>
      </c>
    </row>
    <row r="35" spans="2:17">
      <c r="B35" s="294" t="s">
        <v>11829</v>
      </c>
      <c r="C35" s="294">
        <v>2.1850000000000001E-2</v>
      </c>
      <c r="D35" s="294">
        <v>0.22553000000000001</v>
      </c>
      <c r="E35" s="294">
        <v>0.20707</v>
      </c>
      <c r="F35" s="294">
        <v>0.15770000000000001</v>
      </c>
      <c r="G35" s="294">
        <v>4.5199999999999997E-2</v>
      </c>
      <c r="H35" s="294">
        <v>0.1125</v>
      </c>
      <c r="K35" s="36">
        <v>44858</v>
      </c>
      <c r="L35" s="180">
        <v>2.1850000000000001E-2</v>
      </c>
      <c r="M35" s="180">
        <v>0.22553000000000001</v>
      </c>
      <c r="N35" s="180">
        <v>0.20707</v>
      </c>
      <c r="O35" s="180">
        <v>0.15770000000000001</v>
      </c>
      <c r="P35" s="180">
        <v>4.5199999999999997E-2</v>
      </c>
      <c r="Q35" s="180">
        <v>0.1125</v>
      </c>
    </row>
    <row r="36" spans="2:17">
      <c r="B36" s="294" t="s">
        <v>11830</v>
      </c>
      <c r="C36" s="294">
        <v>2.2610000000000002E-2</v>
      </c>
      <c r="D36" s="294">
        <v>0.14842</v>
      </c>
      <c r="E36" s="294">
        <v>0.20746000000000001</v>
      </c>
      <c r="F36" s="294">
        <v>0.13391</v>
      </c>
      <c r="G36" s="294">
        <v>4.6199999999999998E-2</v>
      </c>
      <c r="H36" s="294">
        <v>8.7709999999999996E-2</v>
      </c>
      <c r="K36" s="36">
        <v>44855</v>
      </c>
      <c r="L36" s="180">
        <v>2.2610000000000002E-2</v>
      </c>
      <c r="M36" s="180">
        <v>0.14842</v>
      </c>
      <c r="N36" s="180">
        <v>0.20746000000000001</v>
      </c>
      <c r="O36" s="180">
        <v>0.13391</v>
      </c>
      <c r="P36" s="180">
        <v>4.6199999999999998E-2</v>
      </c>
      <c r="Q36" s="180">
        <v>8.7709999999999996E-2</v>
      </c>
    </row>
    <row r="37" spans="2:17">
      <c r="B37" s="294" t="s">
        <v>11831</v>
      </c>
      <c r="C37" s="294">
        <v>2.2620000000000001E-2</v>
      </c>
      <c r="D37" s="294">
        <v>0.14838000000000001</v>
      </c>
      <c r="E37" s="294">
        <v>0.20805999999999999</v>
      </c>
      <c r="F37" s="294">
        <v>0.13394</v>
      </c>
      <c r="G37" s="294">
        <v>4.4350000000000001E-2</v>
      </c>
      <c r="H37" s="294">
        <v>8.9590000000000003E-2</v>
      </c>
      <c r="K37" s="36">
        <v>44854</v>
      </c>
      <c r="L37" s="180">
        <v>2.2620000000000001E-2</v>
      </c>
      <c r="M37" s="180">
        <v>0.14838000000000001</v>
      </c>
      <c r="N37" s="180">
        <v>0.20805999999999999</v>
      </c>
      <c r="O37" s="180">
        <v>0.13394</v>
      </c>
      <c r="P37" s="180">
        <v>4.4350000000000001E-2</v>
      </c>
      <c r="Q37" s="180">
        <v>8.9590000000000003E-2</v>
      </c>
    </row>
    <row r="38" spans="2:17">
      <c r="B38" s="294" t="s">
        <v>11832</v>
      </c>
      <c r="C38" s="294">
        <v>2.2409999999999999E-2</v>
      </c>
      <c r="D38" s="294">
        <v>0.14802999999999999</v>
      </c>
      <c r="E38" s="294">
        <v>0.20780999999999999</v>
      </c>
      <c r="F38" s="294">
        <v>0.13303000000000001</v>
      </c>
      <c r="G38" s="294">
        <v>4.4049999999999999E-2</v>
      </c>
      <c r="H38" s="294">
        <v>8.8980000000000004E-2</v>
      </c>
      <c r="K38" s="36">
        <v>44853</v>
      </c>
      <c r="L38" s="180">
        <v>2.2409999999999999E-2</v>
      </c>
      <c r="M38" s="180">
        <v>0.14802999999999999</v>
      </c>
      <c r="N38" s="180">
        <v>0.20780999999999999</v>
      </c>
      <c r="O38" s="180">
        <v>0.13303000000000001</v>
      </c>
      <c r="P38" s="180">
        <v>4.4049999999999999E-2</v>
      </c>
      <c r="Q38" s="180">
        <v>8.8980000000000004E-2</v>
      </c>
    </row>
    <row r="39" spans="2:17">
      <c r="B39" s="294" t="s">
        <v>11833</v>
      </c>
      <c r="C39" s="294">
        <v>2.197E-2</v>
      </c>
      <c r="D39" s="294">
        <v>0.14366999999999999</v>
      </c>
      <c r="E39" s="294">
        <v>0.2054</v>
      </c>
      <c r="F39" s="294">
        <v>0.13159999999999999</v>
      </c>
      <c r="G39" s="294">
        <v>4.2869999999999998E-2</v>
      </c>
      <c r="H39" s="294">
        <v>8.8730000000000003E-2</v>
      </c>
      <c r="K39" s="36">
        <v>44852</v>
      </c>
      <c r="L39" s="180">
        <v>2.197E-2</v>
      </c>
      <c r="M39" s="180">
        <v>0.14366999999999999</v>
      </c>
      <c r="N39" s="180">
        <v>0.2054</v>
      </c>
      <c r="O39" s="180">
        <v>0.13159999999999999</v>
      </c>
      <c r="P39" s="180">
        <v>4.2869999999999998E-2</v>
      </c>
      <c r="Q39" s="180">
        <v>8.8730000000000003E-2</v>
      </c>
    </row>
    <row r="40" spans="2:17">
      <c r="B40" s="294" t="s">
        <v>11834</v>
      </c>
      <c r="C40" s="294">
        <v>2.239E-2</v>
      </c>
      <c r="D40" s="294">
        <v>0.14332</v>
      </c>
      <c r="E40" s="294">
        <v>0.20648</v>
      </c>
      <c r="F40" s="294">
        <v>0.13206999999999999</v>
      </c>
      <c r="G40" s="294">
        <v>4.2320000000000003E-2</v>
      </c>
      <c r="H40" s="294">
        <v>8.9749999999999996E-2</v>
      </c>
      <c r="K40" s="36">
        <v>44851</v>
      </c>
      <c r="L40" s="180">
        <v>2.239E-2</v>
      </c>
      <c r="M40" s="180">
        <v>0.14332</v>
      </c>
      <c r="N40" s="180">
        <v>0.20648</v>
      </c>
      <c r="O40" s="180">
        <v>0.13206999999999999</v>
      </c>
      <c r="P40" s="180">
        <v>4.2320000000000003E-2</v>
      </c>
      <c r="Q40" s="180">
        <v>8.9749999999999996E-2</v>
      </c>
    </row>
    <row r="41" spans="2:17">
      <c r="B41" s="294" t="s">
        <v>11835</v>
      </c>
      <c r="C41" s="294">
        <v>2.256E-2</v>
      </c>
      <c r="D41" s="294">
        <v>0.14044000000000001</v>
      </c>
      <c r="E41" s="294">
        <v>0.20713000000000001</v>
      </c>
      <c r="F41" s="294">
        <v>0.13094</v>
      </c>
      <c r="G41" s="294">
        <v>4.1799999999999997E-2</v>
      </c>
      <c r="H41" s="294">
        <v>8.9139999999999997E-2</v>
      </c>
      <c r="K41" s="36">
        <v>44848</v>
      </c>
      <c r="L41" s="180">
        <v>2.256E-2</v>
      </c>
      <c r="M41" s="180">
        <v>0.14044000000000001</v>
      </c>
      <c r="N41" s="180">
        <v>0.20713000000000001</v>
      </c>
      <c r="O41" s="180">
        <v>0.13094</v>
      </c>
      <c r="P41" s="180">
        <v>4.1799999999999997E-2</v>
      </c>
      <c r="Q41" s="180">
        <v>8.9139999999999997E-2</v>
      </c>
    </row>
    <row r="42" spans="2:17">
      <c r="B42" s="294" t="s">
        <v>11836</v>
      </c>
      <c r="C42" s="294">
        <v>2.3060000000000001E-2</v>
      </c>
      <c r="D42" s="294">
        <v>0.14000000000000001</v>
      </c>
      <c r="E42" s="294">
        <v>0.20724000000000001</v>
      </c>
      <c r="F42" s="294">
        <v>0.13159000000000001</v>
      </c>
      <c r="G42" s="294">
        <v>4.2299999999999997E-2</v>
      </c>
      <c r="H42" s="294">
        <v>8.9289999999999994E-2</v>
      </c>
      <c r="K42" s="36">
        <v>44847</v>
      </c>
      <c r="L42" s="180">
        <v>2.3060000000000001E-2</v>
      </c>
      <c r="M42" s="180">
        <v>0.14000000000000001</v>
      </c>
      <c r="N42" s="180">
        <v>0.20724000000000001</v>
      </c>
      <c r="O42" s="180">
        <v>0.13159000000000001</v>
      </c>
      <c r="P42" s="180">
        <v>4.2299999999999997E-2</v>
      </c>
      <c r="Q42" s="180">
        <v>8.9289999999999994E-2</v>
      </c>
    </row>
    <row r="43" spans="2:17">
      <c r="B43" s="294" t="s">
        <v>11837</v>
      </c>
      <c r="C43" s="294">
        <v>2.2669999999999999E-2</v>
      </c>
      <c r="D43" s="294">
        <v>0.14124999999999999</v>
      </c>
      <c r="E43" s="294">
        <v>0.20745</v>
      </c>
      <c r="F43" s="294">
        <v>0.13134999999999999</v>
      </c>
      <c r="G43" s="294">
        <v>4.0919999999999998E-2</v>
      </c>
      <c r="H43" s="294">
        <v>9.0429999999999996E-2</v>
      </c>
      <c r="K43" s="36">
        <v>44846</v>
      </c>
      <c r="L43" s="180">
        <v>2.2669999999999999E-2</v>
      </c>
      <c r="M43" s="180">
        <v>0.14124999999999999</v>
      </c>
      <c r="N43" s="180">
        <v>0.20745</v>
      </c>
      <c r="O43" s="180">
        <v>0.13134999999999999</v>
      </c>
      <c r="P43" s="180">
        <v>4.0919999999999998E-2</v>
      </c>
      <c r="Q43" s="180">
        <v>9.0429999999999996E-2</v>
      </c>
    </row>
    <row r="44" spans="2:17">
      <c r="B44" s="294" t="s">
        <v>11838</v>
      </c>
      <c r="C44" s="294">
        <v>2.281E-2</v>
      </c>
      <c r="D44" s="294">
        <v>0.14133999999999999</v>
      </c>
      <c r="E44" s="294">
        <v>0.20727000000000001</v>
      </c>
      <c r="F44" s="294">
        <v>0.13149</v>
      </c>
      <c r="G44" s="294">
        <v>4.3099999999999999E-2</v>
      </c>
      <c r="H44" s="294">
        <v>8.8389999999999996E-2</v>
      </c>
      <c r="K44" s="36">
        <v>44845</v>
      </c>
      <c r="L44" s="180">
        <v>2.281E-2</v>
      </c>
      <c r="M44" s="180">
        <v>0.14133999999999999</v>
      </c>
      <c r="N44" s="180">
        <v>0.20727000000000001</v>
      </c>
      <c r="O44" s="180">
        <v>0.13149</v>
      </c>
      <c r="P44" s="180">
        <v>4.3099999999999999E-2</v>
      </c>
      <c r="Q44" s="180">
        <v>8.8389999999999996E-2</v>
      </c>
    </row>
    <row r="45" spans="2:17">
      <c r="B45" s="294" t="s">
        <v>11839</v>
      </c>
      <c r="C45" s="294">
        <v>2.2440000000000002E-2</v>
      </c>
      <c r="D45" s="294">
        <v>0.14252000000000001</v>
      </c>
      <c r="E45" s="294">
        <v>0.20541999999999999</v>
      </c>
      <c r="F45" s="294">
        <v>0.13174</v>
      </c>
      <c r="G45" s="294">
        <v>4.2099999999999999E-2</v>
      </c>
      <c r="H45" s="294">
        <v>8.9639999999999997E-2</v>
      </c>
      <c r="K45" s="36">
        <v>44841</v>
      </c>
      <c r="L45" s="180">
        <v>2.2440000000000002E-2</v>
      </c>
      <c r="M45" s="180">
        <v>0.14252000000000001</v>
      </c>
      <c r="N45" s="180">
        <v>0.20541999999999999</v>
      </c>
      <c r="O45" s="180">
        <v>0.13174</v>
      </c>
      <c r="P45" s="180">
        <v>4.2099999999999999E-2</v>
      </c>
      <c r="Q45" s="180">
        <v>8.9639999999999997E-2</v>
      </c>
    </row>
    <row r="46" spans="2:17">
      <c r="B46" s="294" t="s">
        <v>11840</v>
      </c>
      <c r="C46" s="294">
        <v>2.2429999999999999E-2</v>
      </c>
      <c r="D46" s="294">
        <v>0.14713999999999999</v>
      </c>
      <c r="E46" s="294">
        <v>0.20430999999999999</v>
      </c>
      <c r="F46" s="294">
        <v>0.13314999999999999</v>
      </c>
      <c r="G46" s="294">
        <v>4.1000000000000002E-2</v>
      </c>
      <c r="H46" s="294">
        <v>9.2149999999999996E-2</v>
      </c>
      <c r="K46" s="36">
        <v>44840</v>
      </c>
      <c r="L46" s="180">
        <v>2.2429999999999999E-2</v>
      </c>
      <c r="M46" s="180">
        <v>0.14713999999999999</v>
      </c>
      <c r="N46" s="180">
        <v>0.20430999999999999</v>
      </c>
      <c r="O46" s="180">
        <v>0.13314999999999999</v>
      </c>
      <c r="P46" s="180">
        <v>4.1000000000000002E-2</v>
      </c>
      <c r="Q46" s="180">
        <v>9.2149999999999996E-2</v>
      </c>
    </row>
    <row r="47" spans="2:17">
      <c r="B47" s="294" t="s">
        <v>11841</v>
      </c>
      <c r="C47" s="294">
        <v>2.2720000000000001E-2</v>
      </c>
      <c r="D47" s="294">
        <v>0.1472</v>
      </c>
      <c r="E47" s="294">
        <v>0.20418</v>
      </c>
      <c r="F47" s="294">
        <v>0.13341</v>
      </c>
      <c r="G47" s="294">
        <v>4.1050000000000003E-2</v>
      </c>
      <c r="H47" s="294">
        <v>9.2359999999999998E-2</v>
      </c>
      <c r="K47" s="36">
        <v>44839</v>
      </c>
      <c r="L47" s="180">
        <v>2.2720000000000001E-2</v>
      </c>
      <c r="M47" s="180">
        <v>0.1472</v>
      </c>
      <c r="N47" s="180">
        <v>0.20418</v>
      </c>
      <c r="O47" s="180">
        <v>0.13341</v>
      </c>
      <c r="P47" s="180">
        <v>4.1050000000000003E-2</v>
      </c>
      <c r="Q47" s="180">
        <v>9.2359999999999998E-2</v>
      </c>
    </row>
    <row r="48" spans="2:17">
      <c r="B48" s="294" t="s">
        <v>11842</v>
      </c>
      <c r="C48" s="294">
        <v>2.283E-2</v>
      </c>
      <c r="D48" s="294">
        <v>0.13832</v>
      </c>
      <c r="E48" s="294">
        <v>0.2041</v>
      </c>
      <c r="F48" s="294">
        <v>0.13172</v>
      </c>
      <c r="G48" s="294">
        <v>3.9899999999999998E-2</v>
      </c>
      <c r="H48" s="294">
        <v>9.1819999999999999E-2</v>
      </c>
      <c r="K48" s="36">
        <v>44838</v>
      </c>
      <c r="L48" s="180">
        <v>2.283E-2</v>
      </c>
      <c r="M48" s="180">
        <v>0.13832</v>
      </c>
      <c r="N48" s="180">
        <v>0.2041</v>
      </c>
      <c r="O48" s="180">
        <v>0.13172</v>
      </c>
      <c r="P48" s="180">
        <v>3.9899999999999998E-2</v>
      </c>
      <c r="Q48" s="180">
        <v>9.1819999999999999E-2</v>
      </c>
    </row>
    <row r="49" spans="2:17">
      <c r="B49" s="294" t="s">
        <v>11843</v>
      </c>
      <c r="C49" s="294">
        <v>2.315E-2</v>
      </c>
      <c r="D49" s="294">
        <v>0.14621999999999999</v>
      </c>
      <c r="E49" s="294">
        <v>0.20313999999999999</v>
      </c>
      <c r="F49" s="294">
        <v>0.13558000000000001</v>
      </c>
      <c r="G49" s="294">
        <v>4.0820000000000002E-2</v>
      </c>
      <c r="H49" s="294">
        <v>9.4759999999999997E-2</v>
      </c>
      <c r="K49" s="36">
        <v>44834</v>
      </c>
      <c r="L49" s="180">
        <v>2.315E-2</v>
      </c>
      <c r="M49" s="180">
        <v>0.14621999999999999</v>
      </c>
      <c r="N49" s="180">
        <v>0.20313999999999999</v>
      </c>
      <c r="O49" s="180">
        <v>0.13558000000000001</v>
      </c>
      <c r="P49" s="180">
        <v>4.0820000000000002E-2</v>
      </c>
      <c r="Q49" s="180">
        <v>9.4759999999999997E-2</v>
      </c>
    </row>
    <row r="50" spans="2:17">
      <c r="B50" s="294" t="s">
        <v>11844</v>
      </c>
      <c r="C50" s="294">
        <v>2.299E-2</v>
      </c>
      <c r="D50" s="294">
        <v>0.14732999999999999</v>
      </c>
      <c r="E50" s="294">
        <v>0.20268</v>
      </c>
      <c r="F50" s="294">
        <v>0.13552</v>
      </c>
      <c r="G50" s="294">
        <v>4.2299999999999997E-2</v>
      </c>
      <c r="H50" s="294">
        <v>9.3219999999999997E-2</v>
      </c>
      <c r="K50" s="36">
        <v>44833</v>
      </c>
      <c r="L50" s="180">
        <v>2.299E-2</v>
      </c>
      <c r="M50" s="180">
        <v>0.14732999999999999</v>
      </c>
      <c r="N50" s="180">
        <v>0.20268</v>
      </c>
      <c r="O50" s="180">
        <v>0.13552</v>
      </c>
      <c r="P50" s="180">
        <v>4.2299999999999997E-2</v>
      </c>
      <c r="Q50" s="180">
        <v>9.3219999999999997E-2</v>
      </c>
    </row>
    <row r="51" spans="2:17">
      <c r="B51" s="294" t="s">
        <v>11845</v>
      </c>
      <c r="C51" s="294">
        <v>2.3009999999999999E-2</v>
      </c>
      <c r="D51" s="294">
        <v>0.14726</v>
      </c>
      <c r="E51" s="294">
        <v>0.20211000000000001</v>
      </c>
      <c r="F51" s="294">
        <v>0.13597999999999999</v>
      </c>
      <c r="G51" s="294">
        <v>4.3299999999999998E-2</v>
      </c>
      <c r="H51" s="294">
        <v>9.2679999999999998E-2</v>
      </c>
      <c r="K51" s="36">
        <v>44832</v>
      </c>
      <c r="L51" s="180">
        <v>2.3009999999999999E-2</v>
      </c>
      <c r="M51" s="180">
        <v>0.14726</v>
      </c>
      <c r="N51" s="180">
        <v>0.20211000000000001</v>
      </c>
      <c r="O51" s="180">
        <v>0.13597999999999999</v>
      </c>
      <c r="P51" s="180">
        <v>4.3299999999999998E-2</v>
      </c>
      <c r="Q51" s="180">
        <v>9.2679999999999998E-2</v>
      </c>
    </row>
    <row r="52" spans="2:17">
      <c r="B52" s="294" t="s">
        <v>11846</v>
      </c>
      <c r="C52" s="294">
        <v>2.2450000000000001E-2</v>
      </c>
      <c r="D52" s="294">
        <v>0.14743999999999999</v>
      </c>
      <c r="E52" s="294">
        <v>0.20197000000000001</v>
      </c>
      <c r="F52" s="294">
        <v>0.13489999999999999</v>
      </c>
      <c r="G52" s="294">
        <v>4.2099999999999999E-2</v>
      </c>
      <c r="H52" s="294">
        <v>9.2799999999999994E-2</v>
      </c>
      <c r="K52" s="36">
        <v>44831</v>
      </c>
      <c r="L52" s="180">
        <v>2.2450000000000001E-2</v>
      </c>
      <c r="M52" s="180">
        <v>0.14743999999999999</v>
      </c>
      <c r="N52" s="180">
        <v>0.20197000000000001</v>
      </c>
      <c r="O52" s="180">
        <v>0.13489999999999999</v>
      </c>
      <c r="P52" s="180">
        <v>4.2099999999999999E-2</v>
      </c>
      <c r="Q52" s="180">
        <v>9.2799999999999994E-2</v>
      </c>
    </row>
    <row r="53" spans="2:17">
      <c r="B53" s="294" t="s">
        <v>11847</v>
      </c>
      <c r="C53" s="294">
        <v>2.248E-2</v>
      </c>
      <c r="D53" s="294">
        <v>0.14810000000000001</v>
      </c>
      <c r="E53" s="294">
        <v>0.20179</v>
      </c>
      <c r="F53" s="294">
        <v>0.13500000000000001</v>
      </c>
      <c r="G53" s="294">
        <v>4.3319999999999997E-2</v>
      </c>
      <c r="H53" s="294">
        <v>9.1679999999999998E-2</v>
      </c>
      <c r="K53" s="36">
        <v>44830</v>
      </c>
      <c r="L53" s="180">
        <v>2.248E-2</v>
      </c>
      <c r="M53" s="180">
        <v>0.14810000000000001</v>
      </c>
      <c r="N53" s="180">
        <v>0.20179</v>
      </c>
      <c r="O53" s="180">
        <v>0.13500000000000001</v>
      </c>
      <c r="P53" s="180">
        <v>4.3319999999999997E-2</v>
      </c>
      <c r="Q53" s="180">
        <v>9.1679999999999998E-2</v>
      </c>
    </row>
    <row r="54" spans="2:17">
      <c r="B54" s="294" t="s">
        <v>11848</v>
      </c>
      <c r="C54" s="294">
        <v>2.1989999999999999E-2</v>
      </c>
      <c r="D54" s="294">
        <v>0.14631</v>
      </c>
      <c r="E54" s="294">
        <v>0.20272000000000001</v>
      </c>
      <c r="F54" s="294">
        <v>0.13252</v>
      </c>
      <c r="G54" s="294">
        <v>4.1270000000000001E-2</v>
      </c>
      <c r="H54" s="294">
        <v>9.1249999999999998E-2</v>
      </c>
      <c r="K54" s="36">
        <v>44827</v>
      </c>
      <c r="L54" s="180">
        <v>2.1989999999999999E-2</v>
      </c>
      <c r="M54" s="180">
        <v>0.14631</v>
      </c>
      <c r="N54" s="180">
        <v>0.20272000000000001</v>
      </c>
      <c r="O54" s="180">
        <v>0.13252</v>
      </c>
      <c r="P54" s="180">
        <v>4.1270000000000001E-2</v>
      </c>
      <c r="Q54" s="180">
        <v>9.1249999999999998E-2</v>
      </c>
    </row>
    <row r="55" spans="2:17">
      <c r="B55" s="294" t="s">
        <v>11849</v>
      </c>
      <c r="C55" s="294">
        <v>2.1590000000000002E-2</v>
      </c>
      <c r="D55" s="294">
        <v>0.14732999999999999</v>
      </c>
      <c r="E55" s="294">
        <v>0.20250000000000001</v>
      </c>
      <c r="F55" s="294">
        <v>0.13164999999999999</v>
      </c>
      <c r="G55" s="294">
        <v>4.0050000000000002E-2</v>
      </c>
      <c r="H55" s="294">
        <v>9.1600000000000001E-2</v>
      </c>
      <c r="K55" s="36">
        <v>44826</v>
      </c>
      <c r="L55" s="180">
        <v>2.1590000000000002E-2</v>
      </c>
      <c r="M55" s="180">
        <v>0.14732999999999999</v>
      </c>
      <c r="N55" s="180">
        <v>0.20250000000000001</v>
      </c>
      <c r="O55" s="180">
        <v>0.13164999999999999</v>
      </c>
      <c r="P55" s="180">
        <v>4.0050000000000002E-2</v>
      </c>
      <c r="Q55" s="180">
        <v>9.1600000000000001E-2</v>
      </c>
    </row>
    <row r="56" spans="2:17">
      <c r="B56" s="294" t="s">
        <v>11850</v>
      </c>
      <c r="C56" s="294">
        <v>2.1440000000000001E-2</v>
      </c>
      <c r="D56" s="294">
        <v>0.14601</v>
      </c>
      <c r="E56" s="294">
        <v>0.20252000000000001</v>
      </c>
      <c r="F56" s="294">
        <v>0.13111</v>
      </c>
      <c r="G56" s="294">
        <v>3.8830000000000003E-2</v>
      </c>
      <c r="H56" s="294">
        <v>9.2280000000000001E-2</v>
      </c>
      <c r="K56" s="36">
        <v>44825</v>
      </c>
      <c r="L56" s="180">
        <v>2.1440000000000001E-2</v>
      </c>
      <c r="M56" s="180">
        <v>0.14601</v>
      </c>
      <c r="N56" s="180">
        <v>0.20252000000000001</v>
      </c>
      <c r="O56" s="180">
        <v>0.13111</v>
      </c>
      <c r="P56" s="180">
        <v>3.8830000000000003E-2</v>
      </c>
      <c r="Q56" s="180">
        <v>9.2280000000000001E-2</v>
      </c>
    </row>
    <row r="57" spans="2:17">
      <c r="B57" s="294" t="s">
        <v>11851</v>
      </c>
      <c r="C57" s="294">
        <v>2.1239999999999998E-2</v>
      </c>
      <c r="D57" s="294">
        <v>0.1469</v>
      </c>
      <c r="E57" s="294">
        <v>0.20243</v>
      </c>
      <c r="F57" s="294">
        <v>0.13100000000000001</v>
      </c>
      <c r="G57" s="294">
        <v>3.8399999999999997E-2</v>
      </c>
      <c r="H57" s="294">
        <v>9.2600000000000002E-2</v>
      </c>
      <c r="K57" s="36">
        <v>44824</v>
      </c>
      <c r="L57" s="180">
        <v>2.1239999999999998E-2</v>
      </c>
      <c r="M57" s="180">
        <v>0.1469</v>
      </c>
      <c r="N57" s="180">
        <v>0.20243</v>
      </c>
      <c r="O57" s="180">
        <v>0.13100000000000001</v>
      </c>
      <c r="P57" s="180">
        <v>3.8399999999999997E-2</v>
      </c>
      <c r="Q57" s="180">
        <v>9.2600000000000002E-2</v>
      </c>
    </row>
    <row r="58" spans="2:17">
      <c r="B58" s="294" t="s">
        <v>11852</v>
      </c>
      <c r="C58" s="294">
        <v>2.1340000000000001E-2</v>
      </c>
      <c r="D58" s="294">
        <v>0.14621000000000001</v>
      </c>
      <c r="E58" s="294">
        <v>0.20232</v>
      </c>
      <c r="F58" s="294">
        <v>0.13070999999999999</v>
      </c>
      <c r="G58" s="294">
        <v>3.7850000000000002E-2</v>
      </c>
      <c r="H58" s="294">
        <v>9.2859999999999998E-2</v>
      </c>
      <c r="K58" s="36">
        <v>44823</v>
      </c>
      <c r="L58" s="180">
        <v>2.1340000000000001E-2</v>
      </c>
      <c r="M58" s="180">
        <v>0.14621000000000001</v>
      </c>
      <c r="N58" s="180">
        <v>0.20232</v>
      </c>
      <c r="O58" s="180">
        <v>0.13070999999999999</v>
      </c>
      <c r="P58" s="180">
        <v>3.7850000000000002E-2</v>
      </c>
      <c r="Q58" s="180">
        <v>9.2859999999999998E-2</v>
      </c>
    </row>
    <row r="59" spans="2:17">
      <c r="B59" s="294" t="s">
        <v>11853</v>
      </c>
      <c r="C59" s="294">
        <v>2.1100000000000001E-2</v>
      </c>
      <c r="D59" s="294">
        <v>0.14660000000000001</v>
      </c>
      <c r="E59" s="294">
        <v>0.20163</v>
      </c>
      <c r="F59" s="294">
        <v>0.13025</v>
      </c>
      <c r="G59" s="294">
        <v>3.7699999999999997E-2</v>
      </c>
      <c r="H59" s="294">
        <v>9.2549999999999993E-2</v>
      </c>
      <c r="K59" s="36">
        <v>44820</v>
      </c>
      <c r="L59" s="180">
        <v>2.1100000000000001E-2</v>
      </c>
      <c r="M59" s="180">
        <v>0.14660000000000001</v>
      </c>
      <c r="N59" s="180">
        <v>0.20163</v>
      </c>
      <c r="O59" s="180">
        <v>0.13025</v>
      </c>
      <c r="P59" s="180">
        <v>3.7699999999999997E-2</v>
      </c>
      <c r="Q59" s="180">
        <v>9.2549999999999993E-2</v>
      </c>
    </row>
    <row r="60" spans="2:17">
      <c r="B60" s="294" t="s">
        <v>11854</v>
      </c>
      <c r="C60" s="294">
        <v>2.095E-2</v>
      </c>
      <c r="D60" s="294">
        <v>0.14782999999999999</v>
      </c>
      <c r="E60" s="294">
        <v>0.2016</v>
      </c>
      <c r="F60" s="294">
        <v>0.1303</v>
      </c>
      <c r="G60" s="294">
        <v>3.7900000000000003E-2</v>
      </c>
      <c r="H60" s="294">
        <v>9.2399999999999996E-2</v>
      </c>
      <c r="K60" s="36">
        <v>44819</v>
      </c>
      <c r="L60" s="180">
        <v>2.095E-2</v>
      </c>
      <c r="M60" s="180">
        <v>0.14782999999999999</v>
      </c>
      <c r="N60" s="180">
        <v>0.2016</v>
      </c>
      <c r="O60" s="180">
        <v>0.1303</v>
      </c>
      <c r="P60" s="180">
        <v>3.7900000000000003E-2</v>
      </c>
      <c r="Q60" s="180">
        <v>9.2399999999999996E-2</v>
      </c>
    </row>
    <row r="61" spans="2:17">
      <c r="B61" s="294" t="s">
        <v>11855</v>
      </c>
      <c r="C61" s="294">
        <v>2.086E-2</v>
      </c>
      <c r="D61" s="294">
        <v>0.14743000000000001</v>
      </c>
      <c r="E61" s="294">
        <v>0.20147000000000001</v>
      </c>
      <c r="F61" s="294">
        <v>0.13</v>
      </c>
      <c r="G61" s="294">
        <v>3.6249999999999998E-2</v>
      </c>
      <c r="H61" s="294">
        <v>9.375E-2</v>
      </c>
      <c r="K61" s="36">
        <v>44818</v>
      </c>
      <c r="L61" s="180">
        <v>2.086E-2</v>
      </c>
      <c r="M61" s="180">
        <v>0.14743000000000001</v>
      </c>
      <c r="N61" s="180">
        <v>0.20147000000000001</v>
      </c>
      <c r="O61" s="180">
        <v>0.13</v>
      </c>
      <c r="P61" s="180">
        <v>3.6249999999999998E-2</v>
      </c>
      <c r="Q61" s="180">
        <v>9.375E-2</v>
      </c>
    </row>
    <row r="62" spans="2:17">
      <c r="B62" s="294" t="s">
        <v>11856</v>
      </c>
      <c r="C62" s="294">
        <v>2.0539999999999999E-2</v>
      </c>
      <c r="D62" s="294">
        <v>0.14695</v>
      </c>
      <c r="E62" s="294">
        <v>0.20143</v>
      </c>
      <c r="F62" s="294">
        <v>0.12948000000000001</v>
      </c>
      <c r="G62" s="294">
        <v>3.5999999999999997E-2</v>
      </c>
      <c r="H62" s="294">
        <v>9.3479999999999994E-2</v>
      </c>
      <c r="K62" s="36">
        <v>44817</v>
      </c>
      <c r="L62" s="180">
        <v>2.0539999999999999E-2</v>
      </c>
      <c r="M62" s="180">
        <v>0.14695</v>
      </c>
      <c r="N62" s="180">
        <v>0.20143</v>
      </c>
      <c r="O62" s="180">
        <v>0.12948000000000001</v>
      </c>
      <c r="P62" s="180">
        <v>3.5999999999999997E-2</v>
      </c>
      <c r="Q62" s="180">
        <v>9.3479999999999994E-2</v>
      </c>
    </row>
    <row r="63" spans="2:17">
      <c r="B63" s="294" t="s">
        <v>11857</v>
      </c>
      <c r="C63" s="294">
        <v>2.129E-2</v>
      </c>
      <c r="D63" s="294">
        <v>0.14746999999999999</v>
      </c>
      <c r="E63" s="294">
        <v>0.20147999999999999</v>
      </c>
      <c r="F63" s="294">
        <v>0.13150000000000001</v>
      </c>
      <c r="G63" s="294">
        <v>3.6200000000000003E-2</v>
      </c>
      <c r="H63" s="294">
        <v>9.5299999999999996E-2</v>
      </c>
      <c r="K63" s="36">
        <v>44812</v>
      </c>
      <c r="L63" s="180">
        <v>2.129E-2</v>
      </c>
      <c r="M63" s="180">
        <v>0.14746999999999999</v>
      </c>
      <c r="N63" s="180">
        <v>0.20147999999999999</v>
      </c>
      <c r="O63" s="180">
        <v>0.13150000000000001</v>
      </c>
      <c r="P63" s="180">
        <v>3.6200000000000003E-2</v>
      </c>
      <c r="Q63" s="180">
        <v>9.5299999999999996E-2</v>
      </c>
    </row>
    <row r="64" spans="2:17">
      <c r="B64" s="294" t="s">
        <v>11858</v>
      </c>
      <c r="C64" s="294">
        <v>2.137E-2</v>
      </c>
      <c r="D64" s="294">
        <v>0.14763000000000001</v>
      </c>
      <c r="E64" s="294">
        <v>0.20147000000000001</v>
      </c>
      <c r="F64" s="294">
        <v>0.13164999999999999</v>
      </c>
      <c r="G64" s="294">
        <v>3.7400000000000003E-2</v>
      </c>
      <c r="H64" s="294">
        <v>9.425E-2</v>
      </c>
      <c r="K64" s="36">
        <v>44811</v>
      </c>
      <c r="L64" s="180">
        <v>2.137E-2</v>
      </c>
      <c r="M64" s="180">
        <v>0.14763000000000001</v>
      </c>
      <c r="N64" s="180">
        <v>0.20147000000000001</v>
      </c>
      <c r="O64" s="180">
        <v>0.13164999999999999</v>
      </c>
      <c r="P64" s="180">
        <v>3.7400000000000003E-2</v>
      </c>
      <c r="Q64" s="180">
        <v>9.425E-2</v>
      </c>
    </row>
    <row r="65" spans="2:17">
      <c r="B65" s="294" t="s">
        <v>11859</v>
      </c>
      <c r="C65" s="294">
        <v>2.1080000000000002E-2</v>
      </c>
      <c r="D65" s="294">
        <v>0.14752999999999999</v>
      </c>
      <c r="E65" s="294">
        <v>0.20161000000000001</v>
      </c>
      <c r="F65" s="294">
        <v>0.13106000000000001</v>
      </c>
      <c r="G65" s="294">
        <v>3.712E-2</v>
      </c>
      <c r="H65" s="294">
        <v>9.3939999999999996E-2</v>
      </c>
      <c r="K65" s="36">
        <v>44810</v>
      </c>
      <c r="L65" s="180">
        <v>2.1080000000000002E-2</v>
      </c>
      <c r="M65" s="180">
        <v>0.14752999999999999</v>
      </c>
      <c r="N65" s="180">
        <v>0.20161000000000001</v>
      </c>
      <c r="O65" s="180">
        <v>0.13106000000000001</v>
      </c>
      <c r="P65" s="180">
        <v>3.712E-2</v>
      </c>
      <c r="Q65" s="180">
        <v>9.3939999999999996E-2</v>
      </c>
    </row>
    <row r="66" spans="2:17">
      <c r="B66" s="294" t="s">
        <v>11860</v>
      </c>
      <c r="C66" s="294">
        <v>2.1129999999999999E-2</v>
      </c>
      <c r="D66" s="294">
        <v>0.14677000000000001</v>
      </c>
      <c r="E66" s="294">
        <v>0.20172000000000001</v>
      </c>
      <c r="F66" s="294">
        <v>0.13058</v>
      </c>
      <c r="G66" s="294">
        <v>3.6650000000000002E-2</v>
      </c>
      <c r="H66" s="294">
        <v>9.393E-2</v>
      </c>
      <c r="K66" s="36">
        <v>44809</v>
      </c>
      <c r="L66" s="180">
        <v>2.1129999999999999E-2</v>
      </c>
      <c r="M66" s="180">
        <v>0.14677000000000001</v>
      </c>
      <c r="N66" s="180">
        <v>0.20172000000000001</v>
      </c>
      <c r="O66" s="180">
        <v>0.13058</v>
      </c>
      <c r="P66" s="180">
        <v>3.6650000000000002E-2</v>
      </c>
      <c r="Q66" s="180">
        <v>9.393E-2</v>
      </c>
    </row>
    <row r="67" spans="2:17">
      <c r="B67" s="294" t="s">
        <v>11861</v>
      </c>
      <c r="C67" s="294">
        <v>2.112E-2</v>
      </c>
      <c r="D67" s="294">
        <v>0.14552000000000001</v>
      </c>
      <c r="E67" s="294">
        <v>0.20211000000000001</v>
      </c>
      <c r="F67" s="294">
        <v>0.12989000000000001</v>
      </c>
      <c r="G67" s="294">
        <v>3.73E-2</v>
      </c>
      <c r="H67" s="294">
        <v>9.2590000000000006E-2</v>
      </c>
      <c r="K67" s="36">
        <v>44806</v>
      </c>
      <c r="L67" s="180">
        <v>2.112E-2</v>
      </c>
      <c r="M67" s="180">
        <v>0.14552000000000001</v>
      </c>
      <c r="N67" s="180">
        <v>0.20211000000000001</v>
      </c>
      <c r="O67" s="180">
        <v>0.12989000000000001</v>
      </c>
      <c r="P67" s="180">
        <v>3.73E-2</v>
      </c>
      <c r="Q67" s="180">
        <v>9.2590000000000006E-2</v>
      </c>
    </row>
    <row r="68" spans="2:17">
      <c r="B68" s="294" t="s">
        <v>11862</v>
      </c>
      <c r="C68" s="294">
        <v>2.1100000000000001E-2</v>
      </c>
      <c r="D68" s="294">
        <v>0.14387</v>
      </c>
      <c r="E68" s="294">
        <v>0.20185</v>
      </c>
      <c r="F68" s="294">
        <v>0.12917000000000001</v>
      </c>
      <c r="G68" s="294">
        <v>3.8120000000000001E-2</v>
      </c>
      <c r="H68" s="294">
        <v>9.1050000000000006E-2</v>
      </c>
      <c r="K68" s="36">
        <v>44805</v>
      </c>
      <c r="L68" s="180">
        <v>2.1100000000000001E-2</v>
      </c>
      <c r="M68" s="180">
        <v>0.14387</v>
      </c>
      <c r="N68" s="180">
        <v>0.20185</v>
      </c>
      <c r="O68" s="180">
        <v>0.12917000000000001</v>
      </c>
      <c r="P68" s="180">
        <v>3.8120000000000001E-2</v>
      </c>
      <c r="Q68" s="180">
        <v>9.1050000000000006E-2</v>
      </c>
    </row>
    <row r="69" spans="2:17">
      <c r="B69" s="294" t="s">
        <v>11863</v>
      </c>
      <c r="C69" s="294">
        <v>2.0619999999999999E-2</v>
      </c>
      <c r="D69" s="294">
        <v>0.14441999999999999</v>
      </c>
      <c r="E69" s="294">
        <v>0.20164000000000001</v>
      </c>
      <c r="F69" s="294">
        <v>0.12839</v>
      </c>
      <c r="G69" s="294">
        <v>3.712E-2</v>
      </c>
      <c r="H69" s="294">
        <v>9.1270000000000004E-2</v>
      </c>
      <c r="K69" s="36">
        <v>44804</v>
      </c>
      <c r="L69" s="180">
        <v>2.0619999999999999E-2</v>
      </c>
      <c r="M69" s="180">
        <v>0.14441999999999999</v>
      </c>
      <c r="N69" s="180">
        <v>0.20164000000000001</v>
      </c>
      <c r="O69" s="180">
        <v>0.12839</v>
      </c>
      <c r="P69" s="180">
        <v>3.712E-2</v>
      </c>
      <c r="Q69" s="180">
        <v>9.1270000000000004E-2</v>
      </c>
    </row>
    <row r="70" spans="2:17">
      <c r="B70" s="294" t="s">
        <v>11864</v>
      </c>
      <c r="C70" s="294">
        <v>2.07E-2</v>
      </c>
      <c r="D70" s="294">
        <v>0.14457999999999999</v>
      </c>
      <c r="E70" s="294">
        <v>0.2016</v>
      </c>
      <c r="F70" s="294">
        <v>0.12894</v>
      </c>
      <c r="G70" s="294">
        <v>3.6920000000000001E-2</v>
      </c>
      <c r="H70" s="294">
        <v>9.2020000000000005E-2</v>
      </c>
      <c r="K70" s="36">
        <v>44803</v>
      </c>
      <c r="L70" s="180">
        <v>2.07E-2</v>
      </c>
      <c r="M70" s="180">
        <v>0.14457999999999999</v>
      </c>
      <c r="N70" s="180">
        <v>0.2016</v>
      </c>
      <c r="O70" s="180">
        <v>0.12894</v>
      </c>
      <c r="P70" s="180">
        <v>3.6920000000000001E-2</v>
      </c>
      <c r="Q70" s="180">
        <v>9.2020000000000005E-2</v>
      </c>
    </row>
    <row r="71" spans="2:17">
      <c r="B71" s="294" t="s">
        <v>11865</v>
      </c>
      <c r="C71" s="294">
        <v>2.0930000000000001E-2</v>
      </c>
      <c r="D71" s="294">
        <v>0.14451</v>
      </c>
      <c r="E71" s="294">
        <v>0.20172000000000001</v>
      </c>
      <c r="F71" s="294">
        <v>0.12922</v>
      </c>
      <c r="G71" s="294">
        <v>3.7069999999999999E-2</v>
      </c>
      <c r="H71" s="294">
        <v>9.2149999999999996E-2</v>
      </c>
      <c r="K71" s="36">
        <v>44802</v>
      </c>
      <c r="L71" s="180">
        <v>2.0930000000000001E-2</v>
      </c>
      <c r="M71" s="180">
        <v>0.14451</v>
      </c>
      <c r="N71" s="180">
        <v>0.20172000000000001</v>
      </c>
      <c r="O71" s="180">
        <v>0.12922</v>
      </c>
      <c r="P71" s="180">
        <v>3.7069999999999999E-2</v>
      </c>
      <c r="Q71" s="180">
        <v>9.2149999999999996E-2</v>
      </c>
    </row>
    <row r="72" spans="2:17">
      <c r="B72" s="294" t="s">
        <v>11866</v>
      </c>
      <c r="C72" s="294">
        <v>2.0480000000000002E-2</v>
      </c>
      <c r="D72" s="294">
        <v>0.14393</v>
      </c>
      <c r="E72" s="294">
        <v>0.20175999999999999</v>
      </c>
      <c r="F72" s="294">
        <v>0.12805</v>
      </c>
      <c r="G72" s="294">
        <v>3.6209999999999999E-2</v>
      </c>
      <c r="H72" s="294">
        <v>9.1840000000000005E-2</v>
      </c>
      <c r="K72" s="36">
        <v>44799</v>
      </c>
      <c r="L72" s="180">
        <v>2.0480000000000002E-2</v>
      </c>
      <c r="M72" s="180">
        <v>0.14393</v>
      </c>
      <c r="N72" s="180">
        <v>0.20175999999999999</v>
      </c>
      <c r="O72" s="180">
        <v>0.12805</v>
      </c>
      <c r="P72" s="180">
        <v>3.6209999999999999E-2</v>
      </c>
      <c r="Q72" s="180">
        <v>9.1840000000000005E-2</v>
      </c>
    </row>
    <row r="73" spans="2:17">
      <c r="B73" s="294" t="s">
        <v>11867</v>
      </c>
      <c r="C73" s="294">
        <v>2.051E-2</v>
      </c>
      <c r="D73" s="294">
        <v>0.14387</v>
      </c>
      <c r="E73" s="294">
        <v>0.20169000000000001</v>
      </c>
      <c r="F73" s="294">
        <v>0.12826000000000001</v>
      </c>
      <c r="G73" s="294">
        <v>3.585E-2</v>
      </c>
      <c r="H73" s="294">
        <v>9.2410000000000006E-2</v>
      </c>
      <c r="K73" s="36">
        <v>44798</v>
      </c>
      <c r="L73" s="180">
        <v>2.051E-2</v>
      </c>
      <c r="M73" s="180">
        <v>0.14387</v>
      </c>
      <c r="N73" s="180">
        <v>0.20169000000000001</v>
      </c>
      <c r="O73" s="180">
        <v>0.12826000000000001</v>
      </c>
      <c r="P73" s="180">
        <v>3.585E-2</v>
      </c>
      <c r="Q73" s="180">
        <v>9.2410000000000006E-2</v>
      </c>
    </row>
    <row r="74" spans="2:17">
      <c r="B74" s="294" t="s">
        <v>11868</v>
      </c>
      <c r="C74" s="294">
        <v>2.0760000000000001E-2</v>
      </c>
      <c r="D74" s="294">
        <v>0.14429</v>
      </c>
      <c r="E74" s="294">
        <v>0.20175000000000001</v>
      </c>
      <c r="F74" s="294">
        <v>0.129</v>
      </c>
      <c r="G74" s="294">
        <v>3.44E-2</v>
      </c>
      <c r="H74" s="294">
        <v>9.4600000000000004E-2</v>
      </c>
      <c r="K74" s="36">
        <v>44797</v>
      </c>
      <c r="L74" s="180">
        <v>2.0760000000000001E-2</v>
      </c>
      <c r="M74" s="180">
        <v>0.14429</v>
      </c>
      <c r="N74" s="180">
        <v>0.20175000000000001</v>
      </c>
      <c r="O74" s="180">
        <v>0.129</v>
      </c>
      <c r="P74" s="180">
        <v>3.44E-2</v>
      </c>
      <c r="Q74" s="180">
        <v>9.4600000000000004E-2</v>
      </c>
    </row>
    <row r="75" spans="2:17">
      <c r="B75" s="294" t="s">
        <v>11869</v>
      </c>
      <c r="C75" s="294">
        <v>2.085E-2</v>
      </c>
      <c r="D75" s="294">
        <v>0.14313999999999999</v>
      </c>
      <c r="E75" s="294">
        <v>0.20150000000000001</v>
      </c>
      <c r="F75" s="294">
        <v>0.1288</v>
      </c>
      <c r="G75" s="294">
        <v>3.3520000000000001E-2</v>
      </c>
      <c r="H75" s="294">
        <v>9.5280000000000004E-2</v>
      </c>
      <c r="K75" s="36">
        <v>44796</v>
      </c>
      <c r="L75" s="180">
        <v>2.085E-2</v>
      </c>
      <c r="M75" s="180">
        <v>0.14313999999999999</v>
      </c>
      <c r="N75" s="180">
        <v>0.20150000000000001</v>
      </c>
      <c r="O75" s="180">
        <v>0.1288</v>
      </c>
      <c r="P75" s="180">
        <v>3.3520000000000001E-2</v>
      </c>
      <c r="Q75" s="180">
        <v>9.5280000000000004E-2</v>
      </c>
    </row>
    <row r="76" spans="2:17">
      <c r="B76" s="294" t="s">
        <v>11870</v>
      </c>
      <c r="C76" s="294">
        <v>2.061E-2</v>
      </c>
      <c r="D76" s="294">
        <v>0.14230999999999999</v>
      </c>
      <c r="E76" s="294">
        <v>0.20155000000000001</v>
      </c>
      <c r="F76" s="294">
        <v>0.12789</v>
      </c>
      <c r="G76" s="294">
        <v>3.3320000000000002E-2</v>
      </c>
      <c r="H76" s="294">
        <v>9.4570000000000001E-2</v>
      </c>
      <c r="K76" s="36">
        <v>44795</v>
      </c>
      <c r="L76" s="180">
        <v>2.061E-2</v>
      </c>
      <c r="M76" s="180">
        <v>0.14230999999999999</v>
      </c>
      <c r="N76" s="180">
        <v>0.20155000000000001</v>
      </c>
      <c r="O76" s="180">
        <v>0.12789</v>
      </c>
      <c r="P76" s="180">
        <v>3.3320000000000002E-2</v>
      </c>
      <c r="Q76" s="180">
        <v>9.4570000000000001E-2</v>
      </c>
    </row>
    <row r="77" spans="2:17">
      <c r="B77" s="294" t="s">
        <v>11871</v>
      </c>
      <c r="C77" s="294">
        <v>2.0389999999999998E-2</v>
      </c>
      <c r="D77" s="294">
        <v>0.14645</v>
      </c>
      <c r="E77" s="294">
        <v>0.20157</v>
      </c>
      <c r="F77" s="294">
        <v>0.12790000000000001</v>
      </c>
      <c r="G77" s="294">
        <v>3.3020000000000001E-2</v>
      </c>
      <c r="H77" s="294">
        <v>9.4880000000000006E-2</v>
      </c>
      <c r="K77" s="36">
        <v>44792</v>
      </c>
      <c r="L77" s="180">
        <v>2.0389999999999998E-2</v>
      </c>
      <c r="M77" s="180">
        <v>0.14645</v>
      </c>
      <c r="N77" s="180">
        <v>0.20157</v>
      </c>
      <c r="O77" s="180">
        <v>0.12790000000000001</v>
      </c>
      <c r="P77" s="180">
        <v>3.3020000000000001E-2</v>
      </c>
      <c r="Q77" s="180">
        <v>9.4880000000000006E-2</v>
      </c>
    </row>
    <row r="78" spans="2:17">
      <c r="B78" s="294" t="s">
        <v>11872</v>
      </c>
      <c r="C78" s="294">
        <v>2.027E-2</v>
      </c>
      <c r="D78" s="294">
        <v>0.14674000000000001</v>
      </c>
      <c r="E78" s="294">
        <v>0.20158000000000001</v>
      </c>
      <c r="F78" s="294">
        <v>0.12748999999999999</v>
      </c>
      <c r="G78" s="294">
        <v>3.2250000000000001E-2</v>
      </c>
      <c r="H78" s="294">
        <v>9.5240000000000005E-2</v>
      </c>
      <c r="K78" s="36">
        <v>44791</v>
      </c>
      <c r="L78" s="180">
        <v>2.027E-2</v>
      </c>
      <c r="M78" s="180">
        <v>0.14674000000000001</v>
      </c>
      <c r="N78" s="180">
        <v>0.20158000000000001</v>
      </c>
      <c r="O78" s="180">
        <v>0.12748999999999999</v>
      </c>
      <c r="P78" s="180">
        <v>3.2250000000000001E-2</v>
      </c>
      <c r="Q78" s="180">
        <v>9.5240000000000005E-2</v>
      </c>
    </row>
    <row r="79" spans="2:17">
      <c r="B79" s="294" t="s">
        <v>11873</v>
      </c>
      <c r="C79" s="294">
        <v>2.0199999999999999E-2</v>
      </c>
      <c r="D79" s="294">
        <v>0.14696999999999999</v>
      </c>
      <c r="E79" s="294">
        <v>0.20154</v>
      </c>
      <c r="F79" s="294">
        <v>0.12739</v>
      </c>
      <c r="G79" s="294">
        <v>3.1800000000000002E-2</v>
      </c>
      <c r="H79" s="294">
        <v>9.5589999999999994E-2</v>
      </c>
      <c r="K79" s="36">
        <v>44790</v>
      </c>
      <c r="L79" s="180">
        <v>2.0199999999999999E-2</v>
      </c>
      <c r="M79" s="180">
        <v>0.14696999999999999</v>
      </c>
      <c r="N79" s="180">
        <v>0.20154</v>
      </c>
      <c r="O79" s="180">
        <v>0.12739</v>
      </c>
      <c r="P79" s="180">
        <v>3.1800000000000002E-2</v>
      </c>
      <c r="Q79" s="180">
        <v>9.5589999999999994E-2</v>
      </c>
    </row>
    <row r="80" spans="2:17">
      <c r="B80" s="294" t="s">
        <v>11874</v>
      </c>
      <c r="C80" s="294">
        <v>2.0070000000000001E-2</v>
      </c>
      <c r="D80" s="294">
        <v>0.14713999999999999</v>
      </c>
      <c r="E80" s="294">
        <v>0.20166999999999999</v>
      </c>
      <c r="F80" s="294">
        <v>0.12692999999999999</v>
      </c>
      <c r="G80" s="294">
        <v>3.15E-2</v>
      </c>
      <c r="H80" s="294">
        <v>9.5430000000000001E-2</v>
      </c>
      <c r="K80" s="36">
        <v>44789</v>
      </c>
      <c r="L80" s="180">
        <v>2.0070000000000001E-2</v>
      </c>
      <c r="M80" s="180">
        <v>0.14713999999999999</v>
      </c>
      <c r="N80" s="180">
        <v>0.20166999999999999</v>
      </c>
      <c r="O80" s="180">
        <v>0.12692999999999999</v>
      </c>
      <c r="P80" s="180">
        <v>3.15E-2</v>
      </c>
      <c r="Q80" s="180">
        <v>9.5430000000000001E-2</v>
      </c>
    </row>
    <row r="81" spans="2:17">
      <c r="B81" s="294" t="s">
        <v>11875</v>
      </c>
      <c r="C81" s="294">
        <v>2.0080000000000001E-2</v>
      </c>
      <c r="D81" s="294">
        <v>0.14968000000000001</v>
      </c>
      <c r="E81" s="294">
        <v>0.20115</v>
      </c>
      <c r="F81" s="294">
        <v>0.12642</v>
      </c>
      <c r="G81" s="294">
        <v>3.2770000000000001E-2</v>
      </c>
      <c r="H81" s="294">
        <v>9.3649999999999997E-2</v>
      </c>
      <c r="K81" s="36">
        <v>44785</v>
      </c>
      <c r="L81" s="180">
        <v>2.0080000000000001E-2</v>
      </c>
      <c r="M81" s="180">
        <v>0.14968000000000001</v>
      </c>
      <c r="N81" s="180">
        <v>0.20115</v>
      </c>
      <c r="O81" s="180">
        <v>0.12642</v>
      </c>
      <c r="P81" s="180">
        <v>3.2770000000000001E-2</v>
      </c>
      <c r="Q81" s="180">
        <v>9.3649999999999997E-2</v>
      </c>
    </row>
    <row r="82" spans="2:17">
      <c r="B82" s="294" t="s">
        <v>11876</v>
      </c>
      <c r="C82" s="294">
        <v>2.01E-2</v>
      </c>
      <c r="D82" s="294">
        <v>0.15262000000000001</v>
      </c>
      <c r="E82" s="294">
        <v>0.20122000000000001</v>
      </c>
      <c r="F82" s="294">
        <v>0.12717999999999999</v>
      </c>
      <c r="G82" s="294">
        <v>3.2149999999999998E-2</v>
      </c>
      <c r="H82" s="294">
        <v>9.5030000000000003E-2</v>
      </c>
      <c r="K82" s="36">
        <v>44784</v>
      </c>
      <c r="L82" s="180">
        <v>2.01E-2</v>
      </c>
      <c r="M82" s="180">
        <v>0.15262000000000001</v>
      </c>
      <c r="N82" s="180">
        <v>0.20122000000000001</v>
      </c>
      <c r="O82" s="180">
        <v>0.12717999999999999</v>
      </c>
      <c r="P82" s="180">
        <v>3.2149999999999998E-2</v>
      </c>
      <c r="Q82" s="180">
        <v>9.5030000000000003E-2</v>
      </c>
    </row>
    <row r="83" spans="2:17">
      <c r="B83" s="294" t="s">
        <v>11877</v>
      </c>
      <c r="C83" s="294">
        <v>2.0410000000000001E-2</v>
      </c>
      <c r="D83" s="294">
        <v>0.14688999999999999</v>
      </c>
      <c r="E83" s="294">
        <v>0.20152999999999999</v>
      </c>
      <c r="F83" s="294">
        <v>0.12703999999999999</v>
      </c>
      <c r="G83" s="294">
        <v>3.2000000000000001E-2</v>
      </c>
      <c r="H83" s="294">
        <v>9.5039999999999999E-2</v>
      </c>
      <c r="K83" s="36">
        <v>44783</v>
      </c>
      <c r="L83" s="180">
        <v>2.0410000000000001E-2</v>
      </c>
      <c r="M83" s="180">
        <v>0.14688999999999999</v>
      </c>
      <c r="N83" s="180">
        <v>0.20152999999999999</v>
      </c>
      <c r="O83" s="180">
        <v>0.12703999999999999</v>
      </c>
      <c r="P83" s="180">
        <v>3.2000000000000001E-2</v>
      </c>
      <c r="Q83" s="180">
        <v>9.5039999999999999E-2</v>
      </c>
    </row>
    <row r="84" spans="2:17">
      <c r="B84" s="294" t="s">
        <v>11878</v>
      </c>
      <c r="C84" s="294">
        <v>2.0070000000000001E-2</v>
      </c>
      <c r="D84" s="294">
        <v>0.14623</v>
      </c>
      <c r="E84" s="294">
        <v>0.20124</v>
      </c>
      <c r="F84" s="294">
        <v>0.12642</v>
      </c>
      <c r="G84" s="294">
        <v>3.1519999999999999E-2</v>
      </c>
      <c r="H84" s="294">
        <v>9.4899999999999998E-2</v>
      </c>
      <c r="K84" s="36">
        <v>44782</v>
      </c>
      <c r="L84" s="180">
        <v>2.0070000000000001E-2</v>
      </c>
      <c r="M84" s="180">
        <v>0.14623</v>
      </c>
      <c r="N84" s="180">
        <v>0.20124</v>
      </c>
      <c r="O84" s="180">
        <v>0.12642</v>
      </c>
      <c r="P84" s="180">
        <v>3.1519999999999999E-2</v>
      </c>
      <c r="Q84" s="180">
        <v>9.4899999999999998E-2</v>
      </c>
    </row>
    <row r="85" spans="2:17">
      <c r="B85" s="294" t="s">
        <v>11879</v>
      </c>
      <c r="C85" s="294">
        <v>1.993E-2</v>
      </c>
      <c r="D85" s="294">
        <v>0.14656</v>
      </c>
      <c r="E85" s="294">
        <v>0.20208000000000001</v>
      </c>
      <c r="F85" s="294">
        <v>0.12664</v>
      </c>
      <c r="G85" s="294">
        <v>3.1699999999999999E-2</v>
      </c>
      <c r="H85" s="294">
        <v>9.4939999999999997E-2</v>
      </c>
      <c r="K85" s="36">
        <v>44781</v>
      </c>
      <c r="L85" s="180">
        <v>1.993E-2</v>
      </c>
      <c r="M85" s="180">
        <v>0.14656</v>
      </c>
      <c r="N85" s="180">
        <v>0.20208000000000001</v>
      </c>
      <c r="O85" s="180">
        <v>0.12664</v>
      </c>
      <c r="P85" s="180">
        <v>3.1699999999999999E-2</v>
      </c>
      <c r="Q85" s="180">
        <v>9.4939999999999997E-2</v>
      </c>
    </row>
    <row r="86" spans="2:17">
      <c r="B86" s="294" t="s">
        <v>11880</v>
      </c>
      <c r="C86" s="294">
        <v>1.9740000000000001E-2</v>
      </c>
      <c r="D86" s="294">
        <v>0.14581</v>
      </c>
      <c r="E86" s="294">
        <v>0.20585999999999999</v>
      </c>
      <c r="F86" s="294">
        <v>0.12584000000000001</v>
      </c>
      <c r="G86" s="294">
        <v>3.1150000000000001E-2</v>
      </c>
      <c r="H86" s="294">
        <v>9.4689999999999996E-2</v>
      </c>
      <c r="K86" s="36">
        <v>44778</v>
      </c>
      <c r="L86" s="180">
        <v>1.9740000000000001E-2</v>
      </c>
      <c r="M86" s="180">
        <v>0.14581</v>
      </c>
      <c r="N86" s="180">
        <v>0.20585999999999999</v>
      </c>
      <c r="O86" s="180">
        <v>0.12584000000000001</v>
      </c>
      <c r="P86" s="180">
        <v>3.1150000000000001E-2</v>
      </c>
      <c r="Q86" s="180">
        <v>9.4689999999999996E-2</v>
      </c>
    </row>
    <row r="87" spans="2:17">
      <c r="B87" s="294" t="s">
        <v>11881</v>
      </c>
      <c r="C87" s="294">
        <v>1.9879999999999998E-2</v>
      </c>
      <c r="D87" s="294">
        <v>0.14604</v>
      </c>
      <c r="E87" s="294">
        <v>0.20571999999999999</v>
      </c>
      <c r="F87" s="294">
        <v>0.12628</v>
      </c>
      <c r="G87" s="294">
        <v>3.1550000000000002E-2</v>
      </c>
      <c r="H87" s="294">
        <v>9.4729999999999995E-2</v>
      </c>
      <c r="K87" s="36">
        <v>44777</v>
      </c>
      <c r="L87" s="180">
        <v>1.9879999999999998E-2</v>
      </c>
      <c r="M87" s="180">
        <v>0.14604</v>
      </c>
      <c r="N87" s="180">
        <v>0.20571999999999999</v>
      </c>
      <c r="O87" s="180">
        <v>0.12628</v>
      </c>
      <c r="P87" s="180">
        <v>3.1550000000000002E-2</v>
      </c>
      <c r="Q87" s="180">
        <v>9.4729999999999995E-2</v>
      </c>
    </row>
    <row r="88" spans="2:17">
      <c r="B88" s="294" t="s">
        <v>11882</v>
      </c>
      <c r="C88" s="294">
        <v>1.9810000000000001E-2</v>
      </c>
      <c r="D88" s="294">
        <v>0.15282000000000001</v>
      </c>
      <c r="E88" s="294">
        <v>0.20451</v>
      </c>
      <c r="F88" s="294">
        <v>0.12776000000000001</v>
      </c>
      <c r="G88" s="294">
        <v>3.1199999999999999E-2</v>
      </c>
      <c r="H88" s="294">
        <v>9.6560000000000007E-2</v>
      </c>
      <c r="K88" s="36">
        <v>44776</v>
      </c>
      <c r="L88" s="180">
        <v>1.9810000000000001E-2</v>
      </c>
      <c r="M88" s="180">
        <v>0.15282000000000001</v>
      </c>
      <c r="N88" s="180">
        <v>0.20451</v>
      </c>
      <c r="O88" s="180">
        <v>0.12776000000000001</v>
      </c>
      <c r="P88" s="180">
        <v>3.1199999999999999E-2</v>
      </c>
      <c r="Q88" s="180">
        <v>9.6560000000000007E-2</v>
      </c>
    </row>
    <row r="89" spans="2:17">
      <c r="B89" s="294" t="s">
        <v>11883</v>
      </c>
      <c r="C89" s="294">
        <v>1.9990000000000001E-2</v>
      </c>
      <c r="D89" s="294">
        <v>0.15126000000000001</v>
      </c>
      <c r="E89" s="294">
        <v>0.2046</v>
      </c>
      <c r="F89" s="294">
        <v>0.12761</v>
      </c>
      <c r="G89" s="294">
        <v>3.075E-2</v>
      </c>
      <c r="H89" s="294">
        <v>9.6860000000000002E-2</v>
      </c>
      <c r="K89" s="36">
        <v>44775</v>
      </c>
      <c r="L89" s="180">
        <v>1.9990000000000001E-2</v>
      </c>
      <c r="M89" s="180">
        <v>0.15126000000000001</v>
      </c>
      <c r="N89" s="180">
        <v>0.2046</v>
      </c>
      <c r="O89" s="180">
        <v>0.12761</v>
      </c>
      <c r="P89" s="180">
        <v>3.075E-2</v>
      </c>
      <c r="Q89" s="180">
        <v>9.6860000000000002E-2</v>
      </c>
    </row>
    <row r="90" spans="2:17">
      <c r="B90" s="294" t="s">
        <v>11884</v>
      </c>
      <c r="C90" s="294">
        <v>1.9910000000000001E-2</v>
      </c>
      <c r="D90" s="294">
        <v>0.15132999999999999</v>
      </c>
      <c r="E90" s="294">
        <v>0.20683000000000001</v>
      </c>
      <c r="F90" s="294">
        <v>0.12675</v>
      </c>
      <c r="G90" s="294">
        <v>3.1739999999999997E-2</v>
      </c>
      <c r="H90" s="294">
        <v>9.5009999999999997E-2</v>
      </c>
      <c r="K90" s="36">
        <v>44774</v>
      </c>
      <c r="L90" s="180">
        <v>1.9910000000000001E-2</v>
      </c>
      <c r="M90" s="180">
        <v>0.15132999999999999</v>
      </c>
      <c r="N90" s="180">
        <v>0.20683000000000001</v>
      </c>
      <c r="O90" s="180">
        <v>0.12675</v>
      </c>
      <c r="P90" s="180">
        <v>3.1739999999999997E-2</v>
      </c>
      <c r="Q90" s="180">
        <v>9.5009999999999997E-2</v>
      </c>
    </row>
    <row r="91" spans="2:17">
      <c r="B91" s="294" t="s">
        <v>11885</v>
      </c>
      <c r="C91" s="294">
        <v>2.0240000000000001E-2</v>
      </c>
      <c r="D91" s="294">
        <v>0.13929</v>
      </c>
      <c r="E91" s="294">
        <v>0.20580000000000001</v>
      </c>
      <c r="F91" s="294">
        <v>0.12209</v>
      </c>
      <c r="G91" s="294">
        <v>3.125E-2</v>
      </c>
      <c r="H91" s="294">
        <v>9.0840000000000004E-2</v>
      </c>
      <c r="K91" s="36">
        <v>44771</v>
      </c>
      <c r="L91" s="180">
        <v>2.0240000000000001E-2</v>
      </c>
      <c r="M91" s="180">
        <v>0.13929</v>
      </c>
      <c r="N91" s="180">
        <v>0.20580000000000001</v>
      </c>
      <c r="O91" s="180">
        <v>0.12209</v>
      </c>
      <c r="P91" s="180">
        <v>3.125E-2</v>
      </c>
      <c r="Q91" s="180">
        <v>9.0840000000000004E-2</v>
      </c>
    </row>
    <row r="92" spans="2:17">
      <c r="B92" s="294" t="s">
        <v>11886</v>
      </c>
      <c r="C92" s="294">
        <v>2.0469999999999999E-2</v>
      </c>
      <c r="D92" s="294">
        <v>0.13777</v>
      </c>
      <c r="E92" s="294">
        <v>0.20535</v>
      </c>
      <c r="F92" s="294">
        <v>0.12243999999999999</v>
      </c>
      <c r="G92" s="294">
        <v>3.2000000000000001E-2</v>
      </c>
      <c r="H92" s="294">
        <v>9.0440000000000006E-2</v>
      </c>
      <c r="K92" s="36">
        <v>44770</v>
      </c>
      <c r="L92" s="180">
        <v>2.0469999999999999E-2</v>
      </c>
      <c r="M92" s="180">
        <v>0.13777</v>
      </c>
      <c r="N92" s="180">
        <v>0.20535</v>
      </c>
      <c r="O92" s="180">
        <v>0.12243999999999999</v>
      </c>
      <c r="P92" s="180">
        <v>3.2000000000000001E-2</v>
      </c>
      <c r="Q92" s="180">
        <v>9.0440000000000006E-2</v>
      </c>
    </row>
    <row r="93" spans="2:17">
      <c r="B93" s="294" t="s">
        <v>11887</v>
      </c>
      <c r="C93" s="294">
        <v>2.1440000000000001E-2</v>
      </c>
      <c r="D93" s="294">
        <v>0.13658999999999999</v>
      </c>
      <c r="E93" s="294">
        <v>0.20535999999999999</v>
      </c>
      <c r="F93" s="294">
        <v>0.12651000000000001</v>
      </c>
      <c r="G93" s="294">
        <v>3.1150000000000001E-2</v>
      </c>
      <c r="H93" s="294">
        <v>9.536E-2</v>
      </c>
      <c r="K93" s="36">
        <v>44769</v>
      </c>
      <c r="L93" s="180">
        <v>2.1440000000000001E-2</v>
      </c>
      <c r="M93" s="180">
        <v>0.13658999999999999</v>
      </c>
      <c r="N93" s="180">
        <v>0.20535999999999999</v>
      </c>
      <c r="O93" s="180">
        <v>0.12651000000000001</v>
      </c>
      <c r="P93" s="180">
        <v>3.1150000000000001E-2</v>
      </c>
      <c r="Q93" s="180">
        <v>9.536E-2</v>
      </c>
    </row>
    <row r="94" spans="2:17">
      <c r="B94" s="294" t="s">
        <v>11888</v>
      </c>
      <c r="C94" s="294">
        <v>2.1399999999999999E-2</v>
      </c>
      <c r="D94" s="294">
        <v>0.13946</v>
      </c>
      <c r="E94" s="294">
        <v>0.20515</v>
      </c>
      <c r="F94" s="294">
        <v>0.12767999999999999</v>
      </c>
      <c r="G94" s="294">
        <v>3.1800000000000002E-2</v>
      </c>
      <c r="H94" s="294">
        <v>9.5880000000000007E-2</v>
      </c>
      <c r="K94" s="36">
        <v>44768</v>
      </c>
      <c r="L94" s="180">
        <v>2.1399999999999999E-2</v>
      </c>
      <c r="M94" s="180">
        <v>0.13946</v>
      </c>
      <c r="N94" s="180">
        <v>0.20515</v>
      </c>
      <c r="O94" s="180">
        <v>0.12767999999999999</v>
      </c>
      <c r="P94" s="180">
        <v>3.1800000000000002E-2</v>
      </c>
      <c r="Q94" s="180">
        <v>9.5880000000000007E-2</v>
      </c>
    </row>
    <row r="95" spans="2:17">
      <c r="B95" s="294" t="s">
        <v>11889</v>
      </c>
      <c r="C95" s="294">
        <v>2.154E-2</v>
      </c>
      <c r="D95" s="294">
        <v>0.13872000000000001</v>
      </c>
      <c r="E95" s="294">
        <v>0.20480000000000001</v>
      </c>
      <c r="F95" s="294">
        <v>0.12781999999999999</v>
      </c>
      <c r="G95" s="294">
        <v>3.2070000000000001E-2</v>
      </c>
      <c r="H95" s="294">
        <v>9.5750000000000002E-2</v>
      </c>
      <c r="K95" s="36">
        <v>44767</v>
      </c>
      <c r="L95" s="180">
        <v>2.154E-2</v>
      </c>
      <c r="M95" s="180">
        <v>0.13872000000000001</v>
      </c>
      <c r="N95" s="180">
        <v>0.20480000000000001</v>
      </c>
      <c r="O95" s="180">
        <v>0.12781999999999999</v>
      </c>
      <c r="P95" s="180">
        <v>3.2070000000000001E-2</v>
      </c>
      <c r="Q95" s="180">
        <v>9.5750000000000002E-2</v>
      </c>
    </row>
    <row r="96" spans="2:17">
      <c r="B96" s="294" t="s">
        <v>11890</v>
      </c>
      <c r="C96" s="294">
        <v>2.163E-2</v>
      </c>
      <c r="D96" s="294">
        <v>0.13680999999999999</v>
      </c>
      <c r="E96" s="294">
        <v>0.20521</v>
      </c>
      <c r="F96" s="294">
        <v>0.12808</v>
      </c>
      <c r="G96" s="294">
        <v>3.3009999999999998E-2</v>
      </c>
      <c r="H96" s="294">
        <v>9.5070000000000002E-2</v>
      </c>
      <c r="K96" s="36">
        <v>44764</v>
      </c>
      <c r="L96" s="180">
        <v>2.163E-2</v>
      </c>
      <c r="M96" s="180">
        <v>0.13680999999999999</v>
      </c>
      <c r="N96" s="180">
        <v>0.20521</v>
      </c>
      <c r="O96" s="180">
        <v>0.12808</v>
      </c>
      <c r="P96" s="180">
        <v>3.3009999999999998E-2</v>
      </c>
      <c r="Q96" s="180">
        <v>9.5070000000000002E-2</v>
      </c>
    </row>
    <row r="97" spans="2:17">
      <c r="B97" s="294" t="s">
        <v>11891</v>
      </c>
      <c r="C97" s="294">
        <v>2.145E-2</v>
      </c>
      <c r="D97" s="294">
        <v>0.13785</v>
      </c>
      <c r="E97" s="294">
        <v>0.20555000000000001</v>
      </c>
      <c r="F97" s="294">
        <v>0.12731000000000001</v>
      </c>
      <c r="G97" s="294">
        <v>3.3700000000000001E-2</v>
      </c>
      <c r="H97" s="294">
        <v>9.3609999999999999E-2</v>
      </c>
      <c r="K97" s="36">
        <v>44763</v>
      </c>
      <c r="L97" s="180">
        <v>2.145E-2</v>
      </c>
      <c r="M97" s="180">
        <v>0.13785</v>
      </c>
      <c r="N97" s="180">
        <v>0.20555000000000001</v>
      </c>
      <c r="O97" s="180">
        <v>0.12731000000000001</v>
      </c>
      <c r="P97" s="180">
        <v>3.3700000000000001E-2</v>
      </c>
      <c r="Q97" s="180">
        <v>9.3609999999999999E-2</v>
      </c>
    </row>
    <row r="98" spans="2:17">
      <c r="B98" s="294" t="s">
        <v>11892</v>
      </c>
      <c r="C98" s="294">
        <v>2.1700000000000001E-2</v>
      </c>
      <c r="D98" s="294">
        <v>0.13427</v>
      </c>
      <c r="E98" s="294">
        <v>0.20566000000000001</v>
      </c>
      <c r="F98" s="294">
        <v>0.12606000000000001</v>
      </c>
      <c r="G98" s="294">
        <v>3.354E-2</v>
      </c>
      <c r="H98" s="294">
        <v>9.2520000000000005E-2</v>
      </c>
      <c r="K98" s="36">
        <v>44762</v>
      </c>
      <c r="L98" s="180">
        <v>2.1700000000000001E-2</v>
      </c>
      <c r="M98" s="180">
        <v>0.13427</v>
      </c>
      <c r="N98" s="180">
        <v>0.20566000000000001</v>
      </c>
      <c r="O98" s="180">
        <v>0.12606000000000001</v>
      </c>
      <c r="P98" s="180">
        <v>3.354E-2</v>
      </c>
      <c r="Q98" s="180">
        <v>9.2520000000000005E-2</v>
      </c>
    </row>
    <row r="99" spans="2:17">
      <c r="B99" s="294" t="s">
        <v>11893</v>
      </c>
      <c r="C99" s="294">
        <v>2.1839999999999998E-2</v>
      </c>
      <c r="D99" s="294">
        <v>0.13261999999999999</v>
      </c>
      <c r="E99" s="294">
        <v>0.20593</v>
      </c>
      <c r="F99" s="294">
        <v>0.12586</v>
      </c>
      <c r="G99" s="294">
        <v>3.245E-2</v>
      </c>
      <c r="H99" s="294">
        <v>9.3410000000000007E-2</v>
      </c>
      <c r="K99" s="36">
        <v>44761</v>
      </c>
      <c r="L99" s="180">
        <v>2.1839999999999998E-2</v>
      </c>
      <c r="M99" s="180">
        <v>0.13261999999999999</v>
      </c>
      <c r="N99" s="180">
        <v>0.20593</v>
      </c>
      <c r="O99" s="180">
        <v>0.12586</v>
      </c>
      <c r="P99" s="180">
        <v>3.245E-2</v>
      </c>
      <c r="Q99" s="180">
        <v>9.3410000000000007E-2</v>
      </c>
    </row>
    <row r="100" spans="2:17">
      <c r="B100" s="294" t="s">
        <v>11894</v>
      </c>
      <c r="C100" s="294">
        <v>2.1729999999999999E-2</v>
      </c>
      <c r="D100" s="294">
        <v>0.13033</v>
      </c>
      <c r="E100" s="294">
        <v>0.20591999999999999</v>
      </c>
      <c r="F100" s="294">
        <v>0.12471</v>
      </c>
      <c r="G100" s="294">
        <v>3.2800000000000003E-2</v>
      </c>
      <c r="H100" s="294">
        <v>9.1910000000000006E-2</v>
      </c>
      <c r="K100" s="36">
        <v>44760</v>
      </c>
      <c r="L100" s="180">
        <v>2.1729999999999999E-2</v>
      </c>
      <c r="M100" s="180">
        <v>0.13033</v>
      </c>
      <c r="N100" s="180">
        <v>0.20591999999999999</v>
      </c>
      <c r="O100" s="180">
        <v>0.12471</v>
      </c>
      <c r="P100" s="180">
        <v>3.2800000000000003E-2</v>
      </c>
      <c r="Q100" s="180">
        <v>9.1910000000000006E-2</v>
      </c>
    </row>
    <row r="101" spans="2:17">
      <c r="B101" s="294" t="s">
        <v>11895</v>
      </c>
      <c r="C101" s="294">
        <v>2.2200000000000001E-2</v>
      </c>
      <c r="D101" s="294">
        <v>0.13086999999999999</v>
      </c>
      <c r="E101" s="294">
        <v>0.20560999999999999</v>
      </c>
      <c r="F101" s="294">
        <v>0.12623000000000001</v>
      </c>
      <c r="G101" s="294">
        <v>3.2219999999999999E-2</v>
      </c>
      <c r="H101" s="294">
        <v>9.4009999999999996E-2</v>
      </c>
      <c r="K101" s="36">
        <v>44757</v>
      </c>
      <c r="L101" s="180">
        <v>2.2200000000000001E-2</v>
      </c>
      <c r="M101" s="180">
        <v>0.13086999999999999</v>
      </c>
      <c r="N101" s="180">
        <v>0.20560999999999999</v>
      </c>
      <c r="O101" s="180">
        <v>0.12623000000000001</v>
      </c>
      <c r="P101" s="180">
        <v>3.2219999999999999E-2</v>
      </c>
      <c r="Q101" s="180">
        <v>9.4009999999999996E-2</v>
      </c>
    </row>
    <row r="102" spans="2:17">
      <c r="B102" s="294" t="s">
        <v>11896</v>
      </c>
      <c r="C102" s="294">
        <v>2.2329999999999999E-2</v>
      </c>
      <c r="D102" s="294">
        <v>0.13267999999999999</v>
      </c>
      <c r="E102" s="294">
        <v>0.20609</v>
      </c>
      <c r="F102" s="294">
        <v>0.12684000000000001</v>
      </c>
      <c r="G102" s="294">
        <v>3.2710000000000003E-2</v>
      </c>
      <c r="H102" s="294">
        <v>9.4130000000000005E-2</v>
      </c>
      <c r="K102" s="36">
        <v>44756</v>
      </c>
      <c r="L102" s="180">
        <v>2.2329999999999999E-2</v>
      </c>
      <c r="M102" s="180">
        <v>0.13267999999999999</v>
      </c>
      <c r="N102" s="180">
        <v>0.20609</v>
      </c>
      <c r="O102" s="180">
        <v>0.12684000000000001</v>
      </c>
      <c r="P102" s="180">
        <v>3.2710000000000003E-2</v>
      </c>
      <c r="Q102" s="180">
        <v>9.4130000000000005E-2</v>
      </c>
    </row>
    <row r="103" spans="2:17">
      <c r="B103" s="294" t="s">
        <v>11897</v>
      </c>
      <c r="C103" s="294">
        <v>2.2270000000000002E-2</v>
      </c>
      <c r="D103" s="294">
        <v>0.13228000000000001</v>
      </c>
      <c r="E103" s="294">
        <v>0.2059</v>
      </c>
      <c r="F103" s="294">
        <v>0.12656999999999999</v>
      </c>
      <c r="G103" s="294">
        <v>3.295E-2</v>
      </c>
      <c r="H103" s="294">
        <v>9.3619999999999995E-2</v>
      </c>
      <c r="K103" s="36">
        <v>44755</v>
      </c>
      <c r="L103" s="180">
        <v>2.2270000000000002E-2</v>
      </c>
      <c r="M103" s="180">
        <v>0.13228000000000001</v>
      </c>
      <c r="N103" s="180">
        <v>0.2059</v>
      </c>
      <c r="O103" s="180">
        <v>0.12656999999999999</v>
      </c>
      <c r="P103" s="180">
        <v>3.295E-2</v>
      </c>
      <c r="Q103" s="180">
        <v>9.3619999999999995E-2</v>
      </c>
    </row>
    <row r="104" spans="2:17">
      <c r="B104" s="294" t="s">
        <v>11898</v>
      </c>
      <c r="C104" s="294">
        <v>2.2370000000000001E-2</v>
      </c>
      <c r="D104" s="294">
        <v>0.13197999999999999</v>
      </c>
      <c r="E104" s="294">
        <v>0.20577999999999999</v>
      </c>
      <c r="F104" s="294">
        <v>0.12651999999999999</v>
      </c>
      <c r="G104" s="294">
        <v>3.3349999999999998E-2</v>
      </c>
      <c r="H104" s="294">
        <v>9.3170000000000003E-2</v>
      </c>
      <c r="K104" s="36">
        <v>44754</v>
      </c>
      <c r="L104" s="180">
        <v>2.2370000000000001E-2</v>
      </c>
      <c r="M104" s="180">
        <v>0.13197999999999999</v>
      </c>
      <c r="N104" s="180">
        <v>0.20577999999999999</v>
      </c>
      <c r="O104" s="180">
        <v>0.12651999999999999</v>
      </c>
      <c r="P104" s="180">
        <v>3.3349999999999998E-2</v>
      </c>
      <c r="Q104" s="180">
        <v>9.3170000000000003E-2</v>
      </c>
    </row>
    <row r="105" spans="2:17">
      <c r="B105" s="294" t="s">
        <v>11899</v>
      </c>
      <c r="C105" s="294">
        <v>2.2159999999999999E-2</v>
      </c>
      <c r="D105" s="294">
        <v>0.13297</v>
      </c>
      <c r="E105" s="294">
        <v>0.20591000000000001</v>
      </c>
      <c r="F105" s="294">
        <v>0.12665000000000001</v>
      </c>
      <c r="G105" s="294">
        <v>3.3849999999999998E-2</v>
      </c>
      <c r="H105" s="294">
        <v>9.2799999999999994E-2</v>
      </c>
      <c r="K105" s="36">
        <v>44753</v>
      </c>
      <c r="L105" s="180">
        <v>2.2159999999999999E-2</v>
      </c>
      <c r="M105" s="180">
        <v>0.13297</v>
      </c>
      <c r="N105" s="180">
        <v>0.20591000000000001</v>
      </c>
      <c r="O105" s="180">
        <v>0.12665000000000001</v>
      </c>
      <c r="P105" s="180">
        <v>3.3849999999999998E-2</v>
      </c>
      <c r="Q105" s="180">
        <v>9.2799999999999994E-2</v>
      </c>
    </row>
    <row r="106" spans="2:17">
      <c r="B106" s="294" t="s">
        <v>11900</v>
      </c>
      <c r="C106" s="294">
        <v>2.205E-2</v>
      </c>
      <c r="D106" s="294">
        <v>0.1351</v>
      </c>
      <c r="E106" s="294">
        <v>0.20669999999999999</v>
      </c>
      <c r="F106" s="294">
        <v>0.12734999999999999</v>
      </c>
      <c r="G106" s="294">
        <v>3.3599999999999998E-2</v>
      </c>
      <c r="H106" s="294">
        <v>9.375E-2</v>
      </c>
      <c r="K106" s="36">
        <v>44750</v>
      </c>
      <c r="L106" s="180">
        <v>2.205E-2</v>
      </c>
      <c r="M106" s="180">
        <v>0.1351</v>
      </c>
      <c r="N106" s="180">
        <v>0.20669999999999999</v>
      </c>
      <c r="O106" s="180">
        <v>0.12734999999999999</v>
      </c>
      <c r="P106" s="180">
        <v>3.3599999999999998E-2</v>
      </c>
      <c r="Q106" s="180">
        <v>9.375E-2</v>
      </c>
    </row>
    <row r="107" spans="2:17">
      <c r="B107" s="294" t="s">
        <v>11901</v>
      </c>
      <c r="C107" s="294">
        <v>2.223E-2</v>
      </c>
      <c r="D107" s="294">
        <v>0.13532</v>
      </c>
      <c r="E107" s="294">
        <v>0.20610999999999999</v>
      </c>
      <c r="F107" s="294">
        <v>0.12842999999999999</v>
      </c>
      <c r="G107" s="294">
        <v>3.3160000000000002E-2</v>
      </c>
      <c r="H107" s="294">
        <v>9.5269999999999994E-2</v>
      </c>
      <c r="K107" s="36">
        <v>44749</v>
      </c>
      <c r="L107" s="180">
        <v>2.223E-2</v>
      </c>
      <c r="M107" s="180">
        <v>0.13532</v>
      </c>
      <c r="N107" s="180">
        <v>0.20610999999999999</v>
      </c>
      <c r="O107" s="180">
        <v>0.12842999999999999</v>
      </c>
      <c r="P107" s="180">
        <v>3.3160000000000002E-2</v>
      </c>
      <c r="Q107" s="180">
        <v>9.5269999999999994E-2</v>
      </c>
    </row>
    <row r="108" spans="2:17">
      <c r="B108" s="294" t="s">
        <v>11902</v>
      </c>
      <c r="C108" s="294">
        <v>2.264E-2</v>
      </c>
      <c r="D108" s="294">
        <v>0.14252999999999999</v>
      </c>
      <c r="E108" s="294">
        <v>0.20555999999999999</v>
      </c>
      <c r="F108" s="294">
        <v>0.13270000000000001</v>
      </c>
      <c r="G108" s="294">
        <v>3.3020000000000001E-2</v>
      </c>
      <c r="H108" s="294">
        <v>9.9680000000000005E-2</v>
      </c>
      <c r="K108" s="36">
        <v>44748</v>
      </c>
      <c r="L108" s="180">
        <v>2.264E-2</v>
      </c>
      <c r="M108" s="180">
        <v>0.14252999999999999</v>
      </c>
      <c r="N108" s="180">
        <v>0.20555999999999999</v>
      </c>
      <c r="O108" s="180">
        <v>0.13270000000000001</v>
      </c>
      <c r="P108" s="180">
        <v>3.3020000000000001E-2</v>
      </c>
      <c r="Q108" s="180">
        <v>9.9680000000000005E-2</v>
      </c>
    </row>
    <row r="109" spans="2:17">
      <c r="B109" s="294" t="s">
        <v>11903</v>
      </c>
      <c r="C109" s="294">
        <v>2.214E-2</v>
      </c>
      <c r="D109" s="294">
        <v>0.1411</v>
      </c>
      <c r="E109" s="294">
        <v>0.20571999999999999</v>
      </c>
      <c r="F109" s="294">
        <v>0.13205</v>
      </c>
      <c r="G109" s="294">
        <v>3.3649999999999999E-2</v>
      </c>
      <c r="H109" s="294">
        <v>9.8400000000000001E-2</v>
      </c>
      <c r="K109" s="36">
        <v>44747</v>
      </c>
      <c r="L109" s="180">
        <v>2.214E-2</v>
      </c>
      <c r="M109" s="180">
        <v>0.1411</v>
      </c>
      <c r="N109" s="180">
        <v>0.20571999999999999</v>
      </c>
      <c r="O109" s="180">
        <v>0.13205</v>
      </c>
      <c r="P109" s="180">
        <v>3.3649999999999999E-2</v>
      </c>
      <c r="Q109" s="180">
        <v>9.8400000000000001E-2</v>
      </c>
    </row>
    <row r="110" spans="2:17">
      <c r="B110" s="294" t="s">
        <v>11904</v>
      </c>
      <c r="C110" s="294">
        <v>2.2519999999999998E-2</v>
      </c>
      <c r="D110" s="294">
        <v>0.14365</v>
      </c>
      <c r="E110" s="294">
        <v>0.20554</v>
      </c>
      <c r="F110" s="294">
        <v>0.13397999999999999</v>
      </c>
      <c r="G110" s="294">
        <v>3.4750000000000003E-2</v>
      </c>
      <c r="H110" s="294">
        <v>9.9229999999999999E-2</v>
      </c>
      <c r="K110" s="36">
        <v>44746</v>
      </c>
      <c r="L110" s="180">
        <v>2.2519999999999998E-2</v>
      </c>
      <c r="M110" s="180">
        <v>0.14365</v>
      </c>
      <c r="N110" s="180">
        <v>0.20554</v>
      </c>
      <c r="O110" s="180">
        <v>0.13397999999999999</v>
      </c>
      <c r="P110" s="180">
        <v>3.4750000000000003E-2</v>
      </c>
      <c r="Q110" s="180">
        <v>9.9229999999999999E-2</v>
      </c>
    </row>
    <row r="111" spans="2:17">
      <c r="B111" s="294" t="s">
        <v>11905</v>
      </c>
      <c r="C111" s="294">
        <v>2.2720000000000001E-2</v>
      </c>
      <c r="D111" s="294">
        <v>0.13991000000000001</v>
      </c>
      <c r="E111" s="294">
        <v>0.20505999999999999</v>
      </c>
      <c r="F111" s="294">
        <v>0.13439000000000001</v>
      </c>
      <c r="G111" s="294">
        <v>3.4950000000000002E-2</v>
      </c>
      <c r="H111" s="294">
        <v>9.9440000000000001E-2</v>
      </c>
      <c r="K111" s="36">
        <v>44743</v>
      </c>
      <c r="L111" s="180">
        <v>2.2720000000000001E-2</v>
      </c>
      <c r="M111" s="180">
        <v>0.13991000000000001</v>
      </c>
      <c r="N111" s="180">
        <v>0.20505999999999999</v>
      </c>
      <c r="O111" s="180">
        <v>0.13439000000000001</v>
      </c>
      <c r="P111" s="180">
        <v>3.4950000000000002E-2</v>
      </c>
      <c r="Q111" s="180">
        <v>9.9440000000000001E-2</v>
      </c>
    </row>
    <row r="112" spans="2:17">
      <c r="B112" s="294" t="s">
        <v>11906</v>
      </c>
      <c r="C112" s="294">
        <v>2.247E-2</v>
      </c>
      <c r="D112" s="294">
        <v>0.14416999999999999</v>
      </c>
      <c r="E112" s="294">
        <v>0.20491999999999999</v>
      </c>
      <c r="F112" s="294">
        <v>0.13403000000000001</v>
      </c>
      <c r="G112" s="294">
        <v>3.6209999999999999E-2</v>
      </c>
      <c r="H112" s="294">
        <v>9.7820000000000004E-2</v>
      </c>
      <c r="K112" s="36">
        <v>44742</v>
      </c>
      <c r="L112" s="180">
        <v>2.247E-2</v>
      </c>
      <c r="M112" s="180">
        <v>0.14416999999999999</v>
      </c>
      <c r="N112" s="180">
        <v>0.20491999999999999</v>
      </c>
      <c r="O112" s="180">
        <v>0.13403000000000001</v>
      </c>
      <c r="P112" s="180">
        <v>3.6209999999999999E-2</v>
      </c>
      <c r="Q112" s="180">
        <v>9.7820000000000004E-2</v>
      </c>
    </row>
    <row r="113" spans="2:17">
      <c r="B113" s="294" t="s">
        <v>11907</v>
      </c>
      <c r="C113" s="294">
        <v>2.1999999999999999E-2</v>
      </c>
      <c r="D113" s="294">
        <v>0.14505999999999999</v>
      </c>
      <c r="E113" s="294">
        <v>0.20463000000000001</v>
      </c>
      <c r="F113" s="294">
        <v>0.13297</v>
      </c>
      <c r="G113" s="294">
        <v>3.6600000000000001E-2</v>
      </c>
      <c r="H113" s="294">
        <v>9.6369999999999997E-2</v>
      </c>
      <c r="K113" s="36">
        <v>44741</v>
      </c>
      <c r="L113" s="180">
        <v>2.1999999999999999E-2</v>
      </c>
      <c r="M113" s="180">
        <v>0.14505999999999999</v>
      </c>
      <c r="N113" s="180">
        <v>0.20463000000000001</v>
      </c>
      <c r="O113" s="180">
        <v>0.13297</v>
      </c>
      <c r="P113" s="180">
        <v>3.6600000000000001E-2</v>
      </c>
      <c r="Q113" s="180">
        <v>9.6369999999999997E-2</v>
      </c>
    </row>
    <row r="114" spans="2:17">
      <c r="B114" s="294" t="s">
        <v>11908</v>
      </c>
      <c r="C114" s="294">
        <v>2.162E-2</v>
      </c>
      <c r="D114" s="294">
        <v>0.15686</v>
      </c>
      <c r="E114" s="294">
        <v>0.20644999999999999</v>
      </c>
      <c r="F114" s="294">
        <v>0.13704</v>
      </c>
      <c r="G114" s="294">
        <v>3.6850000000000001E-2</v>
      </c>
      <c r="H114" s="294">
        <v>0.10019</v>
      </c>
      <c r="K114" s="36">
        <v>44740</v>
      </c>
      <c r="L114" s="180">
        <v>2.162E-2</v>
      </c>
      <c r="M114" s="180">
        <v>0.15686</v>
      </c>
      <c r="N114" s="180">
        <v>0.20644999999999999</v>
      </c>
      <c r="O114" s="180">
        <v>0.13704</v>
      </c>
      <c r="P114" s="180">
        <v>3.6850000000000001E-2</v>
      </c>
      <c r="Q114" s="180">
        <v>0.10019</v>
      </c>
    </row>
    <row r="115" spans="2:17">
      <c r="B115" s="294" t="s">
        <v>11909</v>
      </c>
      <c r="C115" s="294">
        <v>2.094E-2</v>
      </c>
      <c r="D115" s="294">
        <v>0.1608</v>
      </c>
      <c r="E115" s="294">
        <v>0.20502000000000001</v>
      </c>
      <c r="F115" s="294">
        <v>0.13492999999999999</v>
      </c>
      <c r="G115" s="294">
        <v>3.712E-2</v>
      </c>
      <c r="H115" s="294">
        <v>9.7809999999999994E-2</v>
      </c>
      <c r="K115" s="36">
        <v>44739</v>
      </c>
      <c r="L115" s="180">
        <v>2.094E-2</v>
      </c>
      <c r="M115" s="180">
        <v>0.1608</v>
      </c>
      <c r="N115" s="180">
        <v>0.20502000000000001</v>
      </c>
      <c r="O115" s="180">
        <v>0.13492999999999999</v>
      </c>
      <c r="P115" s="180">
        <v>3.712E-2</v>
      </c>
      <c r="Q115" s="180">
        <v>9.7809999999999994E-2</v>
      </c>
    </row>
    <row r="116" spans="2:17">
      <c r="B116" s="294" t="s">
        <v>11910</v>
      </c>
      <c r="C116" s="294">
        <v>2.1489999999999999E-2</v>
      </c>
      <c r="D116" s="294">
        <v>0.14867</v>
      </c>
      <c r="E116" s="294">
        <v>0.20422999999999999</v>
      </c>
      <c r="F116" s="294">
        <v>0.13253999999999999</v>
      </c>
      <c r="G116" s="294">
        <v>3.6249999999999998E-2</v>
      </c>
      <c r="H116" s="294">
        <v>9.6290000000000001E-2</v>
      </c>
      <c r="K116" s="36">
        <v>44736</v>
      </c>
      <c r="L116" s="180">
        <v>2.1489999999999999E-2</v>
      </c>
      <c r="M116" s="180">
        <v>0.14867</v>
      </c>
      <c r="N116" s="180">
        <v>0.20422999999999999</v>
      </c>
      <c r="O116" s="180">
        <v>0.13253999999999999</v>
      </c>
      <c r="P116" s="180">
        <v>3.6249999999999998E-2</v>
      </c>
      <c r="Q116" s="180">
        <v>9.6290000000000001E-2</v>
      </c>
    </row>
    <row r="117" spans="2:17">
      <c r="B117" s="294" t="s">
        <v>11911</v>
      </c>
      <c r="C117" s="294">
        <v>2.1940000000000001E-2</v>
      </c>
      <c r="D117" s="294">
        <v>0.14887</v>
      </c>
      <c r="E117" s="294">
        <v>0.20418</v>
      </c>
      <c r="F117" s="294">
        <v>0.13372000000000001</v>
      </c>
      <c r="G117" s="294">
        <v>3.7249999999999998E-2</v>
      </c>
      <c r="H117" s="294">
        <v>9.647E-2</v>
      </c>
      <c r="K117" s="36">
        <v>44735</v>
      </c>
      <c r="L117" s="180">
        <v>2.1940000000000001E-2</v>
      </c>
      <c r="M117" s="180">
        <v>0.14887</v>
      </c>
      <c r="N117" s="180">
        <v>0.20418</v>
      </c>
      <c r="O117" s="180">
        <v>0.13372000000000001</v>
      </c>
      <c r="P117" s="180">
        <v>3.7249999999999998E-2</v>
      </c>
      <c r="Q117" s="180">
        <v>9.647E-2</v>
      </c>
    </row>
    <row r="118" spans="2:17">
      <c r="B118" s="294" t="s">
        <v>11912</v>
      </c>
      <c r="C118" s="294">
        <v>2.171E-2</v>
      </c>
      <c r="D118" s="294">
        <v>0.14976999999999999</v>
      </c>
      <c r="E118" s="294">
        <v>0.20394000000000001</v>
      </c>
      <c r="F118" s="294">
        <v>0.13366</v>
      </c>
      <c r="G118" s="294">
        <v>3.6749999999999998E-2</v>
      </c>
      <c r="H118" s="294">
        <v>9.6909999999999996E-2</v>
      </c>
      <c r="K118" s="36">
        <v>44734</v>
      </c>
      <c r="L118" s="180">
        <v>2.171E-2</v>
      </c>
      <c r="M118" s="180">
        <v>0.14976999999999999</v>
      </c>
      <c r="N118" s="180">
        <v>0.20394000000000001</v>
      </c>
      <c r="O118" s="180">
        <v>0.13366</v>
      </c>
      <c r="P118" s="180">
        <v>3.6749999999999998E-2</v>
      </c>
      <c r="Q118" s="180">
        <v>9.6909999999999996E-2</v>
      </c>
    </row>
    <row r="119" spans="2:17">
      <c r="B119" s="294" t="s">
        <v>11913</v>
      </c>
      <c r="C119" s="294">
        <v>2.1129999999999999E-2</v>
      </c>
      <c r="D119" s="294">
        <v>0.14990999999999999</v>
      </c>
      <c r="E119" s="294">
        <v>0.20372000000000001</v>
      </c>
      <c r="F119" s="294">
        <v>0.13258</v>
      </c>
      <c r="G119" s="294">
        <v>3.7719999999999997E-2</v>
      </c>
      <c r="H119" s="294">
        <v>9.486E-2</v>
      </c>
      <c r="K119" s="36">
        <v>44733</v>
      </c>
      <c r="L119" s="180">
        <v>2.1129999999999999E-2</v>
      </c>
      <c r="M119" s="180">
        <v>0.14990999999999999</v>
      </c>
      <c r="N119" s="180">
        <v>0.20372000000000001</v>
      </c>
      <c r="O119" s="180">
        <v>0.13258</v>
      </c>
      <c r="P119" s="180">
        <v>3.7719999999999997E-2</v>
      </c>
      <c r="Q119" s="180">
        <v>9.486E-2</v>
      </c>
    </row>
    <row r="120" spans="2:17">
      <c r="B120" s="294" t="s">
        <v>11914</v>
      </c>
      <c r="C120" s="294">
        <v>2.1260000000000001E-2</v>
      </c>
      <c r="D120" s="294">
        <v>0.14945</v>
      </c>
      <c r="E120" s="294">
        <v>0.20338000000000001</v>
      </c>
      <c r="F120" s="294">
        <v>0.1338</v>
      </c>
      <c r="G120" s="294">
        <v>3.7850000000000002E-2</v>
      </c>
      <c r="H120" s="294">
        <v>9.5949999999999994E-2</v>
      </c>
      <c r="K120" s="36">
        <v>44732</v>
      </c>
      <c r="L120" s="180">
        <v>2.1260000000000001E-2</v>
      </c>
      <c r="M120" s="180">
        <v>0.14945</v>
      </c>
      <c r="N120" s="180">
        <v>0.20338000000000001</v>
      </c>
      <c r="O120" s="180">
        <v>0.1338</v>
      </c>
      <c r="P120" s="180">
        <v>3.7850000000000002E-2</v>
      </c>
      <c r="Q120" s="180">
        <v>9.5949999999999994E-2</v>
      </c>
    </row>
    <row r="121" spans="2:17">
      <c r="B121" s="294" t="s">
        <v>11915</v>
      </c>
      <c r="C121" s="294">
        <v>2.086E-2</v>
      </c>
      <c r="D121" s="294">
        <v>0.15096000000000001</v>
      </c>
      <c r="E121" s="294">
        <v>0.20615</v>
      </c>
      <c r="F121" s="294">
        <v>0.13605999999999999</v>
      </c>
      <c r="G121" s="294">
        <v>3.7949999999999998E-2</v>
      </c>
      <c r="H121" s="294">
        <v>9.8110000000000003E-2</v>
      </c>
      <c r="K121" s="36">
        <v>44729</v>
      </c>
      <c r="L121" s="180">
        <v>2.086E-2</v>
      </c>
      <c r="M121" s="180">
        <v>0.15096000000000001</v>
      </c>
      <c r="N121" s="180">
        <v>0.20615</v>
      </c>
      <c r="O121" s="180">
        <v>0.13605999999999999</v>
      </c>
      <c r="P121" s="180">
        <v>3.7949999999999998E-2</v>
      </c>
      <c r="Q121" s="180">
        <v>9.8110000000000003E-2</v>
      </c>
    </row>
    <row r="122" spans="2:17">
      <c r="B122" s="294" t="s">
        <v>11916</v>
      </c>
      <c r="C122" s="294">
        <v>2.077E-2</v>
      </c>
      <c r="D122" s="294">
        <v>0.14945</v>
      </c>
      <c r="E122" s="294">
        <v>0.20598</v>
      </c>
      <c r="F122" s="294">
        <v>0.13552</v>
      </c>
      <c r="G122" s="294">
        <v>3.7719999999999997E-2</v>
      </c>
      <c r="H122" s="294">
        <v>9.7799999999999998E-2</v>
      </c>
      <c r="K122" s="36">
        <v>44728</v>
      </c>
      <c r="L122" s="180">
        <v>2.077E-2</v>
      </c>
      <c r="M122" s="180">
        <v>0.14945</v>
      </c>
      <c r="N122" s="180">
        <v>0.20598</v>
      </c>
      <c r="O122" s="180">
        <v>0.13552</v>
      </c>
      <c r="P122" s="180">
        <v>3.7719999999999997E-2</v>
      </c>
      <c r="Q122" s="180">
        <v>9.7799999999999998E-2</v>
      </c>
    </row>
    <row r="123" spans="2:17">
      <c r="B123" s="294" t="s">
        <v>11917</v>
      </c>
      <c r="C123" s="294">
        <v>2.0799999999999999E-2</v>
      </c>
      <c r="D123" s="294">
        <v>0.14907999999999999</v>
      </c>
      <c r="E123" s="294">
        <v>0.20576</v>
      </c>
      <c r="F123" s="294">
        <v>0.13550999999999999</v>
      </c>
      <c r="G123" s="294">
        <v>3.7690000000000001E-2</v>
      </c>
      <c r="H123" s="294">
        <v>9.7820000000000004E-2</v>
      </c>
      <c r="K123" s="36">
        <v>44727</v>
      </c>
      <c r="L123" s="180">
        <v>2.0799999999999999E-2</v>
      </c>
      <c r="M123" s="180">
        <v>0.14907999999999999</v>
      </c>
      <c r="N123" s="180">
        <v>0.20576</v>
      </c>
      <c r="O123" s="180">
        <v>0.13550999999999999</v>
      </c>
      <c r="P123" s="180">
        <v>3.7690000000000001E-2</v>
      </c>
      <c r="Q123" s="180">
        <v>9.7820000000000004E-2</v>
      </c>
    </row>
    <row r="124" spans="2:17">
      <c r="B124" s="294" t="s">
        <v>11918</v>
      </c>
      <c r="C124" s="294">
        <v>2.044E-2</v>
      </c>
      <c r="D124" s="294">
        <v>0.15021999999999999</v>
      </c>
      <c r="E124" s="294">
        <v>0.20554</v>
      </c>
      <c r="F124" s="294">
        <v>0.13502</v>
      </c>
      <c r="G124" s="294">
        <v>3.6850000000000001E-2</v>
      </c>
      <c r="H124" s="294">
        <v>9.8169999999999993E-2</v>
      </c>
      <c r="K124" s="36">
        <v>44726</v>
      </c>
      <c r="L124" s="180">
        <v>2.044E-2</v>
      </c>
      <c r="M124" s="180">
        <v>0.15021999999999999</v>
      </c>
      <c r="N124" s="180">
        <v>0.20554</v>
      </c>
      <c r="O124" s="180">
        <v>0.13502</v>
      </c>
      <c r="P124" s="180">
        <v>3.6850000000000001E-2</v>
      </c>
      <c r="Q124" s="180">
        <v>9.8169999999999993E-2</v>
      </c>
    </row>
    <row r="125" spans="2:17">
      <c r="B125" s="294" t="s">
        <v>11919</v>
      </c>
      <c r="C125" s="294">
        <v>2.036E-2</v>
      </c>
      <c r="D125" s="294">
        <v>0.15082000000000001</v>
      </c>
      <c r="E125" s="294">
        <v>0.20560999999999999</v>
      </c>
      <c r="F125" s="294">
        <v>0.13488</v>
      </c>
      <c r="G125" s="294">
        <v>3.678E-2</v>
      </c>
      <c r="H125" s="294">
        <v>9.8100000000000007E-2</v>
      </c>
      <c r="K125" s="36">
        <v>44725</v>
      </c>
      <c r="L125" s="180">
        <v>2.036E-2</v>
      </c>
      <c r="M125" s="180">
        <v>0.15082000000000001</v>
      </c>
      <c r="N125" s="180">
        <v>0.20560999999999999</v>
      </c>
      <c r="O125" s="180">
        <v>0.13488</v>
      </c>
      <c r="P125" s="180">
        <v>3.678E-2</v>
      </c>
      <c r="Q125" s="180">
        <v>9.8100000000000007E-2</v>
      </c>
    </row>
    <row r="126" spans="2:17">
      <c r="B126" s="294" t="s">
        <v>11920</v>
      </c>
      <c r="C126" s="294">
        <v>1.9439999999999999E-2</v>
      </c>
      <c r="D126" s="294">
        <v>0.15271000000000001</v>
      </c>
      <c r="E126" s="294">
        <v>0.20530000000000001</v>
      </c>
      <c r="F126" s="294">
        <v>0.13346</v>
      </c>
      <c r="G126" s="294">
        <v>3.49E-2</v>
      </c>
      <c r="H126" s="294">
        <v>9.8559999999999995E-2</v>
      </c>
      <c r="K126" s="36">
        <v>44722</v>
      </c>
      <c r="L126" s="180">
        <v>1.9439999999999999E-2</v>
      </c>
      <c r="M126" s="180">
        <v>0.15271000000000001</v>
      </c>
      <c r="N126" s="180">
        <v>0.20530000000000001</v>
      </c>
      <c r="O126" s="180">
        <v>0.13346</v>
      </c>
      <c r="P126" s="180">
        <v>3.49E-2</v>
      </c>
      <c r="Q126" s="180">
        <v>9.8559999999999995E-2</v>
      </c>
    </row>
    <row r="127" spans="2:17">
      <c r="B127" s="294" t="s">
        <v>11921</v>
      </c>
      <c r="C127" s="294">
        <v>1.9230000000000001E-2</v>
      </c>
      <c r="D127" s="294">
        <v>0.15210000000000001</v>
      </c>
      <c r="E127" s="294">
        <v>0.20560999999999999</v>
      </c>
      <c r="F127" s="294">
        <v>0.1318</v>
      </c>
      <c r="G127" s="294">
        <v>3.4750000000000003E-2</v>
      </c>
      <c r="H127" s="294">
        <v>9.7049999999999997E-2</v>
      </c>
      <c r="K127" s="36">
        <v>44721</v>
      </c>
      <c r="L127" s="180">
        <v>1.9230000000000001E-2</v>
      </c>
      <c r="M127" s="180">
        <v>0.15210000000000001</v>
      </c>
      <c r="N127" s="180">
        <v>0.20560999999999999</v>
      </c>
      <c r="O127" s="180">
        <v>0.1318</v>
      </c>
      <c r="P127" s="180">
        <v>3.4750000000000003E-2</v>
      </c>
      <c r="Q127" s="180">
        <v>9.7049999999999997E-2</v>
      </c>
    </row>
    <row r="128" spans="2:17">
      <c r="B128" s="294" t="s">
        <v>11922</v>
      </c>
      <c r="C128" s="294">
        <v>1.9230000000000001E-2</v>
      </c>
      <c r="D128" s="294">
        <v>0.14258999999999999</v>
      </c>
      <c r="E128" s="294">
        <v>0.20497000000000001</v>
      </c>
      <c r="F128" s="294">
        <v>0.12764</v>
      </c>
      <c r="G128" s="294">
        <v>3.4700000000000002E-2</v>
      </c>
      <c r="H128" s="294">
        <v>9.2939999999999995E-2</v>
      </c>
      <c r="K128" s="36">
        <v>44720</v>
      </c>
      <c r="L128" s="180">
        <v>1.9230000000000001E-2</v>
      </c>
      <c r="M128" s="180">
        <v>0.14258999999999999</v>
      </c>
      <c r="N128" s="180">
        <v>0.20497000000000001</v>
      </c>
      <c r="O128" s="180">
        <v>0.12764</v>
      </c>
      <c r="P128" s="180">
        <v>3.4700000000000002E-2</v>
      </c>
      <c r="Q128" s="180">
        <v>9.2939999999999995E-2</v>
      </c>
    </row>
    <row r="129" spans="2:17">
      <c r="B129" s="294" t="s">
        <v>11923</v>
      </c>
      <c r="C129" s="294">
        <v>1.9230000000000001E-2</v>
      </c>
      <c r="D129" s="294">
        <v>0.14305000000000001</v>
      </c>
      <c r="E129" s="294">
        <v>0.20469000000000001</v>
      </c>
      <c r="F129" s="294">
        <v>0.12744</v>
      </c>
      <c r="G129" s="294">
        <v>3.542E-2</v>
      </c>
      <c r="H129" s="294">
        <v>9.2020000000000005E-2</v>
      </c>
      <c r="K129" s="36">
        <v>44719</v>
      </c>
      <c r="L129" s="180">
        <v>1.9230000000000001E-2</v>
      </c>
      <c r="M129" s="180">
        <v>0.14305000000000001</v>
      </c>
      <c r="N129" s="180">
        <v>0.20469000000000001</v>
      </c>
      <c r="O129" s="180">
        <v>0.12744</v>
      </c>
      <c r="P129" s="180">
        <v>3.542E-2</v>
      </c>
      <c r="Q129" s="180">
        <v>9.2020000000000005E-2</v>
      </c>
    </row>
    <row r="130" spans="2:17">
      <c r="B130" s="294" t="s">
        <v>11924</v>
      </c>
      <c r="C130" s="294">
        <v>1.856E-2</v>
      </c>
      <c r="D130" s="294">
        <v>0.14024</v>
      </c>
      <c r="E130" s="294">
        <v>0.20533000000000001</v>
      </c>
      <c r="F130" s="294">
        <v>0.12687000000000001</v>
      </c>
      <c r="G130" s="294">
        <v>3.4070000000000003E-2</v>
      </c>
      <c r="H130" s="294">
        <v>9.2799999999999994E-2</v>
      </c>
      <c r="K130" s="36">
        <v>44715</v>
      </c>
      <c r="L130" s="180">
        <v>1.856E-2</v>
      </c>
      <c r="M130" s="180">
        <v>0.14024</v>
      </c>
      <c r="N130" s="180">
        <v>0.20533000000000001</v>
      </c>
      <c r="O130" s="180">
        <v>0.12687000000000001</v>
      </c>
      <c r="P130" s="180">
        <v>3.4070000000000003E-2</v>
      </c>
      <c r="Q130" s="180">
        <v>9.2799999999999994E-2</v>
      </c>
    </row>
    <row r="131" spans="2:17">
      <c r="B131" s="294" t="s">
        <v>11925</v>
      </c>
      <c r="C131" s="294">
        <v>1.864E-2</v>
      </c>
      <c r="D131" s="294">
        <v>0.13946</v>
      </c>
      <c r="E131" s="294">
        <v>0.20541000000000001</v>
      </c>
      <c r="F131" s="294">
        <v>0.12672</v>
      </c>
      <c r="G131" s="294">
        <v>3.4200000000000001E-2</v>
      </c>
      <c r="H131" s="294">
        <v>9.2520000000000005E-2</v>
      </c>
      <c r="K131" s="36">
        <v>44714</v>
      </c>
      <c r="L131" s="180">
        <v>1.864E-2</v>
      </c>
      <c r="M131" s="180">
        <v>0.13946</v>
      </c>
      <c r="N131" s="180">
        <v>0.20541000000000001</v>
      </c>
      <c r="O131" s="180">
        <v>0.12672</v>
      </c>
      <c r="P131" s="180">
        <v>3.4200000000000001E-2</v>
      </c>
      <c r="Q131" s="180">
        <v>9.2520000000000005E-2</v>
      </c>
    </row>
    <row r="132" spans="2:17">
      <c r="B132" s="294" t="s">
        <v>11926</v>
      </c>
      <c r="C132" s="294">
        <v>1.8450000000000001E-2</v>
      </c>
      <c r="D132" s="294">
        <v>0.13877</v>
      </c>
      <c r="E132" s="294">
        <v>0.20523</v>
      </c>
      <c r="F132" s="294">
        <v>0.12603</v>
      </c>
      <c r="G132" s="294">
        <v>3.3300000000000003E-2</v>
      </c>
      <c r="H132" s="294">
        <v>9.2730000000000007E-2</v>
      </c>
      <c r="K132" s="36">
        <v>44712</v>
      </c>
      <c r="L132" s="180">
        <v>1.8450000000000001E-2</v>
      </c>
      <c r="M132" s="180">
        <v>0.13877</v>
      </c>
      <c r="N132" s="180">
        <v>0.20523</v>
      </c>
      <c r="O132" s="180">
        <v>0.12603</v>
      </c>
      <c r="P132" s="180">
        <v>3.3300000000000003E-2</v>
      </c>
      <c r="Q132" s="180">
        <v>9.2730000000000007E-2</v>
      </c>
    </row>
    <row r="133" spans="2:17">
      <c r="B133" s="294" t="s">
        <v>11927</v>
      </c>
      <c r="C133" s="294">
        <v>1.8780000000000002E-2</v>
      </c>
      <c r="D133" s="294">
        <v>0.13900000000000001</v>
      </c>
      <c r="E133" s="294">
        <v>0.20535</v>
      </c>
      <c r="F133" s="294">
        <v>0.12667</v>
      </c>
      <c r="G133" s="294">
        <v>3.2199999999999999E-2</v>
      </c>
      <c r="H133" s="294">
        <v>9.4469999999999998E-2</v>
      </c>
      <c r="K133" s="36">
        <v>44711</v>
      </c>
      <c r="L133" s="180">
        <v>1.8780000000000002E-2</v>
      </c>
      <c r="M133" s="180">
        <v>0.13900000000000001</v>
      </c>
      <c r="N133" s="180">
        <v>0.20535</v>
      </c>
      <c r="O133" s="180">
        <v>0.12667</v>
      </c>
      <c r="P133" s="180">
        <v>3.2199999999999999E-2</v>
      </c>
      <c r="Q133" s="180">
        <v>9.4469999999999998E-2</v>
      </c>
    </row>
    <row r="134" spans="2:17">
      <c r="B134" s="294" t="s">
        <v>11928</v>
      </c>
      <c r="C134" s="294">
        <v>1.8919999999999999E-2</v>
      </c>
      <c r="D134" s="294">
        <v>0.14385999999999999</v>
      </c>
      <c r="E134" s="294">
        <v>0.20613999999999999</v>
      </c>
      <c r="F134" s="294">
        <v>0.12784999999999999</v>
      </c>
      <c r="G134" s="294">
        <v>3.2169999999999997E-2</v>
      </c>
      <c r="H134" s="294">
        <v>9.5680000000000001E-2</v>
      </c>
      <c r="K134" s="36">
        <v>44708</v>
      </c>
      <c r="L134" s="180">
        <v>1.8919999999999999E-2</v>
      </c>
      <c r="M134" s="180">
        <v>0.14385999999999999</v>
      </c>
      <c r="N134" s="180">
        <v>0.20613999999999999</v>
      </c>
      <c r="O134" s="180">
        <v>0.12784999999999999</v>
      </c>
      <c r="P134" s="180">
        <v>3.2169999999999997E-2</v>
      </c>
      <c r="Q134" s="180">
        <v>9.5680000000000001E-2</v>
      </c>
    </row>
    <row r="135" spans="2:17">
      <c r="B135" s="294" t="s">
        <v>11929</v>
      </c>
      <c r="C135" s="294">
        <v>1.9120000000000002E-2</v>
      </c>
      <c r="D135" s="294">
        <v>0.1421</v>
      </c>
      <c r="E135" s="294">
        <v>0.20641000000000001</v>
      </c>
      <c r="F135" s="294">
        <v>0.12792000000000001</v>
      </c>
      <c r="G135" s="294">
        <v>3.2320000000000002E-2</v>
      </c>
      <c r="H135" s="294">
        <v>9.5600000000000004E-2</v>
      </c>
      <c r="K135" s="36">
        <v>44707</v>
      </c>
      <c r="L135" s="180">
        <v>1.9120000000000002E-2</v>
      </c>
      <c r="M135" s="180">
        <v>0.1421</v>
      </c>
      <c r="N135" s="180">
        <v>0.20641000000000001</v>
      </c>
      <c r="O135" s="180">
        <v>0.12792000000000001</v>
      </c>
      <c r="P135" s="180">
        <v>3.2320000000000002E-2</v>
      </c>
      <c r="Q135" s="180">
        <v>9.5600000000000004E-2</v>
      </c>
    </row>
    <row r="136" spans="2:17">
      <c r="B136" s="294" t="s">
        <v>11930</v>
      </c>
      <c r="C136" s="294">
        <v>1.9089999999999999E-2</v>
      </c>
      <c r="D136" s="294">
        <v>0.14168</v>
      </c>
      <c r="E136" s="294">
        <v>0.20644000000000001</v>
      </c>
      <c r="F136" s="294">
        <v>0.12773999999999999</v>
      </c>
      <c r="G136" s="294">
        <v>3.1809999999999998E-2</v>
      </c>
      <c r="H136" s="294">
        <v>9.5930000000000001E-2</v>
      </c>
      <c r="K136" s="36">
        <v>44706</v>
      </c>
      <c r="L136" s="180">
        <v>1.9089999999999999E-2</v>
      </c>
      <c r="M136" s="180">
        <v>0.14168</v>
      </c>
      <c r="N136" s="180">
        <v>0.20644000000000001</v>
      </c>
      <c r="O136" s="180">
        <v>0.12773999999999999</v>
      </c>
      <c r="P136" s="180">
        <v>3.1809999999999998E-2</v>
      </c>
      <c r="Q136" s="180">
        <v>9.5930000000000001E-2</v>
      </c>
    </row>
    <row r="137" spans="2:17">
      <c r="B137" s="294" t="s">
        <v>11931</v>
      </c>
      <c r="C137" s="294">
        <v>1.917E-2</v>
      </c>
      <c r="D137" s="294">
        <v>0.14130999999999999</v>
      </c>
      <c r="E137" s="294">
        <v>0.20569000000000001</v>
      </c>
      <c r="F137" s="294">
        <v>0.12773000000000001</v>
      </c>
      <c r="G137" s="294">
        <v>3.202E-2</v>
      </c>
      <c r="H137" s="294">
        <v>9.5710000000000003E-2</v>
      </c>
      <c r="K137" s="36">
        <v>44705</v>
      </c>
      <c r="L137" s="180">
        <v>1.917E-2</v>
      </c>
      <c r="M137" s="180">
        <v>0.14130999999999999</v>
      </c>
      <c r="N137" s="180">
        <v>0.20569000000000001</v>
      </c>
      <c r="O137" s="180">
        <v>0.12773000000000001</v>
      </c>
      <c r="P137" s="180">
        <v>3.202E-2</v>
      </c>
      <c r="Q137" s="180">
        <v>9.5710000000000003E-2</v>
      </c>
    </row>
    <row r="138" spans="2:17">
      <c r="B138" s="294" t="s">
        <v>11932</v>
      </c>
      <c r="C138" s="294">
        <v>1.8780000000000002E-2</v>
      </c>
      <c r="D138" s="294">
        <v>0.14501</v>
      </c>
      <c r="E138" s="294">
        <v>0.20535999999999999</v>
      </c>
      <c r="F138" s="294">
        <v>0.12839</v>
      </c>
      <c r="G138" s="294">
        <v>3.2620000000000003E-2</v>
      </c>
      <c r="H138" s="294">
        <v>9.5769999999999994E-2</v>
      </c>
      <c r="K138" s="36">
        <v>44704</v>
      </c>
      <c r="L138" s="180">
        <v>1.8780000000000002E-2</v>
      </c>
      <c r="M138" s="180">
        <v>0.14501</v>
      </c>
      <c r="N138" s="180">
        <v>0.20535999999999999</v>
      </c>
      <c r="O138" s="180">
        <v>0.12839</v>
      </c>
      <c r="P138" s="180">
        <v>3.2620000000000003E-2</v>
      </c>
      <c r="Q138" s="180">
        <v>9.5769999999999994E-2</v>
      </c>
    </row>
    <row r="139" spans="2:17">
      <c r="B139" s="294" t="s">
        <v>11933</v>
      </c>
      <c r="C139" s="294">
        <v>1.8839999999999999E-2</v>
      </c>
      <c r="D139" s="294">
        <v>0.14593999999999999</v>
      </c>
      <c r="E139" s="294">
        <v>0.20366000000000001</v>
      </c>
      <c r="F139" s="294">
        <v>0.12884999999999999</v>
      </c>
      <c r="G139" s="294">
        <v>3.2399999999999998E-2</v>
      </c>
      <c r="H139" s="294">
        <v>9.6449999999999994E-2</v>
      </c>
      <c r="K139" s="36">
        <v>44701</v>
      </c>
      <c r="L139" s="180">
        <v>1.8839999999999999E-2</v>
      </c>
      <c r="M139" s="180">
        <v>0.14593999999999999</v>
      </c>
      <c r="N139" s="180">
        <v>0.20366000000000001</v>
      </c>
      <c r="O139" s="180">
        <v>0.12884999999999999</v>
      </c>
      <c r="P139" s="180">
        <v>3.2399999999999998E-2</v>
      </c>
      <c r="Q139" s="180">
        <v>9.6449999999999994E-2</v>
      </c>
    </row>
    <row r="140" spans="2:17">
      <c r="B140" s="294" t="s">
        <v>11934</v>
      </c>
      <c r="C140" s="294">
        <v>1.9210000000000001E-2</v>
      </c>
      <c r="D140" s="294">
        <v>0.14507999999999999</v>
      </c>
      <c r="E140" s="294">
        <v>0.20355000000000001</v>
      </c>
      <c r="F140" s="294">
        <v>0.12928999999999999</v>
      </c>
      <c r="G140" s="294">
        <v>3.3070000000000002E-2</v>
      </c>
      <c r="H140" s="294">
        <v>9.622E-2</v>
      </c>
      <c r="K140" s="36">
        <v>44700</v>
      </c>
      <c r="L140" s="180">
        <v>1.9210000000000001E-2</v>
      </c>
      <c r="M140" s="180">
        <v>0.14507999999999999</v>
      </c>
      <c r="N140" s="180">
        <v>0.20355000000000001</v>
      </c>
      <c r="O140" s="180">
        <v>0.12928999999999999</v>
      </c>
      <c r="P140" s="180">
        <v>3.3070000000000002E-2</v>
      </c>
      <c r="Q140" s="180">
        <v>9.622E-2</v>
      </c>
    </row>
    <row r="141" spans="2:17">
      <c r="B141" s="294" t="s">
        <v>11935</v>
      </c>
      <c r="C141" s="294">
        <v>1.8960000000000001E-2</v>
      </c>
      <c r="D141" s="294">
        <v>0.14666000000000001</v>
      </c>
      <c r="E141" s="294">
        <v>0.20354</v>
      </c>
      <c r="F141" s="294">
        <v>0.12939000000000001</v>
      </c>
      <c r="G141" s="294">
        <v>3.3149999999999999E-2</v>
      </c>
      <c r="H141" s="294">
        <v>9.6240000000000006E-2</v>
      </c>
      <c r="K141" s="36">
        <v>44699</v>
      </c>
      <c r="L141" s="180">
        <v>1.8960000000000001E-2</v>
      </c>
      <c r="M141" s="180">
        <v>0.14666000000000001</v>
      </c>
      <c r="N141" s="180">
        <v>0.20354</v>
      </c>
      <c r="O141" s="180">
        <v>0.12939000000000001</v>
      </c>
      <c r="P141" s="180">
        <v>3.3149999999999999E-2</v>
      </c>
      <c r="Q141" s="180">
        <v>9.6240000000000006E-2</v>
      </c>
    </row>
    <row r="142" spans="2:17">
      <c r="B142" s="294" t="s">
        <v>11936</v>
      </c>
      <c r="C142" s="294">
        <v>1.9040000000000001E-2</v>
      </c>
      <c r="D142" s="294">
        <v>0.14638999999999999</v>
      </c>
      <c r="E142" s="294">
        <v>0.20388000000000001</v>
      </c>
      <c r="F142" s="294">
        <v>0.12967000000000001</v>
      </c>
      <c r="G142" s="294">
        <v>3.2800000000000003E-2</v>
      </c>
      <c r="H142" s="294">
        <v>9.6869999999999998E-2</v>
      </c>
      <c r="K142" s="36">
        <v>44698</v>
      </c>
      <c r="L142" s="180">
        <v>1.9040000000000001E-2</v>
      </c>
      <c r="M142" s="180">
        <v>0.14638999999999999</v>
      </c>
      <c r="N142" s="180">
        <v>0.20388000000000001</v>
      </c>
      <c r="O142" s="180">
        <v>0.12967000000000001</v>
      </c>
      <c r="P142" s="180">
        <v>3.2800000000000003E-2</v>
      </c>
      <c r="Q142" s="180">
        <v>9.6869999999999998E-2</v>
      </c>
    </row>
    <row r="143" spans="2:17">
      <c r="B143" s="294" t="s">
        <v>11937</v>
      </c>
      <c r="C143" s="294">
        <v>1.9210000000000001E-2</v>
      </c>
      <c r="D143" s="294">
        <v>0.14384</v>
      </c>
      <c r="E143" s="294">
        <v>0.20388000000000001</v>
      </c>
      <c r="F143" s="294">
        <v>0.12892000000000001</v>
      </c>
      <c r="G143" s="294">
        <v>3.2669999999999998E-2</v>
      </c>
      <c r="H143" s="294">
        <v>9.6250000000000002E-2</v>
      </c>
      <c r="K143" s="36">
        <v>44697</v>
      </c>
      <c r="L143" s="180">
        <v>1.9210000000000001E-2</v>
      </c>
      <c r="M143" s="180">
        <v>0.14384</v>
      </c>
      <c r="N143" s="180">
        <v>0.20388000000000001</v>
      </c>
      <c r="O143" s="180">
        <v>0.12892000000000001</v>
      </c>
      <c r="P143" s="180">
        <v>3.2669999999999998E-2</v>
      </c>
      <c r="Q143" s="180">
        <v>9.6250000000000002E-2</v>
      </c>
    </row>
    <row r="144" spans="2:17">
      <c r="B144" s="294" t="s">
        <v>11938</v>
      </c>
      <c r="C144" s="294">
        <v>1.9109999999999999E-2</v>
      </c>
      <c r="D144" s="294">
        <v>0.14990999999999999</v>
      </c>
      <c r="E144" s="294">
        <v>0.20927999999999999</v>
      </c>
      <c r="F144" s="294">
        <v>0.1323</v>
      </c>
      <c r="G144" s="294">
        <v>3.2300000000000002E-2</v>
      </c>
      <c r="H144" s="294">
        <v>0.1</v>
      </c>
      <c r="K144" s="36">
        <v>44694</v>
      </c>
      <c r="L144" s="180">
        <v>1.9109999999999999E-2</v>
      </c>
      <c r="M144" s="180">
        <v>0.14990999999999999</v>
      </c>
      <c r="N144" s="180">
        <v>0.20927999999999999</v>
      </c>
      <c r="O144" s="180">
        <v>0.1323</v>
      </c>
      <c r="P144" s="180">
        <v>3.2300000000000002E-2</v>
      </c>
      <c r="Q144" s="180">
        <v>0.1</v>
      </c>
    </row>
    <row r="145" spans="2:17">
      <c r="B145" s="294" t="s">
        <v>11939</v>
      </c>
      <c r="C145" s="294">
        <v>1.9550000000000001E-2</v>
      </c>
      <c r="D145" s="294">
        <v>0.14942</v>
      </c>
      <c r="E145" s="294">
        <v>0.2089</v>
      </c>
      <c r="F145" s="294">
        <v>0.13264000000000001</v>
      </c>
      <c r="G145" s="294">
        <v>3.175E-2</v>
      </c>
      <c r="H145" s="294">
        <v>0.10088999999999999</v>
      </c>
      <c r="K145" s="36">
        <v>44693</v>
      </c>
      <c r="L145" s="180">
        <v>1.9550000000000001E-2</v>
      </c>
      <c r="M145" s="180">
        <v>0.14942</v>
      </c>
      <c r="N145" s="180">
        <v>0.2089</v>
      </c>
      <c r="O145" s="180">
        <v>0.13264000000000001</v>
      </c>
      <c r="P145" s="180">
        <v>3.175E-2</v>
      </c>
      <c r="Q145" s="180">
        <v>0.10088999999999999</v>
      </c>
    </row>
    <row r="146" spans="2:17">
      <c r="B146" s="294" t="s">
        <v>11940</v>
      </c>
      <c r="C146" s="294">
        <v>1.9089999999999999E-2</v>
      </c>
      <c r="D146" s="294">
        <v>0.14605000000000001</v>
      </c>
      <c r="E146" s="294">
        <v>0.20812</v>
      </c>
      <c r="F146" s="294">
        <v>0.12953999999999999</v>
      </c>
      <c r="G146" s="294">
        <v>3.2599999999999997E-2</v>
      </c>
      <c r="H146" s="294">
        <v>9.6939999999999998E-2</v>
      </c>
      <c r="K146" s="36">
        <v>44692</v>
      </c>
      <c r="L146" s="180">
        <v>1.9089999999999999E-2</v>
      </c>
      <c r="M146" s="180">
        <v>0.14605000000000001</v>
      </c>
      <c r="N146" s="180">
        <v>0.20812</v>
      </c>
      <c r="O146" s="180">
        <v>0.12953999999999999</v>
      </c>
      <c r="P146" s="180">
        <v>3.2599999999999997E-2</v>
      </c>
      <c r="Q146" s="180">
        <v>9.6939999999999998E-2</v>
      </c>
    </row>
    <row r="147" spans="2:17">
      <c r="B147" s="294" t="s">
        <v>11941</v>
      </c>
      <c r="C147" s="294">
        <v>1.9029999999999998E-2</v>
      </c>
      <c r="D147" s="294">
        <v>0.14638999999999999</v>
      </c>
      <c r="E147" s="294">
        <v>0.20799999999999999</v>
      </c>
      <c r="F147" s="294">
        <v>0.12956999999999999</v>
      </c>
      <c r="G147" s="294">
        <v>3.4099999999999998E-2</v>
      </c>
      <c r="H147" s="294">
        <v>9.5469999999999999E-2</v>
      </c>
      <c r="K147" s="36">
        <v>44691</v>
      </c>
      <c r="L147" s="180">
        <v>1.9029999999999998E-2</v>
      </c>
      <c r="M147" s="180">
        <v>0.14638999999999999</v>
      </c>
      <c r="N147" s="180">
        <v>0.20799999999999999</v>
      </c>
      <c r="O147" s="180">
        <v>0.12956999999999999</v>
      </c>
      <c r="P147" s="180">
        <v>3.4099999999999998E-2</v>
      </c>
      <c r="Q147" s="180">
        <v>9.5469999999999999E-2</v>
      </c>
    </row>
    <row r="148" spans="2:17">
      <c r="B148" s="294" t="s">
        <v>11942</v>
      </c>
      <c r="C148" s="294">
        <v>1.873E-2</v>
      </c>
      <c r="D148" s="294">
        <v>0.14496999999999999</v>
      </c>
      <c r="E148" s="294">
        <v>0.20932000000000001</v>
      </c>
      <c r="F148" s="294">
        <v>0.12938</v>
      </c>
      <c r="G148" s="294">
        <v>3.4200000000000001E-2</v>
      </c>
      <c r="H148" s="294">
        <v>9.5180000000000001E-2</v>
      </c>
      <c r="K148" s="36">
        <v>44690</v>
      </c>
      <c r="L148" s="180">
        <v>1.873E-2</v>
      </c>
      <c r="M148" s="180">
        <v>0.14496999999999999</v>
      </c>
      <c r="N148" s="180">
        <v>0.20932000000000001</v>
      </c>
      <c r="O148" s="180">
        <v>0.12938</v>
      </c>
      <c r="P148" s="180">
        <v>3.4200000000000001E-2</v>
      </c>
      <c r="Q148" s="180">
        <v>9.5180000000000001E-2</v>
      </c>
    </row>
    <row r="149" spans="2:17">
      <c r="B149" s="294" t="s">
        <v>11943</v>
      </c>
      <c r="C149" s="294">
        <v>1.857E-2</v>
      </c>
      <c r="D149" s="294">
        <v>0.15043999999999999</v>
      </c>
      <c r="E149" s="294">
        <v>0.21110999999999999</v>
      </c>
      <c r="F149" s="294">
        <v>0.13153999999999999</v>
      </c>
      <c r="G149" s="294">
        <v>3.4200000000000001E-2</v>
      </c>
      <c r="H149" s="294">
        <v>9.7339999999999996E-2</v>
      </c>
      <c r="K149" s="36">
        <v>44687</v>
      </c>
      <c r="L149" s="180">
        <v>1.857E-2</v>
      </c>
      <c r="M149" s="180">
        <v>0.15043999999999999</v>
      </c>
      <c r="N149" s="180">
        <v>0.21110999999999999</v>
      </c>
      <c r="O149" s="180">
        <v>0.13153999999999999</v>
      </c>
      <c r="P149" s="180">
        <v>3.4200000000000001E-2</v>
      </c>
      <c r="Q149" s="180">
        <v>9.7339999999999996E-2</v>
      </c>
    </row>
    <row r="150" spans="2:17">
      <c r="B150" s="294" t="s">
        <v>11944</v>
      </c>
      <c r="C150" s="294">
        <v>1.821E-2</v>
      </c>
      <c r="D150" s="294">
        <v>0.15037</v>
      </c>
      <c r="E150" s="294">
        <v>0.21103</v>
      </c>
      <c r="F150" s="294">
        <v>0.13167999999999999</v>
      </c>
      <c r="G150" s="294">
        <v>3.4279999999999998E-2</v>
      </c>
      <c r="H150" s="294">
        <v>9.74E-2</v>
      </c>
      <c r="K150" s="36">
        <v>44685</v>
      </c>
      <c r="L150" s="180">
        <v>1.821E-2</v>
      </c>
      <c r="M150" s="180">
        <v>0.15037</v>
      </c>
      <c r="N150" s="180">
        <v>0.21103</v>
      </c>
      <c r="O150" s="180">
        <v>0.13167999999999999</v>
      </c>
      <c r="P150" s="180">
        <v>3.4279999999999998E-2</v>
      </c>
      <c r="Q150" s="180">
        <v>9.74E-2</v>
      </c>
    </row>
    <row r="151" spans="2:17">
      <c r="B151" s="294" t="s">
        <v>11945</v>
      </c>
      <c r="C151" s="294">
        <v>1.8190000000000001E-2</v>
      </c>
      <c r="D151" s="294">
        <v>0.16644</v>
      </c>
      <c r="E151" s="294">
        <v>0.21123</v>
      </c>
      <c r="F151" s="294">
        <v>0.13811000000000001</v>
      </c>
      <c r="G151" s="294">
        <v>3.4070000000000003E-2</v>
      </c>
      <c r="H151" s="294">
        <v>0.10403999999999999</v>
      </c>
      <c r="K151" s="36">
        <v>44684</v>
      </c>
      <c r="L151" s="180">
        <v>1.8190000000000001E-2</v>
      </c>
      <c r="M151" s="180">
        <v>0.16644</v>
      </c>
      <c r="N151" s="180">
        <v>0.21123</v>
      </c>
      <c r="O151" s="180">
        <v>0.13811000000000001</v>
      </c>
      <c r="P151" s="180">
        <v>3.4070000000000003E-2</v>
      </c>
      <c r="Q151" s="180">
        <v>0.10403999999999999</v>
      </c>
    </row>
    <row r="152" spans="2:17">
      <c r="B152" s="294" t="s">
        <v>11946</v>
      </c>
      <c r="C152" s="294">
        <v>1.8149999999999999E-2</v>
      </c>
      <c r="D152" s="294">
        <v>0.16495000000000001</v>
      </c>
      <c r="E152" s="294">
        <v>0.21123</v>
      </c>
      <c r="F152" s="294">
        <v>0.13772000000000001</v>
      </c>
      <c r="G152" s="294">
        <v>3.3910000000000003E-2</v>
      </c>
      <c r="H152" s="294">
        <v>0.10381</v>
      </c>
      <c r="K152" s="36">
        <v>44683</v>
      </c>
      <c r="L152" s="180">
        <v>1.8149999999999999E-2</v>
      </c>
      <c r="M152" s="180">
        <v>0.16495000000000001</v>
      </c>
      <c r="N152" s="180">
        <v>0.21123</v>
      </c>
      <c r="O152" s="180">
        <v>0.13772000000000001</v>
      </c>
      <c r="P152" s="180">
        <v>3.3910000000000003E-2</v>
      </c>
      <c r="Q152" s="180">
        <v>0.10381</v>
      </c>
    </row>
    <row r="153" spans="2:17">
      <c r="B153" s="294" t="s">
        <v>11947</v>
      </c>
      <c r="C153" s="294">
        <v>1.822E-2</v>
      </c>
      <c r="D153" s="294">
        <v>0.16449</v>
      </c>
      <c r="E153" s="294">
        <v>0.21412999999999999</v>
      </c>
      <c r="F153" s="294">
        <v>0.13669999999999999</v>
      </c>
      <c r="G153" s="294">
        <v>3.2349999999999997E-2</v>
      </c>
      <c r="H153" s="294">
        <v>0.10435</v>
      </c>
      <c r="K153" s="36">
        <v>44680</v>
      </c>
      <c r="L153" s="180">
        <v>1.822E-2</v>
      </c>
      <c r="M153" s="180">
        <v>0.16449</v>
      </c>
      <c r="N153" s="180">
        <v>0.21412999999999999</v>
      </c>
      <c r="O153" s="180">
        <v>0.13669999999999999</v>
      </c>
      <c r="P153" s="180">
        <v>3.2349999999999997E-2</v>
      </c>
      <c r="Q153" s="180">
        <v>0.10435</v>
      </c>
    </row>
    <row r="154" spans="2:17">
      <c r="B154" s="294" t="s">
        <v>11948</v>
      </c>
      <c r="C154" s="294">
        <v>1.8360000000000001E-2</v>
      </c>
      <c r="D154" s="294">
        <v>0.15084</v>
      </c>
      <c r="E154" s="294">
        <v>0.21409</v>
      </c>
      <c r="F154" s="294">
        <v>0.13685</v>
      </c>
      <c r="G154" s="294">
        <v>3.1600000000000003E-2</v>
      </c>
      <c r="H154" s="294">
        <v>0.10525</v>
      </c>
      <c r="K154" s="36">
        <v>44679</v>
      </c>
      <c r="L154" s="180">
        <v>1.8360000000000001E-2</v>
      </c>
      <c r="M154" s="180">
        <v>0.15084</v>
      </c>
      <c r="N154" s="180">
        <v>0.21409</v>
      </c>
      <c r="O154" s="180">
        <v>0.13685</v>
      </c>
      <c r="P154" s="180">
        <v>3.1600000000000003E-2</v>
      </c>
      <c r="Q154" s="180">
        <v>0.10525</v>
      </c>
    </row>
    <row r="155" spans="2:17">
      <c r="B155" s="294" t="s">
        <v>11949</v>
      </c>
      <c r="C155" s="294">
        <v>1.8599999999999998E-2</v>
      </c>
      <c r="D155" s="294">
        <v>0.16173999999999999</v>
      </c>
      <c r="E155" s="294">
        <v>0.21382000000000001</v>
      </c>
      <c r="F155" s="294">
        <v>0.14107</v>
      </c>
      <c r="G155" s="294">
        <v>3.1870000000000002E-2</v>
      </c>
      <c r="H155" s="294">
        <v>0.10920000000000001</v>
      </c>
      <c r="K155" s="36">
        <v>44678</v>
      </c>
      <c r="L155" s="180">
        <v>1.8599999999999998E-2</v>
      </c>
      <c r="M155" s="180">
        <v>0.16173999999999999</v>
      </c>
      <c r="N155" s="180">
        <v>0.21382000000000001</v>
      </c>
      <c r="O155" s="180">
        <v>0.14107</v>
      </c>
      <c r="P155" s="180">
        <v>3.1870000000000002E-2</v>
      </c>
      <c r="Q155" s="180">
        <v>0.10920000000000001</v>
      </c>
    </row>
    <row r="156" spans="2:17">
      <c r="B156" s="294" t="s">
        <v>11950</v>
      </c>
      <c r="C156" s="294">
        <v>1.8960000000000001E-2</v>
      </c>
      <c r="D156" s="294">
        <v>0.15482000000000001</v>
      </c>
      <c r="E156" s="294">
        <v>0.21396999999999999</v>
      </c>
      <c r="F156" s="294">
        <v>0.13894000000000001</v>
      </c>
      <c r="G156" s="294">
        <v>3.1800000000000002E-2</v>
      </c>
      <c r="H156" s="294">
        <v>0.10714</v>
      </c>
      <c r="K156" s="36">
        <v>44677</v>
      </c>
      <c r="L156" s="180">
        <v>1.8960000000000001E-2</v>
      </c>
      <c r="M156" s="180">
        <v>0.15482000000000001</v>
      </c>
      <c r="N156" s="180">
        <v>0.21396999999999999</v>
      </c>
      <c r="O156" s="180">
        <v>0.13894000000000001</v>
      </c>
      <c r="P156" s="180">
        <v>3.1800000000000002E-2</v>
      </c>
      <c r="Q156" s="180">
        <v>0.10714</v>
      </c>
    </row>
    <row r="157" spans="2:17">
      <c r="B157" s="294" t="s">
        <v>11951</v>
      </c>
      <c r="C157" s="294">
        <v>1.9040000000000001E-2</v>
      </c>
      <c r="D157" s="294">
        <v>0.15346000000000001</v>
      </c>
      <c r="E157" s="294">
        <v>0.21484</v>
      </c>
      <c r="F157" s="294">
        <v>0.13835</v>
      </c>
      <c r="G157" s="294">
        <v>3.177E-2</v>
      </c>
      <c r="H157" s="294">
        <v>0.10657999999999999</v>
      </c>
      <c r="K157" s="36">
        <v>44676</v>
      </c>
      <c r="L157" s="180">
        <v>1.9040000000000001E-2</v>
      </c>
      <c r="M157" s="180">
        <v>0.15346000000000001</v>
      </c>
      <c r="N157" s="180">
        <v>0.21484</v>
      </c>
      <c r="O157" s="180">
        <v>0.13835</v>
      </c>
      <c r="P157" s="180">
        <v>3.177E-2</v>
      </c>
      <c r="Q157" s="180">
        <v>0.10657999999999999</v>
      </c>
    </row>
    <row r="158" spans="2:17">
      <c r="B158" s="294" t="s">
        <v>11952</v>
      </c>
      <c r="C158" s="294">
        <v>1.8689999999999998E-2</v>
      </c>
      <c r="D158" s="294">
        <v>0.15225</v>
      </c>
      <c r="E158" s="294">
        <v>0.21709000000000001</v>
      </c>
      <c r="F158" s="294">
        <v>0.13617000000000001</v>
      </c>
      <c r="G158" s="294">
        <v>3.3050000000000003E-2</v>
      </c>
      <c r="H158" s="294">
        <v>0.10312</v>
      </c>
      <c r="K158" s="36">
        <v>44673</v>
      </c>
      <c r="L158" s="180">
        <v>1.8689999999999998E-2</v>
      </c>
      <c r="M158" s="180">
        <v>0.15225</v>
      </c>
      <c r="N158" s="180">
        <v>0.21709000000000001</v>
      </c>
      <c r="O158" s="180">
        <v>0.13617000000000001</v>
      </c>
      <c r="P158" s="180">
        <v>3.3050000000000003E-2</v>
      </c>
      <c r="Q158" s="180">
        <v>0.10312</v>
      </c>
    </row>
    <row r="159" spans="2:17">
      <c r="B159" s="294" t="s">
        <v>11953</v>
      </c>
      <c r="C159" s="294">
        <v>1.856E-2</v>
      </c>
      <c r="D159" s="294">
        <v>0.14265</v>
      </c>
      <c r="E159" s="294">
        <v>0.21708</v>
      </c>
      <c r="F159" s="294">
        <v>0.13222999999999999</v>
      </c>
      <c r="G159" s="294">
        <v>3.3099999999999997E-2</v>
      </c>
      <c r="H159" s="294">
        <v>9.9129999999999996E-2</v>
      </c>
      <c r="K159" s="36">
        <v>44672</v>
      </c>
      <c r="L159" s="180">
        <v>1.856E-2</v>
      </c>
      <c r="M159" s="180">
        <v>0.14265</v>
      </c>
      <c r="N159" s="180">
        <v>0.21708</v>
      </c>
      <c r="O159" s="180">
        <v>0.13222999999999999</v>
      </c>
      <c r="P159" s="180">
        <v>3.3099999999999997E-2</v>
      </c>
      <c r="Q159" s="180">
        <v>9.9129999999999996E-2</v>
      </c>
    </row>
    <row r="160" spans="2:17">
      <c r="B160" s="294" t="s">
        <v>11954</v>
      </c>
      <c r="C160" s="294">
        <v>1.8620000000000001E-2</v>
      </c>
      <c r="D160" s="294">
        <v>0.14266000000000001</v>
      </c>
      <c r="E160" s="294">
        <v>0.21740999999999999</v>
      </c>
      <c r="F160" s="294">
        <v>0.13228999999999999</v>
      </c>
      <c r="G160" s="294">
        <v>3.3050000000000003E-2</v>
      </c>
      <c r="H160" s="294">
        <v>9.9239999999999995E-2</v>
      </c>
      <c r="K160" s="36">
        <v>44671</v>
      </c>
      <c r="L160" s="180">
        <v>1.8620000000000001E-2</v>
      </c>
      <c r="M160" s="180">
        <v>0.14266000000000001</v>
      </c>
      <c r="N160" s="180">
        <v>0.21740999999999999</v>
      </c>
      <c r="O160" s="180">
        <v>0.13228999999999999</v>
      </c>
      <c r="P160" s="180">
        <v>3.3050000000000003E-2</v>
      </c>
      <c r="Q160" s="180">
        <v>9.9239999999999995E-2</v>
      </c>
    </row>
    <row r="161" spans="2:17">
      <c r="B161" s="294" t="s">
        <v>11955</v>
      </c>
      <c r="C161" s="294">
        <v>1.8599999999999998E-2</v>
      </c>
      <c r="D161" s="294">
        <v>0.14313000000000001</v>
      </c>
      <c r="E161" s="294">
        <v>0.21773000000000001</v>
      </c>
      <c r="F161" s="294">
        <v>0.13242999999999999</v>
      </c>
      <c r="G161" s="294">
        <v>3.3250000000000002E-2</v>
      </c>
      <c r="H161" s="294">
        <v>9.9180000000000004E-2</v>
      </c>
      <c r="K161" s="36">
        <v>44670</v>
      </c>
      <c r="L161" s="180">
        <v>1.8599999999999998E-2</v>
      </c>
      <c r="M161" s="180">
        <v>0.14313000000000001</v>
      </c>
      <c r="N161" s="180">
        <v>0.21773000000000001</v>
      </c>
      <c r="O161" s="180">
        <v>0.13242999999999999</v>
      </c>
      <c r="P161" s="180">
        <v>3.3250000000000002E-2</v>
      </c>
      <c r="Q161" s="180">
        <v>9.9180000000000004E-2</v>
      </c>
    </row>
    <row r="162" spans="2:17">
      <c r="B162" s="294" t="s">
        <v>11956</v>
      </c>
      <c r="C162" s="294">
        <v>1.9470000000000001E-2</v>
      </c>
      <c r="D162" s="294">
        <v>0.14310999999999999</v>
      </c>
      <c r="E162" s="294">
        <v>0.21776000000000001</v>
      </c>
      <c r="F162" s="294">
        <v>0.13272999999999999</v>
      </c>
      <c r="G162" s="294">
        <v>3.3529999999999997E-2</v>
      </c>
      <c r="H162" s="294">
        <v>9.9199999999999997E-2</v>
      </c>
      <c r="K162" s="36">
        <v>44669</v>
      </c>
      <c r="L162" s="180">
        <v>1.9470000000000001E-2</v>
      </c>
      <c r="M162" s="180">
        <v>0.14310999999999999</v>
      </c>
      <c r="N162" s="180">
        <v>0.21776000000000001</v>
      </c>
      <c r="O162" s="180">
        <v>0.13272999999999999</v>
      </c>
      <c r="P162" s="180">
        <v>3.3529999999999997E-2</v>
      </c>
      <c r="Q162" s="180">
        <v>9.9199999999999997E-2</v>
      </c>
    </row>
    <row r="163" spans="2:17">
      <c r="B163" s="294" t="s">
        <v>11957</v>
      </c>
      <c r="C163" s="294">
        <v>1.9390000000000001E-2</v>
      </c>
      <c r="D163" s="294">
        <v>0.14974999999999999</v>
      </c>
      <c r="E163" s="294">
        <v>0.21789</v>
      </c>
      <c r="F163" s="294">
        <v>0.13098000000000001</v>
      </c>
      <c r="G163" s="294">
        <v>3.32E-2</v>
      </c>
      <c r="H163" s="294">
        <v>9.7780000000000006E-2</v>
      </c>
      <c r="K163" s="36">
        <v>44666</v>
      </c>
      <c r="L163" s="180">
        <v>1.9390000000000001E-2</v>
      </c>
      <c r="M163" s="180">
        <v>0.14974999999999999</v>
      </c>
      <c r="N163" s="180">
        <v>0.21789</v>
      </c>
      <c r="O163" s="180">
        <v>0.13098000000000001</v>
      </c>
      <c r="P163" s="180">
        <v>3.32E-2</v>
      </c>
      <c r="Q163" s="180">
        <v>9.7780000000000006E-2</v>
      </c>
    </row>
    <row r="164" spans="2:17">
      <c r="B164" s="294" t="s">
        <v>11958</v>
      </c>
      <c r="C164" s="294">
        <v>1.9220000000000001E-2</v>
      </c>
      <c r="D164" s="294">
        <v>0.15373000000000001</v>
      </c>
      <c r="E164" s="294">
        <v>0.21829999999999999</v>
      </c>
      <c r="F164" s="294">
        <v>0.13203999999999999</v>
      </c>
      <c r="G164" s="294">
        <v>3.2070000000000001E-2</v>
      </c>
      <c r="H164" s="294">
        <v>9.9970000000000003E-2</v>
      </c>
      <c r="K164" s="36">
        <v>44665</v>
      </c>
      <c r="L164" s="180">
        <v>1.9220000000000001E-2</v>
      </c>
      <c r="M164" s="180">
        <v>0.15373000000000001</v>
      </c>
      <c r="N164" s="180">
        <v>0.21829999999999999</v>
      </c>
      <c r="O164" s="180">
        <v>0.13203999999999999</v>
      </c>
      <c r="P164" s="180">
        <v>3.2070000000000001E-2</v>
      </c>
      <c r="Q164" s="180">
        <v>9.9970000000000003E-2</v>
      </c>
    </row>
    <row r="165" spans="2:17">
      <c r="B165" s="294" t="s">
        <v>11959</v>
      </c>
      <c r="C165" s="294">
        <v>1.9179999999999999E-2</v>
      </c>
      <c r="D165" s="294">
        <v>0.14929000000000001</v>
      </c>
      <c r="E165" s="294">
        <v>0.21811</v>
      </c>
      <c r="F165" s="294">
        <v>0.13034999999999999</v>
      </c>
      <c r="G165" s="294">
        <v>3.3020000000000001E-2</v>
      </c>
      <c r="H165" s="294">
        <v>9.733E-2</v>
      </c>
      <c r="K165" s="36">
        <v>44664</v>
      </c>
      <c r="L165" s="180">
        <v>1.9179999999999999E-2</v>
      </c>
      <c r="M165" s="180">
        <v>0.14929000000000001</v>
      </c>
      <c r="N165" s="180">
        <v>0.21811</v>
      </c>
      <c r="O165" s="180">
        <v>0.13034999999999999</v>
      </c>
      <c r="P165" s="180">
        <v>3.3020000000000001E-2</v>
      </c>
      <c r="Q165" s="180">
        <v>9.733E-2</v>
      </c>
    </row>
    <row r="166" spans="2:17">
      <c r="B166" s="294" t="s">
        <v>11960</v>
      </c>
      <c r="C166" s="294">
        <v>1.967E-2</v>
      </c>
      <c r="D166" s="294">
        <v>0.14932999999999999</v>
      </c>
      <c r="E166" s="294">
        <v>0.21734000000000001</v>
      </c>
      <c r="F166" s="294">
        <v>0.13099</v>
      </c>
      <c r="G166" s="294">
        <v>3.3099999999999997E-2</v>
      </c>
      <c r="H166" s="294">
        <v>9.7890000000000005E-2</v>
      </c>
      <c r="K166" s="36">
        <v>44663</v>
      </c>
      <c r="L166" s="180">
        <v>1.967E-2</v>
      </c>
      <c r="M166" s="180">
        <v>0.14932999999999999</v>
      </c>
      <c r="N166" s="180">
        <v>0.21734000000000001</v>
      </c>
      <c r="O166" s="180">
        <v>0.13099</v>
      </c>
      <c r="P166" s="180">
        <v>3.3099999999999997E-2</v>
      </c>
      <c r="Q166" s="180">
        <v>9.7890000000000005E-2</v>
      </c>
    </row>
    <row r="167" spans="2:17">
      <c r="B167" s="294" t="s">
        <v>11961</v>
      </c>
      <c r="C167" s="294">
        <v>1.9460000000000002E-2</v>
      </c>
      <c r="D167" s="294">
        <v>0.15323999999999999</v>
      </c>
      <c r="E167" s="294">
        <v>0.21698000000000001</v>
      </c>
      <c r="F167" s="294">
        <v>0.13155</v>
      </c>
      <c r="G167" s="294">
        <v>3.32E-2</v>
      </c>
      <c r="H167" s="294">
        <v>9.8350000000000007E-2</v>
      </c>
      <c r="K167" s="36">
        <v>44662</v>
      </c>
      <c r="L167" s="180">
        <v>1.9460000000000002E-2</v>
      </c>
      <c r="M167" s="180">
        <v>0.15323999999999999</v>
      </c>
      <c r="N167" s="180">
        <v>0.21698000000000001</v>
      </c>
      <c r="O167" s="180">
        <v>0.13155</v>
      </c>
      <c r="P167" s="180">
        <v>3.32E-2</v>
      </c>
      <c r="Q167" s="180">
        <v>9.8350000000000007E-2</v>
      </c>
    </row>
    <row r="168" spans="2:17">
      <c r="B168" s="294" t="s">
        <v>11962</v>
      </c>
      <c r="C168" s="294">
        <v>1.9570000000000001E-2</v>
      </c>
      <c r="D168" s="294">
        <v>0.14141000000000001</v>
      </c>
      <c r="E168" s="294">
        <v>0.21634</v>
      </c>
      <c r="F168" s="294">
        <v>0.12847</v>
      </c>
      <c r="G168" s="294">
        <v>3.1809999999999998E-2</v>
      </c>
      <c r="H168" s="294">
        <v>9.6659999999999996E-2</v>
      </c>
      <c r="K168" s="36">
        <v>44659</v>
      </c>
      <c r="L168" s="180">
        <v>1.9570000000000001E-2</v>
      </c>
      <c r="M168" s="180">
        <v>0.14141000000000001</v>
      </c>
      <c r="N168" s="180">
        <v>0.21634</v>
      </c>
      <c r="O168" s="180">
        <v>0.12847</v>
      </c>
      <c r="P168" s="180">
        <v>3.1809999999999998E-2</v>
      </c>
      <c r="Q168" s="180">
        <v>9.6659999999999996E-2</v>
      </c>
    </row>
    <row r="169" spans="2:17">
      <c r="B169" s="294" t="s">
        <v>11963</v>
      </c>
      <c r="C169" s="294">
        <v>1.9619999999999999E-2</v>
      </c>
      <c r="D169" s="294">
        <v>0.14105000000000001</v>
      </c>
      <c r="E169" s="294">
        <v>0.21656</v>
      </c>
      <c r="F169" s="294">
        <v>0.129</v>
      </c>
      <c r="G169" s="294">
        <v>3.107E-2</v>
      </c>
      <c r="H169" s="294">
        <v>9.7930000000000003E-2</v>
      </c>
      <c r="K169" s="36">
        <v>44658</v>
      </c>
      <c r="L169" s="180">
        <v>1.9619999999999999E-2</v>
      </c>
      <c r="M169" s="180">
        <v>0.14105000000000001</v>
      </c>
      <c r="N169" s="180">
        <v>0.21656</v>
      </c>
      <c r="O169" s="180">
        <v>0.129</v>
      </c>
      <c r="P169" s="180">
        <v>3.107E-2</v>
      </c>
      <c r="Q169" s="180">
        <v>9.7930000000000003E-2</v>
      </c>
    </row>
    <row r="170" spans="2:17">
      <c r="B170" s="294" t="s">
        <v>11964</v>
      </c>
      <c r="C170" s="294">
        <v>1.9230000000000001E-2</v>
      </c>
      <c r="D170" s="294">
        <v>0.14280999999999999</v>
      </c>
      <c r="E170" s="294">
        <v>0.21572</v>
      </c>
      <c r="F170" s="294">
        <v>0.12956000000000001</v>
      </c>
      <c r="G170" s="294">
        <v>3.1019999999999999E-2</v>
      </c>
      <c r="H170" s="294">
        <v>9.8540000000000003E-2</v>
      </c>
      <c r="K170" s="36">
        <v>44657</v>
      </c>
      <c r="L170" s="180">
        <v>1.9230000000000001E-2</v>
      </c>
      <c r="M170" s="180">
        <v>0.14280999999999999</v>
      </c>
      <c r="N170" s="180">
        <v>0.21572</v>
      </c>
      <c r="O170" s="180">
        <v>0.12956000000000001</v>
      </c>
      <c r="P170" s="180">
        <v>3.1019999999999999E-2</v>
      </c>
      <c r="Q170" s="180">
        <v>9.8540000000000003E-2</v>
      </c>
    </row>
    <row r="171" spans="2:17">
      <c r="B171" s="294" t="s">
        <v>11965</v>
      </c>
      <c r="C171" s="294">
        <v>1.9040000000000001E-2</v>
      </c>
      <c r="D171" s="294">
        <v>0.14293</v>
      </c>
      <c r="E171" s="294">
        <v>0.21573000000000001</v>
      </c>
      <c r="F171" s="294">
        <v>0.12884000000000001</v>
      </c>
      <c r="G171" s="294">
        <v>3.075E-2</v>
      </c>
      <c r="H171" s="294">
        <v>9.8089999999999997E-2</v>
      </c>
      <c r="K171" s="36">
        <v>44656</v>
      </c>
      <c r="L171" s="180">
        <v>1.9040000000000001E-2</v>
      </c>
      <c r="M171" s="180">
        <v>0.14293</v>
      </c>
      <c r="N171" s="180">
        <v>0.21573000000000001</v>
      </c>
      <c r="O171" s="180">
        <v>0.12884000000000001</v>
      </c>
      <c r="P171" s="180">
        <v>3.075E-2</v>
      </c>
      <c r="Q171" s="180">
        <v>9.8089999999999997E-2</v>
      </c>
    </row>
    <row r="172" spans="2:17">
      <c r="B172" s="294" t="s">
        <v>11966</v>
      </c>
      <c r="C172" s="294">
        <v>1.9130000000000001E-2</v>
      </c>
      <c r="D172" s="294">
        <v>0.13868</v>
      </c>
      <c r="E172" s="294">
        <v>0.21562999999999999</v>
      </c>
      <c r="F172" s="294">
        <v>0.12703</v>
      </c>
      <c r="G172" s="294">
        <v>3.0370000000000001E-2</v>
      </c>
      <c r="H172" s="294">
        <v>9.6659999999999996E-2</v>
      </c>
      <c r="K172" s="36">
        <v>44655</v>
      </c>
      <c r="L172" s="180">
        <v>1.9130000000000001E-2</v>
      </c>
      <c r="M172" s="180">
        <v>0.13868</v>
      </c>
      <c r="N172" s="180">
        <v>0.21562999999999999</v>
      </c>
      <c r="O172" s="180">
        <v>0.12703</v>
      </c>
      <c r="P172" s="180">
        <v>3.0370000000000001E-2</v>
      </c>
      <c r="Q172" s="180">
        <v>9.6659999999999996E-2</v>
      </c>
    </row>
    <row r="173" spans="2:17">
      <c r="B173" s="294" t="s">
        <v>11967</v>
      </c>
      <c r="C173" s="294">
        <v>1.9400000000000001E-2</v>
      </c>
      <c r="D173" s="294">
        <v>0.13711000000000001</v>
      </c>
      <c r="E173" s="294">
        <v>0.21590000000000001</v>
      </c>
      <c r="F173" s="294">
        <v>0.12609999999999999</v>
      </c>
      <c r="G173" s="294">
        <v>3.005E-2</v>
      </c>
      <c r="H173" s="294">
        <v>9.6049999999999996E-2</v>
      </c>
      <c r="K173" s="36">
        <v>44652</v>
      </c>
      <c r="L173" s="180">
        <v>1.9400000000000001E-2</v>
      </c>
      <c r="M173" s="180">
        <v>0.13711000000000001</v>
      </c>
      <c r="N173" s="180">
        <v>0.21590000000000001</v>
      </c>
      <c r="O173" s="180">
        <v>0.12609999999999999</v>
      </c>
      <c r="P173" s="180">
        <v>3.005E-2</v>
      </c>
      <c r="Q173" s="180">
        <v>9.6049999999999996E-2</v>
      </c>
    </row>
    <row r="174" spans="2:17">
      <c r="B174" s="294" t="s">
        <v>11968</v>
      </c>
      <c r="C174" s="294">
        <v>1.9279999999999999E-2</v>
      </c>
      <c r="D174" s="294">
        <v>0.13614000000000001</v>
      </c>
      <c r="E174" s="294">
        <v>0.21556</v>
      </c>
      <c r="F174" s="294">
        <v>0.12554999999999999</v>
      </c>
      <c r="G174" s="294">
        <v>2.9649999999999999E-2</v>
      </c>
      <c r="H174" s="294">
        <v>9.5899999999999999E-2</v>
      </c>
      <c r="K174" s="36">
        <v>44651</v>
      </c>
      <c r="L174" s="180">
        <v>1.9279999999999999E-2</v>
      </c>
      <c r="M174" s="180">
        <v>0.13614000000000001</v>
      </c>
      <c r="N174" s="180">
        <v>0.21556</v>
      </c>
      <c r="O174" s="180">
        <v>0.12554999999999999</v>
      </c>
      <c r="P174" s="180">
        <v>2.9649999999999999E-2</v>
      </c>
      <c r="Q174" s="180">
        <v>9.5899999999999999E-2</v>
      </c>
    </row>
    <row r="175" spans="2:17">
      <c r="B175" s="294" t="s">
        <v>11969</v>
      </c>
      <c r="C175" s="294">
        <v>1.9349999999999999E-2</v>
      </c>
      <c r="D175" s="294">
        <v>0.13689000000000001</v>
      </c>
      <c r="E175" s="294">
        <v>0.21553</v>
      </c>
      <c r="F175" s="294">
        <v>0.12642999999999999</v>
      </c>
      <c r="G175" s="294">
        <v>2.8850000000000001E-2</v>
      </c>
      <c r="H175" s="294">
        <v>9.758E-2</v>
      </c>
      <c r="K175" s="36">
        <v>44650</v>
      </c>
      <c r="L175" s="180">
        <v>1.9349999999999999E-2</v>
      </c>
      <c r="M175" s="180">
        <v>0.13689000000000001</v>
      </c>
      <c r="N175" s="180">
        <v>0.21553</v>
      </c>
      <c r="O175" s="180">
        <v>0.12642999999999999</v>
      </c>
      <c r="P175" s="180">
        <v>2.8850000000000001E-2</v>
      </c>
      <c r="Q175" s="180">
        <v>9.758E-2</v>
      </c>
    </row>
    <row r="176" spans="2:17">
      <c r="B176" s="294" t="s">
        <v>11970</v>
      </c>
      <c r="C176" s="294">
        <v>1.9460000000000002E-2</v>
      </c>
      <c r="D176" s="294">
        <v>0.13839000000000001</v>
      </c>
      <c r="E176" s="294">
        <v>0.21597</v>
      </c>
      <c r="F176" s="294">
        <v>0.12837000000000001</v>
      </c>
      <c r="G176" s="294">
        <v>2.9499999999999998E-2</v>
      </c>
      <c r="H176" s="294">
        <v>9.887E-2</v>
      </c>
      <c r="K176" s="36">
        <v>44649</v>
      </c>
      <c r="L176" s="180">
        <v>1.9460000000000002E-2</v>
      </c>
      <c r="M176" s="180">
        <v>0.13839000000000001</v>
      </c>
      <c r="N176" s="180">
        <v>0.21597</v>
      </c>
      <c r="O176" s="180">
        <v>0.12837000000000001</v>
      </c>
      <c r="P176" s="180">
        <v>2.9499999999999998E-2</v>
      </c>
      <c r="Q176" s="180">
        <v>9.887E-2</v>
      </c>
    </row>
    <row r="177" spans="2:17">
      <c r="B177" s="294" t="s">
        <v>11971</v>
      </c>
      <c r="C177" s="294">
        <v>1.9609999999999999E-2</v>
      </c>
      <c r="D177" s="294">
        <v>0.13924</v>
      </c>
      <c r="E177" s="294">
        <v>0.21606</v>
      </c>
      <c r="F177" s="294">
        <v>0.12839</v>
      </c>
      <c r="G177" s="294">
        <v>3.04E-2</v>
      </c>
      <c r="H177" s="294">
        <v>9.7989999999999994E-2</v>
      </c>
      <c r="K177" s="36">
        <v>44648</v>
      </c>
      <c r="L177" s="180">
        <v>1.9609999999999999E-2</v>
      </c>
      <c r="M177" s="180">
        <v>0.13924</v>
      </c>
      <c r="N177" s="180">
        <v>0.21606</v>
      </c>
      <c r="O177" s="180">
        <v>0.12839</v>
      </c>
      <c r="P177" s="180">
        <v>3.04E-2</v>
      </c>
      <c r="Q177" s="180">
        <v>9.7989999999999994E-2</v>
      </c>
    </row>
    <row r="178" spans="2:17">
      <c r="B178" s="294" t="s">
        <v>11972</v>
      </c>
      <c r="C178" s="294">
        <v>1.9380000000000001E-2</v>
      </c>
      <c r="D178" s="294">
        <v>0.13729</v>
      </c>
      <c r="E178" s="294">
        <v>0.21365000000000001</v>
      </c>
      <c r="F178" s="294">
        <v>0.12531999999999999</v>
      </c>
      <c r="G178" s="294">
        <v>2.877E-2</v>
      </c>
      <c r="H178" s="294">
        <v>9.6549999999999997E-2</v>
      </c>
      <c r="K178" s="36">
        <v>44645</v>
      </c>
      <c r="L178" s="180">
        <v>1.9380000000000001E-2</v>
      </c>
      <c r="M178" s="180">
        <v>0.13729</v>
      </c>
      <c r="N178" s="180">
        <v>0.21365000000000001</v>
      </c>
      <c r="O178" s="180">
        <v>0.12531999999999999</v>
      </c>
      <c r="P178" s="180">
        <v>2.877E-2</v>
      </c>
      <c r="Q178" s="180">
        <v>9.6549999999999997E-2</v>
      </c>
    </row>
    <row r="179" spans="2:17">
      <c r="B179" s="294" t="s">
        <v>11973</v>
      </c>
      <c r="C179" s="294">
        <v>1.9380000000000001E-2</v>
      </c>
      <c r="D179" s="294">
        <v>0.13616</v>
      </c>
      <c r="E179" s="294">
        <v>0.2135</v>
      </c>
      <c r="F179" s="294">
        <v>0.12486999999999999</v>
      </c>
      <c r="G179" s="294">
        <v>2.86E-2</v>
      </c>
      <c r="H179" s="294">
        <v>9.6269999999999994E-2</v>
      </c>
      <c r="K179" s="36">
        <v>44644</v>
      </c>
      <c r="L179" s="180">
        <v>1.9380000000000001E-2</v>
      </c>
      <c r="M179" s="180">
        <v>0.13616</v>
      </c>
      <c r="N179" s="180">
        <v>0.2135</v>
      </c>
      <c r="O179" s="180">
        <v>0.12486999999999999</v>
      </c>
      <c r="P179" s="180">
        <v>2.86E-2</v>
      </c>
      <c r="Q179" s="180">
        <v>9.6269999999999994E-2</v>
      </c>
    </row>
    <row r="180" spans="2:17">
      <c r="B180" s="294" t="s">
        <v>11974</v>
      </c>
      <c r="C180" s="294">
        <v>1.933E-2</v>
      </c>
      <c r="D180" s="294">
        <v>0.13561000000000001</v>
      </c>
      <c r="E180" s="294">
        <v>0.21353</v>
      </c>
      <c r="F180" s="294">
        <v>0.12357</v>
      </c>
      <c r="G180" s="294">
        <v>2.809E-2</v>
      </c>
      <c r="H180" s="294">
        <v>9.5479999999999995E-2</v>
      </c>
      <c r="K180" s="36">
        <v>44643</v>
      </c>
      <c r="L180" s="180">
        <v>1.933E-2</v>
      </c>
      <c r="M180" s="180">
        <v>0.13561000000000001</v>
      </c>
      <c r="N180" s="180">
        <v>0.21353</v>
      </c>
      <c r="O180" s="180">
        <v>0.12357</v>
      </c>
      <c r="P180" s="180">
        <v>2.809E-2</v>
      </c>
      <c r="Q180" s="180">
        <v>9.5479999999999995E-2</v>
      </c>
    </row>
    <row r="181" spans="2:17">
      <c r="B181" s="294" t="s">
        <v>11975</v>
      </c>
      <c r="C181" s="294">
        <v>1.951E-2</v>
      </c>
      <c r="D181" s="294">
        <v>0.13642000000000001</v>
      </c>
      <c r="E181" s="294">
        <v>0.21354000000000001</v>
      </c>
      <c r="F181" s="294">
        <v>0.12454</v>
      </c>
      <c r="G181" s="294">
        <v>2.827E-2</v>
      </c>
      <c r="H181" s="294">
        <v>9.6269999999999994E-2</v>
      </c>
      <c r="K181" s="36">
        <v>44642</v>
      </c>
      <c r="L181" s="180">
        <v>1.951E-2</v>
      </c>
      <c r="M181" s="180">
        <v>0.13642000000000001</v>
      </c>
      <c r="N181" s="180">
        <v>0.21354000000000001</v>
      </c>
      <c r="O181" s="180">
        <v>0.12454</v>
      </c>
      <c r="P181" s="180">
        <v>2.827E-2</v>
      </c>
      <c r="Q181" s="180">
        <v>9.6269999999999994E-2</v>
      </c>
    </row>
    <row r="182" spans="2:17">
      <c r="B182" s="294" t="s">
        <v>11976</v>
      </c>
      <c r="C182" s="294">
        <v>1.9699999999999999E-2</v>
      </c>
      <c r="D182" s="294">
        <v>0.13743</v>
      </c>
      <c r="E182" s="294">
        <v>0.21364</v>
      </c>
      <c r="F182" s="294">
        <v>0.12570999999999999</v>
      </c>
      <c r="G182" s="294">
        <v>2.7380000000000002E-2</v>
      </c>
      <c r="H182" s="294">
        <v>9.8330000000000001E-2</v>
      </c>
      <c r="K182" s="36">
        <v>44641</v>
      </c>
      <c r="L182" s="180">
        <v>1.9699999999999999E-2</v>
      </c>
      <c r="M182" s="180">
        <v>0.13743</v>
      </c>
      <c r="N182" s="180">
        <v>0.21364</v>
      </c>
      <c r="O182" s="180">
        <v>0.12570999999999999</v>
      </c>
      <c r="P182" s="180">
        <v>2.7380000000000002E-2</v>
      </c>
      <c r="Q182" s="180">
        <v>9.8330000000000001E-2</v>
      </c>
    </row>
    <row r="183" spans="2:17">
      <c r="B183" s="294" t="s">
        <v>11977</v>
      </c>
      <c r="C183" s="294">
        <v>1.9279999999999999E-2</v>
      </c>
      <c r="D183" s="294">
        <v>0.13592000000000001</v>
      </c>
      <c r="E183" s="294">
        <v>0.21179999999999999</v>
      </c>
      <c r="F183" s="294">
        <v>0.12651999999999999</v>
      </c>
      <c r="G183" s="294">
        <v>2.7310000000000001E-2</v>
      </c>
      <c r="H183" s="294">
        <v>9.9210000000000007E-2</v>
      </c>
      <c r="K183" s="36">
        <v>44638</v>
      </c>
      <c r="L183" s="180">
        <v>1.9279999999999999E-2</v>
      </c>
      <c r="M183" s="180">
        <v>0.13592000000000001</v>
      </c>
      <c r="N183" s="180">
        <v>0.21179999999999999</v>
      </c>
      <c r="O183" s="180">
        <v>0.12651999999999999</v>
      </c>
      <c r="P183" s="180">
        <v>2.7310000000000001E-2</v>
      </c>
      <c r="Q183" s="180">
        <v>9.9210000000000007E-2</v>
      </c>
    </row>
    <row r="184" spans="2:17">
      <c r="B184" s="294" t="s">
        <v>11978</v>
      </c>
      <c r="C184" s="294">
        <v>1.9359999999999999E-2</v>
      </c>
      <c r="D184" s="294">
        <v>0.13622999999999999</v>
      </c>
      <c r="E184" s="294">
        <v>0.21153</v>
      </c>
      <c r="F184" s="294">
        <v>0.12705</v>
      </c>
      <c r="G184" s="294">
        <v>2.7019999999999999E-2</v>
      </c>
      <c r="H184" s="294">
        <v>0.10002999999999999</v>
      </c>
      <c r="K184" s="36">
        <v>44637</v>
      </c>
      <c r="L184" s="180">
        <v>1.9359999999999999E-2</v>
      </c>
      <c r="M184" s="180">
        <v>0.13622999999999999</v>
      </c>
      <c r="N184" s="180">
        <v>0.21153</v>
      </c>
      <c r="O184" s="180">
        <v>0.12705</v>
      </c>
      <c r="P184" s="180">
        <v>2.7019999999999999E-2</v>
      </c>
      <c r="Q184" s="180">
        <v>0.10002999999999999</v>
      </c>
    </row>
    <row r="185" spans="2:17">
      <c r="B185" s="294" t="s">
        <v>11979</v>
      </c>
      <c r="C185" s="294">
        <v>1.9640000000000001E-2</v>
      </c>
      <c r="D185" s="294">
        <v>0.13866999999999999</v>
      </c>
      <c r="E185" s="294">
        <v>0.21149999999999999</v>
      </c>
      <c r="F185" s="294">
        <v>0.12673000000000001</v>
      </c>
      <c r="G185" s="294">
        <v>2.775E-2</v>
      </c>
      <c r="H185" s="294">
        <v>9.8979999999999999E-2</v>
      </c>
      <c r="K185" s="36">
        <v>44636</v>
      </c>
      <c r="L185" s="180">
        <v>1.9640000000000001E-2</v>
      </c>
      <c r="M185" s="180">
        <v>0.13866999999999999</v>
      </c>
      <c r="N185" s="180">
        <v>0.21149999999999999</v>
      </c>
      <c r="O185" s="180">
        <v>0.12673000000000001</v>
      </c>
      <c r="P185" s="180">
        <v>2.775E-2</v>
      </c>
      <c r="Q185" s="180">
        <v>9.8979999999999999E-2</v>
      </c>
    </row>
    <row r="186" spans="2:17">
      <c r="B186" s="294" t="s">
        <v>11980</v>
      </c>
      <c r="C186" s="294">
        <v>1.9980000000000001E-2</v>
      </c>
      <c r="D186" s="294">
        <v>0.13875999999999999</v>
      </c>
      <c r="E186" s="294">
        <v>0.21156</v>
      </c>
      <c r="F186" s="294">
        <v>0.12755</v>
      </c>
      <c r="G186" s="294">
        <v>2.7449999999999999E-2</v>
      </c>
      <c r="H186" s="294">
        <v>0.10009999999999999</v>
      </c>
      <c r="K186" s="36">
        <v>44635</v>
      </c>
      <c r="L186" s="180">
        <v>1.9980000000000001E-2</v>
      </c>
      <c r="M186" s="180">
        <v>0.13875999999999999</v>
      </c>
      <c r="N186" s="180">
        <v>0.21156</v>
      </c>
      <c r="O186" s="180">
        <v>0.12755</v>
      </c>
      <c r="P186" s="180">
        <v>2.7449999999999999E-2</v>
      </c>
      <c r="Q186" s="180">
        <v>0.10009999999999999</v>
      </c>
    </row>
    <row r="187" spans="2:17">
      <c r="B187" s="294" t="s">
        <v>11981</v>
      </c>
      <c r="C187" s="294">
        <v>1.976E-2</v>
      </c>
      <c r="D187" s="294">
        <v>0.13613</v>
      </c>
      <c r="E187" s="294">
        <v>0.21135000000000001</v>
      </c>
      <c r="F187" s="294">
        <v>0.12812999999999999</v>
      </c>
      <c r="G187" s="294">
        <v>2.7400000000000001E-2</v>
      </c>
      <c r="H187" s="294">
        <v>0.10073</v>
      </c>
      <c r="K187" s="36">
        <v>44634</v>
      </c>
      <c r="L187" s="180">
        <v>1.976E-2</v>
      </c>
      <c r="M187" s="180">
        <v>0.13613</v>
      </c>
      <c r="N187" s="180">
        <v>0.21135000000000001</v>
      </c>
      <c r="O187" s="180">
        <v>0.12812999999999999</v>
      </c>
      <c r="P187" s="180">
        <v>2.7400000000000001E-2</v>
      </c>
      <c r="Q187" s="180">
        <v>0.10073</v>
      </c>
    </row>
    <row r="188" spans="2:17">
      <c r="B188" s="294" t="s">
        <v>11982</v>
      </c>
      <c r="C188" s="294">
        <v>1.968E-2</v>
      </c>
      <c r="D188" s="294">
        <v>0.16807</v>
      </c>
      <c r="E188" s="294">
        <v>0.20984</v>
      </c>
      <c r="F188" s="294">
        <v>0.1406</v>
      </c>
      <c r="G188" s="294">
        <v>2.6950000000000002E-2</v>
      </c>
      <c r="H188" s="294">
        <v>0.11365</v>
      </c>
      <c r="K188" s="36">
        <v>44631</v>
      </c>
      <c r="L188" s="180">
        <v>1.968E-2</v>
      </c>
      <c r="M188" s="180">
        <v>0.16807</v>
      </c>
      <c r="N188" s="180">
        <v>0.20984</v>
      </c>
      <c r="O188" s="180">
        <v>0.1406</v>
      </c>
      <c r="P188" s="180">
        <v>2.6950000000000002E-2</v>
      </c>
      <c r="Q188" s="180">
        <v>0.11365</v>
      </c>
    </row>
    <row r="189" spans="2:17">
      <c r="B189" s="294" t="s">
        <v>11983</v>
      </c>
      <c r="C189" s="294">
        <v>1.9560000000000001E-2</v>
      </c>
      <c r="D189" s="294">
        <v>0.17069999999999999</v>
      </c>
      <c r="E189" s="294">
        <v>0.21004</v>
      </c>
      <c r="F189" s="294">
        <v>0.14166999999999999</v>
      </c>
      <c r="G189" s="294">
        <v>2.7210000000000002E-2</v>
      </c>
      <c r="H189" s="294">
        <v>0.11446000000000001</v>
      </c>
      <c r="K189" s="36">
        <v>44630</v>
      </c>
      <c r="L189" s="180">
        <v>1.9560000000000001E-2</v>
      </c>
      <c r="M189" s="180">
        <v>0.17069999999999999</v>
      </c>
      <c r="N189" s="180">
        <v>0.21004</v>
      </c>
      <c r="O189" s="180">
        <v>0.14166999999999999</v>
      </c>
      <c r="P189" s="180">
        <v>2.7210000000000002E-2</v>
      </c>
      <c r="Q189" s="180">
        <v>0.11446000000000001</v>
      </c>
    </row>
    <row r="190" spans="2:17">
      <c r="B190" s="294" t="s">
        <v>11984</v>
      </c>
      <c r="C190" s="294">
        <v>1.9910000000000001E-2</v>
      </c>
      <c r="D190" s="294">
        <v>0.17885000000000001</v>
      </c>
      <c r="E190" s="294">
        <v>0.21023</v>
      </c>
      <c r="F190" s="294">
        <v>0.14521000000000001</v>
      </c>
      <c r="G190" s="294">
        <v>2.717E-2</v>
      </c>
      <c r="H190" s="294">
        <v>0.11804000000000001</v>
      </c>
      <c r="K190" s="36">
        <v>44628</v>
      </c>
      <c r="L190" s="180">
        <v>1.9910000000000001E-2</v>
      </c>
      <c r="M190" s="180">
        <v>0.17885000000000001</v>
      </c>
      <c r="N190" s="180">
        <v>0.21023</v>
      </c>
      <c r="O190" s="180">
        <v>0.14521000000000001</v>
      </c>
      <c r="P190" s="180">
        <v>2.717E-2</v>
      </c>
      <c r="Q190" s="180">
        <v>0.11804000000000001</v>
      </c>
    </row>
    <row r="191" spans="2:17">
      <c r="B191" s="294" t="s">
        <v>11985</v>
      </c>
      <c r="C191" s="294">
        <v>1.959E-2</v>
      </c>
      <c r="D191" s="294">
        <v>0.17977000000000001</v>
      </c>
      <c r="E191" s="294">
        <v>0.21190999999999999</v>
      </c>
      <c r="F191" s="294">
        <v>0.14515</v>
      </c>
      <c r="G191" s="294">
        <v>2.7019999999999999E-2</v>
      </c>
      <c r="H191" s="294">
        <v>0.11813</v>
      </c>
      <c r="K191" s="36">
        <v>44627</v>
      </c>
      <c r="L191" s="180">
        <v>1.959E-2</v>
      </c>
      <c r="M191" s="180">
        <v>0.17977000000000001</v>
      </c>
      <c r="N191" s="180">
        <v>0.21190999999999999</v>
      </c>
      <c r="O191" s="180">
        <v>0.14515</v>
      </c>
      <c r="P191" s="180">
        <v>2.7019999999999999E-2</v>
      </c>
      <c r="Q191" s="180">
        <v>0.11813</v>
      </c>
    </row>
    <row r="192" spans="2:17">
      <c r="B192" s="294" t="s">
        <v>11986</v>
      </c>
      <c r="C192" s="294">
        <v>1.917E-2</v>
      </c>
      <c r="D192" s="294">
        <v>0.18465999999999999</v>
      </c>
      <c r="E192" s="294">
        <v>0.21501999999999999</v>
      </c>
      <c r="F192" s="294">
        <v>0.14710999999999999</v>
      </c>
      <c r="G192" s="294">
        <v>2.647E-2</v>
      </c>
      <c r="H192" s="294">
        <v>0.12064</v>
      </c>
      <c r="K192" s="36">
        <v>44624</v>
      </c>
      <c r="L192" s="180">
        <v>1.917E-2</v>
      </c>
      <c r="M192" s="180">
        <v>0.18465999999999999</v>
      </c>
      <c r="N192" s="180">
        <v>0.21501999999999999</v>
      </c>
      <c r="O192" s="180">
        <v>0.14710999999999999</v>
      </c>
      <c r="P192" s="180">
        <v>2.647E-2</v>
      </c>
      <c r="Q192" s="180">
        <v>0.12064</v>
      </c>
    </row>
    <row r="193" spans="2:17">
      <c r="B193" s="294" t="s">
        <v>11987</v>
      </c>
      <c r="C193" s="294">
        <v>1.899E-2</v>
      </c>
      <c r="D193" s="294">
        <v>0.18590999999999999</v>
      </c>
      <c r="E193" s="294">
        <v>0.21534</v>
      </c>
      <c r="F193" s="294">
        <v>0.14685000000000001</v>
      </c>
      <c r="G193" s="294">
        <v>2.6769999999999999E-2</v>
      </c>
      <c r="H193" s="294">
        <v>0.12008000000000001</v>
      </c>
      <c r="K193" s="36">
        <v>44623</v>
      </c>
      <c r="L193" s="180">
        <v>1.899E-2</v>
      </c>
      <c r="M193" s="180">
        <v>0.18590999999999999</v>
      </c>
      <c r="N193" s="180">
        <v>0.21534</v>
      </c>
      <c r="O193" s="180">
        <v>0.14685000000000001</v>
      </c>
      <c r="P193" s="180">
        <v>2.6769999999999999E-2</v>
      </c>
      <c r="Q193" s="180">
        <v>0.12008000000000001</v>
      </c>
    </row>
    <row r="194" spans="2:17">
      <c r="B194" s="294" t="s">
        <v>11988</v>
      </c>
      <c r="C194" s="294">
        <v>1.9300000000000001E-2</v>
      </c>
      <c r="D194" s="294">
        <v>0.18672</v>
      </c>
      <c r="E194" s="294">
        <v>0.21518999999999999</v>
      </c>
      <c r="F194" s="294">
        <v>0.14907999999999999</v>
      </c>
      <c r="G194" s="294">
        <v>2.6120000000000001E-2</v>
      </c>
      <c r="H194" s="294">
        <v>0.12296</v>
      </c>
      <c r="K194" s="36">
        <v>44622</v>
      </c>
      <c r="L194" s="180">
        <v>1.9300000000000001E-2</v>
      </c>
      <c r="M194" s="180">
        <v>0.18672</v>
      </c>
      <c r="N194" s="180">
        <v>0.21518999999999999</v>
      </c>
      <c r="O194" s="180">
        <v>0.14907999999999999</v>
      </c>
      <c r="P194" s="180">
        <v>2.6120000000000001E-2</v>
      </c>
      <c r="Q194" s="180">
        <v>0.12296</v>
      </c>
    </row>
    <row r="195" spans="2:17">
      <c r="B195" s="294" t="s">
        <v>11989</v>
      </c>
      <c r="C195" s="294">
        <v>1.9390000000000001E-2</v>
      </c>
      <c r="D195" s="294">
        <v>0.18534</v>
      </c>
      <c r="E195" s="294">
        <v>0.21573000000000001</v>
      </c>
      <c r="F195" s="294">
        <v>0.15017</v>
      </c>
      <c r="G195" s="294">
        <v>2.6849999999999999E-2</v>
      </c>
      <c r="H195" s="294">
        <v>0.12332</v>
      </c>
      <c r="K195" s="36">
        <v>44620</v>
      </c>
      <c r="L195" s="180">
        <v>1.9390000000000001E-2</v>
      </c>
      <c r="M195" s="180">
        <v>0.18534</v>
      </c>
      <c r="N195" s="180">
        <v>0.21573000000000001</v>
      </c>
      <c r="O195" s="180">
        <v>0.15017</v>
      </c>
      <c r="P195" s="180">
        <v>2.6849999999999999E-2</v>
      </c>
      <c r="Q195" s="180">
        <v>0.12332</v>
      </c>
    </row>
    <row r="196" spans="2:17">
      <c r="B196" s="294" t="s">
        <v>11990</v>
      </c>
      <c r="C196" s="294">
        <v>1.9519999999999999E-2</v>
      </c>
      <c r="D196" s="294">
        <v>0.18448000000000001</v>
      </c>
      <c r="E196" s="294">
        <v>0.21653</v>
      </c>
      <c r="F196" s="294">
        <v>0.15468000000000001</v>
      </c>
      <c r="G196" s="294">
        <v>2.6669999999999999E-2</v>
      </c>
      <c r="H196" s="294">
        <v>0.12801000000000001</v>
      </c>
      <c r="K196" s="36">
        <v>44617</v>
      </c>
      <c r="L196" s="180">
        <v>1.9519999999999999E-2</v>
      </c>
      <c r="M196" s="180">
        <v>0.18448000000000001</v>
      </c>
      <c r="N196" s="180">
        <v>0.21653</v>
      </c>
      <c r="O196" s="180">
        <v>0.15468000000000001</v>
      </c>
      <c r="P196" s="180">
        <v>2.6669999999999999E-2</v>
      </c>
      <c r="Q196" s="180">
        <v>0.12801000000000001</v>
      </c>
    </row>
    <row r="197" spans="2:17">
      <c r="B197" s="294" t="s">
        <v>11991</v>
      </c>
      <c r="C197" s="294">
        <v>1.9480000000000001E-2</v>
      </c>
      <c r="D197" s="294">
        <v>0.18243000000000001</v>
      </c>
      <c r="E197" s="294">
        <v>0.2165</v>
      </c>
      <c r="F197" s="294">
        <v>0.15451999999999999</v>
      </c>
      <c r="G197" s="294">
        <v>2.6200000000000001E-2</v>
      </c>
      <c r="H197" s="294">
        <v>0.12831999999999999</v>
      </c>
      <c r="K197" s="36">
        <v>44616</v>
      </c>
      <c r="L197" s="180">
        <v>1.9480000000000001E-2</v>
      </c>
      <c r="M197" s="180">
        <v>0.18243000000000001</v>
      </c>
      <c r="N197" s="180">
        <v>0.2165</v>
      </c>
      <c r="O197" s="180">
        <v>0.15451999999999999</v>
      </c>
      <c r="P197" s="180">
        <v>2.6200000000000001E-2</v>
      </c>
      <c r="Q197" s="180">
        <v>0.12831999999999999</v>
      </c>
    </row>
    <row r="198" spans="2:17">
      <c r="B198" s="294" t="s">
        <v>11992</v>
      </c>
      <c r="C198" s="294">
        <v>1.8859999999999998E-2</v>
      </c>
      <c r="D198" s="294">
        <v>0.18303</v>
      </c>
      <c r="E198" s="294">
        <v>0.21622</v>
      </c>
      <c r="F198" s="294">
        <v>0.15367</v>
      </c>
      <c r="G198" s="294">
        <v>2.7199999999999998E-2</v>
      </c>
      <c r="H198" s="294">
        <v>0.12647</v>
      </c>
      <c r="K198" s="36">
        <v>44615</v>
      </c>
      <c r="L198" s="180">
        <v>1.8859999999999998E-2</v>
      </c>
      <c r="M198" s="180">
        <v>0.18303</v>
      </c>
      <c r="N198" s="180">
        <v>0.21622</v>
      </c>
      <c r="O198" s="180">
        <v>0.15367</v>
      </c>
      <c r="P198" s="180">
        <v>2.7199999999999998E-2</v>
      </c>
      <c r="Q198" s="180">
        <v>0.12647</v>
      </c>
    </row>
    <row r="199" spans="2:17">
      <c r="B199" s="294" t="s">
        <v>11993</v>
      </c>
      <c r="C199" s="294">
        <v>1.8800000000000001E-2</v>
      </c>
      <c r="D199" s="294">
        <v>0.18429000000000001</v>
      </c>
      <c r="E199" s="294">
        <v>0.21612999999999999</v>
      </c>
      <c r="F199" s="294">
        <v>0.15417</v>
      </c>
      <c r="G199" s="294">
        <v>2.7150000000000001E-2</v>
      </c>
      <c r="H199" s="294">
        <v>0.12701999999999999</v>
      </c>
      <c r="K199" s="36">
        <v>44614</v>
      </c>
      <c r="L199" s="180">
        <v>1.8800000000000001E-2</v>
      </c>
      <c r="M199" s="180">
        <v>0.18429000000000001</v>
      </c>
      <c r="N199" s="180">
        <v>0.21612999999999999</v>
      </c>
      <c r="O199" s="180">
        <v>0.15417</v>
      </c>
      <c r="P199" s="180">
        <v>2.7150000000000001E-2</v>
      </c>
      <c r="Q199" s="180">
        <v>0.12701999999999999</v>
      </c>
    </row>
    <row r="200" spans="2:17">
      <c r="B200" s="294" t="s">
        <v>11994</v>
      </c>
      <c r="C200" s="294">
        <v>1.8180000000000002E-2</v>
      </c>
      <c r="D200" s="294">
        <v>0.1845</v>
      </c>
      <c r="E200" s="294">
        <v>0.21748000000000001</v>
      </c>
      <c r="F200" s="294">
        <v>0.1535</v>
      </c>
      <c r="G200" s="294">
        <v>2.7650000000000001E-2</v>
      </c>
      <c r="H200" s="294">
        <v>0.12584999999999999</v>
      </c>
      <c r="K200" s="36">
        <v>44613</v>
      </c>
      <c r="L200" s="180">
        <v>1.8180000000000002E-2</v>
      </c>
      <c r="M200" s="180">
        <v>0.1845</v>
      </c>
      <c r="N200" s="180">
        <v>0.21748000000000001</v>
      </c>
      <c r="O200" s="180">
        <v>0.1535</v>
      </c>
      <c r="P200" s="180">
        <v>2.7650000000000001E-2</v>
      </c>
      <c r="Q200" s="180">
        <v>0.12584999999999999</v>
      </c>
    </row>
    <row r="201" spans="2:17">
      <c r="B201" s="294" t="s">
        <v>11995</v>
      </c>
      <c r="C201" s="294">
        <v>1.8069999999999999E-2</v>
      </c>
      <c r="D201" s="294">
        <v>0.18459</v>
      </c>
      <c r="E201" s="294">
        <v>0.21737000000000001</v>
      </c>
      <c r="F201" s="294">
        <v>0.15198999999999999</v>
      </c>
      <c r="G201" s="294">
        <v>2.7300000000000001E-2</v>
      </c>
      <c r="H201" s="294">
        <v>0.12469</v>
      </c>
      <c r="K201" s="36">
        <v>44610</v>
      </c>
      <c r="L201" s="180">
        <v>1.8069999999999999E-2</v>
      </c>
      <c r="M201" s="180">
        <v>0.18459</v>
      </c>
      <c r="N201" s="180">
        <v>0.21737000000000001</v>
      </c>
      <c r="O201" s="180">
        <v>0.15198999999999999</v>
      </c>
      <c r="P201" s="180">
        <v>2.7300000000000001E-2</v>
      </c>
      <c r="Q201" s="180">
        <v>0.12469</v>
      </c>
    </row>
    <row r="202" spans="2:17">
      <c r="B202" s="294" t="s">
        <v>11996</v>
      </c>
      <c r="C202" s="294">
        <v>1.8030000000000001E-2</v>
      </c>
      <c r="D202" s="294">
        <v>0.18540999999999999</v>
      </c>
      <c r="E202" s="294">
        <v>0.21708</v>
      </c>
      <c r="F202" s="294">
        <v>0.1527</v>
      </c>
      <c r="G202" s="294">
        <v>2.708E-2</v>
      </c>
      <c r="H202" s="294">
        <v>0.12562000000000001</v>
      </c>
      <c r="K202" s="36">
        <v>44609</v>
      </c>
      <c r="L202" s="180">
        <v>1.8030000000000001E-2</v>
      </c>
      <c r="M202" s="180">
        <v>0.18540999999999999</v>
      </c>
      <c r="N202" s="180">
        <v>0.21708</v>
      </c>
      <c r="O202" s="180">
        <v>0.1527</v>
      </c>
      <c r="P202" s="180">
        <v>2.708E-2</v>
      </c>
      <c r="Q202" s="180">
        <v>0.12562000000000001</v>
      </c>
    </row>
    <row r="203" spans="2:17">
      <c r="B203" s="294" t="s">
        <v>11997</v>
      </c>
      <c r="C203" s="294">
        <v>1.797E-2</v>
      </c>
      <c r="D203" s="294">
        <v>0.18554000000000001</v>
      </c>
      <c r="E203" s="294">
        <v>0.21718000000000001</v>
      </c>
      <c r="F203" s="294">
        <v>0.15318999999999999</v>
      </c>
      <c r="G203" s="294">
        <v>2.7019999999999999E-2</v>
      </c>
      <c r="H203" s="294">
        <v>0.12617</v>
      </c>
      <c r="K203" s="36">
        <v>44608</v>
      </c>
      <c r="L203" s="180">
        <v>1.797E-2</v>
      </c>
      <c r="M203" s="180">
        <v>0.18554000000000001</v>
      </c>
      <c r="N203" s="180">
        <v>0.21718000000000001</v>
      </c>
      <c r="O203" s="180">
        <v>0.15318999999999999</v>
      </c>
      <c r="P203" s="180">
        <v>2.7019999999999999E-2</v>
      </c>
      <c r="Q203" s="180">
        <v>0.12617</v>
      </c>
    </row>
    <row r="204" spans="2:17">
      <c r="B204" s="294" t="s">
        <v>11998</v>
      </c>
      <c r="C204" s="294">
        <v>1.831E-2</v>
      </c>
      <c r="D204" s="294">
        <v>0.18429999999999999</v>
      </c>
      <c r="E204" s="294">
        <v>0.21631</v>
      </c>
      <c r="F204" s="294">
        <v>0.15337000000000001</v>
      </c>
      <c r="G204" s="294">
        <v>2.7150000000000001E-2</v>
      </c>
      <c r="H204" s="294">
        <v>0.12622</v>
      </c>
      <c r="K204" s="36">
        <v>44607</v>
      </c>
      <c r="L204" s="180">
        <v>1.831E-2</v>
      </c>
      <c r="M204" s="180">
        <v>0.18429999999999999</v>
      </c>
      <c r="N204" s="180">
        <v>0.21631</v>
      </c>
      <c r="O204" s="180">
        <v>0.15337000000000001</v>
      </c>
      <c r="P204" s="180">
        <v>2.7150000000000001E-2</v>
      </c>
      <c r="Q204" s="180">
        <v>0.12622</v>
      </c>
    </row>
    <row r="205" spans="2:17">
      <c r="B205" s="294" t="s">
        <v>11999</v>
      </c>
      <c r="C205" s="294">
        <v>1.8190000000000001E-2</v>
      </c>
      <c r="D205" s="294">
        <v>0.18468999999999999</v>
      </c>
      <c r="E205" s="294">
        <v>0.21729999999999999</v>
      </c>
      <c r="F205" s="294">
        <v>0.15090000000000001</v>
      </c>
      <c r="G205" s="294">
        <v>2.7300000000000001E-2</v>
      </c>
      <c r="H205" s="294">
        <v>0.1236</v>
      </c>
      <c r="K205" s="36">
        <v>44606</v>
      </c>
      <c r="L205" s="180">
        <v>1.8190000000000001E-2</v>
      </c>
      <c r="M205" s="180">
        <v>0.18468999999999999</v>
      </c>
      <c r="N205" s="180">
        <v>0.21729999999999999</v>
      </c>
      <c r="O205" s="180">
        <v>0.15090000000000001</v>
      </c>
      <c r="P205" s="180">
        <v>2.7300000000000001E-2</v>
      </c>
      <c r="Q205" s="180">
        <v>0.1236</v>
      </c>
    </row>
    <row r="206" spans="2:17">
      <c r="B206" s="294" t="s">
        <v>12000</v>
      </c>
      <c r="C206" s="294">
        <v>1.762E-2</v>
      </c>
      <c r="D206" s="294">
        <v>0.18682000000000001</v>
      </c>
      <c r="E206" s="294">
        <v>0.21515000000000001</v>
      </c>
      <c r="F206" s="294">
        <v>0.13908999999999999</v>
      </c>
      <c r="G206" s="294">
        <v>2.7349999999999999E-2</v>
      </c>
      <c r="H206" s="294">
        <v>0.11174000000000001</v>
      </c>
      <c r="K206" s="36">
        <v>44603</v>
      </c>
      <c r="L206" s="180">
        <v>1.762E-2</v>
      </c>
      <c r="M206" s="180">
        <v>0.18682000000000001</v>
      </c>
      <c r="N206" s="180">
        <v>0.21515000000000001</v>
      </c>
      <c r="O206" s="180">
        <v>0.13908999999999999</v>
      </c>
      <c r="P206" s="180">
        <v>2.7349999999999999E-2</v>
      </c>
      <c r="Q206" s="180">
        <v>0.11174000000000001</v>
      </c>
    </row>
    <row r="207" spans="2:17">
      <c r="B207" s="294" t="s">
        <v>12001</v>
      </c>
      <c r="C207" s="294">
        <v>1.7330000000000002E-2</v>
      </c>
      <c r="D207" s="294">
        <v>0.18468000000000001</v>
      </c>
      <c r="E207" s="294">
        <v>0.21421000000000001</v>
      </c>
      <c r="F207" s="294">
        <v>0.13779</v>
      </c>
      <c r="G207" s="294">
        <v>2.682E-2</v>
      </c>
      <c r="H207" s="294">
        <v>0.11097</v>
      </c>
      <c r="K207" s="36">
        <v>44602</v>
      </c>
      <c r="L207" s="180">
        <v>1.7330000000000002E-2</v>
      </c>
      <c r="M207" s="180">
        <v>0.18468000000000001</v>
      </c>
      <c r="N207" s="180">
        <v>0.21421000000000001</v>
      </c>
      <c r="O207" s="180">
        <v>0.13779</v>
      </c>
      <c r="P207" s="180">
        <v>2.682E-2</v>
      </c>
      <c r="Q207" s="180">
        <v>0.11097</v>
      </c>
    </row>
    <row r="208" spans="2:17">
      <c r="B208" s="294" t="s">
        <v>12002</v>
      </c>
      <c r="C208" s="294">
        <v>1.669E-2</v>
      </c>
      <c r="D208" s="294">
        <v>0.18246999999999999</v>
      </c>
      <c r="E208" s="294">
        <v>0.21193999999999999</v>
      </c>
      <c r="F208" s="294">
        <v>0.13700999999999999</v>
      </c>
      <c r="G208" s="294">
        <v>2.682E-2</v>
      </c>
      <c r="H208" s="294">
        <v>0.11019</v>
      </c>
      <c r="K208" s="36">
        <v>44601</v>
      </c>
      <c r="L208" s="180">
        <v>1.669E-2</v>
      </c>
      <c r="M208" s="180">
        <v>0.18246999999999999</v>
      </c>
      <c r="N208" s="180">
        <v>0.21193999999999999</v>
      </c>
      <c r="O208" s="180">
        <v>0.13700999999999999</v>
      </c>
      <c r="P208" s="180">
        <v>2.682E-2</v>
      </c>
      <c r="Q208" s="180">
        <v>0.11019</v>
      </c>
    </row>
    <row r="209" spans="2:17">
      <c r="B209" s="294" t="s">
        <v>12003</v>
      </c>
      <c r="C209" s="294">
        <v>1.644E-2</v>
      </c>
      <c r="D209" s="294">
        <v>0.18045</v>
      </c>
      <c r="E209" s="294">
        <v>0.21052999999999999</v>
      </c>
      <c r="F209" s="294">
        <v>0.13702</v>
      </c>
      <c r="G209" s="294">
        <v>2.7220000000000001E-2</v>
      </c>
      <c r="H209" s="294">
        <v>0.10979999999999999</v>
      </c>
      <c r="K209" s="36">
        <v>44600</v>
      </c>
      <c r="L209" s="180">
        <v>1.644E-2</v>
      </c>
      <c r="M209" s="180">
        <v>0.18045</v>
      </c>
      <c r="N209" s="180">
        <v>0.21052999999999999</v>
      </c>
      <c r="O209" s="180">
        <v>0.13702</v>
      </c>
      <c r="P209" s="180">
        <v>2.7220000000000001E-2</v>
      </c>
      <c r="Q209" s="180">
        <v>0.10979999999999999</v>
      </c>
    </row>
    <row r="210" spans="2:17">
      <c r="B210" s="294" t="s">
        <v>12004</v>
      </c>
      <c r="C210" s="294">
        <v>1.634E-2</v>
      </c>
      <c r="D210" s="294">
        <v>0.19547999999999999</v>
      </c>
      <c r="E210" s="294">
        <v>0.21248</v>
      </c>
      <c r="F210" s="294">
        <v>0.14491999999999999</v>
      </c>
      <c r="G210" s="294">
        <v>2.6370000000000001E-2</v>
      </c>
      <c r="H210" s="294">
        <v>0.11855</v>
      </c>
      <c r="K210" s="36">
        <v>44599</v>
      </c>
      <c r="L210" s="180">
        <v>1.634E-2</v>
      </c>
      <c r="M210" s="180">
        <v>0.19547999999999999</v>
      </c>
      <c r="N210" s="180">
        <v>0.21248</v>
      </c>
      <c r="O210" s="180">
        <v>0.14491999999999999</v>
      </c>
      <c r="P210" s="180">
        <v>2.6370000000000001E-2</v>
      </c>
      <c r="Q210" s="180">
        <v>0.11855</v>
      </c>
    </row>
    <row r="211" spans="2:17">
      <c r="B211" s="294" t="s">
        <v>12005</v>
      </c>
      <c r="C211" s="294">
        <v>1.457E-2</v>
      </c>
      <c r="D211" s="294">
        <v>0.20247000000000001</v>
      </c>
      <c r="E211" s="294">
        <v>0.21306</v>
      </c>
      <c r="F211" s="294">
        <v>0.14809</v>
      </c>
      <c r="G211" s="294">
        <v>2.6020000000000001E-2</v>
      </c>
      <c r="H211" s="294">
        <v>0.12207</v>
      </c>
      <c r="K211" s="36">
        <v>44596</v>
      </c>
      <c r="L211" s="180">
        <v>1.457E-2</v>
      </c>
      <c r="M211" s="180">
        <v>0.20247000000000001</v>
      </c>
      <c r="N211" s="180">
        <v>0.21306</v>
      </c>
      <c r="O211" s="180">
        <v>0.14809</v>
      </c>
      <c r="P211" s="180">
        <v>2.6020000000000001E-2</v>
      </c>
      <c r="Q211" s="180">
        <v>0.12207</v>
      </c>
    </row>
    <row r="212" spans="2:17">
      <c r="B212" s="294" t="s">
        <v>12006</v>
      </c>
      <c r="C212" s="294">
        <v>1.472E-2</v>
      </c>
      <c r="D212" s="294">
        <v>0.20422999999999999</v>
      </c>
      <c r="E212" s="294">
        <v>0.21299000000000001</v>
      </c>
      <c r="F212" s="294">
        <v>0.15090000000000001</v>
      </c>
      <c r="G212" s="294">
        <v>2.562E-2</v>
      </c>
      <c r="H212" s="294">
        <v>0.12528</v>
      </c>
      <c r="K212" s="36">
        <v>44595</v>
      </c>
      <c r="L212" s="180">
        <v>1.472E-2</v>
      </c>
      <c r="M212" s="180">
        <v>0.20422999999999999</v>
      </c>
      <c r="N212" s="180">
        <v>0.21299000000000001</v>
      </c>
      <c r="O212" s="180">
        <v>0.15090000000000001</v>
      </c>
      <c r="P212" s="180">
        <v>2.562E-2</v>
      </c>
      <c r="Q212" s="180">
        <v>0.12528</v>
      </c>
    </row>
    <row r="213" spans="2:17">
      <c r="B213" s="294" t="s">
        <v>12007</v>
      </c>
      <c r="C213" s="294">
        <v>1.6570000000000001E-2</v>
      </c>
      <c r="D213" s="294">
        <v>0.21023</v>
      </c>
      <c r="E213" s="294">
        <v>0.21190000000000001</v>
      </c>
      <c r="F213" s="294">
        <v>0.15431</v>
      </c>
      <c r="G213" s="294">
        <v>2.5899999999999999E-2</v>
      </c>
      <c r="H213" s="294">
        <v>0.12841</v>
      </c>
      <c r="K213" s="36">
        <v>44589</v>
      </c>
      <c r="L213" s="180">
        <v>1.6570000000000001E-2</v>
      </c>
      <c r="M213" s="180">
        <v>0.21023</v>
      </c>
      <c r="N213" s="180">
        <v>0.21190000000000001</v>
      </c>
      <c r="O213" s="180">
        <v>0.15431</v>
      </c>
      <c r="P213" s="180">
        <v>2.5899999999999999E-2</v>
      </c>
      <c r="Q213" s="180">
        <v>0.12841</v>
      </c>
    </row>
    <row r="214" spans="2:17">
      <c r="B214" s="294" t="s">
        <v>12008</v>
      </c>
      <c r="C214" s="294">
        <v>1.7899999999999999E-2</v>
      </c>
      <c r="D214" s="294">
        <v>0.19398000000000001</v>
      </c>
      <c r="E214" s="294">
        <v>0.21045</v>
      </c>
      <c r="F214" s="294">
        <v>0.15804000000000001</v>
      </c>
      <c r="G214" s="294">
        <v>2.6100000000000002E-2</v>
      </c>
      <c r="H214" s="294">
        <v>0.13194</v>
      </c>
      <c r="K214" s="36">
        <v>44588</v>
      </c>
      <c r="L214" s="180">
        <v>1.7899999999999999E-2</v>
      </c>
      <c r="M214" s="180">
        <v>0.19398000000000001</v>
      </c>
      <c r="N214" s="180">
        <v>0.21045</v>
      </c>
      <c r="O214" s="180">
        <v>0.15804000000000001</v>
      </c>
      <c r="P214" s="180">
        <v>2.6100000000000002E-2</v>
      </c>
      <c r="Q214" s="180">
        <v>0.13194</v>
      </c>
    </row>
    <row r="215" spans="2:17">
      <c r="B215" s="294" t="s">
        <v>12009</v>
      </c>
      <c r="C215" s="294">
        <v>1.7129999999999999E-2</v>
      </c>
      <c r="D215" s="294">
        <v>0.17885999999999999</v>
      </c>
      <c r="E215" s="294">
        <v>0.20813999999999999</v>
      </c>
      <c r="F215" s="294">
        <v>0.15051999999999999</v>
      </c>
      <c r="G215" s="294">
        <v>2.562E-2</v>
      </c>
      <c r="H215" s="294">
        <v>0.1249</v>
      </c>
      <c r="K215" s="36">
        <v>44587</v>
      </c>
      <c r="L215" s="180">
        <v>1.7129999999999999E-2</v>
      </c>
      <c r="M215" s="180">
        <v>0.17885999999999999</v>
      </c>
      <c r="N215" s="180">
        <v>0.20813999999999999</v>
      </c>
      <c r="O215" s="180">
        <v>0.15051999999999999</v>
      </c>
      <c r="P215" s="180">
        <v>2.562E-2</v>
      </c>
      <c r="Q215" s="180">
        <v>0.1249</v>
      </c>
    </row>
    <row r="216" spans="2:17">
      <c r="B216" s="294" t="s">
        <v>12010</v>
      </c>
      <c r="C216" s="294">
        <v>1.6070000000000001E-2</v>
      </c>
      <c r="D216" s="294">
        <v>0.18326000000000001</v>
      </c>
      <c r="E216" s="294">
        <v>0.20688999999999999</v>
      </c>
      <c r="F216" s="294">
        <v>0.15261</v>
      </c>
      <c r="G216" s="294">
        <v>2.5770000000000001E-2</v>
      </c>
      <c r="H216" s="294">
        <v>0.12684000000000001</v>
      </c>
      <c r="K216" s="36">
        <v>44586</v>
      </c>
      <c r="L216" s="180">
        <v>1.6070000000000001E-2</v>
      </c>
      <c r="M216" s="180">
        <v>0.18326000000000001</v>
      </c>
      <c r="N216" s="180">
        <v>0.20688999999999999</v>
      </c>
      <c r="O216" s="180">
        <v>0.15261</v>
      </c>
      <c r="P216" s="180">
        <v>2.5770000000000001E-2</v>
      </c>
      <c r="Q216" s="180">
        <v>0.12684000000000001</v>
      </c>
    </row>
    <row r="217" spans="2:17">
      <c r="B217" s="294" t="s">
        <v>12011</v>
      </c>
      <c r="C217" s="294">
        <v>1.5610000000000001E-2</v>
      </c>
      <c r="D217" s="294">
        <v>0.18334</v>
      </c>
      <c r="E217" s="294">
        <v>0.20693</v>
      </c>
      <c r="F217" s="294">
        <v>0.15129000000000001</v>
      </c>
      <c r="G217" s="294">
        <v>2.5499999999999998E-2</v>
      </c>
      <c r="H217" s="294">
        <v>0.12579000000000001</v>
      </c>
      <c r="K217" s="36">
        <v>44585</v>
      </c>
      <c r="L217" s="180">
        <v>1.5610000000000001E-2</v>
      </c>
      <c r="M217" s="180">
        <v>0.18334</v>
      </c>
      <c r="N217" s="180">
        <v>0.20693</v>
      </c>
      <c r="O217" s="180">
        <v>0.15129000000000001</v>
      </c>
      <c r="P217" s="180">
        <v>2.5499999999999998E-2</v>
      </c>
      <c r="Q217" s="180">
        <v>0.12579000000000001</v>
      </c>
    </row>
    <row r="218" spans="2:17">
      <c r="B218" s="294" t="s">
        <v>12012</v>
      </c>
      <c r="C218" s="294">
        <v>1.532E-2</v>
      </c>
      <c r="D218" s="294">
        <v>0.18498000000000001</v>
      </c>
      <c r="E218" s="294">
        <v>0.20659</v>
      </c>
      <c r="F218" s="294">
        <v>0.15076000000000001</v>
      </c>
      <c r="G218" s="294">
        <v>2.5420000000000002E-2</v>
      </c>
      <c r="H218" s="294">
        <v>0.12534000000000001</v>
      </c>
      <c r="K218" s="36">
        <v>44582</v>
      </c>
      <c r="L218" s="180">
        <v>1.532E-2</v>
      </c>
      <c r="M218" s="180">
        <v>0.18498000000000001</v>
      </c>
      <c r="N218" s="180">
        <v>0.20659</v>
      </c>
      <c r="O218" s="180">
        <v>0.15076000000000001</v>
      </c>
      <c r="P218" s="180">
        <v>2.5420000000000002E-2</v>
      </c>
      <c r="Q218" s="180">
        <v>0.12534000000000001</v>
      </c>
    </row>
    <row r="219" spans="2:17">
      <c r="B219" s="294" t="s">
        <v>12013</v>
      </c>
      <c r="C219" s="294">
        <v>1.5180000000000001E-2</v>
      </c>
      <c r="D219" s="294">
        <v>0.18443000000000001</v>
      </c>
      <c r="E219" s="294">
        <v>0.20723</v>
      </c>
      <c r="F219" s="294">
        <v>0.15012</v>
      </c>
      <c r="G219" s="294">
        <v>2.555E-2</v>
      </c>
      <c r="H219" s="294">
        <v>0.12457</v>
      </c>
      <c r="K219" s="36">
        <v>44581</v>
      </c>
      <c r="L219" s="180">
        <v>1.5180000000000001E-2</v>
      </c>
      <c r="M219" s="180">
        <v>0.18443000000000001</v>
      </c>
      <c r="N219" s="180">
        <v>0.20723</v>
      </c>
      <c r="O219" s="180">
        <v>0.15012</v>
      </c>
      <c r="P219" s="180">
        <v>2.555E-2</v>
      </c>
      <c r="Q219" s="180">
        <v>0.12457</v>
      </c>
    </row>
    <row r="220" spans="2:17">
      <c r="B220" s="294" t="s">
        <v>12014</v>
      </c>
      <c r="C220" s="294">
        <v>1.528E-2</v>
      </c>
      <c r="D220" s="294">
        <v>0.18287999999999999</v>
      </c>
      <c r="E220" s="294">
        <v>0.20694000000000001</v>
      </c>
      <c r="F220" s="294">
        <v>0.14998</v>
      </c>
      <c r="G220" s="294">
        <v>2.53E-2</v>
      </c>
      <c r="H220" s="294">
        <v>0.12468</v>
      </c>
      <c r="K220" s="36">
        <v>44580</v>
      </c>
      <c r="L220" s="180">
        <v>1.528E-2</v>
      </c>
      <c r="M220" s="180">
        <v>0.18287999999999999</v>
      </c>
      <c r="N220" s="180">
        <v>0.20694000000000001</v>
      </c>
      <c r="O220" s="180">
        <v>0.14998</v>
      </c>
      <c r="P220" s="180">
        <v>2.53E-2</v>
      </c>
      <c r="Q220" s="180">
        <v>0.12468</v>
      </c>
    </row>
    <row r="221" spans="2:17">
      <c r="B221" s="294" t="s">
        <v>12015</v>
      </c>
      <c r="C221" s="294">
        <v>1.516E-2</v>
      </c>
      <c r="D221" s="294">
        <v>0.18293000000000001</v>
      </c>
      <c r="E221" s="294">
        <v>0.20684</v>
      </c>
      <c r="F221" s="294">
        <v>0.14971999999999999</v>
      </c>
      <c r="G221" s="294">
        <v>2.5389999999999999E-2</v>
      </c>
      <c r="H221" s="294">
        <v>0.12433</v>
      </c>
      <c r="K221" s="36">
        <v>44579</v>
      </c>
      <c r="L221" s="180">
        <v>1.516E-2</v>
      </c>
      <c r="M221" s="180">
        <v>0.18293000000000001</v>
      </c>
      <c r="N221" s="180">
        <v>0.20684</v>
      </c>
      <c r="O221" s="180">
        <v>0.14971999999999999</v>
      </c>
      <c r="P221" s="180">
        <v>2.5389999999999999E-2</v>
      </c>
      <c r="Q221" s="180">
        <v>0.12433</v>
      </c>
    </row>
    <row r="222" spans="2:17">
      <c r="B222" s="294" t="s">
        <v>12016</v>
      </c>
      <c r="C222" s="294">
        <v>1.503E-2</v>
      </c>
      <c r="D222" s="294">
        <v>0.18282000000000001</v>
      </c>
      <c r="E222" s="294">
        <v>0.20621999999999999</v>
      </c>
      <c r="F222" s="294">
        <v>0.14921000000000001</v>
      </c>
      <c r="G222" s="294">
        <v>2.5649999999999999E-2</v>
      </c>
      <c r="H222" s="294">
        <v>0.12356</v>
      </c>
      <c r="K222" s="36">
        <v>44578</v>
      </c>
      <c r="L222" s="180">
        <v>1.503E-2</v>
      </c>
      <c r="M222" s="180">
        <v>0.18282000000000001</v>
      </c>
      <c r="N222" s="180">
        <v>0.20621999999999999</v>
      </c>
      <c r="O222" s="180">
        <v>0.14921000000000001</v>
      </c>
      <c r="P222" s="180">
        <v>2.5649999999999999E-2</v>
      </c>
      <c r="Q222" s="180">
        <v>0.12356</v>
      </c>
    </row>
    <row r="223" spans="2:17">
      <c r="B223" s="294" t="s">
        <v>12017</v>
      </c>
      <c r="C223" s="294">
        <v>1.4880000000000001E-2</v>
      </c>
      <c r="D223" s="294">
        <v>0.17813999999999999</v>
      </c>
      <c r="E223" s="294">
        <v>0.20558999999999999</v>
      </c>
      <c r="F223" s="294">
        <v>0.15035999999999999</v>
      </c>
      <c r="G223" s="294">
        <v>2.4639999999999999E-2</v>
      </c>
      <c r="H223" s="294">
        <v>0.12572</v>
      </c>
      <c r="K223" s="36">
        <v>44575</v>
      </c>
      <c r="L223" s="180">
        <v>1.4880000000000001E-2</v>
      </c>
      <c r="M223" s="180">
        <v>0.17813999999999999</v>
      </c>
      <c r="N223" s="180">
        <v>0.20558999999999999</v>
      </c>
      <c r="O223" s="180">
        <v>0.15035999999999999</v>
      </c>
      <c r="P223" s="180">
        <v>2.4639999999999999E-2</v>
      </c>
      <c r="Q223" s="180">
        <v>0.12572</v>
      </c>
    </row>
    <row r="224" spans="2:17">
      <c r="B224" s="294" t="s">
        <v>12018</v>
      </c>
      <c r="C224" s="294">
        <v>1.461E-2</v>
      </c>
      <c r="D224" s="294">
        <v>0.18196999999999999</v>
      </c>
      <c r="E224" s="294">
        <v>0.20535</v>
      </c>
      <c r="F224" s="294">
        <v>0.14892</v>
      </c>
      <c r="G224" s="294">
        <v>2.392E-2</v>
      </c>
      <c r="H224" s="294">
        <v>0.125</v>
      </c>
      <c r="K224" s="36">
        <v>44574</v>
      </c>
      <c r="L224" s="180">
        <v>1.461E-2</v>
      </c>
      <c r="M224" s="180">
        <v>0.18196999999999999</v>
      </c>
      <c r="N224" s="180">
        <v>0.20535</v>
      </c>
      <c r="O224" s="180">
        <v>0.14892</v>
      </c>
      <c r="P224" s="180">
        <v>2.392E-2</v>
      </c>
      <c r="Q224" s="180">
        <v>0.125</v>
      </c>
    </row>
    <row r="225" spans="2:17">
      <c r="B225" s="294" t="s">
        <v>12019</v>
      </c>
      <c r="C225" s="294">
        <v>1.472E-2</v>
      </c>
      <c r="D225" s="294">
        <v>0.18523999999999999</v>
      </c>
      <c r="E225" s="294">
        <v>0.20552000000000001</v>
      </c>
      <c r="F225" s="294">
        <v>0.14996000000000001</v>
      </c>
      <c r="G225" s="294">
        <v>2.4150000000000001E-2</v>
      </c>
      <c r="H225" s="294">
        <v>0.12581000000000001</v>
      </c>
      <c r="K225" s="36">
        <v>44573</v>
      </c>
      <c r="L225" s="180">
        <v>1.472E-2</v>
      </c>
      <c r="M225" s="180">
        <v>0.18523999999999999</v>
      </c>
      <c r="N225" s="180">
        <v>0.20552000000000001</v>
      </c>
      <c r="O225" s="180">
        <v>0.14996000000000001</v>
      </c>
      <c r="P225" s="180">
        <v>2.4150000000000001E-2</v>
      </c>
      <c r="Q225" s="180">
        <v>0.12581000000000001</v>
      </c>
    </row>
    <row r="226" spans="2:17">
      <c r="B226" s="294" t="s">
        <v>12020</v>
      </c>
      <c r="C226" s="294">
        <v>1.4760000000000001E-2</v>
      </c>
      <c r="D226" s="294">
        <v>0.16936999999999999</v>
      </c>
      <c r="E226" s="294">
        <v>0.20543</v>
      </c>
      <c r="F226" s="294">
        <v>0.14282</v>
      </c>
      <c r="G226" s="294">
        <v>2.4799999999999999E-2</v>
      </c>
      <c r="H226" s="294">
        <v>0.11802</v>
      </c>
      <c r="K226" s="36">
        <v>44572</v>
      </c>
      <c r="L226" s="180">
        <v>1.4760000000000001E-2</v>
      </c>
      <c r="M226" s="180">
        <v>0.16936999999999999</v>
      </c>
      <c r="N226" s="180">
        <v>0.20543</v>
      </c>
      <c r="O226" s="180">
        <v>0.14282</v>
      </c>
      <c r="P226" s="180">
        <v>2.4799999999999999E-2</v>
      </c>
      <c r="Q226" s="180">
        <v>0.11802</v>
      </c>
    </row>
    <row r="227" spans="2:17">
      <c r="B227" s="294" t="s">
        <v>12021</v>
      </c>
      <c r="C227" s="294">
        <v>1.477E-2</v>
      </c>
      <c r="D227" s="294">
        <v>0.17899000000000001</v>
      </c>
      <c r="E227" s="294">
        <v>0.20519000000000001</v>
      </c>
      <c r="F227" s="294">
        <v>0.14588999999999999</v>
      </c>
      <c r="G227" s="294">
        <v>2.477E-2</v>
      </c>
      <c r="H227" s="294">
        <v>0.12112000000000001</v>
      </c>
      <c r="K227" s="36">
        <v>44571</v>
      </c>
      <c r="L227" s="180">
        <v>1.477E-2</v>
      </c>
      <c r="M227" s="180">
        <v>0.17899000000000001</v>
      </c>
      <c r="N227" s="180">
        <v>0.20519000000000001</v>
      </c>
      <c r="O227" s="180">
        <v>0.14588999999999999</v>
      </c>
      <c r="P227" s="180">
        <v>2.477E-2</v>
      </c>
      <c r="Q227" s="180">
        <v>0.12112000000000001</v>
      </c>
    </row>
    <row r="228" spans="2:17">
      <c r="B228" s="294" t="s">
        <v>12022</v>
      </c>
      <c r="C228" s="294">
        <v>1.47E-2</v>
      </c>
      <c r="D228" s="294">
        <v>0.18254000000000001</v>
      </c>
      <c r="E228" s="294">
        <v>0.20651</v>
      </c>
      <c r="F228" s="294">
        <v>0.14560999999999999</v>
      </c>
      <c r="G228" s="294">
        <v>2.4570000000000002E-2</v>
      </c>
      <c r="H228" s="294">
        <v>0.12103999999999999</v>
      </c>
      <c r="K228" s="36">
        <v>44568</v>
      </c>
      <c r="L228" s="180">
        <v>1.47E-2</v>
      </c>
      <c r="M228" s="180">
        <v>0.18254000000000001</v>
      </c>
      <c r="N228" s="180">
        <v>0.20651</v>
      </c>
      <c r="O228" s="180">
        <v>0.14560999999999999</v>
      </c>
      <c r="P228" s="180">
        <v>2.4570000000000002E-2</v>
      </c>
      <c r="Q228" s="180">
        <v>0.12103999999999999</v>
      </c>
    </row>
    <row r="229" spans="2:17">
      <c r="B229" s="294" t="s">
        <v>12023</v>
      </c>
      <c r="C229" s="294">
        <v>1.4880000000000001E-2</v>
      </c>
      <c r="D229" s="294">
        <v>0.17688000000000001</v>
      </c>
      <c r="E229" s="294">
        <v>0.20788000000000001</v>
      </c>
      <c r="F229" s="294">
        <v>0.14430000000000001</v>
      </c>
      <c r="G229" s="294">
        <v>2.4850000000000001E-2</v>
      </c>
      <c r="H229" s="294">
        <v>0.11945</v>
      </c>
      <c r="K229" s="36">
        <v>44567</v>
      </c>
      <c r="L229" s="180">
        <v>1.4880000000000001E-2</v>
      </c>
      <c r="M229" s="180">
        <v>0.17688000000000001</v>
      </c>
      <c r="N229" s="180">
        <v>0.20788000000000001</v>
      </c>
      <c r="O229" s="180">
        <v>0.14430000000000001</v>
      </c>
      <c r="P229" s="180">
        <v>2.4850000000000001E-2</v>
      </c>
      <c r="Q229" s="180">
        <v>0.11945</v>
      </c>
    </row>
    <row r="230" spans="2:17">
      <c r="B230" s="294" t="s">
        <v>12024</v>
      </c>
      <c r="C230" s="294">
        <v>1.4919999999999999E-2</v>
      </c>
      <c r="D230" s="294">
        <v>0.17557</v>
      </c>
      <c r="E230" s="294">
        <v>0.20744000000000001</v>
      </c>
      <c r="F230" s="294">
        <v>0.14197000000000001</v>
      </c>
      <c r="G230" s="294">
        <v>2.367E-2</v>
      </c>
      <c r="H230" s="294">
        <v>0.1183</v>
      </c>
      <c r="K230" s="36">
        <v>44566</v>
      </c>
      <c r="L230" s="180">
        <v>1.4919999999999999E-2</v>
      </c>
      <c r="M230" s="180">
        <v>0.17557</v>
      </c>
      <c r="N230" s="180">
        <v>0.20744000000000001</v>
      </c>
      <c r="O230" s="180">
        <v>0.14197000000000001</v>
      </c>
      <c r="P230" s="180">
        <v>2.367E-2</v>
      </c>
      <c r="Q230" s="180">
        <v>0.1183</v>
      </c>
    </row>
    <row r="231" spans="2:17">
      <c r="B231" s="294" t="s">
        <v>12025</v>
      </c>
      <c r="C231" s="294">
        <v>1.4959999999999999E-2</v>
      </c>
      <c r="D231" s="294">
        <v>0.18148</v>
      </c>
      <c r="E231" s="294">
        <v>0.20888000000000001</v>
      </c>
      <c r="F231" s="294">
        <v>0.14430000000000001</v>
      </c>
      <c r="G231" s="294">
        <v>2.3269999999999999E-2</v>
      </c>
      <c r="H231" s="294">
        <v>0.12103</v>
      </c>
      <c r="K231" s="36">
        <v>44565</v>
      </c>
      <c r="L231" s="180">
        <v>1.4959999999999999E-2</v>
      </c>
      <c r="M231" s="180">
        <v>0.18148</v>
      </c>
      <c r="N231" s="180">
        <v>0.20888000000000001</v>
      </c>
      <c r="O231" s="180">
        <v>0.14430000000000001</v>
      </c>
      <c r="P231" s="180">
        <v>2.3269999999999999E-2</v>
      </c>
      <c r="Q231" s="180">
        <v>0.12103</v>
      </c>
    </row>
    <row r="232" spans="2:17">
      <c r="B232" s="294" t="s">
        <v>12026</v>
      </c>
      <c r="C232" s="294">
        <v>1.4930000000000001E-2</v>
      </c>
      <c r="D232" s="294">
        <v>0.18476000000000001</v>
      </c>
      <c r="E232" s="294">
        <v>0.21595</v>
      </c>
      <c r="F232" s="294">
        <v>0.14219999999999999</v>
      </c>
      <c r="G232" s="294">
        <v>2.3300000000000001E-2</v>
      </c>
      <c r="H232" s="294">
        <v>0.11890000000000001</v>
      </c>
      <c r="K232" s="36">
        <v>44564</v>
      </c>
      <c r="L232" s="180">
        <v>1.4930000000000001E-2</v>
      </c>
      <c r="M232" s="180">
        <v>0.18476000000000001</v>
      </c>
      <c r="N232" s="180">
        <v>0.21595</v>
      </c>
      <c r="O232" s="180">
        <v>0.14219999999999999</v>
      </c>
      <c r="P232" s="180">
        <v>2.3300000000000001E-2</v>
      </c>
      <c r="Q232" s="180">
        <v>0.11890000000000001</v>
      </c>
    </row>
    <row r="233" spans="2:17">
      <c r="B233" s="294" t="s">
        <v>12027</v>
      </c>
      <c r="C233" s="294">
        <v>1.4590000000000001E-2</v>
      </c>
      <c r="D233" s="294">
        <v>0.17230999999999999</v>
      </c>
      <c r="E233" s="294">
        <v>0.20569999999999999</v>
      </c>
      <c r="F233" s="294">
        <v>0.12608</v>
      </c>
      <c r="G233" s="294">
        <v>2.2550000000000001E-2</v>
      </c>
      <c r="H233" s="294">
        <v>0.10353</v>
      </c>
      <c r="K233" s="36">
        <v>44560</v>
      </c>
      <c r="L233" s="180">
        <v>1.4590000000000001E-2</v>
      </c>
      <c r="M233" s="180">
        <v>0.17230999999999999</v>
      </c>
      <c r="N233" s="180">
        <v>0.20569999999999999</v>
      </c>
      <c r="O233" s="180">
        <v>0.12608</v>
      </c>
      <c r="P233" s="180">
        <v>2.2550000000000001E-2</v>
      </c>
      <c r="Q233" s="180">
        <v>0.10353</v>
      </c>
    </row>
    <row r="234" spans="2:17">
      <c r="B234" s="294" t="s">
        <v>12028</v>
      </c>
      <c r="C234" s="294">
        <v>1.4500000000000001E-2</v>
      </c>
      <c r="D234" s="294">
        <v>0.17197000000000001</v>
      </c>
      <c r="E234" s="294">
        <v>0.20566999999999999</v>
      </c>
      <c r="F234" s="294">
        <v>0.12562999999999999</v>
      </c>
      <c r="G234" s="294">
        <v>2.1749999999999999E-2</v>
      </c>
      <c r="H234" s="294">
        <v>0.10388</v>
      </c>
      <c r="K234" s="36">
        <v>44559</v>
      </c>
      <c r="L234" s="180">
        <v>1.4500000000000001E-2</v>
      </c>
      <c r="M234" s="180">
        <v>0.17197000000000001</v>
      </c>
      <c r="N234" s="180">
        <v>0.20566999999999999</v>
      </c>
      <c r="O234" s="180">
        <v>0.12562999999999999</v>
      </c>
      <c r="P234" s="180">
        <v>2.1749999999999999E-2</v>
      </c>
      <c r="Q234" s="180">
        <v>0.10388</v>
      </c>
    </row>
    <row r="235" spans="2:17">
      <c r="B235" s="294" t="s">
        <v>12029</v>
      </c>
      <c r="C235" s="294">
        <v>1.434E-2</v>
      </c>
      <c r="D235" s="294">
        <v>0.17171</v>
      </c>
      <c r="E235" s="294">
        <v>0.20560999999999999</v>
      </c>
      <c r="F235" s="294">
        <v>0.12515999999999999</v>
      </c>
      <c r="G235" s="294">
        <v>2.2020000000000001E-2</v>
      </c>
      <c r="H235" s="294">
        <v>0.10314</v>
      </c>
      <c r="K235" s="36">
        <v>44558</v>
      </c>
      <c r="L235" s="180">
        <v>1.434E-2</v>
      </c>
      <c r="M235" s="180">
        <v>0.17171</v>
      </c>
      <c r="N235" s="180">
        <v>0.20560999999999999</v>
      </c>
      <c r="O235" s="180">
        <v>0.12515999999999999</v>
      </c>
      <c r="P235" s="180">
        <v>2.2020000000000001E-2</v>
      </c>
      <c r="Q235" s="180">
        <v>0.10314</v>
      </c>
    </row>
    <row r="236" spans="2:17">
      <c r="B236" s="294" t="s">
        <v>12030</v>
      </c>
      <c r="C236" s="294">
        <v>1.444E-2</v>
      </c>
      <c r="D236" s="294">
        <v>0.17407</v>
      </c>
      <c r="E236" s="294">
        <v>0.20488999999999999</v>
      </c>
      <c r="F236" s="294">
        <v>0.12753999999999999</v>
      </c>
      <c r="G236" s="294">
        <v>2.205E-2</v>
      </c>
      <c r="H236" s="294">
        <v>0.10549</v>
      </c>
      <c r="K236" s="36">
        <v>44557</v>
      </c>
      <c r="L236" s="180">
        <v>1.444E-2</v>
      </c>
      <c r="M236" s="180">
        <v>0.17407</v>
      </c>
      <c r="N236" s="180">
        <v>0.20488999999999999</v>
      </c>
      <c r="O236" s="180">
        <v>0.12753999999999999</v>
      </c>
      <c r="P236" s="180">
        <v>2.205E-2</v>
      </c>
      <c r="Q236" s="180">
        <v>0.10549</v>
      </c>
    </row>
    <row r="237" spans="2:17">
      <c r="B237" s="294" t="s">
        <v>12031</v>
      </c>
      <c r="C237" s="294">
        <v>1.435E-2</v>
      </c>
      <c r="D237" s="294">
        <v>0.17465</v>
      </c>
      <c r="E237" s="294">
        <v>0.20560999999999999</v>
      </c>
      <c r="F237" s="294">
        <v>0.12781000000000001</v>
      </c>
      <c r="G237" s="294">
        <v>2.2020000000000001E-2</v>
      </c>
      <c r="H237" s="294">
        <v>0.10579</v>
      </c>
      <c r="K237" s="36">
        <v>44554</v>
      </c>
      <c r="L237" s="180">
        <v>1.435E-2</v>
      </c>
      <c r="M237" s="180">
        <v>0.17465</v>
      </c>
      <c r="N237" s="180">
        <v>0.20560999999999999</v>
      </c>
      <c r="O237" s="180">
        <v>0.12781000000000001</v>
      </c>
      <c r="P237" s="180">
        <v>2.2020000000000001E-2</v>
      </c>
      <c r="Q237" s="180">
        <v>0.10579</v>
      </c>
    </row>
    <row r="238" spans="2:17">
      <c r="B238" s="294" t="s">
        <v>12032</v>
      </c>
      <c r="C238" s="294">
        <v>1.4420000000000001E-2</v>
      </c>
      <c r="D238" s="294">
        <v>0.17538999999999999</v>
      </c>
      <c r="E238" s="294">
        <v>0.20543</v>
      </c>
      <c r="F238" s="294">
        <v>0.12806999999999999</v>
      </c>
      <c r="G238" s="294">
        <v>2.2030000000000001E-2</v>
      </c>
      <c r="H238" s="294">
        <v>0.10604</v>
      </c>
      <c r="K238" s="36">
        <v>44553</v>
      </c>
      <c r="L238" s="180">
        <v>1.4420000000000001E-2</v>
      </c>
      <c r="M238" s="180">
        <v>0.17538999999999999</v>
      </c>
      <c r="N238" s="180">
        <v>0.20543</v>
      </c>
      <c r="O238" s="180">
        <v>0.12806999999999999</v>
      </c>
      <c r="P238" s="180">
        <v>2.2030000000000001E-2</v>
      </c>
      <c r="Q238" s="180">
        <v>0.10604</v>
      </c>
    </row>
    <row r="239" spans="2:17">
      <c r="B239" s="294" t="s">
        <v>12033</v>
      </c>
      <c r="C239" s="294">
        <v>1.4500000000000001E-2</v>
      </c>
      <c r="D239" s="294">
        <v>0.17529</v>
      </c>
      <c r="E239" s="294">
        <v>0.2054</v>
      </c>
      <c r="F239" s="294">
        <v>0.12836</v>
      </c>
      <c r="G239" s="294">
        <v>2.145E-2</v>
      </c>
      <c r="H239" s="294">
        <v>0.10691000000000001</v>
      </c>
      <c r="K239" s="36">
        <v>44552</v>
      </c>
      <c r="L239" s="180">
        <v>1.4500000000000001E-2</v>
      </c>
      <c r="M239" s="180">
        <v>0.17529</v>
      </c>
      <c r="N239" s="180">
        <v>0.2054</v>
      </c>
      <c r="O239" s="180">
        <v>0.12836</v>
      </c>
      <c r="P239" s="180">
        <v>2.145E-2</v>
      </c>
      <c r="Q239" s="180">
        <v>0.10691000000000001</v>
      </c>
    </row>
    <row r="240" spans="2:17">
      <c r="B240" s="294" t="s">
        <v>12034</v>
      </c>
      <c r="C240" s="294">
        <v>1.4540000000000001E-2</v>
      </c>
      <c r="D240" s="294">
        <v>0.17610999999999999</v>
      </c>
      <c r="E240" s="294">
        <v>0.20533999999999999</v>
      </c>
      <c r="F240" s="294">
        <v>0.12852</v>
      </c>
      <c r="G240" s="294">
        <v>2.1069999999999998E-2</v>
      </c>
      <c r="H240" s="294">
        <v>0.10745</v>
      </c>
      <c r="K240" s="36">
        <v>44551</v>
      </c>
      <c r="L240" s="180">
        <v>1.4540000000000001E-2</v>
      </c>
      <c r="M240" s="180">
        <v>0.17610999999999999</v>
      </c>
      <c r="N240" s="180">
        <v>0.20533999999999999</v>
      </c>
      <c r="O240" s="180">
        <v>0.12852</v>
      </c>
      <c r="P240" s="180">
        <v>2.1069999999999998E-2</v>
      </c>
      <c r="Q240" s="180">
        <v>0.10745</v>
      </c>
    </row>
    <row r="241" spans="2:17">
      <c r="B241" s="294" t="s">
        <v>12035</v>
      </c>
      <c r="C241" s="294">
        <v>1.461E-2</v>
      </c>
      <c r="D241" s="294">
        <v>0.17621000000000001</v>
      </c>
      <c r="E241" s="294">
        <v>0.20515</v>
      </c>
      <c r="F241" s="294">
        <v>0.12875</v>
      </c>
      <c r="G241" s="294">
        <v>2.102E-2</v>
      </c>
      <c r="H241" s="294">
        <v>0.10773000000000001</v>
      </c>
      <c r="K241" s="36">
        <v>44550</v>
      </c>
      <c r="L241" s="180">
        <v>1.461E-2</v>
      </c>
      <c r="M241" s="180">
        <v>0.17621000000000001</v>
      </c>
      <c r="N241" s="180">
        <v>0.20515</v>
      </c>
      <c r="O241" s="180">
        <v>0.12875</v>
      </c>
      <c r="P241" s="180">
        <v>2.102E-2</v>
      </c>
      <c r="Q241" s="180">
        <v>0.10773000000000001</v>
      </c>
    </row>
    <row r="242" spans="2:17">
      <c r="B242" s="294" t="s">
        <v>12036</v>
      </c>
      <c r="C242" s="294">
        <v>1.4330000000000001E-2</v>
      </c>
      <c r="D242" s="294">
        <v>0.18529999999999999</v>
      </c>
      <c r="E242" s="294">
        <v>0.20515</v>
      </c>
      <c r="F242" s="294">
        <v>0.13250999999999999</v>
      </c>
      <c r="G242" s="294">
        <v>2.1520000000000001E-2</v>
      </c>
      <c r="H242" s="294">
        <v>0.11099000000000001</v>
      </c>
      <c r="K242" s="36">
        <v>44547</v>
      </c>
      <c r="L242" s="180">
        <v>1.4330000000000001E-2</v>
      </c>
      <c r="M242" s="180">
        <v>0.18529999999999999</v>
      </c>
      <c r="N242" s="180">
        <v>0.20515</v>
      </c>
      <c r="O242" s="180">
        <v>0.13250999999999999</v>
      </c>
      <c r="P242" s="180">
        <v>2.1520000000000001E-2</v>
      </c>
      <c r="Q242" s="180">
        <v>0.11099000000000001</v>
      </c>
    </row>
    <row r="243" spans="2:17">
      <c r="B243" s="294" t="s">
        <v>12037</v>
      </c>
      <c r="C243" s="294">
        <v>1.4330000000000001E-2</v>
      </c>
      <c r="D243" s="294">
        <v>0.18598000000000001</v>
      </c>
      <c r="E243" s="294">
        <v>0.20513999999999999</v>
      </c>
      <c r="F243" s="294">
        <v>0.13261000000000001</v>
      </c>
      <c r="G243" s="294">
        <v>2.145E-2</v>
      </c>
      <c r="H243" s="294">
        <v>0.11115999999999999</v>
      </c>
      <c r="K243" s="36">
        <v>44546</v>
      </c>
      <c r="L243" s="180">
        <v>1.4330000000000001E-2</v>
      </c>
      <c r="M243" s="180">
        <v>0.18598000000000001</v>
      </c>
      <c r="N243" s="180">
        <v>0.20513999999999999</v>
      </c>
      <c r="O243" s="180">
        <v>0.13261000000000001</v>
      </c>
      <c r="P243" s="180">
        <v>2.145E-2</v>
      </c>
      <c r="Q243" s="180">
        <v>0.11115999999999999</v>
      </c>
    </row>
    <row r="244" spans="2:17">
      <c r="B244" s="294" t="s">
        <v>12038</v>
      </c>
      <c r="C244" s="294">
        <v>1.44E-2</v>
      </c>
      <c r="D244" s="294">
        <v>0.18583</v>
      </c>
      <c r="E244" s="294">
        <v>0.2051</v>
      </c>
      <c r="F244" s="294">
        <v>0.13317999999999999</v>
      </c>
      <c r="G244" s="294">
        <v>2.1649999999999999E-2</v>
      </c>
      <c r="H244" s="294">
        <v>0.11153</v>
      </c>
      <c r="K244" s="36">
        <v>44545</v>
      </c>
      <c r="L244" s="180">
        <v>1.44E-2</v>
      </c>
      <c r="M244" s="180">
        <v>0.18583</v>
      </c>
      <c r="N244" s="180">
        <v>0.2051</v>
      </c>
      <c r="O244" s="180">
        <v>0.13317999999999999</v>
      </c>
      <c r="P244" s="180">
        <v>2.1649999999999999E-2</v>
      </c>
      <c r="Q244" s="180">
        <v>0.11153</v>
      </c>
    </row>
    <row r="245" spans="2:17">
      <c r="B245" s="294" t="s">
        <v>12039</v>
      </c>
      <c r="C245" s="294">
        <v>1.4409999999999999E-2</v>
      </c>
      <c r="D245" s="294">
        <v>0.18795000000000001</v>
      </c>
      <c r="E245" s="294">
        <v>0.2051</v>
      </c>
      <c r="F245" s="294">
        <v>0.13436999999999999</v>
      </c>
      <c r="G245" s="294">
        <v>2.172E-2</v>
      </c>
      <c r="H245" s="294">
        <v>0.11265</v>
      </c>
      <c r="K245" s="36">
        <v>44544</v>
      </c>
      <c r="L245" s="180">
        <v>1.4409999999999999E-2</v>
      </c>
      <c r="M245" s="180">
        <v>0.18795000000000001</v>
      </c>
      <c r="N245" s="180">
        <v>0.2051</v>
      </c>
      <c r="O245" s="180">
        <v>0.13436999999999999</v>
      </c>
      <c r="P245" s="180">
        <v>2.172E-2</v>
      </c>
      <c r="Q245" s="180">
        <v>0.11265</v>
      </c>
    </row>
    <row r="246" spans="2:17">
      <c r="B246" s="294" t="s">
        <v>12040</v>
      </c>
      <c r="C246" s="294">
        <v>1.434E-2</v>
      </c>
      <c r="D246" s="294">
        <v>0.18981000000000001</v>
      </c>
      <c r="E246" s="294">
        <v>0.20546</v>
      </c>
      <c r="F246" s="294">
        <v>0.13413</v>
      </c>
      <c r="G246" s="294">
        <v>2.1669999999999998E-2</v>
      </c>
      <c r="H246" s="294">
        <v>0.11246</v>
      </c>
      <c r="K246" s="36">
        <v>44543</v>
      </c>
      <c r="L246" s="180">
        <v>1.434E-2</v>
      </c>
      <c r="M246" s="180">
        <v>0.18981000000000001</v>
      </c>
      <c r="N246" s="180">
        <v>0.20546</v>
      </c>
      <c r="O246" s="180">
        <v>0.13413</v>
      </c>
      <c r="P246" s="180">
        <v>2.1669999999999998E-2</v>
      </c>
      <c r="Q246" s="180">
        <v>0.11246</v>
      </c>
    </row>
    <row r="247" spans="2:17">
      <c r="B247" s="294" t="s">
        <v>12041</v>
      </c>
      <c r="C247" s="294">
        <v>1.4489999999999999E-2</v>
      </c>
      <c r="D247" s="294">
        <v>0.17806</v>
      </c>
      <c r="E247" s="294">
        <v>0.20552999999999999</v>
      </c>
      <c r="F247" s="294">
        <v>0.13541</v>
      </c>
      <c r="G247" s="294">
        <v>2.1950000000000001E-2</v>
      </c>
      <c r="H247" s="294">
        <v>0.11346000000000001</v>
      </c>
      <c r="K247" s="36">
        <v>44540</v>
      </c>
      <c r="L247" s="180">
        <v>1.4489999999999999E-2</v>
      </c>
      <c r="M247" s="180">
        <v>0.17806</v>
      </c>
      <c r="N247" s="180">
        <v>0.20552999999999999</v>
      </c>
      <c r="O247" s="180">
        <v>0.13541</v>
      </c>
      <c r="P247" s="180">
        <v>2.1950000000000001E-2</v>
      </c>
      <c r="Q247" s="180">
        <v>0.11346000000000001</v>
      </c>
    </row>
    <row r="248" spans="2:17">
      <c r="B248" s="294" t="s">
        <v>12042</v>
      </c>
      <c r="C248" s="294">
        <v>1.4330000000000001E-2</v>
      </c>
      <c r="D248" s="294">
        <v>0.17984</v>
      </c>
      <c r="E248" s="294">
        <v>0.20588000000000001</v>
      </c>
      <c r="F248" s="294">
        <v>0.13521</v>
      </c>
      <c r="G248" s="294">
        <v>2.1819999999999999E-2</v>
      </c>
      <c r="H248" s="294">
        <v>0.11339</v>
      </c>
      <c r="K248" s="36">
        <v>44539</v>
      </c>
      <c r="L248" s="180">
        <v>1.4330000000000001E-2</v>
      </c>
      <c r="M248" s="180">
        <v>0.17984</v>
      </c>
      <c r="N248" s="180">
        <v>0.20588000000000001</v>
      </c>
      <c r="O248" s="180">
        <v>0.13521</v>
      </c>
      <c r="P248" s="180">
        <v>2.1819999999999999E-2</v>
      </c>
      <c r="Q248" s="180">
        <v>0.11339</v>
      </c>
    </row>
    <row r="249" spans="2:17">
      <c r="B249" s="294" t="s">
        <v>12043</v>
      </c>
      <c r="C249" s="294">
        <v>1.447E-2</v>
      </c>
      <c r="D249" s="294">
        <v>0.17957999999999999</v>
      </c>
      <c r="E249" s="294">
        <v>0.20585999999999999</v>
      </c>
      <c r="F249" s="294">
        <v>0.13541</v>
      </c>
      <c r="G249" s="294">
        <v>2.18E-2</v>
      </c>
      <c r="H249" s="294">
        <v>0.11361</v>
      </c>
      <c r="K249" s="36">
        <v>44538</v>
      </c>
      <c r="L249" s="180">
        <v>1.447E-2</v>
      </c>
      <c r="M249" s="180">
        <v>0.17957999999999999</v>
      </c>
      <c r="N249" s="180">
        <v>0.20585999999999999</v>
      </c>
      <c r="O249" s="180">
        <v>0.13541</v>
      </c>
      <c r="P249" s="180">
        <v>2.18E-2</v>
      </c>
      <c r="Q249" s="180">
        <v>0.11361</v>
      </c>
    </row>
    <row r="250" spans="2:17">
      <c r="B250" s="294" t="s">
        <v>12044</v>
      </c>
      <c r="C250" s="294">
        <v>1.455E-2</v>
      </c>
      <c r="D250" s="294">
        <v>0.17599999999999999</v>
      </c>
      <c r="E250" s="294">
        <v>0.20557</v>
      </c>
      <c r="F250" s="294">
        <v>0.13466</v>
      </c>
      <c r="G250" s="294">
        <v>2.24E-2</v>
      </c>
      <c r="H250" s="294">
        <v>0.11226</v>
      </c>
      <c r="K250" s="36">
        <v>44537</v>
      </c>
      <c r="L250" s="180">
        <v>1.455E-2</v>
      </c>
      <c r="M250" s="180">
        <v>0.17599999999999999</v>
      </c>
      <c r="N250" s="180">
        <v>0.20557</v>
      </c>
      <c r="O250" s="180">
        <v>0.13466</v>
      </c>
      <c r="P250" s="180">
        <v>2.24E-2</v>
      </c>
      <c r="Q250" s="180">
        <v>0.11226</v>
      </c>
    </row>
    <row r="251" spans="2:17">
      <c r="B251" s="294" t="s">
        <v>12045</v>
      </c>
      <c r="C251" s="294">
        <v>1.464E-2</v>
      </c>
      <c r="D251" s="294">
        <v>0.17824000000000001</v>
      </c>
      <c r="E251" s="294">
        <v>0.20538000000000001</v>
      </c>
      <c r="F251" s="294">
        <v>0.13594000000000001</v>
      </c>
      <c r="G251" s="294">
        <v>2.215E-2</v>
      </c>
      <c r="H251" s="294">
        <v>0.11379</v>
      </c>
      <c r="K251" s="36">
        <v>44536</v>
      </c>
      <c r="L251" s="180">
        <v>1.464E-2</v>
      </c>
      <c r="M251" s="180">
        <v>0.17824000000000001</v>
      </c>
      <c r="N251" s="180">
        <v>0.20538000000000001</v>
      </c>
      <c r="O251" s="180">
        <v>0.13594000000000001</v>
      </c>
      <c r="P251" s="180">
        <v>2.215E-2</v>
      </c>
      <c r="Q251" s="180">
        <v>0.11379</v>
      </c>
    </row>
    <row r="252" spans="2:17">
      <c r="B252" s="294" t="s">
        <v>12046</v>
      </c>
      <c r="C252" s="294">
        <v>1.465E-2</v>
      </c>
      <c r="D252" s="294">
        <v>0.17183999999999999</v>
      </c>
      <c r="E252" s="294">
        <v>0.20608000000000001</v>
      </c>
      <c r="F252" s="294">
        <v>0.13596</v>
      </c>
      <c r="G252" s="294">
        <v>2.2349999999999998E-2</v>
      </c>
      <c r="H252" s="294">
        <v>0.11361</v>
      </c>
      <c r="K252" s="36">
        <v>44533</v>
      </c>
      <c r="L252" s="180">
        <v>1.465E-2</v>
      </c>
      <c r="M252" s="180">
        <v>0.17183999999999999</v>
      </c>
      <c r="N252" s="180">
        <v>0.20608000000000001</v>
      </c>
      <c r="O252" s="180">
        <v>0.13596</v>
      </c>
      <c r="P252" s="180">
        <v>2.2349999999999998E-2</v>
      </c>
      <c r="Q252" s="180">
        <v>0.11361</v>
      </c>
    </row>
    <row r="253" spans="2:17">
      <c r="B253" s="294" t="s">
        <v>12047</v>
      </c>
      <c r="C253" s="294">
        <v>1.4749999999999999E-2</v>
      </c>
      <c r="D253" s="294">
        <v>0.17050000000000001</v>
      </c>
      <c r="E253" s="294">
        <v>0.20610999999999999</v>
      </c>
      <c r="F253" s="294">
        <v>0.13571</v>
      </c>
      <c r="G253" s="294">
        <v>2.2069999999999999E-2</v>
      </c>
      <c r="H253" s="294">
        <v>0.11364</v>
      </c>
      <c r="K253" s="36">
        <v>44532</v>
      </c>
      <c r="L253" s="180">
        <v>1.4749999999999999E-2</v>
      </c>
      <c r="M253" s="180">
        <v>0.17050000000000001</v>
      </c>
      <c r="N253" s="180">
        <v>0.20610999999999999</v>
      </c>
      <c r="O253" s="180">
        <v>0.13571</v>
      </c>
      <c r="P253" s="180">
        <v>2.2069999999999999E-2</v>
      </c>
      <c r="Q253" s="180">
        <v>0.11364</v>
      </c>
    </row>
    <row r="254" spans="2:17">
      <c r="B254" s="294" t="s">
        <v>12048</v>
      </c>
      <c r="C254" s="294">
        <v>1.495E-2</v>
      </c>
      <c r="D254" s="294">
        <v>0.16963</v>
      </c>
      <c r="E254" s="294">
        <v>0.20598</v>
      </c>
      <c r="F254" s="294">
        <v>0.13536999999999999</v>
      </c>
      <c r="G254" s="294">
        <v>2.1819999999999999E-2</v>
      </c>
      <c r="H254" s="294">
        <v>0.11355</v>
      </c>
      <c r="K254" s="36">
        <v>44531</v>
      </c>
      <c r="L254" s="180">
        <v>1.495E-2</v>
      </c>
      <c r="M254" s="180">
        <v>0.16963</v>
      </c>
      <c r="N254" s="180">
        <v>0.20598</v>
      </c>
      <c r="O254" s="180">
        <v>0.13536999999999999</v>
      </c>
      <c r="P254" s="180">
        <v>2.1819999999999999E-2</v>
      </c>
      <c r="Q254" s="180">
        <v>0.11355</v>
      </c>
    </row>
    <row r="255" spans="2:17">
      <c r="B255" s="294" t="s">
        <v>12049</v>
      </c>
      <c r="C255" s="294">
        <v>1.5310000000000001E-2</v>
      </c>
      <c r="D255" s="294">
        <v>0.17097999999999999</v>
      </c>
      <c r="E255" s="294">
        <v>0.20585999999999999</v>
      </c>
      <c r="F255" s="294">
        <v>0.13650999999999999</v>
      </c>
      <c r="G255" s="294">
        <v>2.2040000000000001E-2</v>
      </c>
      <c r="H255" s="294">
        <v>0.11447</v>
      </c>
      <c r="K255" s="36">
        <v>44530</v>
      </c>
      <c r="L255" s="180">
        <v>1.5310000000000001E-2</v>
      </c>
      <c r="M255" s="180">
        <v>0.17097999999999999</v>
      </c>
      <c r="N255" s="180">
        <v>0.20585999999999999</v>
      </c>
      <c r="O255" s="180">
        <v>0.13650999999999999</v>
      </c>
      <c r="P255" s="180">
        <v>2.2040000000000001E-2</v>
      </c>
      <c r="Q255" s="180">
        <v>0.11447</v>
      </c>
    </row>
    <row r="256" spans="2:17">
      <c r="B256" s="294" t="s">
        <v>12050</v>
      </c>
      <c r="C256" s="294">
        <v>1.4970000000000001E-2</v>
      </c>
      <c r="D256" s="294">
        <v>0.17014000000000001</v>
      </c>
      <c r="E256" s="294">
        <v>0.20562</v>
      </c>
      <c r="F256" s="294">
        <v>0.13653999999999999</v>
      </c>
      <c r="G256" s="294">
        <v>2.2700000000000001E-2</v>
      </c>
      <c r="H256" s="294">
        <v>0.11384</v>
      </c>
      <c r="K256" s="36">
        <v>44529</v>
      </c>
      <c r="L256" s="180">
        <v>1.4970000000000001E-2</v>
      </c>
      <c r="M256" s="180">
        <v>0.17014000000000001</v>
      </c>
      <c r="N256" s="180">
        <v>0.20562</v>
      </c>
      <c r="O256" s="180">
        <v>0.13653999999999999</v>
      </c>
      <c r="P256" s="180">
        <v>2.2700000000000001E-2</v>
      </c>
      <c r="Q256" s="180">
        <v>0.11384</v>
      </c>
    </row>
    <row r="257" spans="2:17">
      <c r="B257" s="294" t="s">
        <v>12051</v>
      </c>
      <c r="C257" s="294">
        <v>1.4420000000000001E-2</v>
      </c>
      <c r="D257" s="294">
        <v>0.17755000000000001</v>
      </c>
      <c r="E257" s="294">
        <v>0.20566000000000001</v>
      </c>
      <c r="F257" s="294">
        <v>0.14019000000000001</v>
      </c>
      <c r="G257" s="294">
        <v>2.2620000000000001E-2</v>
      </c>
      <c r="H257" s="294">
        <v>0.11756999999999999</v>
      </c>
      <c r="K257" s="36">
        <v>44526</v>
      </c>
      <c r="L257" s="180">
        <v>1.4420000000000001E-2</v>
      </c>
      <c r="M257" s="180">
        <v>0.17755000000000001</v>
      </c>
      <c r="N257" s="180">
        <v>0.20566000000000001</v>
      </c>
      <c r="O257" s="180">
        <v>0.14019000000000001</v>
      </c>
      <c r="P257" s="180">
        <v>2.2620000000000001E-2</v>
      </c>
      <c r="Q257" s="180">
        <v>0.11756999999999999</v>
      </c>
    </row>
    <row r="258" spans="2:17">
      <c r="B258" s="294" t="s">
        <v>12052</v>
      </c>
      <c r="C258" s="294">
        <v>1.421E-2</v>
      </c>
      <c r="D258" s="294">
        <v>0.17716999999999999</v>
      </c>
      <c r="E258" s="294">
        <v>0.20524000000000001</v>
      </c>
      <c r="F258" s="294">
        <v>0.13933999999999999</v>
      </c>
      <c r="G258" s="294">
        <v>2.3519999999999999E-2</v>
      </c>
      <c r="H258" s="294">
        <v>0.11582000000000001</v>
      </c>
      <c r="K258" s="36">
        <v>44525</v>
      </c>
      <c r="L258" s="180">
        <v>1.421E-2</v>
      </c>
      <c r="M258" s="180">
        <v>0.17716999999999999</v>
      </c>
      <c r="N258" s="180">
        <v>0.20524000000000001</v>
      </c>
      <c r="O258" s="180">
        <v>0.13933999999999999</v>
      </c>
      <c r="P258" s="180">
        <v>2.3519999999999999E-2</v>
      </c>
      <c r="Q258" s="180">
        <v>0.11582000000000001</v>
      </c>
    </row>
    <row r="259" spans="2:17">
      <c r="B259" s="294" t="s">
        <v>12053</v>
      </c>
      <c r="C259" s="294">
        <v>1.4109999999999999E-2</v>
      </c>
      <c r="D259" s="294">
        <v>0.17624999999999999</v>
      </c>
      <c r="E259" s="294">
        <v>0.20524999999999999</v>
      </c>
      <c r="F259" s="294">
        <v>0.13908000000000001</v>
      </c>
      <c r="G259" s="294">
        <v>2.3900000000000001E-2</v>
      </c>
      <c r="H259" s="294">
        <v>0.11518</v>
      </c>
      <c r="K259" s="36">
        <v>44524</v>
      </c>
      <c r="L259" s="180">
        <v>1.4109999999999999E-2</v>
      </c>
      <c r="M259" s="180">
        <v>0.17624999999999999</v>
      </c>
      <c r="N259" s="180">
        <v>0.20524999999999999</v>
      </c>
      <c r="O259" s="180">
        <v>0.13908000000000001</v>
      </c>
      <c r="P259" s="180">
        <v>2.3900000000000001E-2</v>
      </c>
      <c r="Q259" s="180">
        <v>0.11518</v>
      </c>
    </row>
    <row r="260" spans="2:17">
      <c r="B260" s="294" t="s">
        <v>12054</v>
      </c>
      <c r="C260" s="294">
        <v>1.4109999999999999E-2</v>
      </c>
      <c r="D260" s="294">
        <v>0.17549000000000001</v>
      </c>
      <c r="E260" s="294">
        <v>0.20538999999999999</v>
      </c>
      <c r="F260" s="294">
        <v>0.13861999999999999</v>
      </c>
      <c r="G260" s="294">
        <v>2.4E-2</v>
      </c>
      <c r="H260" s="294">
        <v>0.11462</v>
      </c>
      <c r="K260" s="36">
        <v>44523</v>
      </c>
      <c r="L260" s="180">
        <v>1.4109999999999999E-2</v>
      </c>
      <c r="M260" s="180">
        <v>0.17549000000000001</v>
      </c>
      <c r="N260" s="180">
        <v>0.20538999999999999</v>
      </c>
      <c r="O260" s="180">
        <v>0.13861999999999999</v>
      </c>
      <c r="P260" s="180">
        <v>2.4E-2</v>
      </c>
      <c r="Q260" s="180">
        <v>0.11462</v>
      </c>
    </row>
    <row r="261" spans="2:17">
      <c r="B261" s="294" t="s">
        <v>12055</v>
      </c>
      <c r="C261" s="294">
        <v>1.3979999999999999E-2</v>
      </c>
      <c r="D261" s="294">
        <v>0.17515</v>
      </c>
      <c r="E261" s="294">
        <v>0.20618</v>
      </c>
      <c r="F261" s="294">
        <v>0.13800999999999999</v>
      </c>
      <c r="G261" s="294">
        <v>2.3900000000000001E-2</v>
      </c>
      <c r="H261" s="294">
        <v>0.11411</v>
      </c>
      <c r="K261" s="36">
        <v>44522</v>
      </c>
      <c r="L261" s="180">
        <v>1.3979999999999999E-2</v>
      </c>
      <c r="M261" s="180">
        <v>0.17515</v>
      </c>
      <c r="N261" s="180">
        <v>0.20618</v>
      </c>
      <c r="O261" s="180">
        <v>0.13800999999999999</v>
      </c>
      <c r="P261" s="180">
        <v>2.3900000000000001E-2</v>
      </c>
      <c r="Q261" s="180">
        <v>0.11411</v>
      </c>
    </row>
    <row r="262" spans="2:17">
      <c r="B262" s="294" t="s">
        <v>12056</v>
      </c>
      <c r="C262" s="294">
        <v>1.422E-2</v>
      </c>
      <c r="D262" s="294">
        <v>0.17691999999999999</v>
      </c>
      <c r="E262" s="294">
        <v>0.20615</v>
      </c>
      <c r="F262" s="294">
        <v>0.13916000000000001</v>
      </c>
      <c r="G262" s="294">
        <v>2.3800000000000002E-2</v>
      </c>
      <c r="H262" s="294">
        <v>0.11536</v>
      </c>
      <c r="K262" s="36">
        <v>44519</v>
      </c>
      <c r="L262" s="180">
        <v>1.422E-2</v>
      </c>
      <c r="M262" s="180">
        <v>0.17691999999999999</v>
      </c>
      <c r="N262" s="180">
        <v>0.20615</v>
      </c>
      <c r="O262" s="180">
        <v>0.13916000000000001</v>
      </c>
      <c r="P262" s="180">
        <v>2.3800000000000002E-2</v>
      </c>
      <c r="Q262" s="180">
        <v>0.11536</v>
      </c>
    </row>
    <row r="263" spans="2:17">
      <c r="B263" s="294" t="s">
        <v>12057</v>
      </c>
      <c r="C263" s="294">
        <v>1.435E-2</v>
      </c>
      <c r="D263" s="294">
        <v>0.17765</v>
      </c>
      <c r="E263" s="294">
        <v>0.20535999999999999</v>
      </c>
      <c r="F263" s="294">
        <v>0.13972000000000001</v>
      </c>
      <c r="G263" s="294">
        <v>2.3349999999999999E-2</v>
      </c>
      <c r="H263" s="294">
        <v>0.11637</v>
      </c>
      <c r="K263" s="36">
        <v>44518</v>
      </c>
      <c r="L263" s="180">
        <v>1.435E-2</v>
      </c>
      <c r="M263" s="180">
        <v>0.17765</v>
      </c>
      <c r="N263" s="180">
        <v>0.20535999999999999</v>
      </c>
      <c r="O263" s="180">
        <v>0.13972000000000001</v>
      </c>
      <c r="P263" s="180">
        <v>2.3349999999999999E-2</v>
      </c>
      <c r="Q263" s="180">
        <v>0.11637</v>
      </c>
    </row>
    <row r="264" spans="2:17">
      <c r="B264" s="294" t="s">
        <v>12058</v>
      </c>
      <c r="C264" s="294">
        <v>1.4279999999999999E-2</v>
      </c>
      <c r="D264" s="294">
        <v>0.17777000000000001</v>
      </c>
      <c r="E264" s="294">
        <v>0.20535999999999999</v>
      </c>
      <c r="F264" s="294">
        <v>0.13968</v>
      </c>
      <c r="G264" s="294">
        <v>2.3519999999999999E-2</v>
      </c>
      <c r="H264" s="294">
        <v>0.11616</v>
      </c>
      <c r="K264" s="36">
        <v>44517</v>
      </c>
      <c r="L264" s="180">
        <v>1.4279999999999999E-2</v>
      </c>
      <c r="M264" s="180">
        <v>0.17777000000000001</v>
      </c>
      <c r="N264" s="180">
        <v>0.20535999999999999</v>
      </c>
      <c r="O264" s="180">
        <v>0.13968</v>
      </c>
      <c r="P264" s="180">
        <v>2.3519999999999999E-2</v>
      </c>
      <c r="Q264" s="180">
        <v>0.11616</v>
      </c>
    </row>
    <row r="265" spans="2:17">
      <c r="B265" s="294" t="s">
        <v>12059</v>
      </c>
      <c r="C265" s="294">
        <v>1.413E-2</v>
      </c>
      <c r="D265" s="294">
        <v>0.17541000000000001</v>
      </c>
      <c r="E265" s="294">
        <v>0.20527000000000001</v>
      </c>
      <c r="F265" s="294">
        <v>0.13946</v>
      </c>
      <c r="G265" s="294">
        <v>2.3220000000000001E-2</v>
      </c>
      <c r="H265" s="294">
        <v>0.11624</v>
      </c>
      <c r="K265" s="36">
        <v>44516</v>
      </c>
      <c r="L265" s="180">
        <v>1.413E-2</v>
      </c>
      <c r="M265" s="180">
        <v>0.17541000000000001</v>
      </c>
      <c r="N265" s="180">
        <v>0.20527000000000001</v>
      </c>
      <c r="O265" s="180">
        <v>0.13946</v>
      </c>
      <c r="P265" s="180">
        <v>2.3220000000000001E-2</v>
      </c>
      <c r="Q265" s="180">
        <v>0.11624</v>
      </c>
    </row>
    <row r="266" spans="2:17">
      <c r="B266" s="294" t="s">
        <v>12060</v>
      </c>
      <c r="C266" s="294">
        <v>1.417E-2</v>
      </c>
      <c r="D266" s="294">
        <v>0.17849999999999999</v>
      </c>
      <c r="E266" s="294">
        <v>0.20518</v>
      </c>
      <c r="F266" s="294">
        <v>0.14055000000000001</v>
      </c>
      <c r="G266" s="294">
        <v>2.2950000000000002E-2</v>
      </c>
      <c r="H266" s="294">
        <v>0.1176</v>
      </c>
      <c r="K266" s="36">
        <v>44515</v>
      </c>
      <c r="L266" s="180">
        <v>1.417E-2</v>
      </c>
      <c r="M266" s="180">
        <v>0.17849999999999999</v>
      </c>
      <c r="N266" s="180">
        <v>0.20518</v>
      </c>
      <c r="O266" s="180">
        <v>0.14055000000000001</v>
      </c>
      <c r="P266" s="180">
        <v>2.2950000000000002E-2</v>
      </c>
      <c r="Q266" s="180">
        <v>0.1176</v>
      </c>
    </row>
    <row r="267" spans="2:17">
      <c r="B267" s="294" t="s">
        <v>12061</v>
      </c>
      <c r="C267" s="294">
        <v>1.4630000000000001E-2</v>
      </c>
      <c r="D267" s="294">
        <v>0.20885999999999999</v>
      </c>
      <c r="E267" s="294">
        <v>0.20695</v>
      </c>
      <c r="F267" s="294">
        <v>0.15174000000000001</v>
      </c>
      <c r="G267" s="294">
        <v>2.35E-2</v>
      </c>
      <c r="H267" s="294">
        <v>0.12823999999999999</v>
      </c>
      <c r="K267" s="36">
        <v>44512</v>
      </c>
      <c r="L267" s="180">
        <v>1.4630000000000001E-2</v>
      </c>
      <c r="M267" s="180">
        <v>0.20885999999999999</v>
      </c>
      <c r="N267" s="180">
        <v>0.20695</v>
      </c>
      <c r="O267" s="180">
        <v>0.15174000000000001</v>
      </c>
      <c r="P267" s="180">
        <v>2.35E-2</v>
      </c>
      <c r="Q267" s="180">
        <v>0.12823999999999999</v>
      </c>
    </row>
    <row r="268" spans="2:17">
      <c r="B268" s="294" t="s">
        <v>12062</v>
      </c>
      <c r="C268" s="294">
        <v>1.4760000000000001E-2</v>
      </c>
      <c r="D268" s="294">
        <v>0.20857999999999999</v>
      </c>
      <c r="E268" s="294">
        <v>0.20827000000000001</v>
      </c>
      <c r="F268" s="294">
        <v>0.15228</v>
      </c>
      <c r="G268" s="294">
        <v>2.3470000000000001E-2</v>
      </c>
      <c r="H268" s="294">
        <v>0.12881000000000001</v>
      </c>
      <c r="K268" s="36">
        <v>44511</v>
      </c>
      <c r="L268" s="180">
        <v>1.4760000000000001E-2</v>
      </c>
      <c r="M268" s="180">
        <v>0.20857999999999999</v>
      </c>
      <c r="N268" s="180">
        <v>0.20827000000000001</v>
      </c>
      <c r="O268" s="180">
        <v>0.15228</v>
      </c>
      <c r="P268" s="180">
        <v>2.3470000000000001E-2</v>
      </c>
      <c r="Q268" s="180">
        <v>0.12881000000000001</v>
      </c>
    </row>
    <row r="269" spans="2:17">
      <c r="B269" s="294" t="s">
        <v>12063</v>
      </c>
      <c r="C269" s="294">
        <v>1.473E-2</v>
      </c>
      <c r="D269" s="294">
        <v>0.20391999999999999</v>
      </c>
      <c r="E269" s="294">
        <v>0.20824000000000001</v>
      </c>
      <c r="F269" s="294">
        <v>0.15171999999999999</v>
      </c>
      <c r="G269" s="294">
        <v>2.317E-2</v>
      </c>
      <c r="H269" s="294">
        <v>0.12855</v>
      </c>
      <c r="K269" s="36">
        <v>44510</v>
      </c>
      <c r="L269" s="180">
        <v>1.473E-2</v>
      </c>
      <c r="M269" s="180">
        <v>0.20391999999999999</v>
      </c>
      <c r="N269" s="180">
        <v>0.20824000000000001</v>
      </c>
      <c r="O269" s="180">
        <v>0.15171999999999999</v>
      </c>
      <c r="P269" s="180">
        <v>2.317E-2</v>
      </c>
      <c r="Q269" s="180">
        <v>0.12855</v>
      </c>
    </row>
    <row r="270" spans="2:17">
      <c r="B270" s="294" t="s">
        <v>12064</v>
      </c>
      <c r="C270" s="294">
        <v>1.456E-2</v>
      </c>
      <c r="D270" s="294">
        <v>0.20299</v>
      </c>
      <c r="E270" s="294">
        <v>0.20695</v>
      </c>
      <c r="F270" s="294">
        <v>0.15137</v>
      </c>
      <c r="G270" s="294">
        <v>2.29E-2</v>
      </c>
      <c r="H270" s="294">
        <v>0.12847</v>
      </c>
      <c r="K270" s="36">
        <v>44509</v>
      </c>
      <c r="L270" s="180">
        <v>1.456E-2</v>
      </c>
      <c r="M270" s="180">
        <v>0.20299</v>
      </c>
      <c r="N270" s="180">
        <v>0.20695</v>
      </c>
      <c r="O270" s="180">
        <v>0.15137</v>
      </c>
      <c r="P270" s="180">
        <v>2.29E-2</v>
      </c>
      <c r="Q270" s="180">
        <v>0.12847</v>
      </c>
    </row>
    <row r="271" spans="2:17">
      <c r="B271" s="294" t="s">
        <v>12065</v>
      </c>
      <c r="C271" s="294">
        <v>1.4590000000000001E-2</v>
      </c>
      <c r="D271" s="294">
        <v>0.20387</v>
      </c>
      <c r="E271" s="294">
        <v>0.20715</v>
      </c>
      <c r="F271" s="294">
        <v>0.15185000000000001</v>
      </c>
      <c r="G271" s="294">
        <v>2.3349999999999999E-2</v>
      </c>
      <c r="H271" s="294">
        <v>0.1285</v>
      </c>
      <c r="K271" s="36">
        <v>44508</v>
      </c>
      <c r="L271" s="180">
        <v>1.4590000000000001E-2</v>
      </c>
      <c r="M271" s="180">
        <v>0.20387</v>
      </c>
      <c r="N271" s="180">
        <v>0.20715</v>
      </c>
      <c r="O271" s="180">
        <v>0.15185000000000001</v>
      </c>
      <c r="P271" s="180">
        <v>2.3349999999999999E-2</v>
      </c>
      <c r="Q271" s="180">
        <v>0.1285</v>
      </c>
    </row>
    <row r="272" spans="2:17">
      <c r="B272" s="294" t="s">
        <v>12066</v>
      </c>
      <c r="C272" s="294">
        <v>1.4579999999999999E-2</v>
      </c>
      <c r="D272" s="294">
        <v>0.20555999999999999</v>
      </c>
      <c r="E272" s="294">
        <v>0.20931</v>
      </c>
      <c r="F272" s="294">
        <v>0.15212000000000001</v>
      </c>
      <c r="G272" s="294">
        <v>2.35E-2</v>
      </c>
      <c r="H272" s="294">
        <v>0.12862000000000001</v>
      </c>
      <c r="K272" s="36">
        <v>44505</v>
      </c>
      <c r="L272" s="180">
        <v>1.4579999999999999E-2</v>
      </c>
      <c r="M272" s="180">
        <v>0.20555999999999999</v>
      </c>
      <c r="N272" s="180">
        <v>0.20931</v>
      </c>
      <c r="O272" s="180">
        <v>0.15212000000000001</v>
      </c>
      <c r="P272" s="180">
        <v>2.35E-2</v>
      </c>
      <c r="Q272" s="180">
        <v>0.12862000000000001</v>
      </c>
    </row>
    <row r="273" spans="2:17">
      <c r="B273" s="294" t="s">
        <v>12067</v>
      </c>
      <c r="C273" s="294">
        <v>1.452E-2</v>
      </c>
      <c r="D273" s="294">
        <v>0.20923</v>
      </c>
      <c r="E273" s="294">
        <v>0.20965</v>
      </c>
      <c r="F273" s="294">
        <v>0.15121000000000001</v>
      </c>
      <c r="G273" s="294">
        <v>2.4150000000000001E-2</v>
      </c>
      <c r="H273" s="294">
        <v>0.12706000000000001</v>
      </c>
      <c r="K273" s="36">
        <v>44504</v>
      </c>
      <c r="L273" s="180">
        <v>1.452E-2</v>
      </c>
      <c r="M273" s="180">
        <v>0.20923</v>
      </c>
      <c r="N273" s="180">
        <v>0.20965</v>
      </c>
      <c r="O273" s="180">
        <v>0.15121000000000001</v>
      </c>
      <c r="P273" s="180">
        <v>2.4150000000000001E-2</v>
      </c>
      <c r="Q273" s="180">
        <v>0.12706000000000001</v>
      </c>
    </row>
    <row r="274" spans="2:17">
      <c r="B274" s="294" t="s">
        <v>12068</v>
      </c>
      <c r="C274" s="294">
        <v>1.4590000000000001E-2</v>
      </c>
      <c r="D274" s="294">
        <v>0.20932000000000001</v>
      </c>
      <c r="E274" s="294">
        <v>0.20977999999999999</v>
      </c>
      <c r="F274" s="294">
        <v>0.15176999999999999</v>
      </c>
      <c r="G274" s="294">
        <v>2.4750000000000001E-2</v>
      </c>
      <c r="H274" s="294">
        <v>0.12701999999999999</v>
      </c>
      <c r="K274" s="36">
        <v>44503</v>
      </c>
      <c r="L274" s="180">
        <v>1.4590000000000001E-2</v>
      </c>
      <c r="M274" s="180">
        <v>0.20932000000000001</v>
      </c>
      <c r="N274" s="180">
        <v>0.20977999999999999</v>
      </c>
      <c r="O274" s="180">
        <v>0.15176999999999999</v>
      </c>
      <c r="P274" s="180">
        <v>2.4750000000000001E-2</v>
      </c>
      <c r="Q274" s="180">
        <v>0.12701999999999999</v>
      </c>
    </row>
    <row r="275" spans="2:17">
      <c r="B275" s="294" t="s">
        <v>12069</v>
      </c>
      <c r="C275" s="294">
        <v>1.439E-2</v>
      </c>
      <c r="D275" s="294">
        <v>0.21151</v>
      </c>
      <c r="E275" s="294">
        <v>0.21062</v>
      </c>
      <c r="F275" s="294">
        <v>0.15251999999999999</v>
      </c>
      <c r="G275" s="294">
        <v>2.462E-2</v>
      </c>
      <c r="H275" s="294">
        <v>0.12790000000000001</v>
      </c>
      <c r="K275" s="36">
        <v>44502</v>
      </c>
      <c r="L275" s="180">
        <v>1.439E-2</v>
      </c>
      <c r="M275" s="180">
        <v>0.21151</v>
      </c>
      <c r="N275" s="180">
        <v>0.21062</v>
      </c>
      <c r="O275" s="180">
        <v>0.15251999999999999</v>
      </c>
      <c r="P275" s="180">
        <v>2.462E-2</v>
      </c>
      <c r="Q275" s="180">
        <v>0.12790000000000001</v>
      </c>
    </row>
    <row r="276" spans="2:17">
      <c r="B276" s="294" t="s">
        <v>12070</v>
      </c>
      <c r="C276" s="294">
        <v>1.43E-2</v>
      </c>
      <c r="D276" s="294">
        <v>0.20948</v>
      </c>
      <c r="E276" s="294">
        <v>0.20938000000000001</v>
      </c>
      <c r="F276" s="294">
        <v>0.15301000000000001</v>
      </c>
      <c r="G276" s="294">
        <v>2.5100000000000001E-2</v>
      </c>
      <c r="H276" s="294">
        <v>0.12791</v>
      </c>
      <c r="K276" s="36">
        <v>44501</v>
      </c>
      <c r="L276" s="180">
        <v>1.43E-2</v>
      </c>
      <c r="M276" s="180">
        <v>0.20948</v>
      </c>
      <c r="N276" s="180">
        <v>0.20938000000000001</v>
      </c>
      <c r="O276" s="180">
        <v>0.15301000000000001</v>
      </c>
      <c r="P276" s="180">
        <v>2.5100000000000001E-2</v>
      </c>
      <c r="Q276" s="180">
        <v>0.12791</v>
      </c>
    </row>
    <row r="277" spans="2:17">
      <c r="B277" s="294" t="s">
        <v>12071</v>
      </c>
      <c r="C277" s="294">
        <v>1.4449999999999999E-2</v>
      </c>
      <c r="D277" s="294">
        <v>0.22211</v>
      </c>
      <c r="E277" s="294">
        <v>0.20996000000000001</v>
      </c>
      <c r="F277" s="294">
        <v>0.15837999999999999</v>
      </c>
      <c r="G277" s="294">
        <v>2.563E-2</v>
      </c>
      <c r="H277" s="294">
        <v>0.13275000000000001</v>
      </c>
      <c r="K277" s="36">
        <v>44498</v>
      </c>
      <c r="L277" s="180">
        <v>1.4449999999999999E-2</v>
      </c>
      <c r="M277" s="180">
        <v>0.22211</v>
      </c>
      <c r="N277" s="180">
        <v>0.20996000000000001</v>
      </c>
      <c r="O277" s="180">
        <v>0.15837999999999999</v>
      </c>
      <c r="P277" s="180">
        <v>2.563E-2</v>
      </c>
      <c r="Q277" s="180">
        <v>0.13275000000000001</v>
      </c>
    </row>
    <row r="278" spans="2:17">
      <c r="B278" s="294" t="s">
        <v>12072</v>
      </c>
      <c r="C278" s="294">
        <v>1.4250000000000001E-2</v>
      </c>
      <c r="D278" s="294">
        <v>0.21728</v>
      </c>
      <c r="E278" s="294">
        <v>0.21049999999999999</v>
      </c>
      <c r="F278" s="294">
        <v>0.15622</v>
      </c>
      <c r="G278" s="294">
        <v>2.4199999999999999E-2</v>
      </c>
      <c r="H278" s="294">
        <v>0.13202</v>
      </c>
      <c r="K278" s="36">
        <v>44497</v>
      </c>
      <c r="L278" s="180">
        <v>1.4250000000000001E-2</v>
      </c>
      <c r="M278" s="180">
        <v>0.21728</v>
      </c>
      <c r="N278" s="180">
        <v>0.21049999999999999</v>
      </c>
      <c r="O278" s="180">
        <v>0.15622</v>
      </c>
      <c r="P278" s="180">
        <v>2.4199999999999999E-2</v>
      </c>
      <c r="Q278" s="180">
        <v>0.13202</v>
      </c>
    </row>
    <row r="279" spans="2:17">
      <c r="B279" s="294" t="s">
        <v>12073</v>
      </c>
      <c r="C279" s="294">
        <v>1.4200000000000001E-2</v>
      </c>
      <c r="D279" s="294">
        <v>0.22026999999999999</v>
      </c>
      <c r="E279" s="294">
        <v>0.21059</v>
      </c>
      <c r="F279" s="294">
        <v>0.15714</v>
      </c>
      <c r="G279" s="294">
        <v>2.5100000000000001E-2</v>
      </c>
      <c r="H279" s="294">
        <v>0.13203999999999999</v>
      </c>
      <c r="K279" s="36">
        <v>44496</v>
      </c>
      <c r="L279" s="180">
        <v>1.4200000000000001E-2</v>
      </c>
      <c r="M279" s="180">
        <v>0.22026999999999999</v>
      </c>
      <c r="N279" s="180">
        <v>0.21059</v>
      </c>
      <c r="O279" s="180">
        <v>0.15714</v>
      </c>
      <c r="P279" s="180">
        <v>2.5100000000000001E-2</v>
      </c>
      <c r="Q279" s="180">
        <v>0.13203999999999999</v>
      </c>
    </row>
    <row r="280" spans="2:17">
      <c r="B280" s="294" t="s">
        <v>12074</v>
      </c>
      <c r="C280" s="294">
        <v>1.4069999999999999E-2</v>
      </c>
      <c r="D280" s="294">
        <v>0.21858</v>
      </c>
      <c r="E280" s="294">
        <v>0.21049000000000001</v>
      </c>
      <c r="F280" s="294">
        <v>0.15587999999999999</v>
      </c>
      <c r="G280" s="294">
        <v>2.46E-2</v>
      </c>
      <c r="H280" s="294">
        <v>0.13128000000000001</v>
      </c>
      <c r="K280" s="36">
        <v>44495</v>
      </c>
      <c r="L280" s="180">
        <v>1.4069999999999999E-2</v>
      </c>
      <c r="M280" s="180">
        <v>0.21858</v>
      </c>
      <c r="N280" s="180">
        <v>0.21049000000000001</v>
      </c>
      <c r="O280" s="180">
        <v>0.15587999999999999</v>
      </c>
      <c r="P280" s="180">
        <v>2.46E-2</v>
      </c>
      <c r="Q280" s="180">
        <v>0.13128000000000001</v>
      </c>
    </row>
    <row r="281" spans="2:17">
      <c r="B281" s="294" t="s">
        <v>12075</v>
      </c>
      <c r="C281" s="294">
        <v>1.4659999999999999E-2</v>
      </c>
      <c r="D281" s="294">
        <v>0.21726999999999999</v>
      </c>
      <c r="E281" s="294">
        <v>0.21115</v>
      </c>
      <c r="F281" s="294">
        <v>0.15561</v>
      </c>
      <c r="G281" s="294">
        <v>2.4570000000000002E-2</v>
      </c>
      <c r="H281" s="294">
        <v>0.13103999999999999</v>
      </c>
      <c r="K281" s="36">
        <v>44494</v>
      </c>
      <c r="L281" s="180">
        <v>1.4659999999999999E-2</v>
      </c>
      <c r="M281" s="180">
        <v>0.21726999999999999</v>
      </c>
      <c r="N281" s="180">
        <v>0.21115</v>
      </c>
      <c r="O281" s="180">
        <v>0.15561</v>
      </c>
      <c r="P281" s="180">
        <v>2.4570000000000002E-2</v>
      </c>
      <c r="Q281" s="180">
        <v>0.13103999999999999</v>
      </c>
    </row>
    <row r="282" spans="2:17">
      <c r="B282" s="294" t="s">
        <v>12076</v>
      </c>
      <c r="C282" s="294">
        <v>1.4710000000000001E-2</v>
      </c>
      <c r="D282" s="294">
        <v>0.21765999999999999</v>
      </c>
      <c r="E282" s="294">
        <v>0.21445</v>
      </c>
      <c r="F282" s="294">
        <v>0.15565000000000001</v>
      </c>
      <c r="G282" s="294">
        <v>2.4080000000000001E-2</v>
      </c>
      <c r="H282" s="294">
        <v>0.13156999999999999</v>
      </c>
      <c r="K282" s="36">
        <v>44491</v>
      </c>
      <c r="L282" s="180">
        <v>1.4710000000000001E-2</v>
      </c>
      <c r="M282" s="180">
        <v>0.21765999999999999</v>
      </c>
      <c r="N282" s="180">
        <v>0.21445</v>
      </c>
      <c r="O282" s="180">
        <v>0.15565000000000001</v>
      </c>
      <c r="P282" s="180">
        <v>2.4080000000000001E-2</v>
      </c>
      <c r="Q282" s="180">
        <v>0.13156999999999999</v>
      </c>
    </row>
    <row r="283" spans="2:17">
      <c r="B283" s="294" t="s">
        <v>12077</v>
      </c>
      <c r="C283" s="294">
        <v>1.4710000000000001E-2</v>
      </c>
      <c r="D283" s="294">
        <v>0.21779000000000001</v>
      </c>
      <c r="E283" s="294">
        <v>0.21457999999999999</v>
      </c>
      <c r="F283" s="294">
        <v>0.15578</v>
      </c>
      <c r="G283" s="294">
        <v>2.3910000000000001E-2</v>
      </c>
      <c r="H283" s="294">
        <v>0.13186999999999999</v>
      </c>
      <c r="K283" s="36">
        <v>44490</v>
      </c>
      <c r="L283" s="180">
        <v>1.4710000000000001E-2</v>
      </c>
      <c r="M283" s="180">
        <v>0.21779000000000001</v>
      </c>
      <c r="N283" s="180">
        <v>0.21457999999999999</v>
      </c>
      <c r="O283" s="180">
        <v>0.15578</v>
      </c>
      <c r="P283" s="180">
        <v>2.3910000000000001E-2</v>
      </c>
      <c r="Q283" s="180">
        <v>0.13186999999999999</v>
      </c>
    </row>
    <row r="284" spans="2:17">
      <c r="B284" s="294" t="s">
        <v>12078</v>
      </c>
      <c r="C284" s="294">
        <v>1.4670000000000001E-2</v>
      </c>
      <c r="D284" s="294">
        <v>0.21825</v>
      </c>
      <c r="E284" s="294">
        <v>0.21473999999999999</v>
      </c>
      <c r="F284" s="294">
        <v>0.15594</v>
      </c>
      <c r="G284" s="294">
        <v>2.3970000000000002E-2</v>
      </c>
      <c r="H284" s="294">
        <v>0.13197</v>
      </c>
      <c r="K284" s="36">
        <v>44489</v>
      </c>
      <c r="L284" s="180">
        <v>1.4670000000000001E-2</v>
      </c>
      <c r="M284" s="180">
        <v>0.21825</v>
      </c>
      <c r="N284" s="180">
        <v>0.21473999999999999</v>
      </c>
      <c r="O284" s="180">
        <v>0.15594</v>
      </c>
      <c r="P284" s="180">
        <v>2.3970000000000002E-2</v>
      </c>
      <c r="Q284" s="180">
        <v>0.13197</v>
      </c>
    </row>
    <row r="285" spans="2:17">
      <c r="B285" s="294" t="s">
        <v>12079</v>
      </c>
      <c r="C285" s="294">
        <v>1.4590000000000001E-2</v>
      </c>
      <c r="D285" s="294">
        <v>0.21768999999999999</v>
      </c>
      <c r="E285" s="294">
        <v>0.21456</v>
      </c>
      <c r="F285" s="294">
        <v>0.15543999999999999</v>
      </c>
      <c r="G285" s="294">
        <v>2.3699999999999999E-2</v>
      </c>
      <c r="H285" s="294">
        <v>0.13174</v>
      </c>
      <c r="K285" s="36">
        <v>44488</v>
      </c>
      <c r="L285" s="180">
        <v>1.4590000000000001E-2</v>
      </c>
      <c r="M285" s="180">
        <v>0.21768999999999999</v>
      </c>
      <c r="N285" s="180">
        <v>0.21456</v>
      </c>
      <c r="O285" s="180">
        <v>0.15543999999999999</v>
      </c>
      <c r="P285" s="180">
        <v>2.3699999999999999E-2</v>
      </c>
      <c r="Q285" s="180">
        <v>0.13174</v>
      </c>
    </row>
    <row r="286" spans="2:17">
      <c r="B286" s="294" t="s">
        <v>12080</v>
      </c>
      <c r="C286" s="294">
        <v>1.473E-2</v>
      </c>
      <c r="D286" s="294">
        <v>0.21572</v>
      </c>
      <c r="E286" s="294">
        <v>0.21443999999999999</v>
      </c>
      <c r="F286" s="294">
        <v>0.15515999999999999</v>
      </c>
      <c r="G286" s="294">
        <v>2.4029999999999999E-2</v>
      </c>
      <c r="H286" s="294">
        <v>0.13113</v>
      </c>
      <c r="K286" s="36">
        <v>44487</v>
      </c>
      <c r="L286" s="180">
        <v>1.473E-2</v>
      </c>
      <c r="M286" s="180">
        <v>0.21572</v>
      </c>
      <c r="N286" s="180">
        <v>0.21443999999999999</v>
      </c>
      <c r="O286" s="180">
        <v>0.15515999999999999</v>
      </c>
      <c r="P286" s="180">
        <v>2.4029999999999999E-2</v>
      </c>
      <c r="Q286" s="180">
        <v>0.13113</v>
      </c>
    </row>
    <row r="287" spans="2:17">
      <c r="B287" s="294" t="s">
        <v>12081</v>
      </c>
      <c r="C287" s="294">
        <v>1.4710000000000001E-2</v>
      </c>
      <c r="D287" s="294">
        <v>0.20930000000000001</v>
      </c>
      <c r="E287" s="294">
        <v>0.21410000000000001</v>
      </c>
      <c r="F287" s="294">
        <v>0.1522</v>
      </c>
      <c r="G287" s="294">
        <v>2.3599999999999999E-2</v>
      </c>
      <c r="H287" s="294">
        <v>0.12859999999999999</v>
      </c>
      <c r="K287" s="36">
        <v>44484</v>
      </c>
      <c r="L287" s="180">
        <v>1.4710000000000001E-2</v>
      </c>
      <c r="M287" s="180">
        <v>0.20930000000000001</v>
      </c>
      <c r="N287" s="180">
        <v>0.21410000000000001</v>
      </c>
      <c r="O287" s="180">
        <v>0.1522</v>
      </c>
      <c r="P287" s="180">
        <v>2.3599999999999999E-2</v>
      </c>
      <c r="Q287" s="180">
        <v>0.12859999999999999</v>
      </c>
    </row>
    <row r="288" spans="2:17">
      <c r="B288" s="294" t="s">
        <v>12082</v>
      </c>
      <c r="C288" s="294">
        <v>1.494E-2</v>
      </c>
      <c r="D288" s="294">
        <v>0.20905000000000001</v>
      </c>
      <c r="E288" s="294">
        <v>0.21406</v>
      </c>
      <c r="F288" s="294">
        <v>0.15287999999999999</v>
      </c>
      <c r="G288" s="294">
        <v>2.3449999999999999E-2</v>
      </c>
      <c r="H288" s="294">
        <v>0.12942999999999999</v>
      </c>
      <c r="K288" s="36">
        <v>44483</v>
      </c>
      <c r="L288" s="180">
        <v>1.494E-2</v>
      </c>
      <c r="M288" s="180">
        <v>0.20905000000000001</v>
      </c>
      <c r="N288" s="180">
        <v>0.21406</v>
      </c>
      <c r="O288" s="180">
        <v>0.15287999999999999</v>
      </c>
      <c r="P288" s="180">
        <v>2.3449999999999999E-2</v>
      </c>
      <c r="Q288" s="180">
        <v>0.12942999999999999</v>
      </c>
    </row>
    <row r="289" spans="2:17">
      <c r="B289" s="294" t="s">
        <v>12083</v>
      </c>
      <c r="C289" s="294">
        <v>1.516E-2</v>
      </c>
      <c r="D289" s="294">
        <v>0.20882999999999999</v>
      </c>
      <c r="E289" s="294">
        <v>0.21407000000000001</v>
      </c>
      <c r="F289" s="294">
        <v>0.15375</v>
      </c>
      <c r="G289" s="294">
        <v>2.3890000000000002E-2</v>
      </c>
      <c r="H289" s="294">
        <v>0.12986</v>
      </c>
      <c r="K289" s="36">
        <v>44482</v>
      </c>
      <c r="L289" s="180">
        <v>1.516E-2</v>
      </c>
      <c r="M289" s="180">
        <v>0.20882999999999999</v>
      </c>
      <c r="N289" s="180">
        <v>0.21407000000000001</v>
      </c>
      <c r="O289" s="180">
        <v>0.15375</v>
      </c>
      <c r="P289" s="180">
        <v>2.3890000000000002E-2</v>
      </c>
      <c r="Q289" s="180">
        <v>0.12986</v>
      </c>
    </row>
    <row r="290" spans="2:17">
      <c r="B290" s="294" t="s">
        <v>12084</v>
      </c>
      <c r="C290" s="294">
        <v>1.5310000000000001E-2</v>
      </c>
      <c r="D290" s="294">
        <v>0.20710999999999999</v>
      </c>
      <c r="E290" s="294">
        <v>0.21348</v>
      </c>
      <c r="F290" s="294">
        <v>0.15387000000000001</v>
      </c>
      <c r="G290" s="294">
        <v>2.427E-2</v>
      </c>
      <c r="H290" s="294">
        <v>0.12959999999999999</v>
      </c>
      <c r="K290" s="36">
        <v>44481</v>
      </c>
      <c r="L290" s="180">
        <v>1.5310000000000001E-2</v>
      </c>
      <c r="M290" s="180">
        <v>0.20710999999999999</v>
      </c>
      <c r="N290" s="180">
        <v>0.21348</v>
      </c>
      <c r="O290" s="180">
        <v>0.15387000000000001</v>
      </c>
      <c r="P290" s="180">
        <v>2.427E-2</v>
      </c>
      <c r="Q290" s="180">
        <v>0.12959999999999999</v>
      </c>
    </row>
    <row r="291" spans="2:17">
      <c r="B291" s="294" t="s">
        <v>12085</v>
      </c>
      <c r="C291" s="294">
        <v>1.502E-2</v>
      </c>
      <c r="D291" s="294">
        <v>0.21673999999999999</v>
      </c>
      <c r="E291" s="294">
        <v>0.21274999999999999</v>
      </c>
      <c r="F291" s="294">
        <v>0.15440000000000001</v>
      </c>
      <c r="G291" s="294">
        <v>2.3619999999999999E-2</v>
      </c>
      <c r="H291" s="294">
        <v>0.13078000000000001</v>
      </c>
      <c r="K291" s="36">
        <v>44477</v>
      </c>
      <c r="L291" s="180">
        <v>1.502E-2</v>
      </c>
      <c r="M291" s="180">
        <v>0.21673999999999999</v>
      </c>
      <c r="N291" s="180">
        <v>0.21274999999999999</v>
      </c>
      <c r="O291" s="180">
        <v>0.15440000000000001</v>
      </c>
      <c r="P291" s="180">
        <v>2.3619999999999999E-2</v>
      </c>
      <c r="Q291" s="180">
        <v>0.13078000000000001</v>
      </c>
    </row>
    <row r="292" spans="2:17">
      <c r="B292" s="294" t="s">
        <v>12086</v>
      </c>
      <c r="C292" s="294">
        <v>1.5100000000000001E-2</v>
      </c>
      <c r="D292" s="294">
        <v>0.22083</v>
      </c>
      <c r="E292" s="294">
        <v>0.21315999999999999</v>
      </c>
      <c r="F292" s="294">
        <v>0.15506</v>
      </c>
      <c r="G292" s="294">
        <v>2.3709999999999998E-2</v>
      </c>
      <c r="H292" s="294">
        <v>0.13134999999999999</v>
      </c>
      <c r="K292" s="36">
        <v>44476</v>
      </c>
      <c r="L292" s="180">
        <v>1.5100000000000001E-2</v>
      </c>
      <c r="M292" s="180">
        <v>0.22083</v>
      </c>
      <c r="N292" s="180">
        <v>0.21315999999999999</v>
      </c>
      <c r="O292" s="180">
        <v>0.15506</v>
      </c>
      <c r="P292" s="180">
        <v>2.3709999999999998E-2</v>
      </c>
      <c r="Q292" s="180">
        <v>0.13134999999999999</v>
      </c>
    </row>
    <row r="293" spans="2:17">
      <c r="B293" s="294" t="s">
        <v>12087</v>
      </c>
      <c r="C293" s="294">
        <v>1.502E-2</v>
      </c>
      <c r="D293" s="294">
        <v>0.21712999999999999</v>
      </c>
      <c r="E293" s="294">
        <v>0.21271000000000001</v>
      </c>
      <c r="F293" s="294">
        <v>0.15478</v>
      </c>
      <c r="G293" s="294">
        <v>2.3970000000000002E-2</v>
      </c>
      <c r="H293" s="294">
        <v>0.13081000000000001</v>
      </c>
      <c r="K293" s="36">
        <v>44475</v>
      </c>
      <c r="L293" s="180">
        <v>1.502E-2</v>
      </c>
      <c r="M293" s="180">
        <v>0.21712999999999999</v>
      </c>
      <c r="N293" s="180">
        <v>0.21271000000000001</v>
      </c>
      <c r="O293" s="180">
        <v>0.15478</v>
      </c>
      <c r="P293" s="180">
        <v>2.3970000000000002E-2</v>
      </c>
      <c r="Q293" s="180">
        <v>0.13081000000000001</v>
      </c>
    </row>
    <row r="294" spans="2:17">
      <c r="B294" s="294" t="s">
        <v>12088</v>
      </c>
      <c r="C294" s="294">
        <v>1.4760000000000001E-2</v>
      </c>
      <c r="D294" s="294">
        <v>0.21814</v>
      </c>
      <c r="E294" s="294">
        <v>0.21285999999999999</v>
      </c>
      <c r="F294" s="294">
        <v>0.1535</v>
      </c>
      <c r="G294" s="294">
        <v>2.2950000000000002E-2</v>
      </c>
      <c r="H294" s="294">
        <v>0.13055</v>
      </c>
      <c r="K294" s="36">
        <v>44474</v>
      </c>
      <c r="L294" s="180">
        <v>1.4760000000000001E-2</v>
      </c>
      <c r="M294" s="180">
        <v>0.21814</v>
      </c>
      <c r="N294" s="180">
        <v>0.21285999999999999</v>
      </c>
      <c r="O294" s="180">
        <v>0.1535</v>
      </c>
      <c r="P294" s="180">
        <v>2.2950000000000002E-2</v>
      </c>
      <c r="Q294" s="180">
        <v>0.13055</v>
      </c>
    </row>
    <row r="295" spans="2:17">
      <c r="B295" s="294" t="s">
        <v>12089</v>
      </c>
      <c r="C295" s="294">
        <v>1.4540000000000001E-2</v>
      </c>
      <c r="D295" s="294">
        <v>0.21720999999999999</v>
      </c>
      <c r="E295" s="294">
        <v>0.21312999999999999</v>
      </c>
      <c r="F295" s="294">
        <v>0.15139</v>
      </c>
      <c r="G295" s="294">
        <v>2.2499999999999999E-2</v>
      </c>
      <c r="H295" s="294">
        <v>0.12889</v>
      </c>
      <c r="K295" s="36">
        <v>44470</v>
      </c>
      <c r="L295" s="180">
        <v>1.4540000000000001E-2</v>
      </c>
      <c r="M295" s="180">
        <v>0.21720999999999999</v>
      </c>
      <c r="N295" s="180">
        <v>0.21312999999999999</v>
      </c>
      <c r="O295" s="180">
        <v>0.15139</v>
      </c>
      <c r="P295" s="180">
        <v>2.2499999999999999E-2</v>
      </c>
      <c r="Q295" s="180">
        <v>0.12889</v>
      </c>
    </row>
    <row r="296" spans="2:17">
      <c r="B296" s="294" t="s">
        <v>12090</v>
      </c>
      <c r="C296" s="294">
        <v>1.431E-2</v>
      </c>
      <c r="D296" s="294">
        <v>0.21765999999999999</v>
      </c>
      <c r="E296" s="294">
        <v>0.21312999999999999</v>
      </c>
      <c r="F296" s="294">
        <v>0.15078</v>
      </c>
      <c r="G296" s="294">
        <v>2.2370000000000001E-2</v>
      </c>
      <c r="H296" s="294">
        <v>0.12841</v>
      </c>
      <c r="K296" s="36">
        <v>44469</v>
      </c>
      <c r="L296" s="180">
        <v>1.431E-2</v>
      </c>
      <c r="M296" s="180">
        <v>0.21765999999999999</v>
      </c>
      <c r="N296" s="180">
        <v>0.21312999999999999</v>
      </c>
      <c r="O296" s="180">
        <v>0.15078</v>
      </c>
      <c r="P296" s="180">
        <v>2.2370000000000001E-2</v>
      </c>
      <c r="Q296" s="180">
        <v>0.12841</v>
      </c>
    </row>
    <row r="297" spans="2:17">
      <c r="B297" s="294" t="s">
        <v>12091</v>
      </c>
      <c r="C297" s="294">
        <v>1.427E-2</v>
      </c>
      <c r="D297" s="294">
        <v>0.21734000000000001</v>
      </c>
      <c r="E297" s="294">
        <v>0.21201</v>
      </c>
      <c r="F297" s="294">
        <v>0.15092</v>
      </c>
      <c r="G297" s="294">
        <v>2.2020000000000001E-2</v>
      </c>
      <c r="H297" s="294">
        <v>0.12889999999999999</v>
      </c>
      <c r="K297" s="36">
        <v>44468</v>
      </c>
      <c r="L297" s="180">
        <v>1.427E-2</v>
      </c>
      <c r="M297" s="180">
        <v>0.21734000000000001</v>
      </c>
      <c r="N297" s="180">
        <v>0.21201</v>
      </c>
      <c r="O297" s="180">
        <v>0.15092</v>
      </c>
      <c r="P297" s="180">
        <v>2.2020000000000001E-2</v>
      </c>
      <c r="Q297" s="180">
        <v>0.12889999999999999</v>
      </c>
    </row>
    <row r="298" spans="2:17">
      <c r="B298" s="294" t="s">
        <v>12092</v>
      </c>
      <c r="C298" s="294">
        <v>1.4160000000000001E-2</v>
      </c>
      <c r="D298" s="294">
        <v>0.21675</v>
      </c>
      <c r="E298" s="294">
        <v>0.21093999999999999</v>
      </c>
      <c r="F298" s="294">
        <v>0.15029999999999999</v>
      </c>
      <c r="G298" s="294">
        <v>2.2669999999999999E-2</v>
      </c>
      <c r="H298" s="294">
        <v>0.12762999999999999</v>
      </c>
      <c r="K298" s="36">
        <v>44467</v>
      </c>
      <c r="L298" s="180">
        <v>1.4160000000000001E-2</v>
      </c>
      <c r="M298" s="180">
        <v>0.21675</v>
      </c>
      <c r="N298" s="180">
        <v>0.21093999999999999</v>
      </c>
      <c r="O298" s="180">
        <v>0.15029999999999999</v>
      </c>
      <c r="P298" s="180">
        <v>2.2669999999999999E-2</v>
      </c>
      <c r="Q298" s="180">
        <v>0.12762999999999999</v>
      </c>
    </row>
    <row r="299" spans="2:17">
      <c r="B299" s="294" t="s">
        <v>12093</v>
      </c>
      <c r="C299" s="294">
        <v>1.4E-2</v>
      </c>
      <c r="D299" s="294">
        <v>0.21648999999999999</v>
      </c>
      <c r="E299" s="294">
        <v>0.21085000000000001</v>
      </c>
      <c r="F299" s="294">
        <v>0.14993999999999999</v>
      </c>
      <c r="G299" s="294">
        <v>2.172E-2</v>
      </c>
      <c r="H299" s="294">
        <v>0.12822</v>
      </c>
      <c r="K299" s="36">
        <v>44466</v>
      </c>
      <c r="L299" s="180">
        <v>1.4E-2</v>
      </c>
      <c r="M299" s="180">
        <v>0.21648999999999999</v>
      </c>
      <c r="N299" s="180">
        <v>0.21085000000000001</v>
      </c>
      <c r="O299" s="180">
        <v>0.14993999999999999</v>
      </c>
      <c r="P299" s="180">
        <v>2.172E-2</v>
      </c>
      <c r="Q299" s="180">
        <v>0.12822</v>
      </c>
    </row>
    <row r="300" spans="2:17">
      <c r="B300" s="294" t="s">
        <v>12094</v>
      </c>
      <c r="C300" s="294">
        <v>1.4120000000000001E-2</v>
      </c>
      <c r="D300" s="294">
        <v>0.22345000000000001</v>
      </c>
      <c r="E300" s="294">
        <v>0.21204999999999999</v>
      </c>
      <c r="F300" s="294">
        <v>0.15337999999999999</v>
      </c>
      <c r="G300" s="294">
        <v>2.1569999999999999E-2</v>
      </c>
      <c r="H300" s="294">
        <v>0.13181000000000001</v>
      </c>
      <c r="K300" s="36">
        <v>44463</v>
      </c>
      <c r="L300" s="180">
        <v>1.4120000000000001E-2</v>
      </c>
      <c r="M300" s="180">
        <v>0.22345000000000001</v>
      </c>
      <c r="N300" s="180">
        <v>0.21204999999999999</v>
      </c>
      <c r="O300" s="180">
        <v>0.15337999999999999</v>
      </c>
      <c r="P300" s="180">
        <v>2.1569999999999999E-2</v>
      </c>
      <c r="Q300" s="180">
        <v>0.13181000000000001</v>
      </c>
    </row>
    <row r="301" spans="2:17">
      <c r="B301" s="294" t="s">
        <v>12095</v>
      </c>
      <c r="C301" s="294">
        <v>1.4109999999999999E-2</v>
      </c>
      <c r="D301" s="294">
        <v>0.22248999999999999</v>
      </c>
      <c r="E301" s="294">
        <v>0.21210000000000001</v>
      </c>
      <c r="F301" s="294">
        <v>0.15307000000000001</v>
      </c>
      <c r="G301" s="294">
        <v>2.102E-2</v>
      </c>
      <c r="H301" s="294">
        <v>0.13205</v>
      </c>
      <c r="K301" s="36">
        <v>44462</v>
      </c>
      <c r="L301" s="180">
        <v>1.4109999999999999E-2</v>
      </c>
      <c r="M301" s="180">
        <v>0.22248999999999999</v>
      </c>
      <c r="N301" s="180">
        <v>0.21210000000000001</v>
      </c>
      <c r="O301" s="180">
        <v>0.15307000000000001</v>
      </c>
      <c r="P301" s="180">
        <v>2.102E-2</v>
      </c>
      <c r="Q301" s="180">
        <v>0.13205</v>
      </c>
    </row>
    <row r="302" spans="2:17">
      <c r="B302" s="294" t="s">
        <v>12096</v>
      </c>
      <c r="C302" s="294">
        <v>1.414E-2</v>
      </c>
      <c r="D302" s="294">
        <v>0.21784000000000001</v>
      </c>
      <c r="E302" s="294">
        <v>0.21198</v>
      </c>
      <c r="F302" s="294">
        <v>0.15112</v>
      </c>
      <c r="G302" s="294">
        <v>2.0719999999999999E-2</v>
      </c>
      <c r="H302" s="294">
        <v>0.13039999999999999</v>
      </c>
      <c r="K302" s="36">
        <v>44456</v>
      </c>
      <c r="L302" s="180">
        <v>1.414E-2</v>
      </c>
      <c r="M302" s="180">
        <v>0.21784000000000001</v>
      </c>
      <c r="N302" s="180">
        <v>0.21198</v>
      </c>
      <c r="O302" s="180">
        <v>0.15112</v>
      </c>
      <c r="P302" s="180">
        <v>2.0719999999999999E-2</v>
      </c>
      <c r="Q302" s="180">
        <v>0.13039999999999999</v>
      </c>
    </row>
    <row r="303" spans="2:17">
      <c r="B303" s="294" t="s">
        <v>12097</v>
      </c>
      <c r="C303" s="294">
        <v>1.4189999999999999E-2</v>
      </c>
      <c r="D303" s="294">
        <v>0.22348000000000001</v>
      </c>
      <c r="E303" s="294">
        <v>0.21207000000000001</v>
      </c>
      <c r="F303" s="294">
        <v>0.15340999999999999</v>
      </c>
      <c r="G303" s="294">
        <v>2.0449999999999999E-2</v>
      </c>
      <c r="H303" s="294">
        <v>0.13295999999999999</v>
      </c>
      <c r="K303" s="36">
        <v>44455</v>
      </c>
      <c r="L303" s="180">
        <v>1.4189999999999999E-2</v>
      </c>
      <c r="M303" s="180">
        <v>0.22348000000000001</v>
      </c>
      <c r="N303" s="180">
        <v>0.21207000000000001</v>
      </c>
      <c r="O303" s="180">
        <v>0.15340999999999999</v>
      </c>
      <c r="P303" s="180">
        <v>2.0449999999999999E-2</v>
      </c>
      <c r="Q303" s="180">
        <v>0.13295999999999999</v>
      </c>
    </row>
    <row r="304" spans="2:17">
      <c r="B304" s="294" t="s">
        <v>12098</v>
      </c>
      <c r="C304" s="294">
        <v>1.4069999999999999E-2</v>
      </c>
      <c r="D304" s="294">
        <v>0.22339000000000001</v>
      </c>
      <c r="E304" s="294">
        <v>0.21190999999999999</v>
      </c>
      <c r="F304" s="294">
        <v>0.15276999999999999</v>
      </c>
      <c r="G304" s="294">
        <v>2.027E-2</v>
      </c>
      <c r="H304" s="294">
        <v>0.13250000000000001</v>
      </c>
      <c r="K304" s="36">
        <v>44454</v>
      </c>
      <c r="L304" s="180">
        <v>1.4069999999999999E-2</v>
      </c>
      <c r="M304" s="180">
        <v>0.22339000000000001</v>
      </c>
      <c r="N304" s="180">
        <v>0.21190999999999999</v>
      </c>
      <c r="O304" s="180">
        <v>0.15276999999999999</v>
      </c>
      <c r="P304" s="180">
        <v>2.027E-2</v>
      </c>
      <c r="Q304" s="180">
        <v>0.13250000000000001</v>
      </c>
    </row>
    <row r="305" spans="2:17">
      <c r="B305" s="294" t="s">
        <v>12099</v>
      </c>
      <c r="C305" s="294">
        <v>1.41E-2</v>
      </c>
      <c r="D305" s="294">
        <v>0.22914999999999999</v>
      </c>
      <c r="E305" s="294">
        <v>0.21195</v>
      </c>
      <c r="F305" s="294">
        <v>0.15336</v>
      </c>
      <c r="G305" s="294">
        <v>2.0619999999999999E-2</v>
      </c>
      <c r="H305" s="294">
        <v>0.13274</v>
      </c>
      <c r="K305" s="36">
        <v>44453</v>
      </c>
      <c r="L305" s="180">
        <v>1.41E-2</v>
      </c>
      <c r="M305" s="180">
        <v>0.22914999999999999</v>
      </c>
      <c r="N305" s="180">
        <v>0.21195</v>
      </c>
      <c r="O305" s="180">
        <v>0.15336</v>
      </c>
      <c r="P305" s="180">
        <v>2.0619999999999999E-2</v>
      </c>
      <c r="Q305" s="180">
        <v>0.13274</v>
      </c>
    </row>
    <row r="306" spans="2:17">
      <c r="B306" s="294" t="s">
        <v>12100</v>
      </c>
      <c r="C306" s="294">
        <v>1.418E-2</v>
      </c>
      <c r="D306" s="294">
        <v>0.19922000000000001</v>
      </c>
      <c r="E306" s="294">
        <v>0.21206</v>
      </c>
      <c r="F306" s="294">
        <v>0.14169000000000001</v>
      </c>
      <c r="G306" s="294">
        <v>2.0449999999999999E-2</v>
      </c>
      <c r="H306" s="294">
        <v>0.12124</v>
      </c>
      <c r="K306" s="36">
        <v>44452</v>
      </c>
      <c r="L306" s="180">
        <v>1.418E-2</v>
      </c>
      <c r="M306" s="180">
        <v>0.19922000000000001</v>
      </c>
      <c r="N306" s="180">
        <v>0.21206</v>
      </c>
      <c r="O306" s="180">
        <v>0.14169000000000001</v>
      </c>
      <c r="P306" s="180">
        <v>2.0449999999999999E-2</v>
      </c>
      <c r="Q306" s="180">
        <v>0.12124</v>
      </c>
    </row>
    <row r="307" spans="2:17">
      <c r="B307" s="294" t="s">
        <v>12101</v>
      </c>
      <c r="C307" s="294">
        <v>1.4200000000000001E-2</v>
      </c>
      <c r="D307" s="294">
        <v>0.19742000000000001</v>
      </c>
      <c r="E307" s="294">
        <v>0.21196999999999999</v>
      </c>
      <c r="F307" s="294">
        <v>0.13924</v>
      </c>
      <c r="G307" s="294">
        <v>1.9949999999999999E-2</v>
      </c>
      <c r="H307" s="294">
        <v>0.11928999999999999</v>
      </c>
      <c r="K307" s="36">
        <v>44449</v>
      </c>
      <c r="L307" s="180">
        <v>1.4200000000000001E-2</v>
      </c>
      <c r="M307" s="180">
        <v>0.19742000000000001</v>
      </c>
      <c r="N307" s="180">
        <v>0.21196999999999999</v>
      </c>
      <c r="O307" s="180">
        <v>0.13924</v>
      </c>
      <c r="P307" s="180">
        <v>1.9949999999999999E-2</v>
      </c>
      <c r="Q307" s="180">
        <v>0.11928999999999999</v>
      </c>
    </row>
    <row r="308" spans="2:17">
      <c r="B308" s="294" t="s">
        <v>12102</v>
      </c>
      <c r="C308" s="294">
        <v>1.4250000000000001E-2</v>
      </c>
      <c r="D308" s="294">
        <v>0.19583999999999999</v>
      </c>
      <c r="E308" s="294">
        <v>0.21195</v>
      </c>
      <c r="F308" s="294">
        <v>0.13819000000000001</v>
      </c>
      <c r="G308" s="294">
        <v>2.002E-2</v>
      </c>
      <c r="H308" s="294">
        <v>0.11817</v>
      </c>
      <c r="K308" s="36">
        <v>44448</v>
      </c>
      <c r="L308" s="180">
        <v>1.4250000000000001E-2</v>
      </c>
      <c r="M308" s="180">
        <v>0.19583999999999999</v>
      </c>
      <c r="N308" s="180">
        <v>0.21195</v>
      </c>
      <c r="O308" s="180">
        <v>0.13819000000000001</v>
      </c>
      <c r="P308" s="180">
        <v>2.002E-2</v>
      </c>
      <c r="Q308" s="180">
        <v>0.11817</v>
      </c>
    </row>
    <row r="309" spans="2:17">
      <c r="B309" s="294" t="s">
        <v>12103</v>
      </c>
      <c r="C309" s="294">
        <v>1.4019999999999999E-2</v>
      </c>
      <c r="D309" s="294">
        <v>0.19589000000000001</v>
      </c>
      <c r="E309" s="294">
        <v>0.21193000000000001</v>
      </c>
      <c r="F309" s="294">
        <v>0.13730999999999999</v>
      </c>
      <c r="G309" s="294">
        <v>2.01E-2</v>
      </c>
      <c r="H309" s="294">
        <v>0.11720999999999999</v>
      </c>
      <c r="K309" s="36">
        <v>44447</v>
      </c>
      <c r="L309" s="180">
        <v>1.4019999999999999E-2</v>
      </c>
      <c r="M309" s="180">
        <v>0.19589000000000001</v>
      </c>
      <c r="N309" s="180">
        <v>0.21193000000000001</v>
      </c>
      <c r="O309" s="180">
        <v>0.13730999999999999</v>
      </c>
      <c r="P309" s="180">
        <v>2.01E-2</v>
      </c>
      <c r="Q309" s="180">
        <v>0.11720999999999999</v>
      </c>
    </row>
    <row r="310" spans="2:17">
      <c r="B310" s="294" t="s">
        <v>12104</v>
      </c>
      <c r="C310" s="294">
        <v>1.393E-2</v>
      </c>
      <c r="D310" s="294">
        <v>0.19655</v>
      </c>
      <c r="E310" s="294">
        <v>0.21171000000000001</v>
      </c>
      <c r="F310" s="294">
        <v>0.13641</v>
      </c>
      <c r="G310" s="294">
        <v>1.9800000000000002E-2</v>
      </c>
      <c r="H310" s="294">
        <v>0.11661000000000001</v>
      </c>
      <c r="K310" s="36">
        <v>44446</v>
      </c>
      <c r="L310" s="180">
        <v>1.393E-2</v>
      </c>
      <c r="M310" s="180">
        <v>0.19655</v>
      </c>
      <c r="N310" s="180">
        <v>0.21171000000000001</v>
      </c>
      <c r="O310" s="180">
        <v>0.13641</v>
      </c>
      <c r="P310" s="180">
        <v>1.9800000000000002E-2</v>
      </c>
      <c r="Q310" s="180">
        <v>0.11661000000000001</v>
      </c>
    </row>
    <row r="311" spans="2:17">
      <c r="B311" s="294" t="s">
        <v>12105</v>
      </c>
      <c r="C311" s="294">
        <v>1.384E-2</v>
      </c>
      <c r="D311" s="294">
        <v>0.19739999999999999</v>
      </c>
      <c r="E311" s="294">
        <v>0.21188000000000001</v>
      </c>
      <c r="F311" s="294">
        <v>0.13614999999999999</v>
      </c>
      <c r="G311" s="294">
        <v>1.967E-2</v>
      </c>
      <c r="H311" s="294">
        <v>0.11648</v>
      </c>
      <c r="K311" s="36">
        <v>44445</v>
      </c>
      <c r="L311" s="180">
        <v>1.384E-2</v>
      </c>
      <c r="M311" s="180">
        <v>0.19739999999999999</v>
      </c>
      <c r="N311" s="180">
        <v>0.21188000000000001</v>
      </c>
      <c r="O311" s="180">
        <v>0.13614999999999999</v>
      </c>
      <c r="P311" s="180">
        <v>1.967E-2</v>
      </c>
      <c r="Q311" s="180">
        <v>0.11648</v>
      </c>
    </row>
    <row r="312" spans="2:17">
      <c r="B312" s="294" t="s">
        <v>12106</v>
      </c>
      <c r="C312" s="294">
        <v>1.384E-2</v>
      </c>
      <c r="D312" s="294">
        <v>0.19739999999999999</v>
      </c>
      <c r="E312" s="294">
        <v>0.21263000000000001</v>
      </c>
      <c r="F312" s="294">
        <v>0.13571</v>
      </c>
      <c r="G312" s="294">
        <v>1.942E-2</v>
      </c>
      <c r="H312" s="294">
        <v>0.11629</v>
      </c>
      <c r="K312" s="36">
        <v>44442</v>
      </c>
      <c r="L312" s="180">
        <v>1.384E-2</v>
      </c>
      <c r="M312" s="180">
        <v>0.19739999999999999</v>
      </c>
      <c r="N312" s="180">
        <v>0.21263000000000001</v>
      </c>
      <c r="O312" s="180">
        <v>0.13571</v>
      </c>
      <c r="P312" s="180">
        <v>1.942E-2</v>
      </c>
      <c r="Q312" s="180">
        <v>0.11629</v>
      </c>
    </row>
    <row r="313" spans="2:17">
      <c r="B313" s="294" t="s">
        <v>12107</v>
      </c>
      <c r="C313" s="294">
        <v>1.4409999999999999E-2</v>
      </c>
      <c r="D313" s="294">
        <v>0.20061999999999999</v>
      </c>
      <c r="E313" s="294">
        <v>0.21309</v>
      </c>
      <c r="F313" s="294">
        <v>0.13905000000000001</v>
      </c>
      <c r="G313" s="294">
        <v>1.9470000000000001E-2</v>
      </c>
      <c r="H313" s="294">
        <v>0.11958000000000001</v>
      </c>
      <c r="K313" s="36">
        <v>44441</v>
      </c>
      <c r="L313" s="180">
        <v>1.4409999999999999E-2</v>
      </c>
      <c r="M313" s="180">
        <v>0.20061999999999999</v>
      </c>
      <c r="N313" s="180">
        <v>0.21309</v>
      </c>
      <c r="O313" s="180">
        <v>0.13905000000000001</v>
      </c>
      <c r="P313" s="180">
        <v>1.9470000000000001E-2</v>
      </c>
      <c r="Q313" s="180">
        <v>0.11958000000000001</v>
      </c>
    </row>
    <row r="314" spans="2:17">
      <c r="B314" s="294" t="s">
        <v>12108</v>
      </c>
      <c r="C314" s="294">
        <v>1.4449999999999999E-2</v>
      </c>
      <c r="D314" s="294">
        <v>0.20129</v>
      </c>
      <c r="E314" s="294">
        <v>0.21382000000000001</v>
      </c>
      <c r="F314" s="294">
        <v>0.14027000000000001</v>
      </c>
      <c r="G314" s="294">
        <v>1.942E-2</v>
      </c>
      <c r="H314" s="294">
        <v>0.12085</v>
      </c>
      <c r="K314" s="36">
        <v>44440</v>
      </c>
      <c r="L314" s="180">
        <v>1.4449999999999999E-2</v>
      </c>
      <c r="M314" s="180">
        <v>0.20129</v>
      </c>
      <c r="N314" s="180">
        <v>0.21382000000000001</v>
      </c>
      <c r="O314" s="180">
        <v>0.14027000000000001</v>
      </c>
      <c r="P314" s="180">
        <v>1.942E-2</v>
      </c>
      <c r="Q314" s="180">
        <v>0.12085</v>
      </c>
    </row>
    <row r="315" spans="2:17">
      <c r="B315" s="294" t="s">
        <v>12109</v>
      </c>
      <c r="C315" s="294">
        <v>1.4460000000000001E-2</v>
      </c>
      <c r="D315" s="294">
        <v>0.20136000000000001</v>
      </c>
      <c r="E315" s="294">
        <v>0.21381</v>
      </c>
      <c r="F315" s="294">
        <v>0.14066000000000001</v>
      </c>
      <c r="G315" s="294">
        <v>1.9120000000000002E-2</v>
      </c>
      <c r="H315" s="294">
        <v>0.12154</v>
      </c>
      <c r="K315" s="36">
        <v>44439</v>
      </c>
      <c r="L315" s="180">
        <v>1.4460000000000001E-2</v>
      </c>
      <c r="M315" s="180">
        <v>0.20136000000000001</v>
      </c>
      <c r="N315" s="180">
        <v>0.21381</v>
      </c>
      <c r="O315" s="180">
        <v>0.14066000000000001</v>
      </c>
      <c r="P315" s="180">
        <v>1.9120000000000002E-2</v>
      </c>
      <c r="Q315" s="180">
        <v>0.12154</v>
      </c>
    </row>
    <row r="316" spans="2:17">
      <c r="B316" s="294" t="s">
        <v>12110</v>
      </c>
      <c r="C316" s="294">
        <v>1.474E-2</v>
      </c>
      <c r="D316" s="294">
        <v>0.19944000000000001</v>
      </c>
      <c r="E316" s="294">
        <v>0.21382999999999999</v>
      </c>
      <c r="F316" s="294">
        <v>0.14087</v>
      </c>
      <c r="G316" s="294">
        <v>1.9050000000000001E-2</v>
      </c>
      <c r="H316" s="294">
        <v>0.12182</v>
      </c>
      <c r="K316" s="36">
        <v>44438</v>
      </c>
      <c r="L316" s="180">
        <v>1.474E-2</v>
      </c>
      <c r="M316" s="180">
        <v>0.19944000000000001</v>
      </c>
      <c r="N316" s="180">
        <v>0.21382999999999999</v>
      </c>
      <c r="O316" s="180">
        <v>0.14087</v>
      </c>
      <c r="P316" s="180">
        <v>1.9050000000000001E-2</v>
      </c>
      <c r="Q316" s="180">
        <v>0.12182</v>
      </c>
    </row>
    <row r="317" spans="2:17">
      <c r="B317" s="294" t="s">
        <v>12111</v>
      </c>
      <c r="C317" s="294">
        <v>1.4930000000000001E-2</v>
      </c>
      <c r="D317" s="294">
        <v>0.1908</v>
      </c>
      <c r="E317" s="294">
        <v>0.21329999999999999</v>
      </c>
      <c r="F317" s="294">
        <v>0.14205000000000001</v>
      </c>
      <c r="G317" s="294">
        <v>1.9369999999999998E-2</v>
      </c>
      <c r="H317" s="294">
        <v>0.12268</v>
      </c>
      <c r="K317" s="36">
        <v>44435</v>
      </c>
      <c r="L317" s="180">
        <v>1.4930000000000001E-2</v>
      </c>
      <c r="M317" s="180">
        <v>0.1908</v>
      </c>
      <c r="N317" s="180">
        <v>0.21329999999999999</v>
      </c>
      <c r="O317" s="180">
        <v>0.14205000000000001</v>
      </c>
      <c r="P317" s="180">
        <v>1.9369999999999998E-2</v>
      </c>
      <c r="Q317" s="180">
        <v>0.12268</v>
      </c>
    </row>
    <row r="318" spans="2:17">
      <c r="B318" s="294" t="s">
        <v>12112</v>
      </c>
      <c r="C318" s="294">
        <v>1.495E-2</v>
      </c>
      <c r="D318" s="294">
        <v>0.1908</v>
      </c>
      <c r="E318" s="294">
        <v>0.21332999999999999</v>
      </c>
      <c r="F318" s="294">
        <v>0.14215</v>
      </c>
      <c r="G318" s="294">
        <v>1.9300000000000001E-2</v>
      </c>
      <c r="H318" s="294">
        <v>0.12285</v>
      </c>
      <c r="K318" s="36">
        <v>44434</v>
      </c>
      <c r="L318" s="180">
        <v>1.495E-2</v>
      </c>
      <c r="M318" s="180">
        <v>0.1908</v>
      </c>
      <c r="N318" s="180">
        <v>0.21332999999999999</v>
      </c>
      <c r="O318" s="180">
        <v>0.14215</v>
      </c>
      <c r="P318" s="180">
        <v>1.9300000000000001E-2</v>
      </c>
      <c r="Q318" s="180">
        <v>0.12285</v>
      </c>
    </row>
    <row r="319" spans="2:17">
      <c r="B319" s="294" t="s">
        <v>12113</v>
      </c>
      <c r="C319" s="294">
        <v>1.485E-2</v>
      </c>
      <c r="D319" s="294">
        <v>0.19094</v>
      </c>
      <c r="E319" s="294">
        <v>0.21342</v>
      </c>
      <c r="F319" s="294">
        <v>0.14186000000000001</v>
      </c>
      <c r="G319" s="294">
        <v>1.9300000000000001E-2</v>
      </c>
      <c r="H319" s="294">
        <v>0.12256</v>
      </c>
      <c r="K319" s="36">
        <v>44433</v>
      </c>
      <c r="L319" s="180">
        <v>1.485E-2</v>
      </c>
      <c r="M319" s="180">
        <v>0.19094</v>
      </c>
      <c r="N319" s="180">
        <v>0.21342</v>
      </c>
      <c r="O319" s="180">
        <v>0.14186000000000001</v>
      </c>
      <c r="P319" s="180">
        <v>1.9300000000000001E-2</v>
      </c>
      <c r="Q319" s="180">
        <v>0.12256</v>
      </c>
    </row>
    <row r="320" spans="2:17">
      <c r="B320" s="294" t="s">
        <v>12114</v>
      </c>
      <c r="C320" s="294">
        <v>1.489E-2</v>
      </c>
      <c r="D320" s="294">
        <v>0.19250999999999999</v>
      </c>
      <c r="E320" s="294">
        <v>0.21340999999999999</v>
      </c>
      <c r="F320" s="294">
        <v>0.14241000000000001</v>
      </c>
      <c r="G320" s="294">
        <v>1.9400000000000001E-2</v>
      </c>
      <c r="H320" s="294">
        <v>0.12300999999999999</v>
      </c>
      <c r="K320" s="36">
        <v>44432</v>
      </c>
      <c r="L320" s="180">
        <v>1.489E-2</v>
      </c>
      <c r="M320" s="180">
        <v>0.19250999999999999</v>
      </c>
      <c r="N320" s="180">
        <v>0.21340999999999999</v>
      </c>
      <c r="O320" s="180">
        <v>0.14241000000000001</v>
      </c>
      <c r="P320" s="180">
        <v>1.9400000000000001E-2</v>
      </c>
      <c r="Q320" s="180">
        <v>0.12300999999999999</v>
      </c>
    </row>
    <row r="321" spans="2:17">
      <c r="B321" s="294" t="s">
        <v>12115</v>
      </c>
      <c r="C321" s="294">
        <v>1.516E-2</v>
      </c>
      <c r="D321" s="294">
        <v>0.19327</v>
      </c>
      <c r="E321" s="294">
        <v>0.21357000000000001</v>
      </c>
      <c r="F321" s="294">
        <v>0.14308000000000001</v>
      </c>
      <c r="G321" s="294">
        <v>1.8950000000000002E-2</v>
      </c>
      <c r="H321" s="294">
        <v>0.12413</v>
      </c>
      <c r="K321" s="36">
        <v>44431</v>
      </c>
      <c r="L321" s="180">
        <v>1.516E-2</v>
      </c>
      <c r="M321" s="180">
        <v>0.19327</v>
      </c>
      <c r="N321" s="180">
        <v>0.21357000000000001</v>
      </c>
      <c r="O321" s="180">
        <v>0.14308000000000001</v>
      </c>
      <c r="P321" s="180">
        <v>1.8950000000000002E-2</v>
      </c>
      <c r="Q321" s="180">
        <v>0.12413</v>
      </c>
    </row>
    <row r="322" spans="2:17">
      <c r="B322" s="294" t="s">
        <v>12116</v>
      </c>
      <c r="C322" s="294">
        <v>1.4930000000000001E-2</v>
      </c>
      <c r="D322" s="294">
        <v>0.20030999999999999</v>
      </c>
      <c r="E322" s="294">
        <v>0.21404000000000001</v>
      </c>
      <c r="F322" s="294">
        <v>0.14232</v>
      </c>
      <c r="G322" s="294">
        <v>1.8519999999999998E-2</v>
      </c>
      <c r="H322" s="294">
        <v>0.12379999999999999</v>
      </c>
      <c r="K322" s="36">
        <v>44428</v>
      </c>
      <c r="L322" s="180">
        <v>1.4930000000000001E-2</v>
      </c>
      <c r="M322" s="180">
        <v>0.20030999999999999</v>
      </c>
      <c r="N322" s="180">
        <v>0.21404000000000001</v>
      </c>
      <c r="O322" s="180">
        <v>0.14232</v>
      </c>
      <c r="P322" s="180">
        <v>1.8519999999999998E-2</v>
      </c>
      <c r="Q322" s="180">
        <v>0.12379999999999999</v>
      </c>
    </row>
    <row r="323" spans="2:17">
      <c r="B323" s="294" t="s">
        <v>12117</v>
      </c>
      <c r="C323" s="294">
        <v>1.4749999999999999E-2</v>
      </c>
      <c r="D323" s="294">
        <v>0.19888</v>
      </c>
      <c r="E323" s="294">
        <v>0.21481</v>
      </c>
      <c r="F323" s="294">
        <v>0.14127000000000001</v>
      </c>
      <c r="G323" s="294">
        <v>1.865E-2</v>
      </c>
      <c r="H323" s="294">
        <v>0.12262000000000001</v>
      </c>
      <c r="K323" s="36">
        <v>44427</v>
      </c>
      <c r="L323" s="180">
        <v>1.4749999999999999E-2</v>
      </c>
      <c r="M323" s="180">
        <v>0.19888</v>
      </c>
      <c r="N323" s="180">
        <v>0.21481</v>
      </c>
      <c r="O323" s="180">
        <v>0.14127000000000001</v>
      </c>
      <c r="P323" s="180">
        <v>1.865E-2</v>
      </c>
      <c r="Q323" s="180">
        <v>0.12262000000000001</v>
      </c>
    </row>
    <row r="324" spans="2:17">
      <c r="B324" s="294" t="s">
        <v>12118</v>
      </c>
      <c r="C324" s="294">
        <v>1.4489999999999999E-2</v>
      </c>
      <c r="D324" s="294">
        <v>0.19799</v>
      </c>
      <c r="E324" s="294">
        <v>0.21485000000000001</v>
      </c>
      <c r="F324" s="294">
        <v>0.14132</v>
      </c>
      <c r="G324" s="294">
        <v>1.882E-2</v>
      </c>
      <c r="H324" s="294">
        <v>0.1225</v>
      </c>
      <c r="K324" s="36">
        <v>44426</v>
      </c>
      <c r="L324" s="180">
        <v>1.4489999999999999E-2</v>
      </c>
      <c r="M324" s="180">
        <v>0.19799</v>
      </c>
      <c r="N324" s="180">
        <v>0.21485000000000001</v>
      </c>
      <c r="O324" s="180">
        <v>0.14132</v>
      </c>
      <c r="P324" s="180">
        <v>1.882E-2</v>
      </c>
      <c r="Q324" s="180">
        <v>0.1225</v>
      </c>
    </row>
    <row r="325" spans="2:17">
      <c r="B325" s="294" t="s">
        <v>12119</v>
      </c>
      <c r="C325" s="294">
        <v>1.457E-2</v>
      </c>
      <c r="D325" s="294">
        <v>0.20155999999999999</v>
      </c>
      <c r="E325" s="294">
        <v>0.21532999999999999</v>
      </c>
      <c r="F325" s="294">
        <v>0.14449999999999999</v>
      </c>
      <c r="G325" s="294">
        <v>1.8700000000000001E-2</v>
      </c>
      <c r="H325" s="294">
        <v>0.1258</v>
      </c>
      <c r="K325" s="36">
        <v>44425</v>
      </c>
      <c r="L325" s="180">
        <v>1.457E-2</v>
      </c>
      <c r="M325" s="180">
        <v>0.20155999999999999</v>
      </c>
      <c r="N325" s="180">
        <v>0.21532999999999999</v>
      </c>
      <c r="O325" s="180">
        <v>0.14449999999999999</v>
      </c>
      <c r="P325" s="180">
        <v>1.8700000000000001E-2</v>
      </c>
      <c r="Q325" s="180">
        <v>0.1258</v>
      </c>
    </row>
    <row r="326" spans="2:17">
      <c r="B326" s="294" t="s">
        <v>12120</v>
      </c>
      <c r="C326" s="294">
        <v>1.4590000000000001E-2</v>
      </c>
      <c r="D326" s="294">
        <v>0.24446999999999999</v>
      </c>
      <c r="E326" s="294">
        <v>0.21672</v>
      </c>
      <c r="F326" s="294">
        <v>0.16306999999999999</v>
      </c>
      <c r="G326" s="294">
        <v>1.9199999999999998E-2</v>
      </c>
      <c r="H326" s="294">
        <v>0.14387</v>
      </c>
      <c r="K326" s="36">
        <v>44421</v>
      </c>
      <c r="L326" s="180">
        <v>1.4590000000000001E-2</v>
      </c>
      <c r="M326" s="180">
        <v>0.24446999999999999</v>
      </c>
      <c r="N326" s="180">
        <v>0.21672</v>
      </c>
      <c r="O326" s="180">
        <v>0.16306999999999999</v>
      </c>
      <c r="P326" s="180">
        <v>1.9199999999999998E-2</v>
      </c>
      <c r="Q326" s="180">
        <v>0.14387</v>
      </c>
    </row>
    <row r="327" spans="2:17">
      <c r="B327" s="294" t="s">
        <v>12121</v>
      </c>
      <c r="C327" s="294">
        <v>1.4080000000000001E-2</v>
      </c>
      <c r="D327" s="294">
        <v>0.24335000000000001</v>
      </c>
      <c r="E327" s="294">
        <v>0.21465999999999999</v>
      </c>
      <c r="F327" s="294">
        <v>0.16295000000000001</v>
      </c>
      <c r="G327" s="294">
        <v>1.925E-2</v>
      </c>
      <c r="H327" s="294">
        <v>0.14369999999999999</v>
      </c>
      <c r="K327" s="36">
        <v>44420</v>
      </c>
      <c r="L327" s="180">
        <v>1.4080000000000001E-2</v>
      </c>
      <c r="M327" s="180">
        <v>0.24335000000000001</v>
      </c>
      <c r="N327" s="180">
        <v>0.21465999999999999</v>
      </c>
      <c r="O327" s="180">
        <v>0.16295000000000001</v>
      </c>
      <c r="P327" s="180">
        <v>1.925E-2</v>
      </c>
      <c r="Q327" s="180">
        <v>0.14369999999999999</v>
      </c>
    </row>
    <row r="328" spans="2:17">
      <c r="B328" s="294" t="s">
        <v>12122</v>
      </c>
      <c r="C328" s="294">
        <v>1.397E-2</v>
      </c>
      <c r="D328" s="294">
        <v>0.23816999999999999</v>
      </c>
      <c r="E328" s="294">
        <v>0.21446000000000001</v>
      </c>
      <c r="F328" s="294">
        <v>0.16037999999999999</v>
      </c>
      <c r="G328" s="294">
        <v>1.9349999999999999E-2</v>
      </c>
      <c r="H328" s="294">
        <v>0.14102999999999999</v>
      </c>
      <c r="K328" s="36">
        <v>44419</v>
      </c>
      <c r="L328" s="180">
        <v>1.397E-2</v>
      </c>
      <c r="M328" s="180">
        <v>0.23816999999999999</v>
      </c>
      <c r="N328" s="180">
        <v>0.21446000000000001</v>
      </c>
      <c r="O328" s="180">
        <v>0.16037999999999999</v>
      </c>
      <c r="P328" s="180">
        <v>1.9349999999999999E-2</v>
      </c>
      <c r="Q328" s="180">
        <v>0.14102999999999999</v>
      </c>
    </row>
    <row r="329" spans="2:17">
      <c r="B329" s="294" t="s">
        <v>12123</v>
      </c>
      <c r="C329" s="294">
        <v>1.404E-2</v>
      </c>
      <c r="D329" s="294">
        <v>0.23608999999999999</v>
      </c>
      <c r="E329" s="294">
        <v>0.21501999999999999</v>
      </c>
      <c r="F329" s="294">
        <v>0.16031999999999999</v>
      </c>
      <c r="G329" s="294">
        <v>1.9120000000000002E-2</v>
      </c>
      <c r="H329" s="294">
        <v>0.14119999999999999</v>
      </c>
      <c r="K329" s="36">
        <v>44418</v>
      </c>
      <c r="L329" s="180">
        <v>1.404E-2</v>
      </c>
      <c r="M329" s="180">
        <v>0.23608999999999999</v>
      </c>
      <c r="N329" s="180">
        <v>0.21501999999999999</v>
      </c>
      <c r="O329" s="180">
        <v>0.16031999999999999</v>
      </c>
      <c r="P329" s="180">
        <v>1.9120000000000002E-2</v>
      </c>
      <c r="Q329" s="180">
        <v>0.14119999999999999</v>
      </c>
    </row>
    <row r="330" spans="2:17">
      <c r="B330" s="294" t="s">
        <v>12124</v>
      </c>
      <c r="C330" s="294">
        <v>1.396E-2</v>
      </c>
      <c r="D330" s="294">
        <v>0.24623999999999999</v>
      </c>
      <c r="E330" s="294">
        <v>0.21603</v>
      </c>
      <c r="F330" s="294">
        <v>0.16339000000000001</v>
      </c>
      <c r="G330" s="294">
        <v>1.915E-2</v>
      </c>
      <c r="H330" s="294">
        <v>0.14424000000000001</v>
      </c>
      <c r="K330" s="36">
        <v>44417</v>
      </c>
      <c r="L330" s="180">
        <v>1.396E-2</v>
      </c>
      <c r="M330" s="180">
        <v>0.24623999999999999</v>
      </c>
      <c r="N330" s="180">
        <v>0.21603</v>
      </c>
      <c r="O330" s="180">
        <v>0.16339000000000001</v>
      </c>
      <c r="P330" s="180">
        <v>1.915E-2</v>
      </c>
      <c r="Q330" s="180">
        <v>0.14424000000000001</v>
      </c>
    </row>
    <row r="331" spans="2:17">
      <c r="B331" s="294" t="s">
        <v>12125</v>
      </c>
      <c r="C331" s="294">
        <v>1.453E-2</v>
      </c>
      <c r="D331" s="294">
        <v>0.23791000000000001</v>
      </c>
      <c r="E331" s="294">
        <v>0.218</v>
      </c>
      <c r="F331" s="294">
        <v>0.16309000000000001</v>
      </c>
      <c r="G331" s="294">
        <v>1.8950000000000002E-2</v>
      </c>
      <c r="H331" s="294">
        <v>0.14413999999999999</v>
      </c>
      <c r="K331" s="36">
        <v>44414</v>
      </c>
      <c r="L331" s="180">
        <v>1.453E-2</v>
      </c>
      <c r="M331" s="180">
        <v>0.23791000000000001</v>
      </c>
      <c r="N331" s="180">
        <v>0.218</v>
      </c>
      <c r="O331" s="180">
        <v>0.16309000000000001</v>
      </c>
      <c r="P331" s="180">
        <v>1.8950000000000002E-2</v>
      </c>
      <c r="Q331" s="180">
        <v>0.14413999999999999</v>
      </c>
    </row>
    <row r="332" spans="2:17">
      <c r="B332" s="294" t="s">
        <v>12126</v>
      </c>
      <c r="C332" s="294">
        <v>1.447E-2</v>
      </c>
      <c r="D332" s="294">
        <v>0.23863999999999999</v>
      </c>
      <c r="E332" s="294">
        <v>0.21814</v>
      </c>
      <c r="F332" s="294">
        <v>0.16311999999999999</v>
      </c>
      <c r="G332" s="294">
        <v>1.8720000000000001E-2</v>
      </c>
      <c r="H332" s="294">
        <v>0.1444</v>
      </c>
      <c r="K332" s="36">
        <v>44413</v>
      </c>
      <c r="L332" s="180">
        <v>1.447E-2</v>
      </c>
      <c r="M332" s="180">
        <v>0.23863999999999999</v>
      </c>
      <c r="N332" s="180">
        <v>0.21814</v>
      </c>
      <c r="O332" s="180">
        <v>0.16311999999999999</v>
      </c>
      <c r="P332" s="180">
        <v>1.8720000000000001E-2</v>
      </c>
      <c r="Q332" s="180">
        <v>0.1444</v>
      </c>
    </row>
    <row r="333" spans="2:17">
      <c r="B333" s="294" t="s">
        <v>12127</v>
      </c>
      <c r="C333" s="294">
        <v>1.443E-2</v>
      </c>
      <c r="D333" s="294">
        <v>0.23819000000000001</v>
      </c>
      <c r="E333" s="294">
        <v>0.218</v>
      </c>
      <c r="F333" s="294">
        <v>0.16317999999999999</v>
      </c>
      <c r="G333" s="294">
        <v>1.8620000000000001E-2</v>
      </c>
      <c r="H333" s="294">
        <v>0.14455999999999999</v>
      </c>
      <c r="K333" s="36">
        <v>44412</v>
      </c>
      <c r="L333" s="180">
        <v>1.443E-2</v>
      </c>
      <c r="M333" s="180">
        <v>0.23819000000000001</v>
      </c>
      <c r="N333" s="180">
        <v>0.218</v>
      </c>
      <c r="O333" s="180">
        <v>0.16317999999999999</v>
      </c>
      <c r="P333" s="180">
        <v>1.8620000000000001E-2</v>
      </c>
      <c r="Q333" s="180">
        <v>0.14455999999999999</v>
      </c>
    </row>
    <row r="334" spans="2:17">
      <c r="B334" s="294" t="s">
        <v>12128</v>
      </c>
      <c r="C334" s="294">
        <v>1.461E-2</v>
      </c>
      <c r="D334" s="294">
        <v>0.23744999999999999</v>
      </c>
      <c r="E334" s="294">
        <v>0.21820999999999999</v>
      </c>
      <c r="F334" s="294">
        <v>0.16436999999999999</v>
      </c>
      <c r="G334" s="294">
        <v>1.8950000000000002E-2</v>
      </c>
      <c r="H334" s="294">
        <v>0.14541999999999999</v>
      </c>
      <c r="K334" s="36">
        <v>44411</v>
      </c>
      <c r="L334" s="180">
        <v>1.461E-2</v>
      </c>
      <c r="M334" s="180">
        <v>0.23744999999999999</v>
      </c>
      <c r="N334" s="180">
        <v>0.21820999999999999</v>
      </c>
      <c r="O334" s="180">
        <v>0.16436999999999999</v>
      </c>
      <c r="P334" s="180">
        <v>1.8950000000000002E-2</v>
      </c>
      <c r="Q334" s="180">
        <v>0.14541999999999999</v>
      </c>
    </row>
    <row r="335" spans="2:17">
      <c r="B335" s="294" t="s">
        <v>12129</v>
      </c>
      <c r="C335" s="294">
        <v>1.47E-2</v>
      </c>
      <c r="D335" s="294">
        <v>0.24778</v>
      </c>
      <c r="E335" s="294">
        <v>0.21918000000000001</v>
      </c>
      <c r="F335" s="294">
        <v>0.16918</v>
      </c>
      <c r="G335" s="294">
        <v>1.9099999999999999E-2</v>
      </c>
      <c r="H335" s="294">
        <v>0.15007999999999999</v>
      </c>
      <c r="K335" s="36">
        <v>44410</v>
      </c>
      <c r="L335" s="180">
        <v>1.47E-2</v>
      </c>
      <c r="M335" s="180">
        <v>0.24778</v>
      </c>
      <c r="N335" s="180">
        <v>0.21918000000000001</v>
      </c>
      <c r="O335" s="180">
        <v>0.16918</v>
      </c>
      <c r="P335" s="180">
        <v>1.9099999999999999E-2</v>
      </c>
      <c r="Q335" s="180">
        <v>0.15007999999999999</v>
      </c>
    </row>
    <row r="336" spans="2:17">
      <c r="B336" s="294" t="s">
        <v>12130</v>
      </c>
      <c r="C336" s="294">
        <v>1.491E-2</v>
      </c>
      <c r="D336" s="294">
        <v>0.23633000000000001</v>
      </c>
      <c r="E336" s="294">
        <v>0.22112000000000001</v>
      </c>
      <c r="F336" s="294">
        <v>0.16216</v>
      </c>
      <c r="G336" s="294">
        <v>1.8669999999999999E-2</v>
      </c>
      <c r="H336" s="294">
        <v>0.14349000000000001</v>
      </c>
      <c r="K336" s="36">
        <v>44407</v>
      </c>
      <c r="L336" s="180">
        <v>1.491E-2</v>
      </c>
      <c r="M336" s="180">
        <v>0.23633000000000001</v>
      </c>
      <c r="N336" s="180">
        <v>0.22112000000000001</v>
      </c>
      <c r="O336" s="180">
        <v>0.16216</v>
      </c>
      <c r="P336" s="180">
        <v>1.8669999999999999E-2</v>
      </c>
      <c r="Q336" s="180">
        <v>0.14349000000000001</v>
      </c>
    </row>
    <row r="337" spans="2:17">
      <c r="B337" s="294" t="s">
        <v>12131</v>
      </c>
      <c r="C337" s="294">
        <v>1.472E-2</v>
      </c>
      <c r="D337" s="294">
        <v>0.23472000000000001</v>
      </c>
      <c r="E337" s="294">
        <v>0.22183</v>
      </c>
      <c r="F337" s="294">
        <v>0.16016</v>
      </c>
      <c r="G337" s="294">
        <v>1.8919999999999999E-2</v>
      </c>
      <c r="H337" s="294">
        <v>0.14124</v>
      </c>
      <c r="K337" s="36">
        <v>44406</v>
      </c>
      <c r="L337" s="180">
        <v>1.472E-2</v>
      </c>
      <c r="M337" s="180">
        <v>0.23472000000000001</v>
      </c>
      <c r="N337" s="180">
        <v>0.22183</v>
      </c>
      <c r="O337" s="180">
        <v>0.16016</v>
      </c>
      <c r="P337" s="180">
        <v>1.8919999999999999E-2</v>
      </c>
      <c r="Q337" s="180">
        <v>0.14124</v>
      </c>
    </row>
    <row r="338" spans="2:17">
      <c r="B338" s="294" t="s">
        <v>12132</v>
      </c>
      <c r="C338" s="294">
        <v>1.4829999999999999E-2</v>
      </c>
      <c r="D338" s="294">
        <v>0.22902</v>
      </c>
      <c r="E338" s="294">
        <v>0.22456999999999999</v>
      </c>
      <c r="F338" s="294">
        <v>0.15917000000000001</v>
      </c>
      <c r="G338" s="294">
        <v>1.8509999999999999E-2</v>
      </c>
      <c r="H338" s="294">
        <v>0.14066000000000001</v>
      </c>
      <c r="K338" s="36">
        <v>44405</v>
      </c>
      <c r="L338" s="180">
        <v>1.4829999999999999E-2</v>
      </c>
      <c r="M338" s="180">
        <v>0.22902</v>
      </c>
      <c r="N338" s="180">
        <v>0.22456999999999999</v>
      </c>
      <c r="O338" s="180">
        <v>0.15917000000000001</v>
      </c>
      <c r="P338" s="180">
        <v>1.8509999999999999E-2</v>
      </c>
      <c r="Q338" s="180">
        <v>0.14066000000000001</v>
      </c>
    </row>
    <row r="339" spans="2:17">
      <c r="B339" s="294" t="s">
        <v>12133</v>
      </c>
      <c r="C339" s="294">
        <v>1.4829999999999999E-2</v>
      </c>
      <c r="D339" s="294">
        <v>0.22844999999999999</v>
      </c>
      <c r="E339" s="294">
        <v>0.22478000000000001</v>
      </c>
      <c r="F339" s="294">
        <v>0.15872</v>
      </c>
      <c r="G339" s="294">
        <v>1.8749999999999999E-2</v>
      </c>
      <c r="H339" s="294">
        <v>0.13997000000000001</v>
      </c>
      <c r="K339" s="36">
        <v>44404</v>
      </c>
      <c r="L339" s="180">
        <v>1.4829999999999999E-2</v>
      </c>
      <c r="M339" s="180">
        <v>0.22844999999999999</v>
      </c>
      <c r="N339" s="180">
        <v>0.22478000000000001</v>
      </c>
      <c r="O339" s="180">
        <v>0.15872</v>
      </c>
      <c r="P339" s="180">
        <v>1.8749999999999999E-2</v>
      </c>
      <c r="Q339" s="180">
        <v>0.13997000000000001</v>
      </c>
    </row>
    <row r="340" spans="2:17">
      <c r="B340" s="294" t="s">
        <v>12134</v>
      </c>
      <c r="C340" s="294">
        <v>1.487E-2</v>
      </c>
      <c r="D340" s="294">
        <v>0.22764999999999999</v>
      </c>
      <c r="E340" s="294">
        <v>0.22503999999999999</v>
      </c>
      <c r="F340" s="294">
        <v>0.15816</v>
      </c>
      <c r="G340" s="294">
        <v>1.8499999999999999E-2</v>
      </c>
      <c r="H340" s="294">
        <v>0.13966000000000001</v>
      </c>
      <c r="K340" s="36">
        <v>44403</v>
      </c>
      <c r="L340" s="180">
        <v>1.487E-2</v>
      </c>
      <c r="M340" s="180">
        <v>0.22764999999999999</v>
      </c>
      <c r="N340" s="180">
        <v>0.22503999999999999</v>
      </c>
      <c r="O340" s="180">
        <v>0.15816</v>
      </c>
      <c r="P340" s="180">
        <v>1.8499999999999999E-2</v>
      </c>
      <c r="Q340" s="180">
        <v>0.13966000000000001</v>
      </c>
    </row>
    <row r="341" spans="2:17">
      <c r="B341" s="294" t="s">
        <v>12135</v>
      </c>
      <c r="C341" s="294">
        <v>1.4630000000000001E-2</v>
      </c>
      <c r="D341" s="294">
        <v>0.22034999999999999</v>
      </c>
      <c r="E341" s="294">
        <v>0.22728000000000001</v>
      </c>
      <c r="F341" s="294">
        <v>0.15397</v>
      </c>
      <c r="G341" s="294">
        <v>1.882E-2</v>
      </c>
      <c r="H341" s="294">
        <v>0.13514999999999999</v>
      </c>
      <c r="K341" s="36">
        <v>44400</v>
      </c>
      <c r="L341" s="180">
        <v>1.4630000000000001E-2</v>
      </c>
      <c r="M341" s="180">
        <v>0.22034999999999999</v>
      </c>
      <c r="N341" s="180">
        <v>0.22728000000000001</v>
      </c>
      <c r="O341" s="180">
        <v>0.15397</v>
      </c>
      <c r="P341" s="180">
        <v>1.882E-2</v>
      </c>
      <c r="Q341" s="180">
        <v>0.13514999999999999</v>
      </c>
    </row>
    <row r="342" spans="2:17">
      <c r="B342" s="294" t="s">
        <v>12136</v>
      </c>
      <c r="C342" s="294">
        <v>1.4590000000000001E-2</v>
      </c>
      <c r="D342" s="294">
        <v>0.22040000000000001</v>
      </c>
      <c r="E342" s="294">
        <v>0.22774</v>
      </c>
      <c r="F342" s="294">
        <v>0.15398000000000001</v>
      </c>
      <c r="G342" s="294">
        <v>1.9099999999999999E-2</v>
      </c>
      <c r="H342" s="294">
        <v>0.13488</v>
      </c>
      <c r="K342" s="36">
        <v>44399</v>
      </c>
      <c r="L342" s="180">
        <v>1.4590000000000001E-2</v>
      </c>
      <c r="M342" s="180">
        <v>0.22040000000000001</v>
      </c>
      <c r="N342" s="180">
        <v>0.22774</v>
      </c>
      <c r="O342" s="180">
        <v>0.15398000000000001</v>
      </c>
      <c r="P342" s="180">
        <v>1.9099999999999999E-2</v>
      </c>
      <c r="Q342" s="180">
        <v>0.13488</v>
      </c>
    </row>
    <row r="343" spans="2:17">
      <c r="B343" s="294" t="s">
        <v>12137</v>
      </c>
      <c r="C343" s="294">
        <v>1.4789999999999999E-2</v>
      </c>
      <c r="D343" s="294">
        <v>0.22031999999999999</v>
      </c>
      <c r="E343" s="294">
        <v>0.22872000000000001</v>
      </c>
      <c r="F343" s="294">
        <v>0.15443000000000001</v>
      </c>
      <c r="G343" s="294">
        <v>1.8849999999999999E-2</v>
      </c>
      <c r="H343" s="294">
        <v>0.13558000000000001</v>
      </c>
      <c r="K343" s="36">
        <v>44398</v>
      </c>
      <c r="L343" s="180">
        <v>1.4789999999999999E-2</v>
      </c>
      <c r="M343" s="180">
        <v>0.22031999999999999</v>
      </c>
      <c r="N343" s="180">
        <v>0.22872000000000001</v>
      </c>
      <c r="O343" s="180">
        <v>0.15443000000000001</v>
      </c>
      <c r="P343" s="180">
        <v>1.8849999999999999E-2</v>
      </c>
      <c r="Q343" s="180">
        <v>0.13558000000000001</v>
      </c>
    </row>
    <row r="344" spans="2:17">
      <c r="B344" s="294" t="s">
        <v>12138</v>
      </c>
      <c r="C344" s="294">
        <v>1.473E-2</v>
      </c>
      <c r="D344" s="294">
        <v>0.21915999999999999</v>
      </c>
      <c r="E344" s="294">
        <v>0.22911000000000001</v>
      </c>
      <c r="F344" s="294">
        <v>0.15218000000000001</v>
      </c>
      <c r="G344" s="294">
        <v>1.9019999999999999E-2</v>
      </c>
      <c r="H344" s="294">
        <v>0.13316</v>
      </c>
      <c r="K344" s="36">
        <v>44397</v>
      </c>
      <c r="L344" s="180">
        <v>1.473E-2</v>
      </c>
      <c r="M344" s="180">
        <v>0.21915999999999999</v>
      </c>
      <c r="N344" s="180">
        <v>0.22911000000000001</v>
      </c>
      <c r="O344" s="180">
        <v>0.15218000000000001</v>
      </c>
      <c r="P344" s="180">
        <v>1.9019999999999999E-2</v>
      </c>
      <c r="Q344" s="180">
        <v>0.13316</v>
      </c>
    </row>
    <row r="345" spans="2:17">
      <c r="B345" s="294" t="s">
        <v>12139</v>
      </c>
      <c r="C345" s="294">
        <v>1.4319999999999999E-2</v>
      </c>
      <c r="D345" s="294">
        <v>0.219</v>
      </c>
      <c r="E345" s="294">
        <v>0.22882</v>
      </c>
      <c r="F345" s="294">
        <v>0.15026999999999999</v>
      </c>
      <c r="G345" s="294">
        <v>1.9769999999999999E-2</v>
      </c>
      <c r="H345" s="294">
        <v>0.1305</v>
      </c>
      <c r="K345" s="36">
        <v>44396</v>
      </c>
      <c r="L345" s="180">
        <v>1.4319999999999999E-2</v>
      </c>
      <c r="M345" s="180">
        <v>0.219</v>
      </c>
      <c r="N345" s="180">
        <v>0.22882</v>
      </c>
      <c r="O345" s="180">
        <v>0.15026999999999999</v>
      </c>
      <c r="P345" s="180">
        <v>1.9769999999999999E-2</v>
      </c>
      <c r="Q345" s="180">
        <v>0.1305</v>
      </c>
    </row>
    <row r="346" spans="2:17">
      <c r="B346" s="294" t="s">
        <v>12140</v>
      </c>
      <c r="C346" s="294">
        <v>1.421E-2</v>
      </c>
      <c r="D346" s="294">
        <v>0.23547999999999999</v>
      </c>
      <c r="E346" s="294">
        <v>0.23044999999999999</v>
      </c>
      <c r="F346" s="294">
        <v>0.15465000000000001</v>
      </c>
      <c r="G346" s="294">
        <v>2.017E-2</v>
      </c>
      <c r="H346" s="294">
        <v>0.13447999999999999</v>
      </c>
      <c r="K346" s="36">
        <v>44393</v>
      </c>
      <c r="L346" s="180">
        <v>1.421E-2</v>
      </c>
      <c r="M346" s="180">
        <v>0.23547999999999999</v>
      </c>
      <c r="N346" s="180">
        <v>0.23044999999999999</v>
      </c>
      <c r="O346" s="180">
        <v>0.15465000000000001</v>
      </c>
      <c r="P346" s="180">
        <v>2.017E-2</v>
      </c>
      <c r="Q346" s="180">
        <v>0.13447999999999999</v>
      </c>
    </row>
    <row r="347" spans="2:17">
      <c r="B347" s="294" t="s">
        <v>12141</v>
      </c>
      <c r="C347" s="294">
        <v>1.423E-2</v>
      </c>
      <c r="D347" s="294">
        <v>0.22055</v>
      </c>
      <c r="E347" s="294">
        <v>0.23125999999999999</v>
      </c>
      <c r="F347" s="294">
        <v>0.15018000000000001</v>
      </c>
      <c r="G347" s="294">
        <v>2.0049999999999998E-2</v>
      </c>
      <c r="H347" s="294">
        <v>0.13013</v>
      </c>
      <c r="K347" s="36">
        <v>44392</v>
      </c>
      <c r="L347" s="180">
        <v>1.423E-2</v>
      </c>
      <c r="M347" s="180">
        <v>0.22055</v>
      </c>
      <c r="N347" s="180">
        <v>0.23125999999999999</v>
      </c>
      <c r="O347" s="180">
        <v>0.15018000000000001</v>
      </c>
      <c r="P347" s="180">
        <v>2.0049999999999998E-2</v>
      </c>
      <c r="Q347" s="180">
        <v>0.13013</v>
      </c>
    </row>
    <row r="348" spans="2:17">
      <c r="B348" s="294" t="s">
        <v>12142</v>
      </c>
      <c r="C348" s="294">
        <v>1.4330000000000001E-2</v>
      </c>
      <c r="D348" s="294">
        <v>0.22222</v>
      </c>
      <c r="E348" s="294">
        <v>0.23149</v>
      </c>
      <c r="F348" s="294">
        <v>0.15079000000000001</v>
      </c>
      <c r="G348" s="294">
        <v>2.002E-2</v>
      </c>
      <c r="H348" s="294">
        <v>0.13077</v>
      </c>
      <c r="K348" s="36">
        <v>44391</v>
      </c>
      <c r="L348" s="180">
        <v>1.4330000000000001E-2</v>
      </c>
      <c r="M348" s="180">
        <v>0.22222</v>
      </c>
      <c r="N348" s="180">
        <v>0.23149</v>
      </c>
      <c r="O348" s="180">
        <v>0.15079000000000001</v>
      </c>
      <c r="P348" s="180">
        <v>2.002E-2</v>
      </c>
      <c r="Q348" s="180">
        <v>0.13077</v>
      </c>
    </row>
    <row r="349" spans="2:17">
      <c r="B349" s="294" t="s">
        <v>12143</v>
      </c>
      <c r="C349" s="294">
        <v>1.43E-2</v>
      </c>
      <c r="D349" s="294">
        <v>0.21942</v>
      </c>
      <c r="E349" s="294">
        <v>0.23141</v>
      </c>
      <c r="F349" s="294">
        <v>0.15010000000000001</v>
      </c>
      <c r="G349" s="294">
        <v>2.0299999999999999E-2</v>
      </c>
      <c r="H349" s="294">
        <v>0.1298</v>
      </c>
      <c r="K349" s="36">
        <v>44390</v>
      </c>
      <c r="L349" s="180">
        <v>1.43E-2</v>
      </c>
      <c r="M349" s="180">
        <v>0.21942</v>
      </c>
      <c r="N349" s="180">
        <v>0.23141</v>
      </c>
      <c r="O349" s="180">
        <v>0.15010000000000001</v>
      </c>
      <c r="P349" s="180">
        <v>2.0299999999999999E-2</v>
      </c>
      <c r="Q349" s="180">
        <v>0.1298</v>
      </c>
    </row>
    <row r="350" spans="2:17">
      <c r="B350" s="294" t="s">
        <v>12144</v>
      </c>
      <c r="C350" s="294">
        <v>1.4409999999999999E-2</v>
      </c>
      <c r="D350" s="294">
        <v>0.21970999999999999</v>
      </c>
      <c r="E350" s="294">
        <v>0.23141</v>
      </c>
      <c r="F350" s="294">
        <v>0.15432000000000001</v>
      </c>
      <c r="G350" s="294">
        <v>2.0219999999999998E-2</v>
      </c>
      <c r="H350" s="294">
        <v>0.1341</v>
      </c>
      <c r="K350" s="36">
        <v>44389</v>
      </c>
      <c r="L350" s="180">
        <v>1.4409999999999999E-2</v>
      </c>
      <c r="M350" s="180">
        <v>0.21970999999999999</v>
      </c>
      <c r="N350" s="180">
        <v>0.23141</v>
      </c>
      <c r="O350" s="180">
        <v>0.15432000000000001</v>
      </c>
      <c r="P350" s="180">
        <v>2.0219999999999998E-2</v>
      </c>
      <c r="Q350" s="180">
        <v>0.1341</v>
      </c>
    </row>
    <row r="351" spans="2:17">
      <c r="B351" s="294" t="s">
        <v>12145</v>
      </c>
      <c r="C351" s="294">
        <v>1.4959999999999999E-2</v>
      </c>
      <c r="D351" s="294">
        <v>0.22553999999999999</v>
      </c>
      <c r="E351" s="294">
        <v>0.23485</v>
      </c>
      <c r="F351" s="294">
        <v>0.18332999999999999</v>
      </c>
      <c r="G351" s="294">
        <v>2.035E-2</v>
      </c>
      <c r="H351" s="294">
        <v>0.16298000000000001</v>
      </c>
      <c r="K351" s="36">
        <v>44386</v>
      </c>
      <c r="L351" s="180">
        <v>1.4959999999999999E-2</v>
      </c>
      <c r="M351" s="180">
        <v>0.22553999999999999</v>
      </c>
      <c r="N351" s="180">
        <v>0.23485</v>
      </c>
      <c r="O351" s="180">
        <v>0.18332999999999999</v>
      </c>
      <c r="P351" s="180">
        <v>2.035E-2</v>
      </c>
      <c r="Q351" s="180">
        <v>0.16298000000000001</v>
      </c>
    </row>
    <row r="352" spans="2:17">
      <c r="B352" s="294" t="s">
        <v>12146</v>
      </c>
      <c r="C352" s="294">
        <v>1.477E-2</v>
      </c>
      <c r="D352" s="294">
        <v>0.22921</v>
      </c>
      <c r="E352" s="294">
        <v>0.24138000000000001</v>
      </c>
      <c r="F352" s="294">
        <v>0.15805</v>
      </c>
      <c r="G352" s="294">
        <v>1.992E-2</v>
      </c>
      <c r="H352" s="294">
        <v>0.13813</v>
      </c>
      <c r="K352" s="36">
        <v>44385</v>
      </c>
      <c r="L352" s="180">
        <v>1.477E-2</v>
      </c>
      <c r="M352" s="180">
        <v>0.22921</v>
      </c>
      <c r="N352" s="180">
        <v>0.24138000000000001</v>
      </c>
      <c r="O352" s="180">
        <v>0.15805</v>
      </c>
      <c r="P352" s="180">
        <v>1.992E-2</v>
      </c>
      <c r="Q352" s="180">
        <v>0.13813</v>
      </c>
    </row>
    <row r="353" spans="2:17">
      <c r="B353" s="294" t="s">
        <v>12147</v>
      </c>
      <c r="C353" s="294">
        <v>1.4659999999999999E-2</v>
      </c>
      <c r="D353" s="294">
        <v>0.2319</v>
      </c>
      <c r="E353" s="294">
        <v>0.24168999999999999</v>
      </c>
      <c r="F353" s="294">
        <v>0.15872</v>
      </c>
      <c r="G353" s="294">
        <v>2.0369999999999999E-2</v>
      </c>
      <c r="H353" s="294">
        <v>0.13835</v>
      </c>
      <c r="K353" s="36">
        <v>44384</v>
      </c>
      <c r="L353" s="180">
        <v>1.4659999999999999E-2</v>
      </c>
      <c r="M353" s="180">
        <v>0.2319</v>
      </c>
      <c r="N353" s="180">
        <v>0.24168999999999999</v>
      </c>
      <c r="O353" s="180">
        <v>0.15872</v>
      </c>
      <c r="P353" s="180">
        <v>2.0369999999999999E-2</v>
      </c>
      <c r="Q353" s="180">
        <v>0.13835</v>
      </c>
    </row>
    <row r="354" spans="2:17">
      <c r="B354" s="294" t="s">
        <v>12148</v>
      </c>
      <c r="C354" s="294">
        <v>1.46E-2</v>
      </c>
      <c r="D354" s="294">
        <v>0.23191999999999999</v>
      </c>
      <c r="E354" s="294">
        <v>0.23305999999999999</v>
      </c>
      <c r="F354" s="294">
        <v>0.15847</v>
      </c>
      <c r="G354" s="294">
        <v>2.1149999999999999E-2</v>
      </c>
      <c r="H354" s="294">
        <v>0.13732</v>
      </c>
      <c r="K354" s="36">
        <v>44383</v>
      </c>
      <c r="L354" s="180">
        <v>1.46E-2</v>
      </c>
      <c r="M354" s="180">
        <v>0.23191999999999999</v>
      </c>
      <c r="N354" s="180">
        <v>0.23305999999999999</v>
      </c>
      <c r="O354" s="180">
        <v>0.15847</v>
      </c>
      <c r="P354" s="180">
        <v>2.1149999999999999E-2</v>
      </c>
      <c r="Q354" s="180">
        <v>0.13732</v>
      </c>
    </row>
    <row r="355" spans="2:17">
      <c r="B355" s="294" t="s">
        <v>12149</v>
      </c>
      <c r="C355" s="294">
        <v>1.4659999999999999E-2</v>
      </c>
      <c r="D355" s="294">
        <v>0.23158000000000001</v>
      </c>
      <c r="E355" s="294">
        <v>0.23321</v>
      </c>
      <c r="F355" s="294">
        <v>0.15848000000000001</v>
      </c>
      <c r="G355" s="294">
        <v>2.085E-2</v>
      </c>
      <c r="H355" s="294">
        <v>0.13763</v>
      </c>
      <c r="K355" s="36">
        <v>44382</v>
      </c>
      <c r="L355" s="180">
        <v>1.4659999999999999E-2</v>
      </c>
      <c r="M355" s="180">
        <v>0.23158000000000001</v>
      </c>
      <c r="N355" s="180">
        <v>0.23321</v>
      </c>
      <c r="O355" s="180">
        <v>0.15848000000000001</v>
      </c>
      <c r="P355" s="180">
        <v>2.085E-2</v>
      </c>
      <c r="Q355" s="180">
        <v>0.13763</v>
      </c>
    </row>
    <row r="356" spans="2:17">
      <c r="B356" s="294" t="s">
        <v>12150</v>
      </c>
      <c r="C356" s="294">
        <v>1.473E-2</v>
      </c>
      <c r="D356" s="294">
        <v>0.23277</v>
      </c>
      <c r="E356" s="294">
        <v>0.23472000000000001</v>
      </c>
      <c r="F356" s="294">
        <v>0.15937999999999999</v>
      </c>
      <c r="G356" s="294">
        <v>2.1049999999999999E-2</v>
      </c>
      <c r="H356" s="294">
        <v>0.13833000000000001</v>
      </c>
      <c r="K356" s="36">
        <v>44379</v>
      </c>
      <c r="L356" s="180">
        <v>1.473E-2</v>
      </c>
      <c r="M356" s="180">
        <v>0.23277</v>
      </c>
      <c r="N356" s="180">
        <v>0.23472000000000001</v>
      </c>
      <c r="O356" s="180">
        <v>0.15937999999999999</v>
      </c>
      <c r="P356" s="180">
        <v>2.1049999999999999E-2</v>
      </c>
      <c r="Q356" s="180">
        <v>0.13833000000000001</v>
      </c>
    </row>
    <row r="357" spans="2:17">
      <c r="B357" s="294" t="s">
        <v>12151</v>
      </c>
      <c r="C357" s="294">
        <v>1.47E-2</v>
      </c>
      <c r="D357" s="294">
        <v>0.23416000000000001</v>
      </c>
      <c r="E357" s="294">
        <v>0.23469999999999999</v>
      </c>
      <c r="F357" s="294">
        <v>0.15966</v>
      </c>
      <c r="G357" s="294">
        <v>2.1000000000000001E-2</v>
      </c>
      <c r="H357" s="294">
        <v>0.13866000000000001</v>
      </c>
      <c r="K357" s="36">
        <v>44378</v>
      </c>
      <c r="L357" s="180">
        <v>1.47E-2</v>
      </c>
      <c r="M357" s="180">
        <v>0.23416000000000001</v>
      </c>
      <c r="N357" s="180">
        <v>0.23469999999999999</v>
      </c>
      <c r="O357" s="180">
        <v>0.15966</v>
      </c>
      <c r="P357" s="180">
        <v>2.1000000000000001E-2</v>
      </c>
      <c r="Q357" s="180">
        <v>0.13866000000000001</v>
      </c>
    </row>
    <row r="358" spans="2:17">
      <c r="B358" s="294" t="s">
        <v>12152</v>
      </c>
      <c r="C358" s="294">
        <v>1.461E-2</v>
      </c>
      <c r="D358" s="294">
        <v>0.23471</v>
      </c>
      <c r="E358" s="294">
        <v>0.23386999999999999</v>
      </c>
      <c r="F358" s="294">
        <v>0.15952</v>
      </c>
      <c r="G358" s="294">
        <v>2.095E-2</v>
      </c>
      <c r="H358" s="294">
        <v>0.13857</v>
      </c>
      <c r="K358" s="36">
        <v>44377</v>
      </c>
      <c r="L358" s="180">
        <v>1.461E-2</v>
      </c>
      <c r="M358" s="180">
        <v>0.23471</v>
      </c>
      <c r="N358" s="180">
        <v>0.23386999999999999</v>
      </c>
      <c r="O358" s="180">
        <v>0.15952</v>
      </c>
      <c r="P358" s="180">
        <v>2.095E-2</v>
      </c>
      <c r="Q358" s="180">
        <v>0.13857</v>
      </c>
    </row>
    <row r="359" spans="2:17">
      <c r="B359" s="294" t="s">
        <v>12153</v>
      </c>
      <c r="C359" s="294">
        <v>1.468E-2</v>
      </c>
      <c r="D359" s="294">
        <v>0.23321</v>
      </c>
      <c r="E359" s="294">
        <v>0.23532</v>
      </c>
      <c r="F359" s="294">
        <v>0.15906999999999999</v>
      </c>
      <c r="G359" s="294">
        <v>2.1000000000000001E-2</v>
      </c>
      <c r="H359" s="294">
        <v>0.13807</v>
      </c>
      <c r="K359" s="36">
        <v>44376</v>
      </c>
      <c r="L359" s="180">
        <v>1.468E-2</v>
      </c>
      <c r="M359" s="180">
        <v>0.23321</v>
      </c>
      <c r="N359" s="180">
        <v>0.23532</v>
      </c>
      <c r="O359" s="180">
        <v>0.15906999999999999</v>
      </c>
      <c r="P359" s="180">
        <v>2.1000000000000001E-2</v>
      </c>
      <c r="Q359" s="180">
        <v>0.13807</v>
      </c>
    </row>
    <row r="360" spans="2:17">
      <c r="B360" s="294" t="s">
        <v>12154</v>
      </c>
      <c r="C360" s="294">
        <v>1.4619999999999999E-2</v>
      </c>
      <c r="D360" s="294">
        <v>0.22958999999999999</v>
      </c>
      <c r="E360" s="294">
        <v>0.23565</v>
      </c>
      <c r="F360" s="294">
        <v>0.15703</v>
      </c>
      <c r="G360" s="294">
        <v>2.1420000000000002E-2</v>
      </c>
      <c r="H360" s="294">
        <v>0.13561000000000001</v>
      </c>
      <c r="K360" s="36">
        <v>44375</v>
      </c>
      <c r="L360" s="180">
        <v>1.4619999999999999E-2</v>
      </c>
      <c r="M360" s="180">
        <v>0.22958999999999999</v>
      </c>
      <c r="N360" s="180">
        <v>0.23565</v>
      </c>
      <c r="O360" s="180">
        <v>0.15703</v>
      </c>
      <c r="P360" s="180">
        <v>2.1420000000000002E-2</v>
      </c>
      <c r="Q360" s="180">
        <v>0.13561000000000001</v>
      </c>
    </row>
    <row r="361" spans="2:17">
      <c r="B361" s="294" t="s">
        <v>12155</v>
      </c>
      <c r="C361" s="294">
        <v>1.46E-2</v>
      </c>
      <c r="D361" s="294">
        <v>0.22817000000000001</v>
      </c>
      <c r="E361" s="294">
        <v>0.23272000000000001</v>
      </c>
      <c r="F361" s="294">
        <v>0.15619</v>
      </c>
      <c r="G361" s="294">
        <v>2.102E-2</v>
      </c>
      <c r="H361" s="294">
        <v>0.13517000000000001</v>
      </c>
      <c r="K361" s="36">
        <v>44372</v>
      </c>
      <c r="L361" s="180">
        <v>1.46E-2</v>
      </c>
      <c r="M361" s="180">
        <v>0.22817000000000001</v>
      </c>
      <c r="N361" s="180">
        <v>0.23272000000000001</v>
      </c>
      <c r="O361" s="180">
        <v>0.15619</v>
      </c>
      <c r="P361" s="180">
        <v>2.102E-2</v>
      </c>
      <c r="Q361" s="180">
        <v>0.13517000000000001</v>
      </c>
    </row>
    <row r="362" spans="2:17">
      <c r="B362" s="294" t="s">
        <v>12156</v>
      </c>
      <c r="C362" s="294">
        <v>1.4659999999999999E-2</v>
      </c>
      <c r="D362" s="294">
        <v>0.22935</v>
      </c>
      <c r="E362" s="294">
        <v>0.23433000000000001</v>
      </c>
      <c r="F362" s="294">
        <v>0.15679000000000001</v>
      </c>
      <c r="G362" s="294">
        <v>2.0750000000000001E-2</v>
      </c>
      <c r="H362" s="294">
        <v>0.13603999999999999</v>
      </c>
      <c r="K362" s="36">
        <v>44371</v>
      </c>
      <c r="L362" s="180">
        <v>1.4659999999999999E-2</v>
      </c>
      <c r="M362" s="180">
        <v>0.22935</v>
      </c>
      <c r="N362" s="180">
        <v>0.23433000000000001</v>
      </c>
      <c r="O362" s="180">
        <v>0.15679000000000001</v>
      </c>
      <c r="P362" s="180">
        <v>2.0750000000000001E-2</v>
      </c>
      <c r="Q362" s="180">
        <v>0.13603999999999999</v>
      </c>
    </row>
    <row r="363" spans="2:17">
      <c r="B363" s="294" t="s">
        <v>12157</v>
      </c>
      <c r="C363" s="294">
        <v>1.472E-2</v>
      </c>
      <c r="D363" s="294">
        <v>0.23472999999999999</v>
      </c>
      <c r="E363" s="294">
        <v>0.23435</v>
      </c>
      <c r="F363" s="294">
        <v>0.15828999999999999</v>
      </c>
      <c r="G363" s="294">
        <v>2.0500000000000001E-2</v>
      </c>
      <c r="H363" s="294">
        <v>0.13779</v>
      </c>
      <c r="K363" s="36">
        <v>44370</v>
      </c>
      <c r="L363" s="180">
        <v>1.472E-2</v>
      </c>
      <c r="M363" s="180">
        <v>0.23472999999999999</v>
      </c>
      <c r="N363" s="180">
        <v>0.23435</v>
      </c>
      <c r="O363" s="180">
        <v>0.15828999999999999</v>
      </c>
      <c r="P363" s="180">
        <v>2.0500000000000001E-2</v>
      </c>
      <c r="Q363" s="180">
        <v>0.13779</v>
      </c>
    </row>
    <row r="364" spans="2:17">
      <c r="B364" s="294" t="s">
        <v>12158</v>
      </c>
      <c r="C364" s="294">
        <v>1.4789999999999999E-2</v>
      </c>
      <c r="D364" s="294">
        <v>0.23243</v>
      </c>
      <c r="E364" s="294">
        <v>0.23452999999999999</v>
      </c>
      <c r="F364" s="294">
        <v>0.15808</v>
      </c>
      <c r="G364" s="294">
        <v>2.0459999999999999E-2</v>
      </c>
      <c r="H364" s="294">
        <v>0.13761999999999999</v>
      </c>
      <c r="K364" s="36">
        <v>44369</v>
      </c>
      <c r="L364" s="180">
        <v>1.4789999999999999E-2</v>
      </c>
      <c r="M364" s="180">
        <v>0.23243</v>
      </c>
      <c r="N364" s="180">
        <v>0.23452999999999999</v>
      </c>
      <c r="O364" s="180">
        <v>0.15808</v>
      </c>
      <c r="P364" s="180">
        <v>2.0459999999999999E-2</v>
      </c>
      <c r="Q364" s="180">
        <v>0.13761999999999999</v>
      </c>
    </row>
    <row r="365" spans="2:17">
      <c r="B365" s="294" t="s">
        <v>12159</v>
      </c>
      <c r="C365" s="294">
        <v>1.49E-2</v>
      </c>
      <c r="D365" s="294">
        <v>0.22966</v>
      </c>
      <c r="E365" s="294">
        <v>0.23746</v>
      </c>
      <c r="F365" s="294">
        <v>0.15684999999999999</v>
      </c>
      <c r="G365" s="294">
        <v>2.0070000000000001E-2</v>
      </c>
      <c r="H365" s="294">
        <v>0.13678000000000001</v>
      </c>
      <c r="K365" s="36">
        <v>44368</v>
      </c>
      <c r="L365" s="180">
        <v>1.49E-2</v>
      </c>
      <c r="M365" s="180">
        <v>0.22966</v>
      </c>
      <c r="N365" s="180">
        <v>0.23746</v>
      </c>
      <c r="O365" s="180">
        <v>0.15684999999999999</v>
      </c>
      <c r="P365" s="180">
        <v>2.0070000000000001E-2</v>
      </c>
      <c r="Q365" s="180">
        <v>0.13678000000000001</v>
      </c>
    </row>
    <row r="366" spans="2:17">
      <c r="B366" s="294" t="s">
        <v>12160</v>
      </c>
      <c r="C366" s="294">
        <v>1.4749999999999999E-2</v>
      </c>
      <c r="D366" s="294">
        <v>0.22691</v>
      </c>
      <c r="E366" s="294">
        <v>0.24432999999999999</v>
      </c>
      <c r="F366" s="294">
        <v>0.15509000000000001</v>
      </c>
      <c r="G366" s="294">
        <v>2.035E-2</v>
      </c>
      <c r="H366" s="294">
        <v>0.13474</v>
      </c>
      <c r="K366" s="36">
        <v>44365</v>
      </c>
      <c r="L366" s="180">
        <v>1.4749999999999999E-2</v>
      </c>
      <c r="M366" s="180">
        <v>0.22691</v>
      </c>
      <c r="N366" s="180">
        <v>0.24432999999999999</v>
      </c>
      <c r="O366" s="180">
        <v>0.15509000000000001</v>
      </c>
      <c r="P366" s="180">
        <v>2.035E-2</v>
      </c>
      <c r="Q366" s="180">
        <v>0.13474</v>
      </c>
    </row>
    <row r="367" spans="2:17">
      <c r="B367" s="294" t="s">
        <v>12161</v>
      </c>
      <c r="C367" s="294">
        <v>1.478E-2</v>
      </c>
      <c r="D367" s="294">
        <v>0.22656000000000001</v>
      </c>
      <c r="E367" s="294">
        <v>0.24340000000000001</v>
      </c>
      <c r="F367" s="294">
        <v>0.15587999999999999</v>
      </c>
      <c r="G367" s="294">
        <v>2.0799999999999999E-2</v>
      </c>
      <c r="H367" s="294">
        <v>0.13508000000000001</v>
      </c>
      <c r="K367" s="36">
        <v>44364</v>
      </c>
      <c r="L367" s="180">
        <v>1.478E-2</v>
      </c>
      <c r="M367" s="180">
        <v>0.22656000000000001</v>
      </c>
      <c r="N367" s="180">
        <v>0.24340000000000001</v>
      </c>
      <c r="O367" s="180">
        <v>0.15587999999999999</v>
      </c>
      <c r="P367" s="180">
        <v>2.0799999999999999E-2</v>
      </c>
      <c r="Q367" s="180">
        <v>0.13508000000000001</v>
      </c>
    </row>
    <row r="368" spans="2:17">
      <c r="B368" s="294" t="s">
        <v>12162</v>
      </c>
      <c r="C368" s="294">
        <v>1.4710000000000001E-2</v>
      </c>
      <c r="D368" s="294">
        <v>0.22659000000000001</v>
      </c>
      <c r="E368" s="294">
        <v>0.24332999999999999</v>
      </c>
      <c r="F368" s="294">
        <v>0.15590000000000001</v>
      </c>
      <c r="G368" s="294">
        <v>2.0670000000000001E-2</v>
      </c>
      <c r="H368" s="294">
        <v>0.13522999999999999</v>
      </c>
      <c r="K368" s="36">
        <v>44363</v>
      </c>
      <c r="L368" s="180">
        <v>1.4710000000000001E-2</v>
      </c>
      <c r="M368" s="180">
        <v>0.22659000000000001</v>
      </c>
      <c r="N368" s="180">
        <v>0.24332999999999999</v>
      </c>
      <c r="O368" s="180">
        <v>0.15590000000000001</v>
      </c>
      <c r="P368" s="180">
        <v>2.0670000000000001E-2</v>
      </c>
      <c r="Q368" s="180">
        <v>0.13522999999999999</v>
      </c>
    </row>
    <row r="369" spans="2:17">
      <c r="B369" s="294" t="s">
        <v>12163</v>
      </c>
      <c r="C369" s="294">
        <v>1.4800000000000001E-2</v>
      </c>
      <c r="D369" s="294">
        <v>0.22735</v>
      </c>
      <c r="E369" s="294">
        <v>0.24338000000000001</v>
      </c>
      <c r="F369" s="294">
        <v>0.15651999999999999</v>
      </c>
      <c r="G369" s="294">
        <v>2.0820000000000002E-2</v>
      </c>
      <c r="H369" s="294">
        <v>0.13569999999999999</v>
      </c>
      <c r="K369" s="36">
        <v>44362</v>
      </c>
      <c r="L369" s="180">
        <v>1.4800000000000001E-2</v>
      </c>
      <c r="M369" s="180">
        <v>0.22735</v>
      </c>
      <c r="N369" s="180">
        <v>0.24338000000000001</v>
      </c>
      <c r="O369" s="180">
        <v>0.15651999999999999</v>
      </c>
      <c r="P369" s="180">
        <v>2.0820000000000002E-2</v>
      </c>
      <c r="Q369" s="180">
        <v>0.13569999999999999</v>
      </c>
    </row>
    <row r="370" spans="2:17">
      <c r="B370" s="294" t="s">
        <v>12164</v>
      </c>
      <c r="C370" s="294">
        <v>1.4840000000000001E-2</v>
      </c>
      <c r="D370" s="294">
        <v>0.22695000000000001</v>
      </c>
      <c r="E370" s="294">
        <v>0.24340999999999999</v>
      </c>
      <c r="F370" s="294">
        <v>0.15670000000000001</v>
      </c>
      <c r="G370" s="294">
        <v>2.0930000000000001E-2</v>
      </c>
      <c r="H370" s="294">
        <v>0.13577</v>
      </c>
      <c r="K370" s="36">
        <v>44361</v>
      </c>
      <c r="L370" s="180">
        <v>1.4840000000000001E-2</v>
      </c>
      <c r="M370" s="180">
        <v>0.22695000000000001</v>
      </c>
      <c r="N370" s="180">
        <v>0.24340999999999999</v>
      </c>
      <c r="O370" s="180">
        <v>0.15670000000000001</v>
      </c>
      <c r="P370" s="180">
        <v>2.0930000000000001E-2</v>
      </c>
      <c r="Q370" s="180">
        <v>0.13577</v>
      </c>
    </row>
    <row r="371" spans="2:17">
      <c r="B371" s="294" t="s">
        <v>12165</v>
      </c>
      <c r="C371" s="294">
        <v>1.494E-2</v>
      </c>
      <c r="D371" s="294">
        <v>0.22634000000000001</v>
      </c>
      <c r="E371" s="294">
        <v>0.25172</v>
      </c>
      <c r="F371" s="294">
        <v>0.15761</v>
      </c>
      <c r="G371" s="294">
        <v>2.0799999999999999E-2</v>
      </c>
      <c r="H371" s="294">
        <v>0.13680999999999999</v>
      </c>
      <c r="K371" s="36">
        <v>44358</v>
      </c>
      <c r="L371" s="180">
        <v>1.494E-2</v>
      </c>
      <c r="M371" s="180">
        <v>0.22634000000000001</v>
      </c>
      <c r="N371" s="180">
        <v>0.25172</v>
      </c>
      <c r="O371" s="180">
        <v>0.15761</v>
      </c>
      <c r="P371" s="180">
        <v>2.0799999999999999E-2</v>
      </c>
      <c r="Q371" s="180">
        <v>0.13680999999999999</v>
      </c>
    </row>
    <row r="372" spans="2:17">
      <c r="B372" s="294" t="s">
        <v>12166</v>
      </c>
      <c r="C372" s="294">
        <v>1.507E-2</v>
      </c>
      <c r="D372" s="294">
        <v>0.22624</v>
      </c>
      <c r="E372" s="294">
        <v>0.25176999999999999</v>
      </c>
      <c r="F372" s="294">
        <v>0.15790999999999999</v>
      </c>
      <c r="G372" s="294">
        <v>2.0899999999999998E-2</v>
      </c>
      <c r="H372" s="294">
        <v>0.13700999999999999</v>
      </c>
      <c r="K372" s="36">
        <v>44357</v>
      </c>
      <c r="L372" s="180">
        <v>1.507E-2</v>
      </c>
      <c r="M372" s="180">
        <v>0.22624</v>
      </c>
      <c r="N372" s="180">
        <v>0.25176999999999999</v>
      </c>
      <c r="O372" s="180">
        <v>0.15790999999999999</v>
      </c>
      <c r="P372" s="180">
        <v>2.0899999999999998E-2</v>
      </c>
      <c r="Q372" s="180">
        <v>0.13700999999999999</v>
      </c>
    </row>
    <row r="373" spans="2:17">
      <c r="B373" s="294" t="s">
        <v>12167</v>
      </c>
      <c r="C373" s="294">
        <v>1.511E-2</v>
      </c>
      <c r="D373" s="294">
        <v>0.22475000000000001</v>
      </c>
      <c r="E373" s="294">
        <v>0.24479000000000001</v>
      </c>
      <c r="F373" s="294">
        <v>0.1575</v>
      </c>
      <c r="G373" s="294">
        <v>2.1000000000000001E-2</v>
      </c>
      <c r="H373" s="294">
        <v>0.13650000000000001</v>
      </c>
      <c r="K373" s="36">
        <v>44356</v>
      </c>
      <c r="L373" s="180">
        <v>1.511E-2</v>
      </c>
      <c r="M373" s="180">
        <v>0.22475000000000001</v>
      </c>
      <c r="N373" s="180">
        <v>0.24479000000000001</v>
      </c>
      <c r="O373" s="180">
        <v>0.1575</v>
      </c>
      <c r="P373" s="180">
        <v>2.1000000000000001E-2</v>
      </c>
      <c r="Q373" s="180">
        <v>0.13650000000000001</v>
      </c>
    </row>
    <row r="374" spans="2:17">
      <c r="B374" s="294" t="s">
        <v>12168</v>
      </c>
      <c r="C374" s="294">
        <v>1.495E-2</v>
      </c>
      <c r="D374" s="294">
        <v>0.22364000000000001</v>
      </c>
      <c r="E374" s="294">
        <v>0.24471000000000001</v>
      </c>
      <c r="F374" s="294">
        <v>0.15567</v>
      </c>
      <c r="G374" s="294">
        <v>2.112E-2</v>
      </c>
      <c r="H374" s="294">
        <v>0.13455</v>
      </c>
      <c r="K374" s="36">
        <v>44355</v>
      </c>
      <c r="L374" s="180">
        <v>1.495E-2</v>
      </c>
      <c r="M374" s="180">
        <v>0.22364000000000001</v>
      </c>
      <c r="N374" s="180">
        <v>0.24471000000000001</v>
      </c>
      <c r="O374" s="180">
        <v>0.15567</v>
      </c>
      <c r="P374" s="180">
        <v>2.112E-2</v>
      </c>
      <c r="Q374" s="180">
        <v>0.13455</v>
      </c>
    </row>
    <row r="375" spans="2:17">
      <c r="B375" s="294" t="s">
        <v>12169</v>
      </c>
      <c r="C375" s="294">
        <v>1.451E-2</v>
      </c>
      <c r="D375" s="294">
        <v>0.21998999999999999</v>
      </c>
      <c r="E375" s="294">
        <v>0.24406</v>
      </c>
      <c r="F375" s="294">
        <v>0.15362000000000001</v>
      </c>
      <c r="G375" s="294">
        <v>2.155E-2</v>
      </c>
      <c r="H375" s="294">
        <v>0.13206999999999999</v>
      </c>
      <c r="K375" s="36">
        <v>44354</v>
      </c>
      <c r="L375" s="180">
        <v>1.451E-2</v>
      </c>
      <c r="M375" s="180">
        <v>0.21998999999999999</v>
      </c>
      <c r="N375" s="180">
        <v>0.24406</v>
      </c>
      <c r="O375" s="180">
        <v>0.15362000000000001</v>
      </c>
      <c r="P375" s="180">
        <v>2.155E-2</v>
      </c>
      <c r="Q375" s="180">
        <v>0.13206999999999999</v>
      </c>
    </row>
    <row r="376" spans="2:17">
      <c r="B376" s="294" t="s">
        <v>12170</v>
      </c>
      <c r="C376" s="294">
        <v>1.4540000000000001E-2</v>
      </c>
      <c r="D376" s="294">
        <v>0.22403000000000001</v>
      </c>
      <c r="E376" s="294">
        <v>0.25155</v>
      </c>
      <c r="F376" s="294">
        <v>0.15609000000000001</v>
      </c>
      <c r="G376" s="294">
        <v>2.1669999999999998E-2</v>
      </c>
      <c r="H376" s="294">
        <v>0.13442000000000001</v>
      </c>
      <c r="K376" s="36">
        <v>44351</v>
      </c>
      <c r="L376" s="180">
        <v>1.4540000000000001E-2</v>
      </c>
      <c r="M376" s="180">
        <v>0.22403000000000001</v>
      </c>
      <c r="N376" s="180">
        <v>0.25155</v>
      </c>
      <c r="O376" s="180">
        <v>0.15609000000000001</v>
      </c>
      <c r="P376" s="180">
        <v>2.1669999999999998E-2</v>
      </c>
      <c r="Q376" s="180">
        <v>0.13442000000000001</v>
      </c>
    </row>
    <row r="377" spans="2:17">
      <c r="B377" s="294" t="s">
        <v>12171</v>
      </c>
      <c r="C377" s="294">
        <v>1.447E-2</v>
      </c>
      <c r="D377" s="294">
        <v>0.22520999999999999</v>
      </c>
      <c r="E377" s="294">
        <v>0.25162000000000001</v>
      </c>
      <c r="F377" s="294">
        <v>0.15615999999999999</v>
      </c>
      <c r="G377" s="294">
        <v>2.1950000000000001E-2</v>
      </c>
      <c r="H377" s="294">
        <v>0.13421</v>
      </c>
      <c r="K377" s="36">
        <v>44350</v>
      </c>
      <c r="L377" s="180">
        <v>1.447E-2</v>
      </c>
      <c r="M377" s="180">
        <v>0.22520999999999999</v>
      </c>
      <c r="N377" s="180">
        <v>0.25162000000000001</v>
      </c>
      <c r="O377" s="180">
        <v>0.15615999999999999</v>
      </c>
      <c r="P377" s="180">
        <v>2.1950000000000001E-2</v>
      </c>
      <c r="Q377" s="180">
        <v>0.13421</v>
      </c>
    </row>
    <row r="378" spans="2:17">
      <c r="B378" s="294" t="s">
        <v>12172</v>
      </c>
      <c r="C378" s="294">
        <v>1.457E-2</v>
      </c>
      <c r="D378" s="294">
        <v>0.22447</v>
      </c>
      <c r="E378" s="294">
        <v>0.25161</v>
      </c>
      <c r="F378" s="294">
        <v>0.15617</v>
      </c>
      <c r="G378" s="294">
        <v>2.1950000000000001E-2</v>
      </c>
      <c r="H378" s="294">
        <v>0.13422000000000001</v>
      </c>
      <c r="K378" s="36">
        <v>44349</v>
      </c>
      <c r="L378" s="180">
        <v>1.457E-2</v>
      </c>
      <c r="M378" s="180">
        <v>0.22447</v>
      </c>
      <c r="N378" s="180">
        <v>0.25161</v>
      </c>
      <c r="O378" s="180">
        <v>0.15617</v>
      </c>
      <c r="P378" s="180">
        <v>2.1950000000000001E-2</v>
      </c>
      <c r="Q378" s="180">
        <v>0.13422000000000001</v>
      </c>
    </row>
    <row r="379" spans="2:17">
      <c r="B379" s="294" t="s">
        <v>12173</v>
      </c>
      <c r="C379" s="294">
        <v>1.456E-2</v>
      </c>
      <c r="D379" s="294">
        <v>0.22445000000000001</v>
      </c>
      <c r="E379" s="294">
        <v>0.25181999999999999</v>
      </c>
      <c r="F379" s="294">
        <v>0.15594</v>
      </c>
      <c r="G379" s="294">
        <v>2.1899999999999999E-2</v>
      </c>
      <c r="H379" s="294">
        <v>0.13403999999999999</v>
      </c>
      <c r="K379" s="36">
        <v>44348</v>
      </c>
      <c r="L379" s="180">
        <v>1.456E-2</v>
      </c>
      <c r="M379" s="180">
        <v>0.22445000000000001</v>
      </c>
      <c r="N379" s="180">
        <v>0.25181999999999999</v>
      </c>
      <c r="O379" s="180">
        <v>0.15594</v>
      </c>
      <c r="P379" s="180">
        <v>2.1899999999999999E-2</v>
      </c>
      <c r="Q379" s="180">
        <v>0.13403999999999999</v>
      </c>
    </row>
    <row r="380" spans="2:17">
      <c r="B380" s="294" t="s">
        <v>12174</v>
      </c>
      <c r="C380" s="294">
        <v>1.4630000000000001E-2</v>
      </c>
      <c r="D380" s="294">
        <v>0.22339999999999999</v>
      </c>
      <c r="E380" s="294">
        <v>0.25179000000000001</v>
      </c>
      <c r="F380" s="294">
        <v>0.15592</v>
      </c>
      <c r="G380" s="294">
        <v>2.18E-2</v>
      </c>
      <c r="H380" s="294">
        <v>0.13411999999999999</v>
      </c>
      <c r="K380" s="36">
        <v>44347</v>
      </c>
      <c r="L380" s="180">
        <v>1.4630000000000001E-2</v>
      </c>
      <c r="M380" s="180">
        <v>0.22339999999999999</v>
      </c>
      <c r="N380" s="180">
        <v>0.25179000000000001</v>
      </c>
      <c r="O380" s="180">
        <v>0.15592</v>
      </c>
      <c r="P380" s="180">
        <v>2.18E-2</v>
      </c>
      <c r="Q380" s="180">
        <v>0.13411999999999999</v>
      </c>
    </row>
    <row r="381" spans="2:17">
      <c r="B381" s="294" t="s">
        <v>12175</v>
      </c>
      <c r="C381" s="294">
        <v>1.468E-2</v>
      </c>
      <c r="D381" s="294">
        <v>0.22192000000000001</v>
      </c>
      <c r="E381" s="294">
        <v>0.25019999999999998</v>
      </c>
      <c r="F381" s="294">
        <v>0.15601999999999999</v>
      </c>
      <c r="G381" s="294">
        <v>2.137E-2</v>
      </c>
      <c r="H381" s="294">
        <v>0.13464999999999999</v>
      </c>
      <c r="K381" s="36">
        <v>44344</v>
      </c>
      <c r="L381" s="180">
        <v>1.468E-2</v>
      </c>
      <c r="M381" s="180">
        <v>0.22192000000000001</v>
      </c>
      <c r="N381" s="180">
        <v>0.25019999999999998</v>
      </c>
      <c r="O381" s="180">
        <v>0.15601999999999999</v>
      </c>
      <c r="P381" s="180">
        <v>2.137E-2</v>
      </c>
      <c r="Q381" s="180">
        <v>0.13464999999999999</v>
      </c>
    </row>
    <row r="382" spans="2:17">
      <c r="B382" s="294" t="s">
        <v>12176</v>
      </c>
      <c r="C382" s="294">
        <v>1.478E-2</v>
      </c>
      <c r="D382" s="294">
        <v>0.21637000000000001</v>
      </c>
      <c r="E382" s="294">
        <v>0.24448</v>
      </c>
      <c r="F382" s="294">
        <v>0.15404000000000001</v>
      </c>
      <c r="G382" s="294">
        <v>2.0969999999999999E-2</v>
      </c>
      <c r="H382" s="294">
        <v>0.13306999999999999</v>
      </c>
      <c r="K382" s="36">
        <v>44343</v>
      </c>
      <c r="L382" s="180">
        <v>1.478E-2</v>
      </c>
      <c r="M382" s="180">
        <v>0.21637000000000001</v>
      </c>
      <c r="N382" s="180">
        <v>0.24448</v>
      </c>
      <c r="O382" s="180">
        <v>0.15404000000000001</v>
      </c>
      <c r="P382" s="180">
        <v>2.0969999999999999E-2</v>
      </c>
      <c r="Q382" s="180">
        <v>0.13306999999999999</v>
      </c>
    </row>
    <row r="383" spans="2:17">
      <c r="B383" s="294" t="s">
        <v>12177</v>
      </c>
      <c r="C383" s="294">
        <v>1.447E-2</v>
      </c>
      <c r="D383" s="294">
        <v>0.21274999999999999</v>
      </c>
      <c r="E383" s="294">
        <v>0.24415999999999999</v>
      </c>
      <c r="F383" s="294">
        <v>0.15215000000000001</v>
      </c>
      <c r="G383" s="294">
        <v>2.1319999999999999E-2</v>
      </c>
      <c r="H383" s="294">
        <v>0.13083</v>
      </c>
      <c r="K383" s="36">
        <v>44342</v>
      </c>
      <c r="L383" s="180">
        <v>1.447E-2</v>
      </c>
      <c r="M383" s="180">
        <v>0.21274999999999999</v>
      </c>
      <c r="N383" s="180">
        <v>0.24415999999999999</v>
      </c>
      <c r="O383" s="180">
        <v>0.15215000000000001</v>
      </c>
      <c r="P383" s="180">
        <v>2.1319999999999999E-2</v>
      </c>
      <c r="Q383" s="180">
        <v>0.13083</v>
      </c>
    </row>
    <row r="384" spans="2:17">
      <c r="B384" s="294" t="s">
        <v>12178</v>
      </c>
      <c r="C384" s="294">
        <v>1.4449999999999999E-2</v>
      </c>
      <c r="D384" s="294">
        <v>0.21182000000000001</v>
      </c>
      <c r="E384" s="294">
        <v>0.24464</v>
      </c>
      <c r="F384" s="294">
        <v>0.15212999999999999</v>
      </c>
      <c r="G384" s="294">
        <v>2.1299999999999999E-2</v>
      </c>
      <c r="H384" s="294">
        <v>0.13083</v>
      </c>
      <c r="K384" s="36">
        <v>44341</v>
      </c>
      <c r="L384" s="180">
        <v>1.4449999999999999E-2</v>
      </c>
      <c r="M384" s="180">
        <v>0.21182000000000001</v>
      </c>
      <c r="N384" s="180">
        <v>0.24464</v>
      </c>
      <c r="O384" s="180">
        <v>0.15212999999999999</v>
      </c>
      <c r="P384" s="180">
        <v>2.1299999999999999E-2</v>
      </c>
      <c r="Q384" s="180">
        <v>0.13083</v>
      </c>
    </row>
    <row r="385" spans="2:17">
      <c r="B385" s="294" t="s">
        <v>12179</v>
      </c>
      <c r="C385" s="294">
        <v>1.456E-2</v>
      </c>
      <c r="D385" s="294">
        <v>0.2142</v>
      </c>
      <c r="E385" s="294">
        <v>0.25041999999999998</v>
      </c>
      <c r="F385" s="294">
        <v>0.15223999999999999</v>
      </c>
      <c r="G385" s="294">
        <v>2.1170000000000001E-2</v>
      </c>
      <c r="H385" s="294">
        <v>0.13106999999999999</v>
      </c>
      <c r="K385" s="36">
        <v>44340</v>
      </c>
      <c r="L385" s="180">
        <v>1.456E-2</v>
      </c>
      <c r="M385" s="180">
        <v>0.2142</v>
      </c>
      <c r="N385" s="180">
        <v>0.25041999999999998</v>
      </c>
      <c r="O385" s="180">
        <v>0.15223999999999999</v>
      </c>
      <c r="P385" s="180">
        <v>2.1170000000000001E-2</v>
      </c>
      <c r="Q385" s="180">
        <v>0.13106999999999999</v>
      </c>
    </row>
    <row r="386" spans="2:17">
      <c r="B386" s="294" t="s">
        <v>12180</v>
      </c>
      <c r="C386" s="294">
        <v>1.4540000000000001E-2</v>
      </c>
      <c r="D386" s="294">
        <v>0.20927000000000001</v>
      </c>
      <c r="E386" s="294">
        <v>0.25003999999999998</v>
      </c>
      <c r="F386" s="294">
        <v>0.14946000000000001</v>
      </c>
      <c r="G386" s="294">
        <v>2.1170000000000001E-2</v>
      </c>
      <c r="H386" s="294">
        <v>0.12828999999999999</v>
      </c>
      <c r="K386" s="36">
        <v>44337</v>
      </c>
      <c r="L386" s="180">
        <v>1.4540000000000001E-2</v>
      </c>
      <c r="M386" s="180">
        <v>0.20927000000000001</v>
      </c>
      <c r="N386" s="180">
        <v>0.25003999999999998</v>
      </c>
      <c r="O386" s="180">
        <v>0.14946000000000001</v>
      </c>
      <c r="P386" s="180">
        <v>2.1170000000000001E-2</v>
      </c>
      <c r="Q386" s="180">
        <v>0.12828999999999999</v>
      </c>
    </row>
    <row r="387" spans="2:17">
      <c r="B387" s="294" t="s">
        <v>12181</v>
      </c>
      <c r="C387" s="294">
        <v>1.448E-2</v>
      </c>
      <c r="D387" s="294">
        <v>0.20841999999999999</v>
      </c>
      <c r="E387" s="294">
        <v>0.24976999999999999</v>
      </c>
      <c r="F387" s="294">
        <v>0.14942</v>
      </c>
      <c r="G387" s="294">
        <v>2.1350000000000001E-2</v>
      </c>
      <c r="H387" s="294">
        <v>0.12806999999999999</v>
      </c>
      <c r="K387" s="36">
        <v>44336</v>
      </c>
      <c r="L387" s="180">
        <v>1.448E-2</v>
      </c>
      <c r="M387" s="180">
        <v>0.20841999999999999</v>
      </c>
      <c r="N387" s="180">
        <v>0.24976999999999999</v>
      </c>
      <c r="O387" s="180">
        <v>0.14942</v>
      </c>
      <c r="P387" s="180">
        <v>2.1350000000000001E-2</v>
      </c>
      <c r="Q387" s="180">
        <v>0.12806999999999999</v>
      </c>
    </row>
    <row r="388" spans="2:17">
      <c r="B388" s="294" t="s">
        <v>12182</v>
      </c>
      <c r="C388" s="294">
        <v>1.4449999999999999E-2</v>
      </c>
      <c r="D388" s="294">
        <v>0.21071000000000001</v>
      </c>
      <c r="E388" s="294">
        <v>0.24997</v>
      </c>
      <c r="F388" s="294">
        <v>0.15085000000000001</v>
      </c>
      <c r="G388" s="294">
        <v>2.12E-2</v>
      </c>
      <c r="H388" s="294">
        <v>0.12964999999999999</v>
      </c>
      <c r="K388" s="36">
        <v>44334</v>
      </c>
      <c r="L388" s="180">
        <v>1.4449999999999999E-2</v>
      </c>
      <c r="M388" s="180">
        <v>0.21071000000000001</v>
      </c>
      <c r="N388" s="180">
        <v>0.24997</v>
      </c>
      <c r="O388" s="180">
        <v>0.15085000000000001</v>
      </c>
      <c r="P388" s="180">
        <v>2.12E-2</v>
      </c>
      <c r="Q388" s="180">
        <v>0.12964999999999999</v>
      </c>
    </row>
    <row r="389" spans="2:17">
      <c r="B389" s="294" t="s">
        <v>12183</v>
      </c>
      <c r="C389" s="294">
        <v>1.4659999999999999E-2</v>
      </c>
      <c r="D389" s="294">
        <v>0.21152000000000001</v>
      </c>
      <c r="E389" s="294">
        <v>0.25090000000000001</v>
      </c>
      <c r="F389" s="294">
        <v>0.15162</v>
      </c>
      <c r="G389" s="294">
        <v>2.1170000000000001E-2</v>
      </c>
      <c r="H389" s="294">
        <v>0.13045000000000001</v>
      </c>
      <c r="K389" s="36">
        <v>44333</v>
      </c>
      <c r="L389" s="180">
        <v>1.4659999999999999E-2</v>
      </c>
      <c r="M389" s="180">
        <v>0.21152000000000001</v>
      </c>
      <c r="N389" s="180">
        <v>0.25090000000000001</v>
      </c>
      <c r="O389" s="180">
        <v>0.15162</v>
      </c>
      <c r="P389" s="180">
        <v>2.1170000000000001E-2</v>
      </c>
      <c r="Q389" s="180">
        <v>0.13045000000000001</v>
      </c>
    </row>
    <row r="390" spans="2:17">
      <c r="B390" s="294" t="s">
        <v>12184</v>
      </c>
      <c r="C390" s="294">
        <v>1.456E-2</v>
      </c>
      <c r="D390" s="294">
        <v>0.20466000000000001</v>
      </c>
      <c r="E390" s="294">
        <v>0.25319999999999998</v>
      </c>
      <c r="F390" s="294">
        <v>0.14849000000000001</v>
      </c>
      <c r="G390" s="294">
        <v>2.155E-2</v>
      </c>
      <c r="H390" s="294">
        <v>0.12694</v>
      </c>
      <c r="K390" s="36">
        <v>44330</v>
      </c>
      <c r="L390" s="180">
        <v>1.456E-2</v>
      </c>
      <c r="M390" s="180">
        <v>0.20466000000000001</v>
      </c>
      <c r="N390" s="180">
        <v>0.25319999999999998</v>
      </c>
      <c r="O390" s="180">
        <v>0.14849000000000001</v>
      </c>
      <c r="P390" s="180">
        <v>2.155E-2</v>
      </c>
      <c r="Q390" s="180">
        <v>0.12694</v>
      </c>
    </row>
    <row r="391" spans="2:17">
      <c r="B391" s="294" t="s">
        <v>12185</v>
      </c>
      <c r="C391" s="294">
        <v>1.468E-2</v>
      </c>
      <c r="D391" s="294">
        <v>0.2039</v>
      </c>
      <c r="E391" s="294">
        <v>0.24929999999999999</v>
      </c>
      <c r="F391" s="294">
        <v>0.14907999999999999</v>
      </c>
      <c r="G391" s="294">
        <v>2.155E-2</v>
      </c>
      <c r="H391" s="294">
        <v>0.12753</v>
      </c>
      <c r="K391" s="36">
        <v>44329</v>
      </c>
      <c r="L391" s="180">
        <v>1.468E-2</v>
      </c>
      <c r="M391" s="180">
        <v>0.2039</v>
      </c>
      <c r="N391" s="180">
        <v>0.24929999999999999</v>
      </c>
      <c r="O391" s="180">
        <v>0.14907999999999999</v>
      </c>
      <c r="P391" s="180">
        <v>2.155E-2</v>
      </c>
      <c r="Q391" s="180">
        <v>0.12753</v>
      </c>
    </row>
    <row r="392" spans="2:17">
      <c r="B392" s="294" t="s">
        <v>12186</v>
      </c>
      <c r="C392" s="294">
        <v>1.443E-2</v>
      </c>
      <c r="D392" s="294">
        <v>0.20347999999999999</v>
      </c>
      <c r="E392" s="294">
        <v>0.24970000000000001</v>
      </c>
      <c r="F392" s="294">
        <v>0.14824999999999999</v>
      </c>
      <c r="G392" s="294">
        <v>2.1219999999999999E-2</v>
      </c>
      <c r="H392" s="294">
        <v>0.12703</v>
      </c>
      <c r="K392" s="36">
        <v>44328</v>
      </c>
      <c r="L392" s="180">
        <v>1.443E-2</v>
      </c>
      <c r="M392" s="180">
        <v>0.20347999999999999</v>
      </c>
      <c r="N392" s="180">
        <v>0.24970000000000001</v>
      </c>
      <c r="O392" s="180">
        <v>0.14824999999999999</v>
      </c>
      <c r="P392" s="180">
        <v>2.1219999999999999E-2</v>
      </c>
      <c r="Q392" s="180">
        <v>0.12703</v>
      </c>
    </row>
    <row r="393" spans="2:17">
      <c r="B393" s="294" t="s">
        <v>12187</v>
      </c>
      <c r="C393" s="294">
        <v>1.41E-2</v>
      </c>
      <c r="D393" s="294">
        <v>0.20671</v>
      </c>
      <c r="E393" s="294">
        <v>0.24768000000000001</v>
      </c>
      <c r="F393" s="294">
        <v>0.14949000000000001</v>
      </c>
      <c r="G393" s="294">
        <v>2.1399999999999999E-2</v>
      </c>
      <c r="H393" s="294">
        <v>0.12809000000000001</v>
      </c>
      <c r="K393" s="36">
        <v>44327</v>
      </c>
      <c r="L393" s="180">
        <v>1.41E-2</v>
      </c>
      <c r="M393" s="180">
        <v>0.20671</v>
      </c>
      <c r="N393" s="180">
        <v>0.24768000000000001</v>
      </c>
      <c r="O393" s="180">
        <v>0.14949000000000001</v>
      </c>
      <c r="P393" s="180">
        <v>2.1399999999999999E-2</v>
      </c>
      <c r="Q393" s="180">
        <v>0.12809000000000001</v>
      </c>
    </row>
    <row r="394" spans="2:17">
      <c r="B394" s="294" t="s">
        <v>12188</v>
      </c>
      <c r="C394" s="294">
        <v>1.384E-2</v>
      </c>
      <c r="D394" s="294">
        <v>0.20569999999999999</v>
      </c>
      <c r="E394" s="294">
        <v>0.21609</v>
      </c>
      <c r="F394" s="294">
        <v>0.14846999999999999</v>
      </c>
      <c r="G394" s="294">
        <v>2.1399999999999999E-2</v>
      </c>
      <c r="H394" s="294">
        <v>0.12706999999999999</v>
      </c>
      <c r="K394" s="36">
        <v>44326</v>
      </c>
      <c r="L394" s="180">
        <v>1.384E-2</v>
      </c>
      <c r="M394" s="180">
        <v>0.20569999999999999</v>
      </c>
      <c r="N394" s="180">
        <v>0.21609</v>
      </c>
      <c r="O394" s="180">
        <v>0.14846999999999999</v>
      </c>
      <c r="P394" s="180">
        <v>2.1399999999999999E-2</v>
      </c>
      <c r="Q394" s="180">
        <v>0.12706999999999999</v>
      </c>
    </row>
    <row r="395" spans="2:17">
      <c r="B395" s="294" t="s">
        <v>12189</v>
      </c>
      <c r="C395" s="294">
        <v>1.4149999999999999E-2</v>
      </c>
      <c r="D395" s="294">
        <v>0.20608000000000001</v>
      </c>
      <c r="E395" s="294">
        <v>0.21745999999999999</v>
      </c>
      <c r="F395" s="294">
        <v>0.14754</v>
      </c>
      <c r="G395" s="294">
        <v>2.12E-2</v>
      </c>
      <c r="H395" s="294">
        <v>0.12634000000000001</v>
      </c>
      <c r="K395" s="36">
        <v>44323</v>
      </c>
      <c r="L395" s="180">
        <v>1.4149999999999999E-2</v>
      </c>
      <c r="M395" s="180">
        <v>0.20608000000000001</v>
      </c>
      <c r="N395" s="180">
        <v>0.21745999999999999</v>
      </c>
      <c r="O395" s="180">
        <v>0.14754</v>
      </c>
      <c r="P395" s="180">
        <v>2.12E-2</v>
      </c>
      <c r="Q395" s="180">
        <v>0.12634000000000001</v>
      </c>
    </row>
    <row r="396" spans="2:17">
      <c r="B396" s="294" t="s">
        <v>12190</v>
      </c>
      <c r="C396" s="294">
        <v>1.439E-2</v>
      </c>
      <c r="D396" s="294">
        <v>0.20252999999999999</v>
      </c>
      <c r="E396" s="294">
        <v>0.21890999999999999</v>
      </c>
      <c r="F396" s="294">
        <v>0.14774999999999999</v>
      </c>
      <c r="G396" s="294">
        <v>2.095E-2</v>
      </c>
      <c r="H396" s="294">
        <v>0.1268</v>
      </c>
      <c r="K396" s="36">
        <v>44322</v>
      </c>
      <c r="L396" s="180">
        <v>1.439E-2</v>
      </c>
      <c r="M396" s="180">
        <v>0.20252999999999999</v>
      </c>
      <c r="N396" s="180">
        <v>0.21890999999999999</v>
      </c>
      <c r="O396" s="180">
        <v>0.14774999999999999</v>
      </c>
      <c r="P396" s="180">
        <v>2.095E-2</v>
      </c>
      <c r="Q396" s="180">
        <v>0.1268</v>
      </c>
    </row>
    <row r="397" spans="2:17">
      <c r="B397" s="294" t="s">
        <v>12191</v>
      </c>
      <c r="C397" s="294">
        <v>1.455E-2</v>
      </c>
      <c r="D397" s="294">
        <v>0.20286000000000001</v>
      </c>
      <c r="E397" s="294">
        <v>0.21903</v>
      </c>
      <c r="F397" s="294">
        <v>0.14818999999999999</v>
      </c>
      <c r="G397" s="294">
        <v>2.1299999999999999E-2</v>
      </c>
      <c r="H397" s="294">
        <v>0.12689</v>
      </c>
      <c r="K397" s="36">
        <v>44320</v>
      </c>
      <c r="L397" s="180">
        <v>1.455E-2</v>
      </c>
      <c r="M397" s="180">
        <v>0.20286000000000001</v>
      </c>
      <c r="N397" s="180">
        <v>0.21903</v>
      </c>
      <c r="O397" s="180">
        <v>0.14818999999999999</v>
      </c>
      <c r="P397" s="180">
        <v>2.1299999999999999E-2</v>
      </c>
      <c r="Q397" s="180">
        <v>0.12689</v>
      </c>
    </row>
    <row r="398" spans="2:17">
      <c r="B398" s="294" t="s">
        <v>12192</v>
      </c>
      <c r="C398" s="294">
        <v>1.4659999999999999E-2</v>
      </c>
      <c r="D398" s="294">
        <v>0.20276</v>
      </c>
      <c r="E398" s="294">
        <v>0.21842</v>
      </c>
      <c r="F398" s="294">
        <v>0.14846999999999999</v>
      </c>
      <c r="G398" s="294">
        <v>2.1149999999999999E-2</v>
      </c>
      <c r="H398" s="294">
        <v>0.12731999999999999</v>
      </c>
      <c r="K398" s="36">
        <v>44319</v>
      </c>
      <c r="L398" s="180">
        <v>1.4659999999999999E-2</v>
      </c>
      <c r="M398" s="180">
        <v>0.20276</v>
      </c>
      <c r="N398" s="180">
        <v>0.21842</v>
      </c>
      <c r="O398" s="180">
        <v>0.14846999999999999</v>
      </c>
      <c r="P398" s="180">
        <v>2.1149999999999999E-2</v>
      </c>
      <c r="Q398" s="180">
        <v>0.12731999999999999</v>
      </c>
    </row>
    <row r="399" spans="2:17">
      <c r="B399" s="294" t="s">
        <v>12193</v>
      </c>
      <c r="C399" s="294">
        <v>1.4670000000000001E-2</v>
      </c>
      <c r="D399" s="294">
        <v>0.19994999999999999</v>
      </c>
      <c r="E399" s="294">
        <v>0.22147</v>
      </c>
      <c r="F399" s="294">
        <v>0.14721999999999999</v>
      </c>
      <c r="G399" s="294">
        <v>2.1299999999999999E-2</v>
      </c>
      <c r="H399" s="294">
        <v>0.12592</v>
      </c>
      <c r="K399" s="36">
        <v>44316</v>
      </c>
      <c r="L399" s="180">
        <v>1.4670000000000001E-2</v>
      </c>
      <c r="M399" s="180">
        <v>0.19994999999999999</v>
      </c>
      <c r="N399" s="180">
        <v>0.22147</v>
      </c>
      <c r="O399" s="180">
        <v>0.14721999999999999</v>
      </c>
      <c r="P399" s="180">
        <v>2.1299999999999999E-2</v>
      </c>
      <c r="Q399" s="180">
        <v>0.12592</v>
      </c>
    </row>
    <row r="400" spans="2:17">
      <c r="B400" s="294" t="s">
        <v>12194</v>
      </c>
      <c r="C400" s="294">
        <v>1.456E-2</v>
      </c>
      <c r="D400" s="294">
        <v>0.20372999999999999</v>
      </c>
      <c r="E400" s="294">
        <v>0.22398000000000001</v>
      </c>
      <c r="F400" s="294">
        <v>0.14874000000000001</v>
      </c>
      <c r="G400" s="294">
        <v>2.102E-2</v>
      </c>
      <c r="H400" s="294">
        <v>0.12772</v>
      </c>
      <c r="K400" s="36">
        <v>44315</v>
      </c>
      <c r="L400" s="180">
        <v>1.456E-2</v>
      </c>
      <c r="M400" s="180">
        <v>0.20372999999999999</v>
      </c>
      <c r="N400" s="180">
        <v>0.22398000000000001</v>
      </c>
      <c r="O400" s="180">
        <v>0.14874000000000001</v>
      </c>
      <c r="P400" s="180">
        <v>2.102E-2</v>
      </c>
      <c r="Q400" s="180">
        <v>0.12772</v>
      </c>
    </row>
    <row r="401" spans="2:17">
      <c r="B401" s="294" t="s">
        <v>12195</v>
      </c>
      <c r="C401" s="294">
        <v>1.5219999999999999E-2</v>
      </c>
      <c r="D401" s="294">
        <v>0.20596999999999999</v>
      </c>
      <c r="E401" s="294">
        <v>0.22969000000000001</v>
      </c>
      <c r="F401" s="294">
        <v>0.15075</v>
      </c>
      <c r="G401" s="294">
        <v>2.077E-2</v>
      </c>
      <c r="H401" s="294">
        <v>0.12998000000000001</v>
      </c>
      <c r="K401" s="36">
        <v>44314</v>
      </c>
      <c r="L401" s="180">
        <v>1.5219999999999999E-2</v>
      </c>
      <c r="M401" s="180">
        <v>0.20596999999999999</v>
      </c>
      <c r="N401" s="180">
        <v>0.22969000000000001</v>
      </c>
      <c r="O401" s="180">
        <v>0.15075</v>
      </c>
      <c r="P401" s="180">
        <v>2.077E-2</v>
      </c>
      <c r="Q401" s="180">
        <v>0.12998000000000001</v>
      </c>
    </row>
    <row r="402" spans="2:17">
      <c r="B402" s="294" t="s">
        <v>12196</v>
      </c>
      <c r="C402" s="294">
        <v>1.503E-2</v>
      </c>
      <c r="D402" s="294">
        <v>0.19450000000000001</v>
      </c>
      <c r="E402" s="294">
        <v>0.22919</v>
      </c>
      <c r="F402" s="294">
        <v>0.14507</v>
      </c>
      <c r="G402" s="294">
        <v>2.07E-2</v>
      </c>
      <c r="H402" s="294">
        <v>0.12436999999999999</v>
      </c>
      <c r="K402" s="36">
        <v>44313</v>
      </c>
      <c r="L402" s="180">
        <v>1.503E-2</v>
      </c>
      <c r="M402" s="180">
        <v>0.19450000000000001</v>
      </c>
      <c r="N402" s="180">
        <v>0.22919</v>
      </c>
      <c r="O402" s="180">
        <v>0.14507</v>
      </c>
      <c r="P402" s="180">
        <v>2.07E-2</v>
      </c>
      <c r="Q402" s="180">
        <v>0.12436999999999999</v>
      </c>
    </row>
    <row r="403" spans="2:17">
      <c r="B403" s="294" t="s">
        <v>12197</v>
      </c>
      <c r="C403" s="294">
        <v>1.502E-2</v>
      </c>
      <c r="D403" s="294">
        <v>0.19277</v>
      </c>
      <c r="E403" s="294">
        <v>0.22974</v>
      </c>
      <c r="F403" s="294">
        <v>0.14448</v>
      </c>
      <c r="G403" s="294">
        <v>2.077E-2</v>
      </c>
      <c r="H403" s="294">
        <v>0.12371</v>
      </c>
      <c r="K403" s="36">
        <v>44312</v>
      </c>
      <c r="L403" s="180">
        <v>1.502E-2</v>
      </c>
      <c r="M403" s="180">
        <v>0.19277</v>
      </c>
      <c r="N403" s="180">
        <v>0.22974</v>
      </c>
      <c r="O403" s="180">
        <v>0.14448</v>
      </c>
      <c r="P403" s="180">
        <v>2.077E-2</v>
      </c>
      <c r="Q403" s="180">
        <v>0.12371</v>
      </c>
    </row>
    <row r="404" spans="2:17">
      <c r="B404" s="294" t="s">
        <v>12198</v>
      </c>
      <c r="C404" s="294">
        <v>1.5140000000000001E-2</v>
      </c>
      <c r="D404" s="294">
        <v>0.19217999999999999</v>
      </c>
      <c r="E404" s="294">
        <v>0.25797999999999999</v>
      </c>
      <c r="F404" s="294">
        <v>0.14454</v>
      </c>
      <c r="G404" s="294">
        <v>2.0449999999999999E-2</v>
      </c>
      <c r="H404" s="294">
        <v>0.12409000000000001</v>
      </c>
      <c r="K404" s="36">
        <v>44309</v>
      </c>
      <c r="L404" s="180">
        <v>1.5140000000000001E-2</v>
      </c>
      <c r="M404" s="180">
        <v>0.19217999999999999</v>
      </c>
      <c r="N404" s="180">
        <v>0.25797999999999999</v>
      </c>
      <c r="O404" s="180">
        <v>0.14454</v>
      </c>
      <c r="P404" s="180">
        <v>2.0449999999999999E-2</v>
      </c>
      <c r="Q404" s="180">
        <v>0.12409000000000001</v>
      </c>
    </row>
    <row r="405" spans="2:17">
      <c r="B405" s="294" t="s">
        <v>12199</v>
      </c>
      <c r="C405" s="294">
        <v>1.515E-2</v>
      </c>
      <c r="D405" s="294">
        <v>0.19045000000000001</v>
      </c>
      <c r="E405" s="294">
        <v>0.25858999999999999</v>
      </c>
      <c r="F405" s="294">
        <v>0.14479</v>
      </c>
      <c r="G405" s="294">
        <v>2.0049999999999998E-2</v>
      </c>
      <c r="H405" s="294">
        <v>0.12474</v>
      </c>
      <c r="K405" s="36">
        <v>44308</v>
      </c>
      <c r="L405" s="180">
        <v>1.515E-2</v>
      </c>
      <c r="M405" s="180">
        <v>0.19045000000000001</v>
      </c>
      <c r="N405" s="180">
        <v>0.25858999999999999</v>
      </c>
      <c r="O405" s="180">
        <v>0.14479</v>
      </c>
      <c r="P405" s="180">
        <v>2.0049999999999998E-2</v>
      </c>
      <c r="Q405" s="180">
        <v>0.12474</v>
      </c>
    </row>
    <row r="406" spans="2:17">
      <c r="B406" s="294" t="s">
        <v>12200</v>
      </c>
      <c r="C406" s="294">
        <v>1.519E-2</v>
      </c>
      <c r="D406" s="294">
        <v>0.20721999999999999</v>
      </c>
      <c r="E406" s="294">
        <v>0.25862000000000002</v>
      </c>
      <c r="F406" s="294">
        <v>0.15196000000000001</v>
      </c>
      <c r="G406" s="294">
        <v>2.0049999999999998E-2</v>
      </c>
      <c r="H406" s="294">
        <v>0.13191</v>
      </c>
      <c r="K406" s="36">
        <v>44307</v>
      </c>
      <c r="L406" s="180">
        <v>1.519E-2</v>
      </c>
      <c r="M406" s="180">
        <v>0.20721999999999999</v>
      </c>
      <c r="N406" s="180">
        <v>0.25862000000000002</v>
      </c>
      <c r="O406" s="180">
        <v>0.15196000000000001</v>
      </c>
      <c r="P406" s="180">
        <v>2.0049999999999998E-2</v>
      </c>
      <c r="Q406" s="180">
        <v>0.13191</v>
      </c>
    </row>
    <row r="407" spans="2:17">
      <c r="B407" s="294" t="s">
        <v>12201</v>
      </c>
      <c r="C407" s="294">
        <v>1.4919999999999999E-2</v>
      </c>
      <c r="D407" s="294">
        <v>0.20591999999999999</v>
      </c>
      <c r="E407" s="294">
        <v>0.25878000000000001</v>
      </c>
      <c r="F407" s="294">
        <v>0.15107000000000001</v>
      </c>
      <c r="G407" s="294">
        <v>2.0060000000000001E-2</v>
      </c>
      <c r="H407" s="294">
        <v>0.13100999999999999</v>
      </c>
      <c r="K407" s="36">
        <v>44306</v>
      </c>
      <c r="L407" s="180">
        <v>1.4919999999999999E-2</v>
      </c>
      <c r="M407" s="180">
        <v>0.20591999999999999</v>
      </c>
      <c r="N407" s="180">
        <v>0.25878000000000001</v>
      </c>
      <c r="O407" s="180">
        <v>0.15107000000000001</v>
      </c>
      <c r="P407" s="180">
        <v>2.0060000000000001E-2</v>
      </c>
      <c r="Q407" s="180">
        <v>0.13100999999999999</v>
      </c>
    </row>
    <row r="408" spans="2:17">
      <c r="B408" s="294" t="s">
        <v>12202</v>
      </c>
      <c r="C408" s="294">
        <v>1.508E-2</v>
      </c>
      <c r="D408" s="294">
        <v>0.20582</v>
      </c>
      <c r="E408" s="294">
        <v>0.25568999999999997</v>
      </c>
      <c r="F408" s="294">
        <v>0.15207000000000001</v>
      </c>
      <c r="G408" s="294">
        <v>1.9800000000000002E-2</v>
      </c>
      <c r="H408" s="294">
        <v>0.13227</v>
      </c>
      <c r="K408" s="36">
        <v>44305</v>
      </c>
      <c r="L408" s="180">
        <v>1.508E-2</v>
      </c>
      <c r="M408" s="180">
        <v>0.20582</v>
      </c>
      <c r="N408" s="180">
        <v>0.25568999999999997</v>
      </c>
      <c r="O408" s="180">
        <v>0.15207000000000001</v>
      </c>
      <c r="P408" s="180">
        <v>1.9800000000000002E-2</v>
      </c>
      <c r="Q408" s="180">
        <v>0.13227</v>
      </c>
    </row>
    <row r="409" spans="2:17">
      <c r="B409" s="294" t="s">
        <v>12203</v>
      </c>
      <c r="C409" s="294">
        <v>1.507E-2</v>
      </c>
      <c r="D409" s="294">
        <v>0.22051999999999999</v>
      </c>
      <c r="E409" s="294">
        <v>0.25868999999999998</v>
      </c>
      <c r="F409" s="294">
        <v>0.15604999999999999</v>
      </c>
      <c r="G409" s="294">
        <v>2.0219999999999998E-2</v>
      </c>
      <c r="H409" s="294">
        <v>0.13583000000000001</v>
      </c>
      <c r="K409" s="36">
        <v>44302</v>
      </c>
      <c r="L409" s="180">
        <v>1.507E-2</v>
      </c>
      <c r="M409" s="180">
        <v>0.22051999999999999</v>
      </c>
      <c r="N409" s="180">
        <v>0.25868999999999998</v>
      </c>
      <c r="O409" s="180">
        <v>0.15604999999999999</v>
      </c>
      <c r="P409" s="180">
        <v>2.0219999999999998E-2</v>
      </c>
      <c r="Q409" s="180">
        <v>0.13583000000000001</v>
      </c>
    </row>
    <row r="410" spans="2:17">
      <c r="B410" s="294" t="s">
        <v>12204</v>
      </c>
      <c r="C410" s="294">
        <v>1.516E-2</v>
      </c>
      <c r="D410" s="294">
        <v>0.22589999999999999</v>
      </c>
      <c r="E410" s="294">
        <v>0.25907999999999998</v>
      </c>
      <c r="F410" s="294">
        <v>0.15773000000000001</v>
      </c>
      <c r="G410" s="294">
        <v>2.0150000000000001E-2</v>
      </c>
      <c r="H410" s="294">
        <v>0.13758000000000001</v>
      </c>
      <c r="K410" s="36">
        <v>44301</v>
      </c>
      <c r="L410" s="180">
        <v>1.516E-2</v>
      </c>
      <c r="M410" s="180">
        <v>0.22589999999999999</v>
      </c>
      <c r="N410" s="180">
        <v>0.25907999999999998</v>
      </c>
      <c r="O410" s="180">
        <v>0.15773000000000001</v>
      </c>
      <c r="P410" s="180">
        <v>2.0150000000000001E-2</v>
      </c>
      <c r="Q410" s="180">
        <v>0.13758000000000001</v>
      </c>
    </row>
    <row r="411" spans="2:17">
      <c r="B411" s="294" t="s">
        <v>12205</v>
      </c>
      <c r="C411" s="294">
        <v>1.511E-2</v>
      </c>
      <c r="D411" s="294">
        <v>0.22389000000000001</v>
      </c>
      <c r="E411" s="294">
        <v>0.25957999999999998</v>
      </c>
      <c r="F411" s="294">
        <v>0.15733</v>
      </c>
      <c r="G411" s="294">
        <v>1.992E-2</v>
      </c>
      <c r="H411" s="294">
        <v>0.13741</v>
      </c>
      <c r="K411" s="36">
        <v>44300</v>
      </c>
      <c r="L411" s="180">
        <v>1.511E-2</v>
      </c>
      <c r="M411" s="180">
        <v>0.22389000000000001</v>
      </c>
      <c r="N411" s="180">
        <v>0.25957999999999998</v>
      </c>
      <c r="O411" s="180">
        <v>0.15733</v>
      </c>
      <c r="P411" s="180">
        <v>1.992E-2</v>
      </c>
      <c r="Q411" s="180">
        <v>0.13741</v>
      </c>
    </row>
    <row r="412" spans="2:17">
      <c r="B412" s="294" t="s">
        <v>12206</v>
      </c>
      <c r="C412" s="294">
        <v>1.52E-2</v>
      </c>
      <c r="D412" s="294">
        <v>0.22327</v>
      </c>
      <c r="E412" s="294">
        <v>0.25979000000000002</v>
      </c>
      <c r="F412" s="294">
        <v>0.15647</v>
      </c>
      <c r="G412" s="294">
        <v>2.0250000000000001E-2</v>
      </c>
      <c r="H412" s="294">
        <v>0.13622000000000001</v>
      </c>
      <c r="K412" s="36">
        <v>44299</v>
      </c>
      <c r="L412" s="180">
        <v>1.52E-2</v>
      </c>
      <c r="M412" s="180">
        <v>0.22327</v>
      </c>
      <c r="N412" s="180">
        <v>0.25979000000000002</v>
      </c>
      <c r="O412" s="180">
        <v>0.15647</v>
      </c>
      <c r="P412" s="180">
        <v>2.0250000000000001E-2</v>
      </c>
      <c r="Q412" s="180">
        <v>0.13622000000000001</v>
      </c>
    </row>
    <row r="413" spans="2:17">
      <c r="B413" s="294" t="s">
        <v>12207</v>
      </c>
      <c r="C413" s="294">
        <v>1.4829999999999999E-2</v>
      </c>
      <c r="D413" s="294">
        <v>0.22269</v>
      </c>
      <c r="E413" s="294">
        <v>0.25801000000000002</v>
      </c>
      <c r="F413" s="294">
        <v>0.15393000000000001</v>
      </c>
      <c r="G413" s="294">
        <v>1.9970000000000002E-2</v>
      </c>
      <c r="H413" s="294">
        <v>0.13396</v>
      </c>
      <c r="K413" s="36">
        <v>44298</v>
      </c>
      <c r="L413" s="180">
        <v>1.4829999999999999E-2</v>
      </c>
      <c r="M413" s="180">
        <v>0.22269</v>
      </c>
      <c r="N413" s="180">
        <v>0.25801000000000002</v>
      </c>
      <c r="O413" s="180">
        <v>0.15393000000000001</v>
      </c>
      <c r="P413" s="180">
        <v>1.9970000000000002E-2</v>
      </c>
      <c r="Q413" s="180">
        <v>0.13396</v>
      </c>
    </row>
    <row r="414" spans="2:17">
      <c r="B414" s="294" t="s">
        <v>12208</v>
      </c>
      <c r="C414" s="294">
        <v>1.4829999999999999E-2</v>
      </c>
      <c r="D414" s="294">
        <v>0.22006000000000001</v>
      </c>
      <c r="E414" s="294">
        <v>0.25986999999999999</v>
      </c>
      <c r="F414" s="294">
        <v>0.15351000000000001</v>
      </c>
      <c r="G414" s="294">
        <v>2.0250000000000001E-2</v>
      </c>
      <c r="H414" s="294">
        <v>0.13325999999999999</v>
      </c>
      <c r="K414" s="36">
        <v>44295</v>
      </c>
      <c r="L414" s="180">
        <v>1.4829999999999999E-2</v>
      </c>
      <c r="M414" s="180">
        <v>0.22006000000000001</v>
      </c>
      <c r="N414" s="180">
        <v>0.25986999999999999</v>
      </c>
      <c r="O414" s="180">
        <v>0.15351000000000001</v>
      </c>
      <c r="P414" s="180">
        <v>2.0250000000000001E-2</v>
      </c>
      <c r="Q414" s="180">
        <v>0.13325999999999999</v>
      </c>
    </row>
    <row r="415" spans="2:17">
      <c r="B415" s="294" t="s">
        <v>12209</v>
      </c>
      <c r="C415" s="294">
        <v>1.4749999999999999E-2</v>
      </c>
      <c r="D415" s="294">
        <v>0.21095</v>
      </c>
      <c r="E415" s="294">
        <v>0.25980999999999999</v>
      </c>
      <c r="F415" s="294">
        <v>0.14964</v>
      </c>
      <c r="G415" s="294">
        <v>2.0219999999999998E-2</v>
      </c>
      <c r="H415" s="294">
        <v>0.12942000000000001</v>
      </c>
      <c r="K415" s="36">
        <v>44294</v>
      </c>
      <c r="L415" s="180">
        <v>1.4749999999999999E-2</v>
      </c>
      <c r="M415" s="180">
        <v>0.21095</v>
      </c>
      <c r="N415" s="180">
        <v>0.25980999999999999</v>
      </c>
      <c r="O415" s="180">
        <v>0.14964</v>
      </c>
      <c r="P415" s="180">
        <v>2.0219999999999998E-2</v>
      </c>
      <c r="Q415" s="180">
        <v>0.12942000000000001</v>
      </c>
    </row>
    <row r="416" spans="2:17">
      <c r="B416" s="294" t="s">
        <v>12210</v>
      </c>
      <c r="C416" s="294">
        <v>1.4880000000000001E-2</v>
      </c>
      <c r="D416" s="294">
        <v>0.21612999999999999</v>
      </c>
      <c r="E416" s="294">
        <v>0.25968999999999998</v>
      </c>
      <c r="F416" s="294">
        <v>0.15110000000000001</v>
      </c>
      <c r="G416" s="294">
        <v>2.06E-2</v>
      </c>
      <c r="H416" s="294">
        <v>0.1305</v>
      </c>
      <c r="K416" s="36">
        <v>44293</v>
      </c>
      <c r="L416" s="180">
        <v>1.4880000000000001E-2</v>
      </c>
      <c r="M416" s="180">
        <v>0.21612999999999999</v>
      </c>
      <c r="N416" s="180">
        <v>0.25968999999999998</v>
      </c>
      <c r="O416" s="180">
        <v>0.15110000000000001</v>
      </c>
      <c r="P416" s="180">
        <v>2.06E-2</v>
      </c>
      <c r="Q416" s="180">
        <v>0.1305</v>
      </c>
    </row>
    <row r="417" spans="2:17">
      <c r="B417" s="294" t="s">
        <v>12211</v>
      </c>
      <c r="C417" s="294">
        <v>1.541E-2</v>
      </c>
      <c r="D417" s="294">
        <v>0.20931</v>
      </c>
      <c r="E417" s="294">
        <v>0.26007999999999998</v>
      </c>
      <c r="F417" s="294">
        <v>0.14993000000000001</v>
      </c>
      <c r="G417" s="294">
        <v>2.077E-2</v>
      </c>
      <c r="H417" s="294">
        <v>0.12916</v>
      </c>
      <c r="K417" s="36">
        <v>44292</v>
      </c>
      <c r="L417" s="180">
        <v>1.541E-2</v>
      </c>
      <c r="M417" s="180">
        <v>0.20931</v>
      </c>
      <c r="N417" s="180">
        <v>0.26007999999999998</v>
      </c>
      <c r="O417" s="180">
        <v>0.14993000000000001</v>
      </c>
      <c r="P417" s="180">
        <v>2.077E-2</v>
      </c>
      <c r="Q417" s="180">
        <v>0.12916</v>
      </c>
    </row>
    <row r="418" spans="2:17">
      <c r="B418" s="294" t="s">
        <v>12212</v>
      </c>
      <c r="C418" s="294">
        <v>1.545E-2</v>
      </c>
      <c r="D418" s="294">
        <v>0.18681</v>
      </c>
      <c r="E418" s="294">
        <v>0.26034000000000002</v>
      </c>
      <c r="F418" s="294">
        <v>0.14141000000000001</v>
      </c>
      <c r="G418" s="294">
        <v>2.1000000000000001E-2</v>
      </c>
      <c r="H418" s="294">
        <v>0.12041</v>
      </c>
      <c r="K418" s="36">
        <v>44291</v>
      </c>
      <c r="L418" s="180">
        <v>1.545E-2</v>
      </c>
      <c r="M418" s="180">
        <v>0.18681</v>
      </c>
      <c r="N418" s="180">
        <v>0.26034000000000002</v>
      </c>
      <c r="O418" s="180">
        <v>0.14141000000000001</v>
      </c>
      <c r="P418" s="180">
        <v>2.1000000000000001E-2</v>
      </c>
      <c r="Q418" s="180">
        <v>0.12041</v>
      </c>
    </row>
    <row r="419" spans="2:17">
      <c r="B419" s="294" t="s">
        <v>12213</v>
      </c>
      <c r="C419" s="294">
        <v>1.5440000000000001E-2</v>
      </c>
      <c r="D419" s="294">
        <v>0.19753999999999999</v>
      </c>
      <c r="E419" s="294">
        <v>0.25640000000000002</v>
      </c>
      <c r="F419" s="294">
        <v>0.14574999999999999</v>
      </c>
      <c r="G419" s="294">
        <v>2.052E-2</v>
      </c>
      <c r="H419" s="294">
        <v>0.12523000000000001</v>
      </c>
      <c r="K419" s="36">
        <v>44288</v>
      </c>
      <c r="L419" s="180">
        <v>1.5440000000000001E-2</v>
      </c>
      <c r="M419" s="180">
        <v>0.19753999999999999</v>
      </c>
      <c r="N419" s="180">
        <v>0.25640000000000002</v>
      </c>
      <c r="O419" s="180">
        <v>0.14574999999999999</v>
      </c>
      <c r="P419" s="180">
        <v>2.052E-2</v>
      </c>
      <c r="Q419" s="180">
        <v>0.12523000000000001</v>
      </c>
    </row>
    <row r="420" spans="2:17">
      <c r="B420" s="294" t="s">
        <v>12214</v>
      </c>
      <c r="C420" s="294">
        <v>1.559E-2</v>
      </c>
      <c r="D420" s="294">
        <v>0.20311000000000001</v>
      </c>
      <c r="E420" s="294">
        <v>0.25750000000000001</v>
      </c>
      <c r="F420" s="294">
        <v>0.14823</v>
      </c>
      <c r="G420" s="294">
        <v>2.0199999999999999E-2</v>
      </c>
      <c r="H420" s="294">
        <v>0.12803</v>
      </c>
      <c r="K420" s="36">
        <v>44287</v>
      </c>
      <c r="L420" s="180">
        <v>1.559E-2</v>
      </c>
      <c r="M420" s="180">
        <v>0.20311000000000001</v>
      </c>
      <c r="N420" s="180">
        <v>0.25750000000000001</v>
      </c>
      <c r="O420" s="180">
        <v>0.14823</v>
      </c>
      <c r="P420" s="180">
        <v>2.0199999999999999E-2</v>
      </c>
      <c r="Q420" s="180">
        <v>0.12803</v>
      </c>
    </row>
    <row r="421" spans="2:17">
      <c r="B421" s="294" t="s">
        <v>12215</v>
      </c>
      <c r="C421" s="294">
        <v>1.575E-2</v>
      </c>
      <c r="D421" s="294">
        <v>0.20277999999999999</v>
      </c>
      <c r="E421" s="294">
        <v>0.25763000000000003</v>
      </c>
      <c r="F421" s="294">
        <v>0.14774000000000001</v>
      </c>
      <c r="G421" s="294">
        <v>2.0570000000000001E-2</v>
      </c>
      <c r="H421" s="294">
        <v>0.12717000000000001</v>
      </c>
      <c r="K421" s="36">
        <v>44286</v>
      </c>
      <c r="L421" s="180">
        <v>1.575E-2</v>
      </c>
      <c r="M421" s="180">
        <v>0.20277999999999999</v>
      </c>
      <c r="N421" s="180">
        <v>0.25763000000000003</v>
      </c>
      <c r="O421" s="180">
        <v>0.14774000000000001</v>
      </c>
      <c r="P421" s="180">
        <v>2.0570000000000001E-2</v>
      </c>
      <c r="Q421" s="180">
        <v>0.12717000000000001</v>
      </c>
    </row>
    <row r="422" spans="2:17">
      <c r="B422" s="294" t="s">
        <v>12216</v>
      </c>
      <c r="C422" s="294">
        <v>1.575E-2</v>
      </c>
      <c r="D422" s="294">
        <v>0.17679</v>
      </c>
      <c r="E422" s="294">
        <v>0.25741000000000003</v>
      </c>
      <c r="F422" s="294">
        <v>0.13658999999999999</v>
      </c>
      <c r="G422" s="294">
        <v>2.077E-2</v>
      </c>
      <c r="H422" s="294">
        <v>0.11582000000000001</v>
      </c>
      <c r="K422" s="36">
        <v>44285</v>
      </c>
      <c r="L422" s="180">
        <v>1.575E-2</v>
      </c>
      <c r="M422" s="180">
        <v>0.17679</v>
      </c>
      <c r="N422" s="180">
        <v>0.25741000000000003</v>
      </c>
      <c r="O422" s="180">
        <v>0.13658999999999999</v>
      </c>
      <c r="P422" s="180">
        <v>2.077E-2</v>
      </c>
      <c r="Q422" s="180">
        <v>0.11582000000000001</v>
      </c>
    </row>
    <row r="423" spans="2:17">
      <c r="B423" s="294" t="s">
        <v>12217</v>
      </c>
      <c r="C423" s="294">
        <v>1.61E-2</v>
      </c>
      <c r="D423" s="294">
        <v>0.18096000000000001</v>
      </c>
      <c r="E423" s="294">
        <v>0.25752000000000003</v>
      </c>
      <c r="F423" s="294">
        <v>0.14229</v>
      </c>
      <c r="G423" s="294">
        <v>1.967E-2</v>
      </c>
      <c r="H423" s="294">
        <v>0.12262000000000001</v>
      </c>
      <c r="K423" s="36">
        <v>44284</v>
      </c>
      <c r="L423" s="180">
        <v>1.61E-2</v>
      </c>
      <c r="M423" s="180">
        <v>0.18096000000000001</v>
      </c>
      <c r="N423" s="180">
        <v>0.25752000000000003</v>
      </c>
      <c r="O423" s="180">
        <v>0.14229</v>
      </c>
      <c r="P423" s="180">
        <v>1.967E-2</v>
      </c>
      <c r="Q423" s="180">
        <v>0.12262000000000001</v>
      </c>
    </row>
    <row r="424" spans="2:17">
      <c r="B424" s="294" t="s">
        <v>12218</v>
      </c>
      <c r="C424" s="294">
        <v>1.5869999999999999E-2</v>
      </c>
      <c r="D424" s="294">
        <v>0.20605999999999999</v>
      </c>
      <c r="E424" s="294">
        <v>0.25772</v>
      </c>
      <c r="F424" s="294">
        <v>0.15375</v>
      </c>
      <c r="G424" s="294">
        <v>2.01E-2</v>
      </c>
      <c r="H424" s="294">
        <v>0.13364999999999999</v>
      </c>
      <c r="K424" s="36">
        <v>44281</v>
      </c>
      <c r="L424" s="180">
        <v>1.5869999999999999E-2</v>
      </c>
      <c r="M424" s="180">
        <v>0.20605999999999999</v>
      </c>
      <c r="N424" s="180">
        <v>0.25772</v>
      </c>
      <c r="O424" s="180">
        <v>0.15375</v>
      </c>
      <c r="P424" s="180">
        <v>2.01E-2</v>
      </c>
      <c r="Q424" s="180">
        <v>0.13364999999999999</v>
      </c>
    </row>
    <row r="425" spans="2:17">
      <c r="B425" s="294" t="s">
        <v>12219</v>
      </c>
      <c r="C425" s="294">
        <v>1.6060000000000001E-2</v>
      </c>
      <c r="D425" s="294">
        <v>0.20058999999999999</v>
      </c>
      <c r="E425" s="294">
        <v>0.25794</v>
      </c>
      <c r="F425" s="294">
        <v>0.15387999999999999</v>
      </c>
      <c r="G425" s="294">
        <v>1.9650000000000001E-2</v>
      </c>
      <c r="H425" s="294">
        <v>0.13422999999999999</v>
      </c>
      <c r="K425" s="36">
        <v>44280</v>
      </c>
      <c r="L425" s="180">
        <v>1.6060000000000001E-2</v>
      </c>
      <c r="M425" s="180">
        <v>0.20058999999999999</v>
      </c>
      <c r="N425" s="180">
        <v>0.25794</v>
      </c>
      <c r="O425" s="180">
        <v>0.15387999999999999</v>
      </c>
      <c r="P425" s="180">
        <v>1.9650000000000001E-2</v>
      </c>
      <c r="Q425" s="180">
        <v>0.13422999999999999</v>
      </c>
    </row>
    <row r="426" spans="2:17">
      <c r="B426" s="294" t="s">
        <v>12220</v>
      </c>
      <c r="C426" s="294">
        <v>1.6209999999999999E-2</v>
      </c>
      <c r="D426" s="294">
        <v>0.20036999999999999</v>
      </c>
      <c r="E426" s="294">
        <v>0.25835999999999998</v>
      </c>
      <c r="F426" s="294">
        <v>0.15353</v>
      </c>
      <c r="G426" s="294">
        <v>1.9800000000000002E-2</v>
      </c>
      <c r="H426" s="294">
        <v>0.13372999999999999</v>
      </c>
      <c r="K426" s="36">
        <v>44279</v>
      </c>
      <c r="L426" s="180">
        <v>1.6209999999999999E-2</v>
      </c>
      <c r="M426" s="180">
        <v>0.20036999999999999</v>
      </c>
      <c r="N426" s="180">
        <v>0.25835999999999998</v>
      </c>
      <c r="O426" s="180">
        <v>0.15353</v>
      </c>
      <c r="P426" s="180">
        <v>1.9800000000000002E-2</v>
      </c>
      <c r="Q426" s="180">
        <v>0.13372999999999999</v>
      </c>
    </row>
    <row r="427" spans="2:17">
      <c r="B427" s="294" t="s">
        <v>12221</v>
      </c>
      <c r="C427" s="294">
        <v>1.626E-2</v>
      </c>
      <c r="D427" s="294">
        <v>0.20233000000000001</v>
      </c>
      <c r="E427" s="294">
        <v>0.25963000000000003</v>
      </c>
      <c r="F427" s="294">
        <v>0.15407999999999999</v>
      </c>
      <c r="G427" s="294">
        <v>2.0369999999999999E-2</v>
      </c>
      <c r="H427" s="294">
        <v>0.13371</v>
      </c>
      <c r="K427" s="36">
        <v>44278</v>
      </c>
      <c r="L427" s="180">
        <v>1.626E-2</v>
      </c>
      <c r="M427" s="180">
        <v>0.20233000000000001</v>
      </c>
      <c r="N427" s="180">
        <v>0.25963000000000003</v>
      </c>
      <c r="O427" s="180">
        <v>0.15407999999999999</v>
      </c>
      <c r="P427" s="180">
        <v>2.0369999999999999E-2</v>
      </c>
      <c r="Q427" s="180">
        <v>0.13371</v>
      </c>
    </row>
    <row r="428" spans="2:17">
      <c r="B428" s="294" t="s">
        <v>12222</v>
      </c>
      <c r="C428" s="294">
        <v>1.61E-2</v>
      </c>
      <c r="D428" s="294">
        <v>0.20255000000000001</v>
      </c>
      <c r="E428" s="294">
        <v>0.26027</v>
      </c>
      <c r="F428" s="294">
        <v>0.15406</v>
      </c>
      <c r="G428" s="294">
        <v>2.0500000000000001E-2</v>
      </c>
      <c r="H428" s="294">
        <v>0.13356000000000001</v>
      </c>
      <c r="K428" s="36">
        <v>44277</v>
      </c>
      <c r="L428" s="180">
        <v>1.61E-2</v>
      </c>
      <c r="M428" s="180">
        <v>0.20255000000000001</v>
      </c>
      <c r="N428" s="180">
        <v>0.26027</v>
      </c>
      <c r="O428" s="180">
        <v>0.15406</v>
      </c>
      <c r="P428" s="180">
        <v>2.0500000000000001E-2</v>
      </c>
      <c r="Q428" s="180">
        <v>0.13356000000000001</v>
      </c>
    </row>
    <row r="429" spans="2:17">
      <c r="B429" s="294" t="s">
        <v>12223</v>
      </c>
      <c r="C429" s="294">
        <v>1.6080000000000001E-2</v>
      </c>
      <c r="D429" s="294">
        <v>0.20685000000000001</v>
      </c>
      <c r="E429" s="294">
        <v>0.25934000000000001</v>
      </c>
      <c r="F429" s="294">
        <v>0.15640000000000001</v>
      </c>
      <c r="G429" s="294">
        <v>2.1149999999999999E-2</v>
      </c>
      <c r="H429" s="294">
        <v>0.13525000000000001</v>
      </c>
      <c r="K429" s="36">
        <v>44274</v>
      </c>
      <c r="L429" s="180">
        <v>1.6080000000000001E-2</v>
      </c>
      <c r="M429" s="180">
        <v>0.20685000000000001</v>
      </c>
      <c r="N429" s="180">
        <v>0.25934000000000001</v>
      </c>
      <c r="O429" s="180">
        <v>0.15640000000000001</v>
      </c>
      <c r="P429" s="180">
        <v>2.1149999999999999E-2</v>
      </c>
      <c r="Q429" s="180">
        <v>0.13525000000000001</v>
      </c>
    </row>
    <row r="430" spans="2:17">
      <c r="B430" s="294" t="s">
        <v>12224</v>
      </c>
      <c r="C430" s="294">
        <v>1.5970000000000002E-2</v>
      </c>
      <c r="D430" s="294">
        <v>0.20746000000000001</v>
      </c>
      <c r="E430" s="294">
        <v>0.25944</v>
      </c>
      <c r="F430" s="294">
        <v>0.15611</v>
      </c>
      <c r="G430" s="294">
        <v>2.162E-2</v>
      </c>
      <c r="H430" s="294">
        <v>0.13449</v>
      </c>
      <c r="K430" s="36">
        <v>44273</v>
      </c>
      <c r="L430" s="180">
        <v>1.5970000000000002E-2</v>
      </c>
      <c r="M430" s="180">
        <v>0.20746000000000001</v>
      </c>
      <c r="N430" s="180">
        <v>0.25944</v>
      </c>
      <c r="O430" s="180">
        <v>0.15611</v>
      </c>
      <c r="P430" s="180">
        <v>2.162E-2</v>
      </c>
      <c r="Q430" s="180">
        <v>0.13449</v>
      </c>
    </row>
    <row r="431" spans="2:17">
      <c r="B431" s="294" t="s">
        <v>12225</v>
      </c>
      <c r="C431" s="294">
        <v>1.609E-2</v>
      </c>
      <c r="D431" s="294">
        <v>0.20663999999999999</v>
      </c>
      <c r="E431" s="294">
        <v>0.25938</v>
      </c>
      <c r="F431" s="294">
        <v>0.15644</v>
      </c>
      <c r="G431" s="294">
        <v>2.138E-2</v>
      </c>
      <c r="H431" s="294">
        <v>0.13506000000000001</v>
      </c>
      <c r="K431" s="36">
        <v>44272</v>
      </c>
      <c r="L431" s="180">
        <v>1.609E-2</v>
      </c>
      <c r="M431" s="180">
        <v>0.20663999999999999</v>
      </c>
      <c r="N431" s="180">
        <v>0.25938</v>
      </c>
      <c r="O431" s="180">
        <v>0.15644</v>
      </c>
      <c r="P431" s="180">
        <v>2.138E-2</v>
      </c>
      <c r="Q431" s="180">
        <v>0.13506000000000001</v>
      </c>
    </row>
    <row r="432" spans="2:17">
      <c r="B432" s="294" t="s">
        <v>12226</v>
      </c>
      <c r="C432" s="294">
        <v>1.5959999999999998E-2</v>
      </c>
      <c r="D432" s="294">
        <v>0.20721999999999999</v>
      </c>
      <c r="E432" s="294">
        <v>0.25930999999999998</v>
      </c>
      <c r="F432" s="294">
        <v>0.15637000000000001</v>
      </c>
      <c r="G432" s="294">
        <v>2.0969999999999999E-2</v>
      </c>
      <c r="H432" s="294">
        <v>0.13539999999999999</v>
      </c>
      <c r="K432" s="36">
        <v>44271</v>
      </c>
      <c r="L432" s="180">
        <v>1.5959999999999998E-2</v>
      </c>
      <c r="M432" s="180">
        <v>0.20721999999999999</v>
      </c>
      <c r="N432" s="180">
        <v>0.25930999999999998</v>
      </c>
      <c r="O432" s="180">
        <v>0.15637000000000001</v>
      </c>
      <c r="P432" s="180">
        <v>2.0969999999999999E-2</v>
      </c>
      <c r="Q432" s="180">
        <v>0.13539999999999999</v>
      </c>
    </row>
    <row r="433" spans="2:17">
      <c r="B433" s="294" t="s">
        <v>12227</v>
      </c>
      <c r="C433" s="294">
        <v>1.6060000000000001E-2</v>
      </c>
      <c r="D433" s="294">
        <v>0.20918999999999999</v>
      </c>
      <c r="E433" s="294">
        <v>0.25801000000000002</v>
      </c>
      <c r="F433" s="294">
        <v>0.15776999999999999</v>
      </c>
      <c r="G433" s="294">
        <v>2.1520000000000001E-2</v>
      </c>
      <c r="H433" s="294">
        <v>0.13625000000000001</v>
      </c>
      <c r="K433" s="36">
        <v>44270</v>
      </c>
      <c r="L433" s="180">
        <v>1.6060000000000001E-2</v>
      </c>
      <c r="M433" s="180">
        <v>0.20918999999999999</v>
      </c>
      <c r="N433" s="180">
        <v>0.25801000000000002</v>
      </c>
      <c r="O433" s="180">
        <v>0.15776999999999999</v>
      </c>
      <c r="P433" s="180">
        <v>2.1520000000000001E-2</v>
      </c>
      <c r="Q433" s="180">
        <v>0.13625000000000001</v>
      </c>
    </row>
    <row r="434" spans="2:17">
      <c r="B434" s="294" t="s">
        <v>12228</v>
      </c>
      <c r="C434" s="294">
        <v>1.5980000000000001E-2</v>
      </c>
      <c r="D434" s="294">
        <v>0.22203999999999999</v>
      </c>
      <c r="E434" s="294">
        <v>0.25683</v>
      </c>
      <c r="F434" s="294">
        <v>0.15869</v>
      </c>
      <c r="G434" s="294">
        <v>2.1049999999999999E-2</v>
      </c>
      <c r="H434" s="294">
        <v>0.13764000000000001</v>
      </c>
      <c r="K434" s="36">
        <v>44267</v>
      </c>
      <c r="L434" s="180">
        <v>1.5980000000000001E-2</v>
      </c>
      <c r="M434" s="180">
        <v>0.22203999999999999</v>
      </c>
      <c r="N434" s="180">
        <v>0.25683</v>
      </c>
      <c r="O434" s="180">
        <v>0.15869</v>
      </c>
      <c r="P434" s="180">
        <v>2.1049999999999999E-2</v>
      </c>
      <c r="Q434" s="180">
        <v>0.13764000000000001</v>
      </c>
    </row>
    <row r="435" spans="2:17">
      <c r="B435" s="294" t="s">
        <v>12229</v>
      </c>
      <c r="C435" s="294">
        <v>1.618E-2</v>
      </c>
      <c r="D435" s="294">
        <v>0.22117000000000001</v>
      </c>
      <c r="E435" s="294">
        <v>0.25635999999999998</v>
      </c>
      <c r="F435" s="294">
        <v>0.15928</v>
      </c>
      <c r="G435" s="294">
        <v>2.0219999999999998E-2</v>
      </c>
      <c r="H435" s="294">
        <v>0.13905999999999999</v>
      </c>
      <c r="K435" s="36">
        <v>44266</v>
      </c>
      <c r="L435" s="180">
        <v>1.618E-2</v>
      </c>
      <c r="M435" s="180">
        <v>0.22117000000000001</v>
      </c>
      <c r="N435" s="180">
        <v>0.25635999999999998</v>
      </c>
      <c r="O435" s="180">
        <v>0.15928</v>
      </c>
      <c r="P435" s="180">
        <v>2.0219999999999998E-2</v>
      </c>
      <c r="Q435" s="180">
        <v>0.13905999999999999</v>
      </c>
    </row>
    <row r="436" spans="2:17">
      <c r="B436" s="294" t="s">
        <v>12230</v>
      </c>
      <c r="C436" s="294">
        <v>1.6469999999999999E-2</v>
      </c>
      <c r="D436" s="294">
        <v>0.21872</v>
      </c>
      <c r="E436" s="294">
        <v>0.25634000000000001</v>
      </c>
      <c r="F436" s="294">
        <v>0.15952</v>
      </c>
      <c r="G436" s="294">
        <v>2.035E-2</v>
      </c>
      <c r="H436" s="294">
        <v>0.13916999999999999</v>
      </c>
      <c r="K436" s="36">
        <v>44265</v>
      </c>
      <c r="L436" s="180">
        <v>1.6469999999999999E-2</v>
      </c>
      <c r="M436" s="180">
        <v>0.21872</v>
      </c>
      <c r="N436" s="180">
        <v>0.25634000000000001</v>
      </c>
      <c r="O436" s="180">
        <v>0.15952</v>
      </c>
      <c r="P436" s="180">
        <v>2.035E-2</v>
      </c>
      <c r="Q436" s="180">
        <v>0.13916999999999999</v>
      </c>
    </row>
    <row r="437" spans="2:17">
      <c r="B437" s="294" t="s">
        <v>12231</v>
      </c>
      <c r="C437" s="294">
        <v>1.6389999999999998E-2</v>
      </c>
      <c r="D437" s="294">
        <v>0.21653</v>
      </c>
      <c r="E437" s="294">
        <v>0.25659999999999999</v>
      </c>
      <c r="F437" s="294">
        <v>0.15878</v>
      </c>
      <c r="G437" s="294">
        <v>2.035E-2</v>
      </c>
      <c r="H437" s="294">
        <v>0.13843</v>
      </c>
      <c r="K437" s="36">
        <v>44264</v>
      </c>
      <c r="L437" s="180">
        <v>1.6389999999999998E-2</v>
      </c>
      <c r="M437" s="180">
        <v>0.21653</v>
      </c>
      <c r="N437" s="180">
        <v>0.25659999999999999</v>
      </c>
      <c r="O437" s="180">
        <v>0.15878</v>
      </c>
      <c r="P437" s="180">
        <v>2.035E-2</v>
      </c>
      <c r="Q437" s="180">
        <v>0.13843</v>
      </c>
    </row>
    <row r="438" spans="2:17">
      <c r="B438" s="294" t="s">
        <v>12232</v>
      </c>
      <c r="C438" s="294">
        <v>1.6209999999999999E-2</v>
      </c>
      <c r="D438" s="294">
        <v>0.21898000000000001</v>
      </c>
      <c r="E438" s="294">
        <v>0.25724999999999998</v>
      </c>
      <c r="F438" s="294">
        <v>0.15933</v>
      </c>
      <c r="G438" s="294">
        <v>2.0310000000000002E-2</v>
      </c>
      <c r="H438" s="294">
        <v>0.13902</v>
      </c>
      <c r="K438" s="36">
        <v>44263</v>
      </c>
      <c r="L438" s="180">
        <v>1.6209999999999999E-2</v>
      </c>
      <c r="M438" s="180">
        <v>0.21898000000000001</v>
      </c>
      <c r="N438" s="180">
        <v>0.25724999999999998</v>
      </c>
      <c r="O438" s="180">
        <v>0.15933</v>
      </c>
      <c r="P438" s="180">
        <v>2.0310000000000002E-2</v>
      </c>
      <c r="Q438" s="180">
        <v>0.13902</v>
      </c>
    </row>
    <row r="439" spans="2:17">
      <c r="B439" s="294" t="s">
        <v>12233</v>
      </c>
      <c r="C439" s="294">
        <v>1.6049999999999998E-2</v>
      </c>
      <c r="D439" s="294">
        <v>0.22492000000000001</v>
      </c>
      <c r="E439" s="294">
        <v>0.2576</v>
      </c>
      <c r="F439" s="294">
        <v>0.16026000000000001</v>
      </c>
      <c r="G439" s="294">
        <v>1.9949999999999999E-2</v>
      </c>
      <c r="H439" s="294">
        <v>0.14030999999999999</v>
      </c>
      <c r="K439" s="36">
        <v>44260</v>
      </c>
      <c r="L439" s="180">
        <v>1.6049999999999998E-2</v>
      </c>
      <c r="M439" s="180">
        <v>0.22492000000000001</v>
      </c>
      <c r="N439" s="180">
        <v>0.2576</v>
      </c>
      <c r="O439" s="180">
        <v>0.16026000000000001</v>
      </c>
      <c r="P439" s="180">
        <v>1.9949999999999999E-2</v>
      </c>
      <c r="Q439" s="180">
        <v>0.14030999999999999</v>
      </c>
    </row>
    <row r="440" spans="2:17">
      <c r="B440" s="294" t="s">
        <v>12234</v>
      </c>
      <c r="C440" s="294">
        <v>1.5959999999999998E-2</v>
      </c>
      <c r="D440" s="294">
        <v>0.22419</v>
      </c>
      <c r="E440" s="294">
        <v>0.25725999999999999</v>
      </c>
      <c r="F440" s="294">
        <v>0.15977</v>
      </c>
      <c r="G440" s="294">
        <v>1.967E-2</v>
      </c>
      <c r="H440" s="294">
        <v>0.1401</v>
      </c>
      <c r="K440" s="36">
        <v>44259</v>
      </c>
      <c r="L440" s="180">
        <v>1.5959999999999998E-2</v>
      </c>
      <c r="M440" s="180">
        <v>0.22419</v>
      </c>
      <c r="N440" s="180">
        <v>0.25725999999999999</v>
      </c>
      <c r="O440" s="180">
        <v>0.15977</v>
      </c>
      <c r="P440" s="180">
        <v>1.967E-2</v>
      </c>
      <c r="Q440" s="180">
        <v>0.1401</v>
      </c>
    </row>
    <row r="441" spans="2:17">
      <c r="B441" s="294" t="s">
        <v>12235</v>
      </c>
      <c r="C441" s="294">
        <v>1.576E-2</v>
      </c>
      <c r="D441" s="294">
        <v>0.22445000000000001</v>
      </c>
      <c r="E441" s="294">
        <v>0.25707000000000002</v>
      </c>
      <c r="F441" s="294">
        <v>0.15906000000000001</v>
      </c>
      <c r="G441" s="294">
        <v>1.95E-2</v>
      </c>
      <c r="H441" s="294">
        <v>0.13955999999999999</v>
      </c>
      <c r="K441" s="36">
        <v>44258</v>
      </c>
      <c r="L441" s="180">
        <v>1.576E-2</v>
      </c>
      <c r="M441" s="180">
        <v>0.22445000000000001</v>
      </c>
      <c r="N441" s="180">
        <v>0.25707000000000002</v>
      </c>
      <c r="O441" s="180">
        <v>0.15906000000000001</v>
      </c>
      <c r="P441" s="180">
        <v>1.95E-2</v>
      </c>
      <c r="Q441" s="180">
        <v>0.13955999999999999</v>
      </c>
    </row>
    <row r="442" spans="2:17">
      <c r="B442" s="294" t="s">
        <v>12236</v>
      </c>
      <c r="C442" s="294">
        <v>1.5910000000000001E-2</v>
      </c>
      <c r="D442" s="294">
        <v>0.21815000000000001</v>
      </c>
      <c r="E442" s="294">
        <v>0.25652999999999998</v>
      </c>
      <c r="F442" s="294">
        <v>0.161</v>
      </c>
      <c r="G442" s="294">
        <v>1.9699999999999999E-2</v>
      </c>
      <c r="H442" s="294">
        <v>0.14130000000000001</v>
      </c>
      <c r="K442" s="36">
        <v>44257</v>
      </c>
      <c r="L442" s="180">
        <v>1.5910000000000001E-2</v>
      </c>
      <c r="M442" s="180">
        <v>0.21815000000000001</v>
      </c>
      <c r="N442" s="180">
        <v>0.25652999999999998</v>
      </c>
      <c r="O442" s="180">
        <v>0.161</v>
      </c>
      <c r="P442" s="180">
        <v>1.9699999999999999E-2</v>
      </c>
      <c r="Q442" s="180">
        <v>0.14130000000000001</v>
      </c>
    </row>
    <row r="443" spans="2:17">
      <c r="B443" s="294" t="s">
        <v>12237</v>
      </c>
      <c r="C443" s="294">
        <v>1.495E-2</v>
      </c>
      <c r="D443" s="294">
        <v>0.21826000000000001</v>
      </c>
      <c r="E443" s="294">
        <v>0.25536999999999999</v>
      </c>
      <c r="F443" s="294">
        <v>0.16098000000000001</v>
      </c>
      <c r="G443" s="294">
        <v>1.9699999999999999E-2</v>
      </c>
      <c r="H443" s="294">
        <v>0.14127999999999999</v>
      </c>
      <c r="K443" s="36">
        <v>44253</v>
      </c>
      <c r="L443" s="180">
        <v>1.495E-2</v>
      </c>
      <c r="M443" s="180">
        <v>0.21826000000000001</v>
      </c>
      <c r="N443" s="180">
        <v>0.25536999999999999</v>
      </c>
      <c r="O443" s="180">
        <v>0.16098000000000001</v>
      </c>
      <c r="P443" s="180">
        <v>1.9699999999999999E-2</v>
      </c>
      <c r="Q443" s="180">
        <v>0.14127999999999999</v>
      </c>
    </row>
    <row r="444" spans="2:17">
      <c r="B444" s="294" t="s">
        <v>12238</v>
      </c>
      <c r="C444" s="294">
        <v>1.448E-2</v>
      </c>
      <c r="D444" s="294">
        <v>0.21890000000000001</v>
      </c>
      <c r="E444" s="294">
        <v>0.25545000000000001</v>
      </c>
      <c r="F444" s="294">
        <v>0.16042000000000001</v>
      </c>
      <c r="G444" s="294">
        <v>1.8929999999999999E-2</v>
      </c>
      <c r="H444" s="294">
        <v>0.14149</v>
      </c>
      <c r="K444" s="36">
        <v>44252</v>
      </c>
      <c r="L444" s="180">
        <v>1.448E-2</v>
      </c>
      <c r="M444" s="180">
        <v>0.21890000000000001</v>
      </c>
      <c r="N444" s="180">
        <v>0.25545000000000001</v>
      </c>
      <c r="O444" s="180">
        <v>0.16042000000000001</v>
      </c>
      <c r="P444" s="180">
        <v>1.8929999999999999E-2</v>
      </c>
      <c r="Q444" s="180">
        <v>0.14149</v>
      </c>
    </row>
    <row r="445" spans="2:17">
      <c r="B445" s="294" t="s">
        <v>12239</v>
      </c>
      <c r="C445" s="294">
        <v>1.4999999999999999E-2</v>
      </c>
      <c r="D445" s="294">
        <v>0.21904000000000001</v>
      </c>
      <c r="E445" s="294">
        <v>0.25530000000000003</v>
      </c>
      <c r="F445" s="294">
        <v>0.16219</v>
      </c>
      <c r="G445" s="294">
        <v>1.8530000000000001E-2</v>
      </c>
      <c r="H445" s="294">
        <v>0.14366000000000001</v>
      </c>
      <c r="K445" s="36">
        <v>44251</v>
      </c>
      <c r="L445" s="180">
        <v>1.4999999999999999E-2</v>
      </c>
      <c r="M445" s="180">
        <v>0.21904000000000001</v>
      </c>
      <c r="N445" s="180">
        <v>0.25530000000000003</v>
      </c>
      <c r="O445" s="180">
        <v>0.16219</v>
      </c>
      <c r="P445" s="180">
        <v>1.8530000000000001E-2</v>
      </c>
      <c r="Q445" s="180">
        <v>0.14366000000000001</v>
      </c>
    </row>
    <row r="446" spans="2:17">
      <c r="B446" s="294" t="s">
        <v>12240</v>
      </c>
      <c r="C446" s="294">
        <v>1.4659999999999999E-2</v>
      </c>
      <c r="D446" s="294">
        <v>0.21868000000000001</v>
      </c>
      <c r="E446" s="294">
        <v>0.25563999999999998</v>
      </c>
      <c r="F446" s="294">
        <v>0.16159999999999999</v>
      </c>
      <c r="G446" s="294">
        <v>1.8919999999999999E-2</v>
      </c>
      <c r="H446" s="294">
        <v>0.14268</v>
      </c>
      <c r="K446" s="36">
        <v>44250</v>
      </c>
      <c r="L446" s="180">
        <v>1.4659999999999999E-2</v>
      </c>
      <c r="M446" s="180">
        <v>0.21868000000000001</v>
      </c>
      <c r="N446" s="180">
        <v>0.25563999999999998</v>
      </c>
      <c r="O446" s="180">
        <v>0.16159999999999999</v>
      </c>
      <c r="P446" s="180">
        <v>1.8919999999999999E-2</v>
      </c>
      <c r="Q446" s="180">
        <v>0.14268</v>
      </c>
    </row>
    <row r="447" spans="2:17">
      <c r="B447" s="294" t="s">
        <v>12241</v>
      </c>
      <c r="C447" s="294">
        <v>1.465E-2</v>
      </c>
      <c r="D447" s="294">
        <v>0.21976000000000001</v>
      </c>
      <c r="E447" s="294">
        <v>0.25668000000000002</v>
      </c>
      <c r="F447" s="294">
        <v>0.16181999999999999</v>
      </c>
      <c r="G447" s="294">
        <v>1.9300000000000001E-2</v>
      </c>
      <c r="H447" s="294">
        <v>0.14252000000000001</v>
      </c>
      <c r="K447" s="36">
        <v>44249</v>
      </c>
      <c r="L447" s="180">
        <v>1.465E-2</v>
      </c>
      <c r="M447" s="180">
        <v>0.21976000000000001</v>
      </c>
      <c r="N447" s="180">
        <v>0.25668000000000002</v>
      </c>
      <c r="O447" s="180">
        <v>0.16181999999999999</v>
      </c>
      <c r="P447" s="180">
        <v>1.9300000000000001E-2</v>
      </c>
      <c r="Q447" s="180">
        <v>0.14252000000000001</v>
      </c>
    </row>
    <row r="448" spans="2:17">
      <c r="B448" s="294" t="s">
        <v>12242</v>
      </c>
      <c r="C448" s="294">
        <v>1.4420000000000001E-2</v>
      </c>
      <c r="D448" s="294">
        <v>0.22120999999999999</v>
      </c>
      <c r="E448" s="294">
        <v>0.25391000000000002</v>
      </c>
      <c r="F448" s="294">
        <v>0.16220000000000001</v>
      </c>
      <c r="G448" s="294">
        <v>1.8769999999999998E-2</v>
      </c>
      <c r="H448" s="294">
        <v>0.14343</v>
      </c>
      <c r="K448" s="36">
        <v>44246</v>
      </c>
      <c r="L448" s="180">
        <v>1.4420000000000001E-2</v>
      </c>
      <c r="M448" s="180">
        <v>0.22120999999999999</v>
      </c>
      <c r="N448" s="180">
        <v>0.25391000000000002</v>
      </c>
      <c r="O448" s="180">
        <v>0.16220000000000001</v>
      </c>
      <c r="P448" s="180">
        <v>1.8769999999999998E-2</v>
      </c>
      <c r="Q448" s="180">
        <v>0.14343</v>
      </c>
    </row>
    <row r="449" spans="2:17">
      <c r="B449" s="294" t="s">
        <v>12243</v>
      </c>
      <c r="C449" s="294">
        <v>1.4540000000000001E-2</v>
      </c>
      <c r="D449" s="294">
        <v>0.22216</v>
      </c>
      <c r="E449" s="294">
        <v>0.25394</v>
      </c>
      <c r="F449" s="294">
        <v>0.16286</v>
      </c>
      <c r="G449" s="294">
        <v>1.8550000000000001E-2</v>
      </c>
      <c r="H449" s="294">
        <v>0.14430999999999999</v>
      </c>
      <c r="K449" s="36">
        <v>44245</v>
      </c>
      <c r="L449" s="180">
        <v>1.4540000000000001E-2</v>
      </c>
      <c r="M449" s="180">
        <v>0.22216</v>
      </c>
      <c r="N449" s="180">
        <v>0.25394</v>
      </c>
      <c r="O449" s="180">
        <v>0.16286</v>
      </c>
      <c r="P449" s="180">
        <v>1.8550000000000001E-2</v>
      </c>
      <c r="Q449" s="180">
        <v>0.14430999999999999</v>
      </c>
    </row>
    <row r="450" spans="2:17">
      <c r="B450" s="294" t="s">
        <v>12244</v>
      </c>
      <c r="C450" s="294">
        <v>1.423E-2</v>
      </c>
      <c r="D450" s="294">
        <v>0.22273000000000001</v>
      </c>
      <c r="E450" s="294">
        <v>0.25389</v>
      </c>
      <c r="F450" s="294">
        <v>0.16173999999999999</v>
      </c>
      <c r="G450" s="294">
        <v>1.8620000000000001E-2</v>
      </c>
      <c r="H450" s="294">
        <v>0.14312</v>
      </c>
      <c r="K450" s="36">
        <v>44244</v>
      </c>
      <c r="L450" s="180">
        <v>1.423E-2</v>
      </c>
      <c r="M450" s="180">
        <v>0.22273000000000001</v>
      </c>
      <c r="N450" s="180">
        <v>0.25389</v>
      </c>
      <c r="O450" s="180">
        <v>0.16173999999999999</v>
      </c>
      <c r="P450" s="180">
        <v>1.8620000000000001E-2</v>
      </c>
      <c r="Q450" s="180">
        <v>0.14312</v>
      </c>
    </row>
    <row r="451" spans="2:17">
      <c r="B451" s="294" t="s">
        <v>12245</v>
      </c>
      <c r="C451" s="294">
        <v>1.4069999999999999E-2</v>
      </c>
      <c r="D451" s="294">
        <v>0.22226000000000001</v>
      </c>
      <c r="E451" s="294">
        <v>0.25385000000000002</v>
      </c>
      <c r="F451" s="294">
        <v>0.16078000000000001</v>
      </c>
      <c r="G451" s="294">
        <v>1.8450000000000001E-2</v>
      </c>
      <c r="H451" s="294">
        <v>0.14233000000000001</v>
      </c>
      <c r="K451" s="36">
        <v>44243</v>
      </c>
      <c r="L451" s="180">
        <v>1.4069999999999999E-2</v>
      </c>
      <c r="M451" s="180">
        <v>0.22226000000000001</v>
      </c>
      <c r="N451" s="180">
        <v>0.25385000000000002</v>
      </c>
      <c r="O451" s="180">
        <v>0.16078000000000001</v>
      </c>
      <c r="P451" s="180">
        <v>1.8450000000000001E-2</v>
      </c>
      <c r="Q451" s="180">
        <v>0.14233000000000001</v>
      </c>
    </row>
    <row r="452" spans="2:17">
      <c r="B452" s="294" t="s">
        <v>12246</v>
      </c>
      <c r="C452" s="294">
        <v>1.409E-2</v>
      </c>
      <c r="D452" s="294">
        <v>0.22056999999999999</v>
      </c>
      <c r="E452" s="294">
        <v>0.25153999999999999</v>
      </c>
      <c r="F452" s="294">
        <v>0.16014999999999999</v>
      </c>
      <c r="G452" s="294">
        <v>1.865E-2</v>
      </c>
      <c r="H452" s="294">
        <v>0.14149999999999999</v>
      </c>
      <c r="K452" s="36">
        <v>44242</v>
      </c>
      <c r="L452" s="180">
        <v>1.409E-2</v>
      </c>
      <c r="M452" s="180">
        <v>0.22056999999999999</v>
      </c>
      <c r="N452" s="180">
        <v>0.25153999999999999</v>
      </c>
      <c r="O452" s="180">
        <v>0.16014999999999999</v>
      </c>
      <c r="P452" s="180">
        <v>1.865E-2</v>
      </c>
      <c r="Q452" s="180">
        <v>0.14149999999999999</v>
      </c>
    </row>
    <row r="453" spans="2:17">
      <c r="B453" s="294" t="s">
        <v>12247</v>
      </c>
      <c r="C453" s="294">
        <v>1.434E-2</v>
      </c>
      <c r="D453" s="294">
        <v>0.22131000000000001</v>
      </c>
      <c r="E453" s="294">
        <v>0.25276999999999999</v>
      </c>
      <c r="F453" s="294">
        <v>0.1618</v>
      </c>
      <c r="G453" s="294">
        <v>1.83E-2</v>
      </c>
      <c r="H453" s="294">
        <v>0.14349999999999999</v>
      </c>
      <c r="K453" s="36">
        <v>44237</v>
      </c>
      <c r="L453" s="180">
        <v>1.434E-2</v>
      </c>
      <c r="M453" s="180">
        <v>0.22131000000000001</v>
      </c>
      <c r="N453" s="180">
        <v>0.25276999999999999</v>
      </c>
      <c r="O453" s="180">
        <v>0.1618</v>
      </c>
      <c r="P453" s="180">
        <v>1.83E-2</v>
      </c>
      <c r="Q453" s="180">
        <v>0.14349999999999999</v>
      </c>
    </row>
    <row r="454" spans="2:17">
      <c r="B454" s="294" t="s">
        <v>12248</v>
      </c>
      <c r="C454" s="294">
        <v>1.431E-2</v>
      </c>
      <c r="D454" s="294">
        <v>0.22006000000000001</v>
      </c>
      <c r="E454" s="294">
        <v>0.25212000000000001</v>
      </c>
      <c r="F454" s="294">
        <v>0.16175999999999999</v>
      </c>
      <c r="G454" s="294">
        <v>1.8200000000000001E-2</v>
      </c>
      <c r="H454" s="294">
        <v>0.14355999999999999</v>
      </c>
      <c r="K454" s="36">
        <v>44236</v>
      </c>
      <c r="L454" s="180">
        <v>1.431E-2</v>
      </c>
      <c r="M454" s="180">
        <v>0.22006000000000001</v>
      </c>
      <c r="N454" s="180">
        <v>0.25212000000000001</v>
      </c>
      <c r="O454" s="180">
        <v>0.16175999999999999</v>
      </c>
      <c r="P454" s="180">
        <v>1.8200000000000001E-2</v>
      </c>
      <c r="Q454" s="180">
        <v>0.14355999999999999</v>
      </c>
    </row>
    <row r="455" spans="2:17">
      <c r="B455" s="294" t="s">
        <v>12249</v>
      </c>
      <c r="C455" s="294">
        <v>1.389E-2</v>
      </c>
      <c r="D455" s="294">
        <v>0.22256999999999999</v>
      </c>
      <c r="E455" s="294">
        <v>0.25155</v>
      </c>
      <c r="F455" s="294">
        <v>0.16233</v>
      </c>
      <c r="G455" s="294">
        <v>1.8270000000000002E-2</v>
      </c>
      <c r="H455" s="294">
        <v>0.14405999999999999</v>
      </c>
      <c r="K455" s="36">
        <v>44235</v>
      </c>
      <c r="L455" s="180">
        <v>1.389E-2</v>
      </c>
      <c r="M455" s="180">
        <v>0.22256999999999999</v>
      </c>
      <c r="N455" s="180">
        <v>0.25155</v>
      </c>
      <c r="O455" s="180">
        <v>0.16233</v>
      </c>
      <c r="P455" s="180">
        <v>1.8270000000000002E-2</v>
      </c>
      <c r="Q455" s="180">
        <v>0.14405999999999999</v>
      </c>
    </row>
    <row r="456" spans="2:17">
      <c r="B456" s="294" t="s">
        <v>12250</v>
      </c>
      <c r="C456" s="294">
        <v>1.354E-2</v>
      </c>
      <c r="D456" s="294">
        <v>0.22714000000000001</v>
      </c>
      <c r="E456" s="294">
        <v>0.25285999999999997</v>
      </c>
      <c r="F456" s="294">
        <v>0.16289000000000001</v>
      </c>
      <c r="G456" s="294">
        <v>1.7819999999999999E-2</v>
      </c>
      <c r="H456" s="294">
        <v>0.14507</v>
      </c>
      <c r="K456" s="36">
        <v>44232</v>
      </c>
      <c r="L456" s="180">
        <v>1.354E-2</v>
      </c>
      <c r="M456" s="180">
        <v>0.22714000000000001</v>
      </c>
      <c r="N456" s="180">
        <v>0.25285999999999997</v>
      </c>
      <c r="O456" s="180">
        <v>0.16289000000000001</v>
      </c>
      <c r="P456" s="180">
        <v>1.7819999999999999E-2</v>
      </c>
      <c r="Q456" s="180">
        <v>0.14507</v>
      </c>
    </row>
    <row r="457" spans="2:17">
      <c r="B457" s="294" t="s">
        <v>12251</v>
      </c>
      <c r="C457" s="294">
        <v>1.345E-2</v>
      </c>
      <c r="D457" s="294">
        <v>0.22950000000000001</v>
      </c>
      <c r="E457" s="294">
        <v>0.25276999999999999</v>
      </c>
      <c r="F457" s="294">
        <v>0.16411999999999999</v>
      </c>
      <c r="G457" s="294">
        <v>1.7899999999999999E-2</v>
      </c>
      <c r="H457" s="294">
        <v>0.14621999999999999</v>
      </c>
      <c r="K457" s="36">
        <v>44231</v>
      </c>
      <c r="L457" s="180">
        <v>1.345E-2</v>
      </c>
      <c r="M457" s="180">
        <v>0.22950000000000001</v>
      </c>
      <c r="N457" s="180">
        <v>0.25276999999999999</v>
      </c>
      <c r="O457" s="180">
        <v>0.16411999999999999</v>
      </c>
      <c r="P457" s="180">
        <v>1.7899999999999999E-2</v>
      </c>
      <c r="Q457" s="180">
        <v>0.14621999999999999</v>
      </c>
    </row>
    <row r="458" spans="2:17">
      <c r="B458" s="294" t="s">
        <v>12252</v>
      </c>
      <c r="C458" s="294">
        <v>1.329E-2</v>
      </c>
      <c r="D458" s="294">
        <v>0.22966</v>
      </c>
      <c r="E458" s="294">
        <v>0.25269999999999998</v>
      </c>
      <c r="F458" s="294">
        <v>0.16409000000000001</v>
      </c>
      <c r="G458" s="294">
        <v>1.7670000000000002E-2</v>
      </c>
      <c r="H458" s="294">
        <v>0.14641999999999999</v>
      </c>
      <c r="K458" s="36">
        <v>44230</v>
      </c>
      <c r="L458" s="180">
        <v>1.329E-2</v>
      </c>
      <c r="M458" s="180">
        <v>0.22966</v>
      </c>
      <c r="N458" s="180">
        <v>0.25269999999999998</v>
      </c>
      <c r="O458" s="180">
        <v>0.16409000000000001</v>
      </c>
      <c r="P458" s="180">
        <v>1.7670000000000002E-2</v>
      </c>
      <c r="Q458" s="180">
        <v>0.14641999999999999</v>
      </c>
    </row>
    <row r="459" spans="2:17">
      <c r="B459" s="294" t="s">
        <v>12253</v>
      </c>
      <c r="C459" s="294">
        <v>1.3440000000000001E-2</v>
      </c>
      <c r="D459" s="294">
        <v>0.22828999999999999</v>
      </c>
      <c r="E459" s="294">
        <v>0.25268000000000002</v>
      </c>
      <c r="F459" s="294">
        <v>0.16444</v>
      </c>
      <c r="G459" s="294">
        <v>1.7649999999999999E-2</v>
      </c>
      <c r="H459" s="294">
        <v>0.14679</v>
      </c>
      <c r="K459" s="36">
        <v>44229</v>
      </c>
      <c r="L459" s="180">
        <v>1.3440000000000001E-2</v>
      </c>
      <c r="M459" s="180">
        <v>0.22828999999999999</v>
      </c>
      <c r="N459" s="180">
        <v>0.25268000000000002</v>
      </c>
      <c r="O459" s="180">
        <v>0.16444</v>
      </c>
      <c r="P459" s="180">
        <v>1.7649999999999999E-2</v>
      </c>
      <c r="Q459" s="180">
        <v>0.14679</v>
      </c>
    </row>
    <row r="460" spans="2:17">
      <c r="B460" s="294" t="s">
        <v>12254</v>
      </c>
      <c r="C460" s="294">
        <v>1.355E-2</v>
      </c>
      <c r="D460" s="294">
        <v>0.22764000000000001</v>
      </c>
      <c r="E460" s="294">
        <v>0.25344</v>
      </c>
      <c r="F460" s="294">
        <v>0.16463</v>
      </c>
      <c r="G460" s="294">
        <v>1.7919999999999998E-2</v>
      </c>
      <c r="H460" s="294">
        <v>0.14671000000000001</v>
      </c>
      <c r="K460" s="36">
        <v>44228</v>
      </c>
      <c r="L460" s="180">
        <v>1.355E-2</v>
      </c>
      <c r="M460" s="180">
        <v>0.22764000000000001</v>
      </c>
      <c r="N460" s="180">
        <v>0.25344</v>
      </c>
      <c r="O460" s="180">
        <v>0.16463</v>
      </c>
      <c r="P460" s="180">
        <v>1.7919999999999998E-2</v>
      </c>
      <c r="Q460" s="180">
        <v>0.14671000000000001</v>
      </c>
    </row>
    <row r="461" spans="2:17">
      <c r="B461" s="294" t="s">
        <v>12255</v>
      </c>
      <c r="C461" s="294">
        <v>1.592E-2</v>
      </c>
      <c r="D461" s="294">
        <v>0.22575000000000001</v>
      </c>
      <c r="E461" s="294">
        <v>0.25294</v>
      </c>
      <c r="F461" s="294">
        <v>0.16303999999999999</v>
      </c>
      <c r="G461" s="294">
        <v>1.7649999999999999E-2</v>
      </c>
      <c r="H461" s="294">
        <v>0.14538999999999999</v>
      </c>
      <c r="K461" s="36">
        <v>44225</v>
      </c>
      <c r="L461" s="180">
        <v>1.592E-2</v>
      </c>
      <c r="M461" s="180">
        <v>0.22575000000000001</v>
      </c>
      <c r="N461" s="180">
        <v>0.25294</v>
      </c>
      <c r="O461" s="180">
        <v>0.16303999999999999</v>
      </c>
      <c r="P461" s="180">
        <v>1.7649999999999999E-2</v>
      </c>
      <c r="Q461" s="180">
        <v>0.14538999999999999</v>
      </c>
    </row>
    <row r="462" spans="2:17">
      <c r="B462" s="294" t="s">
        <v>12256</v>
      </c>
      <c r="C462" s="294">
        <v>1.546E-2</v>
      </c>
      <c r="D462" s="294">
        <v>0.21695</v>
      </c>
      <c r="E462" s="294">
        <v>0.25568000000000002</v>
      </c>
      <c r="F462" s="294">
        <v>0.15795000000000001</v>
      </c>
      <c r="G462" s="294">
        <v>1.7649999999999999E-2</v>
      </c>
      <c r="H462" s="294">
        <v>0.14030000000000001</v>
      </c>
      <c r="K462" s="36">
        <v>44224</v>
      </c>
      <c r="L462" s="180">
        <v>1.546E-2</v>
      </c>
      <c r="M462" s="180">
        <v>0.21695</v>
      </c>
      <c r="N462" s="180">
        <v>0.25568000000000002</v>
      </c>
      <c r="O462" s="180">
        <v>0.15795000000000001</v>
      </c>
      <c r="P462" s="180">
        <v>1.7649999999999999E-2</v>
      </c>
      <c r="Q462" s="180">
        <v>0.14030000000000001</v>
      </c>
    </row>
    <row r="463" spans="2:17">
      <c r="B463" s="294" t="s">
        <v>12257</v>
      </c>
      <c r="C463" s="294">
        <v>1.5169999999999999E-2</v>
      </c>
      <c r="D463" s="294">
        <v>0.21543000000000001</v>
      </c>
      <c r="E463" s="294">
        <v>0.25857000000000002</v>
      </c>
      <c r="F463" s="294">
        <v>0.15794</v>
      </c>
      <c r="G463" s="294">
        <v>1.762E-2</v>
      </c>
      <c r="H463" s="294">
        <v>0.14032</v>
      </c>
      <c r="K463" s="36">
        <v>44223</v>
      </c>
      <c r="L463" s="180">
        <v>1.5169999999999999E-2</v>
      </c>
      <c r="M463" s="180">
        <v>0.21543000000000001</v>
      </c>
      <c r="N463" s="180">
        <v>0.25857000000000002</v>
      </c>
      <c r="O463" s="180">
        <v>0.15794</v>
      </c>
      <c r="P463" s="180">
        <v>1.762E-2</v>
      </c>
      <c r="Q463" s="180">
        <v>0.14032</v>
      </c>
    </row>
    <row r="464" spans="2:17">
      <c r="B464" s="294" t="s">
        <v>12258</v>
      </c>
      <c r="C464" s="294">
        <v>1.473E-2</v>
      </c>
      <c r="D464" s="294">
        <v>0.21368999999999999</v>
      </c>
      <c r="E464" s="294">
        <v>0.25879999999999997</v>
      </c>
      <c r="F464" s="294">
        <v>0.15786</v>
      </c>
      <c r="G464" s="294">
        <v>1.7670000000000002E-2</v>
      </c>
      <c r="H464" s="294">
        <v>0.14019000000000001</v>
      </c>
      <c r="K464" s="36">
        <v>44222</v>
      </c>
      <c r="L464" s="180">
        <v>1.473E-2</v>
      </c>
      <c r="M464" s="180">
        <v>0.21368999999999999</v>
      </c>
      <c r="N464" s="180">
        <v>0.25879999999999997</v>
      </c>
      <c r="O464" s="180">
        <v>0.15786</v>
      </c>
      <c r="P464" s="180">
        <v>1.7670000000000002E-2</v>
      </c>
      <c r="Q464" s="180">
        <v>0.14019000000000001</v>
      </c>
    </row>
    <row r="465" spans="2:17">
      <c r="B465" s="294" t="s">
        <v>12259</v>
      </c>
      <c r="C465" s="294">
        <v>1.431E-2</v>
      </c>
      <c r="D465" s="294">
        <v>0.22055</v>
      </c>
      <c r="E465" s="294">
        <v>0.26128000000000001</v>
      </c>
      <c r="F465" s="294">
        <v>0.15761</v>
      </c>
      <c r="G465" s="294">
        <v>1.7770000000000001E-2</v>
      </c>
      <c r="H465" s="294">
        <v>0.13983999999999999</v>
      </c>
      <c r="K465" s="36">
        <v>44221</v>
      </c>
      <c r="L465" s="180">
        <v>1.431E-2</v>
      </c>
      <c r="M465" s="180">
        <v>0.22055</v>
      </c>
      <c r="N465" s="180">
        <v>0.26128000000000001</v>
      </c>
      <c r="O465" s="180">
        <v>0.15761</v>
      </c>
      <c r="P465" s="180">
        <v>1.7770000000000001E-2</v>
      </c>
      <c r="Q465" s="180">
        <v>0.13983999999999999</v>
      </c>
    </row>
    <row r="466" spans="2:17">
      <c r="B466" s="294" t="s">
        <v>12260</v>
      </c>
      <c r="C466" s="294">
        <v>1.4579999999999999E-2</v>
      </c>
      <c r="D466" s="294">
        <v>0.21493000000000001</v>
      </c>
      <c r="E466" s="294">
        <v>0.26529999999999998</v>
      </c>
      <c r="F466" s="294">
        <v>0.15826000000000001</v>
      </c>
      <c r="G466" s="294">
        <v>1.755E-2</v>
      </c>
      <c r="H466" s="294">
        <v>0.14071</v>
      </c>
      <c r="K466" s="36">
        <v>44218</v>
      </c>
      <c r="L466" s="180">
        <v>1.4579999999999999E-2</v>
      </c>
      <c r="M466" s="180">
        <v>0.21493000000000001</v>
      </c>
      <c r="N466" s="180">
        <v>0.26529999999999998</v>
      </c>
      <c r="O466" s="180">
        <v>0.15826000000000001</v>
      </c>
      <c r="P466" s="180">
        <v>1.755E-2</v>
      </c>
      <c r="Q466" s="180">
        <v>0.14071</v>
      </c>
    </row>
    <row r="467" spans="2:17">
      <c r="B467" s="294" t="s">
        <v>12261</v>
      </c>
      <c r="C467" s="294">
        <v>1.4460000000000001E-2</v>
      </c>
      <c r="D467" s="294">
        <v>0.21390999999999999</v>
      </c>
      <c r="E467" s="294">
        <v>0.26600000000000001</v>
      </c>
      <c r="F467" s="294">
        <v>0.15820000000000001</v>
      </c>
      <c r="G467" s="294">
        <v>1.702E-2</v>
      </c>
      <c r="H467" s="294">
        <v>0.14118</v>
      </c>
      <c r="K467" s="36">
        <v>44217</v>
      </c>
      <c r="L467" s="180">
        <v>1.4460000000000001E-2</v>
      </c>
      <c r="M467" s="180">
        <v>0.21390999999999999</v>
      </c>
      <c r="N467" s="180">
        <v>0.26600000000000001</v>
      </c>
      <c r="O467" s="180">
        <v>0.15820000000000001</v>
      </c>
      <c r="P467" s="180">
        <v>1.702E-2</v>
      </c>
      <c r="Q467" s="180">
        <v>0.14118</v>
      </c>
    </row>
    <row r="468" spans="2:17">
      <c r="B468" s="294" t="s">
        <v>12262</v>
      </c>
      <c r="C468" s="294">
        <v>1.468E-2</v>
      </c>
      <c r="D468" s="294">
        <v>0.21507999999999999</v>
      </c>
      <c r="E468" s="294">
        <v>0.26602999999999999</v>
      </c>
      <c r="F468" s="294">
        <v>0.15945000000000001</v>
      </c>
      <c r="G468" s="294">
        <v>1.702E-2</v>
      </c>
      <c r="H468" s="294">
        <v>0.14243</v>
      </c>
      <c r="K468" s="36">
        <v>44216</v>
      </c>
      <c r="L468" s="180">
        <v>1.468E-2</v>
      </c>
      <c r="M468" s="180">
        <v>0.21507999999999999</v>
      </c>
      <c r="N468" s="180">
        <v>0.26602999999999999</v>
      </c>
      <c r="O468" s="180">
        <v>0.15945000000000001</v>
      </c>
      <c r="P468" s="180">
        <v>1.702E-2</v>
      </c>
      <c r="Q468" s="180">
        <v>0.14243</v>
      </c>
    </row>
    <row r="469" spans="2:17">
      <c r="B469" s="294" t="s">
        <v>12263</v>
      </c>
      <c r="C469" s="294">
        <v>1.4789999999999999E-2</v>
      </c>
      <c r="D469" s="294">
        <v>0.21457000000000001</v>
      </c>
      <c r="E469" s="294">
        <v>0.26606999999999997</v>
      </c>
      <c r="F469" s="294">
        <v>0.15931999999999999</v>
      </c>
      <c r="G469" s="294">
        <v>1.7100000000000001E-2</v>
      </c>
      <c r="H469" s="294">
        <v>0.14222000000000001</v>
      </c>
      <c r="K469" s="36">
        <v>44215</v>
      </c>
      <c r="L469" s="180">
        <v>1.4789999999999999E-2</v>
      </c>
      <c r="M469" s="180">
        <v>0.21457000000000001</v>
      </c>
      <c r="N469" s="180">
        <v>0.26606999999999997</v>
      </c>
      <c r="O469" s="180">
        <v>0.15931999999999999</v>
      </c>
      <c r="P469" s="180">
        <v>1.7100000000000001E-2</v>
      </c>
      <c r="Q469" s="180">
        <v>0.14222000000000001</v>
      </c>
    </row>
    <row r="470" spans="2:17">
      <c r="B470" s="294" t="s">
        <v>12264</v>
      </c>
      <c r="C470" s="294">
        <v>1.519E-2</v>
      </c>
      <c r="D470" s="294">
        <v>0.21410999999999999</v>
      </c>
      <c r="E470" s="294">
        <v>0.26616000000000001</v>
      </c>
      <c r="F470" s="294">
        <v>0.15834000000000001</v>
      </c>
      <c r="G470" s="294">
        <v>1.7100000000000001E-2</v>
      </c>
      <c r="H470" s="294">
        <v>0.14124</v>
      </c>
      <c r="K470" s="36">
        <v>44214</v>
      </c>
      <c r="L470" s="180">
        <v>1.519E-2</v>
      </c>
      <c r="M470" s="180">
        <v>0.21410999999999999</v>
      </c>
      <c r="N470" s="180">
        <v>0.26616000000000001</v>
      </c>
      <c r="O470" s="180">
        <v>0.15834000000000001</v>
      </c>
      <c r="P470" s="180">
        <v>1.7100000000000001E-2</v>
      </c>
      <c r="Q470" s="180">
        <v>0.14124</v>
      </c>
    </row>
    <row r="471" spans="2:17">
      <c r="B471" s="294" t="s">
        <v>12265</v>
      </c>
      <c r="C471" s="294">
        <v>1.5429999999999999E-2</v>
      </c>
      <c r="D471" s="294">
        <v>0.18118000000000001</v>
      </c>
      <c r="E471" s="294">
        <v>0.2656</v>
      </c>
      <c r="F471" s="294">
        <v>0.14082</v>
      </c>
      <c r="G471" s="294">
        <v>1.7299999999999999E-2</v>
      </c>
      <c r="H471" s="294">
        <v>0.12352</v>
      </c>
      <c r="K471" s="36">
        <v>44211</v>
      </c>
      <c r="L471" s="180">
        <v>1.5429999999999999E-2</v>
      </c>
      <c r="M471" s="180">
        <v>0.18118000000000001</v>
      </c>
      <c r="N471" s="180">
        <v>0.2656</v>
      </c>
      <c r="O471" s="180">
        <v>0.14082</v>
      </c>
      <c r="P471" s="180">
        <v>1.7299999999999999E-2</v>
      </c>
      <c r="Q471" s="180">
        <v>0.12352</v>
      </c>
    </row>
    <row r="472" spans="2:17">
      <c r="B472" s="294" t="s">
        <v>12266</v>
      </c>
      <c r="C472" s="294">
        <v>1.525E-2</v>
      </c>
      <c r="D472" s="294">
        <v>0.16688</v>
      </c>
      <c r="E472" s="294">
        <v>0.26574999999999999</v>
      </c>
      <c r="F472" s="294">
        <v>0.13561999999999999</v>
      </c>
      <c r="G472" s="294">
        <v>1.7319999999999999E-2</v>
      </c>
      <c r="H472" s="294">
        <v>0.1183</v>
      </c>
      <c r="K472" s="36">
        <v>44210</v>
      </c>
      <c r="L472" s="180">
        <v>1.525E-2</v>
      </c>
      <c r="M472" s="180">
        <v>0.16688</v>
      </c>
      <c r="N472" s="180">
        <v>0.26574999999999999</v>
      </c>
      <c r="O472" s="180">
        <v>0.13561999999999999</v>
      </c>
      <c r="P472" s="180">
        <v>1.7319999999999999E-2</v>
      </c>
      <c r="Q472" s="180">
        <v>0.1183</v>
      </c>
    </row>
    <row r="473" spans="2:17">
      <c r="B473" s="294" t="s">
        <v>12267</v>
      </c>
      <c r="C473" s="294">
        <v>1.525E-2</v>
      </c>
      <c r="D473" s="294">
        <v>0.16516</v>
      </c>
      <c r="E473" s="294">
        <v>0.26533000000000001</v>
      </c>
      <c r="F473" s="294">
        <v>0.13557</v>
      </c>
      <c r="G473" s="294">
        <v>1.7170000000000001E-2</v>
      </c>
      <c r="H473" s="294">
        <v>0.11840000000000001</v>
      </c>
      <c r="K473" s="36">
        <v>44209</v>
      </c>
      <c r="L473" s="180">
        <v>1.525E-2</v>
      </c>
      <c r="M473" s="180">
        <v>0.16516</v>
      </c>
      <c r="N473" s="180">
        <v>0.26533000000000001</v>
      </c>
      <c r="O473" s="180">
        <v>0.13557</v>
      </c>
      <c r="P473" s="180">
        <v>1.7170000000000001E-2</v>
      </c>
      <c r="Q473" s="180">
        <v>0.11840000000000001</v>
      </c>
    </row>
    <row r="474" spans="2:17">
      <c r="B474" s="294" t="s">
        <v>12268</v>
      </c>
      <c r="C474" s="294">
        <v>1.536E-2</v>
      </c>
      <c r="D474" s="294">
        <v>0.17257</v>
      </c>
      <c r="E474" s="294">
        <v>0.26543</v>
      </c>
      <c r="F474" s="294">
        <v>0.13808999999999999</v>
      </c>
      <c r="G474" s="294">
        <v>1.7170000000000001E-2</v>
      </c>
      <c r="H474" s="294">
        <v>0.12092</v>
      </c>
      <c r="K474" s="36">
        <v>44208</v>
      </c>
      <c r="L474" s="180">
        <v>1.536E-2</v>
      </c>
      <c r="M474" s="180">
        <v>0.17257</v>
      </c>
      <c r="N474" s="180">
        <v>0.26543</v>
      </c>
      <c r="O474" s="180">
        <v>0.13808999999999999</v>
      </c>
      <c r="P474" s="180">
        <v>1.7170000000000001E-2</v>
      </c>
      <c r="Q474" s="180">
        <v>0.12092</v>
      </c>
    </row>
    <row r="475" spans="2:17">
      <c r="B475" s="294" t="s">
        <v>12269</v>
      </c>
      <c r="C475" s="294">
        <v>1.5219999999999999E-2</v>
      </c>
      <c r="D475" s="294">
        <v>0.15870999999999999</v>
      </c>
      <c r="E475" s="294">
        <v>0.26523999999999998</v>
      </c>
      <c r="F475" s="294">
        <v>0.13525000000000001</v>
      </c>
      <c r="G475" s="294">
        <v>1.685E-2</v>
      </c>
      <c r="H475" s="294">
        <v>0.11840000000000001</v>
      </c>
      <c r="K475" s="36">
        <v>44207</v>
      </c>
      <c r="L475" s="180">
        <v>1.5219999999999999E-2</v>
      </c>
      <c r="M475" s="180">
        <v>0.15870999999999999</v>
      </c>
      <c r="N475" s="180">
        <v>0.26523999999999998</v>
      </c>
      <c r="O475" s="180">
        <v>0.13525000000000001</v>
      </c>
      <c r="P475" s="180">
        <v>1.685E-2</v>
      </c>
      <c r="Q475" s="180">
        <v>0.11840000000000001</v>
      </c>
    </row>
    <row r="476" spans="2:17">
      <c r="B476" s="294" t="s">
        <v>12270</v>
      </c>
      <c r="C476" s="294">
        <v>1.5299999999999999E-2</v>
      </c>
      <c r="D476" s="294">
        <v>0.12654000000000001</v>
      </c>
      <c r="E476" s="294">
        <v>0.26349</v>
      </c>
      <c r="F476" s="294">
        <v>0.13727</v>
      </c>
      <c r="G476" s="294">
        <v>1.72E-2</v>
      </c>
      <c r="H476" s="294">
        <v>0.12007</v>
      </c>
      <c r="K476" s="36">
        <v>44204</v>
      </c>
      <c r="L476" s="180">
        <v>1.5299999999999999E-2</v>
      </c>
      <c r="M476" s="180">
        <v>0.12654000000000001</v>
      </c>
      <c r="N476" s="180">
        <v>0.26349</v>
      </c>
      <c r="O476" s="180">
        <v>0.13727</v>
      </c>
      <c r="P476" s="180">
        <v>1.72E-2</v>
      </c>
      <c r="Q476" s="180">
        <v>0.12007</v>
      </c>
    </row>
    <row r="477" spans="2:17">
      <c r="B477" s="294" t="s">
        <v>12271</v>
      </c>
      <c r="C477" s="294">
        <v>1.6660000000000001E-2</v>
      </c>
      <c r="D477" s="294">
        <v>0.15486</v>
      </c>
      <c r="E477" s="294">
        <v>0.26573000000000002</v>
      </c>
      <c r="F477" s="294">
        <v>0.1386</v>
      </c>
      <c r="G477" s="294">
        <v>1.72E-2</v>
      </c>
      <c r="H477" s="294">
        <v>0.12139999999999999</v>
      </c>
      <c r="K477" s="36">
        <v>44203</v>
      </c>
      <c r="L477" s="180">
        <v>1.6660000000000001E-2</v>
      </c>
      <c r="M477" s="180">
        <v>0.15486</v>
      </c>
      <c r="N477" s="180">
        <v>0.26573000000000002</v>
      </c>
      <c r="O477" s="180">
        <v>0.1386</v>
      </c>
      <c r="P477" s="180">
        <v>1.72E-2</v>
      </c>
      <c r="Q477" s="180">
        <v>0.12139999999999999</v>
      </c>
    </row>
    <row r="478" spans="2:17">
      <c r="B478" s="294" t="s">
        <v>12272</v>
      </c>
      <c r="C478" s="294">
        <v>1.7000000000000001E-2</v>
      </c>
      <c r="D478" s="294">
        <v>0.14854000000000001</v>
      </c>
      <c r="E478" s="294">
        <v>0.26622000000000001</v>
      </c>
      <c r="F478" s="294">
        <v>0.13711000000000001</v>
      </c>
      <c r="G478" s="294">
        <v>1.7319999999999999E-2</v>
      </c>
      <c r="H478" s="294">
        <v>0.11978999999999999</v>
      </c>
      <c r="K478" s="36">
        <v>44202</v>
      </c>
      <c r="L478" s="180">
        <v>1.7000000000000001E-2</v>
      </c>
      <c r="M478" s="180">
        <v>0.14854000000000001</v>
      </c>
      <c r="N478" s="180">
        <v>0.26622000000000001</v>
      </c>
      <c r="O478" s="180">
        <v>0.13711000000000001</v>
      </c>
      <c r="P478" s="180">
        <v>1.7319999999999999E-2</v>
      </c>
      <c r="Q478" s="180">
        <v>0.11978999999999999</v>
      </c>
    </row>
    <row r="479" spans="2:17">
      <c r="B479" s="294" t="s">
        <v>12273</v>
      </c>
      <c r="C479" s="294">
        <v>1.6830000000000001E-2</v>
      </c>
      <c r="D479" s="294">
        <v>0.14874999999999999</v>
      </c>
      <c r="E479" s="294">
        <v>0.26626</v>
      </c>
      <c r="F479" s="294">
        <v>0.13841000000000001</v>
      </c>
      <c r="G479" s="294">
        <v>1.695E-2</v>
      </c>
      <c r="H479" s="294">
        <v>0.12146</v>
      </c>
      <c r="K479" s="36">
        <v>44201</v>
      </c>
      <c r="L479" s="180">
        <v>1.6830000000000001E-2</v>
      </c>
      <c r="M479" s="180">
        <v>0.14874999999999999</v>
      </c>
      <c r="N479" s="180">
        <v>0.26626</v>
      </c>
      <c r="O479" s="180">
        <v>0.13841000000000001</v>
      </c>
      <c r="P479" s="180">
        <v>1.695E-2</v>
      </c>
      <c r="Q479" s="180">
        <v>0.12146</v>
      </c>
    </row>
    <row r="480" spans="2:17">
      <c r="B480" s="294" t="s">
        <v>12274</v>
      </c>
      <c r="C480" s="294">
        <v>1.694E-2</v>
      </c>
      <c r="D480" s="294">
        <v>0.1217</v>
      </c>
      <c r="E480" s="294">
        <v>0.26465</v>
      </c>
      <c r="F480" s="294">
        <v>0.14252999999999999</v>
      </c>
      <c r="G480" s="294">
        <v>1.7319999999999999E-2</v>
      </c>
      <c r="H480" s="294">
        <v>0.12520999999999999</v>
      </c>
      <c r="K480" s="36">
        <v>44200</v>
      </c>
      <c r="L480" s="180">
        <v>1.694E-2</v>
      </c>
      <c r="M480" s="180">
        <v>0.1217</v>
      </c>
      <c r="N480" s="180">
        <v>0.26465</v>
      </c>
      <c r="O480" s="180">
        <v>0.14252999999999999</v>
      </c>
      <c r="P480" s="180">
        <v>1.7319999999999999E-2</v>
      </c>
      <c r="Q480" s="180">
        <v>0.12520999999999999</v>
      </c>
    </row>
    <row r="481" spans="2:17">
      <c r="B481" s="294" t="s">
        <v>12275</v>
      </c>
      <c r="C481" s="294">
        <v>1.5939999999999999E-2</v>
      </c>
      <c r="D481" s="294">
        <v>0.20416000000000001</v>
      </c>
      <c r="E481" s="294">
        <v>0.29948000000000002</v>
      </c>
      <c r="F481" s="294">
        <v>0.14446000000000001</v>
      </c>
      <c r="G481" s="294">
        <v>1.7219999999999999E-2</v>
      </c>
      <c r="H481" s="294">
        <v>0.12723999999999999</v>
      </c>
      <c r="K481" s="36">
        <v>44195</v>
      </c>
      <c r="L481" s="180">
        <v>1.5939999999999999E-2</v>
      </c>
      <c r="M481" s="180">
        <v>0.20416000000000001</v>
      </c>
      <c r="N481" s="180">
        <v>0.29948000000000002</v>
      </c>
      <c r="O481" s="180">
        <v>0.14446000000000001</v>
      </c>
      <c r="P481" s="180">
        <v>1.7219999999999999E-2</v>
      </c>
      <c r="Q481" s="180">
        <v>0.12723999999999999</v>
      </c>
    </row>
    <row r="482" spans="2:17">
      <c r="B482" s="294" t="s">
        <v>12276</v>
      </c>
      <c r="C482" s="294">
        <v>1.6279999999999999E-2</v>
      </c>
      <c r="D482" s="294">
        <v>0.20563999999999999</v>
      </c>
      <c r="E482" s="294">
        <v>0.29976999999999998</v>
      </c>
      <c r="F482" s="294">
        <v>0.14710999999999999</v>
      </c>
      <c r="G482" s="294">
        <v>1.6969999999999999E-2</v>
      </c>
      <c r="H482" s="294">
        <v>0.13014000000000001</v>
      </c>
      <c r="K482" s="36">
        <v>44194</v>
      </c>
      <c r="L482" s="180">
        <v>1.6279999999999999E-2</v>
      </c>
      <c r="M482" s="180">
        <v>0.20563999999999999</v>
      </c>
      <c r="N482" s="180">
        <v>0.29976999999999998</v>
      </c>
      <c r="O482" s="180">
        <v>0.14710999999999999</v>
      </c>
      <c r="P482" s="180">
        <v>1.6969999999999999E-2</v>
      </c>
      <c r="Q482" s="180">
        <v>0.13014000000000001</v>
      </c>
    </row>
    <row r="483" spans="2:17">
      <c r="B483" s="294" t="s">
        <v>12277</v>
      </c>
      <c r="C483" s="294">
        <v>1.634E-2</v>
      </c>
      <c r="D483" s="294">
        <v>0.20374</v>
      </c>
      <c r="E483" s="294">
        <v>0.30276999999999998</v>
      </c>
      <c r="F483" s="294">
        <v>0.14724000000000001</v>
      </c>
      <c r="G483" s="294">
        <v>1.677E-2</v>
      </c>
      <c r="H483" s="294">
        <v>0.13047</v>
      </c>
      <c r="K483" s="36">
        <v>44193</v>
      </c>
      <c r="L483" s="180">
        <v>1.634E-2</v>
      </c>
      <c r="M483" s="180">
        <v>0.20374</v>
      </c>
      <c r="N483" s="180">
        <v>0.30276999999999998</v>
      </c>
      <c r="O483" s="180">
        <v>0.14724000000000001</v>
      </c>
      <c r="P483" s="180">
        <v>1.677E-2</v>
      </c>
      <c r="Q483" s="180">
        <v>0.13047</v>
      </c>
    </row>
    <row r="484" spans="2:17">
      <c r="B484" s="294" t="s">
        <v>12278</v>
      </c>
      <c r="C484" s="294">
        <v>1.6400000000000001E-2</v>
      </c>
      <c r="D484" s="294">
        <v>0.20673</v>
      </c>
      <c r="E484" s="294">
        <v>0.30053000000000002</v>
      </c>
      <c r="F484" s="294">
        <v>0.14885000000000001</v>
      </c>
      <c r="G484" s="294">
        <v>1.6920000000000001E-2</v>
      </c>
      <c r="H484" s="294">
        <v>0.13192999999999999</v>
      </c>
      <c r="K484" s="36">
        <v>44189</v>
      </c>
      <c r="L484" s="180">
        <v>1.6400000000000001E-2</v>
      </c>
      <c r="M484" s="180">
        <v>0.20673</v>
      </c>
      <c r="N484" s="180">
        <v>0.30053000000000002</v>
      </c>
      <c r="O484" s="180">
        <v>0.14885000000000001</v>
      </c>
      <c r="P484" s="180">
        <v>1.6920000000000001E-2</v>
      </c>
      <c r="Q484" s="180">
        <v>0.13192999999999999</v>
      </c>
    </row>
    <row r="485" spans="2:17">
      <c r="B485" s="294" t="s">
        <v>12279</v>
      </c>
      <c r="C485" s="294">
        <v>1.6729999999999998E-2</v>
      </c>
      <c r="D485" s="294">
        <v>0.20804</v>
      </c>
      <c r="E485" s="294">
        <v>0.30048000000000002</v>
      </c>
      <c r="F485" s="294">
        <v>0.14904000000000001</v>
      </c>
      <c r="G485" s="294">
        <v>1.6369999999999999E-2</v>
      </c>
      <c r="H485" s="294">
        <v>0.13267000000000001</v>
      </c>
      <c r="K485" s="36">
        <v>44188</v>
      </c>
      <c r="L485" s="180">
        <v>1.6729999999999998E-2</v>
      </c>
      <c r="M485" s="180">
        <v>0.20804</v>
      </c>
      <c r="N485" s="180">
        <v>0.30048000000000002</v>
      </c>
      <c r="O485" s="180">
        <v>0.14904000000000001</v>
      </c>
      <c r="P485" s="180">
        <v>1.6369999999999999E-2</v>
      </c>
      <c r="Q485" s="180">
        <v>0.13267000000000001</v>
      </c>
    </row>
    <row r="486" spans="2:17">
      <c r="B486" s="294" t="s">
        <v>12280</v>
      </c>
      <c r="C486" s="294">
        <v>1.6969999999999999E-2</v>
      </c>
      <c r="D486" s="294">
        <v>0.18598000000000001</v>
      </c>
      <c r="E486" s="294">
        <v>0.29865999999999998</v>
      </c>
      <c r="F486" s="294">
        <v>0.14052999999999999</v>
      </c>
      <c r="G486" s="294">
        <v>1.6549999999999999E-2</v>
      </c>
      <c r="H486" s="294">
        <v>0.12398000000000001</v>
      </c>
      <c r="K486" s="36">
        <v>44187</v>
      </c>
      <c r="L486" s="180">
        <v>1.6969999999999999E-2</v>
      </c>
      <c r="M486" s="180">
        <v>0.18598000000000001</v>
      </c>
      <c r="N486" s="180">
        <v>0.29865999999999998</v>
      </c>
      <c r="O486" s="180">
        <v>0.14052999999999999</v>
      </c>
      <c r="P486" s="180">
        <v>1.6549999999999999E-2</v>
      </c>
      <c r="Q486" s="180">
        <v>0.12398000000000001</v>
      </c>
    </row>
    <row r="487" spans="2:17">
      <c r="B487" s="294" t="s">
        <v>12281</v>
      </c>
      <c r="C487" s="294">
        <v>1.6719999999999999E-2</v>
      </c>
      <c r="D487" s="294">
        <v>0.18645</v>
      </c>
      <c r="E487" s="294">
        <v>0.29866999999999999</v>
      </c>
      <c r="F487" s="294">
        <v>0.14113000000000001</v>
      </c>
      <c r="G487" s="294">
        <v>1.677E-2</v>
      </c>
      <c r="H487" s="294">
        <v>0.12436</v>
      </c>
      <c r="K487" s="36">
        <v>44186</v>
      </c>
      <c r="L487" s="180">
        <v>1.6719999999999999E-2</v>
      </c>
      <c r="M487" s="180">
        <v>0.18645</v>
      </c>
      <c r="N487" s="180">
        <v>0.29866999999999999</v>
      </c>
      <c r="O487" s="180">
        <v>0.14113000000000001</v>
      </c>
      <c r="P487" s="180">
        <v>1.677E-2</v>
      </c>
      <c r="Q487" s="180">
        <v>0.12436</v>
      </c>
    </row>
    <row r="488" spans="2:17">
      <c r="B488" s="294" t="s">
        <v>12282</v>
      </c>
      <c r="C488" s="294">
        <v>1.6750000000000001E-2</v>
      </c>
      <c r="D488" s="294">
        <v>0.2104</v>
      </c>
      <c r="E488" s="294">
        <v>0.29887000000000002</v>
      </c>
      <c r="F488" s="294">
        <v>0.15129000000000001</v>
      </c>
      <c r="G488" s="294">
        <v>1.7069999999999998E-2</v>
      </c>
      <c r="H488" s="294">
        <v>0.13422000000000001</v>
      </c>
      <c r="K488" s="36">
        <v>44183</v>
      </c>
      <c r="L488" s="180">
        <v>1.6750000000000001E-2</v>
      </c>
      <c r="M488" s="180">
        <v>0.2104</v>
      </c>
      <c r="N488" s="180">
        <v>0.29887000000000002</v>
      </c>
      <c r="O488" s="180">
        <v>0.15129000000000001</v>
      </c>
      <c r="P488" s="180">
        <v>1.7069999999999998E-2</v>
      </c>
      <c r="Q488" s="180">
        <v>0.13422000000000001</v>
      </c>
    </row>
    <row r="489" spans="2:17">
      <c r="B489" s="294" t="s">
        <v>12283</v>
      </c>
      <c r="C489" s="294">
        <v>1.6729999999999998E-2</v>
      </c>
      <c r="D489" s="294">
        <v>0.2112</v>
      </c>
      <c r="E489" s="294">
        <v>0.29720999999999997</v>
      </c>
      <c r="F489" s="294">
        <v>0.15154000000000001</v>
      </c>
      <c r="G489" s="294">
        <v>1.7309999999999999E-2</v>
      </c>
      <c r="H489" s="294">
        <v>0.13422999999999999</v>
      </c>
      <c r="K489" s="36">
        <v>44182</v>
      </c>
      <c r="L489" s="180">
        <v>1.6729999999999998E-2</v>
      </c>
      <c r="M489" s="180">
        <v>0.2112</v>
      </c>
      <c r="N489" s="180">
        <v>0.29720999999999997</v>
      </c>
      <c r="O489" s="180">
        <v>0.15154000000000001</v>
      </c>
      <c r="P489" s="180">
        <v>1.7309999999999999E-2</v>
      </c>
      <c r="Q489" s="180">
        <v>0.13422999999999999</v>
      </c>
    </row>
    <row r="490" spans="2:17">
      <c r="B490" s="294" t="s">
        <v>12284</v>
      </c>
      <c r="C490" s="294">
        <v>1.67E-2</v>
      </c>
      <c r="D490" s="294">
        <v>0.21384</v>
      </c>
      <c r="E490" s="294">
        <v>0.29721999999999998</v>
      </c>
      <c r="F490" s="294">
        <v>0.15292</v>
      </c>
      <c r="G490" s="294">
        <v>1.6969999999999999E-2</v>
      </c>
      <c r="H490" s="294">
        <v>0.13594999999999999</v>
      </c>
      <c r="K490" s="36">
        <v>44181</v>
      </c>
      <c r="L490" s="180">
        <v>1.67E-2</v>
      </c>
      <c r="M490" s="180">
        <v>0.21384</v>
      </c>
      <c r="N490" s="180">
        <v>0.29721999999999998</v>
      </c>
      <c r="O490" s="180">
        <v>0.15292</v>
      </c>
      <c r="P490" s="180">
        <v>1.6969999999999999E-2</v>
      </c>
      <c r="Q490" s="180">
        <v>0.13594999999999999</v>
      </c>
    </row>
    <row r="491" spans="2:17">
      <c r="B491" s="294" t="s">
        <v>12285</v>
      </c>
      <c r="C491" s="294">
        <v>1.6639999999999999E-2</v>
      </c>
      <c r="D491" s="294">
        <v>0.18104999999999999</v>
      </c>
      <c r="E491" s="294">
        <v>0.29753000000000002</v>
      </c>
      <c r="F491" s="294">
        <v>0.15362999999999999</v>
      </c>
      <c r="G491" s="294">
        <v>1.6719999999999999E-2</v>
      </c>
      <c r="H491" s="294">
        <v>0.13691</v>
      </c>
      <c r="K491" s="36">
        <v>44180</v>
      </c>
      <c r="L491" s="180">
        <v>1.6639999999999999E-2</v>
      </c>
      <c r="M491" s="180">
        <v>0.18104999999999999</v>
      </c>
      <c r="N491" s="180">
        <v>0.29753000000000002</v>
      </c>
      <c r="O491" s="180">
        <v>0.15362999999999999</v>
      </c>
      <c r="P491" s="180">
        <v>1.6719999999999999E-2</v>
      </c>
      <c r="Q491" s="180">
        <v>0.13691</v>
      </c>
    </row>
    <row r="492" spans="2:17">
      <c r="B492" s="294" t="s">
        <v>12286</v>
      </c>
      <c r="C492" s="294">
        <v>1.669E-2</v>
      </c>
      <c r="D492" s="294">
        <v>0.18010999999999999</v>
      </c>
      <c r="E492" s="294">
        <v>0.29831999999999997</v>
      </c>
      <c r="F492" s="294">
        <v>0.15306</v>
      </c>
      <c r="G492" s="294">
        <v>1.67E-2</v>
      </c>
      <c r="H492" s="294">
        <v>0.13636000000000001</v>
      </c>
      <c r="K492" s="36">
        <v>44179</v>
      </c>
      <c r="L492" s="180">
        <v>1.669E-2</v>
      </c>
      <c r="M492" s="180">
        <v>0.18010999999999999</v>
      </c>
      <c r="N492" s="180">
        <v>0.29831999999999997</v>
      </c>
      <c r="O492" s="180">
        <v>0.15306</v>
      </c>
      <c r="P492" s="180">
        <v>1.67E-2</v>
      </c>
      <c r="Q492" s="180">
        <v>0.13636000000000001</v>
      </c>
    </row>
    <row r="493" spans="2:17">
      <c r="B493" s="294" t="s">
        <v>12287</v>
      </c>
      <c r="C493" s="294">
        <v>1.6629999999999999E-2</v>
      </c>
      <c r="D493" s="294">
        <v>0.18121999999999999</v>
      </c>
      <c r="E493" s="294">
        <v>0.29665000000000002</v>
      </c>
      <c r="F493" s="294">
        <v>0.15365999999999999</v>
      </c>
      <c r="G493" s="294">
        <v>1.6570000000000001E-2</v>
      </c>
      <c r="H493" s="294">
        <v>0.13708999999999999</v>
      </c>
      <c r="K493" s="36">
        <v>44176</v>
      </c>
      <c r="L493" s="180">
        <v>1.6629999999999999E-2</v>
      </c>
      <c r="M493" s="180">
        <v>0.18121999999999999</v>
      </c>
      <c r="N493" s="180">
        <v>0.29665000000000002</v>
      </c>
      <c r="O493" s="180">
        <v>0.15365999999999999</v>
      </c>
      <c r="P493" s="180">
        <v>1.6570000000000001E-2</v>
      </c>
      <c r="Q493" s="180">
        <v>0.13708999999999999</v>
      </c>
    </row>
    <row r="494" spans="2:17">
      <c r="B494" s="294" t="s">
        <v>12288</v>
      </c>
      <c r="C494" s="294">
        <v>1.6820000000000002E-2</v>
      </c>
      <c r="D494" s="294">
        <v>0.18154000000000001</v>
      </c>
      <c r="E494" s="294">
        <v>0.29709000000000002</v>
      </c>
      <c r="F494" s="294">
        <v>0.15445</v>
      </c>
      <c r="G494" s="294">
        <v>1.652E-2</v>
      </c>
      <c r="H494" s="294">
        <v>0.13793</v>
      </c>
      <c r="K494" s="36">
        <v>44175</v>
      </c>
      <c r="L494" s="180">
        <v>1.6820000000000002E-2</v>
      </c>
      <c r="M494" s="180">
        <v>0.18154000000000001</v>
      </c>
      <c r="N494" s="180">
        <v>0.29709000000000002</v>
      </c>
      <c r="O494" s="180">
        <v>0.15445</v>
      </c>
      <c r="P494" s="180">
        <v>1.652E-2</v>
      </c>
      <c r="Q494" s="180">
        <v>0.13793</v>
      </c>
    </row>
    <row r="495" spans="2:17">
      <c r="B495" s="294" t="s">
        <v>12289</v>
      </c>
      <c r="C495" s="294">
        <v>1.6709999999999999E-2</v>
      </c>
      <c r="D495" s="294">
        <v>0.18285999999999999</v>
      </c>
      <c r="E495" s="294">
        <v>0.29665999999999998</v>
      </c>
      <c r="F495" s="294">
        <v>0.15423000000000001</v>
      </c>
      <c r="G495" s="294">
        <v>1.652E-2</v>
      </c>
      <c r="H495" s="294">
        <v>0.13771</v>
      </c>
      <c r="K495" s="36">
        <v>44174</v>
      </c>
      <c r="L495" s="180">
        <v>1.6709999999999999E-2</v>
      </c>
      <c r="M495" s="180">
        <v>0.18285999999999999</v>
      </c>
      <c r="N495" s="180">
        <v>0.29665999999999998</v>
      </c>
      <c r="O495" s="180">
        <v>0.15423000000000001</v>
      </c>
      <c r="P495" s="180">
        <v>1.652E-2</v>
      </c>
      <c r="Q495" s="180">
        <v>0.13771</v>
      </c>
    </row>
    <row r="496" spans="2:17">
      <c r="B496" s="294" t="s">
        <v>12290</v>
      </c>
      <c r="C496" s="294">
        <v>1.712E-2</v>
      </c>
      <c r="D496" s="294">
        <v>0.18138000000000001</v>
      </c>
      <c r="E496" s="294">
        <v>0.29658000000000001</v>
      </c>
      <c r="F496" s="294">
        <v>0.15504999999999999</v>
      </c>
      <c r="G496" s="294">
        <v>1.6420000000000001E-2</v>
      </c>
      <c r="H496" s="294">
        <v>0.13863</v>
      </c>
      <c r="K496" s="36">
        <v>44173</v>
      </c>
      <c r="L496" s="180">
        <v>1.712E-2</v>
      </c>
      <c r="M496" s="180">
        <v>0.18138000000000001</v>
      </c>
      <c r="N496" s="180">
        <v>0.29658000000000001</v>
      </c>
      <c r="O496" s="180">
        <v>0.15504999999999999</v>
      </c>
      <c r="P496" s="180">
        <v>1.6420000000000001E-2</v>
      </c>
      <c r="Q496" s="180">
        <v>0.13863</v>
      </c>
    </row>
    <row r="497" spans="2:17">
      <c r="B497" s="294" t="s">
        <v>12291</v>
      </c>
      <c r="C497" s="294">
        <v>1.687E-2</v>
      </c>
      <c r="D497" s="294">
        <v>0.18103</v>
      </c>
      <c r="E497" s="294">
        <v>0.29651</v>
      </c>
      <c r="F497" s="294">
        <v>0.15418999999999999</v>
      </c>
      <c r="G497" s="294">
        <v>1.6420000000000001E-2</v>
      </c>
      <c r="H497" s="294">
        <v>0.13777</v>
      </c>
      <c r="K497" s="36">
        <v>44172</v>
      </c>
      <c r="L497" s="180">
        <v>1.687E-2</v>
      </c>
      <c r="M497" s="180">
        <v>0.18103</v>
      </c>
      <c r="N497" s="180">
        <v>0.29651</v>
      </c>
      <c r="O497" s="180">
        <v>0.15418999999999999</v>
      </c>
      <c r="P497" s="180">
        <v>1.6420000000000001E-2</v>
      </c>
      <c r="Q497" s="180">
        <v>0.13777</v>
      </c>
    </row>
    <row r="498" spans="2:17">
      <c r="B498" s="294" t="s">
        <v>12292</v>
      </c>
      <c r="C498" s="294">
        <v>1.6910000000000001E-2</v>
      </c>
      <c r="D498" s="294">
        <v>0.18390000000000001</v>
      </c>
      <c r="E498" s="294">
        <v>0.29499999999999998</v>
      </c>
      <c r="F498" s="294">
        <v>0.15636</v>
      </c>
      <c r="G498" s="294">
        <v>1.6639999999999999E-2</v>
      </c>
      <c r="H498" s="294">
        <v>0.13972000000000001</v>
      </c>
      <c r="K498" s="36">
        <v>44169</v>
      </c>
      <c r="L498" s="180">
        <v>1.6910000000000001E-2</v>
      </c>
      <c r="M498" s="180">
        <v>0.18390000000000001</v>
      </c>
      <c r="N498" s="180">
        <v>0.29499999999999998</v>
      </c>
      <c r="O498" s="180">
        <v>0.15636</v>
      </c>
      <c r="P498" s="180">
        <v>1.6639999999999999E-2</v>
      </c>
      <c r="Q498" s="180">
        <v>0.13972000000000001</v>
      </c>
    </row>
    <row r="499" spans="2:17">
      <c r="B499" s="294" t="s">
        <v>12293</v>
      </c>
      <c r="C499" s="294">
        <v>1.7010000000000001E-2</v>
      </c>
      <c r="D499" s="294">
        <v>0.18862000000000001</v>
      </c>
      <c r="E499" s="294">
        <v>0.29513</v>
      </c>
      <c r="F499" s="294">
        <v>0.15873000000000001</v>
      </c>
      <c r="G499" s="294">
        <v>1.6570000000000001E-2</v>
      </c>
      <c r="H499" s="294">
        <v>0.14216000000000001</v>
      </c>
      <c r="K499" s="36">
        <v>44168</v>
      </c>
      <c r="L499" s="180">
        <v>1.7010000000000001E-2</v>
      </c>
      <c r="M499" s="180">
        <v>0.18862000000000001</v>
      </c>
      <c r="N499" s="180">
        <v>0.29513</v>
      </c>
      <c r="O499" s="180">
        <v>0.15873000000000001</v>
      </c>
      <c r="P499" s="180">
        <v>1.6570000000000001E-2</v>
      </c>
      <c r="Q499" s="180">
        <v>0.14216000000000001</v>
      </c>
    </row>
    <row r="500" spans="2:17">
      <c r="B500" s="294" t="s">
        <v>12294</v>
      </c>
      <c r="C500" s="294">
        <v>1.72E-2</v>
      </c>
      <c r="D500" s="294">
        <v>0.18253</v>
      </c>
      <c r="E500" s="294">
        <v>0.29526000000000002</v>
      </c>
      <c r="F500" s="294">
        <v>0.15683</v>
      </c>
      <c r="G500" s="294">
        <v>1.6750000000000001E-2</v>
      </c>
      <c r="H500" s="294">
        <v>0.14008000000000001</v>
      </c>
      <c r="K500" s="36">
        <v>44167</v>
      </c>
      <c r="L500" s="180">
        <v>1.72E-2</v>
      </c>
      <c r="M500" s="180">
        <v>0.18253</v>
      </c>
      <c r="N500" s="180">
        <v>0.29526000000000002</v>
      </c>
      <c r="O500" s="180">
        <v>0.15683</v>
      </c>
      <c r="P500" s="180">
        <v>1.6750000000000001E-2</v>
      </c>
      <c r="Q500" s="180">
        <v>0.14008000000000001</v>
      </c>
    </row>
    <row r="501" spans="2:17">
      <c r="B501" s="294" t="s">
        <v>12295</v>
      </c>
      <c r="C501" s="294">
        <v>1.7500000000000002E-2</v>
      </c>
      <c r="D501" s="294">
        <v>0.18240999999999999</v>
      </c>
      <c r="E501" s="294">
        <v>0.29533999999999999</v>
      </c>
      <c r="F501" s="294">
        <v>0.15770999999999999</v>
      </c>
      <c r="G501" s="294">
        <v>1.6449999999999999E-2</v>
      </c>
      <c r="H501" s="294">
        <v>0.14126</v>
      </c>
      <c r="K501" s="36">
        <v>44166</v>
      </c>
      <c r="L501" s="180">
        <v>1.7500000000000002E-2</v>
      </c>
      <c r="M501" s="180">
        <v>0.18240999999999999</v>
      </c>
      <c r="N501" s="180">
        <v>0.29533999999999999</v>
      </c>
      <c r="O501" s="180">
        <v>0.15770999999999999</v>
      </c>
      <c r="P501" s="180">
        <v>1.6449999999999999E-2</v>
      </c>
      <c r="Q501" s="180">
        <v>0.14126</v>
      </c>
    </row>
    <row r="502" spans="2:17">
      <c r="B502" s="294" t="s">
        <v>12296</v>
      </c>
      <c r="C502" s="294">
        <v>1.7819999999999999E-2</v>
      </c>
      <c r="D502" s="294">
        <v>0.17554</v>
      </c>
      <c r="E502" s="294">
        <v>0.29513</v>
      </c>
      <c r="F502" s="294">
        <v>0.15679999999999999</v>
      </c>
      <c r="G502" s="294">
        <v>1.6619999999999999E-2</v>
      </c>
      <c r="H502" s="294">
        <v>0.14018</v>
      </c>
      <c r="K502" s="36">
        <v>44165</v>
      </c>
      <c r="L502" s="180">
        <v>1.7819999999999999E-2</v>
      </c>
      <c r="M502" s="180">
        <v>0.17554</v>
      </c>
      <c r="N502" s="180">
        <v>0.29513</v>
      </c>
      <c r="O502" s="180">
        <v>0.15679999999999999</v>
      </c>
      <c r="P502" s="180">
        <v>1.6619999999999999E-2</v>
      </c>
      <c r="Q502" s="180">
        <v>0.14018</v>
      </c>
    </row>
    <row r="503" spans="2:17">
      <c r="B503" s="294" t="s">
        <v>12297</v>
      </c>
      <c r="C503" s="294">
        <v>1.753E-2</v>
      </c>
      <c r="D503" s="294">
        <v>0.17132</v>
      </c>
      <c r="E503" s="294">
        <v>0.29024</v>
      </c>
      <c r="F503" s="294">
        <v>0.15285000000000001</v>
      </c>
      <c r="G503" s="294">
        <v>1.6400000000000001E-2</v>
      </c>
      <c r="H503" s="294">
        <v>0.13644999999999999</v>
      </c>
      <c r="K503" s="36">
        <v>44162</v>
      </c>
      <c r="L503" s="180">
        <v>1.753E-2</v>
      </c>
      <c r="M503" s="180">
        <v>0.17132</v>
      </c>
      <c r="N503" s="180">
        <v>0.29024</v>
      </c>
      <c r="O503" s="180">
        <v>0.15285000000000001</v>
      </c>
      <c r="P503" s="180">
        <v>1.6400000000000001E-2</v>
      </c>
      <c r="Q503" s="180">
        <v>0.13644999999999999</v>
      </c>
    </row>
    <row r="504" spans="2:17">
      <c r="B504" s="294" t="s">
        <v>12298</v>
      </c>
      <c r="C504" s="294">
        <v>1.7559999999999999E-2</v>
      </c>
      <c r="D504" s="294">
        <v>0.17352999999999999</v>
      </c>
      <c r="E504" s="294">
        <v>0.29153000000000001</v>
      </c>
      <c r="F504" s="294">
        <v>0.15298</v>
      </c>
      <c r="G504" s="294">
        <v>1.6570000000000001E-2</v>
      </c>
      <c r="H504" s="294">
        <v>0.13641</v>
      </c>
      <c r="K504" s="36">
        <v>44161</v>
      </c>
      <c r="L504" s="180">
        <v>1.7559999999999999E-2</v>
      </c>
      <c r="M504" s="180">
        <v>0.17352999999999999</v>
      </c>
      <c r="N504" s="180">
        <v>0.29153000000000001</v>
      </c>
      <c r="O504" s="180">
        <v>0.15298</v>
      </c>
      <c r="P504" s="180">
        <v>1.6570000000000001E-2</v>
      </c>
      <c r="Q504" s="180">
        <v>0.13641</v>
      </c>
    </row>
    <row r="505" spans="2:17">
      <c r="B505" s="294" t="s">
        <v>12299</v>
      </c>
      <c r="C505" s="294">
        <v>1.7739999999999999E-2</v>
      </c>
      <c r="D505" s="294">
        <v>0.17232</v>
      </c>
      <c r="E505" s="294">
        <v>0.29146</v>
      </c>
      <c r="F505" s="294">
        <v>0.15279000000000001</v>
      </c>
      <c r="G505" s="294">
        <v>1.635E-2</v>
      </c>
      <c r="H505" s="294">
        <v>0.13644000000000001</v>
      </c>
      <c r="K505" s="36">
        <v>44160</v>
      </c>
      <c r="L505" s="180">
        <v>1.7739999999999999E-2</v>
      </c>
      <c r="M505" s="180">
        <v>0.17232</v>
      </c>
      <c r="N505" s="180">
        <v>0.29146</v>
      </c>
      <c r="O505" s="180">
        <v>0.15279000000000001</v>
      </c>
      <c r="P505" s="180">
        <v>1.635E-2</v>
      </c>
      <c r="Q505" s="180">
        <v>0.13644000000000001</v>
      </c>
    </row>
    <row r="506" spans="2:17">
      <c r="B506" s="294" t="s">
        <v>12300</v>
      </c>
      <c r="C506" s="294">
        <v>1.7639999999999999E-2</v>
      </c>
      <c r="D506" s="294">
        <v>0.17299999999999999</v>
      </c>
      <c r="E506" s="294">
        <v>0.29149999999999998</v>
      </c>
      <c r="F506" s="294">
        <v>0.15245</v>
      </c>
      <c r="G506" s="294">
        <v>1.5949999999999999E-2</v>
      </c>
      <c r="H506" s="294">
        <v>0.13650000000000001</v>
      </c>
      <c r="K506" s="36">
        <v>44159</v>
      </c>
      <c r="L506" s="180">
        <v>1.7639999999999999E-2</v>
      </c>
      <c r="M506" s="180">
        <v>0.17299999999999999</v>
      </c>
      <c r="N506" s="180">
        <v>0.29149999999999998</v>
      </c>
      <c r="O506" s="180">
        <v>0.15245</v>
      </c>
      <c r="P506" s="180">
        <v>1.5949999999999999E-2</v>
      </c>
      <c r="Q506" s="180">
        <v>0.13650000000000001</v>
      </c>
    </row>
    <row r="507" spans="2:17">
      <c r="B507" s="294" t="s">
        <v>12301</v>
      </c>
      <c r="C507" s="294">
        <v>1.7749999999999998E-2</v>
      </c>
      <c r="D507" s="294">
        <v>0.17083999999999999</v>
      </c>
      <c r="E507" s="294">
        <v>0.29139999999999999</v>
      </c>
      <c r="F507" s="294">
        <v>0.15228</v>
      </c>
      <c r="G507" s="294">
        <v>1.5820000000000001E-2</v>
      </c>
      <c r="H507" s="294">
        <v>0.13646</v>
      </c>
      <c r="K507" s="36">
        <v>44158</v>
      </c>
      <c r="L507" s="180">
        <v>1.7749999999999998E-2</v>
      </c>
      <c r="M507" s="180">
        <v>0.17083999999999999</v>
      </c>
      <c r="N507" s="180">
        <v>0.29139999999999999</v>
      </c>
      <c r="O507" s="180">
        <v>0.15228</v>
      </c>
      <c r="P507" s="180">
        <v>1.5820000000000001E-2</v>
      </c>
      <c r="Q507" s="180">
        <v>0.13646</v>
      </c>
    </row>
    <row r="508" spans="2:17">
      <c r="B508" s="294" t="s">
        <v>12302</v>
      </c>
      <c r="C508" s="294">
        <v>1.8120000000000001E-2</v>
      </c>
      <c r="D508" s="294">
        <v>0.17107</v>
      </c>
      <c r="E508" s="294">
        <v>0.29143000000000002</v>
      </c>
      <c r="F508" s="294">
        <v>0.15351999999999999</v>
      </c>
      <c r="G508" s="294">
        <v>1.6119999999999999E-2</v>
      </c>
      <c r="H508" s="294">
        <v>0.13739999999999999</v>
      </c>
      <c r="K508" s="36">
        <v>44155</v>
      </c>
      <c r="L508" s="180">
        <v>1.8120000000000001E-2</v>
      </c>
      <c r="M508" s="180">
        <v>0.17107</v>
      </c>
      <c r="N508" s="180">
        <v>0.29143000000000002</v>
      </c>
      <c r="O508" s="180">
        <v>0.15351999999999999</v>
      </c>
      <c r="P508" s="180">
        <v>1.6119999999999999E-2</v>
      </c>
      <c r="Q508" s="180">
        <v>0.13739999999999999</v>
      </c>
    </row>
    <row r="509" spans="2:17">
      <c r="B509" s="294" t="s">
        <v>12303</v>
      </c>
      <c r="C509" s="294">
        <v>1.8149999999999999E-2</v>
      </c>
      <c r="D509" s="294">
        <v>0.17094000000000001</v>
      </c>
      <c r="E509" s="294">
        <v>0.29203000000000001</v>
      </c>
      <c r="F509" s="294">
        <v>0.15365000000000001</v>
      </c>
      <c r="G509" s="294">
        <v>1.617E-2</v>
      </c>
      <c r="H509" s="294">
        <v>0.13747999999999999</v>
      </c>
      <c r="K509" s="36">
        <v>44154</v>
      </c>
      <c r="L509" s="180">
        <v>1.8149999999999999E-2</v>
      </c>
      <c r="M509" s="180">
        <v>0.17094000000000001</v>
      </c>
      <c r="N509" s="180">
        <v>0.29203000000000001</v>
      </c>
      <c r="O509" s="180">
        <v>0.15365000000000001</v>
      </c>
      <c r="P509" s="180">
        <v>1.617E-2</v>
      </c>
      <c r="Q509" s="180">
        <v>0.13747999999999999</v>
      </c>
    </row>
    <row r="510" spans="2:17">
      <c r="B510" s="294" t="s">
        <v>12304</v>
      </c>
      <c r="C510" s="294">
        <v>1.8169999999999999E-2</v>
      </c>
      <c r="D510" s="294">
        <v>0.17063999999999999</v>
      </c>
      <c r="E510" s="294">
        <v>0.29207</v>
      </c>
      <c r="F510" s="294">
        <v>0.15351999999999999</v>
      </c>
      <c r="G510" s="294">
        <v>1.6039999999999999E-2</v>
      </c>
      <c r="H510" s="294">
        <v>0.13747999999999999</v>
      </c>
      <c r="K510" s="36">
        <v>44153</v>
      </c>
      <c r="L510" s="180">
        <v>1.8169999999999999E-2</v>
      </c>
      <c r="M510" s="180">
        <v>0.17063999999999999</v>
      </c>
      <c r="N510" s="180">
        <v>0.29207</v>
      </c>
      <c r="O510" s="180">
        <v>0.15351999999999999</v>
      </c>
      <c r="P510" s="180">
        <v>1.6039999999999999E-2</v>
      </c>
      <c r="Q510" s="180">
        <v>0.13747999999999999</v>
      </c>
    </row>
    <row r="511" spans="2:17">
      <c r="B511" s="294" t="s">
        <v>12305</v>
      </c>
      <c r="C511" s="294">
        <v>1.8169999999999999E-2</v>
      </c>
      <c r="D511" s="294">
        <v>0.17008999999999999</v>
      </c>
      <c r="E511" s="294">
        <v>0.29171999999999998</v>
      </c>
      <c r="F511" s="294">
        <v>0.15337000000000001</v>
      </c>
      <c r="G511" s="294">
        <v>1.6219999999999998E-2</v>
      </c>
      <c r="H511" s="294">
        <v>0.13714999999999999</v>
      </c>
      <c r="K511" s="36">
        <v>44152</v>
      </c>
      <c r="L511" s="180">
        <v>1.8169999999999999E-2</v>
      </c>
      <c r="M511" s="180">
        <v>0.17008999999999999</v>
      </c>
      <c r="N511" s="180">
        <v>0.29171999999999998</v>
      </c>
      <c r="O511" s="180">
        <v>0.15337000000000001</v>
      </c>
      <c r="P511" s="180">
        <v>1.6219999999999998E-2</v>
      </c>
      <c r="Q511" s="180">
        <v>0.13714999999999999</v>
      </c>
    </row>
    <row r="512" spans="2:17">
      <c r="B512" s="294" t="s">
        <v>12306</v>
      </c>
      <c r="C512" s="294">
        <v>1.8120000000000001E-2</v>
      </c>
      <c r="D512" s="294">
        <v>0.16891999999999999</v>
      </c>
      <c r="E512" s="294">
        <v>0.29144999999999999</v>
      </c>
      <c r="F512" s="294">
        <v>0.15287999999999999</v>
      </c>
      <c r="G512" s="294">
        <v>1.6199999999999999E-2</v>
      </c>
      <c r="H512" s="294">
        <v>0.13668</v>
      </c>
      <c r="K512" s="36">
        <v>44151</v>
      </c>
      <c r="L512" s="180">
        <v>1.8120000000000001E-2</v>
      </c>
      <c r="M512" s="180">
        <v>0.16891999999999999</v>
      </c>
      <c r="N512" s="180">
        <v>0.29144999999999999</v>
      </c>
      <c r="O512" s="180">
        <v>0.15287999999999999</v>
      </c>
      <c r="P512" s="180">
        <v>1.6199999999999999E-2</v>
      </c>
      <c r="Q512" s="180">
        <v>0.13668</v>
      </c>
    </row>
    <row r="513" spans="2:17">
      <c r="B513" s="294" t="s">
        <v>12307</v>
      </c>
      <c r="C513" s="294">
        <v>1.8540000000000001E-2</v>
      </c>
      <c r="D513" s="294">
        <v>0.16653000000000001</v>
      </c>
      <c r="E513" s="294">
        <v>0.29126000000000002</v>
      </c>
      <c r="F513" s="294">
        <v>0.15179999999999999</v>
      </c>
      <c r="G513" s="294">
        <v>1.627E-2</v>
      </c>
      <c r="H513" s="294">
        <v>0.13553000000000001</v>
      </c>
      <c r="K513" s="36">
        <v>44148</v>
      </c>
      <c r="L513" s="180">
        <v>1.8540000000000001E-2</v>
      </c>
      <c r="M513" s="180">
        <v>0.16653000000000001</v>
      </c>
      <c r="N513" s="180">
        <v>0.29126000000000002</v>
      </c>
      <c r="O513" s="180">
        <v>0.15179999999999999</v>
      </c>
      <c r="P513" s="180">
        <v>1.627E-2</v>
      </c>
      <c r="Q513" s="180">
        <v>0.13553000000000001</v>
      </c>
    </row>
    <row r="514" spans="2:17">
      <c r="B514" s="294" t="s">
        <v>12308</v>
      </c>
      <c r="C514" s="294">
        <v>1.8710000000000001E-2</v>
      </c>
      <c r="D514" s="294">
        <v>0.16886999999999999</v>
      </c>
      <c r="E514" s="294">
        <v>0.29172999999999999</v>
      </c>
      <c r="F514" s="294">
        <v>0.151</v>
      </c>
      <c r="G514" s="294">
        <v>1.6459999999999999E-2</v>
      </c>
      <c r="H514" s="294">
        <v>0.13453999999999999</v>
      </c>
      <c r="K514" s="36">
        <v>44147</v>
      </c>
      <c r="L514" s="180">
        <v>1.8710000000000001E-2</v>
      </c>
      <c r="M514" s="180">
        <v>0.16886999999999999</v>
      </c>
      <c r="N514" s="180">
        <v>0.29172999999999999</v>
      </c>
      <c r="O514" s="180">
        <v>0.151</v>
      </c>
      <c r="P514" s="180">
        <v>1.6459999999999999E-2</v>
      </c>
      <c r="Q514" s="180">
        <v>0.13453999999999999</v>
      </c>
    </row>
    <row r="515" spans="2:17">
      <c r="B515" s="294" t="s">
        <v>12309</v>
      </c>
      <c r="C515" s="294">
        <v>1.915E-2</v>
      </c>
      <c r="D515" s="294">
        <v>0.20204</v>
      </c>
      <c r="E515" s="294">
        <v>0.29191</v>
      </c>
      <c r="F515" s="294">
        <v>0.15148</v>
      </c>
      <c r="G515" s="294">
        <v>1.67E-2</v>
      </c>
      <c r="H515" s="294">
        <v>0.13478000000000001</v>
      </c>
      <c r="K515" s="36">
        <v>44146</v>
      </c>
      <c r="L515" s="180">
        <v>1.915E-2</v>
      </c>
      <c r="M515" s="180">
        <v>0.20204</v>
      </c>
      <c r="N515" s="180">
        <v>0.29191</v>
      </c>
      <c r="O515" s="180">
        <v>0.15148</v>
      </c>
      <c r="P515" s="180">
        <v>1.67E-2</v>
      </c>
      <c r="Q515" s="180">
        <v>0.13478000000000001</v>
      </c>
    </row>
    <row r="516" spans="2:17">
      <c r="B516" s="294" t="s">
        <v>12310</v>
      </c>
      <c r="C516" s="294">
        <v>1.9460000000000002E-2</v>
      </c>
      <c r="D516" s="294">
        <v>0.20408000000000001</v>
      </c>
      <c r="E516" s="294">
        <v>0.29198000000000002</v>
      </c>
      <c r="F516" s="294">
        <v>0.15285000000000001</v>
      </c>
      <c r="G516" s="294">
        <v>1.6299999999999999E-2</v>
      </c>
      <c r="H516" s="294">
        <v>0.13655</v>
      </c>
      <c r="K516" s="36">
        <v>44145</v>
      </c>
      <c r="L516" s="180">
        <v>1.9460000000000002E-2</v>
      </c>
      <c r="M516" s="180">
        <v>0.20408000000000001</v>
      </c>
      <c r="N516" s="180">
        <v>0.29198000000000002</v>
      </c>
      <c r="O516" s="180">
        <v>0.15285000000000001</v>
      </c>
      <c r="P516" s="180">
        <v>1.6299999999999999E-2</v>
      </c>
      <c r="Q516" s="180">
        <v>0.13655</v>
      </c>
    </row>
    <row r="517" spans="2:17">
      <c r="B517" s="294" t="s">
        <v>12311</v>
      </c>
      <c r="C517" s="294">
        <v>1.9390000000000001E-2</v>
      </c>
      <c r="D517" s="294">
        <v>0.20882000000000001</v>
      </c>
      <c r="E517" s="294">
        <v>0.29203000000000001</v>
      </c>
      <c r="F517" s="294">
        <v>0.15415999999999999</v>
      </c>
      <c r="G517" s="294">
        <v>1.5650000000000001E-2</v>
      </c>
      <c r="H517" s="294">
        <v>0.13850999999999999</v>
      </c>
      <c r="K517" s="36">
        <v>44144</v>
      </c>
      <c r="L517" s="180">
        <v>1.9390000000000001E-2</v>
      </c>
      <c r="M517" s="180">
        <v>0.20882000000000001</v>
      </c>
      <c r="N517" s="180">
        <v>0.29203000000000001</v>
      </c>
      <c r="O517" s="180">
        <v>0.15415999999999999</v>
      </c>
      <c r="P517" s="180">
        <v>1.5650000000000001E-2</v>
      </c>
      <c r="Q517" s="180">
        <v>0.13850999999999999</v>
      </c>
    </row>
    <row r="518" spans="2:17">
      <c r="B518" s="294" t="s">
        <v>12312</v>
      </c>
      <c r="C518" s="294">
        <v>1.9480000000000001E-2</v>
      </c>
      <c r="D518" s="294">
        <v>0.19269</v>
      </c>
      <c r="E518" s="294">
        <v>0.29363</v>
      </c>
      <c r="F518" s="294">
        <v>0.15361</v>
      </c>
      <c r="G518" s="294">
        <v>1.5650000000000001E-2</v>
      </c>
      <c r="H518" s="294">
        <v>0.13796</v>
      </c>
      <c r="K518" s="36">
        <v>44141</v>
      </c>
      <c r="L518" s="180">
        <v>1.9480000000000001E-2</v>
      </c>
      <c r="M518" s="180">
        <v>0.19269</v>
      </c>
      <c r="N518" s="180">
        <v>0.29363</v>
      </c>
      <c r="O518" s="180">
        <v>0.15361</v>
      </c>
      <c r="P518" s="180">
        <v>1.5650000000000001E-2</v>
      </c>
      <c r="Q518" s="180">
        <v>0.13796</v>
      </c>
    </row>
    <row r="519" spans="2:17">
      <c r="B519" s="294" t="s">
        <v>12313</v>
      </c>
      <c r="C519" s="294">
        <v>1.9630000000000002E-2</v>
      </c>
      <c r="D519" s="294">
        <v>0.19996</v>
      </c>
      <c r="E519" s="294">
        <v>0.29414000000000001</v>
      </c>
      <c r="F519" s="294">
        <v>0.1512</v>
      </c>
      <c r="G519" s="294">
        <v>1.525E-2</v>
      </c>
      <c r="H519" s="294">
        <v>0.13594999999999999</v>
      </c>
      <c r="K519" s="36">
        <v>44140</v>
      </c>
      <c r="L519" s="180">
        <v>1.9630000000000002E-2</v>
      </c>
      <c r="M519" s="180">
        <v>0.19996</v>
      </c>
      <c r="N519" s="180">
        <v>0.29414000000000001</v>
      </c>
      <c r="O519" s="180">
        <v>0.1512</v>
      </c>
      <c r="P519" s="180">
        <v>1.525E-2</v>
      </c>
      <c r="Q519" s="180">
        <v>0.13594999999999999</v>
      </c>
    </row>
    <row r="520" spans="2:17">
      <c r="B520" s="294" t="s">
        <v>12314</v>
      </c>
      <c r="C520" s="294">
        <v>2.01E-2</v>
      </c>
      <c r="D520" s="294">
        <v>0.18761</v>
      </c>
      <c r="E520" s="294">
        <v>0.29494999999999999</v>
      </c>
      <c r="F520" s="294">
        <v>0.14813000000000001</v>
      </c>
      <c r="G520" s="294">
        <v>1.5650000000000001E-2</v>
      </c>
      <c r="H520" s="294">
        <v>0.13247999999999999</v>
      </c>
      <c r="K520" s="36">
        <v>44139</v>
      </c>
      <c r="L520" s="180">
        <v>2.01E-2</v>
      </c>
      <c r="M520" s="180">
        <v>0.18761</v>
      </c>
      <c r="N520" s="180">
        <v>0.29494999999999999</v>
      </c>
      <c r="O520" s="180">
        <v>0.14813000000000001</v>
      </c>
      <c r="P520" s="180">
        <v>1.5650000000000001E-2</v>
      </c>
      <c r="Q520" s="180">
        <v>0.13247999999999999</v>
      </c>
    </row>
    <row r="521" spans="2:17">
      <c r="B521" s="294" t="s">
        <v>12315</v>
      </c>
      <c r="C521" s="294">
        <v>2.019E-2</v>
      </c>
      <c r="D521" s="294">
        <v>0.18739</v>
      </c>
      <c r="E521" s="294">
        <v>0.29547000000000001</v>
      </c>
      <c r="F521" s="294">
        <v>0.14842</v>
      </c>
      <c r="G521" s="294">
        <v>1.6049999999999998E-2</v>
      </c>
      <c r="H521" s="294">
        <v>0.13236999999999999</v>
      </c>
      <c r="K521" s="36">
        <v>44138</v>
      </c>
      <c r="L521" s="180">
        <v>2.019E-2</v>
      </c>
      <c r="M521" s="180">
        <v>0.18739</v>
      </c>
      <c r="N521" s="180">
        <v>0.29547000000000001</v>
      </c>
      <c r="O521" s="180">
        <v>0.14842</v>
      </c>
      <c r="P521" s="180">
        <v>1.6049999999999998E-2</v>
      </c>
      <c r="Q521" s="180">
        <v>0.13236999999999999</v>
      </c>
    </row>
    <row r="522" spans="2:17">
      <c r="B522" s="294" t="s">
        <v>12316</v>
      </c>
      <c r="C522" s="294">
        <v>2.0480000000000002E-2</v>
      </c>
      <c r="D522" s="294">
        <v>0.18583</v>
      </c>
      <c r="E522" s="294">
        <v>0.29613</v>
      </c>
      <c r="F522" s="294">
        <v>0.14895</v>
      </c>
      <c r="G522" s="294">
        <v>1.6049999999999998E-2</v>
      </c>
      <c r="H522" s="294">
        <v>0.13289999999999999</v>
      </c>
      <c r="K522" s="36">
        <v>44137</v>
      </c>
      <c r="L522" s="180">
        <v>2.0480000000000002E-2</v>
      </c>
      <c r="M522" s="180">
        <v>0.18583</v>
      </c>
      <c r="N522" s="180">
        <v>0.29613</v>
      </c>
      <c r="O522" s="180">
        <v>0.14895</v>
      </c>
      <c r="P522" s="180">
        <v>1.6049999999999998E-2</v>
      </c>
      <c r="Q522" s="180">
        <v>0.13289999999999999</v>
      </c>
    </row>
    <row r="523" spans="2:17">
      <c r="B523" s="294" t="s">
        <v>12317</v>
      </c>
      <c r="C523" s="294">
        <v>2.0959999999999999E-2</v>
      </c>
      <c r="D523" s="294">
        <v>0.18922</v>
      </c>
      <c r="E523" s="294">
        <v>0.29660999999999998</v>
      </c>
      <c r="F523" s="294">
        <v>0.15054000000000001</v>
      </c>
      <c r="G523" s="294">
        <v>1.5520000000000001E-2</v>
      </c>
      <c r="H523" s="294">
        <v>0.13502</v>
      </c>
      <c r="K523" s="36">
        <v>44134</v>
      </c>
      <c r="L523" s="180">
        <v>2.0959999999999999E-2</v>
      </c>
      <c r="M523" s="180">
        <v>0.18922</v>
      </c>
      <c r="N523" s="180">
        <v>0.29660999999999998</v>
      </c>
      <c r="O523" s="180">
        <v>0.15054000000000001</v>
      </c>
      <c r="P523" s="180">
        <v>1.5520000000000001E-2</v>
      </c>
      <c r="Q523" s="180">
        <v>0.13502</v>
      </c>
    </row>
    <row r="524" spans="2:17">
      <c r="B524" s="294" t="s">
        <v>12318</v>
      </c>
      <c r="C524" s="294">
        <v>2.0410000000000001E-2</v>
      </c>
      <c r="D524" s="294">
        <v>0.18523999999999999</v>
      </c>
      <c r="E524" s="294">
        <v>0.29942000000000002</v>
      </c>
      <c r="F524" s="294">
        <v>0.14684</v>
      </c>
      <c r="G524" s="294">
        <v>1.52E-2</v>
      </c>
      <c r="H524" s="294">
        <v>0.13164000000000001</v>
      </c>
      <c r="K524" s="36">
        <v>44133</v>
      </c>
      <c r="L524" s="180">
        <v>2.0410000000000001E-2</v>
      </c>
      <c r="M524" s="180">
        <v>0.18523999999999999</v>
      </c>
      <c r="N524" s="180">
        <v>0.29942000000000002</v>
      </c>
      <c r="O524" s="180">
        <v>0.14684</v>
      </c>
      <c r="P524" s="180">
        <v>1.52E-2</v>
      </c>
      <c r="Q524" s="180">
        <v>0.13164000000000001</v>
      </c>
    </row>
    <row r="525" spans="2:17">
      <c r="B525" s="294" t="s">
        <v>12319</v>
      </c>
      <c r="C525" s="294">
        <v>2.019E-2</v>
      </c>
      <c r="D525" s="294">
        <v>0.18412000000000001</v>
      </c>
      <c r="E525" s="294">
        <v>0.30103000000000002</v>
      </c>
      <c r="F525" s="294">
        <v>0.14627000000000001</v>
      </c>
      <c r="G525" s="294">
        <v>1.4970000000000001E-2</v>
      </c>
      <c r="H525" s="294">
        <v>0.1313</v>
      </c>
      <c r="K525" s="36">
        <v>44132</v>
      </c>
      <c r="L525" s="180">
        <v>2.019E-2</v>
      </c>
      <c r="M525" s="180">
        <v>0.18412000000000001</v>
      </c>
      <c r="N525" s="180">
        <v>0.30103000000000002</v>
      </c>
      <c r="O525" s="180">
        <v>0.14627000000000001</v>
      </c>
      <c r="P525" s="180">
        <v>1.4970000000000001E-2</v>
      </c>
      <c r="Q525" s="180">
        <v>0.1313</v>
      </c>
    </row>
    <row r="526" spans="2:17">
      <c r="B526" s="294" t="s">
        <v>12320</v>
      </c>
      <c r="C526" s="294">
        <v>2.0209999999999999E-2</v>
      </c>
      <c r="D526" s="294">
        <v>0.17868999999999999</v>
      </c>
      <c r="E526" s="294">
        <v>0.30109000000000002</v>
      </c>
      <c r="F526" s="294">
        <v>0.14358000000000001</v>
      </c>
      <c r="G526" s="294">
        <v>1.507E-2</v>
      </c>
      <c r="H526" s="294">
        <v>0.12851000000000001</v>
      </c>
      <c r="K526" s="36">
        <v>44131</v>
      </c>
      <c r="L526" s="180">
        <v>2.0209999999999999E-2</v>
      </c>
      <c r="M526" s="180">
        <v>0.17868999999999999</v>
      </c>
      <c r="N526" s="180">
        <v>0.30109000000000002</v>
      </c>
      <c r="O526" s="180">
        <v>0.14358000000000001</v>
      </c>
      <c r="P526" s="180">
        <v>1.507E-2</v>
      </c>
      <c r="Q526" s="180">
        <v>0.12851000000000001</v>
      </c>
    </row>
    <row r="527" spans="2:17">
      <c r="B527" s="294" t="s">
        <v>12321</v>
      </c>
      <c r="C527" s="294">
        <v>2.009E-2</v>
      </c>
      <c r="D527" s="294">
        <v>0.17710999999999999</v>
      </c>
      <c r="E527" s="294">
        <v>0.30164000000000002</v>
      </c>
      <c r="F527" s="294">
        <v>0.14255000000000001</v>
      </c>
      <c r="G527" s="294">
        <v>1.485E-2</v>
      </c>
      <c r="H527" s="294">
        <v>0.12770000000000001</v>
      </c>
      <c r="K527" s="36">
        <v>44130</v>
      </c>
      <c r="L527" s="180">
        <v>2.009E-2</v>
      </c>
      <c r="M527" s="180">
        <v>0.17710999999999999</v>
      </c>
      <c r="N527" s="180">
        <v>0.30164000000000002</v>
      </c>
      <c r="O527" s="180">
        <v>0.14255000000000001</v>
      </c>
      <c r="P527" s="180">
        <v>1.485E-2</v>
      </c>
      <c r="Q527" s="180">
        <v>0.12770000000000001</v>
      </c>
    </row>
    <row r="528" spans="2:17">
      <c r="B528" s="294" t="s">
        <v>12322</v>
      </c>
      <c r="C528" s="294">
        <v>2.0029999999999999E-2</v>
      </c>
      <c r="D528" s="294">
        <v>0.17848</v>
      </c>
      <c r="E528" s="294">
        <v>0.29944999999999999</v>
      </c>
      <c r="F528" s="294">
        <v>0.14186000000000001</v>
      </c>
      <c r="G528" s="294">
        <v>1.495E-2</v>
      </c>
      <c r="H528" s="294">
        <v>0.12691</v>
      </c>
      <c r="K528" s="36">
        <v>44127</v>
      </c>
      <c r="L528" s="180">
        <v>2.0029999999999999E-2</v>
      </c>
      <c r="M528" s="180">
        <v>0.17848</v>
      </c>
      <c r="N528" s="180">
        <v>0.29944999999999999</v>
      </c>
      <c r="O528" s="180">
        <v>0.14186000000000001</v>
      </c>
      <c r="P528" s="180">
        <v>1.495E-2</v>
      </c>
      <c r="Q528" s="180">
        <v>0.12691</v>
      </c>
    </row>
    <row r="529" spans="2:17">
      <c r="B529" s="294" t="s">
        <v>12323</v>
      </c>
      <c r="C529" s="294">
        <v>2.01E-2</v>
      </c>
      <c r="D529" s="294">
        <v>0.17929999999999999</v>
      </c>
      <c r="E529" s="294">
        <v>0.30096000000000001</v>
      </c>
      <c r="F529" s="294">
        <v>0.14196</v>
      </c>
      <c r="G529" s="294">
        <v>1.5049999999999999E-2</v>
      </c>
      <c r="H529" s="294">
        <v>0.12691</v>
      </c>
      <c r="K529" s="36">
        <v>44126</v>
      </c>
      <c r="L529" s="180">
        <v>2.01E-2</v>
      </c>
      <c r="M529" s="180">
        <v>0.17929999999999999</v>
      </c>
      <c r="N529" s="180">
        <v>0.30096000000000001</v>
      </c>
      <c r="O529" s="180">
        <v>0.14196</v>
      </c>
      <c r="P529" s="180">
        <v>1.5049999999999999E-2</v>
      </c>
      <c r="Q529" s="180">
        <v>0.12691</v>
      </c>
    </row>
    <row r="530" spans="2:17">
      <c r="B530" s="294" t="s">
        <v>12324</v>
      </c>
      <c r="C530" s="294">
        <v>0.02</v>
      </c>
      <c r="D530" s="294">
        <v>0.17777000000000001</v>
      </c>
      <c r="E530" s="294">
        <v>0.30046</v>
      </c>
      <c r="F530" s="294">
        <v>0.14104</v>
      </c>
      <c r="G530" s="294">
        <v>1.52E-2</v>
      </c>
      <c r="H530" s="294">
        <v>0.12584000000000001</v>
      </c>
      <c r="K530" s="36">
        <v>44125</v>
      </c>
      <c r="L530" s="180">
        <v>0.02</v>
      </c>
      <c r="M530" s="180">
        <v>0.17777000000000001</v>
      </c>
      <c r="N530" s="180">
        <v>0.30046</v>
      </c>
      <c r="O530" s="180">
        <v>0.14104</v>
      </c>
      <c r="P530" s="180">
        <v>1.52E-2</v>
      </c>
      <c r="Q530" s="180">
        <v>0.12584000000000001</v>
      </c>
    </row>
    <row r="531" spans="2:17">
      <c r="B531" s="294" t="s">
        <v>12325</v>
      </c>
      <c r="C531" s="294">
        <v>2.0070000000000001E-2</v>
      </c>
      <c r="D531" s="294">
        <v>0.18249000000000001</v>
      </c>
      <c r="E531" s="294">
        <v>0.29971999999999999</v>
      </c>
      <c r="F531" s="294">
        <v>0.14348</v>
      </c>
      <c r="G531" s="294">
        <v>1.465E-2</v>
      </c>
      <c r="H531" s="294">
        <v>0.12883</v>
      </c>
      <c r="K531" s="36">
        <v>44124</v>
      </c>
      <c r="L531" s="180">
        <v>2.0070000000000001E-2</v>
      </c>
      <c r="M531" s="180">
        <v>0.18249000000000001</v>
      </c>
      <c r="N531" s="180">
        <v>0.29971999999999999</v>
      </c>
      <c r="O531" s="180">
        <v>0.14348</v>
      </c>
      <c r="P531" s="180">
        <v>1.465E-2</v>
      </c>
      <c r="Q531" s="180">
        <v>0.12883</v>
      </c>
    </row>
    <row r="532" spans="2:17">
      <c r="B532" s="294" t="s">
        <v>12326</v>
      </c>
      <c r="C532" s="294">
        <v>2.017E-2</v>
      </c>
      <c r="D532" s="294">
        <v>0.18284</v>
      </c>
      <c r="E532" s="294">
        <v>0.29855999999999999</v>
      </c>
      <c r="F532" s="294">
        <v>0.14344000000000001</v>
      </c>
      <c r="G532" s="294">
        <v>1.44E-2</v>
      </c>
      <c r="H532" s="294">
        <v>0.12903999999999999</v>
      </c>
      <c r="K532" s="36">
        <v>44123</v>
      </c>
      <c r="L532" s="180">
        <v>2.017E-2</v>
      </c>
      <c r="M532" s="180">
        <v>0.18284</v>
      </c>
      <c r="N532" s="180">
        <v>0.29855999999999999</v>
      </c>
      <c r="O532" s="180">
        <v>0.14344000000000001</v>
      </c>
      <c r="P532" s="180">
        <v>1.44E-2</v>
      </c>
      <c r="Q532" s="180">
        <v>0.12903999999999999</v>
      </c>
    </row>
    <row r="533" spans="2:17">
      <c r="B533" s="294" t="s">
        <v>12327</v>
      </c>
      <c r="C533" s="294">
        <v>2.026E-2</v>
      </c>
      <c r="D533" s="294">
        <v>0.17676</v>
      </c>
      <c r="E533" s="294">
        <v>0.29831000000000002</v>
      </c>
      <c r="F533" s="294">
        <v>0.13994000000000001</v>
      </c>
      <c r="G533" s="294">
        <v>1.4999999999999999E-2</v>
      </c>
      <c r="H533" s="294">
        <v>0.12494</v>
      </c>
      <c r="K533" s="36">
        <v>44120</v>
      </c>
      <c r="L533" s="180">
        <v>2.026E-2</v>
      </c>
      <c r="M533" s="180">
        <v>0.17676</v>
      </c>
      <c r="N533" s="180">
        <v>0.29831000000000002</v>
      </c>
      <c r="O533" s="180">
        <v>0.13994000000000001</v>
      </c>
      <c r="P533" s="180">
        <v>1.4999999999999999E-2</v>
      </c>
      <c r="Q533" s="180">
        <v>0.12494</v>
      </c>
    </row>
    <row r="534" spans="2:17">
      <c r="B534" s="294" t="s">
        <v>12328</v>
      </c>
      <c r="C534" s="294">
        <v>2.0230000000000001E-2</v>
      </c>
      <c r="D534" s="294">
        <v>0.17438000000000001</v>
      </c>
      <c r="E534" s="294">
        <v>0.29824000000000001</v>
      </c>
      <c r="F534" s="294">
        <v>0.13925000000000001</v>
      </c>
      <c r="G534" s="294">
        <v>1.472E-2</v>
      </c>
      <c r="H534" s="294">
        <v>0.12453</v>
      </c>
      <c r="K534" s="36">
        <v>44119</v>
      </c>
      <c r="L534" s="180">
        <v>2.0230000000000001E-2</v>
      </c>
      <c r="M534" s="180">
        <v>0.17438000000000001</v>
      </c>
      <c r="N534" s="180">
        <v>0.29824000000000001</v>
      </c>
      <c r="O534" s="180">
        <v>0.13925000000000001</v>
      </c>
      <c r="P534" s="180">
        <v>1.472E-2</v>
      </c>
      <c r="Q534" s="180">
        <v>0.12453</v>
      </c>
    </row>
    <row r="535" spans="2:17">
      <c r="B535" s="294" t="s">
        <v>12329</v>
      </c>
      <c r="C535" s="294">
        <v>2.0060000000000001E-2</v>
      </c>
      <c r="D535" s="294">
        <v>0.17473</v>
      </c>
      <c r="E535" s="294">
        <v>0.29825000000000002</v>
      </c>
      <c r="F535" s="294">
        <v>0.13894999999999999</v>
      </c>
      <c r="G535" s="294">
        <v>1.512E-2</v>
      </c>
      <c r="H535" s="294">
        <v>0.12383</v>
      </c>
      <c r="K535" s="36">
        <v>44118</v>
      </c>
      <c r="L535" s="180">
        <v>2.0060000000000001E-2</v>
      </c>
      <c r="M535" s="180">
        <v>0.17473</v>
      </c>
      <c r="N535" s="180">
        <v>0.29825000000000002</v>
      </c>
      <c r="O535" s="180">
        <v>0.13894999999999999</v>
      </c>
      <c r="P535" s="180">
        <v>1.512E-2</v>
      </c>
      <c r="Q535" s="180">
        <v>0.12383</v>
      </c>
    </row>
    <row r="536" spans="2:17">
      <c r="B536" s="294" t="s">
        <v>12330</v>
      </c>
      <c r="C536" s="294">
        <v>1.9869999999999999E-2</v>
      </c>
      <c r="D536" s="294">
        <v>0.17416000000000001</v>
      </c>
      <c r="E536" s="294">
        <v>0.29794999999999999</v>
      </c>
      <c r="F536" s="294">
        <v>0.13807</v>
      </c>
      <c r="G536" s="294">
        <v>1.52E-2</v>
      </c>
      <c r="H536" s="294">
        <v>0.12286999999999999</v>
      </c>
      <c r="K536" s="36">
        <v>44117</v>
      </c>
      <c r="L536" s="180">
        <v>1.9869999999999999E-2</v>
      </c>
      <c r="M536" s="180">
        <v>0.17416000000000001</v>
      </c>
      <c r="N536" s="180">
        <v>0.29794999999999999</v>
      </c>
      <c r="O536" s="180">
        <v>0.13807</v>
      </c>
      <c r="P536" s="180">
        <v>1.52E-2</v>
      </c>
      <c r="Q536" s="180">
        <v>0.12286999999999999</v>
      </c>
    </row>
    <row r="537" spans="2:17">
      <c r="B537" s="294" t="s">
        <v>12331</v>
      </c>
      <c r="C537" s="294">
        <v>1.9869999999999999E-2</v>
      </c>
      <c r="D537" s="294">
        <v>0.17613000000000001</v>
      </c>
      <c r="E537" s="294">
        <v>0.29831999999999997</v>
      </c>
      <c r="F537" s="294">
        <v>0.13930000000000001</v>
      </c>
      <c r="G537" s="294">
        <v>1.5570000000000001E-2</v>
      </c>
      <c r="H537" s="294">
        <v>0.12373000000000001</v>
      </c>
      <c r="K537" s="36">
        <v>44116</v>
      </c>
      <c r="L537" s="180">
        <v>1.9869999999999999E-2</v>
      </c>
      <c r="M537" s="180">
        <v>0.17613000000000001</v>
      </c>
      <c r="N537" s="180">
        <v>0.29831999999999997</v>
      </c>
      <c r="O537" s="180">
        <v>0.13930000000000001</v>
      </c>
      <c r="P537" s="180">
        <v>1.5570000000000001E-2</v>
      </c>
      <c r="Q537" s="180">
        <v>0.12373000000000001</v>
      </c>
    </row>
    <row r="538" spans="2:17">
      <c r="B538" s="294" t="s">
        <v>12332</v>
      </c>
      <c r="C538" s="294">
        <v>2.0029999999999999E-2</v>
      </c>
      <c r="D538" s="294">
        <v>0.18117</v>
      </c>
      <c r="E538" s="294">
        <v>0.30077999999999999</v>
      </c>
      <c r="F538" s="294">
        <v>0.14105000000000001</v>
      </c>
      <c r="G538" s="294">
        <v>1.541E-2</v>
      </c>
      <c r="H538" s="294">
        <v>0.12564</v>
      </c>
      <c r="K538" s="36">
        <v>44112</v>
      </c>
      <c r="L538" s="180">
        <v>2.0029999999999999E-2</v>
      </c>
      <c r="M538" s="180">
        <v>0.18117</v>
      </c>
      <c r="N538" s="180">
        <v>0.30077999999999999</v>
      </c>
      <c r="O538" s="180">
        <v>0.14105000000000001</v>
      </c>
      <c r="P538" s="180">
        <v>1.541E-2</v>
      </c>
      <c r="Q538" s="180">
        <v>0.12564</v>
      </c>
    </row>
    <row r="539" spans="2:17">
      <c r="B539" s="294" t="s">
        <v>12333</v>
      </c>
      <c r="C539" s="294">
        <v>2.0029999999999999E-2</v>
      </c>
      <c r="D539" s="294">
        <v>0.17910000000000001</v>
      </c>
      <c r="E539" s="294">
        <v>0.30377999999999999</v>
      </c>
      <c r="F539" s="294">
        <v>0.14016999999999999</v>
      </c>
      <c r="G539" s="294">
        <v>1.533E-2</v>
      </c>
      <c r="H539" s="294">
        <v>0.12484000000000001</v>
      </c>
      <c r="K539" s="36">
        <v>44111</v>
      </c>
      <c r="L539" s="180">
        <v>2.0029999999999999E-2</v>
      </c>
      <c r="M539" s="180">
        <v>0.17910000000000001</v>
      </c>
      <c r="N539" s="180">
        <v>0.30377999999999999</v>
      </c>
      <c r="O539" s="180">
        <v>0.14016999999999999</v>
      </c>
      <c r="P539" s="180">
        <v>1.533E-2</v>
      </c>
      <c r="Q539" s="180">
        <v>0.12484000000000001</v>
      </c>
    </row>
    <row r="540" spans="2:17">
      <c r="B540" s="294" t="s">
        <v>12334</v>
      </c>
      <c r="C540" s="294">
        <v>2.026E-2</v>
      </c>
      <c r="D540" s="294">
        <v>0.17788999999999999</v>
      </c>
      <c r="E540" s="294">
        <v>0.30392000000000002</v>
      </c>
      <c r="F540" s="294">
        <v>0.13974</v>
      </c>
      <c r="G540" s="294">
        <v>1.5350000000000001E-2</v>
      </c>
      <c r="H540" s="294">
        <v>0.12439</v>
      </c>
      <c r="K540" s="36">
        <v>44110</v>
      </c>
      <c r="L540" s="180">
        <v>2.026E-2</v>
      </c>
      <c r="M540" s="180">
        <v>0.17788999999999999</v>
      </c>
      <c r="N540" s="180">
        <v>0.30392000000000002</v>
      </c>
      <c r="O540" s="180">
        <v>0.13974</v>
      </c>
      <c r="P540" s="180">
        <v>1.5350000000000001E-2</v>
      </c>
      <c r="Q540" s="180">
        <v>0.12439</v>
      </c>
    </row>
    <row r="541" spans="2:17">
      <c r="B541" s="294" t="s">
        <v>12335</v>
      </c>
      <c r="C541" s="294">
        <v>2.0400000000000001E-2</v>
      </c>
      <c r="D541" s="294">
        <v>0.18579999999999999</v>
      </c>
      <c r="E541" s="294">
        <v>0.30415999999999999</v>
      </c>
      <c r="F541" s="294">
        <v>0.14324999999999999</v>
      </c>
      <c r="G541" s="294">
        <v>1.4800000000000001E-2</v>
      </c>
      <c r="H541" s="294">
        <v>0.12845000000000001</v>
      </c>
      <c r="K541" s="36">
        <v>44109</v>
      </c>
      <c r="L541" s="180">
        <v>2.0400000000000001E-2</v>
      </c>
      <c r="M541" s="180">
        <v>0.18579999999999999</v>
      </c>
      <c r="N541" s="180">
        <v>0.30415999999999999</v>
      </c>
      <c r="O541" s="180">
        <v>0.14324999999999999</v>
      </c>
      <c r="P541" s="180">
        <v>1.4800000000000001E-2</v>
      </c>
      <c r="Q541" s="180">
        <v>0.12845000000000001</v>
      </c>
    </row>
    <row r="542" spans="2:17">
      <c r="B542" s="294" t="s">
        <v>12336</v>
      </c>
      <c r="C542" s="294">
        <v>2.068E-2</v>
      </c>
      <c r="D542" s="294">
        <v>0.18495</v>
      </c>
      <c r="E542" s="294">
        <v>0.30481999999999998</v>
      </c>
      <c r="F542" s="294">
        <v>0.14324999999999999</v>
      </c>
      <c r="G542" s="294">
        <v>1.427E-2</v>
      </c>
      <c r="H542" s="294">
        <v>0.12898000000000001</v>
      </c>
      <c r="K542" s="36">
        <v>44103</v>
      </c>
      <c r="L542" s="180">
        <v>2.068E-2</v>
      </c>
      <c r="M542" s="180">
        <v>0.18495</v>
      </c>
      <c r="N542" s="180">
        <v>0.30481999999999998</v>
      </c>
      <c r="O542" s="180">
        <v>0.14324999999999999</v>
      </c>
      <c r="P542" s="180">
        <v>1.427E-2</v>
      </c>
      <c r="Q542" s="180">
        <v>0.12898000000000001</v>
      </c>
    </row>
    <row r="543" spans="2:17">
      <c r="B543" s="294" t="s">
        <v>12337</v>
      </c>
      <c r="C543" s="294">
        <v>2.0799999999999999E-2</v>
      </c>
      <c r="D543" s="294">
        <v>0.17998</v>
      </c>
      <c r="E543" s="294">
        <v>0.30481999999999998</v>
      </c>
      <c r="F543" s="294">
        <v>0.14249999999999999</v>
      </c>
      <c r="G543" s="294">
        <v>1.427E-2</v>
      </c>
      <c r="H543" s="294">
        <v>0.12823000000000001</v>
      </c>
      <c r="K543" s="36">
        <v>44102</v>
      </c>
      <c r="L543" s="180">
        <v>2.0799999999999999E-2</v>
      </c>
      <c r="M543" s="180">
        <v>0.17998</v>
      </c>
      <c r="N543" s="180">
        <v>0.30481999999999998</v>
      </c>
      <c r="O543" s="180">
        <v>0.14249999999999999</v>
      </c>
      <c r="P543" s="180">
        <v>1.427E-2</v>
      </c>
      <c r="Q543" s="180">
        <v>0.12823000000000001</v>
      </c>
    </row>
    <row r="544" spans="2:17">
      <c r="B544" s="294" t="s">
        <v>12338</v>
      </c>
      <c r="C544" s="294">
        <v>2.111E-2</v>
      </c>
      <c r="D544" s="294">
        <v>0.18620999999999999</v>
      </c>
      <c r="E544" s="294">
        <v>0.30468000000000001</v>
      </c>
      <c r="F544" s="294">
        <v>0.14643</v>
      </c>
      <c r="G544" s="294">
        <v>1.427E-2</v>
      </c>
      <c r="H544" s="294">
        <v>0.13216</v>
      </c>
      <c r="K544" s="36">
        <v>44099</v>
      </c>
      <c r="L544" s="180">
        <v>2.111E-2</v>
      </c>
      <c r="M544" s="180">
        <v>0.18620999999999999</v>
      </c>
      <c r="N544" s="180">
        <v>0.30468000000000001</v>
      </c>
      <c r="O544" s="180">
        <v>0.14643</v>
      </c>
      <c r="P544" s="180">
        <v>1.427E-2</v>
      </c>
      <c r="Q544" s="180">
        <v>0.13216</v>
      </c>
    </row>
    <row r="545" spans="2:17">
      <c r="B545" s="294" t="s">
        <v>12339</v>
      </c>
      <c r="C545" s="294">
        <v>2.1180000000000001E-2</v>
      </c>
      <c r="D545" s="294">
        <v>0.18581</v>
      </c>
      <c r="E545" s="294">
        <v>0.30467</v>
      </c>
      <c r="F545" s="294">
        <v>0.14699999999999999</v>
      </c>
      <c r="G545" s="294">
        <v>1.427E-2</v>
      </c>
      <c r="H545" s="294">
        <v>0.13272999999999999</v>
      </c>
      <c r="K545" s="36">
        <v>44098</v>
      </c>
      <c r="L545" s="180">
        <v>2.1180000000000001E-2</v>
      </c>
      <c r="M545" s="180">
        <v>0.18581</v>
      </c>
      <c r="N545" s="180">
        <v>0.30467</v>
      </c>
      <c r="O545" s="180">
        <v>0.14699999999999999</v>
      </c>
      <c r="P545" s="180">
        <v>1.427E-2</v>
      </c>
      <c r="Q545" s="180">
        <v>0.13272999999999999</v>
      </c>
    </row>
    <row r="546" spans="2:17">
      <c r="B546" s="294" t="s">
        <v>12340</v>
      </c>
      <c r="C546" s="294">
        <v>2.068E-2</v>
      </c>
      <c r="D546" s="294">
        <v>0.19713</v>
      </c>
      <c r="E546" s="294">
        <v>0.30479000000000001</v>
      </c>
      <c r="F546" s="294">
        <v>0.15112</v>
      </c>
      <c r="G546" s="294">
        <v>1.4500000000000001E-2</v>
      </c>
      <c r="H546" s="294">
        <v>0.13661999999999999</v>
      </c>
      <c r="K546" s="36">
        <v>44097</v>
      </c>
      <c r="L546" s="180">
        <v>2.068E-2</v>
      </c>
      <c r="M546" s="180">
        <v>0.19713</v>
      </c>
      <c r="N546" s="180">
        <v>0.30479000000000001</v>
      </c>
      <c r="O546" s="180">
        <v>0.15112</v>
      </c>
      <c r="P546" s="180">
        <v>1.4500000000000001E-2</v>
      </c>
      <c r="Q546" s="180">
        <v>0.13661999999999999</v>
      </c>
    </row>
    <row r="547" spans="2:17">
      <c r="B547" s="294" t="s">
        <v>12341</v>
      </c>
      <c r="C547" s="294">
        <v>2.0750000000000001E-2</v>
      </c>
      <c r="D547" s="294">
        <v>0.18568999999999999</v>
      </c>
      <c r="E547" s="294">
        <v>0.30518000000000001</v>
      </c>
      <c r="F547" s="294">
        <v>0.14466000000000001</v>
      </c>
      <c r="G547" s="294">
        <v>1.4670000000000001E-2</v>
      </c>
      <c r="H547" s="294">
        <v>0.12998999999999999</v>
      </c>
      <c r="K547" s="36">
        <v>44096</v>
      </c>
      <c r="L547" s="180">
        <v>2.0750000000000001E-2</v>
      </c>
      <c r="M547" s="180">
        <v>0.18568999999999999</v>
      </c>
      <c r="N547" s="180">
        <v>0.30518000000000001</v>
      </c>
      <c r="O547" s="180">
        <v>0.14466000000000001</v>
      </c>
      <c r="P547" s="180">
        <v>1.4670000000000001E-2</v>
      </c>
      <c r="Q547" s="180">
        <v>0.12998999999999999</v>
      </c>
    </row>
    <row r="548" spans="2:17">
      <c r="B548" s="294" t="s">
        <v>12342</v>
      </c>
      <c r="C548" s="294">
        <v>2.026E-2</v>
      </c>
      <c r="D548" s="294">
        <v>0.18609999999999999</v>
      </c>
      <c r="E548" s="294">
        <v>0.30570000000000003</v>
      </c>
      <c r="F548" s="294">
        <v>0.14349999999999999</v>
      </c>
      <c r="G548" s="294">
        <v>1.495E-2</v>
      </c>
      <c r="H548" s="294">
        <v>0.12855</v>
      </c>
      <c r="K548" s="36">
        <v>44095</v>
      </c>
      <c r="L548" s="180">
        <v>2.026E-2</v>
      </c>
      <c r="M548" s="180">
        <v>0.18609999999999999</v>
      </c>
      <c r="N548" s="180">
        <v>0.30570000000000003</v>
      </c>
      <c r="O548" s="180">
        <v>0.14349999999999999</v>
      </c>
      <c r="P548" s="180">
        <v>1.495E-2</v>
      </c>
      <c r="Q548" s="180">
        <v>0.12855</v>
      </c>
    </row>
    <row r="549" spans="2:17">
      <c r="B549" s="294" t="s">
        <v>12343</v>
      </c>
      <c r="C549" s="294">
        <v>2.001E-2</v>
      </c>
      <c r="D549" s="294">
        <v>0.18776000000000001</v>
      </c>
      <c r="E549" s="294">
        <v>0.30553999999999998</v>
      </c>
      <c r="F549" s="294">
        <v>0.14374999999999999</v>
      </c>
      <c r="G549" s="294">
        <v>1.5049999999999999E-2</v>
      </c>
      <c r="H549" s="294">
        <v>0.12870000000000001</v>
      </c>
      <c r="K549" s="36">
        <v>44092</v>
      </c>
      <c r="L549" s="180">
        <v>2.001E-2</v>
      </c>
      <c r="M549" s="180">
        <v>0.18776000000000001</v>
      </c>
      <c r="N549" s="180">
        <v>0.30553999999999998</v>
      </c>
      <c r="O549" s="180">
        <v>0.14374999999999999</v>
      </c>
      <c r="P549" s="180">
        <v>1.5049999999999999E-2</v>
      </c>
      <c r="Q549" s="180">
        <v>0.12870000000000001</v>
      </c>
    </row>
    <row r="550" spans="2:17">
      <c r="B550" s="294" t="s">
        <v>12344</v>
      </c>
      <c r="C550" s="294">
        <v>1.9970000000000002E-2</v>
      </c>
      <c r="D550" s="294">
        <v>0.19239999999999999</v>
      </c>
      <c r="E550" s="294">
        <v>0.30653000000000002</v>
      </c>
      <c r="F550" s="294">
        <v>0.14535000000000001</v>
      </c>
      <c r="G550" s="294">
        <v>1.4999999999999999E-2</v>
      </c>
      <c r="H550" s="294">
        <v>0.13034999999999999</v>
      </c>
      <c r="K550" s="36">
        <v>44091</v>
      </c>
      <c r="L550" s="180">
        <v>1.9970000000000002E-2</v>
      </c>
      <c r="M550" s="180">
        <v>0.19239999999999999</v>
      </c>
      <c r="N550" s="180">
        <v>0.30653000000000002</v>
      </c>
      <c r="O550" s="180">
        <v>0.14535000000000001</v>
      </c>
      <c r="P550" s="180">
        <v>1.4999999999999999E-2</v>
      </c>
      <c r="Q550" s="180">
        <v>0.13034999999999999</v>
      </c>
    </row>
    <row r="551" spans="2:17">
      <c r="B551" s="294" t="s">
        <v>12345</v>
      </c>
      <c r="C551" s="294">
        <v>1.9720000000000001E-2</v>
      </c>
      <c r="D551" s="294">
        <v>0.19359999999999999</v>
      </c>
      <c r="E551" s="294">
        <v>0.30586999999999998</v>
      </c>
      <c r="F551" s="294">
        <v>0.14488000000000001</v>
      </c>
      <c r="G551" s="294">
        <v>1.482E-2</v>
      </c>
      <c r="H551" s="294">
        <v>0.13006000000000001</v>
      </c>
      <c r="K551" s="36">
        <v>44090</v>
      </c>
      <c r="L551" s="180">
        <v>1.9720000000000001E-2</v>
      </c>
      <c r="M551" s="180">
        <v>0.19359999999999999</v>
      </c>
      <c r="N551" s="180">
        <v>0.30586999999999998</v>
      </c>
      <c r="O551" s="180">
        <v>0.14488000000000001</v>
      </c>
      <c r="P551" s="180">
        <v>1.482E-2</v>
      </c>
      <c r="Q551" s="180">
        <v>0.13006000000000001</v>
      </c>
    </row>
    <row r="552" spans="2:17">
      <c r="B552" s="294" t="s">
        <v>12346</v>
      </c>
      <c r="C552" s="294">
        <v>1.9650000000000001E-2</v>
      </c>
      <c r="D552" s="294">
        <v>0.19528999999999999</v>
      </c>
      <c r="E552" s="294">
        <v>0.30613000000000001</v>
      </c>
      <c r="F552" s="294">
        <v>0.14491000000000001</v>
      </c>
      <c r="G552" s="294">
        <v>1.4999999999999999E-2</v>
      </c>
      <c r="H552" s="294">
        <v>0.12991</v>
      </c>
      <c r="K552" s="36">
        <v>44089</v>
      </c>
      <c r="L552" s="180">
        <v>1.9650000000000001E-2</v>
      </c>
      <c r="M552" s="180">
        <v>0.19528999999999999</v>
      </c>
      <c r="N552" s="180">
        <v>0.30613000000000001</v>
      </c>
      <c r="O552" s="180">
        <v>0.14491000000000001</v>
      </c>
      <c r="P552" s="180">
        <v>1.4999999999999999E-2</v>
      </c>
      <c r="Q552" s="180">
        <v>0.12991</v>
      </c>
    </row>
    <row r="553" spans="2:17">
      <c r="B553" s="294" t="s">
        <v>12347</v>
      </c>
      <c r="C553" s="294">
        <v>1.9789999999999999E-2</v>
      </c>
      <c r="D553" s="294">
        <v>0.19167999999999999</v>
      </c>
      <c r="E553" s="294">
        <v>0.30651</v>
      </c>
      <c r="F553" s="294">
        <v>0.14374000000000001</v>
      </c>
      <c r="G553" s="294">
        <v>1.512E-2</v>
      </c>
      <c r="H553" s="294">
        <v>0.12862000000000001</v>
      </c>
      <c r="K553" s="36">
        <v>44088</v>
      </c>
      <c r="L553" s="180">
        <v>1.9789999999999999E-2</v>
      </c>
      <c r="M553" s="180">
        <v>0.19167999999999999</v>
      </c>
      <c r="N553" s="180">
        <v>0.30651</v>
      </c>
      <c r="O553" s="180">
        <v>0.14374000000000001</v>
      </c>
      <c r="P553" s="180">
        <v>1.512E-2</v>
      </c>
      <c r="Q553" s="180">
        <v>0.12862000000000001</v>
      </c>
    </row>
    <row r="554" spans="2:17">
      <c r="B554" s="294" t="s">
        <v>12348</v>
      </c>
      <c r="C554" s="294">
        <v>2.0060000000000001E-2</v>
      </c>
      <c r="D554" s="294">
        <v>0.19247</v>
      </c>
      <c r="E554" s="294">
        <v>0.30725999999999998</v>
      </c>
      <c r="F554" s="294">
        <v>0.14434</v>
      </c>
      <c r="G554" s="294">
        <v>1.532E-2</v>
      </c>
      <c r="H554" s="294">
        <v>0.12902</v>
      </c>
      <c r="K554" s="36">
        <v>44085</v>
      </c>
      <c r="L554" s="180">
        <v>2.0060000000000001E-2</v>
      </c>
      <c r="M554" s="180">
        <v>0.19247</v>
      </c>
      <c r="N554" s="180">
        <v>0.30725999999999998</v>
      </c>
      <c r="O554" s="180">
        <v>0.14434</v>
      </c>
      <c r="P554" s="180">
        <v>1.532E-2</v>
      </c>
      <c r="Q554" s="180">
        <v>0.12902</v>
      </c>
    </row>
    <row r="555" spans="2:17">
      <c r="B555" s="294" t="s">
        <v>12349</v>
      </c>
      <c r="C555" s="294">
        <v>2.0060000000000001E-2</v>
      </c>
      <c r="D555" s="294">
        <v>0.19405</v>
      </c>
      <c r="E555" s="294">
        <v>0.30753999999999998</v>
      </c>
      <c r="F555" s="294">
        <v>0.1447</v>
      </c>
      <c r="G555" s="294">
        <v>1.5219999999999999E-2</v>
      </c>
      <c r="H555" s="294">
        <v>0.12948000000000001</v>
      </c>
      <c r="K555" s="36">
        <v>44084</v>
      </c>
      <c r="L555" s="180">
        <v>2.0060000000000001E-2</v>
      </c>
      <c r="M555" s="180">
        <v>0.19405</v>
      </c>
      <c r="N555" s="180">
        <v>0.30753999999999998</v>
      </c>
      <c r="O555" s="180">
        <v>0.1447</v>
      </c>
      <c r="P555" s="180">
        <v>1.5219999999999999E-2</v>
      </c>
      <c r="Q555" s="180">
        <v>0.12948000000000001</v>
      </c>
    </row>
    <row r="556" spans="2:17">
      <c r="B556" s="294" t="s">
        <v>12350</v>
      </c>
      <c r="C556" s="294">
        <v>2.0240000000000001E-2</v>
      </c>
      <c r="D556" s="294">
        <v>0.19203999999999999</v>
      </c>
      <c r="E556" s="294">
        <v>0.30842000000000003</v>
      </c>
      <c r="F556" s="294">
        <v>0.14418</v>
      </c>
      <c r="G556" s="294">
        <v>1.5169999999999999E-2</v>
      </c>
      <c r="H556" s="294">
        <v>0.12901000000000001</v>
      </c>
      <c r="K556" s="36">
        <v>44083</v>
      </c>
      <c r="L556" s="180">
        <v>2.0240000000000001E-2</v>
      </c>
      <c r="M556" s="180">
        <v>0.19203999999999999</v>
      </c>
      <c r="N556" s="180">
        <v>0.30842000000000003</v>
      </c>
      <c r="O556" s="180">
        <v>0.14418</v>
      </c>
      <c r="P556" s="180">
        <v>1.5169999999999999E-2</v>
      </c>
      <c r="Q556" s="180">
        <v>0.12901000000000001</v>
      </c>
    </row>
    <row r="557" spans="2:17">
      <c r="B557" s="294" t="s">
        <v>12351</v>
      </c>
      <c r="C557" s="294">
        <v>2.0029999999999999E-2</v>
      </c>
      <c r="D557" s="294">
        <v>0.19289000000000001</v>
      </c>
      <c r="E557" s="294">
        <v>0.30908000000000002</v>
      </c>
      <c r="F557" s="294">
        <v>0.14341000000000001</v>
      </c>
      <c r="G557" s="294">
        <v>1.55E-2</v>
      </c>
      <c r="H557" s="294">
        <v>0.12791</v>
      </c>
      <c r="K557" s="36">
        <v>44082</v>
      </c>
      <c r="L557" s="180">
        <v>2.0029999999999999E-2</v>
      </c>
      <c r="M557" s="180">
        <v>0.19289000000000001</v>
      </c>
      <c r="N557" s="180">
        <v>0.30908000000000002</v>
      </c>
      <c r="O557" s="180">
        <v>0.14341000000000001</v>
      </c>
      <c r="P557" s="180">
        <v>1.55E-2</v>
      </c>
      <c r="Q557" s="180">
        <v>0.12791</v>
      </c>
    </row>
    <row r="558" spans="2:17">
      <c r="B558" s="294" t="s">
        <v>12352</v>
      </c>
      <c r="C558" s="294">
        <v>2.0320000000000001E-2</v>
      </c>
      <c r="D558" s="294">
        <v>0.18698999999999999</v>
      </c>
      <c r="E558" s="294">
        <v>0.30925000000000002</v>
      </c>
      <c r="F558" s="294">
        <v>0.14102999999999999</v>
      </c>
      <c r="G558" s="294">
        <v>1.5769999999999999E-2</v>
      </c>
      <c r="H558" s="294">
        <v>0.12526000000000001</v>
      </c>
      <c r="K558" s="36">
        <v>44081</v>
      </c>
      <c r="L558" s="180">
        <v>2.0320000000000001E-2</v>
      </c>
      <c r="M558" s="180">
        <v>0.18698999999999999</v>
      </c>
      <c r="N558" s="180">
        <v>0.30925000000000002</v>
      </c>
      <c r="O558" s="180">
        <v>0.14102999999999999</v>
      </c>
      <c r="P558" s="180">
        <v>1.5769999999999999E-2</v>
      </c>
      <c r="Q558" s="180">
        <v>0.12526000000000001</v>
      </c>
    </row>
    <row r="559" spans="2:17">
      <c r="B559" s="294" t="s">
        <v>12353</v>
      </c>
      <c r="C559" s="294">
        <v>2.0379999999999999E-2</v>
      </c>
      <c r="D559" s="294">
        <v>0.18969</v>
      </c>
      <c r="E559" s="294">
        <v>0.31014999999999998</v>
      </c>
      <c r="F559" s="294">
        <v>0.14191999999999999</v>
      </c>
      <c r="G559" s="294">
        <v>1.54E-2</v>
      </c>
      <c r="H559" s="294">
        <v>0.12651999999999999</v>
      </c>
      <c r="K559" s="36">
        <v>44078</v>
      </c>
      <c r="L559" s="180">
        <v>2.0379999999999999E-2</v>
      </c>
      <c r="M559" s="180">
        <v>0.18969</v>
      </c>
      <c r="N559" s="180">
        <v>0.31014999999999998</v>
      </c>
      <c r="O559" s="180">
        <v>0.14191999999999999</v>
      </c>
      <c r="P559" s="180">
        <v>1.54E-2</v>
      </c>
      <c r="Q559" s="180">
        <v>0.12651999999999999</v>
      </c>
    </row>
    <row r="560" spans="2:17">
      <c r="B560" s="294" t="s">
        <v>12354</v>
      </c>
      <c r="C560" s="294">
        <v>2.0109999999999999E-2</v>
      </c>
      <c r="D560" s="294">
        <v>0.18973000000000001</v>
      </c>
      <c r="E560" s="294">
        <v>0.31023000000000001</v>
      </c>
      <c r="F560" s="294">
        <v>0.14097000000000001</v>
      </c>
      <c r="G560" s="294">
        <v>1.5299999999999999E-2</v>
      </c>
      <c r="H560" s="294">
        <v>0.12567</v>
      </c>
      <c r="K560" s="36">
        <v>44077</v>
      </c>
      <c r="L560" s="180">
        <v>2.0109999999999999E-2</v>
      </c>
      <c r="M560" s="180">
        <v>0.18973000000000001</v>
      </c>
      <c r="N560" s="180">
        <v>0.31023000000000001</v>
      </c>
      <c r="O560" s="180">
        <v>0.14097000000000001</v>
      </c>
      <c r="P560" s="180">
        <v>1.5299999999999999E-2</v>
      </c>
      <c r="Q560" s="180">
        <v>0.12567</v>
      </c>
    </row>
    <row r="561" spans="2:17">
      <c r="B561" s="294" t="s">
        <v>12355</v>
      </c>
      <c r="C561" s="294">
        <v>2.043E-2</v>
      </c>
      <c r="D561" s="294">
        <v>0.18886</v>
      </c>
      <c r="E561" s="294">
        <v>0.31032999999999999</v>
      </c>
      <c r="F561" s="294">
        <v>0.14155000000000001</v>
      </c>
      <c r="G561" s="294">
        <v>1.537E-2</v>
      </c>
      <c r="H561" s="294">
        <v>0.12617999999999999</v>
      </c>
      <c r="K561" s="36">
        <v>44076</v>
      </c>
      <c r="L561" s="180">
        <v>2.043E-2</v>
      </c>
      <c r="M561" s="180">
        <v>0.18886</v>
      </c>
      <c r="N561" s="180">
        <v>0.31032999999999999</v>
      </c>
      <c r="O561" s="180">
        <v>0.14155000000000001</v>
      </c>
      <c r="P561" s="180">
        <v>1.537E-2</v>
      </c>
      <c r="Q561" s="180">
        <v>0.12617999999999999</v>
      </c>
    </row>
    <row r="562" spans="2:17">
      <c r="B562" s="294" t="s">
        <v>12356</v>
      </c>
      <c r="C562" s="294">
        <v>2.0539999999999999E-2</v>
      </c>
      <c r="D562" s="294">
        <v>0.18851999999999999</v>
      </c>
      <c r="E562" s="294">
        <v>0.31028</v>
      </c>
      <c r="F562" s="294">
        <v>0.14207</v>
      </c>
      <c r="G562" s="294">
        <v>1.5699999999999999E-2</v>
      </c>
      <c r="H562" s="294">
        <v>0.12637000000000001</v>
      </c>
      <c r="K562" s="36">
        <v>44075</v>
      </c>
      <c r="L562" s="180">
        <v>2.0539999999999999E-2</v>
      </c>
      <c r="M562" s="180">
        <v>0.18851999999999999</v>
      </c>
      <c r="N562" s="180">
        <v>0.31028</v>
      </c>
      <c r="O562" s="180">
        <v>0.14207</v>
      </c>
      <c r="P562" s="180">
        <v>1.5699999999999999E-2</v>
      </c>
      <c r="Q562" s="180">
        <v>0.12637000000000001</v>
      </c>
    </row>
    <row r="563" spans="2:17">
      <c r="B563" s="294" t="s">
        <v>12357</v>
      </c>
      <c r="C563" s="294">
        <v>2.0670000000000001E-2</v>
      </c>
      <c r="D563" s="294">
        <v>0.19275999999999999</v>
      </c>
      <c r="E563" s="294">
        <v>0.31008999999999998</v>
      </c>
      <c r="F563" s="294">
        <v>0.14424000000000001</v>
      </c>
      <c r="G563" s="294">
        <v>1.5270000000000001E-2</v>
      </c>
      <c r="H563" s="294">
        <v>0.12897</v>
      </c>
      <c r="K563" s="36">
        <v>44074</v>
      </c>
      <c r="L563" s="180">
        <v>2.0670000000000001E-2</v>
      </c>
      <c r="M563" s="180">
        <v>0.19275999999999999</v>
      </c>
      <c r="N563" s="180">
        <v>0.31008999999999998</v>
      </c>
      <c r="O563" s="180">
        <v>0.14424000000000001</v>
      </c>
      <c r="P563" s="180">
        <v>1.5270000000000001E-2</v>
      </c>
      <c r="Q563" s="180">
        <v>0.12897</v>
      </c>
    </row>
    <row r="564" spans="2:17">
      <c r="B564" s="294" t="s">
        <v>12358</v>
      </c>
      <c r="C564" s="294">
        <v>2.034E-2</v>
      </c>
      <c r="D564" s="294">
        <v>0.19324</v>
      </c>
      <c r="E564" s="294">
        <v>0.31022</v>
      </c>
      <c r="F564" s="294">
        <v>0.14374000000000001</v>
      </c>
      <c r="G564" s="294">
        <v>1.485E-2</v>
      </c>
      <c r="H564" s="294">
        <v>0.12889</v>
      </c>
      <c r="K564" s="36">
        <v>44071</v>
      </c>
      <c r="L564" s="180">
        <v>2.034E-2</v>
      </c>
      <c r="M564" s="180">
        <v>0.19324</v>
      </c>
      <c r="N564" s="180">
        <v>0.31022</v>
      </c>
      <c r="O564" s="180">
        <v>0.14374000000000001</v>
      </c>
      <c r="P564" s="180">
        <v>1.485E-2</v>
      </c>
      <c r="Q564" s="180">
        <v>0.12889</v>
      </c>
    </row>
    <row r="565" spans="2:17">
      <c r="B565" s="294" t="s">
        <v>12359</v>
      </c>
      <c r="C565" s="294">
        <v>2.0410000000000001E-2</v>
      </c>
      <c r="D565" s="294">
        <v>0.19384999999999999</v>
      </c>
      <c r="E565" s="294">
        <v>0.31009999999999999</v>
      </c>
      <c r="F565" s="294">
        <v>0.14374999999999999</v>
      </c>
      <c r="G565" s="294">
        <v>1.423E-2</v>
      </c>
      <c r="H565" s="294">
        <v>0.12952</v>
      </c>
      <c r="K565" s="36">
        <v>44070</v>
      </c>
      <c r="L565" s="180">
        <v>2.0410000000000001E-2</v>
      </c>
      <c r="M565" s="180">
        <v>0.19384999999999999</v>
      </c>
      <c r="N565" s="180">
        <v>0.31009999999999999</v>
      </c>
      <c r="O565" s="180">
        <v>0.14374999999999999</v>
      </c>
      <c r="P565" s="180">
        <v>1.423E-2</v>
      </c>
      <c r="Q565" s="180">
        <v>0.12952</v>
      </c>
    </row>
    <row r="566" spans="2:17">
      <c r="B566" s="294" t="s">
        <v>12360</v>
      </c>
      <c r="C566" s="294">
        <v>2.0209999999999999E-2</v>
      </c>
      <c r="D566" s="294">
        <v>0.19270999999999999</v>
      </c>
      <c r="E566" s="294">
        <v>0.31009999999999999</v>
      </c>
      <c r="F566" s="294">
        <v>0.14312</v>
      </c>
      <c r="G566" s="294">
        <v>1.405E-2</v>
      </c>
      <c r="H566" s="294">
        <v>0.12906999999999999</v>
      </c>
      <c r="K566" s="36">
        <v>44069</v>
      </c>
      <c r="L566" s="180">
        <v>2.0209999999999999E-2</v>
      </c>
      <c r="M566" s="180">
        <v>0.19270999999999999</v>
      </c>
      <c r="N566" s="180">
        <v>0.31009999999999999</v>
      </c>
      <c r="O566" s="180">
        <v>0.14312</v>
      </c>
      <c r="P566" s="180">
        <v>1.405E-2</v>
      </c>
      <c r="Q566" s="180">
        <v>0.12906999999999999</v>
      </c>
    </row>
    <row r="567" spans="2:17">
      <c r="B567" s="294" t="s">
        <v>12361</v>
      </c>
      <c r="C567" s="294">
        <v>2.0250000000000001E-2</v>
      </c>
      <c r="D567" s="294">
        <v>0.18989</v>
      </c>
      <c r="E567" s="294">
        <v>0.30997000000000002</v>
      </c>
      <c r="F567" s="294">
        <v>0.14258999999999999</v>
      </c>
      <c r="G567" s="294">
        <v>1.387E-2</v>
      </c>
      <c r="H567" s="294">
        <v>0.12872</v>
      </c>
      <c r="K567" s="36">
        <v>44068</v>
      </c>
      <c r="L567" s="180">
        <v>2.0250000000000001E-2</v>
      </c>
      <c r="M567" s="180">
        <v>0.18989</v>
      </c>
      <c r="N567" s="180">
        <v>0.30997000000000002</v>
      </c>
      <c r="O567" s="180">
        <v>0.14258999999999999</v>
      </c>
      <c r="P567" s="180">
        <v>1.387E-2</v>
      </c>
      <c r="Q567" s="180">
        <v>0.12872</v>
      </c>
    </row>
    <row r="568" spans="2:17">
      <c r="B568" s="294" t="s">
        <v>12362</v>
      </c>
      <c r="C568" s="294">
        <v>2.0539999999999999E-2</v>
      </c>
      <c r="D568" s="294">
        <v>0.18936</v>
      </c>
      <c r="E568" s="294">
        <v>0.30997999999999998</v>
      </c>
      <c r="F568" s="294">
        <v>0.14310999999999999</v>
      </c>
      <c r="G568" s="294">
        <v>1.3820000000000001E-2</v>
      </c>
      <c r="H568" s="294">
        <v>0.12928999999999999</v>
      </c>
      <c r="K568" s="36">
        <v>44067</v>
      </c>
      <c r="L568" s="180">
        <v>2.0539999999999999E-2</v>
      </c>
      <c r="M568" s="180">
        <v>0.18936</v>
      </c>
      <c r="N568" s="180">
        <v>0.30997999999999998</v>
      </c>
      <c r="O568" s="180">
        <v>0.14310999999999999</v>
      </c>
      <c r="P568" s="180">
        <v>1.3820000000000001E-2</v>
      </c>
      <c r="Q568" s="180">
        <v>0.12928999999999999</v>
      </c>
    </row>
    <row r="569" spans="2:17">
      <c r="B569" s="294" t="s">
        <v>12363</v>
      </c>
      <c r="C569" s="294">
        <v>2.0500000000000001E-2</v>
      </c>
      <c r="D569" s="294">
        <v>0.18809999999999999</v>
      </c>
      <c r="E569" s="294">
        <v>0.30929000000000001</v>
      </c>
      <c r="F569" s="294">
        <v>0.14327000000000001</v>
      </c>
      <c r="G569" s="294">
        <v>1.41E-2</v>
      </c>
      <c r="H569" s="294">
        <v>0.12917000000000001</v>
      </c>
      <c r="K569" s="36">
        <v>44064</v>
      </c>
      <c r="L569" s="180">
        <v>2.0500000000000001E-2</v>
      </c>
      <c r="M569" s="180">
        <v>0.18809999999999999</v>
      </c>
      <c r="N569" s="180">
        <v>0.30929000000000001</v>
      </c>
      <c r="O569" s="180">
        <v>0.14327000000000001</v>
      </c>
      <c r="P569" s="180">
        <v>1.41E-2</v>
      </c>
      <c r="Q569" s="180">
        <v>0.12917000000000001</v>
      </c>
    </row>
    <row r="570" spans="2:17">
      <c r="B570" s="294" t="s">
        <v>12364</v>
      </c>
      <c r="C570" s="294">
        <v>2.0820000000000002E-2</v>
      </c>
      <c r="D570" s="294">
        <v>0.18756</v>
      </c>
      <c r="E570" s="294">
        <v>0.30936000000000002</v>
      </c>
      <c r="F570" s="294">
        <v>0.14385999999999999</v>
      </c>
      <c r="G570" s="294">
        <v>1.38E-2</v>
      </c>
      <c r="H570" s="294">
        <v>0.13006000000000001</v>
      </c>
      <c r="K570" s="36">
        <v>44063</v>
      </c>
      <c r="L570" s="180">
        <v>2.0820000000000002E-2</v>
      </c>
      <c r="M570" s="180">
        <v>0.18756</v>
      </c>
      <c r="N570" s="180">
        <v>0.30936000000000002</v>
      </c>
      <c r="O570" s="180">
        <v>0.14385999999999999</v>
      </c>
      <c r="P570" s="180">
        <v>1.38E-2</v>
      </c>
      <c r="Q570" s="180">
        <v>0.13006000000000001</v>
      </c>
    </row>
    <row r="571" spans="2:17">
      <c r="B571" s="294" t="s">
        <v>12365</v>
      </c>
      <c r="C571" s="294">
        <v>2.001E-2</v>
      </c>
      <c r="D571" s="294">
        <v>0.18729999999999999</v>
      </c>
      <c r="E571" s="294">
        <v>0.30923</v>
      </c>
      <c r="F571" s="294">
        <v>0.14169999999999999</v>
      </c>
      <c r="G571" s="294">
        <v>1.3520000000000001E-2</v>
      </c>
      <c r="H571" s="294">
        <v>0.12817999999999999</v>
      </c>
      <c r="K571" s="36">
        <v>44062</v>
      </c>
      <c r="L571" s="180">
        <v>2.001E-2</v>
      </c>
      <c r="M571" s="180">
        <v>0.18729999999999999</v>
      </c>
      <c r="N571" s="180">
        <v>0.30923</v>
      </c>
      <c r="O571" s="180">
        <v>0.14169999999999999</v>
      </c>
      <c r="P571" s="180">
        <v>1.3520000000000001E-2</v>
      </c>
      <c r="Q571" s="180">
        <v>0.12817999999999999</v>
      </c>
    </row>
    <row r="572" spans="2:17">
      <c r="B572" s="294" t="s">
        <v>12366</v>
      </c>
      <c r="C572" s="294">
        <v>2.0140000000000002E-2</v>
      </c>
      <c r="D572" s="294">
        <v>0.18567</v>
      </c>
      <c r="E572" s="294">
        <v>0.30923</v>
      </c>
      <c r="F572" s="294">
        <v>0.1414</v>
      </c>
      <c r="G572" s="294">
        <v>1.3520000000000001E-2</v>
      </c>
      <c r="H572" s="294">
        <v>0.12787999999999999</v>
      </c>
      <c r="K572" s="36">
        <v>44061</v>
      </c>
      <c r="L572" s="180">
        <v>2.0140000000000002E-2</v>
      </c>
      <c r="M572" s="180">
        <v>0.18567</v>
      </c>
      <c r="N572" s="180">
        <v>0.30923</v>
      </c>
      <c r="O572" s="180">
        <v>0.1414</v>
      </c>
      <c r="P572" s="180">
        <v>1.3520000000000001E-2</v>
      </c>
      <c r="Q572" s="180">
        <v>0.12787999999999999</v>
      </c>
    </row>
    <row r="573" spans="2:17">
      <c r="B573" s="294" t="s">
        <v>12367</v>
      </c>
      <c r="C573" s="294">
        <v>1.9640000000000001E-2</v>
      </c>
      <c r="D573" s="294">
        <v>0.18475</v>
      </c>
      <c r="E573" s="294">
        <v>0.30919999999999997</v>
      </c>
      <c r="F573" s="294">
        <v>0.13993</v>
      </c>
      <c r="G573" s="294">
        <v>1.4E-2</v>
      </c>
      <c r="H573" s="294">
        <v>0.12592999999999999</v>
      </c>
      <c r="K573" s="36">
        <v>44057</v>
      </c>
      <c r="L573" s="180">
        <v>1.9640000000000001E-2</v>
      </c>
      <c r="M573" s="180">
        <v>0.18475</v>
      </c>
      <c r="N573" s="180">
        <v>0.30919999999999997</v>
      </c>
      <c r="O573" s="180">
        <v>0.13993</v>
      </c>
      <c r="P573" s="180">
        <v>1.4E-2</v>
      </c>
      <c r="Q573" s="180">
        <v>0.12592999999999999</v>
      </c>
    </row>
    <row r="574" spans="2:17">
      <c r="B574" s="294" t="s">
        <v>12368</v>
      </c>
      <c r="C574" s="294">
        <v>1.9390000000000001E-2</v>
      </c>
      <c r="D574" s="294">
        <v>0.18659000000000001</v>
      </c>
      <c r="E574" s="294">
        <v>0.30869999999999997</v>
      </c>
      <c r="F574" s="294">
        <v>0.13991000000000001</v>
      </c>
      <c r="G574" s="294">
        <v>1.357E-2</v>
      </c>
      <c r="H574" s="294">
        <v>0.12634000000000001</v>
      </c>
      <c r="K574" s="36">
        <v>44056</v>
      </c>
      <c r="L574" s="180">
        <v>1.9390000000000001E-2</v>
      </c>
      <c r="M574" s="180">
        <v>0.18659000000000001</v>
      </c>
      <c r="N574" s="180">
        <v>0.30869999999999997</v>
      </c>
      <c r="O574" s="180">
        <v>0.13991000000000001</v>
      </c>
      <c r="P574" s="180">
        <v>1.357E-2</v>
      </c>
      <c r="Q574" s="180">
        <v>0.12634000000000001</v>
      </c>
    </row>
    <row r="575" spans="2:17">
      <c r="B575" s="294" t="s">
        <v>12369</v>
      </c>
      <c r="C575" s="294">
        <v>1.9429999999999999E-2</v>
      </c>
      <c r="D575" s="294">
        <v>0.18573000000000001</v>
      </c>
      <c r="E575" s="294">
        <v>0.30882999999999999</v>
      </c>
      <c r="F575" s="294">
        <v>0.13991999999999999</v>
      </c>
      <c r="G575" s="294">
        <v>1.38E-2</v>
      </c>
      <c r="H575" s="294">
        <v>0.12612000000000001</v>
      </c>
      <c r="K575" s="36">
        <v>44055</v>
      </c>
      <c r="L575" s="180">
        <v>1.9429999999999999E-2</v>
      </c>
      <c r="M575" s="180">
        <v>0.18573000000000001</v>
      </c>
      <c r="N575" s="180">
        <v>0.30882999999999999</v>
      </c>
      <c r="O575" s="180">
        <v>0.13991999999999999</v>
      </c>
      <c r="P575" s="180">
        <v>1.38E-2</v>
      </c>
      <c r="Q575" s="180">
        <v>0.12612000000000001</v>
      </c>
    </row>
    <row r="576" spans="2:17">
      <c r="B576" s="294" t="s">
        <v>12370</v>
      </c>
      <c r="C576" s="294">
        <v>1.9519999999999999E-2</v>
      </c>
      <c r="D576" s="294">
        <v>0.18737999999999999</v>
      </c>
      <c r="E576" s="294">
        <v>0.30854999999999999</v>
      </c>
      <c r="F576" s="294">
        <v>0.14112</v>
      </c>
      <c r="G576" s="294">
        <v>1.345E-2</v>
      </c>
      <c r="H576" s="294">
        <v>0.12767000000000001</v>
      </c>
      <c r="K576" s="36">
        <v>44054</v>
      </c>
      <c r="L576" s="180">
        <v>1.9519999999999999E-2</v>
      </c>
      <c r="M576" s="180">
        <v>0.18737999999999999</v>
      </c>
      <c r="N576" s="180">
        <v>0.30854999999999999</v>
      </c>
      <c r="O576" s="180">
        <v>0.14112</v>
      </c>
      <c r="P576" s="180">
        <v>1.345E-2</v>
      </c>
      <c r="Q576" s="180">
        <v>0.12767000000000001</v>
      </c>
    </row>
    <row r="577" spans="2:17">
      <c r="B577" s="294" t="s">
        <v>12371</v>
      </c>
      <c r="C577" s="294">
        <v>1.9779999999999999E-2</v>
      </c>
      <c r="D577" s="294">
        <v>0.19116</v>
      </c>
      <c r="E577" s="294">
        <v>0.30925999999999998</v>
      </c>
      <c r="F577" s="294">
        <v>0.14280999999999999</v>
      </c>
      <c r="G577" s="294">
        <v>1.362E-2</v>
      </c>
      <c r="H577" s="294">
        <v>0.12919</v>
      </c>
      <c r="K577" s="36">
        <v>44053</v>
      </c>
      <c r="L577" s="180">
        <v>1.9779999999999999E-2</v>
      </c>
      <c r="M577" s="180">
        <v>0.19116</v>
      </c>
      <c r="N577" s="180">
        <v>0.30925999999999998</v>
      </c>
      <c r="O577" s="180">
        <v>0.14280999999999999</v>
      </c>
      <c r="P577" s="180">
        <v>1.362E-2</v>
      </c>
      <c r="Q577" s="180">
        <v>0.12919</v>
      </c>
    </row>
    <row r="578" spans="2:17">
      <c r="B578" s="294" t="s">
        <v>12372</v>
      </c>
      <c r="C578" s="294">
        <v>0.02</v>
      </c>
      <c r="D578" s="294">
        <v>0.18911</v>
      </c>
      <c r="E578" s="294">
        <v>0.31034</v>
      </c>
      <c r="F578" s="294">
        <v>0.14144000000000001</v>
      </c>
      <c r="G578" s="294">
        <v>1.3270000000000001E-2</v>
      </c>
      <c r="H578" s="294">
        <v>0.12817000000000001</v>
      </c>
      <c r="K578" s="36">
        <v>44050</v>
      </c>
      <c r="L578" s="180">
        <v>0.02</v>
      </c>
      <c r="M578" s="180">
        <v>0.18911</v>
      </c>
      <c r="N578" s="180">
        <v>0.31034</v>
      </c>
      <c r="O578" s="180">
        <v>0.14144000000000001</v>
      </c>
      <c r="P578" s="180">
        <v>1.3270000000000001E-2</v>
      </c>
      <c r="Q578" s="180">
        <v>0.12817000000000001</v>
      </c>
    </row>
    <row r="579" spans="2:17">
      <c r="B579" s="294" t="s">
        <v>12373</v>
      </c>
      <c r="C579" s="294">
        <v>2.01E-2</v>
      </c>
      <c r="D579" s="294">
        <v>0.18387999999999999</v>
      </c>
      <c r="E579" s="294">
        <v>0.31003999999999998</v>
      </c>
      <c r="F579" s="294">
        <v>0.14035</v>
      </c>
      <c r="G579" s="294">
        <v>1.3050000000000001E-2</v>
      </c>
      <c r="H579" s="294">
        <v>0.1273</v>
      </c>
      <c r="K579" s="36">
        <v>44049</v>
      </c>
      <c r="L579" s="180">
        <v>2.01E-2</v>
      </c>
      <c r="M579" s="180">
        <v>0.18387999999999999</v>
      </c>
      <c r="N579" s="180">
        <v>0.31003999999999998</v>
      </c>
      <c r="O579" s="180">
        <v>0.14035</v>
      </c>
      <c r="P579" s="180">
        <v>1.3050000000000001E-2</v>
      </c>
      <c r="Q579" s="180">
        <v>0.1273</v>
      </c>
    </row>
    <row r="580" spans="2:17">
      <c r="B580" s="294" t="s">
        <v>12374</v>
      </c>
      <c r="C580" s="294">
        <v>2.0400000000000001E-2</v>
      </c>
      <c r="D580" s="294">
        <v>0.18401000000000001</v>
      </c>
      <c r="E580" s="294">
        <v>0.31020999999999999</v>
      </c>
      <c r="F580" s="294">
        <v>0.14165</v>
      </c>
      <c r="G580" s="294">
        <v>1.2919999999999999E-2</v>
      </c>
      <c r="H580" s="294">
        <v>0.12873000000000001</v>
      </c>
      <c r="K580" s="36">
        <v>44048</v>
      </c>
      <c r="L580" s="180">
        <v>2.0400000000000001E-2</v>
      </c>
      <c r="M580" s="180">
        <v>0.18401000000000001</v>
      </c>
      <c r="N580" s="180">
        <v>0.31020999999999999</v>
      </c>
      <c r="O580" s="180">
        <v>0.14165</v>
      </c>
      <c r="P580" s="180">
        <v>1.2919999999999999E-2</v>
      </c>
      <c r="Q580" s="180">
        <v>0.12873000000000001</v>
      </c>
    </row>
    <row r="581" spans="2:17">
      <c r="B581" s="294" t="s">
        <v>12375</v>
      </c>
      <c r="C581" s="294">
        <v>2.0660000000000001E-2</v>
      </c>
      <c r="D581" s="294">
        <v>0.18051</v>
      </c>
      <c r="E581" s="294">
        <v>0.31104999999999999</v>
      </c>
      <c r="F581" s="294">
        <v>0.14133000000000001</v>
      </c>
      <c r="G581" s="294">
        <v>1.3050000000000001E-2</v>
      </c>
      <c r="H581" s="294">
        <v>0.12828000000000001</v>
      </c>
      <c r="K581" s="36">
        <v>44047</v>
      </c>
      <c r="L581" s="180">
        <v>2.0660000000000001E-2</v>
      </c>
      <c r="M581" s="180">
        <v>0.18051</v>
      </c>
      <c r="N581" s="180">
        <v>0.31104999999999999</v>
      </c>
      <c r="O581" s="180">
        <v>0.14133000000000001</v>
      </c>
      <c r="P581" s="180">
        <v>1.3050000000000001E-2</v>
      </c>
      <c r="Q581" s="180">
        <v>0.12828000000000001</v>
      </c>
    </row>
    <row r="582" spans="2:17">
      <c r="B582" s="294" t="s">
        <v>12376</v>
      </c>
      <c r="C582" s="294">
        <v>2.0879999999999999E-2</v>
      </c>
      <c r="D582" s="294">
        <v>0.18082000000000001</v>
      </c>
      <c r="E582" s="294">
        <v>0.31336000000000003</v>
      </c>
      <c r="F582" s="294">
        <v>0.14196</v>
      </c>
      <c r="G582" s="294">
        <v>1.302E-2</v>
      </c>
      <c r="H582" s="294">
        <v>0.12894</v>
      </c>
      <c r="K582" s="36">
        <v>44046</v>
      </c>
      <c r="L582" s="180">
        <v>2.0879999999999999E-2</v>
      </c>
      <c r="M582" s="180">
        <v>0.18082000000000001</v>
      </c>
      <c r="N582" s="180">
        <v>0.31336000000000003</v>
      </c>
      <c r="O582" s="180">
        <v>0.14196</v>
      </c>
      <c r="P582" s="180">
        <v>1.302E-2</v>
      </c>
      <c r="Q582" s="180">
        <v>0.12894</v>
      </c>
    </row>
    <row r="583" spans="2:17">
      <c r="B583" s="294" t="s">
        <v>12377</v>
      </c>
      <c r="C583" s="294">
        <v>2.1319999999999999E-2</v>
      </c>
      <c r="D583" s="294">
        <v>0.17793999999999999</v>
      </c>
      <c r="E583" s="294">
        <v>0.31291000000000002</v>
      </c>
      <c r="F583" s="294">
        <v>0.14119000000000001</v>
      </c>
      <c r="G583" s="294">
        <v>1.295E-2</v>
      </c>
      <c r="H583" s="294">
        <v>0.12823999999999999</v>
      </c>
      <c r="K583" s="36">
        <v>44043</v>
      </c>
      <c r="L583" s="180">
        <v>2.1319999999999999E-2</v>
      </c>
      <c r="M583" s="180">
        <v>0.17793999999999999</v>
      </c>
      <c r="N583" s="180">
        <v>0.31291000000000002</v>
      </c>
      <c r="O583" s="180">
        <v>0.14119000000000001</v>
      </c>
      <c r="P583" s="180">
        <v>1.295E-2</v>
      </c>
      <c r="Q583" s="180">
        <v>0.12823999999999999</v>
      </c>
    </row>
    <row r="584" spans="2:17">
      <c r="B584" s="294" t="s">
        <v>12378</v>
      </c>
      <c r="C584" s="294">
        <v>2.121E-2</v>
      </c>
      <c r="D584" s="294">
        <v>0.17538000000000001</v>
      </c>
      <c r="E584" s="294">
        <v>0.31135000000000002</v>
      </c>
      <c r="F584" s="294">
        <v>0.14054</v>
      </c>
      <c r="G584" s="294">
        <v>1.2749999999999999E-2</v>
      </c>
      <c r="H584" s="294">
        <v>0.12778999999999999</v>
      </c>
      <c r="K584" s="36">
        <v>44042</v>
      </c>
      <c r="L584" s="180">
        <v>2.121E-2</v>
      </c>
      <c r="M584" s="180">
        <v>0.17538000000000001</v>
      </c>
      <c r="N584" s="180">
        <v>0.31135000000000002</v>
      </c>
      <c r="O584" s="180">
        <v>0.14054</v>
      </c>
      <c r="P584" s="180">
        <v>1.2749999999999999E-2</v>
      </c>
      <c r="Q584" s="180">
        <v>0.12778999999999999</v>
      </c>
    </row>
    <row r="585" spans="2:17">
      <c r="B585" s="294" t="s">
        <v>12379</v>
      </c>
      <c r="C585" s="294">
        <v>2.1239999999999998E-2</v>
      </c>
      <c r="D585" s="294">
        <v>0.17443</v>
      </c>
      <c r="E585" s="294">
        <v>0.31236000000000003</v>
      </c>
      <c r="F585" s="294">
        <v>0.14057</v>
      </c>
      <c r="G585" s="294">
        <v>1.3050000000000001E-2</v>
      </c>
      <c r="H585" s="294">
        <v>0.12751999999999999</v>
      </c>
      <c r="K585" s="36">
        <v>44041</v>
      </c>
      <c r="L585" s="180">
        <v>2.1239999999999998E-2</v>
      </c>
      <c r="M585" s="180">
        <v>0.17443</v>
      </c>
      <c r="N585" s="180">
        <v>0.31236000000000003</v>
      </c>
      <c r="O585" s="180">
        <v>0.14057</v>
      </c>
      <c r="P585" s="180">
        <v>1.3050000000000001E-2</v>
      </c>
      <c r="Q585" s="180">
        <v>0.12751999999999999</v>
      </c>
    </row>
    <row r="586" spans="2:17">
      <c r="B586" s="294" t="s">
        <v>12380</v>
      </c>
      <c r="C586" s="294">
        <v>2.1350000000000001E-2</v>
      </c>
      <c r="D586" s="294">
        <v>0.16256999999999999</v>
      </c>
      <c r="E586" s="294">
        <v>0.31308999999999998</v>
      </c>
      <c r="F586" s="294">
        <v>0.13628999999999999</v>
      </c>
      <c r="G586" s="294">
        <v>1.325E-2</v>
      </c>
      <c r="H586" s="294">
        <v>0.12304</v>
      </c>
      <c r="K586" s="36">
        <v>44040</v>
      </c>
      <c r="L586" s="180">
        <v>2.1350000000000001E-2</v>
      </c>
      <c r="M586" s="180">
        <v>0.16256999999999999</v>
      </c>
      <c r="N586" s="180">
        <v>0.31308999999999998</v>
      </c>
      <c r="O586" s="180">
        <v>0.13628999999999999</v>
      </c>
      <c r="P586" s="180">
        <v>1.325E-2</v>
      </c>
      <c r="Q586" s="180">
        <v>0.12304</v>
      </c>
    </row>
    <row r="587" spans="2:17">
      <c r="B587" s="294" t="s">
        <v>12381</v>
      </c>
      <c r="C587" s="294">
        <v>2.1770000000000001E-2</v>
      </c>
      <c r="D587" s="294">
        <v>0.16402</v>
      </c>
      <c r="E587" s="294">
        <v>0.31339</v>
      </c>
      <c r="F587" s="294">
        <v>0.13882</v>
      </c>
      <c r="G587" s="294">
        <v>1.2919999999999999E-2</v>
      </c>
      <c r="H587" s="294">
        <v>0.12590000000000001</v>
      </c>
      <c r="K587" s="36">
        <v>44039</v>
      </c>
      <c r="L587" s="180">
        <v>2.1770000000000001E-2</v>
      </c>
      <c r="M587" s="180">
        <v>0.16402</v>
      </c>
      <c r="N587" s="180">
        <v>0.31339</v>
      </c>
      <c r="O587" s="180">
        <v>0.13882</v>
      </c>
      <c r="P587" s="180">
        <v>1.2919999999999999E-2</v>
      </c>
      <c r="Q587" s="180">
        <v>0.12590000000000001</v>
      </c>
    </row>
    <row r="588" spans="2:17">
      <c r="B588" s="294" t="s">
        <v>12382</v>
      </c>
      <c r="C588" s="294">
        <v>2.2009999999999998E-2</v>
      </c>
      <c r="D588" s="294">
        <v>0.17691000000000001</v>
      </c>
      <c r="E588" s="294">
        <v>0.31268000000000001</v>
      </c>
      <c r="F588" s="294">
        <v>0.14485999999999999</v>
      </c>
      <c r="G588" s="294">
        <v>1.302E-2</v>
      </c>
      <c r="H588" s="294">
        <v>0.13184000000000001</v>
      </c>
      <c r="K588" s="36">
        <v>44036</v>
      </c>
      <c r="L588" s="180">
        <v>2.2009999999999998E-2</v>
      </c>
      <c r="M588" s="180">
        <v>0.17691000000000001</v>
      </c>
      <c r="N588" s="180">
        <v>0.31268000000000001</v>
      </c>
      <c r="O588" s="180">
        <v>0.14485999999999999</v>
      </c>
      <c r="P588" s="180">
        <v>1.302E-2</v>
      </c>
      <c r="Q588" s="180">
        <v>0.13184000000000001</v>
      </c>
    </row>
    <row r="589" spans="2:17">
      <c r="B589" s="294" t="s">
        <v>12383</v>
      </c>
      <c r="C589" s="294">
        <v>2.1860000000000001E-2</v>
      </c>
      <c r="D589" s="294">
        <v>0.17779</v>
      </c>
      <c r="E589" s="294">
        <v>0.31329000000000001</v>
      </c>
      <c r="F589" s="294">
        <v>0.14434</v>
      </c>
      <c r="G589" s="294">
        <v>1.3220000000000001E-2</v>
      </c>
      <c r="H589" s="294">
        <v>0.13111999999999999</v>
      </c>
      <c r="K589" s="36">
        <v>44035</v>
      </c>
      <c r="L589" s="180">
        <v>2.1860000000000001E-2</v>
      </c>
      <c r="M589" s="180">
        <v>0.17779</v>
      </c>
      <c r="N589" s="180">
        <v>0.31329000000000001</v>
      </c>
      <c r="O589" s="180">
        <v>0.14434</v>
      </c>
      <c r="P589" s="180">
        <v>1.3220000000000001E-2</v>
      </c>
      <c r="Q589" s="180">
        <v>0.13111999999999999</v>
      </c>
    </row>
    <row r="590" spans="2:17">
      <c r="B590" s="294" t="s">
        <v>12384</v>
      </c>
      <c r="C590" s="294">
        <v>2.1739999999999999E-2</v>
      </c>
      <c r="D590" s="294">
        <v>0.16966999999999999</v>
      </c>
      <c r="E590" s="294">
        <v>0.31369000000000002</v>
      </c>
      <c r="F590" s="294">
        <v>0.13977999999999999</v>
      </c>
      <c r="G590" s="294">
        <v>1.342E-2</v>
      </c>
      <c r="H590" s="294">
        <v>0.12636</v>
      </c>
      <c r="K590" s="36">
        <v>44034</v>
      </c>
      <c r="L590" s="180">
        <v>2.1739999999999999E-2</v>
      </c>
      <c r="M590" s="180">
        <v>0.16966999999999999</v>
      </c>
      <c r="N590" s="180">
        <v>0.31369000000000002</v>
      </c>
      <c r="O590" s="180">
        <v>0.13977999999999999</v>
      </c>
      <c r="P590" s="180">
        <v>1.342E-2</v>
      </c>
      <c r="Q590" s="180">
        <v>0.12636</v>
      </c>
    </row>
    <row r="591" spans="2:17">
      <c r="B591" s="294" t="s">
        <v>12385</v>
      </c>
      <c r="C591" s="294">
        <v>2.1669999999999998E-2</v>
      </c>
      <c r="D591" s="294">
        <v>0.16611999999999999</v>
      </c>
      <c r="E591" s="294">
        <v>0.31379000000000001</v>
      </c>
      <c r="F591" s="294">
        <v>0.13832</v>
      </c>
      <c r="G591" s="294">
        <v>1.3520000000000001E-2</v>
      </c>
      <c r="H591" s="294">
        <v>0.12479999999999999</v>
      </c>
      <c r="K591" s="36">
        <v>44033</v>
      </c>
      <c r="L591" s="180">
        <v>2.1669999999999998E-2</v>
      </c>
      <c r="M591" s="180">
        <v>0.16611999999999999</v>
      </c>
      <c r="N591" s="180">
        <v>0.31379000000000001</v>
      </c>
      <c r="O591" s="180">
        <v>0.13832</v>
      </c>
      <c r="P591" s="180">
        <v>1.3520000000000001E-2</v>
      </c>
      <c r="Q591" s="180">
        <v>0.12479999999999999</v>
      </c>
    </row>
    <row r="592" spans="2:17">
      <c r="B592" s="294" t="s">
        <v>12386</v>
      </c>
      <c r="C592" s="294">
        <v>2.1930000000000002E-2</v>
      </c>
      <c r="D592" s="294">
        <v>0.16441</v>
      </c>
      <c r="E592" s="294">
        <v>0.31308000000000002</v>
      </c>
      <c r="F592" s="294">
        <v>0.13869999999999999</v>
      </c>
      <c r="G592" s="294">
        <v>1.332E-2</v>
      </c>
      <c r="H592" s="294">
        <v>0.12537999999999999</v>
      </c>
      <c r="K592" s="36">
        <v>44032</v>
      </c>
      <c r="L592" s="180">
        <v>2.1930000000000002E-2</v>
      </c>
      <c r="M592" s="180">
        <v>0.16441</v>
      </c>
      <c r="N592" s="180">
        <v>0.31308000000000002</v>
      </c>
      <c r="O592" s="180">
        <v>0.13869999999999999</v>
      </c>
      <c r="P592" s="180">
        <v>1.332E-2</v>
      </c>
      <c r="Q592" s="180">
        <v>0.12537999999999999</v>
      </c>
    </row>
    <row r="593" spans="2:17">
      <c r="B593" s="294" t="s">
        <v>12387</v>
      </c>
      <c r="C593" s="294">
        <v>2.1860000000000001E-2</v>
      </c>
      <c r="D593" s="294">
        <v>0.17455999999999999</v>
      </c>
      <c r="E593" s="294">
        <v>0.31681999999999999</v>
      </c>
      <c r="F593" s="294">
        <v>0.14251</v>
      </c>
      <c r="G593" s="294">
        <v>1.35E-2</v>
      </c>
      <c r="H593" s="294">
        <v>0.12901000000000001</v>
      </c>
      <c r="K593" s="36">
        <v>44029</v>
      </c>
      <c r="L593" s="180">
        <v>2.1860000000000001E-2</v>
      </c>
      <c r="M593" s="180">
        <v>0.17455999999999999</v>
      </c>
      <c r="N593" s="180">
        <v>0.31681999999999999</v>
      </c>
      <c r="O593" s="180">
        <v>0.14251</v>
      </c>
      <c r="P593" s="180">
        <v>1.35E-2</v>
      </c>
      <c r="Q593" s="180">
        <v>0.12901000000000001</v>
      </c>
    </row>
    <row r="594" spans="2:17">
      <c r="B594" s="294" t="s">
        <v>12388</v>
      </c>
      <c r="C594" s="294">
        <v>2.2030000000000001E-2</v>
      </c>
      <c r="D594" s="294">
        <v>0.17496</v>
      </c>
      <c r="E594" s="294">
        <v>0.31668000000000002</v>
      </c>
      <c r="F594" s="294">
        <v>0.14291999999999999</v>
      </c>
      <c r="G594" s="294">
        <v>1.37E-2</v>
      </c>
      <c r="H594" s="294">
        <v>0.12922</v>
      </c>
      <c r="K594" s="36">
        <v>44028</v>
      </c>
      <c r="L594" s="180">
        <v>2.2030000000000001E-2</v>
      </c>
      <c r="M594" s="180">
        <v>0.17496</v>
      </c>
      <c r="N594" s="180">
        <v>0.31668000000000002</v>
      </c>
      <c r="O594" s="180">
        <v>0.14291999999999999</v>
      </c>
      <c r="P594" s="180">
        <v>1.37E-2</v>
      </c>
      <c r="Q594" s="180">
        <v>0.12922</v>
      </c>
    </row>
    <row r="595" spans="2:17">
      <c r="B595" s="294" t="s">
        <v>12389</v>
      </c>
      <c r="C595" s="294">
        <v>2.1819999999999999E-2</v>
      </c>
      <c r="D595" s="294">
        <v>0.17596999999999999</v>
      </c>
      <c r="E595" s="294">
        <v>0.31802000000000002</v>
      </c>
      <c r="F595" s="294">
        <v>0.14272000000000001</v>
      </c>
      <c r="G595" s="294">
        <v>1.4120000000000001E-2</v>
      </c>
      <c r="H595" s="294">
        <v>0.12859999999999999</v>
      </c>
      <c r="K595" s="36">
        <v>44027</v>
      </c>
      <c r="L595" s="180">
        <v>2.1819999999999999E-2</v>
      </c>
      <c r="M595" s="180">
        <v>0.17596999999999999</v>
      </c>
      <c r="N595" s="180">
        <v>0.31802000000000002</v>
      </c>
      <c r="O595" s="180">
        <v>0.14272000000000001</v>
      </c>
      <c r="P595" s="180">
        <v>1.4120000000000001E-2</v>
      </c>
      <c r="Q595" s="180">
        <v>0.12859999999999999</v>
      </c>
    </row>
    <row r="596" spans="2:17">
      <c r="B596" s="294" t="s">
        <v>12390</v>
      </c>
      <c r="C596" s="294">
        <v>2.197E-2</v>
      </c>
      <c r="D596" s="294">
        <v>0.17984</v>
      </c>
      <c r="E596" s="294">
        <v>0.31772</v>
      </c>
      <c r="F596" s="294">
        <v>0.14460999999999999</v>
      </c>
      <c r="G596" s="294">
        <v>1.4120000000000001E-2</v>
      </c>
      <c r="H596" s="294">
        <v>0.13048999999999999</v>
      </c>
      <c r="K596" s="36">
        <v>44026</v>
      </c>
      <c r="L596" s="180">
        <v>2.197E-2</v>
      </c>
      <c r="M596" s="180">
        <v>0.17984</v>
      </c>
      <c r="N596" s="180">
        <v>0.31772</v>
      </c>
      <c r="O596" s="180">
        <v>0.14460999999999999</v>
      </c>
      <c r="P596" s="180">
        <v>1.4120000000000001E-2</v>
      </c>
      <c r="Q596" s="180">
        <v>0.13048999999999999</v>
      </c>
    </row>
    <row r="597" spans="2:17">
      <c r="B597" s="294" t="s">
        <v>12391</v>
      </c>
      <c r="C597" s="294">
        <v>2.1950000000000001E-2</v>
      </c>
      <c r="D597" s="294">
        <v>0.18128</v>
      </c>
      <c r="E597" s="294">
        <v>0.31762000000000001</v>
      </c>
      <c r="F597" s="294">
        <v>0.1444</v>
      </c>
      <c r="G597" s="294">
        <v>1.423E-2</v>
      </c>
      <c r="H597" s="294">
        <v>0.13017000000000001</v>
      </c>
      <c r="K597" s="36">
        <v>44025</v>
      </c>
      <c r="L597" s="180">
        <v>2.1950000000000001E-2</v>
      </c>
      <c r="M597" s="180">
        <v>0.18128</v>
      </c>
      <c r="N597" s="180">
        <v>0.31762000000000001</v>
      </c>
      <c r="O597" s="180">
        <v>0.1444</v>
      </c>
      <c r="P597" s="180">
        <v>1.423E-2</v>
      </c>
      <c r="Q597" s="180">
        <v>0.13017000000000001</v>
      </c>
    </row>
    <row r="598" spans="2:17">
      <c r="B598" s="294" t="s">
        <v>12392</v>
      </c>
      <c r="C598" s="294">
        <v>2.232E-2</v>
      </c>
      <c r="D598" s="294">
        <v>0.17096</v>
      </c>
      <c r="E598" s="294">
        <v>0.31798999999999999</v>
      </c>
      <c r="F598" s="294">
        <v>0.14044999999999999</v>
      </c>
      <c r="G598" s="294">
        <v>1.397E-2</v>
      </c>
      <c r="H598" s="294">
        <v>0.12648000000000001</v>
      </c>
      <c r="K598" s="36">
        <v>44022</v>
      </c>
      <c r="L598" s="180">
        <v>2.232E-2</v>
      </c>
      <c r="M598" s="180">
        <v>0.17096</v>
      </c>
      <c r="N598" s="180">
        <v>0.31798999999999999</v>
      </c>
      <c r="O598" s="180">
        <v>0.14044999999999999</v>
      </c>
      <c r="P598" s="180">
        <v>1.397E-2</v>
      </c>
      <c r="Q598" s="180">
        <v>0.12648000000000001</v>
      </c>
    </row>
    <row r="599" spans="2:17">
      <c r="B599" s="294" t="s">
        <v>12393</v>
      </c>
      <c r="C599" s="294">
        <v>2.2120000000000001E-2</v>
      </c>
      <c r="D599" s="294">
        <v>0.16908000000000001</v>
      </c>
      <c r="E599" s="294">
        <v>0.31725999999999999</v>
      </c>
      <c r="F599" s="294">
        <v>0.13991000000000001</v>
      </c>
      <c r="G599" s="294">
        <v>1.397E-2</v>
      </c>
      <c r="H599" s="294">
        <v>0.12594</v>
      </c>
      <c r="K599" s="36">
        <v>44021</v>
      </c>
      <c r="L599" s="180">
        <v>2.2120000000000001E-2</v>
      </c>
      <c r="M599" s="180">
        <v>0.16908000000000001</v>
      </c>
      <c r="N599" s="180">
        <v>0.31725999999999999</v>
      </c>
      <c r="O599" s="180">
        <v>0.13991000000000001</v>
      </c>
      <c r="P599" s="180">
        <v>1.397E-2</v>
      </c>
      <c r="Q599" s="180">
        <v>0.12594</v>
      </c>
    </row>
    <row r="600" spans="2:17">
      <c r="B600" s="294" t="s">
        <v>12394</v>
      </c>
      <c r="C600" s="294">
        <v>2.222E-2</v>
      </c>
      <c r="D600" s="294">
        <v>0.16624</v>
      </c>
      <c r="E600" s="294">
        <v>0.31734000000000001</v>
      </c>
      <c r="F600" s="294">
        <v>0.13954</v>
      </c>
      <c r="G600" s="294">
        <v>1.375E-2</v>
      </c>
      <c r="H600" s="294">
        <v>0.12579000000000001</v>
      </c>
      <c r="K600" s="36">
        <v>44020</v>
      </c>
      <c r="L600" s="180">
        <v>2.222E-2</v>
      </c>
      <c r="M600" s="180">
        <v>0.16624</v>
      </c>
      <c r="N600" s="180">
        <v>0.31734000000000001</v>
      </c>
      <c r="O600" s="180">
        <v>0.13954</v>
      </c>
      <c r="P600" s="180">
        <v>1.375E-2</v>
      </c>
      <c r="Q600" s="180">
        <v>0.12579000000000001</v>
      </c>
    </row>
    <row r="601" spans="2:17">
      <c r="B601" s="294" t="s">
        <v>12395</v>
      </c>
      <c r="C601" s="294">
        <v>2.2200000000000001E-2</v>
      </c>
      <c r="D601" s="294">
        <v>0.1668</v>
      </c>
      <c r="E601" s="294">
        <v>0.31746999999999997</v>
      </c>
      <c r="F601" s="294">
        <v>0.13971</v>
      </c>
      <c r="G601" s="294">
        <v>1.387E-2</v>
      </c>
      <c r="H601" s="294">
        <v>0.12584000000000001</v>
      </c>
      <c r="K601" s="36">
        <v>44019</v>
      </c>
      <c r="L601" s="180">
        <v>2.2200000000000001E-2</v>
      </c>
      <c r="M601" s="180">
        <v>0.1668</v>
      </c>
      <c r="N601" s="180">
        <v>0.31746999999999997</v>
      </c>
      <c r="O601" s="180">
        <v>0.13971</v>
      </c>
      <c r="P601" s="180">
        <v>1.387E-2</v>
      </c>
      <c r="Q601" s="180">
        <v>0.12584000000000001</v>
      </c>
    </row>
    <row r="602" spans="2:17">
      <c r="B602" s="294" t="s">
        <v>12396</v>
      </c>
      <c r="C602" s="294">
        <v>2.1930000000000002E-2</v>
      </c>
      <c r="D602" s="294">
        <v>0.1767</v>
      </c>
      <c r="E602" s="294">
        <v>0.31857999999999997</v>
      </c>
      <c r="F602" s="294">
        <v>0.14323</v>
      </c>
      <c r="G602" s="294">
        <v>1.41E-2</v>
      </c>
      <c r="H602" s="294">
        <v>0.12912999999999999</v>
      </c>
      <c r="K602" s="36">
        <v>44018</v>
      </c>
      <c r="L602" s="180">
        <v>2.1930000000000002E-2</v>
      </c>
      <c r="M602" s="180">
        <v>0.1767</v>
      </c>
      <c r="N602" s="180">
        <v>0.31857999999999997</v>
      </c>
      <c r="O602" s="180">
        <v>0.14323</v>
      </c>
      <c r="P602" s="180">
        <v>1.41E-2</v>
      </c>
      <c r="Q602" s="180">
        <v>0.12912999999999999</v>
      </c>
    </row>
    <row r="603" spans="2:17">
      <c r="B603" s="294" t="s">
        <v>12397</v>
      </c>
      <c r="C603" s="294">
        <v>2.2249999999999999E-2</v>
      </c>
      <c r="D603" s="294">
        <v>0.17634</v>
      </c>
      <c r="E603" s="294">
        <v>0.31819999999999998</v>
      </c>
      <c r="F603" s="294">
        <v>0.14384</v>
      </c>
      <c r="G603" s="294">
        <v>1.3820000000000001E-2</v>
      </c>
      <c r="H603" s="294">
        <v>0.13002</v>
      </c>
      <c r="K603" s="36">
        <v>44015</v>
      </c>
      <c r="L603" s="180">
        <v>2.2249999999999999E-2</v>
      </c>
      <c r="M603" s="180">
        <v>0.17634</v>
      </c>
      <c r="N603" s="180">
        <v>0.31819999999999998</v>
      </c>
      <c r="O603" s="180">
        <v>0.14384</v>
      </c>
      <c r="P603" s="180">
        <v>1.3820000000000001E-2</v>
      </c>
      <c r="Q603" s="180">
        <v>0.13002</v>
      </c>
    </row>
    <row r="604" spans="2:17">
      <c r="B604" s="294" t="s">
        <v>12398</v>
      </c>
      <c r="C604" s="294">
        <v>2.239E-2</v>
      </c>
      <c r="D604" s="294">
        <v>0.17460999999999999</v>
      </c>
      <c r="E604" s="294">
        <v>0.31763999999999998</v>
      </c>
      <c r="F604" s="294">
        <v>0.14424999999999999</v>
      </c>
      <c r="G604" s="294">
        <v>1.375E-2</v>
      </c>
      <c r="H604" s="294">
        <v>0.1305</v>
      </c>
      <c r="K604" s="36">
        <v>44014</v>
      </c>
      <c r="L604" s="180">
        <v>2.239E-2</v>
      </c>
      <c r="M604" s="180">
        <v>0.17460999999999999</v>
      </c>
      <c r="N604" s="180">
        <v>0.31763999999999998</v>
      </c>
      <c r="O604" s="180">
        <v>0.14424999999999999</v>
      </c>
      <c r="P604" s="180">
        <v>1.375E-2</v>
      </c>
      <c r="Q604" s="180">
        <v>0.1305</v>
      </c>
    </row>
    <row r="605" spans="2:17">
      <c r="B605" s="294" t="s">
        <v>12399</v>
      </c>
      <c r="C605" s="294">
        <v>2.2669999999999999E-2</v>
      </c>
      <c r="D605" s="294">
        <v>0.17329</v>
      </c>
      <c r="E605" s="294">
        <v>0.31720999999999999</v>
      </c>
      <c r="F605" s="294">
        <v>0.14488000000000001</v>
      </c>
      <c r="G605" s="294">
        <v>1.4E-2</v>
      </c>
      <c r="H605" s="294">
        <v>0.13088</v>
      </c>
      <c r="K605" s="36">
        <v>44013</v>
      </c>
      <c r="L605" s="180">
        <v>2.2669999999999999E-2</v>
      </c>
      <c r="M605" s="180">
        <v>0.17329</v>
      </c>
      <c r="N605" s="180">
        <v>0.31720999999999999</v>
      </c>
      <c r="O605" s="180">
        <v>0.14488000000000001</v>
      </c>
      <c r="P605" s="180">
        <v>1.4E-2</v>
      </c>
      <c r="Q605" s="180">
        <v>0.13088</v>
      </c>
    </row>
    <row r="606" spans="2:17">
      <c r="B606" s="294" t="s">
        <v>12400</v>
      </c>
      <c r="C606" s="294">
        <v>2.2689999999999998E-2</v>
      </c>
      <c r="D606" s="294">
        <v>0.17399000000000001</v>
      </c>
      <c r="E606" s="294">
        <v>0.31731999999999999</v>
      </c>
      <c r="F606" s="294">
        <v>0.14541000000000001</v>
      </c>
      <c r="G606" s="294">
        <v>1.3849999999999999E-2</v>
      </c>
      <c r="H606" s="294">
        <v>0.13156000000000001</v>
      </c>
      <c r="K606" s="36">
        <v>44012</v>
      </c>
      <c r="L606" s="180">
        <v>2.2689999999999998E-2</v>
      </c>
      <c r="M606" s="180">
        <v>0.17399000000000001</v>
      </c>
      <c r="N606" s="180">
        <v>0.31731999999999999</v>
      </c>
      <c r="O606" s="180">
        <v>0.14541000000000001</v>
      </c>
      <c r="P606" s="180">
        <v>1.3849999999999999E-2</v>
      </c>
      <c r="Q606" s="180">
        <v>0.13156000000000001</v>
      </c>
    </row>
    <row r="607" spans="2:17">
      <c r="B607" s="294" t="s">
        <v>12401</v>
      </c>
      <c r="C607" s="294">
        <v>2.2870000000000001E-2</v>
      </c>
      <c r="D607" s="294">
        <v>0.17422000000000001</v>
      </c>
      <c r="E607" s="294">
        <v>0.31707000000000002</v>
      </c>
      <c r="F607" s="294">
        <v>0.14623</v>
      </c>
      <c r="G607" s="294">
        <v>1.357E-2</v>
      </c>
      <c r="H607" s="294">
        <v>0.13266</v>
      </c>
      <c r="K607" s="36">
        <v>44011</v>
      </c>
      <c r="L607" s="180">
        <v>2.2870000000000001E-2</v>
      </c>
      <c r="M607" s="180">
        <v>0.17422000000000001</v>
      </c>
      <c r="N607" s="180">
        <v>0.31707000000000002</v>
      </c>
      <c r="O607" s="180">
        <v>0.14623</v>
      </c>
      <c r="P607" s="180">
        <v>1.357E-2</v>
      </c>
      <c r="Q607" s="180">
        <v>0.13266</v>
      </c>
    </row>
    <row r="608" spans="2:17">
      <c r="B608" s="294" t="s">
        <v>12402</v>
      </c>
      <c r="C608" s="294">
        <v>2.2360000000000001E-2</v>
      </c>
      <c r="D608" s="294">
        <v>0.17949999999999999</v>
      </c>
      <c r="E608" s="294">
        <v>0.31446000000000002</v>
      </c>
      <c r="F608" s="294">
        <v>0.14835000000000001</v>
      </c>
      <c r="G608" s="294">
        <v>1.325E-2</v>
      </c>
      <c r="H608" s="294">
        <v>0.1351</v>
      </c>
      <c r="K608" s="36">
        <v>44008</v>
      </c>
      <c r="L608" s="180">
        <v>2.2360000000000001E-2</v>
      </c>
      <c r="M608" s="180">
        <v>0.17949999999999999</v>
      </c>
      <c r="N608" s="180">
        <v>0.31446000000000002</v>
      </c>
      <c r="O608" s="180">
        <v>0.14835000000000001</v>
      </c>
      <c r="P608" s="180">
        <v>1.325E-2</v>
      </c>
      <c r="Q608" s="180">
        <v>0.1351</v>
      </c>
    </row>
    <row r="609" spans="2:17">
      <c r="B609" s="294" t="s">
        <v>12403</v>
      </c>
      <c r="C609" s="294">
        <v>2.264E-2</v>
      </c>
      <c r="D609" s="294">
        <v>0.18043999999999999</v>
      </c>
      <c r="E609" s="294">
        <v>0.31464999999999999</v>
      </c>
      <c r="F609" s="294">
        <v>0.14915999999999999</v>
      </c>
      <c r="G609" s="294">
        <v>1.337E-2</v>
      </c>
      <c r="H609" s="294">
        <v>0.13578999999999999</v>
      </c>
      <c r="K609" s="36">
        <v>44007</v>
      </c>
      <c r="L609" s="180">
        <v>2.264E-2</v>
      </c>
      <c r="M609" s="180">
        <v>0.18043999999999999</v>
      </c>
      <c r="N609" s="180">
        <v>0.31464999999999999</v>
      </c>
      <c r="O609" s="180">
        <v>0.14915999999999999</v>
      </c>
      <c r="P609" s="180">
        <v>1.337E-2</v>
      </c>
      <c r="Q609" s="180">
        <v>0.13578999999999999</v>
      </c>
    </row>
    <row r="610" spans="2:17">
      <c r="B610" s="294" t="s">
        <v>12404</v>
      </c>
      <c r="C610" s="294">
        <v>2.2089999999999999E-2</v>
      </c>
      <c r="D610" s="294">
        <v>0.18046000000000001</v>
      </c>
      <c r="E610" s="294">
        <v>0.31558000000000003</v>
      </c>
      <c r="F610" s="294">
        <v>0.14781</v>
      </c>
      <c r="G610" s="294">
        <v>1.362E-2</v>
      </c>
      <c r="H610" s="294">
        <v>0.13419</v>
      </c>
      <c r="K610" s="36">
        <v>44006</v>
      </c>
      <c r="L610" s="180">
        <v>2.2089999999999999E-2</v>
      </c>
      <c r="M610" s="180">
        <v>0.18046000000000001</v>
      </c>
      <c r="N610" s="180">
        <v>0.31558000000000003</v>
      </c>
      <c r="O610" s="180">
        <v>0.14781</v>
      </c>
      <c r="P610" s="180">
        <v>1.362E-2</v>
      </c>
      <c r="Q610" s="180">
        <v>0.13419</v>
      </c>
    </row>
    <row r="611" spans="2:17">
      <c r="B611" s="294" t="s">
        <v>12405</v>
      </c>
      <c r="C611" s="294">
        <v>2.2419999999999999E-2</v>
      </c>
      <c r="D611" s="294">
        <v>0.1797</v>
      </c>
      <c r="E611" s="294">
        <v>0.31596000000000002</v>
      </c>
      <c r="F611" s="294">
        <v>0.14832999999999999</v>
      </c>
      <c r="G611" s="294">
        <v>1.375E-2</v>
      </c>
      <c r="H611" s="294">
        <v>0.13458000000000001</v>
      </c>
      <c r="K611" s="36">
        <v>44005</v>
      </c>
      <c r="L611" s="180">
        <v>2.2419999999999999E-2</v>
      </c>
      <c r="M611" s="180">
        <v>0.1797</v>
      </c>
      <c r="N611" s="180">
        <v>0.31596000000000002</v>
      </c>
      <c r="O611" s="180">
        <v>0.14832999999999999</v>
      </c>
      <c r="P611" s="180">
        <v>1.375E-2</v>
      </c>
      <c r="Q611" s="180">
        <v>0.13458000000000001</v>
      </c>
    </row>
    <row r="612" spans="2:17">
      <c r="B612" s="294" t="s">
        <v>12406</v>
      </c>
      <c r="C612" s="294">
        <v>2.248E-2</v>
      </c>
      <c r="D612" s="294">
        <v>0.17934</v>
      </c>
      <c r="E612" s="294">
        <v>0.31573000000000001</v>
      </c>
      <c r="F612" s="294">
        <v>0.14840999999999999</v>
      </c>
      <c r="G612" s="294">
        <v>1.3899999999999999E-2</v>
      </c>
      <c r="H612" s="294">
        <v>0.13450999999999999</v>
      </c>
      <c r="K612" s="36">
        <v>44004</v>
      </c>
      <c r="L612" s="180">
        <v>2.248E-2</v>
      </c>
      <c r="M612" s="180">
        <v>0.17934</v>
      </c>
      <c r="N612" s="180">
        <v>0.31573000000000001</v>
      </c>
      <c r="O612" s="180">
        <v>0.14840999999999999</v>
      </c>
      <c r="P612" s="180">
        <v>1.3899999999999999E-2</v>
      </c>
      <c r="Q612" s="180">
        <v>0.13450999999999999</v>
      </c>
    </row>
    <row r="613" spans="2:17">
      <c r="B613" s="294" t="s">
        <v>12407</v>
      </c>
      <c r="C613" s="294">
        <v>2.232E-2</v>
      </c>
      <c r="D613" s="294">
        <v>0.17688000000000001</v>
      </c>
      <c r="E613" s="294">
        <v>0.31569000000000003</v>
      </c>
      <c r="F613" s="294">
        <v>0.14715</v>
      </c>
      <c r="G613" s="294">
        <v>1.3899999999999999E-2</v>
      </c>
      <c r="H613" s="294">
        <v>0.13325000000000001</v>
      </c>
      <c r="K613" s="36">
        <v>44001</v>
      </c>
      <c r="L613" s="180">
        <v>2.232E-2</v>
      </c>
      <c r="M613" s="180">
        <v>0.17688000000000001</v>
      </c>
      <c r="N613" s="180">
        <v>0.31569000000000003</v>
      </c>
      <c r="O613" s="180">
        <v>0.14715</v>
      </c>
      <c r="P613" s="180">
        <v>1.3899999999999999E-2</v>
      </c>
      <c r="Q613" s="180">
        <v>0.13325000000000001</v>
      </c>
    </row>
    <row r="614" spans="2:17">
      <c r="B614" s="294" t="s">
        <v>12408</v>
      </c>
      <c r="C614" s="294">
        <v>2.2509999999999999E-2</v>
      </c>
      <c r="D614" s="294">
        <v>0.17624000000000001</v>
      </c>
      <c r="E614" s="294">
        <v>0.3155</v>
      </c>
      <c r="F614" s="294">
        <v>0.1472</v>
      </c>
      <c r="G614" s="294">
        <v>1.375E-2</v>
      </c>
      <c r="H614" s="294">
        <v>0.13345000000000001</v>
      </c>
      <c r="K614" s="36">
        <v>44000</v>
      </c>
      <c r="L614" s="180">
        <v>2.2509999999999999E-2</v>
      </c>
      <c r="M614" s="180">
        <v>0.17624000000000001</v>
      </c>
      <c r="N614" s="180">
        <v>0.3155</v>
      </c>
      <c r="O614" s="180">
        <v>0.1472</v>
      </c>
      <c r="P614" s="180">
        <v>1.375E-2</v>
      </c>
      <c r="Q614" s="180">
        <v>0.13345000000000001</v>
      </c>
    </row>
    <row r="615" spans="2:17">
      <c r="B615" s="294" t="s">
        <v>12409</v>
      </c>
      <c r="C615" s="294">
        <v>2.2409999999999999E-2</v>
      </c>
      <c r="D615" s="294">
        <v>0.1762</v>
      </c>
      <c r="E615" s="294">
        <v>0.31563000000000002</v>
      </c>
      <c r="F615" s="294">
        <v>0.14682000000000001</v>
      </c>
      <c r="G615" s="294">
        <v>1.3979999999999999E-2</v>
      </c>
      <c r="H615" s="294">
        <v>0.13284000000000001</v>
      </c>
      <c r="K615" s="36">
        <v>43999</v>
      </c>
      <c r="L615" s="180">
        <v>2.2409999999999999E-2</v>
      </c>
      <c r="M615" s="180">
        <v>0.1762</v>
      </c>
      <c r="N615" s="180">
        <v>0.31563000000000002</v>
      </c>
      <c r="O615" s="180">
        <v>0.14682000000000001</v>
      </c>
      <c r="P615" s="180">
        <v>1.3979999999999999E-2</v>
      </c>
      <c r="Q615" s="180">
        <v>0.13284000000000001</v>
      </c>
    </row>
    <row r="616" spans="2:17">
      <c r="B616" s="294" t="s">
        <v>12410</v>
      </c>
      <c r="C616" s="294">
        <v>2.2440000000000002E-2</v>
      </c>
      <c r="D616" s="294">
        <v>0.17480999999999999</v>
      </c>
      <c r="E616" s="294">
        <v>0.31559999999999999</v>
      </c>
      <c r="F616" s="294">
        <v>0.14657000000000001</v>
      </c>
      <c r="G616" s="294">
        <v>1.4080000000000001E-2</v>
      </c>
      <c r="H616" s="294">
        <v>0.13249</v>
      </c>
      <c r="K616" s="36">
        <v>43998</v>
      </c>
      <c r="L616" s="180">
        <v>2.2440000000000002E-2</v>
      </c>
      <c r="M616" s="180">
        <v>0.17480999999999999</v>
      </c>
      <c r="N616" s="180">
        <v>0.31559999999999999</v>
      </c>
      <c r="O616" s="180">
        <v>0.14657000000000001</v>
      </c>
      <c r="P616" s="180">
        <v>1.4080000000000001E-2</v>
      </c>
      <c r="Q616" s="180">
        <v>0.13249</v>
      </c>
    </row>
    <row r="617" spans="2:17">
      <c r="B617" s="294" t="s">
        <v>12411</v>
      </c>
      <c r="C617" s="294">
        <v>2.3709999999999998E-2</v>
      </c>
      <c r="D617" s="294">
        <v>0.17182</v>
      </c>
      <c r="E617" s="294">
        <v>0.31539</v>
      </c>
      <c r="F617" s="294">
        <v>0.14838999999999999</v>
      </c>
      <c r="G617" s="294">
        <v>1.422E-2</v>
      </c>
      <c r="H617" s="294">
        <v>0.13417000000000001</v>
      </c>
      <c r="K617" s="36">
        <v>43997</v>
      </c>
      <c r="L617" s="180">
        <v>2.3709999999999998E-2</v>
      </c>
      <c r="M617" s="180">
        <v>0.17182</v>
      </c>
      <c r="N617" s="180">
        <v>0.31539</v>
      </c>
      <c r="O617" s="180">
        <v>0.14838999999999999</v>
      </c>
      <c r="P617" s="180">
        <v>1.422E-2</v>
      </c>
      <c r="Q617" s="180">
        <v>0.13417000000000001</v>
      </c>
    </row>
    <row r="618" spans="2:17">
      <c r="B618" s="294" t="s">
        <v>12412</v>
      </c>
      <c r="C618" s="294">
        <v>2.274E-2</v>
      </c>
      <c r="D618" s="294">
        <v>0.17272999999999999</v>
      </c>
      <c r="E618" s="294">
        <v>0.31564999999999999</v>
      </c>
      <c r="F618" s="294">
        <v>0.1459</v>
      </c>
      <c r="G618" s="294">
        <v>1.38E-2</v>
      </c>
      <c r="H618" s="294">
        <v>0.1321</v>
      </c>
      <c r="K618" s="36">
        <v>43994</v>
      </c>
      <c r="L618" s="180">
        <v>2.274E-2</v>
      </c>
      <c r="M618" s="180">
        <v>0.17272999999999999</v>
      </c>
      <c r="N618" s="180">
        <v>0.31564999999999999</v>
      </c>
      <c r="O618" s="180">
        <v>0.1459</v>
      </c>
      <c r="P618" s="180">
        <v>1.38E-2</v>
      </c>
      <c r="Q618" s="180">
        <v>0.1321</v>
      </c>
    </row>
    <row r="619" spans="2:17">
      <c r="B619" s="294" t="s">
        <v>12413</v>
      </c>
      <c r="C619" s="294">
        <v>2.222E-2</v>
      </c>
      <c r="D619" s="294">
        <v>0.17316000000000001</v>
      </c>
      <c r="E619" s="294">
        <v>0.31563000000000002</v>
      </c>
      <c r="F619" s="294">
        <v>0.14416000000000001</v>
      </c>
      <c r="G619" s="294">
        <v>1.3820000000000001E-2</v>
      </c>
      <c r="H619" s="294">
        <v>0.13034000000000001</v>
      </c>
      <c r="K619" s="36">
        <v>43993</v>
      </c>
      <c r="L619" s="180">
        <v>2.222E-2</v>
      </c>
      <c r="M619" s="180">
        <v>0.17316000000000001</v>
      </c>
      <c r="N619" s="180">
        <v>0.31563000000000002</v>
      </c>
      <c r="O619" s="180">
        <v>0.14416000000000001</v>
      </c>
      <c r="P619" s="180">
        <v>1.3820000000000001E-2</v>
      </c>
      <c r="Q619" s="180">
        <v>0.13034000000000001</v>
      </c>
    </row>
    <row r="620" spans="2:17">
      <c r="B620" s="294" t="s">
        <v>12414</v>
      </c>
      <c r="C620" s="294">
        <v>2.197E-2</v>
      </c>
      <c r="D620" s="294">
        <v>0.17241000000000001</v>
      </c>
      <c r="E620" s="294">
        <v>0.31524000000000002</v>
      </c>
      <c r="F620" s="294">
        <v>0.14313000000000001</v>
      </c>
      <c r="G620" s="294">
        <v>1.3849999999999999E-2</v>
      </c>
      <c r="H620" s="294">
        <v>0.12928000000000001</v>
      </c>
      <c r="K620" s="36">
        <v>43992</v>
      </c>
      <c r="L620" s="180">
        <v>2.197E-2</v>
      </c>
      <c r="M620" s="180">
        <v>0.17241000000000001</v>
      </c>
      <c r="N620" s="180">
        <v>0.31524000000000002</v>
      </c>
      <c r="O620" s="180">
        <v>0.14313000000000001</v>
      </c>
      <c r="P620" s="180">
        <v>1.3849999999999999E-2</v>
      </c>
      <c r="Q620" s="180">
        <v>0.12928000000000001</v>
      </c>
    </row>
    <row r="621" spans="2:17">
      <c r="B621" s="294" t="s">
        <v>12415</v>
      </c>
      <c r="C621" s="294">
        <v>2.2020000000000001E-2</v>
      </c>
      <c r="D621" s="294">
        <v>0.17052999999999999</v>
      </c>
      <c r="E621" s="294">
        <v>0.31523000000000001</v>
      </c>
      <c r="F621" s="294">
        <v>0.1426</v>
      </c>
      <c r="G621" s="294">
        <v>1.3820000000000001E-2</v>
      </c>
      <c r="H621" s="294">
        <v>0.12878000000000001</v>
      </c>
      <c r="K621" s="36">
        <v>43991</v>
      </c>
      <c r="L621" s="180">
        <v>2.2020000000000001E-2</v>
      </c>
      <c r="M621" s="180">
        <v>0.17052999999999999</v>
      </c>
      <c r="N621" s="180">
        <v>0.31523000000000001</v>
      </c>
      <c r="O621" s="180">
        <v>0.1426</v>
      </c>
      <c r="P621" s="180">
        <v>1.3820000000000001E-2</v>
      </c>
      <c r="Q621" s="180">
        <v>0.12878000000000001</v>
      </c>
    </row>
    <row r="622" spans="2:17">
      <c r="B622" s="294" t="s">
        <v>12416</v>
      </c>
      <c r="C622" s="294">
        <v>2.2040000000000001E-2</v>
      </c>
      <c r="D622" s="294">
        <v>0.16677</v>
      </c>
      <c r="E622" s="294">
        <v>0.31551000000000001</v>
      </c>
      <c r="F622" s="294">
        <v>0.14162</v>
      </c>
      <c r="G622" s="294">
        <v>1.447E-2</v>
      </c>
      <c r="H622" s="294">
        <v>0.12715000000000001</v>
      </c>
      <c r="K622" s="36">
        <v>43990</v>
      </c>
      <c r="L622" s="180">
        <v>2.2040000000000001E-2</v>
      </c>
      <c r="M622" s="180">
        <v>0.16677</v>
      </c>
      <c r="N622" s="180">
        <v>0.31551000000000001</v>
      </c>
      <c r="O622" s="180">
        <v>0.14162</v>
      </c>
      <c r="P622" s="180">
        <v>1.447E-2</v>
      </c>
      <c r="Q622" s="180">
        <v>0.12715000000000001</v>
      </c>
    </row>
    <row r="623" spans="2:17">
      <c r="B623" s="294" t="s">
        <v>12417</v>
      </c>
      <c r="C623" s="294">
        <v>2.205E-2</v>
      </c>
      <c r="D623" s="294">
        <v>0.16647000000000001</v>
      </c>
      <c r="E623" s="294">
        <v>0.31503999999999999</v>
      </c>
      <c r="F623" s="294">
        <v>0.14141999999999999</v>
      </c>
      <c r="G623" s="294">
        <v>1.46E-2</v>
      </c>
      <c r="H623" s="294">
        <v>0.12681999999999999</v>
      </c>
      <c r="K623" s="36">
        <v>43987</v>
      </c>
      <c r="L623" s="180">
        <v>2.205E-2</v>
      </c>
      <c r="M623" s="180">
        <v>0.16647000000000001</v>
      </c>
      <c r="N623" s="180">
        <v>0.31503999999999999</v>
      </c>
      <c r="O623" s="180">
        <v>0.14141999999999999</v>
      </c>
      <c r="P623" s="180">
        <v>1.46E-2</v>
      </c>
      <c r="Q623" s="180">
        <v>0.12681999999999999</v>
      </c>
    </row>
    <row r="624" spans="2:17">
      <c r="B624" s="294" t="s">
        <v>12418</v>
      </c>
      <c r="C624" s="294">
        <v>2.2339999999999999E-2</v>
      </c>
      <c r="D624" s="294">
        <v>0.16600999999999999</v>
      </c>
      <c r="E624" s="294">
        <v>0.31468000000000002</v>
      </c>
      <c r="F624" s="294">
        <v>0.1419</v>
      </c>
      <c r="G624" s="294">
        <v>1.427E-2</v>
      </c>
      <c r="H624" s="294">
        <v>0.12762999999999999</v>
      </c>
      <c r="K624" s="36">
        <v>43986</v>
      </c>
      <c r="L624" s="180">
        <v>2.2339999999999999E-2</v>
      </c>
      <c r="M624" s="180">
        <v>0.16600999999999999</v>
      </c>
      <c r="N624" s="180">
        <v>0.31468000000000002</v>
      </c>
      <c r="O624" s="180">
        <v>0.1419</v>
      </c>
      <c r="P624" s="180">
        <v>1.427E-2</v>
      </c>
      <c r="Q624" s="180">
        <v>0.12762999999999999</v>
      </c>
    </row>
    <row r="625" spans="2:17">
      <c r="B625" s="294" t="s">
        <v>12419</v>
      </c>
      <c r="C625" s="294">
        <v>2.2360000000000001E-2</v>
      </c>
      <c r="D625" s="294">
        <v>0.16492000000000001</v>
      </c>
      <c r="E625" s="294">
        <v>0.31467000000000001</v>
      </c>
      <c r="F625" s="294">
        <v>0.14201</v>
      </c>
      <c r="G625" s="294">
        <v>1.417E-2</v>
      </c>
      <c r="H625" s="294">
        <v>0.12784000000000001</v>
      </c>
      <c r="K625" s="36">
        <v>43985</v>
      </c>
      <c r="L625" s="180">
        <v>2.2360000000000001E-2</v>
      </c>
      <c r="M625" s="180">
        <v>0.16492000000000001</v>
      </c>
      <c r="N625" s="180">
        <v>0.31467000000000001</v>
      </c>
      <c r="O625" s="180">
        <v>0.14201</v>
      </c>
      <c r="P625" s="180">
        <v>1.417E-2</v>
      </c>
      <c r="Q625" s="180">
        <v>0.12784000000000001</v>
      </c>
    </row>
    <row r="626" spans="2:17">
      <c r="B626" s="294" t="s">
        <v>12420</v>
      </c>
      <c r="C626" s="294">
        <v>2.308E-2</v>
      </c>
      <c r="D626" s="294">
        <v>0.16699</v>
      </c>
      <c r="E626" s="294">
        <v>0.31440000000000001</v>
      </c>
      <c r="F626" s="294">
        <v>0.14401</v>
      </c>
      <c r="G626" s="294">
        <v>1.357E-2</v>
      </c>
      <c r="H626" s="294">
        <v>0.13044</v>
      </c>
      <c r="K626" s="36">
        <v>43984</v>
      </c>
      <c r="L626" s="180">
        <v>2.308E-2</v>
      </c>
      <c r="M626" s="180">
        <v>0.16699</v>
      </c>
      <c r="N626" s="180">
        <v>0.31440000000000001</v>
      </c>
      <c r="O626" s="180">
        <v>0.14401</v>
      </c>
      <c r="P626" s="180">
        <v>1.357E-2</v>
      </c>
      <c r="Q626" s="180">
        <v>0.13044</v>
      </c>
    </row>
    <row r="627" spans="2:17">
      <c r="B627" s="294" t="s">
        <v>12421</v>
      </c>
      <c r="C627" s="294">
        <v>2.332E-2</v>
      </c>
      <c r="D627" s="294">
        <v>0.16794999999999999</v>
      </c>
      <c r="E627" s="294">
        <v>0.31423000000000001</v>
      </c>
      <c r="F627" s="294">
        <v>0.14480999999999999</v>
      </c>
      <c r="G627" s="294">
        <v>1.4019999999999999E-2</v>
      </c>
      <c r="H627" s="294">
        <v>0.13078999999999999</v>
      </c>
      <c r="K627" s="36">
        <v>43983</v>
      </c>
      <c r="L627" s="180">
        <v>2.332E-2</v>
      </c>
      <c r="M627" s="180">
        <v>0.16794999999999999</v>
      </c>
      <c r="N627" s="180">
        <v>0.31423000000000001</v>
      </c>
      <c r="O627" s="180">
        <v>0.14480999999999999</v>
      </c>
      <c r="P627" s="180">
        <v>1.4019999999999999E-2</v>
      </c>
      <c r="Q627" s="180">
        <v>0.13078999999999999</v>
      </c>
    </row>
    <row r="628" spans="2:17">
      <c r="B628" s="294" t="s">
        <v>12422</v>
      </c>
      <c r="C628" s="294">
        <v>2.3769999999999999E-2</v>
      </c>
      <c r="D628" s="294">
        <v>0.16733999999999999</v>
      </c>
      <c r="E628" s="294">
        <v>0.31375999999999998</v>
      </c>
      <c r="F628" s="294">
        <v>0.14593</v>
      </c>
      <c r="G628" s="294">
        <v>1.3650000000000001E-2</v>
      </c>
      <c r="H628" s="294">
        <v>0.13228000000000001</v>
      </c>
      <c r="K628" s="36">
        <v>43980</v>
      </c>
      <c r="L628" s="180">
        <v>2.3769999999999999E-2</v>
      </c>
      <c r="M628" s="180">
        <v>0.16733999999999999</v>
      </c>
      <c r="N628" s="180">
        <v>0.31375999999999998</v>
      </c>
      <c r="O628" s="180">
        <v>0.14593</v>
      </c>
      <c r="P628" s="180">
        <v>1.3650000000000001E-2</v>
      </c>
      <c r="Q628" s="180">
        <v>0.13228000000000001</v>
      </c>
    </row>
    <row r="629" spans="2:17">
      <c r="B629" s="294" t="s">
        <v>12423</v>
      </c>
      <c r="C629" s="294">
        <v>2.3769999999999999E-2</v>
      </c>
      <c r="D629" s="294">
        <v>0.16822000000000001</v>
      </c>
      <c r="E629" s="294">
        <v>0.31341999999999998</v>
      </c>
      <c r="F629" s="294">
        <v>0.14609</v>
      </c>
      <c r="G629" s="294">
        <v>1.35E-2</v>
      </c>
      <c r="H629" s="294">
        <v>0.13259000000000001</v>
      </c>
      <c r="K629" s="36">
        <v>43979</v>
      </c>
      <c r="L629" s="180">
        <v>2.3769999999999999E-2</v>
      </c>
      <c r="M629" s="180">
        <v>0.16822000000000001</v>
      </c>
      <c r="N629" s="180">
        <v>0.31341999999999998</v>
      </c>
      <c r="O629" s="180">
        <v>0.14609</v>
      </c>
      <c r="P629" s="180">
        <v>1.35E-2</v>
      </c>
      <c r="Q629" s="180">
        <v>0.13259000000000001</v>
      </c>
    </row>
    <row r="630" spans="2:17">
      <c r="B630" s="294" t="s">
        <v>12424</v>
      </c>
      <c r="C630" s="294">
        <v>2.3779999999999999E-2</v>
      </c>
      <c r="D630" s="294">
        <v>0.16861000000000001</v>
      </c>
      <c r="E630" s="294">
        <v>0.31341999999999998</v>
      </c>
      <c r="F630" s="294">
        <v>0.14641999999999999</v>
      </c>
      <c r="G630" s="294">
        <v>1.3310000000000001E-2</v>
      </c>
      <c r="H630" s="294">
        <v>0.13311000000000001</v>
      </c>
      <c r="K630" s="36">
        <v>43978</v>
      </c>
      <c r="L630" s="180">
        <v>2.3779999999999999E-2</v>
      </c>
      <c r="M630" s="180">
        <v>0.16861000000000001</v>
      </c>
      <c r="N630" s="180">
        <v>0.31341999999999998</v>
      </c>
      <c r="O630" s="180">
        <v>0.14641999999999999</v>
      </c>
      <c r="P630" s="180">
        <v>1.3310000000000001E-2</v>
      </c>
      <c r="Q630" s="180">
        <v>0.13311000000000001</v>
      </c>
    </row>
    <row r="631" spans="2:17">
      <c r="B631" s="294" t="s">
        <v>12425</v>
      </c>
      <c r="C631" s="294">
        <v>2.3800000000000002E-2</v>
      </c>
      <c r="D631" s="294">
        <v>0.17083000000000001</v>
      </c>
      <c r="E631" s="294">
        <v>0.31359999999999999</v>
      </c>
      <c r="F631" s="294">
        <v>0.14688999999999999</v>
      </c>
      <c r="G631" s="294">
        <v>1.337E-2</v>
      </c>
      <c r="H631" s="294">
        <v>0.13352</v>
      </c>
      <c r="K631" s="36">
        <v>43977</v>
      </c>
      <c r="L631" s="180">
        <v>2.3800000000000002E-2</v>
      </c>
      <c r="M631" s="180">
        <v>0.17083000000000001</v>
      </c>
      <c r="N631" s="180">
        <v>0.31359999999999999</v>
      </c>
      <c r="O631" s="180">
        <v>0.14688999999999999</v>
      </c>
      <c r="P631" s="180">
        <v>1.337E-2</v>
      </c>
      <c r="Q631" s="180">
        <v>0.13352</v>
      </c>
    </row>
    <row r="632" spans="2:17">
      <c r="B632" s="294" t="s">
        <v>12426</v>
      </c>
      <c r="C632" s="294">
        <v>2.418E-2</v>
      </c>
      <c r="D632" s="294">
        <v>0.16880999999999999</v>
      </c>
      <c r="E632" s="294">
        <v>0.31364999999999998</v>
      </c>
      <c r="F632" s="294">
        <v>0.14696999999999999</v>
      </c>
      <c r="G632" s="294">
        <v>1.312E-2</v>
      </c>
      <c r="H632" s="294">
        <v>0.13385</v>
      </c>
      <c r="K632" s="36">
        <v>43976</v>
      </c>
      <c r="L632" s="180">
        <v>2.418E-2</v>
      </c>
      <c r="M632" s="180">
        <v>0.16880999999999999</v>
      </c>
      <c r="N632" s="180">
        <v>0.31364999999999998</v>
      </c>
      <c r="O632" s="180">
        <v>0.14696999999999999</v>
      </c>
      <c r="P632" s="180">
        <v>1.312E-2</v>
      </c>
      <c r="Q632" s="180">
        <v>0.13385</v>
      </c>
    </row>
    <row r="633" spans="2:17">
      <c r="B633" s="294" t="s">
        <v>12427</v>
      </c>
      <c r="C633" s="294">
        <v>2.4580000000000001E-2</v>
      </c>
      <c r="D633" s="294">
        <v>0.1678</v>
      </c>
      <c r="E633" s="294">
        <v>0.31411</v>
      </c>
      <c r="F633" s="294">
        <v>0.14746999999999999</v>
      </c>
      <c r="G633" s="294">
        <v>1.34E-2</v>
      </c>
      <c r="H633" s="294">
        <v>0.13406999999999999</v>
      </c>
      <c r="K633" s="36">
        <v>43973</v>
      </c>
      <c r="L633" s="180">
        <v>2.4580000000000001E-2</v>
      </c>
      <c r="M633" s="180">
        <v>0.1678</v>
      </c>
      <c r="N633" s="180">
        <v>0.31411</v>
      </c>
      <c r="O633" s="180">
        <v>0.14746999999999999</v>
      </c>
      <c r="P633" s="180">
        <v>1.34E-2</v>
      </c>
      <c r="Q633" s="180">
        <v>0.13406999999999999</v>
      </c>
    </row>
    <row r="634" spans="2:17">
      <c r="B634" s="294" t="s">
        <v>12428</v>
      </c>
      <c r="C634" s="294">
        <v>2.4209999999999999E-2</v>
      </c>
      <c r="D634" s="294">
        <v>0.16705</v>
      </c>
      <c r="E634" s="294">
        <v>0.31391000000000002</v>
      </c>
      <c r="F634" s="294">
        <v>0.14671000000000001</v>
      </c>
      <c r="G634" s="294">
        <v>1.341E-2</v>
      </c>
      <c r="H634" s="294">
        <v>0.1333</v>
      </c>
      <c r="K634" s="36">
        <v>43972</v>
      </c>
      <c r="L634" s="180">
        <v>2.4209999999999999E-2</v>
      </c>
      <c r="M634" s="180">
        <v>0.16705</v>
      </c>
      <c r="N634" s="180">
        <v>0.31391000000000002</v>
      </c>
      <c r="O634" s="180">
        <v>0.14671000000000001</v>
      </c>
      <c r="P634" s="180">
        <v>1.341E-2</v>
      </c>
      <c r="Q634" s="180">
        <v>0.1333</v>
      </c>
    </row>
    <row r="635" spans="2:17">
      <c r="B635" s="294" t="s">
        <v>12429</v>
      </c>
      <c r="C635" s="294">
        <v>2.4289999999999999E-2</v>
      </c>
      <c r="D635" s="294">
        <v>0.16544</v>
      </c>
      <c r="E635" s="294">
        <v>0.31397000000000003</v>
      </c>
      <c r="F635" s="294">
        <v>0.14657000000000001</v>
      </c>
      <c r="G635" s="294">
        <v>1.3599999999999999E-2</v>
      </c>
      <c r="H635" s="294">
        <v>0.13297</v>
      </c>
      <c r="K635" s="36">
        <v>43971</v>
      </c>
      <c r="L635" s="180">
        <v>2.4289999999999999E-2</v>
      </c>
      <c r="M635" s="180">
        <v>0.16544</v>
      </c>
      <c r="N635" s="180">
        <v>0.31397000000000003</v>
      </c>
      <c r="O635" s="180">
        <v>0.14657000000000001</v>
      </c>
      <c r="P635" s="180">
        <v>1.3599999999999999E-2</v>
      </c>
      <c r="Q635" s="180">
        <v>0.13297</v>
      </c>
    </row>
    <row r="636" spans="2:17">
      <c r="B636" s="294" t="s">
        <v>12430</v>
      </c>
      <c r="C636" s="294">
        <v>2.4400000000000002E-2</v>
      </c>
      <c r="D636" s="294">
        <v>0.16544</v>
      </c>
      <c r="E636" s="294">
        <v>0.31411</v>
      </c>
      <c r="F636" s="294">
        <v>0.14724000000000001</v>
      </c>
      <c r="G636" s="294">
        <v>1.392E-2</v>
      </c>
      <c r="H636" s="294">
        <v>0.13331999999999999</v>
      </c>
      <c r="K636" s="36">
        <v>43970</v>
      </c>
      <c r="L636" s="180">
        <v>2.4400000000000002E-2</v>
      </c>
      <c r="M636" s="180">
        <v>0.16544</v>
      </c>
      <c r="N636" s="180">
        <v>0.31411</v>
      </c>
      <c r="O636" s="180">
        <v>0.14724000000000001</v>
      </c>
      <c r="P636" s="180">
        <v>1.392E-2</v>
      </c>
      <c r="Q636" s="180">
        <v>0.13331999999999999</v>
      </c>
    </row>
    <row r="637" spans="2:17">
      <c r="B637" s="294" t="s">
        <v>12431</v>
      </c>
      <c r="C637" s="294">
        <v>2.5000000000000001E-2</v>
      </c>
      <c r="D637" s="294">
        <v>0.1661</v>
      </c>
      <c r="E637" s="294">
        <v>0.31413999999999997</v>
      </c>
      <c r="F637" s="294">
        <v>0.14829000000000001</v>
      </c>
      <c r="G637" s="294">
        <v>1.3950000000000001E-2</v>
      </c>
      <c r="H637" s="294">
        <v>0.13433999999999999</v>
      </c>
      <c r="K637" s="36">
        <v>43969</v>
      </c>
      <c r="L637" s="180">
        <v>2.5000000000000001E-2</v>
      </c>
      <c r="M637" s="180">
        <v>0.1661</v>
      </c>
      <c r="N637" s="180">
        <v>0.31413999999999997</v>
      </c>
      <c r="O637" s="180">
        <v>0.14829000000000001</v>
      </c>
      <c r="P637" s="180">
        <v>1.3950000000000001E-2</v>
      </c>
      <c r="Q637" s="180">
        <v>0.13433999999999999</v>
      </c>
    </row>
    <row r="638" spans="2:17">
      <c r="B638" s="294" t="s">
        <v>12432</v>
      </c>
      <c r="C638" s="294">
        <v>2.521E-2</v>
      </c>
      <c r="D638" s="294">
        <v>0.16036</v>
      </c>
      <c r="E638" s="294">
        <v>0.31492999999999999</v>
      </c>
      <c r="F638" s="294">
        <v>0.14602999999999999</v>
      </c>
      <c r="G638" s="294">
        <v>1.3769999999999999E-2</v>
      </c>
      <c r="H638" s="294">
        <v>0.13225999999999999</v>
      </c>
      <c r="K638" s="36">
        <v>43966</v>
      </c>
      <c r="L638" s="180">
        <v>2.521E-2</v>
      </c>
      <c r="M638" s="180">
        <v>0.16036</v>
      </c>
      <c r="N638" s="180">
        <v>0.31492999999999999</v>
      </c>
      <c r="O638" s="180">
        <v>0.14602999999999999</v>
      </c>
      <c r="P638" s="180">
        <v>1.3769999999999999E-2</v>
      </c>
      <c r="Q638" s="180">
        <v>0.13225999999999999</v>
      </c>
    </row>
    <row r="639" spans="2:17">
      <c r="B639" s="294" t="s">
        <v>12433</v>
      </c>
      <c r="C639" s="294">
        <v>2.5340000000000001E-2</v>
      </c>
      <c r="D639" s="294">
        <v>0.1585</v>
      </c>
      <c r="E639" s="294">
        <v>0.31496000000000002</v>
      </c>
      <c r="F639" s="294">
        <v>0.14579</v>
      </c>
      <c r="G639" s="294">
        <v>1.38E-2</v>
      </c>
      <c r="H639" s="294">
        <v>0.13199</v>
      </c>
      <c r="K639" s="36">
        <v>43965</v>
      </c>
      <c r="L639" s="180">
        <v>2.5340000000000001E-2</v>
      </c>
      <c r="M639" s="180">
        <v>0.1585</v>
      </c>
      <c r="N639" s="180">
        <v>0.31496000000000002</v>
      </c>
      <c r="O639" s="180">
        <v>0.14579</v>
      </c>
      <c r="P639" s="180">
        <v>1.38E-2</v>
      </c>
      <c r="Q639" s="180">
        <v>0.13199</v>
      </c>
    </row>
    <row r="640" spans="2:17">
      <c r="B640" s="294" t="s">
        <v>12434</v>
      </c>
      <c r="C640" s="294">
        <v>2.513E-2</v>
      </c>
      <c r="D640" s="294">
        <v>0.15790999999999999</v>
      </c>
      <c r="E640" s="294">
        <v>0.31502000000000002</v>
      </c>
      <c r="F640" s="294">
        <v>0.14513000000000001</v>
      </c>
      <c r="G640" s="294">
        <v>1.392E-2</v>
      </c>
      <c r="H640" s="294">
        <v>0.13120999999999999</v>
      </c>
      <c r="K640" s="36">
        <v>43964</v>
      </c>
      <c r="L640" s="180">
        <v>2.513E-2</v>
      </c>
      <c r="M640" s="180">
        <v>0.15790999999999999</v>
      </c>
      <c r="N640" s="180">
        <v>0.31502000000000002</v>
      </c>
      <c r="O640" s="180">
        <v>0.14513000000000001</v>
      </c>
      <c r="P640" s="180">
        <v>1.392E-2</v>
      </c>
      <c r="Q640" s="180">
        <v>0.13120999999999999</v>
      </c>
    </row>
    <row r="641" spans="2:17">
      <c r="B641" s="294" t="s">
        <v>12435</v>
      </c>
      <c r="C641" s="294">
        <v>2.5389999999999999E-2</v>
      </c>
      <c r="D641" s="294">
        <v>0.15659000000000001</v>
      </c>
      <c r="E641" s="294">
        <v>0.31469000000000003</v>
      </c>
      <c r="F641" s="294">
        <v>0.14499000000000001</v>
      </c>
      <c r="G641" s="294">
        <v>1.43E-2</v>
      </c>
      <c r="H641" s="294">
        <v>0.13069</v>
      </c>
      <c r="K641" s="36">
        <v>43963</v>
      </c>
      <c r="L641" s="180">
        <v>2.5389999999999999E-2</v>
      </c>
      <c r="M641" s="180">
        <v>0.15659000000000001</v>
      </c>
      <c r="N641" s="180">
        <v>0.31469000000000003</v>
      </c>
      <c r="O641" s="180">
        <v>0.14499000000000001</v>
      </c>
      <c r="P641" s="180">
        <v>1.43E-2</v>
      </c>
      <c r="Q641" s="180">
        <v>0.13069</v>
      </c>
    </row>
    <row r="642" spans="2:17">
      <c r="B642" s="294" t="s">
        <v>12436</v>
      </c>
      <c r="C642" s="294">
        <v>2.5159999999999998E-2</v>
      </c>
      <c r="D642" s="294">
        <v>0.15271999999999999</v>
      </c>
      <c r="E642" s="294">
        <v>0.31508999999999998</v>
      </c>
      <c r="F642" s="294">
        <v>0.14304</v>
      </c>
      <c r="G642" s="294">
        <v>1.47E-2</v>
      </c>
      <c r="H642" s="294">
        <v>0.12834000000000001</v>
      </c>
      <c r="K642" s="36">
        <v>43962</v>
      </c>
      <c r="L642" s="180">
        <v>2.5159999999999998E-2</v>
      </c>
      <c r="M642" s="180">
        <v>0.15271999999999999</v>
      </c>
      <c r="N642" s="180">
        <v>0.31508999999999998</v>
      </c>
      <c r="O642" s="180">
        <v>0.14304</v>
      </c>
      <c r="P642" s="180">
        <v>1.47E-2</v>
      </c>
      <c r="Q642" s="180">
        <v>0.12834000000000001</v>
      </c>
    </row>
    <row r="643" spans="2:17">
      <c r="B643" s="294" t="s">
        <v>12437</v>
      </c>
      <c r="C643" s="294">
        <v>2.494E-2</v>
      </c>
      <c r="D643" s="294">
        <v>0.15121999999999999</v>
      </c>
      <c r="E643" s="294">
        <v>0.31635999999999997</v>
      </c>
      <c r="F643" s="294">
        <v>0.14252999999999999</v>
      </c>
      <c r="G643" s="294">
        <v>1.4250000000000001E-2</v>
      </c>
      <c r="H643" s="294">
        <v>0.12828000000000001</v>
      </c>
      <c r="K643" s="36">
        <v>43959</v>
      </c>
      <c r="L643" s="180">
        <v>2.494E-2</v>
      </c>
      <c r="M643" s="180">
        <v>0.15121999999999999</v>
      </c>
      <c r="N643" s="180">
        <v>0.31635999999999997</v>
      </c>
      <c r="O643" s="180">
        <v>0.14252999999999999</v>
      </c>
      <c r="P643" s="180">
        <v>1.4250000000000001E-2</v>
      </c>
      <c r="Q643" s="180">
        <v>0.12828000000000001</v>
      </c>
    </row>
    <row r="644" spans="2:17">
      <c r="B644" s="294" t="s">
        <v>12438</v>
      </c>
      <c r="C644" s="294">
        <v>2.5239999999999999E-2</v>
      </c>
      <c r="D644" s="294">
        <v>0.14685000000000001</v>
      </c>
      <c r="E644" s="294">
        <v>0.31597999999999998</v>
      </c>
      <c r="F644" s="294">
        <v>0.14149999999999999</v>
      </c>
      <c r="G644" s="294">
        <v>1.47E-2</v>
      </c>
      <c r="H644" s="294">
        <v>0.1268</v>
      </c>
      <c r="K644" s="36">
        <v>43958</v>
      </c>
      <c r="L644" s="180">
        <v>2.5239999999999999E-2</v>
      </c>
      <c r="M644" s="180">
        <v>0.14685000000000001</v>
      </c>
      <c r="N644" s="180">
        <v>0.31597999999999998</v>
      </c>
      <c r="O644" s="180">
        <v>0.14149999999999999</v>
      </c>
      <c r="P644" s="180">
        <v>1.47E-2</v>
      </c>
      <c r="Q644" s="180">
        <v>0.1268</v>
      </c>
    </row>
    <row r="645" spans="2:17">
      <c r="B645" s="294" t="s">
        <v>12439</v>
      </c>
      <c r="C645" s="294">
        <v>2.5229999999999999E-2</v>
      </c>
      <c r="D645" s="294">
        <v>0.14732000000000001</v>
      </c>
      <c r="E645" s="294">
        <v>0.31594</v>
      </c>
      <c r="F645" s="294">
        <v>0.14152000000000001</v>
      </c>
      <c r="G645" s="294">
        <v>1.515E-2</v>
      </c>
      <c r="H645" s="294">
        <v>0.12637000000000001</v>
      </c>
      <c r="K645" s="36">
        <v>43957</v>
      </c>
      <c r="L645" s="180">
        <v>2.5229999999999999E-2</v>
      </c>
      <c r="M645" s="180">
        <v>0.14732000000000001</v>
      </c>
      <c r="N645" s="180">
        <v>0.31594</v>
      </c>
      <c r="O645" s="180">
        <v>0.14152000000000001</v>
      </c>
      <c r="P645" s="180">
        <v>1.515E-2</v>
      </c>
      <c r="Q645" s="180">
        <v>0.12637000000000001</v>
      </c>
    </row>
    <row r="646" spans="2:17">
      <c r="B646" s="294" t="s">
        <v>12440</v>
      </c>
      <c r="C646" s="294">
        <v>2.5569999999999999E-2</v>
      </c>
      <c r="D646" s="294">
        <v>0.13447000000000001</v>
      </c>
      <c r="E646" s="294">
        <v>0.31602000000000002</v>
      </c>
      <c r="F646" s="294">
        <v>0.13719999999999999</v>
      </c>
      <c r="G646" s="294">
        <v>1.4959999999999999E-2</v>
      </c>
      <c r="H646" s="294">
        <v>0.12224</v>
      </c>
      <c r="K646" s="36">
        <v>43955</v>
      </c>
      <c r="L646" s="180">
        <v>2.5569999999999999E-2</v>
      </c>
      <c r="M646" s="180">
        <v>0.13447000000000001</v>
      </c>
      <c r="N646" s="180">
        <v>0.31602000000000002</v>
      </c>
      <c r="O646" s="180">
        <v>0.13719999999999999</v>
      </c>
      <c r="P646" s="180">
        <v>1.4959999999999999E-2</v>
      </c>
      <c r="Q646" s="180">
        <v>0.12224</v>
      </c>
    </row>
    <row r="647" spans="2:17">
      <c r="B647" s="294" t="s">
        <v>12441</v>
      </c>
      <c r="C647" s="294">
        <v>2.5100000000000001E-2</v>
      </c>
      <c r="D647" s="294">
        <v>0.14668</v>
      </c>
      <c r="E647" s="294">
        <v>0.31555</v>
      </c>
      <c r="F647" s="294">
        <v>0.14047999999999999</v>
      </c>
      <c r="G647" s="294">
        <v>1.5169999999999999E-2</v>
      </c>
      <c r="H647" s="294">
        <v>0.12531</v>
      </c>
      <c r="K647" s="36">
        <v>43950</v>
      </c>
      <c r="L647" s="180">
        <v>2.5100000000000001E-2</v>
      </c>
      <c r="M647" s="180">
        <v>0.14668</v>
      </c>
      <c r="N647" s="180">
        <v>0.31555</v>
      </c>
      <c r="O647" s="180">
        <v>0.14047999999999999</v>
      </c>
      <c r="P647" s="180">
        <v>1.5169999999999999E-2</v>
      </c>
      <c r="Q647" s="180">
        <v>0.12531</v>
      </c>
    </row>
    <row r="648" spans="2:17">
      <c r="B648" s="294" t="s">
        <v>12442</v>
      </c>
      <c r="C648" s="294">
        <v>2.528E-2</v>
      </c>
      <c r="D648" s="294">
        <v>0.13664000000000001</v>
      </c>
      <c r="E648" s="294">
        <v>0.31248999999999999</v>
      </c>
      <c r="F648" s="294">
        <v>0.13650000000000001</v>
      </c>
      <c r="G648" s="294">
        <v>1.5520000000000001E-2</v>
      </c>
      <c r="H648" s="294">
        <v>0.12098</v>
      </c>
      <c r="K648" s="36">
        <v>43949</v>
      </c>
      <c r="L648" s="180">
        <v>2.528E-2</v>
      </c>
      <c r="M648" s="180">
        <v>0.13664000000000001</v>
      </c>
      <c r="N648" s="180">
        <v>0.31248999999999999</v>
      </c>
      <c r="O648" s="180">
        <v>0.13650000000000001</v>
      </c>
      <c r="P648" s="180">
        <v>1.5520000000000001E-2</v>
      </c>
      <c r="Q648" s="180">
        <v>0.12098</v>
      </c>
    </row>
    <row r="649" spans="2:17">
      <c r="B649" s="294" t="s">
        <v>12443</v>
      </c>
      <c r="C649" s="294">
        <v>2.546E-2</v>
      </c>
      <c r="D649" s="294">
        <v>0.13489000000000001</v>
      </c>
      <c r="E649" s="294">
        <v>0.31252999999999997</v>
      </c>
      <c r="F649" s="294">
        <v>0.13519999999999999</v>
      </c>
      <c r="G649" s="294">
        <v>1.5800000000000002E-2</v>
      </c>
      <c r="H649" s="294">
        <v>0.11940000000000001</v>
      </c>
      <c r="K649" s="36">
        <v>43948</v>
      </c>
      <c r="L649" s="180">
        <v>2.546E-2</v>
      </c>
      <c r="M649" s="180">
        <v>0.13489000000000001</v>
      </c>
      <c r="N649" s="180">
        <v>0.31252999999999997</v>
      </c>
      <c r="O649" s="180">
        <v>0.13519999999999999</v>
      </c>
      <c r="P649" s="180">
        <v>1.5800000000000002E-2</v>
      </c>
      <c r="Q649" s="180">
        <v>0.11940000000000001</v>
      </c>
    </row>
    <row r="650" spans="2:17">
      <c r="B650" s="294" t="s">
        <v>12444</v>
      </c>
      <c r="C650" s="294">
        <v>2.6020000000000001E-2</v>
      </c>
      <c r="D650" s="294">
        <v>0.12625</v>
      </c>
      <c r="E650" s="294">
        <v>0.31451000000000001</v>
      </c>
      <c r="F650" s="294">
        <v>0.13213</v>
      </c>
      <c r="G650" s="294">
        <v>1.5350000000000001E-2</v>
      </c>
      <c r="H650" s="294">
        <v>0.11677999999999999</v>
      </c>
      <c r="K650" s="36">
        <v>43945</v>
      </c>
      <c r="L650" s="180">
        <v>2.6020000000000001E-2</v>
      </c>
      <c r="M650" s="180">
        <v>0.12625</v>
      </c>
      <c r="N650" s="180">
        <v>0.31451000000000001</v>
      </c>
      <c r="O650" s="180">
        <v>0.13213</v>
      </c>
      <c r="P650" s="180">
        <v>1.5350000000000001E-2</v>
      </c>
      <c r="Q650" s="180">
        <v>0.11677999999999999</v>
      </c>
    </row>
    <row r="651" spans="2:17">
      <c r="B651" s="294" t="s">
        <v>12445</v>
      </c>
      <c r="C651" s="294">
        <v>2.5819999999999999E-2</v>
      </c>
      <c r="D651" s="294">
        <v>0.12734999999999999</v>
      </c>
      <c r="E651" s="294">
        <v>0.31335000000000002</v>
      </c>
      <c r="F651" s="294">
        <v>0.13219</v>
      </c>
      <c r="G651" s="294">
        <v>1.5480000000000001E-2</v>
      </c>
      <c r="H651" s="294">
        <v>0.11670999999999999</v>
      </c>
      <c r="K651" s="36">
        <v>43944</v>
      </c>
      <c r="L651" s="180">
        <v>2.5819999999999999E-2</v>
      </c>
      <c r="M651" s="180">
        <v>0.12734999999999999</v>
      </c>
      <c r="N651" s="180">
        <v>0.31335000000000002</v>
      </c>
      <c r="O651" s="180">
        <v>0.13219</v>
      </c>
      <c r="P651" s="180">
        <v>1.5480000000000001E-2</v>
      </c>
      <c r="Q651" s="180">
        <v>0.11670999999999999</v>
      </c>
    </row>
    <row r="652" spans="2:17">
      <c r="B652" s="294" t="s">
        <v>12446</v>
      </c>
      <c r="C652" s="294">
        <v>2.6040000000000001E-2</v>
      </c>
      <c r="D652" s="294">
        <v>0.12411999999999999</v>
      </c>
      <c r="E652" s="294">
        <v>0.31363999999999997</v>
      </c>
      <c r="F652" s="294">
        <v>0.13308</v>
      </c>
      <c r="G652" s="294">
        <v>1.54E-2</v>
      </c>
      <c r="H652" s="294">
        <v>0.11768000000000001</v>
      </c>
      <c r="K652" s="36">
        <v>43943</v>
      </c>
      <c r="L652" s="180">
        <v>2.6040000000000001E-2</v>
      </c>
      <c r="M652" s="180">
        <v>0.12411999999999999</v>
      </c>
      <c r="N652" s="180">
        <v>0.31363999999999997</v>
      </c>
      <c r="O652" s="180">
        <v>0.13308</v>
      </c>
      <c r="P652" s="180">
        <v>1.54E-2</v>
      </c>
      <c r="Q652" s="180">
        <v>0.11768000000000001</v>
      </c>
    </row>
    <row r="653" spans="2:17">
      <c r="B653" s="294" t="s">
        <v>12447</v>
      </c>
      <c r="C653" s="294">
        <v>2.631E-2</v>
      </c>
      <c r="D653" s="294">
        <v>0.12323000000000001</v>
      </c>
      <c r="E653" s="294">
        <v>0.31340000000000001</v>
      </c>
      <c r="F653" s="294">
        <v>0.13342000000000001</v>
      </c>
      <c r="G653" s="294">
        <v>1.455E-2</v>
      </c>
      <c r="H653" s="294">
        <v>0.11887</v>
      </c>
      <c r="K653" s="36">
        <v>43942</v>
      </c>
      <c r="L653" s="180">
        <v>2.631E-2</v>
      </c>
      <c r="M653" s="180">
        <v>0.12323000000000001</v>
      </c>
      <c r="N653" s="180">
        <v>0.31340000000000001</v>
      </c>
      <c r="O653" s="180">
        <v>0.13342000000000001</v>
      </c>
      <c r="P653" s="180">
        <v>1.455E-2</v>
      </c>
      <c r="Q653" s="180">
        <v>0.11887</v>
      </c>
    </row>
    <row r="654" spans="2:17">
      <c r="B654" s="294" t="s">
        <v>12448</v>
      </c>
      <c r="C654" s="294">
        <v>2.5919999999999999E-2</v>
      </c>
      <c r="D654" s="294">
        <v>0.12203</v>
      </c>
      <c r="E654" s="294">
        <v>0.31297999999999998</v>
      </c>
      <c r="F654" s="294">
        <v>0.13303999999999999</v>
      </c>
      <c r="G654" s="294">
        <v>1.4420000000000001E-2</v>
      </c>
      <c r="H654" s="294">
        <v>0.11862</v>
      </c>
      <c r="K654" s="36">
        <v>43941</v>
      </c>
      <c r="L654" s="180">
        <v>2.5919999999999999E-2</v>
      </c>
      <c r="M654" s="180">
        <v>0.12203</v>
      </c>
      <c r="N654" s="180">
        <v>0.31297999999999998</v>
      </c>
      <c r="O654" s="180">
        <v>0.13303999999999999</v>
      </c>
      <c r="P654" s="180">
        <v>1.4420000000000001E-2</v>
      </c>
      <c r="Q654" s="180">
        <v>0.11862</v>
      </c>
    </row>
    <row r="655" spans="2:17">
      <c r="B655" s="294" t="s">
        <v>12449</v>
      </c>
      <c r="C655" s="294">
        <v>2.5610000000000001E-2</v>
      </c>
      <c r="D655" s="294">
        <v>0.12342</v>
      </c>
      <c r="E655" s="294">
        <v>0.31178</v>
      </c>
      <c r="F655" s="294">
        <v>0.13392000000000001</v>
      </c>
      <c r="G655" s="294">
        <v>1.4489999999999999E-2</v>
      </c>
      <c r="H655" s="294">
        <v>0.11942999999999999</v>
      </c>
      <c r="K655" s="36">
        <v>43938</v>
      </c>
      <c r="L655" s="180">
        <v>2.5610000000000001E-2</v>
      </c>
      <c r="M655" s="180">
        <v>0.12342</v>
      </c>
      <c r="N655" s="180">
        <v>0.31178</v>
      </c>
      <c r="O655" s="180">
        <v>0.13392000000000001</v>
      </c>
      <c r="P655" s="180">
        <v>1.4489999999999999E-2</v>
      </c>
      <c r="Q655" s="180">
        <v>0.11942999999999999</v>
      </c>
    </row>
    <row r="656" spans="2:17">
      <c r="B656" s="294" t="s">
        <v>12450</v>
      </c>
      <c r="C656" s="294">
        <v>2.6630000000000001E-2</v>
      </c>
      <c r="D656" s="294">
        <v>0.11791</v>
      </c>
      <c r="E656" s="294">
        <v>0.31073000000000001</v>
      </c>
      <c r="F656" s="294">
        <v>0.13227</v>
      </c>
      <c r="G656" s="294">
        <v>1.4200000000000001E-2</v>
      </c>
      <c r="H656" s="294">
        <v>0.11806999999999999</v>
      </c>
      <c r="K656" s="36">
        <v>43937</v>
      </c>
      <c r="L656" s="180">
        <v>2.6630000000000001E-2</v>
      </c>
      <c r="M656" s="180">
        <v>0.11791</v>
      </c>
      <c r="N656" s="180">
        <v>0.31073000000000001</v>
      </c>
      <c r="O656" s="180">
        <v>0.13227</v>
      </c>
      <c r="P656" s="180">
        <v>1.4200000000000001E-2</v>
      </c>
      <c r="Q656" s="180">
        <v>0.11806999999999999</v>
      </c>
    </row>
    <row r="657" spans="2:17">
      <c r="B657" s="294" t="s">
        <v>12451</v>
      </c>
      <c r="C657" s="294">
        <v>2.6610000000000002E-2</v>
      </c>
      <c r="D657" s="294">
        <v>0.11003</v>
      </c>
      <c r="E657" s="294">
        <v>0.31036000000000002</v>
      </c>
      <c r="F657" s="294">
        <v>0.12978999999999999</v>
      </c>
      <c r="G657" s="294">
        <v>1.4619999999999999E-2</v>
      </c>
      <c r="H657" s="294">
        <v>0.11516999999999999</v>
      </c>
      <c r="K657" s="36">
        <v>43935</v>
      </c>
      <c r="L657" s="180">
        <v>2.6610000000000002E-2</v>
      </c>
      <c r="M657" s="180">
        <v>0.11003</v>
      </c>
      <c r="N657" s="180">
        <v>0.31036000000000002</v>
      </c>
      <c r="O657" s="180">
        <v>0.12978999999999999</v>
      </c>
      <c r="P657" s="180">
        <v>1.4619999999999999E-2</v>
      </c>
      <c r="Q657" s="180">
        <v>0.11516999999999999</v>
      </c>
    </row>
    <row r="658" spans="2:17">
      <c r="B658" s="294" t="s">
        <v>12452</v>
      </c>
      <c r="C658" s="294">
        <v>2.6769999999999999E-2</v>
      </c>
      <c r="D658" s="294">
        <v>0.11187</v>
      </c>
      <c r="E658" s="294">
        <v>0.30953999999999998</v>
      </c>
      <c r="F658" s="294">
        <v>0.13242000000000001</v>
      </c>
      <c r="G658" s="294">
        <v>1.4749999999999999E-2</v>
      </c>
      <c r="H658" s="294">
        <v>0.11767</v>
      </c>
      <c r="K658" s="36">
        <v>43934</v>
      </c>
      <c r="L658" s="180">
        <v>2.6769999999999999E-2</v>
      </c>
      <c r="M658" s="180">
        <v>0.11187</v>
      </c>
      <c r="N658" s="180">
        <v>0.30953999999999998</v>
      </c>
      <c r="O658" s="180">
        <v>0.13242000000000001</v>
      </c>
      <c r="P658" s="180">
        <v>1.4749999999999999E-2</v>
      </c>
      <c r="Q658" s="180">
        <v>0.11767</v>
      </c>
    </row>
    <row r="659" spans="2:17">
      <c r="B659" s="294" t="s">
        <v>12453</v>
      </c>
      <c r="C659" s="294">
        <v>2.6290000000000001E-2</v>
      </c>
      <c r="D659" s="294">
        <v>0.10809000000000001</v>
      </c>
      <c r="E659" s="294">
        <v>0.30962000000000001</v>
      </c>
      <c r="F659" s="294">
        <v>0.13303999999999999</v>
      </c>
      <c r="G659" s="294">
        <v>1.455E-2</v>
      </c>
      <c r="H659" s="294">
        <v>0.11849</v>
      </c>
      <c r="K659" s="36">
        <v>43931</v>
      </c>
      <c r="L659" s="180">
        <v>2.6290000000000001E-2</v>
      </c>
      <c r="M659" s="180">
        <v>0.10809000000000001</v>
      </c>
      <c r="N659" s="180">
        <v>0.30962000000000001</v>
      </c>
      <c r="O659" s="180">
        <v>0.13303999999999999</v>
      </c>
      <c r="P659" s="180">
        <v>1.455E-2</v>
      </c>
      <c r="Q659" s="180">
        <v>0.11849</v>
      </c>
    </row>
    <row r="660" spans="2:17">
      <c r="B660" s="294" t="s">
        <v>12454</v>
      </c>
      <c r="C660" s="294">
        <v>2.6599999999999999E-2</v>
      </c>
      <c r="D660" s="294">
        <v>0.10771</v>
      </c>
      <c r="E660" s="294">
        <v>0.30965999999999999</v>
      </c>
      <c r="F660" s="294">
        <v>0.13377</v>
      </c>
      <c r="G660" s="294">
        <v>1.444E-2</v>
      </c>
      <c r="H660" s="294">
        <v>0.11933000000000001</v>
      </c>
      <c r="K660" s="36">
        <v>43930</v>
      </c>
      <c r="L660" s="180">
        <v>2.6599999999999999E-2</v>
      </c>
      <c r="M660" s="180">
        <v>0.10771</v>
      </c>
      <c r="N660" s="180">
        <v>0.30965999999999999</v>
      </c>
      <c r="O660" s="180">
        <v>0.13377</v>
      </c>
      <c r="P660" s="180">
        <v>1.444E-2</v>
      </c>
      <c r="Q660" s="180">
        <v>0.11933000000000001</v>
      </c>
    </row>
    <row r="661" spans="2:17">
      <c r="B661" s="294" t="s">
        <v>12455</v>
      </c>
      <c r="C661" s="294">
        <v>2.6950000000000002E-2</v>
      </c>
      <c r="D661" s="294">
        <v>0.11181000000000001</v>
      </c>
      <c r="E661" s="294">
        <v>0.30909999999999999</v>
      </c>
      <c r="F661" s="294">
        <v>0.13519</v>
      </c>
      <c r="G661" s="294">
        <v>1.5140000000000001E-2</v>
      </c>
      <c r="H661" s="294">
        <v>0.12005</v>
      </c>
      <c r="K661" s="36">
        <v>43929</v>
      </c>
      <c r="L661" s="180">
        <v>2.6950000000000002E-2</v>
      </c>
      <c r="M661" s="180">
        <v>0.11181000000000001</v>
      </c>
      <c r="N661" s="180">
        <v>0.30909999999999999</v>
      </c>
      <c r="O661" s="180">
        <v>0.13519</v>
      </c>
      <c r="P661" s="180">
        <v>1.5140000000000001E-2</v>
      </c>
      <c r="Q661" s="180">
        <v>0.12005</v>
      </c>
    </row>
    <row r="662" spans="2:17">
      <c r="B662" s="294" t="s">
        <v>12456</v>
      </c>
      <c r="C662" s="294">
        <v>2.6630000000000001E-2</v>
      </c>
      <c r="D662" s="294">
        <v>8.6629999999999999E-2</v>
      </c>
      <c r="E662" s="294">
        <v>0.30869999999999997</v>
      </c>
      <c r="F662" s="294">
        <v>0.12456</v>
      </c>
      <c r="G662" s="294">
        <v>1.5800000000000002E-2</v>
      </c>
      <c r="H662" s="294">
        <v>0.10876</v>
      </c>
      <c r="K662" s="36">
        <v>43928</v>
      </c>
      <c r="L662" s="180">
        <v>2.6630000000000001E-2</v>
      </c>
      <c r="M662" s="180">
        <v>8.6629999999999999E-2</v>
      </c>
      <c r="N662" s="180">
        <v>0.30869999999999997</v>
      </c>
      <c r="O662" s="180">
        <v>0.12456</v>
      </c>
      <c r="P662" s="180">
        <v>1.5800000000000002E-2</v>
      </c>
      <c r="Q662" s="180">
        <v>0.10876</v>
      </c>
    </row>
    <row r="663" spans="2:17">
      <c r="B663" s="294" t="s">
        <v>12457</v>
      </c>
      <c r="C663" s="294">
        <v>2.7E-2</v>
      </c>
      <c r="D663" s="294">
        <v>8.931E-2</v>
      </c>
      <c r="E663" s="294">
        <v>0.30635000000000001</v>
      </c>
      <c r="F663" s="294">
        <v>0.1278</v>
      </c>
      <c r="G663" s="294">
        <v>1.5509999999999999E-2</v>
      </c>
      <c r="H663" s="294">
        <v>0.11229</v>
      </c>
      <c r="K663" s="36">
        <v>43927</v>
      </c>
      <c r="L663" s="180">
        <v>2.7E-2</v>
      </c>
      <c r="M663" s="180">
        <v>8.931E-2</v>
      </c>
      <c r="N663" s="180">
        <v>0.30635000000000001</v>
      </c>
      <c r="O663" s="180">
        <v>0.1278</v>
      </c>
      <c r="P663" s="180">
        <v>1.5509999999999999E-2</v>
      </c>
      <c r="Q663" s="180">
        <v>0.11229</v>
      </c>
    </row>
    <row r="664" spans="2:17">
      <c r="B664" s="294" t="s">
        <v>12458</v>
      </c>
      <c r="C664" s="294">
        <v>2.7990000000000001E-2</v>
      </c>
      <c r="D664" s="294">
        <v>9.5939999999999998E-2</v>
      </c>
      <c r="E664" s="294">
        <v>0.30159000000000002</v>
      </c>
      <c r="F664" s="294">
        <v>0.13503999999999999</v>
      </c>
      <c r="G664" s="294">
        <v>1.55E-2</v>
      </c>
      <c r="H664" s="294">
        <v>0.11953999999999999</v>
      </c>
      <c r="K664" s="36">
        <v>43924</v>
      </c>
      <c r="L664" s="180">
        <v>2.7990000000000001E-2</v>
      </c>
      <c r="M664" s="180">
        <v>9.5939999999999998E-2</v>
      </c>
      <c r="N664" s="180">
        <v>0.30159000000000002</v>
      </c>
      <c r="O664" s="180">
        <v>0.13503999999999999</v>
      </c>
      <c r="P664" s="180">
        <v>1.55E-2</v>
      </c>
      <c r="Q664" s="180">
        <v>0.11953999999999999</v>
      </c>
    </row>
    <row r="665" spans="2:17">
      <c r="B665" s="294" t="s">
        <v>12459</v>
      </c>
      <c r="C665" s="294">
        <v>2.7969999999999998E-2</v>
      </c>
      <c r="D665" s="294">
        <v>0.10059999999999999</v>
      </c>
      <c r="E665" s="294">
        <v>0.30024000000000001</v>
      </c>
      <c r="F665" s="294">
        <v>0.13613</v>
      </c>
      <c r="G665" s="294">
        <v>1.52E-2</v>
      </c>
      <c r="H665" s="294">
        <v>0.12093</v>
      </c>
      <c r="K665" s="36">
        <v>43923</v>
      </c>
      <c r="L665" s="180">
        <v>2.7969999999999998E-2</v>
      </c>
      <c r="M665" s="180">
        <v>0.10059999999999999</v>
      </c>
      <c r="N665" s="180">
        <v>0.30024000000000001</v>
      </c>
      <c r="O665" s="180">
        <v>0.13613</v>
      </c>
      <c r="P665" s="180">
        <v>1.52E-2</v>
      </c>
      <c r="Q665" s="180">
        <v>0.12093</v>
      </c>
    </row>
    <row r="666" spans="2:17">
      <c r="B666" s="294" t="s">
        <v>12460</v>
      </c>
      <c r="C666" s="294">
        <v>2.8670000000000001E-2</v>
      </c>
      <c r="D666" s="294">
        <v>0.10628</v>
      </c>
      <c r="E666" s="294">
        <v>0.29848000000000002</v>
      </c>
      <c r="F666" s="294">
        <v>0.14044999999999999</v>
      </c>
      <c r="G666" s="294">
        <v>1.555E-2</v>
      </c>
      <c r="H666" s="294">
        <v>0.1249</v>
      </c>
      <c r="K666" s="36">
        <v>43922</v>
      </c>
      <c r="L666" s="180">
        <v>2.8670000000000001E-2</v>
      </c>
      <c r="M666" s="180">
        <v>0.10628</v>
      </c>
      <c r="N666" s="180">
        <v>0.29848000000000002</v>
      </c>
      <c r="O666" s="180">
        <v>0.14044999999999999</v>
      </c>
      <c r="P666" s="180">
        <v>1.555E-2</v>
      </c>
      <c r="Q666" s="180">
        <v>0.1249</v>
      </c>
    </row>
    <row r="667" spans="2:17">
      <c r="B667" s="294" t="s">
        <v>12461</v>
      </c>
      <c r="C667" s="294">
        <v>2.7470000000000001E-2</v>
      </c>
      <c r="D667" s="294">
        <v>0.10635</v>
      </c>
      <c r="E667" s="294">
        <v>0.29599999999999999</v>
      </c>
      <c r="F667" s="294">
        <v>0.13678000000000001</v>
      </c>
      <c r="G667" s="294">
        <v>1.5520000000000001E-2</v>
      </c>
      <c r="H667" s="294">
        <v>0.12126000000000001</v>
      </c>
      <c r="K667" s="36">
        <v>43921</v>
      </c>
      <c r="L667" s="180">
        <v>2.7470000000000001E-2</v>
      </c>
      <c r="M667" s="180">
        <v>0.10635</v>
      </c>
      <c r="N667" s="180">
        <v>0.29599999999999999</v>
      </c>
      <c r="O667" s="180">
        <v>0.13678000000000001</v>
      </c>
      <c r="P667" s="180">
        <v>1.5520000000000001E-2</v>
      </c>
      <c r="Q667" s="180">
        <v>0.12126000000000001</v>
      </c>
    </row>
    <row r="668" spans="2:17">
      <c r="B668" s="294" t="s">
        <v>12462</v>
      </c>
      <c r="C668" s="294">
        <v>2.8039999999999999E-2</v>
      </c>
      <c r="D668" s="294">
        <v>9.8599999999999993E-2</v>
      </c>
      <c r="E668" s="294">
        <v>0.29471000000000003</v>
      </c>
      <c r="F668" s="294">
        <v>0.13588</v>
      </c>
      <c r="G668" s="294">
        <v>1.567E-2</v>
      </c>
      <c r="H668" s="294">
        <v>0.12021</v>
      </c>
      <c r="K668" s="36">
        <v>43920</v>
      </c>
      <c r="L668" s="180">
        <v>2.8039999999999999E-2</v>
      </c>
      <c r="M668" s="180">
        <v>9.8599999999999993E-2</v>
      </c>
      <c r="N668" s="180">
        <v>0.29471000000000003</v>
      </c>
      <c r="O668" s="180">
        <v>0.13588</v>
      </c>
      <c r="P668" s="180">
        <v>1.567E-2</v>
      </c>
      <c r="Q668" s="180">
        <v>0.12021</v>
      </c>
    </row>
    <row r="669" spans="2:17">
      <c r="B669" s="294" t="s">
        <v>12463</v>
      </c>
      <c r="C669" s="294">
        <v>2.794E-2</v>
      </c>
      <c r="D669" s="294">
        <v>9.9080000000000001E-2</v>
      </c>
      <c r="E669" s="294">
        <v>0.29294999999999999</v>
      </c>
      <c r="F669" s="294">
        <v>0.13586999999999999</v>
      </c>
      <c r="G669" s="294">
        <v>1.537E-2</v>
      </c>
      <c r="H669" s="294">
        <v>0.1205</v>
      </c>
      <c r="K669" s="36">
        <v>43917</v>
      </c>
      <c r="L669" s="180">
        <v>2.794E-2</v>
      </c>
      <c r="M669" s="180">
        <v>9.9080000000000001E-2</v>
      </c>
      <c r="N669" s="180">
        <v>0.29294999999999999</v>
      </c>
      <c r="O669" s="180">
        <v>0.13586999999999999</v>
      </c>
      <c r="P669" s="180">
        <v>1.537E-2</v>
      </c>
      <c r="Q669" s="180">
        <v>0.1205</v>
      </c>
    </row>
    <row r="670" spans="2:17">
      <c r="B670" s="294" t="s">
        <v>12464</v>
      </c>
      <c r="C670" s="294">
        <v>2.8459999999999999E-2</v>
      </c>
      <c r="D670" s="294">
        <v>9.8449999999999996E-2</v>
      </c>
      <c r="E670" s="294">
        <v>0.2923</v>
      </c>
      <c r="F670" s="294">
        <v>0.13713</v>
      </c>
      <c r="G670" s="294">
        <v>1.5049999999999999E-2</v>
      </c>
      <c r="H670" s="294">
        <v>0.12207999999999999</v>
      </c>
      <c r="K670" s="36">
        <v>43916</v>
      </c>
      <c r="L670" s="180">
        <v>2.8459999999999999E-2</v>
      </c>
      <c r="M670" s="180">
        <v>9.8449999999999996E-2</v>
      </c>
      <c r="N670" s="180">
        <v>0.2923</v>
      </c>
      <c r="O670" s="180">
        <v>0.13713</v>
      </c>
      <c r="P670" s="180">
        <v>1.5049999999999999E-2</v>
      </c>
      <c r="Q670" s="180">
        <v>0.12207999999999999</v>
      </c>
    </row>
    <row r="671" spans="2:17">
      <c r="B671" s="294" t="s">
        <v>12465</v>
      </c>
      <c r="C671" s="294">
        <v>2.8070000000000001E-2</v>
      </c>
      <c r="D671" s="294">
        <v>8.9870000000000005E-2</v>
      </c>
      <c r="E671" s="294">
        <v>0.29132999999999998</v>
      </c>
      <c r="F671" s="294">
        <v>0.13461000000000001</v>
      </c>
      <c r="G671" s="294">
        <v>1.6199999999999999E-2</v>
      </c>
      <c r="H671" s="294">
        <v>0.11841</v>
      </c>
      <c r="K671" s="36">
        <v>43915</v>
      </c>
      <c r="L671" s="180">
        <v>2.8070000000000001E-2</v>
      </c>
      <c r="M671" s="180">
        <v>8.9870000000000005E-2</v>
      </c>
      <c r="N671" s="180">
        <v>0.29132999999999998</v>
      </c>
      <c r="O671" s="180">
        <v>0.13461000000000001</v>
      </c>
      <c r="P671" s="180">
        <v>1.6199999999999999E-2</v>
      </c>
      <c r="Q671" s="180">
        <v>0.11841</v>
      </c>
    </row>
    <row r="672" spans="2:17">
      <c r="B672" s="294" t="s">
        <v>12466</v>
      </c>
      <c r="C672" s="294">
        <v>2.9770000000000001E-2</v>
      </c>
      <c r="D672" s="294">
        <v>8.9410000000000003E-2</v>
      </c>
      <c r="E672" s="294">
        <v>0.29099999999999998</v>
      </c>
      <c r="F672" s="294">
        <v>0.1389</v>
      </c>
      <c r="G672" s="294">
        <v>1.7219999999999999E-2</v>
      </c>
      <c r="H672" s="294">
        <v>0.12168</v>
      </c>
      <c r="K672" s="36">
        <v>43914</v>
      </c>
      <c r="L672" s="180">
        <v>2.9770000000000001E-2</v>
      </c>
      <c r="M672" s="180">
        <v>8.9410000000000003E-2</v>
      </c>
      <c r="N672" s="180">
        <v>0.29099999999999998</v>
      </c>
      <c r="O672" s="180">
        <v>0.1389</v>
      </c>
      <c r="P672" s="180">
        <v>1.7219999999999999E-2</v>
      </c>
      <c r="Q672" s="180">
        <v>0.12168</v>
      </c>
    </row>
    <row r="673" spans="2:17">
      <c r="B673" s="294" t="s">
        <v>12467</v>
      </c>
      <c r="C673" s="294">
        <v>3.243E-2</v>
      </c>
      <c r="D673" s="294">
        <v>9.3630000000000005E-2</v>
      </c>
      <c r="E673" s="294">
        <v>0.29061999999999999</v>
      </c>
      <c r="F673" s="294">
        <v>0.14609</v>
      </c>
      <c r="G673" s="294">
        <v>1.737E-2</v>
      </c>
      <c r="H673" s="294">
        <v>0.12872</v>
      </c>
      <c r="K673" s="36">
        <v>43913</v>
      </c>
      <c r="L673" s="180">
        <v>3.243E-2</v>
      </c>
      <c r="M673" s="180">
        <v>9.3630000000000005E-2</v>
      </c>
      <c r="N673" s="180">
        <v>0.29061999999999999</v>
      </c>
      <c r="O673" s="180">
        <v>0.14609</v>
      </c>
      <c r="P673" s="180">
        <v>1.737E-2</v>
      </c>
      <c r="Q673" s="180">
        <v>0.12872</v>
      </c>
    </row>
    <row r="674" spans="2:17">
      <c r="B674" s="294" t="s">
        <v>12468</v>
      </c>
      <c r="C674" s="294">
        <v>3.0620000000000001E-2</v>
      </c>
      <c r="D674" s="294">
        <v>0.10489</v>
      </c>
      <c r="E674" s="294">
        <v>0.29276000000000002</v>
      </c>
      <c r="F674" s="294">
        <v>0.14868999999999999</v>
      </c>
      <c r="G674" s="294">
        <v>1.6299999999999999E-2</v>
      </c>
      <c r="H674" s="294">
        <v>0.13239000000000001</v>
      </c>
      <c r="K674" s="36">
        <v>43910</v>
      </c>
      <c r="L674" s="180">
        <v>3.0620000000000001E-2</v>
      </c>
      <c r="M674" s="180">
        <v>0.10489</v>
      </c>
      <c r="N674" s="180">
        <v>0.29276000000000002</v>
      </c>
      <c r="O674" s="180">
        <v>0.14868999999999999</v>
      </c>
      <c r="P674" s="180">
        <v>1.6299999999999999E-2</v>
      </c>
      <c r="Q674" s="180">
        <v>0.13239000000000001</v>
      </c>
    </row>
    <row r="675" spans="2:17">
      <c r="B675" s="294" t="s">
        <v>12469</v>
      </c>
      <c r="C675" s="294">
        <v>3.2820000000000002E-2</v>
      </c>
      <c r="D675" s="294">
        <v>9.8500000000000004E-2</v>
      </c>
      <c r="E675" s="294">
        <v>0.29237000000000002</v>
      </c>
      <c r="F675" s="294">
        <v>0.15090000000000001</v>
      </c>
      <c r="G675" s="294">
        <v>1.67E-2</v>
      </c>
      <c r="H675" s="294">
        <v>0.13420000000000001</v>
      </c>
      <c r="K675" s="36">
        <v>43909</v>
      </c>
      <c r="L675" s="180">
        <v>3.2820000000000002E-2</v>
      </c>
      <c r="M675" s="180">
        <v>9.8500000000000004E-2</v>
      </c>
      <c r="N675" s="180">
        <v>0.29237000000000002</v>
      </c>
      <c r="O675" s="180">
        <v>0.15090000000000001</v>
      </c>
      <c r="P675" s="180">
        <v>1.67E-2</v>
      </c>
      <c r="Q675" s="180">
        <v>0.13420000000000001</v>
      </c>
    </row>
    <row r="676" spans="2:17">
      <c r="B676" s="294" t="s">
        <v>12470</v>
      </c>
      <c r="C676" s="294">
        <v>3.0259999999999999E-2</v>
      </c>
      <c r="D676" s="294">
        <v>0.10346</v>
      </c>
      <c r="E676" s="294">
        <v>0.29115999999999997</v>
      </c>
      <c r="F676" s="294">
        <v>0.14799999999999999</v>
      </c>
      <c r="G676" s="294">
        <v>1.5100000000000001E-2</v>
      </c>
      <c r="H676" s="294">
        <v>0.13289999999999999</v>
      </c>
      <c r="K676" s="36">
        <v>43908</v>
      </c>
      <c r="L676" s="180">
        <v>3.0259999999999999E-2</v>
      </c>
      <c r="M676" s="180">
        <v>0.10346</v>
      </c>
      <c r="N676" s="180">
        <v>0.29115999999999997</v>
      </c>
      <c r="O676" s="180">
        <v>0.14799999999999999</v>
      </c>
      <c r="P676" s="180">
        <v>1.5100000000000001E-2</v>
      </c>
      <c r="Q676" s="180">
        <v>0.13289999999999999</v>
      </c>
    </row>
    <row r="677" spans="2:17">
      <c r="B677" s="294" t="s">
        <v>12471</v>
      </c>
      <c r="C677" s="294">
        <v>2.8709999999999999E-2</v>
      </c>
      <c r="D677" s="294">
        <v>0.10292</v>
      </c>
      <c r="E677" s="294">
        <v>0.29098000000000002</v>
      </c>
      <c r="F677" s="294">
        <v>0.14651</v>
      </c>
      <c r="G677" s="294">
        <v>1.427E-2</v>
      </c>
      <c r="H677" s="294">
        <v>0.13224</v>
      </c>
      <c r="K677" s="36">
        <v>43907</v>
      </c>
      <c r="L677" s="180">
        <v>2.8709999999999999E-2</v>
      </c>
      <c r="M677" s="180">
        <v>0.10292</v>
      </c>
      <c r="N677" s="180">
        <v>0.29098000000000002</v>
      </c>
      <c r="O677" s="180">
        <v>0.14651</v>
      </c>
      <c r="P677" s="180">
        <v>1.427E-2</v>
      </c>
      <c r="Q677" s="180">
        <v>0.13224</v>
      </c>
    </row>
    <row r="678" spans="2:17">
      <c r="B678" s="294" t="s">
        <v>12472</v>
      </c>
      <c r="C678" s="294">
        <v>2.793E-2</v>
      </c>
      <c r="D678" s="294">
        <v>0.10537000000000001</v>
      </c>
      <c r="E678" s="294">
        <v>0.29025000000000001</v>
      </c>
      <c r="F678" s="294">
        <v>0.14743000000000001</v>
      </c>
      <c r="G678" s="294">
        <v>1.5180000000000001E-2</v>
      </c>
      <c r="H678" s="294">
        <v>0.13225000000000001</v>
      </c>
      <c r="K678" s="36">
        <v>43906</v>
      </c>
      <c r="L678" s="180">
        <v>2.793E-2</v>
      </c>
      <c r="M678" s="180">
        <v>0.10537000000000001</v>
      </c>
      <c r="N678" s="180">
        <v>0.29025000000000001</v>
      </c>
      <c r="O678" s="180">
        <v>0.14743000000000001</v>
      </c>
      <c r="P678" s="180">
        <v>1.5180000000000001E-2</v>
      </c>
      <c r="Q678" s="180">
        <v>0.13225000000000001</v>
      </c>
    </row>
    <row r="679" spans="2:17">
      <c r="B679" s="294" t="s">
        <v>12473</v>
      </c>
      <c r="C679" s="294">
        <v>2.699E-2</v>
      </c>
      <c r="D679" s="294">
        <v>0.13081000000000001</v>
      </c>
      <c r="E679" s="294">
        <v>0.29076000000000002</v>
      </c>
      <c r="F679" s="294">
        <v>0.15670000000000001</v>
      </c>
      <c r="G679" s="294">
        <v>1.619E-2</v>
      </c>
      <c r="H679" s="294">
        <v>0.14051</v>
      </c>
      <c r="K679" s="36">
        <v>43903</v>
      </c>
      <c r="L679" s="180">
        <v>2.699E-2</v>
      </c>
      <c r="M679" s="180">
        <v>0.13081000000000001</v>
      </c>
      <c r="N679" s="180">
        <v>0.29076000000000002</v>
      </c>
      <c r="O679" s="180">
        <v>0.15670000000000001</v>
      </c>
      <c r="P679" s="180">
        <v>1.619E-2</v>
      </c>
      <c r="Q679" s="180">
        <v>0.14051</v>
      </c>
    </row>
    <row r="680" spans="2:17">
      <c r="B680" s="294" t="s">
        <v>12474</v>
      </c>
      <c r="C680" s="294">
        <v>2.6169999999999999E-2</v>
      </c>
      <c r="D680" s="294">
        <v>0.13164000000000001</v>
      </c>
      <c r="E680" s="294">
        <v>0.29064000000000001</v>
      </c>
      <c r="F680" s="294">
        <v>0.15507000000000001</v>
      </c>
      <c r="G680" s="294">
        <v>1.375E-2</v>
      </c>
      <c r="H680" s="294">
        <v>0.14132</v>
      </c>
      <c r="K680" s="36">
        <v>43902</v>
      </c>
      <c r="L680" s="180">
        <v>2.6169999999999999E-2</v>
      </c>
      <c r="M680" s="180">
        <v>0.13164000000000001</v>
      </c>
      <c r="N680" s="180">
        <v>0.29064000000000001</v>
      </c>
      <c r="O680" s="180">
        <v>0.15507000000000001</v>
      </c>
      <c r="P680" s="180">
        <v>1.375E-2</v>
      </c>
      <c r="Q680" s="180">
        <v>0.14132</v>
      </c>
    </row>
    <row r="681" spans="2:17">
      <c r="B681" s="294" t="s">
        <v>12475</v>
      </c>
      <c r="C681" s="294">
        <v>2.5190000000000001E-2</v>
      </c>
      <c r="D681" s="294">
        <v>0.13313</v>
      </c>
      <c r="E681" s="294">
        <v>0.29154000000000002</v>
      </c>
      <c r="F681" s="294">
        <v>0.15334999999999999</v>
      </c>
      <c r="G681" s="294">
        <v>1.3650000000000001E-2</v>
      </c>
      <c r="H681" s="294">
        <v>0.13969999999999999</v>
      </c>
      <c r="K681" s="36">
        <v>43901</v>
      </c>
      <c r="L681" s="180">
        <v>2.5190000000000001E-2</v>
      </c>
      <c r="M681" s="180">
        <v>0.13313</v>
      </c>
      <c r="N681" s="180">
        <v>0.29154000000000002</v>
      </c>
      <c r="O681" s="180">
        <v>0.15334999999999999</v>
      </c>
      <c r="P681" s="180">
        <v>1.3650000000000001E-2</v>
      </c>
      <c r="Q681" s="180">
        <v>0.13969999999999999</v>
      </c>
    </row>
    <row r="682" spans="2:17">
      <c r="B682" s="294" t="s">
        <v>12476</v>
      </c>
      <c r="C682" s="294">
        <v>2.4510000000000001E-2</v>
      </c>
      <c r="D682" s="294">
        <v>0.13250999999999999</v>
      </c>
      <c r="E682" s="294">
        <v>0.29136000000000001</v>
      </c>
      <c r="F682" s="294">
        <v>0.15221000000000001</v>
      </c>
      <c r="G682" s="294">
        <v>1.3599999999999999E-2</v>
      </c>
      <c r="H682" s="294">
        <v>0.13861000000000001</v>
      </c>
      <c r="K682" s="36">
        <v>43900</v>
      </c>
      <c r="L682" s="180">
        <v>2.4510000000000001E-2</v>
      </c>
      <c r="M682" s="180">
        <v>0.13250999999999999</v>
      </c>
      <c r="N682" s="180">
        <v>0.29136000000000001</v>
      </c>
      <c r="O682" s="180">
        <v>0.15221000000000001</v>
      </c>
      <c r="P682" s="180">
        <v>1.3599999999999999E-2</v>
      </c>
      <c r="Q682" s="180">
        <v>0.13861000000000001</v>
      </c>
    </row>
    <row r="683" spans="2:17">
      <c r="B683" s="294" t="s">
        <v>12477</v>
      </c>
      <c r="C683" s="294">
        <v>2.4510000000000001E-2</v>
      </c>
      <c r="D683" s="294">
        <v>0.13186999999999999</v>
      </c>
      <c r="E683" s="294">
        <v>0.29022999999999999</v>
      </c>
      <c r="F683" s="294">
        <v>0.15231</v>
      </c>
      <c r="G683" s="294">
        <v>1.26E-2</v>
      </c>
      <c r="H683" s="294">
        <v>0.13971</v>
      </c>
      <c r="K683" s="36">
        <v>43899</v>
      </c>
      <c r="L683" s="180">
        <v>2.4510000000000001E-2</v>
      </c>
      <c r="M683" s="180">
        <v>0.13186999999999999</v>
      </c>
      <c r="N683" s="180">
        <v>0.29022999999999999</v>
      </c>
      <c r="O683" s="180">
        <v>0.15231</v>
      </c>
      <c r="P683" s="180">
        <v>1.26E-2</v>
      </c>
      <c r="Q683" s="180">
        <v>0.13971</v>
      </c>
    </row>
    <row r="684" spans="2:17">
      <c r="B684" s="294" t="s">
        <v>12478</v>
      </c>
      <c r="C684" s="294">
        <v>2.3429999999999999E-2</v>
      </c>
      <c r="D684" s="294">
        <v>0.13980999999999999</v>
      </c>
      <c r="E684" s="294">
        <v>0.2893</v>
      </c>
      <c r="F684" s="294">
        <v>0.15275</v>
      </c>
      <c r="G684" s="294">
        <v>1.37E-2</v>
      </c>
      <c r="H684" s="294">
        <v>0.13905000000000001</v>
      </c>
      <c r="K684" s="36">
        <v>43896</v>
      </c>
      <c r="L684" s="180">
        <v>2.3429999999999999E-2</v>
      </c>
      <c r="M684" s="180">
        <v>0.13980999999999999</v>
      </c>
      <c r="N684" s="180">
        <v>0.2893</v>
      </c>
      <c r="O684" s="180">
        <v>0.15275</v>
      </c>
      <c r="P684" s="180">
        <v>1.37E-2</v>
      </c>
      <c r="Q684" s="180">
        <v>0.13905000000000001</v>
      </c>
    </row>
    <row r="685" spans="2:17">
      <c r="B685" s="294" t="s">
        <v>12479</v>
      </c>
      <c r="C685" s="294">
        <v>2.2849999999999999E-2</v>
      </c>
      <c r="D685" s="294">
        <v>0.14069999999999999</v>
      </c>
      <c r="E685" s="294">
        <v>0.28938999999999998</v>
      </c>
      <c r="F685" s="294">
        <v>0.15209</v>
      </c>
      <c r="G685" s="294">
        <v>1.3480000000000001E-2</v>
      </c>
      <c r="H685" s="294">
        <v>0.13861000000000001</v>
      </c>
      <c r="K685" s="36">
        <v>43895</v>
      </c>
      <c r="L685" s="180">
        <v>2.2849999999999999E-2</v>
      </c>
      <c r="M685" s="180">
        <v>0.14069999999999999</v>
      </c>
      <c r="N685" s="180">
        <v>0.28938999999999998</v>
      </c>
      <c r="O685" s="180">
        <v>0.15209</v>
      </c>
      <c r="P685" s="180">
        <v>1.3480000000000001E-2</v>
      </c>
      <c r="Q685" s="180">
        <v>0.13861000000000001</v>
      </c>
    </row>
    <row r="686" spans="2:17">
      <c r="B686" s="294" t="s">
        <v>12480</v>
      </c>
      <c r="C686" s="294">
        <v>2.2970000000000001E-2</v>
      </c>
      <c r="D686" s="294">
        <v>0.14025000000000001</v>
      </c>
      <c r="E686" s="294">
        <v>0.28919</v>
      </c>
      <c r="F686" s="294">
        <v>0.15211</v>
      </c>
      <c r="G686" s="294">
        <v>1.298E-2</v>
      </c>
      <c r="H686" s="294">
        <v>0.13913</v>
      </c>
      <c r="K686" s="36">
        <v>43894</v>
      </c>
      <c r="L686" s="180">
        <v>2.2970000000000001E-2</v>
      </c>
      <c r="M686" s="180">
        <v>0.14025000000000001</v>
      </c>
      <c r="N686" s="180">
        <v>0.28919</v>
      </c>
      <c r="O686" s="180">
        <v>0.15211</v>
      </c>
      <c r="P686" s="180">
        <v>1.298E-2</v>
      </c>
      <c r="Q686" s="180">
        <v>0.13913</v>
      </c>
    </row>
    <row r="687" spans="2:17">
      <c r="B687" s="294" t="s">
        <v>12481</v>
      </c>
      <c r="C687" s="294">
        <v>2.3519999999999999E-2</v>
      </c>
      <c r="D687" s="294">
        <v>0.13907</v>
      </c>
      <c r="E687" s="294">
        <v>0.28888000000000003</v>
      </c>
      <c r="F687" s="294">
        <v>0.15267</v>
      </c>
      <c r="G687" s="294">
        <v>1.38E-2</v>
      </c>
      <c r="H687" s="294">
        <v>0.13886999999999999</v>
      </c>
      <c r="K687" s="36">
        <v>43893</v>
      </c>
      <c r="L687" s="180">
        <v>2.3519999999999999E-2</v>
      </c>
      <c r="M687" s="180">
        <v>0.13907</v>
      </c>
      <c r="N687" s="180">
        <v>0.28888000000000003</v>
      </c>
      <c r="O687" s="180">
        <v>0.15267</v>
      </c>
      <c r="P687" s="180">
        <v>1.38E-2</v>
      </c>
      <c r="Q687" s="180">
        <v>0.13886999999999999</v>
      </c>
    </row>
    <row r="688" spans="2:17">
      <c r="B688" s="294" t="s">
        <v>12482</v>
      </c>
      <c r="C688" s="294">
        <v>2.3570000000000001E-2</v>
      </c>
      <c r="D688" s="294">
        <v>0.13827</v>
      </c>
      <c r="E688" s="294">
        <v>0.28822999999999999</v>
      </c>
      <c r="F688" s="294">
        <v>0.15351999999999999</v>
      </c>
      <c r="G688" s="294">
        <v>1.375E-2</v>
      </c>
      <c r="H688" s="294">
        <v>0.13977000000000001</v>
      </c>
      <c r="K688" s="36">
        <v>43892</v>
      </c>
      <c r="L688" s="180">
        <v>2.3570000000000001E-2</v>
      </c>
      <c r="M688" s="180">
        <v>0.13827</v>
      </c>
      <c r="N688" s="180">
        <v>0.28822999999999999</v>
      </c>
      <c r="O688" s="180">
        <v>0.15351999999999999</v>
      </c>
      <c r="P688" s="180">
        <v>1.375E-2</v>
      </c>
      <c r="Q688" s="180">
        <v>0.13977000000000001</v>
      </c>
    </row>
    <row r="689" spans="2:17">
      <c r="B689" s="294" t="s">
        <v>12483</v>
      </c>
      <c r="C689" s="294">
        <v>2.3380000000000001E-2</v>
      </c>
      <c r="D689" s="294">
        <v>0.13569999999999999</v>
      </c>
      <c r="E689" s="294">
        <v>0.28836000000000001</v>
      </c>
      <c r="F689" s="294">
        <v>0.15229999999999999</v>
      </c>
      <c r="G689" s="294">
        <v>1.3270000000000001E-2</v>
      </c>
      <c r="H689" s="294">
        <v>0.13902999999999999</v>
      </c>
      <c r="K689" s="36">
        <v>43889</v>
      </c>
      <c r="L689" s="180">
        <v>2.3380000000000001E-2</v>
      </c>
      <c r="M689" s="180">
        <v>0.13569999999999999</v>
      </c>
      <c r="N689" s="180">
        <v>0.28836000000000001</v>
      </c>
      <c r="O689" s="180">
        <v>0.15229999999999999</v>
      </c>
      <c r="P689" s="180">
        <v>1.3270000000000001E-2</v>
      </c>
      <c r="Q689" s="180">
        <v>0.13902999999999999</v>
      </c>
    </row>
    <row r="690" spans="2:17">
      <c r="B690" s="294" t="s">
        <v>12484</v>
      </c>
      <c r="C690" s="294">
        <v>2.2579999999999999E-2</v>
      </c>
      <c r="D690" s="294">
        <v>0.14074</v>
      </c>
      <c r="E690" s="294">
        <v>0.28838999999999998</v>
      </c>
      <c r="F690" s="294">
        <v>0.15340000000000001</v>
      </c>
      <c r="G690" s="294">
        <v>1.4449999999999999E-2</v>
      </c>
      <c r="H690" s="294">
        <v>0.13894999999999999</v>
      </c>
      <c r="K690" s="36">
        <v>43888</v>
      </c>
      <c r="L690" s="180">
        <v>2.2579999999999999E-2</v>
      </c>
      <c r="M690" s="180">
        <v>0.14074</v>
      </c>
      <c r="N690" s="180">
        <v>0.28838999999999998</v>
      </c>
      <c r="O690" s="180">
        <v>0.15340000000000001</v>
      </c>
      <c r="P690" s="180">
        <v>1.4449999999999999E-2</v>
      </c>
      <c r="Q690" s="180">
        <v>0.13894999999999999</v>
      </c>
    </row>
    <row r="691" spans="2:17">
      <c r="B691" s="294" t="s">
        <v>12485</v>
      </c>
      <c r="C691" s="294">
        <v>2.232E-2</v>
      </c>
      <c r="D691" s="294">
        <v>0.14088999999999999</v>
      </c>
      <c r="E691" s="294">
        <v>0.28828999999999999</v>
      </c>
      <c r="F691" s="294">
        <v>0.15243999999999999</v>
      </c>
      <c r="G691" s="294">
        <v>1.405E-2</v>
      </c>
      <c r="H691" s="294">
        <v>0.13839000000000001</v>
      </c>
      <c r="K691" s="36">
        <v>43887</v>
      </c>
      <c r="L691" s="180">
        <v>2.232E-2</v>
      </c>
      <c r="M691" s="180">
        <v>0.14088999999999999</v>
      </c>
      <c r="N691" s="180">
        <v>0.28828999999999999</v>
      </c>
      <c r="O691" s="180">
        <v>0.15243999999999999</v>
      </c>
      <c r="P691" s="180">
        <v>1.405E-2</v>
      </c>
      <c r="Q691" s="180">
        <v>0.13839000000000001</v>
      </c>
    </row>
    <row r="692" spans="2:17">
      <c r="B692" s="294" t="s">
        <v>12486</v>
      </c>
      <c r="C692" s="294">
        <v>2.1999999999999999E-2</v>
      </c>
      <c r="D692" s="294">
        <v>0.14002999999999999</v>
      </c>
      <c r="E692" s="294">
        <v>0.28827999999999998</v>
      </c>
      <c r="F692" s="294">
        <v>0.15178</v>
      </c>
      <c r="G692" s="294">
        <v>1.44E-2</v>
      </c>
      <c r="H692" s="294">
        <v>0.13738</v>
      </c>
      <c r="K692" s="36">
        <v>43886</v>
      </c>
      <c r="L692" s="180">
        <v>2.1999999999999999E-2</v>
      </c>
      <c r="M692" s="180">
        <v>0.14002999999999999</v>
      </c>
      <c r="N692" s="180">
        <v>0.28827999999999998</v>
      </c>
      <c r="O692" s="180">
        <v>0.15178</v>
      </c>
      <c r="P692" s="180">
        <v>1.44E-2</v>
      </c>
      <c r="Q692" s="180">
        <v>0.13738</v>
      </c>
    </row>
    <row r="693" spans="2:17">
      <c r="B693" s="294" t="s">
        <v>12487</v>
      </c>
      <c r="C693" s="294">
        <v>2.2280000000000001E-2</v>
      </c>
      <c r="D693" s="294">
        <v>0.13999</v>
      </c>
      <c r="E693" s="294">
        <v>0.28808</v>
      </c>
      <c r="F693" s="294">
        <v>0.15256</v>
      </c>
      <c r="G693" s="294">
        <v>1.4200000000000001E-2</v>
      </c>
      <c r="H693" s="294">
        <v>0.13836000000000001</v>
      </c>
      <c r="K693" s="36">
        <v>43885</v>
      </c>
      <c r="L693" s="180">
        <v>2.2280000000000001E-2</v>
      </c>
      <c r="M693" s="180">
        <v>0.13999</v>
      </c>
      <c r="N693" s="180">
        <v>0.28808</v>
      </c>
      <c r="O693" s="180">
        <v>0.15256</v>
      </c>
      <c r="P693" s="180">
        <v>1.4200000000000001E-2</v>
      </c>
      <c r="Q693" s="180">
        <v>0.13836000000000001</v>
      </c>
    </row>
    <row r="694" spans="2:17">
      <c r="B694" s="294" t="s">
        <v>12488</v>
      </c>
      <c r="C694" s="294">
        <v>2.1229999999999999E-2</v>
      </c>
      <c r="D694" s="294">
        <v>0.14987</v>
      </c>
      <c r="E694" s="294">
        <v>0.28604000000000002</v>
      </c>
      <c r="F694" s="294">
        <v>0.15572</v>
      </c>
      <c r="G694" s="294">
        <v>1.447E-2</v>
      </c>
      <c r="H694" s="294">
        <v>0.14124999999999999</v>
      </c>
      <c r="K694" s="36">
        <v>43882</v>
      </c>
      <c r="L694" s="180">
        <v>2.1229999999999999E-2</v>
      </c>
      <c r="M694" s="180">
        <v>0.14987</v>
      </c>
      <c r="N694" s="180">
        <v>0.28604000000000002</v>
      </c>
      <c r="O694" s="180">
        <v>0.15572</v>
      </c>
      <c r="P694" s="180">
        <v>1.447E-2</v>
      </c>
      <c r="Q694" s="180">
        <v>0.14124999999999999</v>
      </c>
    </row>
    <row r="695" spans="2:17">
      <c r="B695" s="294" t="s">
        <v>12489</v>
      </c>
      <c r="C695" s="294">
        <v>2.0930000000000001E-2</v>
      </c>
      <c r="D695" s="294">
        <v>0.14549000000000001</v>
      </c>
      <c r="E695" s="294">
        <v>0.28625</v>
      </c>
      <c r="F695" s="294">
        <v>0.15243999999999999</v>
      </c>
      <c r="G695" s="294">
        <v>1.5299999999999999E-2</v>
      </c>
      <c r="H695" s="294">
        <v>0.13714000000000001</v>
      </c>
      <c r="K695" s="36">
        <v>43881</v>
      </c>
      <c r="L695" s="180">
        <v>2.0930000000000001E-2</v>
      </c>
      <c r="M695" s="180">
        <v>0.14549000000000001</v>
      </c>
      <c r="N695" s="180">
        <v>0.28625</v>
      </c>
      <c r="O695" s="180">
        <v>0.15243999999999999</v>
      </c>
      <c r="P695" s="180">
        <v>1.5299999999999999E-2</v>
      </c>
      <c r="Q695" s="180">
        <v>0.13714000000000001</v>
      </c>
    </row>
    <row r="696" spans="2:17">
      <c r="B696" s="294" t="s">
        <v>12490</v>
      </c>
      <c r="C696" s="294">
        <v>2.0809999999999999E-2</v>
      </c>
      <c r="D696" s="294">
        <v>0.14487</v>
      </c>
      <c r="E696" s="294">
        <v>0.28626000000000001</v>
      </c>
      <c r="F696" s="294">
        <v>0.15167</v>
      </c>
      <c r="G696" s="294">
        <v>1.555E-2</v>
      </c>
      <c r="H696" s="294">
        <v>0.13611999999999999</v>
      </c>
      <c r="K696" s="36">
        <v>43880</v>
      </c>
      <c r="L696" s="180">
        <v>2.0809999999999999E-2</v>
      </c>
      <c r="M696" s="180">
        <v>0.14487</v>
      </c>
      <c r="N696" s="180">
        <v>0.28626000000000001</v>
      </c>
      <c r="O696" s="180">
        <v>0.15167</v>
      </c>
      <c r="P696" s="180">
        <v>1.555E-2</v>
      </c>
      <c r="Q696" s="180">
        <v>0.13611999999999999</v>
      </c>
    </row>
    <row r="697" spans="2:17">
      <c r="B697" s="294" t="s">
        <v>12491</v>
      </c>
      <c r="C697" s="294">
        <v>2.0809999999999999E-2</v>
      </c>
      <c r="D697" s="294">
        <v>0.14638999999999999</v>
      </c>
      <c r="E697" s="294">
        <v>0.28582000000000002</v>
      </c>
      <c r="F697" s="294">
        <v>0.15236</v>
      </c>
      <c r="G697" s="294">
        <v>1.555E-2</v>
      </c>
      <c r="H697" s="294">
        <v>0.13680999999999999</v>
      </c>
      <c r="K697" s="36">
        <v>43879</v>
      </c>
      <c r="L697" s="180">
        <v>2.0809999999999999E-2</v>
      </c>
      <c r="M697" s="180">
        <v>0.14638999999999999</v>
      </c>
      <c r="N697" s="180">
        <v>0.28582000000000002</v>
      </c>
      <c r="O697" s="180">
        <v>0.15236</v>
      </c>
      <c r="P697" s="180">
        <v>1.555E-2</v>
      </c>
      <c r="Q697" s="180">
        <v>0.13680999999999999</v>
      </c>
    </row>
    <row r="698" spans="2:17">
      <c r="B698" s="294" t="s">
        <v>12492</v>
      </c>
      <c r="C698" s="294">
        <v>2.0490000000000001E-2</v>
      </c>
      <c r="D698" s="294">
        <v>0.14382</v>
      </c>
      <c r="E698" s="294">
        <v>0.28560000000000002</v>
      </c>
      <c r="F698" s="294">
        <v>0.15057000000000001</v>
      </c>
      <c r="G698" s="294">
        <v>1.6150000000000001E-2</v>
      </c>
      <c r="H698" s="294">
        <v>0.13442000000000001</v>
      </c>
      <c r="K698" s="36">
        <v>43878</v>
      </c>
      <c r="L698" s="180">
        <v>2.0490000000000001E-2</v>
      </c>
      <c r="M698" s="180">
        <v>0.14382</v>
      </c>
      <c r="N698" s="180">
        <v>0.28560000000000002</v>
      </c>
      <c r="O698" s="180">
        <v>0.15057000000000001</v>
      </c>
      <c r="P698" s="180">
        <v>1.6150000000000001E-2</v>
      </c>
      <c r="Q698" s="180">
        <v>0.13442000000000001</v>
      </c>
    </row>
    <row r="699" spans="2:17">
      <c r="B699" s="294" t="s">
        <v>12493</v>
      </c>
      <c r="C699" s="294">
        <v>2.0490000000000001E-2</v>
      </c>
      <c r="D699" s="294">
        <v>0.14033000000000001</v>
      </c>
      <c r="E699" s="294">
        <v>0.28466000000000002</v>
      </c>
      <c r="F699" s="294">
        <v>0.14974000000000001</v>
      </c>
      <c r="G699" s="294">
        <v>1.6570000000000001E-2</v>
      </c>
      <c r="H699" s="294">
        <v>0.13317000000000001</v>
      </c>
      <c r="K699" s="36">
        <v>43875</v>
      </c>
      <c r="L699" s="180">
        <v>2.0490000000000001E-2</v>
      </c>
      <c r="M699" s="180">
        <v>0.14033000000000001</v>
      </c>
      <c r="N699" s="180">
        <v>0.28466000000000002</v>
      </c>
      <c r="O699" s="180">
        <v>0.14974000000000001</v>
      </c>
      <c r="P699" s="180">
        <v>1.6570000000000001E-2</v>
      </c>
      <c r="Q699" s="180">
        <v>0.13317000000000001</v>
      </c>
    </row>
    <row r="700" spans="2:17">
      <c r="B700" s="294" t="s">
        <v>12494</v>
      </c>
      <c r="C700" s="294">
        <v>2.036E-2</v>
      </c>
      <c r="D700" s="294">
        <v>0.14124</v>
      </c>
      <c r="E700" s="294">
        <v>0.28559000000000001</v>
      </c>
      <c r="F700" s="294">
        <v>0.14968000000000001</v>
      </c>
      <c r="G700" s="294">
        <v>1.6049999999999998E-2</v>
      </c>
      <c r="H700" s="294">
        <v>0.13363</v>
      </c>
      <c r="K700" s="36">
        <v>43874</v>
      </c>
      <c r="L700" s="180">
        <v>2.036E-2</v>
      </c>
      <c r="M700" s="180">
        <v>0.14124</v>
      </c>
      <c r="N700" s="180">
        <v>0.28559000000000001</v>
      </c>
      <c r="O700" s="180">
        <v>0.14968000000000001</v>
      </c>
      <c r="P700" s="180">
        <v>1.6049999999999998E-2</v>
      </c>
      <c r="Q700" s="180">
        <v>0.13363</v>
      </c>
    </row>
    <row r="701" spans="2:17">
      <c r="B701" s="294" t="s">
        <v>12495</v>
      </c>
      <c r="C701" s="294">
        <v>2.0250000000000001E-2</v>
      </c>
      <c r="D701" s="294">
        <v>0.14161000000000001</v>
      </c>
      <c r="E701" s="294">
        <v>0.28555000000000003</v>
      </c>
      <c r="F701" s="294">
        <v>0.14957000000000001</v>
      </c>
      <c r="G701" s="294">
        <v>1.6150000000000001E-2</v>
      </c>
      <c r="H701" s="294">
        <v>0.13342000000000001</v>
      </c>
      <c r="K701" s="36">
        <v>43873</v>
      </c>
      <c r="L701" s="180">
        <v>2.0250000000000001E-2</v>
      </c>
      <c r="M701" s="180">
        <v>0.14161000000000001</v>
      </c>
      <c r="N701" s="180">
        <v>0.28555000000000003</v>
      </c>
      <c r="O701" s="180">
        <v>0.14957000000000001</v>
      </c>
      <c r="P701" s="180">
        <v>1.6150000000000001E-2</v>
      </c>
      <c r="Q701" s="180">
        <v>0.13342000000000001</v>
      </c>
    </row>
    <row r="702" spans="2:17">
      <c r="B702" s="294" t="s">
        <v>12496</v>
      </c>
      <c r="C702" s="294">
        <v>2.0310000000000002E-2</v>
      </c>
      <c r="D702" s="294">
        <v>0.14183000000000001</v>
      </c>
      <c r="E702" s="294">
        <v>0.28572999999999998</v>
      </c>
      <c r="F702" s="294">
        <v>0.15031</v>
      </c>
      <c r="G702" s="294">
        <v>1.5970000000000002E-2</v>
      </c>
      <c r="H702" s="294">
        <v>0.13433999999999999</v>
      </c>
      <c r="K702" s="36">
        <v>43872</v>
      </c>
      <c r="L702" s="180">
        <v>2.0310000000000002E-2</v>
      </c>
      <c r="M702" s="180">
        <v>0.14183000000000001</v>
      </c>
      <c r="N702" s="180">
        <v>0.28572999999999998</v>
      </c>
      <c r="O702" s="180">
        <v>0.15031</v>
      </c>
      <c r="P702" s="180">
        <v>1.5970000000000002E-2</v>
      </c>
      <c r="Q702" s="180">
        <v>0.13433999999999999</v>
      </c>
    </row>
    <row r="703" spans="2:17">
      <c r="B703" s="294" t="s">
        <v>12497</v>
      </c>
      <c r="C703" s="294">
        <v>2.0500000000000001E-2</v>
      </c>
      <c r="D703" s="294">
        <v>0.14207</v>
      </c>
      <c r="E703" s="294">
        <v>0.28312999999999999</v>
      </c>
      <c r="F703" s="294">
        <v>0.15226999999999999</v>
      </c>
      <c r="G703" s="294">
        <v>1.6049999999999998E-2</v>
      </c>
      <c r="H703" s="294">
        <v>0.13622000000000001</v>
      </c>
      <c r="K703" s="36">
        <v>43871</v>
      </c>
      <c r="L703" s="180">
        <v>2.0500000000000001E-2</v>
      </c>
      <c r="M703" s="180">
        <v>0.14207</v>
      </c>
      <c r="N703" s="180">
        <v>0.28312999999999999</v>
      </c>
      <c r="O703" s="180">
        <v>0.15226999999999999</v>
      </c>
      <c r="P703" s="180">
        <v>1.6049999999999998E-2</v>
      </c>
      <c r="Q703" s="180">
        <v>0.13622000000000001</v>
      </c>
    </row>
    <row r="704" spans="2:17">
      <c r="B704" s="294" t="s">
        <v>12498</v>
      </c>
      <c r="C704" s="294">
        <v>2.0029999999999999E-2</v>
      </c>
      <c r="D704" s="294">
        <v>0.14373</v>
      </c>
      <c r="E704" s="294">
        <v>0.28108</v>
      </c>
      <c r="F704" s="294">
        <v>0.15326000000000001</v>
      </c>
      <c r="G704" s="294">
        <v>1.602E-2</v>
      </c>
      <c r="H704" s="294">
        <v>0.13724</v>
      </c>
      <c r="K704" s="36">
        <v>43868</v>
      </c>
      <c r="L704" s="180">
        <v>2.0029999999999999E-2</v>
      </c>
      <c r="M704" s="180">
        <v>0.14373</v>
      </c>
      <c r="N704" s="180">
        <v>0.28108</v>
      </c>
      <c r="O704" s="180">
        <v>0.15326000000000001</v>
      </c>
      <c r="P704" s="180">
        <v>1.602E-2</v>
      </c>
      <c r="Q704" s="180">
        <v>0.13724</v>
      </c>
    </row>
    <row r="705" spans="2:17">
      <c r="B705" s="294" t="s">
        <v>12499</v>
      </c>
      <c r="C705" s="294">
        <v>1.9789999999999999E-2</v>
      </c>
      <c r="D705" s="294">
        <v>0.13483000000000001</v>
      </c>
      <c r="E705" s="294">
        <v>0.28010000000000002</v>
      </c>
      <c r="F705" s="294">
        <v>0.14710000000000001</v>
      </c>
      <c r="G705" s="294">
        <v>1.6150000000000001E-2</v>
      </c>
      <c r="H705" s="294">
        <v>0.13095000000000001</v>
      </c>
      <c r="K705" s="36">
        <v>43867</v>
      </c>
      <c r="L705" s="180">
        <v>1.9789999999999999E-2</v>
      </c>
      <c r="M705" s="180">
        <v>0.13483000000000001</v>
      </c>
      <c r="N705" s="180">
        <v>0.28010000000000002</v>
      </c>
      <c r="O705" s="180">
        <v>0.14710000000000001</v>
      </c>
      <c r="P705" s="180">
        <v>1.6150000000000001E-2</v>
      </c>
      <c r="Q705" s="180">
        <v>0.13095000000000001</v>
      </c>
    </row>
    <row r="706" spans="2:17">
      <c r="B706" s="294" t="s">
        <v>12500</v>
      </c>
      <c r="C706" s="294">
        <v>2.0320000000000001E-2</v>
      </c>
      <c r="D706" s="294">
        <v>0.13031999999999999</v>
      </c>
      <c r="E706" s="294">
        <v>0.28027000000000002</v>
      </c>
      <c r="F706" s="294">
        <v>0.14463000000000001</v>
      </c>
      <c r="G706" s="294">
        <v>1.602E-2</v>
      </c>
      <c r="H706" s="294">
        <v>0.12861</v>
      </c>
      <c r="K706" s="36">
        <v>43866</v>
      </c>
      <c r="L706" s="180">
        <v>2.0320000000000001E-2</v>
      </c>
      <c r="M706" s="180">
        <v>0.13031999999999999</v>
      </c>
      <c r="N706" s="180">
        <v>0.28027000000000002</v>
      </c>
      <c r="O706" s="180">
        <v>0.14463000000000001</v>
      </c>
      <c r="P706" s="180">
        <v>1.602E-2</v>
      </c>
      <c r="Q706" s="180">
        <v>0.12861</v>
      </c>
    </row>
    <row r="707" spans="2:17">
      <c r="B707" s="294" t="s">
        <v>12501</v>
      </c>
      <c r="C707" s="294">
        <v>2.0389999999999998E-2</v>
      </c>
      <c r="D707" s="294">
        <v>0.13067000000000001</v>
      </c>
      <c r="E707" s="294">
        <v>0.27956999999999999</v>
      </c>
      <c r="F707" s="294">
        <v>0.14155000000000001</v>
      </c>
      <c r="G707" s="294">
        <v>1.6320000000000001E-2</v>
      </c>
      <c r="H707" s="294">
        <v>0.12523000000000001</v>
      </c>
      <c r="K707" s="36">
        <v>43865</v>
      </c>
      <c r="L707" s="180">
        <v>2.0389999999999998E-2</v>
      </c>
      <c r="M707" s="180">
        <v>0.13067000000000001</v>
      </c>
      <c r="N707" s="180">
        <v>0.27956999999999999</v>
      </c>
      <c r="O707" s="180">
        <v>0.14155000000000001</v>
      </c>
      <c r="P707" s="180">
        <v>1.6320000000000001E-2</v>
      </c>
      <c r="Q707" s="180">
        <v>0.12523000000000001</v>
      </c>
    </row>
    <row r="708" spans="2:17">
      <c r="B708" s="294" t="s">
        <v>12502</v>
      </c>
      <c r="C708" s="294">
        <v>1.9359999999999999E-2</v>
      </c>
      <c r="D708" s="294">
        <v>0.11412</v>
      </c>
      <c r="E708" s="294">
        <v>0.28039999999999998</v>
      </c>
      <c r="F708" s="294">
        <v>0.13406000000000001</v>
      </c>
      <c r="G708" s="294">
        <v>1.555E-2</v>
      </c>
      <c r="H708" s="294">
        <v>0.11851</v>
      </c>
      <c r="K708" s="36">
        <v>43864</v>
      </c>
      <c r="L708" s="180">
        <v>1.9359999999999999E-2</v>
      </c>
      <c r="M708" s="180">
        <v>0.11412</v>
      </c>
      <c r="N708" s="180">
        <v>0.28039999999999998</v>
      </c>
      <c r="O708" s="180">
        <v>0.13406000000000001</v>
      </c>
      <c r="P708" s="180">
        <v>1.555E-2</v>
      </c>
      <c r="Q708" s="180">
        <v>0.11851</v>
      </c>
    </row>
    <row r="709" spans="2:17">
      <c r="B709" s="294" t="s">
        <v>12503</v>
      </c>
      <c r="C709" s="294">
        <v>2.2360000000000001E-2</v>
      </c>
      <c r="D709" s="294">
        <v>0.10198</v>
      </c>
      <c r="E709" s="294">
        <v>0.27576000000000001</v>
      </c>
      <c r="F709" s="294">
        <v>0.12889</v>
      </c>
      <c r="G709" s="294">
        <v>1.562E-2</v>
      </c>
      <c r="H709" s="294">
        <v>0.11327</v>
      </c>
      <c r="K709" s="36">
        <v>43861</v>
      </c>
      <c r="L709" s="180">
        <v>2.2360000000000001E-2</v>
      </c>
      <c r="M709" s="180">
        <v>0.10198</v>
      </c>
      <c r="N709" s="180">
        <v>0.27576000000000001</v>
      </c>
      <c r="O709" s="180">
        <v>0.12889</v>
      </c>
      <c r="P709" s="180">
        <v>1.562E-2</v>
      </c>
      <c r="Q709" s="180">
        <v>0.11327</v>
      </c>
    </row>
    <row r="710" spans="2:17">
      <c r="B710" s="294" t="s">
        <v>12504</v>
      </c>
      <c r="C710" s="294">
        <v>2.2349999999999998E-2</v>
      </c>
      <c r="D710" s="294">
        <v>0.10852000000000001</v>
      </c>
      <c r="E710" s="294">
        <v>0.27606999999999998</v>
      </c>
      <c r="F710" s="294">
        <v>0.13189999999999999</v>
      </c>
      <c r="G710" s="294">
        <v>1.5570000000000001E-2</v>
      </c>
      <c r="H710" s="294">
        <v>0.11633</v>
      </c>
      <c r="K710" s="36">
        <v>43860</v>
      </c>
      <c r="L710" s="180">
        <v>2.2349999999999998E-2</v>
      </c>
      <c r="M710" s="180">
        <v>0.10852000000000001</v>
      </c>
      <c r="N710" s="180">
        <v>0.27606999999999998</v>
      </c>
      <c r="O710" s="180">
        <v>0.13189999999999999</v>
      </c>
      <c r="P710" s="180">
        <v>1.5570000000000001E-2</v>
      </c>
      <c r="Q710" s="180">
        <v>0.11633</v>
      </c>
    </row>
    <row r="711" spans="2:17">
      <c r="B711" s="294" t="s">
        <v>12505</v>
      </c>
      <c r="C711" s="294">
        <v>2.2040000000000001E-2</v>
      </c>
      <c r="D711" s="294">
        <v>0.11355</v>
      </c>
      <c r="E711" s="294">
        <v>0.27755000000000002</v>
      </c>
      <c r="F711" s="294">
        <v>0.13289999999999999</v>
      </c>
      <c r="G711" s="294">
        <v>1.575E-2</v>
      </c>
      <c r="H711" s="294">
        <v>0.11715</v>
      </c>
      <c r="K711" s="36">
        <v>43859</v>
      </c>
      <c r="L711" s="180">
        <v>2.2040000000000001E-2</v>
      </c>
      <c r="M711" s="180">
        <v>0.11355</v>
      </c>
      <c r="N711" s="180">
        <v>0.27755000000000002</v>
      </c>
      <c r="O711" s="180">
        <v>0.13289999999999999</v>
      </c>
      <c r="P711" s="180">
        <v>1.575E-2</v>
      </c>
      <c r="Q711" s="180">
        <v>0.11715</v>
      </c>
    </row>
    <row r="712" spans="2:17">
      <c r="B712" s="294" t="s">
        <v>12506</v>
      </c>
      <c r="C712" s="294">
        <v>2.2200000000000001E-2</v>
      </c>
      <c r="D712" s="294">
        <v>0.11027000000000001</v>
      </c>
      <c r="E712" s="294">
        <v>0.27750999999999998</v>
      </c>
      <c r="F712" s="294">
        <v>0.13102</v>
      </c>
      <c r="G712" s="294">
        <v>1.601E-2</v>
      </c>
      <c r="H712" s="294">
        <v>0.11501</v>
      </c>
      <c r="K712" s="36">
        <v>43858</v>
      </c>
      <c r="L712" s="180">
        <v>2.2200000000000001E-2</v>
      </c>
      <c r="M712" s="180">
        <v>0.11027000000000001</v>
      </c>
      <c r="N712" s="180">
        <v>0.27750999999999998</v>
      </c>
      <c r="O712" s="180">
        <v>0.13102</v>
      </c>
      <c r="P712" s="180">
        <v>1.601E-2</v>
      </c>
      <c r="Q712" s="180">
        <v>0.11501</v>
      </c>
    </row>
    <row r="713" spans="2:17">
      <c r="B713" s="294" t="s">
        <v>12507</v>
      </c>
      <c r="C713" s="294">
        <v>2.171E-2</v>
      </c>
      <c r="D713" s="294">
        <v>0.10355</v>
      </c>
      <c r="E713" s="294">
        <v>0.27843000000000001</v>
      </c>
      <c r="F713" s="294">
        <v>0.12684999999999999</v>
      </c>
      <c r="G713" s="294">
        <v>1.7000000000000001E-2</v>
      </c>
      <c r="H713" s="294">
        <v>0.10985</v>
      </c>
      <c r="K713" s="36">
        <v>43853</v>
      </c>
      <c r="L713" s="180">
        <v>2.171E-2</v>
      </c>
      <c r="M713" s="180">
        <v>0.10355</v>
      </c>
      <c r="N713" s="180">
        <v>0.27843000000000001</v>
      </c>
      <c r="O713" s="180">
        <v>0.12684999999999999</v>
      </c>
      <c r="P713" s="180">
        <v>1.7000000000000001E-2</v>
      </c>
      <c r="Q713" s="180">
        <v>0.10985</v>
      </c>
    </row>
    <row r="714" spans="2:17">
      <c r="B714" s="294" t="s">
        <v>12508</v>
      </c>
      <c r="C714" s="294">
        <v>2.146E-2</v>
      </c>
      <c r="D714" s="294">
        <v>9.8949999999999996E-2</v>
      </c>
      <c r="E714" s="294">
        <v>0.27833000000000002</v>
      </c>
      <c r="F714" s="294">
        <v>0.12458</v>
      </c>
      <c r="G714" s="294">
        <v>1.7299999999999999E-2</v>
      </c>
      <c r="H714" s="294">
        <v>0.10728</v>
      </c>
      <c r="K714" s="36">
        <v>43852</v>
      </c>
      <c r="L714" s="180">
        <v>2.146E-2</v>
      </c>
      <c r="M714" s="180">
        <v>9.8949999999999996E-2</v>
      </c>
      <c r="N714" s="180">
        <v>0.27833000000000002</v>
      </c>
      <c r="O714" s="180">
        <v>0.12458</v>
      </c>
      <c r="P714" s="180">
        <v>1.7299999999999999E-2</v>
      </c>
      <c r="Q714" s="180">
        <v>0.10728</v>
      </c>
    </row>
    <row r="715" spans="2:17">
      <c r="B715" s="294" t="s">
        <v>12509</v>
      </c>
      <c r="C715" s="294">
        <v>2.164E-2</v>
      </c>
      <c r="D715" s="294">
        <v>9.8290000000000002E-2</v>
      </c>
      <c r="E715" s="294">
        <v>0.27871000000000001</v>
      </c>
      <c r="F715" s="294">
        <v>0.1246</v>
      </c>
      <c r="G715" s="294">
        <v>1.6920000000000001E-2</v>
      </c>
      <c r="H715" s="294">
        <v>0.10768</v>
      </c>
      <c r="K715" s="36">
        <v>43851</v>
      </c>
      <c r="L715" s="180">
        <v>2.164E-2</v>
      </c>
      <c r="M715" s="180">
        <v>9.8290000000000002E-2</v>
      </c>
      <c r="N715" s="180">
        <v>0.27871000000000001</v>
      </c>
      <c r="O715" s="180">
        <v>0.1246</v>
      </c>
      <c r="P715" s="180">
        <v>1.6920000000000001E-2</v>
      </c>
      <c r="Q715" s="180">
        <v>0.10768</v>
      </c>
    </row>
    <row r="716" spans="2:17">
      <c r="B716" s="294" t="s">
        <v>12510</v>
      </c>
      <c r="C716" s="294">
        <v>2.1340000000000001E-2</v>
      </c>
      <c r="D716" s="294">
        <v>9.5519999999999994E-2</v>
      </c>
      <c r="E716" s="294">
        <v>0.27900000000000003</v>
      </c>
      <c r="F716" s="294">
        <v>0.12255000000000001</v>
      </c>
      <c r="G716" s="294">
        <v>1.7559999999999999E-2</v>
      </c>
      <c r="H716" s="294">
        <v>0.10499</v>
      </c>
      <c r="K716" s="36">
        <v>43850</v>
      </c>
      <c r="L716" s="180">
        <v>2.1340000000000001E-2</v>
      </c>
      <c r="M716" s="180">
        <v>9.5519999999999994E-2</v>
      </c>
      <c r="N716" s="180">
        <v>0.27900000000000003</v>
      </c>
      <c r="O716" s="180">
        <v>0.12255000000000001</v>
      </c>
      <c r="P716" s="180">
        <v>1.7559999999999999E-2</v>
      </c>
      <c r="Q716" s="180">
        <v>0.10499</v>
      </c>
    </row>
    <row r="717" spans="2:17">
      <c r="B717" s="294" t="s">
        <v>12511</v>
      </c>
      <c r="C717" s="294">
        <v>2.1479999999999999E-2</v>
      </c>
      <c r="D717" s="294">
        <v>9.2730000000000007E-2</v>
      </c>
      <c r="E717" s="294">
        <v>0.27994999999999998</v>
      </c>
      <c r="F717" s="294">
        <v>0.12125</v>
      </c>
      <c r="G717" s="294">
        <v>1.7399999999999999E-2</v>
      </c>
      <c r="H717" s="294">
        <v>0.10385</v>
      </c>
      <c r="K717" s="36">
        <v>43847</v>
      </c>
      <c r="L717" s="180">
        <v>2.1479999999999999E-2</v>
      </c>
      <c r="M717" s="180">
        <v>9.2730000000000007E-2</v>
      </c>
      <c r="N717" s="180">
        <v>0.27994999999999998</v>
      </c>
      <c r="O717" s="180">
        <v>0.12125</v>
      </c>
      <c r="P717" s="180">
        <v>1.7399999999999999E-2</v>
      </c>
      <c r="Q717" s="180">
        <v>0.10385</v>
      </c>
    </row>
    <row r="718" spans="2:17">
      <c r="B718" s="294" t="s">
        <v>12512</v>
      </c>
      <c r="C718" s="294">
        <v>2.1499999999999998E-2</v>
      </c>
      <c r="D718" s="294">
        <v>9.2230000000000006E-2</v>
      </c>
      <c r="E718" s="294">
        <v>0.28151999999999999</v>
      </c>
      <c r="F718" s="294">
        <v>0.12099</v>
      </c>
      <c r="G718" s="294">
        <v>1.7049999999999999E-2</v>
      </c>
      <c r="H718" s="294">
        <v>0.10394</v>
      </c>
      <c r="K718" s="36">
        <v>43846</v>
      </c>
      <c r="L718" s="180">
        <v>2.1499999999999998E-2</v>
      </c>
      <c r="M718" s="180">
        <v>9.2230000000000006E-2</v>
      </c>
      <c r="N718" s="180">
        <v>0.28151999999999999</v>
      </c>
      <c r="O718" s="180">
        <v>0.12099</v>
      </c>
      <c r="P718" s="180">
        <v>1.7049999999999999E-2</v>
      </c>
      <c r="Q718" s="180">
        <v>0.10394</v>
      </c>
    </row>
    <row r="719" spans="2:17">
      <c r="B719" s="294" t="s">
        <v>12513</v>
      </c>
      <c r="C719" s="294">
        <v>2.1680000000000001E-2</v>
      </c>
      <c r="D719" s="294">
        <v>9.2730000000000007E-2</v>
      </c>
      <c r="E719" s="294">
        <v>0.28172000000000003</v>
      </c>
      <c r="F719" s="294">
        <v>0.12129</v>
      </c>
      <c r="G719" s="294">
        <v>1.6959999999999999E-2</v>
      </c>
      <c r="H719" s="294">
        <v>0.10433000000000001</v>
      </c>
      <c r="K719" s="36">
        <v>43845</v>
      </c>
      <c r="L719" s="180">
        <v>2.1680000000000001E-2</v>
      </c>
      <c r="M719" s="180">
        <v>9.2730000000000007E-2</v>
      </c>
      <c r="N719" s="180">
        <v>0.28172000000000003</v>
      </c>
      <c r="O719" s="180">
        <v>0.12129</v>
      </c>
      <c r="P719" s="180">
        <v>1.6959999999999999E-2</v>
      </c>
      <c r="Q719" s="180">
        <v>0.10433000000000001</v>
      </c>
    </row>
    <row r="720" spans="2:17">
      <c r="B720" s="294" t="s">
        <v>12514</v>
      </c>
      <c r="C720" s="294">
        <v>2.1579999999999998E-2</v>
      </c>
      <c r="D720" s="294">
        <v>9.1249999999999998E-2</v>
      </c>
      <c r="E720" s="294">
        <v>0.28142</v>
      </c>
      <c r="F720" s="294">
        <v>0.12068</v>
      </c>
      <c r="G720" s="294">
        <v>1.7149999999999999E-2</v>
      </c>
      <c r="H720" s="294">
        <v>0.10353</v>
      </c>
      <c r="K720" s="36">
        <v>43844</v>
      </c>
      <c r="L720" s="180">
        <v>2.1579999999999998E-2</v>
      </c>
      <c r="M720" s="180">
        <v>9.1249999999999998E-2</v>
      </c>
      <c r="N720" s="180">
        <v>0.28142</v>
      </c>
      <c r="O720" s="180">
        <v>0.12068</v>
      </c>
      <c r="P720" s="180">
        <v>1.7149999999999999E-2</v>
      </c>
      <c r="Q720" s="180">
        <v>0.10353</v>
      </c>
    </row>
    <row r="721" spans="2:17">
      <c r="B721" s="294" t="s">
        <v>12515</v>
      </c>
      <c r="C721" s="294">
        <v>2.1700000000000001E-2</v>
      </c>
      <c r="D721" s="294">
        <v>9.5750000000000002E-2</v>
      </c>
      <c r="E721" s="294">
        <v>0.28177000000000002</v>
      </c>
      <c r="F721" s="294">
        <v>0.12145</v>
      </c>
      <c r="G721" s="294">
        <v>1.7319999999999999E-2</v>
      </c>
      <c r="H721" s="294">
        <v>0.10413</v>
      </c>
      <c r="K721" s="36">
        <v>43843</v>
      </c>
      <c r="L721" s="180">
        <v>2.1700000000000001E-2</v>
      </c>
      <c r="M721" s="180">
        <v>9.5750000000000002E-2</v>
      </c>
      <c r="N721" s="180">
        <v>0.28177000000000002</v>
      </c>
      <c r="O721" s="180">
        <v>0.12145</v>
      </c>
      <c r="P721" s="180">
        <v>1.7319999999999999E-2</v>
      </c>
      <c r="Q721" s="180">
        <v>0.10413</v>
      </c>
    </row>
    <row r="722" spans="2:17">
      <c r="B722" s="294" t="s">
        <v>12516</v>
      </c>
      <c r="C722" s="294">
        <v>2.1909999999999999E-2</v>
      </c>
      <c r="D722" s="294">
        <v>8.8900000000000007E-2</v>
      </c>
      <c r="E722" s="294">
        <v>0.28192</v>
      </c>
      <c r="F722" s="294">
        <v>0.12163</v>
      </c>
      <c r="G722" s="294">
        <v>1.7090000000000001E-2</v>
      </c>
      <c r="H722" s="294">
        <v>0.10453999999999999</v>
      </c>
      <c r="K722" s="36">
        <v>43840</v>
      </c>
      <c r="L722" s="180">
        <v>2.1909999999999999E-2</v>
      </c>
      <c r="M722" s="180">
        <v>8.8900000000000007E-2</v>
      </c>
      <c r="N722" s="180">
        <v>0.28192</v>
      </c>
      <c r="O722" s="180">
        <v>0.12163</v>
      </c>
      <c r="P722" s="180">
        <v>1.7090000000000001E-2</v>
      </c>
      <c r="Q722" s="180">
        <v>0.10453999999999999</v>
      </c>
    </row>
    <row r="723" spans="2:17">
      <c r="B723" s="294" t="s">
        <v>12517</v>
      </c>
      <c r="C723" s="294">
        <v>2.2110000000000001E-2</v>
      </c>
      <c r="D723" s="294">
        <v>8.9550000000000005E-2</v>
      </c>
      <c r="E723" s="294">
        <v>0.28167999999999999</v>
      </c>
      <c r="F723" s="294">
        <v>0.12268999999999999</v>
      </c>
      <c r="G723" s="294">
        <v>1.685E-2</v>
      </c>
      <c r="H723" s="294">
        <v>0.10584</v>
      </c>
      <c r="K723" s="36">
        <v>43839</v>
      </c>
      <c r="L723" s="180">
        <v>2.2110000000000001E-2</v>
      </c>
      <c r="M723" s="180">
        <v>8.9550000000000005E-2</v>
      </c>
      <c r="N723" s="180">
        <v>0.28167999999999999</v>
      </c>
      <c r="O723" s="180">
        <v>0.12268999999999999</v>
      </c>
      <c r="P723" s="180">
        <v>1.685E-2</v>
      </c>
      <c r="Q723" s="180">
        <v>0.10584</v>
      </c>
    </row>
    <row r="724" spans="2:17">
      <c r="B724" s="294" t="s">
        <v>12518</v>
      </c>
      <c r="C724" s="294">
        <v>2.2460000000000001E-2</v>
      </c>
      <c r="D724" s="294">
        <v>9.5439999999999997E-2</v>
      </c>
      <c r="E724" s="294">
        <v>0.28227000000000002</v>
      </c>
      <c r="F724" s="294">
        <v>0.12514</v>
      </c>
      <c r="G724" s="294">
        <v>1.635E-2</v>
      </c>
      <c r="H724" s="294">
        <v>0.10879</v>
      </c>
      <c r="K724" s="36">
        <v>43838</v>
      </c>
      <c r="L724" s="180">
        <v>2.2460000000000001E-2</v>
      </c>
      <c r="M724" s="180">
        <v>9.5439999999999997E-2</v>
      </c>
      <c r="N724" s="180">
        <v>0.28227000000000002</v>
      </c>
      <c r="O724" s="180">
        <v>0.12514</v>
      </c>
      <c r="P724" s="180">
        <v>1.635E-2</v>
      </c>
      <c r="Q724" s="180">
        <v>0.10879</v>
      </c>
    </row>
    <row r="725" spans="2:17">
      <c r="B725" s="294" t="s">
        <v>12519</v>
      </c>
      <c r="C725" s="294">
        <v>2.2259999999999999E-2</v>
      </c>
      <c r="D725" s="294">
        <v>9.4659999999999994E-2</v>
      </c>
      <c r="E725" s="294">
        <v>0.28193000000000001</v>
      </c>
      <c r="F725" s="294">
        <v>0.12411</v>
      </c>
      <c r="G725" s="294">
        <v>1.6330000000000001E-2</v>
      </c>
      <c r="H725" s="294">
        <v>0.10778</v>
      </c>
      <c r="K725" s="36">
        <v>43837</v>
      </c>
      <c r="L725" s="180">
        <v>2.2259999999999999E-2</v>
      </c>
      <c r="M725" s="180">
        <v>9.4659999999999994E-2</v>
      </c>
      <c r="N725" s="180">
        <v>0.28193000000000001</v>
      </c>
      <c r="O725" s="180">
        <v>0.12411</v>
      </c>
      <c r="P725" s="180">
        <v>1.6330000000000001E-2</v>
      </c>
      <c r="Q725" s="180">
        <v>0.10778</v>
      </c>
    </row>
    <row r="726" spans="2:17">
      <c r="B726" s="294" t="s">
        <v>12520</v>
      </c>
      <c r="C726" s="294">
        <v>2.2440000000000002E-2</v>
      </c>
      <c r="D726" s="294">
        <v>0.10534</v>
      </c>
      <c r="E726" s="294">
        <v>0.28199000000000002</v>
      </c>
      <c r="F726" s="294">
        <v>0.12903999999999999</v>
      </c>
      <c r="G726" s="294">
        <v>1.5570000000000001E-2</v>
      </c>
      <c r="H726" s="294">
        <v>0.11347</v>
      </c>
      <c r="K726" s="36">
        <v>43836</v>
      </c>
      <c r="L726" s="180">
        <v>2.2440000000000002E-2</v>
      </c>
      <c r="M726" s="180">
        <v>0.10534</v>
      </c>
      <c r="N726" s="180">
        <v>0.28199000000000002</v>
      </c>
      <c r="O726" s="180">
        <v>0.12903999999999999</v>
      </c>
      <c r="P726" s="180">
        <v>1.5570000000000001E-2</v>
      </c>
      <c r="Q726" s="180">
        <v>0.11347</v>
      </c>
    </row>
    <row r="727" spans="2:17">
      <c r="B727" s="294" t="s">
        <v>12521</v>
      </c>
      <c r="C727" s="294">
        <v>2.2370000000000001E-2</v>
      </c>
      <c r="D727" s="294">
        <v>9.6449999999999994E-2</v>
      </c>
      <c r="E727" s="294">
        <v>0.28344000000000003</v>
      </c>
      <c r="F727" s="294">
        <v>0.12456</v>
      </c>
      <c r="G727" s="294">
        <v>1.5599999999999999E-2</v>
      </c>
      <c r="H727" s="294">
        <v>0.10896</v>
      </c>
      <c r="K727" s="36">
        <v>43833</v>
      </c>
      <c r="L727" s="180">
        <v>2.2370000000000001E-2</v>
      </c>
      <c r="M727" s="180">
        <v>9.6449999999999994E-2</v>
      </c>
      <c r="N727" s="180">
        <v>0.28344000000000003</v>
      </c>
      <c r="O727" s="180">
        <v>0.12456</v>
      </c>
      <c r="P727" s="180">
        <v>1.5599999999999999E-2</v>
      </c>
      <c r="Q727" s="180">
        <v>0.10896</v>
      </c>
    </row>
    <row r="728" spans="2:17">
      <c r="B728" s="294" t="s">
        <v>12522</v>
      </c>
      <c r="C728" s="294">
        <v>2.24E-2</v>
      </c>
      <c r="D728" s="294">
        <v>0.10222000000000001</v>
      </c>
      <c r="E728" s="294">
        <v>0.28486</v>
      </c>
      <c r="F728" s="294">
        <v>0.12617</v>
      </c>
      <c r="G728" s="294">
        <v>1.6250000000000001E-2</v>
      </c>
      <c r="H728" s="294">
        <v>0.10992</v>
      </c>
      <c r="K728" s="36">
        <v>43832</v>
      </c>
      <c r="L728" s="180">
        <v>2.24E-2</v>
      </c>
      <c r="M728" s="180">
        <v>0.10222000000000001</v>
      </c>
      <c r="N728" s="180">
        <v>0.28486</v>
      </c>
      <c r="O728" s="180">
        <v>0.12617</v>
      </c>
      <c r="P728" s="180">
        <v>1.6250000000000001E-2</v>
      </c>
      <c r="Q728" s="180">
        <v>0.10992</v>
      </c>
    </row>
    <row r="729" spans="2:17">
      <c r="B729" s="294" t="s">
        <v>12523</v>
      </c>
      <c r="C729" s="294">
        <v>2.2120000000000001E-2</v>
      </c>
      <c r="D729" s="294">
        <v>0.10901</v>
      </c>
      <c r="E729" s="294">
        <v>0.32675999999999999</v>
      </c>
      <c r="F729" s="294">
        <v>0.11977</v>
      </c>
      <c r="G729" s="294">
        <v>1.6719999999999999E-2</v>
      </c>
      <c r="H729" s="294">
        <v>0.10305</v>
      </c>
      <c r="K729" s="36">
        <v>43829</v>
      </c>
      <c r="L729" s="180">
        <v>2.2120000000000001E-2</v>
      </c>
      <c r="M729" s="180">
        <v>0.10901</v>
      </c>
      <c r="N729" s="180">
        <v>0.32675999999999999</v>
      </c>
      <c r="O729" s="180">
        <v>0.11977</v>
      </c>
      <c r="P729" s="180">
        <v>1.6719999999999999E-2</v>
      </c>
      <c r="Q729" s="180">
        <v>0.10305</v>
      </c>
    </row>
    <row r="730" spans="2:17">
      <c r="B730" s="294" t="s">
        <v>12524</v>
      </c>
      <c r="C730" s="294">
        <v>2.1999999999999999E-2</v>
      </c>
      <c r="D730" s="294">
        <v>0.10616</v>
      </c>
      <c r="E730" s="294">
        <v>0.32723999999999998</v>
      </c>
      <c r="F730" s="294">
        <v>0.11855</v>
      </c>
      <c r="G730" s="294">
        <v>1.6820000000000002E-2</v>
      </c>
      <c r="H730" s="294">
        <v>0.10173</v>
      </c>
      <c r="K730" s="36">
        <v>43826</v>
      </c>
      <c r="L730" s="180">
        <v>2.1999999999999999E-2</v>
      </c>
      <c r="M730" s="180">
        <v>0.10616</v>
      </c>
      <c r="N730" s="180">
        <v>0.32723999999999998</v>
      </c>
      <c r="O730" s="180">
        <v>0.11855</v>
      </c>
      <c r="P730" s="180">
        <v>1.6820000000000002E-2</v>
      </c>
      <c r="Q730" s="180">
        <v>0.10173</v>
      </c>
    </row>
    <row r="731" spans="2:17">
      <c r="B731" s="294" t="s">
        <v>12525</v>
      </c>
      <c r="C731" s="294">
        <v>2.214E-2</v>
      </c>
      <c r="D731" s="294">
        <v>0.10546999999999999</v>
      </c>
      <c r="E731" s="294">
        <v>0.32721</v>
      </c>
      <c r="F731" s="294">
        <v>0.11839</v>
      </c>
      <c r="G731" s="294">
        <v>1.6389999999999998E-2</v>
      </c>
      <c r="H731" s="294">
        <v>0.10199999999999999</v>
      </c>
      <c r="K731" s="36">
        <v>43825</v>
      </c>
      <c r="L731" s="180">
        <v>2.214E-2</v>
      </c>
      <c r="M731" s="180">
        <v>0.10546999999999999</v>
      </c>
      <c r="N731" s="180">
        <v>0.32721</v>
      </c>
      <c r="O731" s="180">
        <v>0.11839</v>
      </c>
      <c r="P731" s="180">
        <v>1.6389999999999998E-2</v>
      </c>
      <c r="Q731" s="180">
        <v>0.10199999999999999</v>
      </c>
    </row>
    <row r="732" spans="2:17">
      <c r="B732" s="294" t="s">
        <v>12526</v>
      </c>
      <c r="C732" s="294">
        <v>2.223E-2</v>
      </c>
      <c r="D732" s="294">
        <v>0.10605000000000001</v>
      </c>
      <c r="E732" s="294">
        <v>0.32722000000000001</v>
      </c>
      <c r="F732" s="294">
        <v>0.11862</v>
      </c>
      <c r="G732" s="294">
        <v>1.6320000000000001E-2</v>
      </c>
      <c r="H732" s="294">
        <v>0.1023</v>
      </c>
      <c r="K732" s="36">
        <v>43823</v>
      </c>
      <c r="L732" s="180">
        <v>2.223E-2</v>
      </c>
      <c r="M732" s="180">
        <v>0.10605000000000001</v>
      </c>
      <c r="N732" s="180">
        <v>0.32722000000000001</v>
      </c>
      <c r="O732" s="180">
        <v>0.11862</v>
      </c>
      <c r="P732" s="180">
        <v>1.6320000000000001E-2</v>
      </c>
      <c r="Q732" s="180">
        <v>0.1023</v>
      </c>
    </row>
    <row r="733" spans="2:17">
      <c r="B733" s="294" t="s">
        <v>12527</v>
      </c>
      <c r="C733" s="294">
        <v>2.2079999999999999E-2</v>
      </c>
      <c r="D733" s="294">
        <v>0.10693999999999999</v>
      </c>
      <c r="E733" s="294">
        <v>0.32730999999999999</v>
      </c>
      <c r="F733" s="294">
        <v>0.11859</v>
      </c>
      <c r="G733" s="294">
        <v>1.6420000000000001E-2</v>
      </c>
      <c r="H733" s="294">
        <v>0.10217</v>
      </c>
      <c r="K733" s="36">
        <v>43822</v>
      </c>
      <c r="L733" s="180">
        <v>2.2079999999999999E-2</v>
      </c>
      <c r="M733" s="180">
        <v>0.10693999999999999</v>
      </c>
      <c r="N733" s="180">
        <v>0.32730999999999999</v>
      </c>
      <c r="O733" s="180">
        <v>0.11859</v>
      </c>
      <c r="P733" s="180">
        <v>1.6420000000000001E-2</v>
      </c>
      <c r="Q733" s="180">
        <v>0.10217</v>
      </c>
    </row>
    <row r="734" spans="2:17">
      <c r="B734" s="294" t="s">
        <v>12528</v>
      </c>
      <c r="C734" s="294">
        <v>2.2040000000000001E-2</v>
      </c>
      <c r="D734" s="294">
        <v>0.10653</v>
      </c>
      <c r="E734" s="294">
        <v>0.32677</v>
      </c>
      <c r="F734" s="294">
        <v>0.11856</v>
      </c>
      <c r="G734" s="294">
        <v>1.6650000000000002E-2</v>
      </c>
      <c r="H734" s="294">
        <v>0.10191</v>
      </c>
      <c r="K734" s="36">
        <v>43819</v>
      </c>
      <c r="L734" s="180">
        <v>2.2040000000000001E-2</v>
      </c>
      <c r="M734" s="180">
        <v>0.10653</v>
      </c>
      <c r="N734" s="180">
        <v>0.32677</v>
      </c>
      <c r="O734" s="180">
        <v>0.11856</v>
      </c>
      <c r="P734" s="180">
        <v>1.6650000000000002E-2</v>
      </c>
      <c r="Q734" s="180">
        <v>0.10191</v>
      </c>
    </row>
    <row r="735" spans="2:17">
      <c r="B735" s="294" t="s">
        <v>12529</v>
      </c>
      <c r="C735" s="294">
        <v>2.2120000000000001E-2</v>
      </c>
      <c r="D735" s="294">
        <v>0.10657</v>
      </c>
      <c r="E735" s="294">
        <v>0.32704</v>
      </c>
      <c r="F735" s="294">
        <v>0.11876</v>
      </c>
      <c r="G735" s="294">
        <v>1.6549999999999999E-2</v>
      </c>
      <c r="H735" s="294">
        <v>0.10221</v>
      </c>
      <c r="K735" s="36">
        <v>43818</v>
      </c>
      <c r="L735" s="180">
        <v>2.2120000000000001E-2</v>
      </c>
      <c r="M735" s="180">
        <v>0.10657</v>
      </c>
      <c r="N735" s="180">
        <v>0.32704</v>
      </c>
      <c r="O735" s="180">
        <v>0.11876</v>
      </c>
      <c r="P735" s="180">
        <v>1.6549999999999999E-2</v>
      </c>
      <c r="Q735" s="180">
        <v>0.10221</v>
      </c>
    </row>
    <row r="736" spans="2:17">
      <c r="B736" s="294" t="s">
        <v>12530</v>
      </c>
      <c r="C736" s="294">
        <v>2.213E-2</v>
      </c>
      <c r="D736" s="294">
        <v>0.10742</v>
      </c>
      <c r="E736" s="294">
        <v>0.32657999999999998</v>
      </c>
      <c r="F736" s="294">
        <v>0.11913</v>
      </c>
      <c r="G736" s="294">
        <v>1.61E-2</v>
      </c>
      <c r="H736" s="294">
        <v>0.10303</v>
      </c>
      <c r="K736" s="36">
        <v>43817</v>
      </c>
      <c r="L736" s="180">
        <v>2.213E-2</v>
      </c>
      <c r="M736" s="180">
        <v>0.10742</v>
      </c>
      <c r="N736" s="180">
        <v>0.32657999999999998</v>
      </c>
      <c r="O736" s="180">
        <v>0.11913</v>
      </c>
      <c r="P736" s="180">
        <v>1.61E-2</v>
      </c>
      <c r="Q736" s="180">
        <v>0.10303</v>
      </c>
    </row>
    <row r="737" spans="2:17">
      <c r="B737" s="294" t="s">
        <v>12531</v>
      </c>
      <c r="C737" s="294">
        <v>2.2120000000000001E-2</v>
      </c>
      <c r="D737" s="294">
        <v>0.10706</v>
      </c>
      <c r="E737" s="294">
        <v>0.32707999999999998</v>
      </c>
      <c r="F737" s="294">
        <v>0.11917</v>
      </c>
      <c r="G737" s="294">
        <v>1.6E-2</v>
      </c>
      <c r="H737" s="294">
        <v>0.10317</v>
      </c>
      <c r="K737" s="36">
        <v>43816</v>
      </c>
      <c r="L737" s="180">
        <v>2.2120000000000001E-2</v>
      </c>
      <c r="M737" s="180">
        <v>0.10706</v>
      </c>
      <c r="N737" s="180">
        <v>0.32707999999999998</v>
      </c>
      <c r="O737" s="180">
        <v>0.11917</v>
      </c>
      <c r="P737" s="180">
        <v>1.6E-2</v>
      </c>
      <c r="Q737" s="180">
        <v>0.10317</v>
      </c>
    </row>
    <row r="738" spans="2:17">
      <c r="B738" s="294" t="s">
        <v>12532</v>
      </c>
      <c r="C738" s="294">
        <v>2.2440000000000002E-2</v>
      </c>
      <c r="D738" s="294">
        <v>0.10892</v>
      </c>
      <c r="E738" s="294">
        <v>0.32734000000000002</v>
      </c>
      <c r="F738" s="294">
        <v>0.12019000000000001</v>
      </c>
      <c r="G738" s="294">
        <v>1.602E-2</v>
      </c>
      <c r="H738" s="294">
        <v>0.10417</v>
      </c>
      <c r="K738" s="36">
        <v>43815</v>
      </c>
      <c r="L738" s="180">
        <v>2.2440000000000002E-2</v>
      </c>
      <c r="M738" s="180">
        <v>0.10892</v>
      </c>
      <c r="N738" s="180">
        <v>0.32734000000000002</v>
      </c>
      <c r="O738" s="180">
        <v>0.12019000000000001</v>
      </c>
      <c r="P738" s="180">
        <v>1.602E-2</v>
      </c>
      <c r="Q738" s="180">
        <v>0.10417</v>
      </c>
    </row>
    <row r="739" spans="2:17">
      <c r="B739" s="294" t="s">
        <v>12533</v>
      </c>
      <c r="C739" s="294">
        <v>2.239E-2</v>
      </c>
      <c r="D739" s="294">
        <v>0.10886999999999999</v>
      </c>
      <c r="E739" s="294">
        <v>0.32740999999999998</v>
      </c>
      <c r="F739" s="294">
        <v>0.12027</v>
      </c>
      <c r="G739" s="294">
        <v>1.652E-2</v>
      </c>
      <c r="H739" s="294">
        <v>0.10375</v>
      </c>
      <c r="K739" s="36">
        <v>43812</v>
      </c>
      <c r="L739" s="180">
        <v>2.239E-2</v>
      </c>
      <c r="M739" s="180">
        <v>0.10886999999999999</v>
      </c>
      <c r="N739" s="180">
        <v>0.32740999999999998</v>
      </c>
      <c r="O739" s="180">
        <v>0.12027</v>
      </c>
      <c r="P739" s="180">
        <v>1.652E-2</v>
      </c>
      <c r="Q739" s="180">
        <v>0.10375</v>
      </c>
    </row>
    <row r="740" spans="2:17">
      <c r="B740" s="294" t="s">
        <v>12534</v>
      </c>
      <c r="C740" s="294">
        <v>2.2749999999999999E-2</v>
      </c>
      <c r="D740" s="294">
        <v>0.11015999999999999</v>
      </c>
      <c r="E740" s="294">
        <v>0.32739000000000001</v>
      </c>
      <c r="F740" s="294">
        <v>0.12131</v>
      </c>
      <c r="G740" s="294">
        <v>1.6150000000000001E-2</v>
      </c>
      <c r="H740" s="294">
        <v>0.10516</v>
      </c>
      <c r="K740" s="36">
        <v>43811</v>
      </c>
      <c r="L740" s="180">
        <v>2.2749999999999999E-2</v>
      </c>
      <c r="M740" s="180">
        <v>0.11015999999999999</v>
      </c>
      <c r="N740" s="180">
        <v>0.32739000000000001</v>
      </c>
      <c r="O740" s="180">
        <v>0.12131</v>
      </c>
      <c r="P740" s="180">
        <v>1.6150000000000001E-2</v>
      </c>
      <c r="Q740" s="180">
        <v>0.10516</v>
      </c>
    </row>
    <row r="741" spans="2:17">
      <c r="B741" s="294" t="s">
        <v>12535</v>
      </c>
      <c r="C741" s="294">
        <v>2.3120000000000002E-2</v>
      </c>
      <c r="D741" s="294">
        <v>0.11088000000000001</v>
      </c>
      <c r="E741" s="294">
        <v>0.32723999999999998</v>
      </c>
      <c r="F741" s="294">
        <v>0.12214</v>
      </c>
      <c r="G741" s="294">
        <v>1.6199999999999999E-2</v>
      </c>
      <c r="H741" s="294">
        <v>0.10594000000000001</v>
      </c>
      <c r="K741" s="36">
        <v>43810</v>
      </c>
      <c r="L741" s="180">
        <v>2.3120000000000002E-2</v>
      </c>
      <c r="M741" s="180">
        <v>0.11088000000000001</v>
      </c>
      <c r="N741" s="180">
        <v>0.32723999999999998</v>
      </c>
      <c r="O741" s="180">
        <v>0.12214</v>
      </c>
      <c r="P741" s="180">
        <v>1.6199999999999999E-2</v>
      </c>
      <c r="Q741" s="180">
        <v>0.10594000000000001</v>
      </c>
    </row>
    <row r="742" spans="2:17">
      <c r="B742" s="294" t="s">
        <v>12536</v>
      </c>
      <c r="C742" s="294">
        <v>2.3199999999999998E-2</v>
      </c>
      <c r="D742" s="294">
        <v>0.11039</v>
      </c>
      <c r="E742" s="294">
        <v>0.32690000000000002</v>
      </c>
      <c r="F742" s="294">
        <v>0.12193</v>
      </c>
      <c r="G742" s="294">
        <v>1.619E-2</v>
      </c>
      <c r="H742" s="294">
        <v>0.10574</v>
      </c>
      <c r="K742" s="36">
        <v>43809</v>
      </c>
      <c r="L742" s="180">
        <v>2.3199999999999998E-2</v>
      </c>
      <c r="M742" s="180">
        <v>0.11039</v>
      </c>
      <c r="N742" s="180">
        <v>0.32690000000000002</v>
      </c>
      <c r="O742" s="180">
        <v>0.12193</v>
      </c>
      <c r="P742" s="180">
        <v>1.619E-2</v>
      </c>
      <c r="Q742" s="180">
        <v>0.10574</v>
      </c>
    </row>
    <row r="743" spans="2:17">
      <c r="B743" s="294" t="s">
        <v>12537</v>
      </c>
      <c r="C743" s="294">
        <v>2.333E-2</v>
      </c>
      <c r="D743" s="294">
        <v>0.11097</v>
      </c>
      <c r="E743" s="294">
        <v>0.32488</v>
      </c>
      <c r="F743" s="294">
        <v>0.12207</v>
      </c>
      <c r="G743" s="294">
        <v>1.6570000000000001E-2</v>
      </c>
      <c r="H743" s="294">
        <v>0.1055</v>
      </c>
      <c r="K743" s="36">
        <v>43808</v>
      </c>
      <c r="L743" s="180">
        <v>2.333E-2</v>
      </c>
      <c r="M743" s="180">
        <v>0.11097</v>
      </c>
      <c r="N743" s="180">
        <v>0.32488</v>
      </c>
      <c r="O743" s="180">
        <v>0.12207</v>
      </c>
      <c r="P743" s="180">
        <v>1.6570000000000001E-2</v>
      </c>
      <c r="Q743" s="180">
        <v>0.1055</v>
      </c>
    </row>
    <row r="744" spans="2:17">
      <c r="B744" s="294" t="s">
        <v>12538</v>
      </c>
      <c r="C744" s="294">
        <v>2.341E-2</v>
      </c>
      <c r="D744" s="294">
        <v>0.11187999999999999</v>
      </c>
      <c r="E744" s="294">
        <v>0.32483000000000001</v>
      </c>
      <c r="F744" s="294">
        <v>0.122</v>
      </c>
      <c r="G744" s="294">
        <v>1.685E-2</v>
      </c>
      <c r="H744" s="294">
        <v>0.10514999999999999</v>
      </c>
      <c r="K744" s="36">
        <v>43805</v>
      </c>
      <c r="L744" s="180">
        <v>2.341E-2</v>
      </c>
      <c r="M744" s="180">
        <v>0.11187999999999999</v>
      </c>
      <c r="N744" s="180">
        <v>0.32483000000000001</v>
      </c>
      <c r="O744" s="180">
        <v>0.122</v>
      </c>
      <c r="P744" s="180">
        <v>1.685E-2</v>
      </c>
      <c r="Q744" s="180">
        <v>0.10514999999999999</v>
      </c>
    </row>
    <row r="745" spans="2:17">
      <c r="B745" s="294" t="s">
        <v>12539</v>
      </c>
      <c r="C745" s="294">
        <v>2.367E-2</v>
      </c>
      <c r="D745" s="294">
        <v>0.1101</v>
      </c>
      <c r="E745" s="294">
        <v>0.32506000000000002</v>
      </c>
      <c r="F745" s="294">
        <v>0.12173</v>
      </c>
      <c r="G745" s="294">
        <v>1.6549999999999999E-2</v>
      </c>
      <c r="H745" s="294">
        <v>0.10518</v>
      </c>
      <c r="K745" s="36">
        <v>43804</v>
      </c>
      <c r="L745" s="180">
        <v>2.367E-2</v>
      </c>
      <c r="M745" s="180">
        <v>0.1101</v>
      </c>
      <c r="N745" s="180">
        <v>0.32506000000000002</v>
      </c>
      <c r="O745" s="180">
        <v>0.12173</v>
      </c>
      <c r="P745" s="180">
        <v>1.6549999999999999E-2</v>
      </c>
      <c r="Q745" s="180">
        <v>0.10518</v>
      </c>
    </row>
    <row r="746" spans="2:17">
      <c r="B746" s="294" t="s">
        <v>12540</v>
      </c>
      <c r="C746" s="294">
        <v>2.3570000000000001E-2</v>
      </c>
      <c r="D746" s="294">
        <v>0.11079</v>
      </c>
      <c r="E746" s="294">
        <v>0.32508999999999999</v>
      </c>
      <c r="F746" s="294">
        <v>0.12138</v>
      </c>
      <c r="G746" s="294">
        <v>1.652E-2</v>
      </c>
      <c r="H746" s="294">
        <v>0.10485999999999999</v>
      </c>
      <c r="K746" s="36">
        <v>43803</v>
      </c>
      <c r="L746" s="180">
        <v>2.3570000000000001E-2</v>
      </c>
      <c r="M746" s="180">
        <v>0.11079</v>
      </c>
      <c r="N746" s="180">
        <v>0.32508999999999999</v>
      </c>
      <c r="O746" s="180">
        <v>0.12138</v>
      </c>
      <c r="P746" s="180">
        <v>1.652E-2</v>
      </c>
      <c r="Q746" s="180">
        <v>0.10485999999999999</v>
      </c>
    </row>
    <row r="747" spans="2:17">
      <c r="B747" s="294" t="s">
        <v>12541</v>
      </c>
      <c r="C747" s="294">
        <v>2.3429999999999999E-2</v>
      </c>
      <c r="D747" s="294">
        <v>0.1079</v>
      </c>
      <c r="E747" s="294">
        <v>0.32512999999999997</v>
      </c>
      <c r="F747" s="294">
        <v>0.11987</v>
      </c>
      <c r="G747" s="294">
        <v>1.737E-2</v>
      </c>
      <c r="H747" s="294">
        <v>0.10249999999999999</v>
      </c>
      <c r="K747" s="36">
        <v>43802</v>
      </c>
      <c r="L747" s="180">
        <v>2.3429999999999999E-2</v>
      </c>
      <c r="M747" s="180">
        <v>0.1079</v>
      </c>
      <c r="N747" s="180">
        <v>0.32512999999999997</v>
      </c>
      <c r="O747" s="180">
        <v>0.11987</v>
      </c>
      <c r="P747" s="180">
        <v>1.737E-2</v>
      </c>
      <c r="Q747" s="180">
        <v>0.10249999999999999</v>
      </c>
    </row>
    <row r="748" spans="2:17">
      <c r="B748" s="294" t="s">
        <v>12542</v>
      </c>
      <c r="C748" s="294">
        <v>2.334E-2</v>
      </c>
      <c r="D748" s="294">
        <v>0.10767</v>
      </c>
      <c r="E748" s="294">
        <v>0.32532</v>
      </c>
      <c r="F748" s="294">
        <v>0.11962</v>
      </c>
      <c r="G748" s="294">
        <v>1.7000000000000001E-2</v>
      </c>
      <c r="H748" s="294">
        <v>0.10262</v>
      </c>
      <c r="K748" s="36">
        <v>43801</v>
      </c>
      <c r="L748" s="180">
        <v>2.334E-2</v>
      </c>
      <c r="M748" s="180">
        <v>0.10767</v>
      </c>
      <c r="N748" s="180">
        <v>0.32532</v>
      </c>
      <c r="O748" s="180">
        <v>0.11962</v>
      </c>
      <c r="P748" s="180">
        <v>1.7000000000000001E-2</v>
      </c>
      <c r="Q748" s="180">
        <v>0.10262</v>
      </c>
    </row>
    <row r="749" spans="2:17">
      <c r="B749" s="294" t="s">
        <v>12543</v>
      </c>
      <c r="C749" s="294">
        <v>2.3529999999999999E-2</v>
      </c>
      <c r="D749" s="294">
        <v>0.1065</v>
      </c>
      <c r="E749" s="294">
        <v>0.32534000000000002</v>
      </c>
      <c r="F749" s="294">
        <v>0.1193</v>
      </c>
      <c r="G749" s="294">
        <v>1.635E-2</v>
      </c>
      <c r="H749" s="294">
        <v>0.10295</v>
      </c>
      <c r="K749" s="36">
        <v>43798</v>
      </c>
      <c r="L749" s="180">
        <v>2.3529999999999999E-2</v>
      </c>
      <c r="M749" s="180">
        <v>0.1065</v>
      </c>
      <c r="N749" s="180">
        <v>0.32534000000000002</v>
      </c>
      <c r="O749" s="180">
        <v>0.1193</v>
      </c>
      <c r="P749" s="180">
        <v>1.635E-2</v>
      </c>
      <c r="Q749" s="180">
        <v>0.10295</v>
      </c>
    </row>
    <row r="750" spans="2:17">
      <c r="B750" s="294" t="s">
        <v>12544</v>
      </c>
      <c r="C750" s="294">
        <v>2.317E-2</v>
      </c>
      <c r="D750" s="294">
        <v>0.10673000000000001</v>
      </c>
      <c r="E750" s="294">
        <v>0.32528000000000001</v>
      </c>
      <c r="F750" s="294">
        <v>0.11863</v>
      </c>
      <c r="G750" s="294">
        <v>1.6650000000000002E-2</v>
      </c>
      <c r="H750" s="294">
        <v>0.10198</v>
      </c>
      <c r="K750" s="36">
        <v>43797</v>
      </c>
      <c r="L750" s="180">
        <v>2.317E-2</v>
      </c>
      <c r="M750" s="180">
        <v>0.10673000000000001</v>
      </c>
      <c r="N750" s="180">
        <v>0.32528000000000001</v>
      </c>
      <c r="O750" s="180">
        <v>0.11863</v>
      </c>
      <c r="P750" s="180">
        <v>1.6650000000000002E-2</v>
      </c>
      <c r="Q750" s="180">
        <v>0.10198</v>
      </c>
    </row>
    <row r="751" spans="2:17">
      <c r="B751" s="294" t="s">
        <v>12545</v>
      </c>
      <c r="C751" s="294">
        <v>2.3060000000000001E-2</v>
      </c>
      <c r="D751" s="294">
        <v>0.1065</v>
      </c>
      <c r="E751" s="294">
        <v>0.32539000000000001</v>
      </c>
      <c r="F751" s="294">
        <v>0.11827</v>
      </c>
      <c r="G751" s="294">
        <v>1.6650000000000002E-2</v>
      </c>
      <c r="H751" s="294">
        <v>0.10162</v>
      </c>
      <c r="K751" s="36">
        <v>43796</v>
      </c>
      <c r="L751" s="180">
        <v>2.3060000000000001E-2</v>
      </c>
      <c r="M751" s="180">
        <v>0.1065</v>
      </c>
      <c r="N751" s="180">
        <v>0.32539000000000001</v>
      </c>
      <c r="O751" s="180">
        <v>0.11827</v>
      </c>
      <c r="P751" s="180">
        <v>1.6650000000000002E-2</v>
      </c>
      <c r="Q751" s="180">
        <v>0.10162</v>
      </c>
    </row>
    <row r="752" spans="2:17">
      <c r="B752" s="294" t="s">
        <v>12546</v>
      </c>
      <c r="C752" s="294">
        <v>2.3140000000000001E-2</v>
      </c>
      <c r="D752" s="294">
        <v>0.10525</v>
      </c>
      <c r="E752" s="294">
        <v>0.32544000000000001</v>
      </c>
      <c r="F752" s="294">
        <v>0.11778</v>
      </c>
      <c r="G752" s="294">
        <v>1.7000000000000001E-2</v>
      </c>
      <c r="H752" s="294">
        <v>0.10077999999999999</v>
      </c>
      <c r="K752" s="36">
        <v>43795</v>
      </c>
      <c r="L752" s="180">
        <v>2.3140000000000001E-2</v>
      </c>
      <c r="M752" s="180">
        <v>0.10525</v>
      </c>
      <c r="N752" s="180">
        <v>0.32544000000000001</v>
      </c>
      <c r="O752" s="180">
        <v>0.11778</v>
      </c>
      <c r="P752" s="180">
        <v>1.7000000000000001E-2</v>
      </c>
      <c r="Q752" s="180">
        <v>0.10077999999999999</v>
      </c>
    </row>
    <row r="753" spans="2:17">
      <c r="B753" s="294" t="s">
        <v>12547</v>
      </c>
      <c r="C753" s="294">
        <v>2.3089999999999999E-2</v>
      </c>
      <c r="D753" s="294">
        <v>0.10516</v>
      </c>
      <c r="E753" s="294">
        <v>0.32545000000000002</v>
      </c>
      <c r="F753" s="294">
        <v>0.11781</v>
      </c>
      <c r="G753" s="294">
        <v>1.7250000000000001E-2</v>
      </c>
      <c r="H753" s="294">
        <v>0.10056</v>
      </c>
      <c r="K753" s="36">
        <v>43794</v>
      </c>
      <c r="L753" s="180">
        <v>2.3089999999999999E-2</v>
      </c>
      <c r="M753" s="180">
        <v>0.10516</v>
      </c>
      <c r="N753" s="180">
        <v>0.32545000000000002</v>
      </c>
      <c r="O753" s="180">
        <v>0.11781</v>
      </c>
      <c r="P753" s="180">
        <v>1.7250000000000001E-2</v>
      </c>
      <c r="Q753" s="180">
        <v>0.10056</v>
      </c>
    </row>
    <row r="754" spans="2:17">
      <c r="B754" s="294" t="s">
        <v>12548</v>
      </c>
      <c r="C754" s="294">
        <v>2.3349999999999999E-2</v>
      </c>
      <c r="D754" s="294">
        <v>0.10001</v>
      </c>
      <c r="E754" s="294">
        <v>0.32606000000000002</v>
      </c>
      <c r="F754" s="294">
        <v>0.11771</v>
      </c>
      <c r="G754" s="294">
        <v>1.6979999999999999E-2</v>
      </c>
      <c r="H754" s="294">
        <v>0.10073</v>
      </c>
      <c r="K754" s="36">
        <v>43791</v>
      </c>
      <c r="L754" s="180">
        <v>2.3349999999999999E-2</v>
      </c>
      <c r="M754" s="180">
        <v>0.10001</v>
      </c>
      <c r="N754" s="180">
        <v>0.32606000000000002</v>
      </c>
      <c r="O754" s="180">
        <v>0.11771</v>
      </c>
      <c r="P754" s="180">
        <v>1.6979999999999999E-2</v>
      </c>
      <c r="Q754" s="180">
        <v>0.10073</v>
      </c>
    </row>
    <row r="755" spans="2:17">
      <c r="B755" s="294" t="s">
        <v>12549</v>
      </c>
      <c r="C755" s="294">
        <v>2.3449999999999999E-2</v>
      </c>
      <c r="D755" s="294">
        <v>0.10253</v>
      </c>
      <c r="E755" s="294">
        <v>0.32604</v>
      </c>
      <c r="F755" s="294">
        <v>0.11681999999999999</v>
      </c>
      <c r="G755" s="294">
        <v>1.6799999999999999E-2</v>
      </c>
      <c r="H755" s="294">
        <v>0.10002</v>
      </c>
      <c r="K755" s="36">
        <v>43790</v>
      </c>
      <c r="L755" s="180">
        <v>2.3449999999999999E-2</v>
      </c>
      <c r="M755" s="180">
        <v>0.10253</v>
      </c>
      <c r="N755" s="180">
        <v>0.32604</v>
      </c>
      <c r="O755" s="180">
        <v>0.11681999999999999</v>
      </c>
      <c r="P755" s="180">
        <v>1.6799999999999999E-2</v>
      </c>
      <c r="Q755" s="180">
        <v>0.10002</v>
      </c>
    </row>
    <row r="756" spans="2:17">
      <c r="B756" s="294" t="s">
        <v>12550</v>
      </c>
      <c r="C756" s="294">
        <v>2.316E-2</v>
      </c>
      <c r="D756" s="294">
        <v>0.1002</v>
      </c>
      <c r="E756" s="294">
        <v>0.32622000000000001</v>
      </c>
      <c r="F756" s="294">
        <v>0.11551</v>
      </c>
      <c r="G756" s="294">
        <v>1.6660000000000001E-2</v>
      </c>
      <c r="H756" s="294">
        <v>9.8849999999999993E-2</v>
      </c>
      <c r="K756" s="36">
        <v>43789</v>
      </c>
      <c r="L756" s="180">
        <v>2.316E-2</v>
      </c>
      <c r="M756" s="180">
        <v>0.1002</v>
      </c>
      <c r="N756" s="180">
        <v>0.32622000000000001</v>
      </c>
      <c r="O756" s="180">
        <v>0.11551</v>
      </c>
      <c r="P756" s="180">
        <v>1.6660000000000001E-2</v>
      </c>
      <c r="Q756" s="180">
        <v>9.8849999999999993E-2</v>
      </c>
    </row>
    <row r="757" spans="2:17">
      <c r="B757" s="294" t="s">
        <v>12551</v>
      </c>
      <c r="C757" s="294">
        <v>2.2849999999999999E-2</v>
      </c>
      <c r="D757" s="294">
        <v>9.9320000000000006E-2</v>
      </c>
      <c r="E757" s="294">
        <v>0.32617000000000002</v>
      </c>
      <c r="F757" s="294">
        <v>0.11511</v>
      </c>
      <c r="G757" s="294">
        <v>1.7250000000000001E-2</v>
      </c>
      <c r="H757" s="294">
        <v>9.7860000000000003E-2</v>
      </c>
      <c r="K757" s="36">
        <v>43788</v>
      </c>
      <c r="L757" s="180">
        <v>2.2849999999999999E-2</v>
      </c>
      <c r="M757" s="180">
        <v>9.9320000000000006E-2</v>
      </c>
      <c r="N757" s="180">
        <v>0.32617000000000002</v>
      </c>
      <c r="O757" s="180">
        <v>0.11511</v>
      </c>
      <c r="P757" s="180">
        <v>1.7250000000000001E-2</v>
      </c>
      <c r="Q757" s="180">
        <v>9.7860000000000003E-2</v>
      </c>
    </row>
    <row r="758" spans="2:17">
      <c r="B758" s="294" t="s">
        <v>12552</v>
      </c>
      <c r="C758" s="294">
        <v>2.2759999999999999E-2</v>
      </c>
      <c r="D758" s="294">
        <v>0.10414</v>
      </c>
      <c r="E758" s="294">
        <v>0.32669999999999999</v>
      </c>
      <c r="F758" s="294">
        <v>0.11632000000000001</v>
      </c>
      <c r="G758" s="294">
        <v>1.78E-2</v>
      </c>
      <c r="H758" s="294">
        <v>9.8519999999999996E-2</v>
      </c>
      <c r="K758" s="36">
        <v>43787</v>
      </c>
      <c r="L758" s="180">
        <v>2.2759999999999999E-2</v>
      </c>
      <c r="M758" s="180">
        <v>0.10414</v>
      </c>
      <c r="N758" s="180">
        <v>0.32669999999999999</v>
      </c>
      <c r="O758" s="180">
        <v>0.11632000000000001</v>
      </c>
      <c r="P758" s="180">
        <v>1.78E-2</v>
      </c>
      <c r="Q758" s="180">
        <v>9.8519999999999996E-2</v>
      </c>
    </row>
    <row r="759" spans="2:17">
      <c r="B759" s="294" t="s">
        <v>12553</v>
      </c>
      <c r="C759" s="294">
        <v>2.2700000000000001E-2</v>
      </c>
      <c r="D759" s="294">
        <v>0.10221</v>
      </c>
      <c r="E759" s="294">
        <v>0.32669999999999999</v>
      </c>
      <c r="F759" s="294">
        <v>0.11538</v>
      </c>
      <c r="G759" s="294">
        <v>1.7950000000000001E-2</v>
      </c>
      <c r="H759" s="294">
        <v>9.7430000000000003E-2</v>
      </c>
      <c r="K759" s="36">
        <v>43784</v>
      </c>
      <c r="L759" s="180">
        <v>2.2700000000000001E-2</v>
      </c>
      <c r="M759" s="180">
        <v>0.10221</v>
      </c>
      <c r="N759" s="180">
        <v>0.32669999999999999</v>
      </c>
      <c r="O759" s="180">
        <v>0.11538</v>
      </c>
      <c r="P759" s="180">
        <v>1.7950000000000001E-2</v>
      </c>
      <c r="Q759" s="180">
        <v>9.7430000000000003E-2</v>
      </c>
    </row>
    <row r="760" spans="2:17">
      <c r="B760" s="294" t="s">
        <v>12554</v>
      </c>
      <c r="C760" s="294">
        <v>2.2950000000000002E-2</v>
      </c>
      <c r="D760" s="294">
        <v>0.10185</v>
      </c>
      <c r="E760" s="294">
        <v>0.32634000000000002</v>
      </c>
      <c r="F760" s="294">
        <v>0.11561</v>
      </c>
      <c r="G760" s="294">
        <v>1.7819999999999999E-2</v>
      </c>
      <c r="H760" s="294">
        <v>9.7790000000000002E-2</v>
      </c>
      <c r="K760" s="36">
        <v>43783</v>
      </c>
      <c r="L760" s="180">
        <v>2.2950000000000002E-2</v>
      </c>
      <c r="M760" s="180">
        <v>0.10185</v>
      </c>
      <c r="N760" s="180">
        <v>0.32634000000000002</v>
      </c>
      <c r="O760" s="180">
        <v>0.11561</v>
      </c>
      <c r="P760" s="180">
        <v>1.7819999999999999E-2</v>
      </c>
      <c r="Q760" s="180">
        <v>9.7790000000000002E-2</v>
      </c>
    </row>
    <row r="761" spans="2:17">
      <c r="B761" s="294" t="s">
        <v>12555</v>
      </c>
      <c r="C761" s="294">
        <v>2.315E-2</v>
      </c>
      <c r="D761" s="294">
        <v>0.10161000000000001</v>
      </c>
      <c r="E761" s="294">
        <v>0.32619999999999999</v>
      </c>
      <c r="F761" s="294">
        <v>0.11613999999999999</v>
      </c>
      <c r="G761" s="294">
        <v>1.7850000000000001E-2</v>
      </c>
      <c r="H761" s="294">
        <v>9.8290000000000002E-2</v>
      </c>
      <c r="K761" s="36">
        <v>43782</v>
      </c>
      <c r="L761" s="180">
        <v>2.315E-2</v>
      </c>
      <c r="M761" s="180">
        <v>0.10161000000000001</v>
      </c>
      <c r="N761" s="180">
        <v>0.32619999999999999</v>
      </c>
      <c r="O761" s="180">
        <v>0.11613999999999999</v>
      </c>
      <c r="P761" s="180">
        <v>1.7850000000000001E-2</v>
      </c>
      <c r="Q761" s="180">
        <v>9.8290000000000002E-2</v>
      </c>
    </row>
    <row r="762" spans="2:17">
      <c r="B762" s="294" t="s">
        <v>12556</v>
      </c>
      <c r="C762" s="294">
        <v>2.2939999999999999E-2</v>
      </c>
      <c r="D762" s="294">
        <v>0.10158</v>
      </c>
      <c r="E762" s="294">
        <v>0.32629000000000002</v>
      </c>
      <c r="F762" s="294">
        <v>0.11577</v>
      </c>
      <c r="G762" s="294">
        <v>1.8419999999999999E-2</v>
      </c>
      <c r="H762" s="294">
        <v>9.7350000000000006E-2</v>
      </c>
      <c r="K762" s="36">
        <v>43781</v>
      </c>
      <c r="L762" s="180">
        <v>2.2939999999999999E-2</v>
      </c>
      <c r="M762" s="180">
        <v>0.10158</v>
      </c>
      <c r="N762" s="180">
        <v>0.32629000000000002</v>
      </c>
      <c r="O762" s="180">
        <v>0.11577</v>
      </c>
      <c r="P762" s="180">
        <v>1.8419999999999999E-2</v>
      </c>
      <c r="Q762" s="180">
        <v>9.7350000000000006E-2</v>
      </c>
    </row>
    <row r="763" spans="2:17">
      <c r="B763" s="294" t="s">
        <v>12557</v>
      </c>
      <c r="C763" s="294">
        <v>2.315E-2</v>
      </c>
      <c r="D763" s="294">
        <v>0.10449</v>
      </c>
      <c r="E763" s="294">
        <v>0.32683000000000001</v>
      </c>
      <c r="F763" s="294">
        <v>0.11718000000000001</v>
      </c>
      <c r="G763" s="294">
        <v>1.797E-2</v>
      </c>
      <c r="H763" s="294">
        <v>9.9210000000000007E-2</v>
      </c>
      <c r="K763" s="36">
        <v>43780</v>
      </c>
      <c r="L763" s="180">
        <v>2.315E-2</v>
      </c>
      <c r="M763" s="180">
        <v>0.10449</v>
      </c>
      <c r="N763" s="180">
        <v>0.32683000000000001</v>
      </c>
      <c r="O763" s="180">
        <v>0.11718000000000001</v>
      </c>
      <c r="P763" s="180">
        <v>1.797E-2</v>
      </c>
      <c r="Q763" s="180">
        <v>9.9210000000000007E-2</v>
      </c>
    </row>
    <row r="764" spans="2:17">
      <c r="B764" s="294" t="s">
        <v>12558</v>
      </c>
      <c r="C764" s="294">
        <v>2.298E-2</v>
      </c>
      <c r="D764" s="294">
        <v>0.10265000000000001</v>
      </c>
      <c r="E764" s="294">
        <v>0.32780999999999999</v>
      </c>
      <c r="F764" s="294">
        <v>0.11595</v>
      </c>
      <c r="G764" s="294">
        <v>1.7999999999999999E-2</v>
      </c>
      <c r="H764" s="294">
        <v>9.7949999999999995E-2</v>
      </c>
      <c r="K764" s="36">
        <v>43777</v>
      </c>
      <c r="L764" s="180">
        <v>2.298E-2</v>
      </c>
      <c r="M764" s="180">
        <v>0.10265000000000001</v>
      </c>
      <c r="N764" s="180">
        <v>0.32780999999999999</v>
      </c>
      <c r="O764" s="180">
        <v>0.11595</v>
      </c>
      <c r="P764" s="180">
        <v>1.7999999999999999E-2</v>
      </c>
      <c r="Q764" s="180">
        <v>9.7949999999999995E-2</v>
      </c>
    </row>
    <row r="765" spans="2:17">
      <c r="B765" s="294" t="s">
        <v>12559</v>
      </c>
      <c r="C765" s="294">
        <v>2.29E-2</v>
      </c>
      <c r="D765" s="294">
        <v>0.10213</v>
      </c>
      <c r="E765" s="294">
        <v>0.32811000000000001</v>
      </c>
      <c r="F765" s="294">
        <v>0.11568000000000001</v>
      </c>
      <c r="G765" s="294">
        <v>1.8329999999999999E-2</v>
      </c>
      <c r="H765" s="294">
        <v>9.7350000000000006E-2</v>
      </c>
      <c r="K765" s="36">
        <v>43776</v>
      </c>
      <c r="L765" s="180">
        <v>2.29E-2</v>
      </c>
      <c r="M765" s="180">
        <v>0.10213</v>
      </c>
      <c r="N765" s="180">
        <v>0.32811000000000001</v>
      </c>
      <c r="O765" s="180">
        <v>0.11568000000000001</v>
      </c>
      <c r="P765" s="180">
        <v>1.8329999999999999E-2</v>
      </c>
      <c r="Q765" s="180">
        <v>9.7350000000000006E-2</v>
      </c>
    </row>
    <row r="766" spans="2:17">
      <c r="B766" s="294" t="s">
        <v>12560</v>
      </c>
      <c r="C766" s="294">
        <v>2.291E-2</v>
      </c>
      <c r="D766" s="294">
        <v>0.10204000000000001</v>
      </c>
      <c r="E766" s="294">
        <v>0.32821</v>
      </c>
      <c r="F766" s="294">
        <v>0.11563</v>
      </c>
      <c r="G766" s="294">
        <v>1.8100000000000002E-2</v>
      </c>
      <c r="H766" s="294">
        <v>9.7530000000000006E-2</v>
      </c>
      <c r="K766" s="36">
        <v>43775</v>
      </c>
      <c r="L766" s="180">
        <v>2.291E-2</v>
      </c>
      <c r="M766" s="180">
        <v>0.10204000000000001</v>
      </c>
      <c r="N766" s="180">
        <v>0.32821</v>
      </c>
      <c r="O766" s="180">
        <v>0.11563</v>
      </c>
      <c r="P766" s="180">
        <v>1.8100000000000002E-2</v>
      </c>
      <c r="Q766" s="180">
        <v>9.7530000000000006E-2</v>
      </c>
    </row>
    <row r="767" spans="2:17">
      <c r="B767" s="294" t="s">
        <v>12561</v>
      </c>
      <c r="C767" s="294">
        <v>2.2929999999999999E-2</v>
      </c>
      <c r="D767" s="294">
        <v>0.10081</v>
      </c>
      <c r="E767" s="294">
        <v>0.32922000000000001</v>
      </c>
      <c r="F767" s="294">
        <v>0.11498</v>
      </c>
      <c r="G767" s="294">
        <v>1.8200000000000001E-2</v>
      </c>
      <c r="H767" s="294">
        <v>9.6780000000000005E-2</v>
      </c>
      <c r="K767" s="36">
        <v>43774</v>
      </c>
      <c r="L767" s="180">
        <v>2.2929999999999999E-2</v>
      </c>
      <c r="M767" s="180">
        <v>0.10081</v>
      </c>
      <c r="N767" s="180">
        <v>0.32922000000000001</v>
      </c>
      <c r="O767" s="180">
        <v>0.11498</v>
      </c>
      <c r="P767" s="180">
        <v>1.8200000000000001E-2</v>
      </c>
      <c r="Q767" s="180">
        <v>9.6780000000000005E-2</v>
      </c>
    </row>
    <row r="768" spans="2:17">
      <c r="B768" s="294" t="s">
        <v>12562</v>
      </c>
      <c r="C768" s="294">
        <v>2.307E-2</v>
      </c>
      <c r="D768" s="294">
        <v>0.10007000000000001</v>
      </c>
      <c r="E768" s="294">
        <v>0.32856999999999997</v>
      </c>
      <c r="F768" s="294">
        <v>0.11423999999999999</v>
      </c>
      <c r="G768" s="294">
        <v>1.8370000000000001E-2</v>
      </c>
      <c r="H768" s="294">
        <v>9.5869999999999997E-2</v>
      </c>
      <c r="K768" s="36">
        <v>43773</v>
      </c>
      <c r="L768" s="180">
        <v>2.307E-2</v>
      </c>
      <c r="M768" s="180">
        <v>0.10007000000000001</v>
      </c>
      <c r="N768" s="180">
        <v>0.32856999999999997</v>
      </c>
      <c r="O768" s="180">
        <v>0.11423999999999999</v>
      </c>
      <c r="P768" s="180">
        <v>1.8370000000000001E-2</v>
      </c>
      <c r="Q768" s="180">
        <v>9.5869999999999997E-2</v>
      </c>
    </row>
    <row r="769" spans="2:17">
      <c r="B769" s="294" t="s">
        <v>12563</v>
      </c>
      <c r="C769" s="294">
        <v>2.333E-2</v>
      </c>
      <c r="D769" s="294">
        <v>9.7680000000000003E-2</v>
      </c>
      <c r="E769" s="294">
        <v>0.32786999999999999</v>
      </c>
      <c r="F769" s="294">
        <v>0.11366</v>
      </c>
      <c r="G769" s="294">
        <v>1.7399999999999999E-2</v>
      </c>
      <c r="H769" s="294">
        <v>9.6259999999999998E-2</v>
      </c>
      <c r="K769" s="36">
        <v>43770</v>
      </c>
      <c r="L769" s="180">
        <v>2.333E-2</v>
      </c>
      <c r="M769" s="180">
        <v>9.7680000000000003E-2</v>
      </c>
      <c r="N769" s="180">
        <v>0.32786999999999999</v>
      </c>
      <c r="O769" s="180">
        <v>0.11366</v>
      </c>
      <c r="P769" s="180">
        <v>1.7399999999999999E-2</v>
      </c>
      <c r="Q769" s="180">
        <v>9.6259999999999998E-2</v>
      </c>
    </row>
    <row r="770" spans="2:17">
      <c r="B770" s="294" t="s">
        <v>12564</v>
      </c>
      <c r="C770" s="294">
        <v>2.3570000000000001E-2</v>
      </c>
      <c r="D770" s="294">
        <v>9.2759999999999995E-2</v>
      </c>
      <c r="E770" s="294">
        <v>0.32832</v>
      </c>
      <c r="F770" s="294">
        <v>0.11347</v>
      </c>
      <c r="G770" s="294">
        <v>1.7299999999999999E-2</v>
      </c>
      <c r="H770" s="294">
        <v>9.6170000000000005E-2</v>
      </c>
      <c r="K770" s="36">
        <v>43769</v>
      </c>
      <c r="L770" s="180">
        <v>2.3570000000000001E-2</v>
      </c>
      <c r="M770" s="180">
        <v>9.2759999999999995E-2</v>
      </c>
      <c r="N770" s="180">
        <v>0.32832</v>
      </c>
      <c r="O770" s="180">
        <v>0.11347</v>
      </c>
      <c r="P770" s="180">
        <v>1.7299999999999999E-2</v>
      </c>
      <c r="Q770" s="180">
        <v>9.6170000000000005E-2</v>
      </c>
    </row>
    <row r="771" spans="2:17">
      <c r="B771" s="294" t="s">
        <v>12565</v>
      </c>
      <c r="C771" s="294">
        <v>2.3640000000000001E-2</v>
      </c>
      <c r="D771" s="294">
        <v>9.7420000000000007E-2</v>
      </c>
      <c r="E771" s="294">
        <v>0.32734000000000002</v>
      </c>
      <c r="F771" s="294">
        <v>0.11670999999999999</v>
      </c>
      <c r="G771" s="294">
        <v>1.7440000000000001E-2</v>
      </c>
      <c r="H771" s="294">
        <v>9.9269999999999997E-2</v>
      </c>
      <c r="K771" s="36">
        <v>43768</v>
      </c>
      <c r="L771" s="180">
        <v>2.3640000000000001E-2</v>
      </c>
      <c r="M771" s="180">
        <v>9.7420000000000007E-2</v>
      </c>
      <c r="N771" s="180">
        <v>0.32734000000000002</v>
      </c>
      <c r="O771" s="180">
        <v>0.11670999999999999</v>
      </c>
      <c r="P771" s="180">
        <v>1.7440000000000001E-2</v>
      </c>
      <c r="Q771" s="180">
        <v>9.9269999999999997E-2</v>
      </c>
    </row>
    <row r="772" spans="2:17">
      <c r="B772" s="294" t="s">
        <v>12566</v>
      </c>
      <c r="C772" s="294">
        <v>2.35E-2</v>
      </c>
      <c r="D772" s="294">
        <v>9.7900000000000001E-2</v>
      </c>
      <c r="E772" s="294">
        <v>0.32715</v>
      </c>
      <c r="F772" s="294">
        <v>0.11663</v>
      </c>
      <c r="G772" s="294">
        <v>1.7659999999999999E-2</v>
      </c>
      <c r="H772" s="294">
        <v>9.8970000000000002E-2</v>
      </c>
      <c r="K772" s="36">
        <v>43767</v>
      </c>
      <c r="L772" s="180">
        <v>2.35E-2</v>
      </c>
      <c r="M772" s="180">
        <v>9.7900000000000001E-2</v>
      </c>
      <c r="N772" s="180">
        <v>0.32715</v>
      </c>
      <c r="O772" s="180">
        <v>0.11663</v>
      </c>
      <c r="P772" s="180">
        <v>1.7659999999999999E-2</v>
      </c>
      <c r="Q772" s="180">
        <v>9.8970000000000002E-2</v>
      </c>
    </row>
    <row r="773" spans="2:17">
      <c r="B773" s="294" t="s">
        <v>12567</v>
      </c>
      <c r="C773" s="294">
        <v>2.3429999999999999E-2</v>
      </c>
      <c r="D773" s="294">
        <v>9.6670000000000006E-2</v>
      </c>
      <c r="E773" s="294">
        <v>0.32978000000000002</v>
      </c>
      <c r="F773" s="294">
        <v>0.11597</v>
      </c>
      <c r="G773" s="294">
        <v>1.7770000000000001E-2</v>
      </c>
      <c r="H773" s="294">
        <v>9.8199999999999996E-2</v>
      </c>
      <c r="K773" s="36">
        <v>43766</v>
      </c>
      <c r="L773" s="180">
        <v>2.3429999999999999E-2</v>
      </c>
      <c r="M773" s="180">
        <v>9.6670000000000006E-2</v>
      </c>
      <c r="N773" s="180">
        <v>0.32978000000000002</v>
      </c>
      <c r="O773" s="180">
        <v>0.11597</v>
      </c>
      <c r="P773" s="180">
        <v>1.7770000000000001E-2</v>
      </c>
      <c r="Q773" s="180">
        <v>9.8199999999999996E-2</v>
      </c>
    </row>
    <row r="774" spans="2:17">
      <c r="B774" s="294" t="s">
        <v>12568</v>
      </c>
      <c r="C774" s="294">
        <v>2.3480000000000001E-2</v>
      </c>
      <c r="D774" s="294">
        <v>9.647E-2</v>
      </c>
      <c r="E774" s="294">
        <v>0.3387</v>
      </c>
      <c r="F774" s="294">
        <v>0.11624</v>
      </c>
      <c r="G774" s="294">
        <v>1.685E-2</v>
      </c>
      <c r="H774" s="294">
        <v>9.9390000000000006E-2</v>
      </c>
      <c r="K774" s="36">
        <v>43763</v>
      </c>
      <c r="L774" s="180">
        <v>2.3480000000000001E-2</v>
      </c>
      <c r="M774" s="180">
        <v>9.647E-2</v>
      </c>
      <c r="N774" s="180">
        <v>0.3387</v>
      </c>
      <c r="O774" s="180">
        <v>0.11624</v>
      </c>
      <c r="P774" s="180">
        <v>1.685E-2</v>
      </c>
      <c r="Q774" s="180">
        <v>9.9390000000000006E-2</v>
      </c>
    </row>
    <row r="775" spans="2:17">
      <c r="B775" s="294" t="s">
        <v>12569</v>
      </c>
      <c r="C775" s="294">
        <v>2.3480000000000001E-2</v>
      </c>
      <c r="D775" s="294">
        <v>9.9070000000000005E-2</v>
      </c>
      <c r="E775" s="294">
        <v>0.33959</v>
      </c>
      <c r="F775" s="294">
        <v>0.11728</v>
      </c>
      <c r="G775" s="294">
        <v>1.6369999999999999E-2</v>
      </c>
      <c r="H775" s="294">
        <v>0.10091</v>
      </c>
      <c r="K775" s="36">
        <v>43762</v>
      </c>
      <c r="L775" s="180">
        <v>2.3480000000000001E-2</v>
      </c>
      <c r="M775" s="180">
        <v>9.9070000000000005E-2</v>
      </c>
      <c r="N775" s="180">
        <v>0.33959</v>
      </c>
      <c r="O775" s="180">
        <v>0.11728</v>
      </c>
      <c r="P775" s="180">
        <v>1.6369999999999999E-2</v>
      </c>
      <c r="Q775" s="180">
        <v>0.10091</v>
      </c>
    </row>
    <row r="776" spans="2:17">
      <c r="B776" s="294" t="s">
        <v>12570</v>
      </c>
      <c r="C776" s="294">
        <v>2.3539999999999998E-2</v>
      </c>
      <c r="D776" s="294">
        <v>0.10008</v>
      </c>
      <c r="E776" s="294">
        <v>0.34209000000000001</v>
      </c>
      <c r="F776" s="294">
        <v>0.11804000000000001</v>
      </c>
      <c r="G776" s="294">
        <v>1.6420000000000001E-2</v>
      </c>
      <c r="H776" s="294">
        <v>0.10162</v>
      </c>
      <c r="K776" s="36">
        <v>43761</v>
      </c>
      <c r="L776" s="180">
        <v>2.3539999999999998E-2</v>
      </c>
      <c r="M776" s="180">
        <v>0.10008</v>
      </c>
      <c r="N776" s="180">
        <v>0.34209000000000001</v>
      </c>
      <c r="O776" s="180">
        <v>0.11804000000000001</v>
      </c>
      <c r="P776" s="180">
        <v>1.6420000000000001E-2</v>
      </c>
      <c r="Q776" s="180">
        <v>0.10162</v>
      </c>
    </row>
    <row r="777" spans="2:17">
      <c r="B777" s="294" t="s">
        <v>12571</v>
      </c>
      <c r="C777" s="294">
        <v>2.3429999999999999E-2</v>
      </c>
      <c r="D777" s="294">
        <v>9.9919999999999995E-2</v>
      </c>
      <c r="E777" s="294">
        <v>0.34216999999999997</v>
      </c>
      <c r="F777" s="294">
        <v>0.11763</v>
      </c>
      <c r="G777" s="294">
        <v>1.6469999999999999E-2</v>
      </c>
      <c r="H777" s="294">
        <v>0.10116</v>
      </c>
      <c r="K777" s="36">
        <v>43760</v>
      </c>
      <c r="L777" s="180">
        <v>2.3429999999999999E-2</v>
      </c>
      <c r="M777" s="180">
        <v>9.9919999999999995E-2</v>
      </c>
      <c r="N777" s="180">
        <v>0.34216999999999997</v>
      </c>
      <c r="O777" s="180">
        <v>0.11763</v>
      </c>
      <c r="P777" s="180">
        <v>1.6469999999999999E-2</v>
      </c>
      <c r="Q777" s="180">
        <v>0.10116</v>
      </c>
    </row>
    <row r="778" spans="2:17">
      <c r="B778" s="294" t="s">
        <v>12572</v>
      </c>
      <c r="C778" s="294">
        <v>2.3699999999999999E-2</v>
      </c>
      <c r="D778" s="294">
        <v>9.8809999999999995E-2</v>
      </c>
      <c r="E778" s="294">
        <v>0.34245999999999999</v>
      </c>
      <c r="F778" s="294">
        <v>0.11692</v>
      </c>
      <c r="G778" s="294">
        <v>1.669E-2</v>
      </c>
      <c r="H778" s="294">
        <v>0.10023</v>
      </c>
      <c r="K778" s="36">
        <v>43759</v>
      </c>
      <c r="L778" s="180">
        <v>2.3699999999999999E-2</v>
      </c>
      <c r="M778" s="180">
        <v>9.8809999999999995E-2</v>
      </c>
      <c r="N778" s="180">
        <v>0.34245999999999999</v>
      </c>
      <c r="O778" s="180">
        <v>0.11692</v>
      </c>
      <c r="P778" s="180">
        <v>1.669E-2</v>
      </c>
      <c r="Q778" s="180">
        <v>0.10023</v>
      </c>
    </row>
    <row r="779" spans="2:17">
      <c r="B779" s="294" t="s">
        <v>12573</v>
      </c>
      <c r="C779" s="294">
        <v>2.3779999999999999E-2</v>
      </c>
      <c r="D779" s="294">
        <v>9.4560000000000005E-2</v>
      </c>
      <c r="E779" s="294">
        <v>0.34569</v>
      </c>
      <c r="F779" s="294">
        <v>0.11422</v>
      </c>
      <c r="G779" s="294">
        <v>1.592E-2</v>
      </c>
      <c r="H779" s="294">
        <v>9.8299999999999998E-2</v>
      </c>
      <c r="K779" s="36">
        <v>43756</v>
      </c>
      <c r="L779" s="180">
        <v>2.3779999999999999E-2</v>
      </c>
      <c r="M779" s="180">
        <v>9.4560000000000005E-2</v>
      </c>
      <c r="N779" s="180">
        <v>0.34569</v>
      </c>
      <c r="O779" s="180">
        <v>0.11422</v>
      </c>
      <c r="P779" s="180">
        <v>1.592E-2</v>
      </c>
      <c r="Q779" s="180">
        <v>9.8299999999999998E-2</v>
      </c>
    </row>
    <row r="780" spans="2:17">
      <c r="B780" s="294" t="s">
        <v>12574</v>
      </c>
      <c r="C780" s="294">
        <v>2.3480000000000001E-2</v>
      </c>
      <c r="D780" s="294">
        <v>9.4299999999999995E-2</v>
      </c>
      <c r="E780" s="294">
        <v>0.34538000000000002</v>
      </c>
      <c r="F780" s="294">
        <v>0.11383</v>
      </c>
      <c r="G780" s="294">
        <v>1.5800000000000002E-2</v>
      </c>
      <c r="H780" s="294">
        <v>9.8030000000000006E-2</v>
      </c>
      <c r="K780" s="36">
        <v>43755</v>
      </c>
      <c r="L780" s="180">
        <v>2.3480000000000001E-2</v>
      </c>
      <c r="M780" s="180">
        <v>9.4299999999999995E-2</v>
      </c>
      <c r="N780" s="180">
        <v>0.34538000000000002</v>
      </c>
      <c r="O780" s="180">
        <v>0.11383</v>
      </c>
      <c r="P780" s="180">
        <v>1.5800000000000002E-2</v>
      </c>
      <c r="Q780" s="180">
        <v>9.8030000000000006E-2</v>
      </c>
    </row>
    <row r="781" spans="2:17">
      <c r="B781" s="294" t="s">
        <v>12575</v>
      </c>
      <c r="C781" s="294">
        <v>2.341E-2</v>
      </c>
      <c r="D781" s="294">
        <v>9.4119999999999995E-2</v>
      </c>
      <c r="E781" s="294">
        <v>0.34555999999999998</v>
      </c>
      <c r="F781" s="294">
        <v>0.11380999999999999</v>
      </c>
      <c r="G781" s="294">
        <v>1.528E-2</v>
      </c>
      <c r="H781" s="294">
        <v>9.8530000000000006E-2</v>
      </c>
      <c r="K781" s="36">
        <v>43754</v>
      </c>
      <c r="L781" s="180">
        <v>2.341E-2</v>
      </c>
      <c r="M781" s="180">
        <v>9.4119999999999995E-2</v>
      </c>
      <c r="N781" s="180">
        <v>0.34555999999999998</v>
      </c>
      <c r="O781" s="180">
        <v>0.11380999999999999</v>
      </c>
      <c r="P781" s="180">
        <v>1.528E-2</v>
      </c>
      <c r="Q781" s="180">
        <v>9.8530000000000006E-2</v>
      </c>
    </row>
    <row r="782" spans="2:17">
      <c r="B782" s="294" t="s">
        <v>12576</v>
      </c>
      <c r="C782" s="294">
        <v>2.351E-2</v>
      </c>
      <c r="D782" s="294">
        <v>9.4579999999999997E-2</v>
      </c>
      <c r="E782" s="294">
        <v>0.34582000000000002</v>
      </c>
      <c r="F782" s="294">
        <v>0.11429</v>
      </c>
      <c r="G782" s="294">
        <v>1.5100000000000001E-2</v>
      </c>
      <c r="H782" s="294">
        <v>9.919E-2</v>
      </c>
      <c r="K782" s="36">
        <v>43753</v>
      </c>
      <c r="L782" s="180">
        <v>2.351E-2</v>
      </c>
      <c r="M782" s="180">
        <v>9.4579999999999997E-2</v>
      </c>
      <c r="N782" s="180">
        <v>0.34582000000000002</v>
      </c>
      <c r="O782" s="180">
        <v>0.11429</v>
      </c>
      <c r="P782" s="180">
        <v>1.5100000000000001E-2</v>
      </c>
      <c r="Q782" s="180">
        <v>9.919E-2</v>
      </c>
    </row>
    <row r="783" spans="2:17">
      <c r="B783" s="294" t="s">
        <v>12577</v>
      </c>
      <c r="C783" s="294">
        <v>2.3519999999999999E-2</v>
      </c>
      <c r="D783" s="294">
        <v>9.6310000000000007E-2</v>
      </c>
      <c r="E783" s="294">
        <v>0.34573999999999999</v>
      </c>
      <c r="F783" s="294">
        <v>0.11506</v>
      </c>
      <c r="G783" s="294">
        <v>1.4840000000000001E-2</v>
      </c>
      <c r="H783" s="294">
        <v>0.10022</v>
      </c>
      <c r="K783" s="36">
        <v>43752</v>
      </c>
      <c r="L783" s="180">
        <v>2.3519999999999999E-2</v>
      </c>
      <c r="M783" s="180">
        <v>9.6310000000000007E-2</v>
      </c>
      <c r="N783" s="180">
        <v>0.34573999999999999</v>
      </c>
      <c r="O783" s="180">
        <v>0.11506</v>
      </c>
      <c r="P783" s="180">
        <v>1.4840000000000001E-2</v>
      </c>
      <c r="Q783" s="180">
        <v>0.10022</v>
      </c>
    </row>
    <row r="784" spans="2:17">
      <c r="B784" s="294" t="s">
        <v>12578</v>
      </c>
      <c r="C784" s="294">
        <v>2.3769999999999999E-2</v>
      </c>
      <c r="D784" s="294">
        <v>9.8089999999999997E-2</v>
      </c>
      <c r="E784" s="294">
        <v>0.34472999999999998</v>
      </c>
      <c r="F784" s="294">
        <v>0.11608</v>
      </c>
      <c r="G784" s="294">
        <v>1.485E-2</v>
      </c>
      <c r="H784" s="294">
        <v>0.10123</v>
      </c>
      <c r="K784" s="36">
        <v>43749</v>
      </c>
      <c r="L784" s="180">
        <v>2.3769999999999999E-2</v>
      </c>
      <c r="M784" s="180">
        <v>9.8089999999999997E-2</v>
      </c>
      <c r="N784" s="180">
        <v>0.34472999999999998</v>
      </c>
      <c r="O784" s="180">
        <v>0.11608</v>
      </c>
      <c r="P784" s="180">
        <v>1.485E-2</v>
      </c>
      <c r="Q784" s="180">
        <v>0.10123</v>
      </c>
    </row>
    <row r="785" spans="2:17">
      <c r="B785" s="294" t="s">
        <v>12579</v>
      </c>
      <c r="C785" s="294">
        <v>2.401E-2</v>
      </c>
      <c r="D785" s="294">
        <v>9.7790000000000002E-2</v>
      </c>
      <c r="E785" s="294">
        <v>0.34481000000000001</v>
      </c>
      <c r="F785" s="294">
        <v>0.11609</v>
      </c>
      <c r="G785" s="294">
        <v>1.46E-2</v>
      </c>
      <c r="H785" s="294">
        <v>0.10149</v>
      </c>
      <c r="K785" s="36">
        <v>43748</v>
      </c>
      <c r="L785" s="180">
        <v>2.401E-2</v>
      </c>
      <c r="M785" s="180">
        <v>9.7790000000000002E-2</v>
      </c>
      <c r="N785" s="180">
        <v>0.34481000000000001</v>
      </c>
      <c r="O785" s="180">
        <v>0.11609</v>
      </c>
      <c r="P785" s="180">
        <v>1.46E-2</v>
      </c>
      <c r="Q785" s="180">
        <v>0.10149</v>
      </c>
    </row>
    <row r="786" spans="2:17">
      <c r="B786" s="294" t="s">
        <v>12580</v>
      </c>
      <c r="C786" s="294">
        <v>2.376E-2</v>
      </c>
      <c r="D786" s="294">
        <v>9.5860000000000001E-2</v>
      </c>
      <c r="E786" s="294">
        <v>0.34448000000000001</v>
      </c>
      <c r="F786" s="294">
        <v>0.11509999999999999</v>
      </c>
      <c r="G786" s="294">
        <v>1.422E-2</v>
      </c>
      <c r="H786" s="294">
        <v>0.10088</v>
      </c>
      <c r="K786" s="36">
        <v>43746</v>
      </c>
      <c r="L786" s="180">
        <v>2.376E-2</v>
      </c>
      <c r="M786" s="180">
        <v>9.5860000000000001E-2</v>
      </c>
      <c r="N786" s="180">
        <v>0.34448000000000001</v>
      </c>
      <c r="O786" s="180">
        <v>0.11509999999999999</v>
      </c>
      <c r="P786" s="180">
        <v>1.422E-2</v>
      </c>
      <c r="Q786" s="180">
        <v>0.10088</v>
      </c>
    </row>
    <row r="787" spans="2:17">
      <c r="B787" s="294" t="s">
        <v>12581</v>
      </c>
      <c r="C787" s="294">
        <v>2.4080000000000001E-2</v>
      </c>
      <c r="D787" s="294">
        <v>9.5509999999999998E-2</v>
      </c>
      <c r="E787" s="294">
        <v>0.34636</v>
      </c>
      <c r="F787" s="294">
        <v>0.11541999999999999</v>
      </c>
      <c r="G787" s="294">
        <v>1.3950000000000001E-2</v>
      </c>
      <c r="H787" s="294">
        <v>0.10147</v>
      </c>
      <c r="K787" s="36">
        <v>43745</v>
      </c>
      <c r="L787" s="180">
        <v>2.4080000000000001E-2</v>
      </c>
      <c r="M787" s="180">
        <v>9.5509999999999998E-2</v>
      </c>
      <c r="N787" s="180">
        <v>0.34636</v>
      </c>
      <c r="O787" s="180">
        <v>0.11541999999999999</v>
      </c>
      <c r="P787" s="180">
        <v>1.3950000000000001E-2</v>
      </c>
      <c r="Q787" s="180">
        <v>0.10147</v>
      </c>
    </row>
    <row r="788" spans="2:17">
      <c r="B788" s="294" t="s">
        <v>12582</v>
      </c>
      <c r="C788" s="294">
        <v>2.4150000000000001E-2</v>
      </c>
      <c r="D788" s="294">
        <v>9.3579999999999997E-2</v>
      </c>
      <c r="E788" s="294">
        <v>0.34766000000000002</v>
      </c>
      <c r="F788" s="294">
        <v>0.1147</v>
      </c>
      <c r="G788" s="294">
        <v>1.372E-2</v>
      </c>
      <c r="H788" s="294">
        <v>0.10098</v>
      </c>
      <c r="K788" s="36">
        <v>43742</v>
      </c>
      <c r="L788" s="180">
        <v>2.4150000000000001E-2</v>
      </c>
      <c r="M788" s="180">
        <v>9.3579999999999997E-2</v>
      </c>
      <c r="N788" s="180">
        <v>0.34766000000000002</v>
      </c>
      <c r="O788" s="180">
        <v>0.1147</v>
      </c>
      <c r="P788" s="180">
        <v>1.372E-2</v>
      </c>
      <c r="Q788" s="180">
        <v>0.10098</v>
      </c>
    </row>
    <row r="789" spans="2:17">
      <c r="B789" s="294" t="s">
        <v>12583</v>
      </c>
      <c r="C789" s="294">
        <v>2.402E-2</v>
      </c>
      <c r="D789" s="294">
        <v>9.4E-2</v>
      </c>
      <c r="E789" s="294">
        <v>0.34682000000000002</v>
      </c>
      <c r="F789" s="294">
        <v>0.11408</v>
      </c>
      <c r="G789" s="294">
        <v>1.4970000000000001E-2</v>
      </c>
      <c r="H789" s="294">
        <v>9.9110000000000004E-2</v>
      </c>
      <c r="K789" s="36">
        <v>43740</v>
      </c>
      <c r="L789" s="180">
        <v>2.402E-2</v>
      </c>
      <c r="M789" s="180">
        <v>9.4E-2</v>
      </c>
      <c r="N789" s="180">
        <v>0.34682000000000002</v>
      </c>
      <c r="O789" s="180">
        <v>0.11408</v>
      </c>
      <c r="P789" s="180">
        <v>1.4970000000000001E-2</v>
      </c>
      <c r="Q789" s="180">
        <v>9.9110000000000004E-2</v>
      </c>
    </row>
    <row r="790" spans="2:17">
      <c r="B790" s="294" t="s">
        <v>12584</v>
      </c>
      <c r="C790" s="294">
        <v>2.3519999999999999E-2</v>
      </c>
      <c r="D790" s="294">
        <v>9.4119999999999995E-2</v>
      </c>
      <c r="E790" s="294">
        <v>0.34633999999999998</v>
      </c>
      <c r="F790" s="294">
        <v>0.11337999999999999</v>
      </c>
      <c r="G790" s="294">
        <v>1.495E-2</v>
      </c>
      <c r="H790" s="294">
        <v>9.8430000000000004E-2</v>
      </c>
      <c r="K790" s="36">
        <v>43739</v>
      </c>
      <c r="L790" s="180">
        <v>2.3519999999999999E-2</v>
      </c>
      <c r="M790" s="180">
        <v>9.4119999999999995E-2</v>
      </c>
      <c r="N790" s="180">
        <v>0.34633999999999998</v>
      </c>
      <c r="O790" s="180">
        <v>0.11337999999999999</v>
      </c>
      <c r="P790" s="180">
        <v>1.495E-2</v>
      </c>
      <c r="Q790" s="180">
        <v>9.8430000000000004E-2</v>
      </c>
    </row>
    <row r="791" spans="2:17">
      <c r="B791" s="294" t="s">
        <v>12585</v>
      </c>
      <c r="C791" s="294">
        <v>2.3560000000000001E-2</v>
      </c>
      <c r="D791" s="294">
        <v>9.35E-2</v>
      </c>
      <c r="E791" s="294">
        <v>0.34666999999999998</v>
      </c>
      <c r="F791" s="294">
        <v>0.1137</v>
      </c>
      <c r="G791" s="294">
        <v>1.46E-2</v>
      </c>
      <c r="H791" s="294">
        <v>9.9099999999999994E-2</v>
      </c>
      <c r="K791" s="36">
        <v>43738</v>
      </c>
      <c r="L791" s="180">
        <v>2.3560000000000001E-2</v>
      </c>
      <c r="M791" s="180">
        <v>9.35E-2</v>
      </c>
      <c r="N791" s="180">
        <v>0.34666999999999998</v>
      </c>
      <c r="O791" s="180">
        <v>0.1137</v>
      </c>
      <c r="P791" s="180">
        <v>1.46E-2</v>
      </c>
      <c r="Q791" s="180">
        <v>9.9099999999999994E-2</v>
      </c>
    </row>
    <row r="792" spans="2:17">
      <c r="B792" s="294" t="s">
        <v>12586</v>
      </c>
      <c r="C792" s="294">
        <v>2.3720000000000001E-2</v>
      </c>
      <c r="D792" s="294">
        <v>9.2549999999999993E-2</v>
      </c>
      <c r="E792" s="294">
        <v>0.34571000000000002</v>
      </c>
      <c r="F792" s="294">
        <v>0.11416999999999999</v>
      </c>
      <c r="G792" s="294">
        <v>1.447E-2</v>
      </c>
      <c r="H792" s="294">
        <v>9.9699999999999997E-2</v>
      </c>
      <c r="K792" s="36">
        <v>43735</v>
      </c>
      <c r="L792" s="180">
        <v>2.3720000000000001E-2</v>
      </c>
      <c r="M792" s="180">
        <v>9.2549999999999993E-2</v>
      </c>
      <c r="N792" s="180">
        <v>0.34571000000000002</v>
      </c>
      <c r="O792" s="180">
        <v>0.11416999999999999</v>
      </c>
      <c r="P792" s="180">
        <v>1.447E-2</v>
      </c>
      <c r="Q792" s="180">
        <v>9.9699999999999997E-2</v>
      </c>
    </row>
    <row r="793" spans="2:17">
      <c r="B793" s="294" t="s">
        <v>12587</v>
      </c>
      <c r="C793" s="294">
        <v>2.351E-2</v>
      </c>
      <c r="D793" s="294">
        <v>9.6549999999999997E-2</v>
      </c>
      <c r="E793" s="294">
        <v>0.34484999999999999</v>
      </c>
      <c r="F793" s="294">
        <v>0.11451</v>
      </c>
      <c r="G793" s="294">
        <v>1.435E-2</v>
      </c>
      <c r="H793" s="294">
        <v>0.10016</v>
      </c>
      <c r="K793" s="36">
        <v>43734</v>
      </c>
      <c r="L793" s="180">
        <v>2.351E-2</v>
      </c>
      <c r="M793" s="180">
        <v>9.6549999999999997E-2</v>
      </c>
      <c r="N793" s="180">
        <v>0.34484999999999999</v>
      </c>
      <c r="O793" s="180">
        <v>0.11451</v>
      </c>
      <c r="P793" s="180">
        <v>1.435E-2</v>
      </c>
      <c r="Q793" s="180">
        <v>0.10016</v>
      </c>
    </row>
    <row r="794" spans="2:17">
      <c r="B794" s="294" t="s">
        <v>12588</v>
      </c>
      <c r="C794" s="294">
        <v>2.3519999999999999E-2</v>
      </c>
      <c r="D794" s="294">
        <v>8.8980000000000004E-2</v>
      </c>
      <c r="E794" s="294">
        <v>0.34472000000000003</v>
      </c>
      <c r="F794" s="294">
        <v>0.11085</v>
      </c>
      <c r="G794" s="294">
        <v>1.4250000000000001E-2</v>
      </c>
      <c r="H794" s="294">
        <v>9.6600000000000005E-2</v>
      </c>
      <c r="K794" s="36">
        <v>43733</v>
      </c>
      <c r="L794" s="180">
        <v>2.3519999999999999E-2</v>
      </c>
      <c r="M794" s="180">
        <v>8.8980000000000004E-2</v>
      </c>
      <c r="N794" s="180">
        <v>0.34472000000000003</v>
      </c>
      <c r="O794" s="180">
        <v>0.11085</v>
      </c>
      <c r="P794" s="180">
        <v>1.4250000000000001E-2</v>
      </c>
      <c r="Q794" s="180">
        <v>9.6600000000000005E-2</v>
      </c>
    </row>
    <row r="795" spans="2:17">
      <c r="B795" s="294" t="s">
        <v>12589</v>
      </c>
      <c r="C795" s="294">
        <v>2.3210000000000001E-2</v>
      </c>
      <c r="D795" s="294">
        <v>8.9200000000000002E-2</v>
      </c>
      <c r="E795" s="294">
        <v>0.34478999999999999</v>
      </c>
      <c r="F795" s="294">
        <v>0.1104</v>
      </c>
      <c r="G795" s="294">
        <v>1.447E-2</v>
      </c>
      <c r="H795" s="294">
        <v>9.5930000000000001E-2</v>
      </c>
      <c r="K795" s="36">
        <v>43732</v>
      </c>
      <c r="L795" s="180">
        <v>2.3210000000000001E-2</v>
      </c>
      <c r="M795" s="180">
        <v>8.9200000000000002E-2</v>
      </c>
      <c r="N795" s="180">
        <v>0.34478999999999999</v>
      </c>
      <c r="O795" s="180">
        <v>0.1104</v>
      </c>
      <c r="P795" s="180">
        <v>1.447E-2</v>
      </c>
      <c r="Q795" s="180">
        <v>9.5930000000000001E-2</v>
      </c>
    </row>
    <row r="796" spans="2:17">
      <c r="B796" s="294" t="s">
        <v>12590</v>
      </c>
      <c r="C796" s="294">
        <v>2.333E-2</v>
      </c>
      <c r="D796" s="294">
        <v>8.974E-2</v>
      </c>
      <c r="E796" s="294">
        <v>0.34443000000000001</v>
      </c>
      <c r="F796" s="294">
        <v>0.1105</v>
      </c>
      <c r="G796" s="294">
        <v>1.47E-2</v>
      </c>
      <c r="H796" s="294">
        <v>9.5799999999999996E-2</v>
      </c>
      <c r="K796" s="36">
        <v>43731</v>
      </c>
      <c r="L796" s="180">
        <v>2.333E-2</v>
      </c>
      <c r="M796" s="180">
        <v>8.974E-2</v>
      </c>
      <c r="N796" s="180">
        <v>0.34443000000000001</v>
      </c>
      <c r="O796" s="180">
        <v>0.1105</v>
      </c>
      <c r="P796" s="180">
        <v>1.47E-2</v>
      </c>
      <c r="Q796" s="180">
        <v>9.5799999999999996E-2</v>
      </c>
    </row>
    <row r="797" spans="2:17">
      <c r="B797" s="294" t="s">
        <v>12591</v>
      </c>
      <c r="C797" s="294">
        <v>2.3369999999999998E-2</v>
      </c>
      <c r="D797" s="294">
        <v>8.7599999999999997E-2</v>
      </c>
      <c r="E797" s="294">
        <v>0.34573999999999999</v>
      </c>
      <c r="F797" s="294">
        <v>0.10987</v>
      </c>
      <c r="G797" s="294">
        <v>1.457E-2</v>
      </c>
      <c r="H797" s="294">
        <v>9.5299999999999996E-2</v>
      </c>
      <c r="K797" s="36">
        <v>43728</v>
      </c>
      <c r="L797" s="180">
        <v>2.3369999999999998E-2</v>
      </c>
      <c r="M797" s="180">
        <v>8.7599999999999997E-2</v>
      </c>
      <c r="N797" s="180">
        <v>0.34573999999999999</v>
      </c>
      <c r="O797" s="180">
        <v>0.10987</v>
      </c>
      <c r="P797" s="180">
        <v>1.457E-2</v>
      </c>
      <c r="Q797" s="180">
        <v>9.5299999999999996E-2</v>
      </c>
    </row>
    <row r="798" spans="2:17">
      <c r="B798" s="294" t="s">
        <v>12592</v>
      </c>
      <c r="C798" s="294">
        <v>2.35E-2</v>
      </c>
      <c r="D798" s="294">
        <v>8.6919999999999997E-2</v>
      </c>
      <c r="E798" s="294">
        <v>0.34625</v>
      </c>
      <c r="F798" s="294">
        <v>0.11006000000000001</v>
      </c>
      <c r="G798" s="294">
        <v>1.465E-2</v>
      </c>
      <c r="H798" s="294">
        <v>9.5409999999999995E-2</v>
      </c>
      <c r="K798" s="36">
        <v>43727</v>
      </c>
      <c r="L798" s="180">
        <v>2.35E-2</v>
      </c>
      <c r="M798" s="180">
        <v>8.6919999999999997E-2</v>
      </c>
      <c r="N798" s="180">
        <v>0.34625</v>
      </c>
      <c r="O798" s="180">
        <v>0.11006000000000001</v>
      </c>
      <c r="P798" s="180">
        <v>1.465E-2</v>
      </c>
      <c r="Q798" s="180">
        <v>9.5409999999999995E-2</v>
      </c>
    </row>
    <row r="799" spans="2:17">
      <c r="B799" s="294" t="s">
        <v>12593</v>
      </c>
      <c r="C799" s="294">
        <v>2.3599999999999999E-2</v>
      </c>
      <c r="D799" s="294">
        <v>8.8969999999999994E-2</v>
      </c>
      <c r="E799" s="294">
        <v>0.34614</v>
      </c>
      <c r="F799" s="294">
        <v>0.11058999999999999</v>
      </c>
      <c r="G799" s="294">
        <v>1.457E-2</v>
      </c>
      <c r="H799" s="294">
        <v>9.6019999999999994E-2</v>
      </c>
      <c r="K799" s="36">
        <v>43726</v>
      </c>
      <c r="L799" s="180">
        <v>2.3599999999999999E-2</v>
      </c>
      <c r="M799" s="180">
        <v>8.8969999999999994E-2</v>
      </c>
      <c r="N799" s="180">
        <v>0.34614</v>
      </c>
      <c r="O799" s="180">
        <v>0.11058999999999999</v>
      </c>
      <c r="P799" s="180">
        <v>1.457E-2</v>
      </c>
      <c r="Q799" s="180">
        <v>9.6019999999999994E-2</v>
      </c>
    </row>
    <row r="800" spans="2:17">
      <c r="B800" s="294" t="s">
        <v>12594</v>
      </c>
      <c r="C800" s="294">
        <v>2.3730000000000001E-2</v>
      </c>
      <c r="D800" s="294">
        <v>8.9279999999999998E-2</v>
      </c>
      <c r="E800" s="294">
        <v>0.34737000000000001</v>
      </c>
      <c r="F800" s="294">
        <v>0.11072</v>
      </c>
      <c r="G800" s="294">
        <v>1.4930000000000001E-2</v>
      </c>
      <c r="H800" s="294">
        <v>9.579E-2</v>
      </c>
      <c r="K800" s="36">
        <v>43725</v>
      </c>
      <c r="L800" s="180">
        <v>2.3730000000000001E-2</v>
      </c>
      <c r="M800" s="180">
        <v>8.9279999999999998E-2</v>
      </c>
      <c r="N800" s="180">
        <v>0.34737000000000001</v>
      </c>
      <c r="O800" s="180">
        <v>0.11072</v>
      </c>
      <c r="P800" s="180">
        <v>1.4930000000000001E-2</v>
      </c>
      <c r="Q800" s="180">
        <v>9.579E-2</v>
      </c>
    </row>
    <row r="801" spans="2:17">
      <c r="B801" s="294" t="s">
        <v>12595</v>
      </c>
      <c r="C801" s="294">
        <v>2.3689999999999999E-2</v>
      </c>
      <c r="D801" s="294">
        <v>8.8669999999999999E-2</v>
      </c>
      <c r="E801" s="294">
        <v>0.34738000000000002</v>
      </c>
      <c r="F801" s="294">
        <v>0.11072</v>
      </c>
      <c r="G801" s="294">
        <v>1.54E-2</v>
      </c>
      <c r="H801" s="294">
        <v>9.5320000000000002E-2</v>
      </c>
      <c r="K801" s="36">
        <v>43724</v>
      </c>
      <c r="L801" s="180">
        <v>2.3689999999999999E-2</v>
      </c>
      <c r="M801" s="180">
        <v>8.8669999999999999E-2</v>
      </c>
      <c r="N801" s="180">
        <v>0.34738000000000002</v>
      </c>
      <c r="O801" s="180">
        <v>0.11072</v>
      </c>
      <c r="P801" s="180">
        <v>1.54E-2</v>
      </c>
      <c r="Q801" s="180">
        <v>9.5320000000000002E-2</v>
      </c>
    </row>
    <row r="802" spans="2:17">
      <c r="B802" s="294" t="s">
        <v>12596</v>
      </c>
      <c r="C802" s="294">
        <v>2.375E-2</v>
      </c>
      <c r="D802" s="294">
        <v>9.0179999999999996E-2</v>
      </c>
      <c r="E802" s="294">
        <v>0.34721000000000002</v>
      </c>
      <c r="F802" s="294">
        <v>0.11262999999999999</v>
      </c>
      <c r="G802" s="294">
        <v>1.4019999999999999E-2</v>
      </c>
      <c r="H802" s="294">
        <v>9.8610000000000003E-2</v>
      </c>
      <c r="K802" s="36">
        <v>43719</v>
      </c>
      <c r="L802" s="180">
        <v>2.375E-2</v>
      </c>
      <c r="M802" s="180">
        <v>9.0179999999999996E-2</v>
      </c>
      <c r="N802" s="180">
        <v>0.34721000000000002</v>
      </c>
      <c r="O802" s="180">
        <v>0.11262999999999999</v>
      </c>
      <c r="P802" s="180">
        <v>1.4019999999999999E-2</v>
      </c>
      <c r="Q802" s="180">
        <v>9.8610000000000003E-2</v>
      </c>
    </row>
    <row r="803" spans="2:17">
      <c r="B803" s="294" t="s">
        <v>12597</v>
      </c>
      <c r="C803" s="294">
        <v>2.3990000000000001E-2</v>
      </c>
      <c r="D803" s="294">
        <v>8.8779999999999998E-2</v>
      </c>
      <c r="E803" s="294">
        <v>0.34715000000000001</v>
      </c>
      <c r="F803" s="294">
        <v>0.11264</v>
      </c>
      <c r="G803" s="294">
        <v>1.362E-2</v>
      </c>
      <c r="H803" s="294">
        <v>9.9019999999999997E-2</v>
      </c>
      <c r="K803" s="36">
        <v>43718</v>
      </c>
      <c r="L803" s="180">
        <v>2.3990000000000001E-2</v>
      </c>
      <c r="M803" s="180">
        <v>8.8779999999999998E-2</v>
      </c>
      <c r="N803" s="180">
        <v>0.34715000000000001</v>
      </c>
      <c r="O803" s="180">
        <v>0.11264</v>
      </c>
      <c r="P803" s="180">
        <v>1.362E-2</v>
      </c>
      <c r="Q803" s="180">
        <v>9.9019999999999997E-2</v>
      </c>
    </row>
    <row r="804" spans="2:17">
      <c r="B804" s="294" t="s">
        <v>12598</v>
      </c>
      <c r="C804" s="294">
        <v>2.4129999999999999E-2</v>
      </c>
      <c r="D804" s="294">
        <v>8.8499999999999995E-2</v>
      </c>
      <c r="E804" s="294">
        <v>0.34699999999999998</v>
      </c>
      <c r="F804" s="294">
        <v>0.11285000000000001</v>
      </c>
      <c r="G804" s="294">
        <v>1.355E-2</v>
      </c>
      <c r="H804" s="294">
        <v>9.9299999999999999E-2</v>
      </c>
      <c r="K804" s="36">
        <v>43717</v>
      </c>
      <c r="L804" s="180">
        <v>2.4129999999999999E-2</v>
      </c>
      <c r="M804" s="180">
        <v>8.8499999999999995E-2</v>
      </c>
      <c r="N804" s="180">
        <v>0.34699999999999998</v>
      </c>
      <c r="O804" s="180">
        <v>0.11285000000000001</v>
      </c>
      <c r="P804" s="180">
        <v>1.355E-2</v>
      </c>
      <c r="Q804" s="180">
        <v>9.9299999999999999E-2</v>
      </c>
    </row>
    <row r="805" spans="2:17">
      <c r="B805" s="294" t="s">
        <v>12599</v>
      </c>
      <c r="C805" s="294">
        <v>2.427E-2</v>
      </c>
      <c r="D805" s="294">
        <v>8.8469999999999993E-2</v>
      </c>
      <c r="E805" s="294">
        <v>0.34744999999999998</v>
      </c>
      <c r="F805" s="294">
        <v>0.11291</v>
      </c>
      <c r="G805" s="294">
        <v>1.38E-2</v>
      </c>
      <c r="H805" s="294">
        <v>9.9110000000000004E-2</v>
      </c>
      <c r="K805" s="36">
        <v>43714</v>
      </c>
      <c r="L805" s="180">
        <v>2.427E-2</v>
      </c>
      <c r="M805" s="180">
        <v>8.8469999999999993E-2</v>
      </c>
      <c r="N805" s="180">
        <v>0.34744999999999998</v>
      </c>
      <c r="O805" s="180">
        <v>0.11291</v>
      </c>
      <c r="P805" s="180">
        <v>1.38E-2</v>
      </c>
      <c r="Q805" s="180">
        <v>9.9110000000000004E-2</v>
      </c>
    </row>
    <row r="806" spans="2:17">
      <c r="B806" s="294" t="s">
        <v>12600</v>
      </c>
      <c r="C806" s="294">
        <v>2.4340000000000001E-2</v>
      </c>
      <c r="D806" s="294">
        <v>8.8190000000000004E-2</v>
      </c>
      <c r="E806" s="294">
        <v>0.34745999999999999</v>
      </c>
      <c r="F806" s="294">
        <v>0.113</v>
      </c>
      <c r="G806" s="294">
        <v>1.3650000000000001E-2</v>
      </c>
      <c r="H806" s="294">
        <v>9.9349999999999994E-2</v>
      </c>
      <c r="K806" s="36">
        <v>43713</v>
      </c>
      <c r="L806" s="180">
        <v>2.4340000000000001E-2</v>
      </c>
      <c r="M806" s="180">
        <v>8.8190000000000004E-2</v>
      </c>
      <c r="N806" s="180">
        <v>0.34745999999999999</v>
      </c>
      <c r="O806" s="180">
        <v>0.113</v>
      </c>
      <c r="P806" s="180">
        <v>1.3650000000000001E-2</v>
      </c>
      <c r="Q806" s="180">
        <v>9.9349999999999994E-2</v>
      </c>
    </row>
    <row r="807" spans="2:17">
      <c r="B807" s="294" t="s">
        <v>12601</v>
      </c>
      <c r="C807" s="294">
        <v>2.4559999999999998E-2</v>
      </c>
      <c r="D807" s="294">
        <v>8.9700000000000002E-2</v>
      </c>
      <c r="E807" s="294">
        <v>0.34771000000000002</v>
      </c>
      <c r="F807" s="294">
        <v>0.11355</v>
      </c>
      <c r="G807" s="294">
        <v>1.3350000000000001E-2</v>
      </c>
      <c r="H807" s="294">
        <v>0.1002</v>
      </c>
      <c r="K807" s="36">
        <v>43712</v>
      </c>
      <c r="L807" s="180">
        <v>2.4559999999999998E-2</v>
      </c>
      <c r="M807" s="180">
        <v>8.9700000000000002E-2</v>
      </c>
      <c r="N807" s="180">
        <v>0.34771000000000002</v>
      </c>
      <c r="O807" s="180">
        <v>0.11355</v>
      </c>
      <c r="P807" s="180">
        <v>1.3350000000000001E-2</v>
      </c>
      <c r="Q807" s="180">
        <v>0.1002</v>
      </c>
    </row>
    <row r="808" spans="2:17">
      <c r="B808" s="294" t="s">
        <v>12602</v>
      </c>
      <c r="C808" s="294">
        <v>2.4850000000000001E-2</v>
      </c>
      <c r="D808" s="294">
        <v>0.09</v>
      </c>
      <c r="E808" s="294">
        <v>0.34766000000000002</v>
      </c>
      <c r="F808" s="294">
        <v>0.11423999999999999</v>
      </c>
      <c r="G808" s="294">
        <v>1.32E-2</v>
      </c>
      <c r="H808" s="294">
        <v>0.10104</v>
      </c>
      <c r="K808" s="36">
        <v>43711</v>
      </c>
      <c r="L808" s="180">
        <v>2.4850000000000001E-2</v>
      </c>
      <c r="M808" s="180">
        <v>0.09</v>
      </c>
      <c r="N808" s="180">
        <v>0.34766000000000002</v>
      </c>
      <c r="O808" s="180">
        <v>0.11423999999999999</v>
      </c>
      <c r="P808" s="180">
        <v>1.32E-2</v>
      </c>
      <c r="Q808" s="180">
        <v>0.10104</v>
      </c>
    </row>
    <row r="809" spans="2:17">
      <c r="B809" s="294" t="s">
        <v>12603</v>
      </c>
      <c r="C809" s="294">
        <v>2.478E-2</v>
      </c>
      <c r="D809" s="294">
        <v>8.9410000000000003E-2</v>
      </c>
      <c r="E809" s="294">
        <v>0.34770000000000001</v>
      </c>
      <c r="F809" s="294">
        <v>0.11416999999999999</v>
      </c>
      <c r="G809" s="294">
        <v>1.345E-2</v>
      </c>
      <c r="H809" s="294">
        <v>0.10072</v>
      </c>
      <c r="K809" s="36">
        <v>43710</v>
      </c>
      <c r="L809" s="180">
        <v>2.478E-2</v>
      </c>
      <c r="M809" s="180">
        <v>8.9410000000000003E-2</v>
      </c>
      <c r="N809" s="180">
        <v>0.34770000000000001</v>
      </c>
      <c r="O809" s="180">
        <v>0.11416999999999999</v>
      </c>
      <c r="P809" s="180">
        <v>1.345E-2</v>
      </c>
      <c r="Q809" s="180">
        <v>0.10072</v>
      </c>
    </row>
    <row r="810" spans="2:17">
      <c r="B810" s="294" t="s">
        <v>12604</v>
      </c>
      <c r="C810" s="294">
        <v>2.4799999999999999E-2</v>
      </c>
      <c r="D810" s="294">
        <v>9.1389999999999999E-2</v>
      </c>
      <c r="E810" s="294">
        <v>0.34823999999999999</v>
      </c>
      <c r="F810" s="294">
        <v>0.11477999999999999</v>
      </c>
      <c r="G810" s="294">
        <v>1.295E-2</v>
      </c>
      <c r="H810" s="294">
        <v>0.10183</v>
      </c>
      <c r="K810" s="36">
        <v>43707</v>
      </c>
      <c r="L810" s="180">
        <v>2.4799999999999999E-2</v>
      </c>
      <c r="M810" s="180">
        <v>9.1389999999999999E-2</v>
      </c>
      <c r="N810" s="180">
        <v>0.34823999999999999</v>
      </c>
      <c r="O810" s="180">
        <v>0.11477999999999999</v>
      </c>
      <c r="P810" s="180">
        <v>1.295E-2</v>
      </c>
      <c r="Q810" s="180">
        <v>0.10183</v>
      </c>
    </row>
    <row r="811" spans="2:17">
      <c r="B811" s="294" t="s">
        <v>12605</v>
      </c>
      <c r="C811" s="294">
        <v>2.528E-2</v>
      </c>
      <c r="D811" s="294">
        <v>9.0630000000000002E-2</v>
      </c>
      <c r="E811" s="294">
        <v>0.34806999999999999</v>
      </c>
      <c r="F811" s="294">
        <v>0.11521000000000001</v>
      </c>
      <c r="G811" s="294">
        <v>1.2460000000000001E-2</v>
      </c>
      <c r="H811" s="294">
        <v>0.10274999999999999</v>
      </c>
      <c r="K811" s="36">
        <v>43706</v>
      </c>
      <c r="L811" s="180">
        <v>2.528E-2</v>
      </c>
      <c r="M811" s="180">
        <v>9.0630000000000002E-2</v>
      </c>
      <c r="N811" s="180">
        <v>0.34806999999999999</v>
      </c>
      <c r="O811" s="180">
        <v>0.11521000000000001</v>
      </c>
      <c r="P811" s="180">
        <v>1.2460000000000001E-2</v>
      </c>
      <c r="Q811" s="180">
        <v>0.10274999999999999</v>
      </c>
    </row>
    <row r="812" spans="2:17">
      <c r="B812" s="294" t="s">
        <v>12606</v>
      </c>
      <c r="C812" s="294">
        <v>2.521E-2</v>
      </c>
      <c r="D812" s="294">
        <v>9.0520000000000003E-2</v>
      </c>
      <c r="E812" s="294">
        <v>0.34814000000000001</v>
      </c>
      <c r="F812" s="294">
        <v>0.1152</v>
      </c>
      <c r="G812" s="294">
        <v>1.2409999999999999E-2</v>
      </c>
      <c r="H812" s="294">
        <v>0.10279000000000001</v>
      </c>
      <c r="K812" s="36">
        <v>43705</v>
      </c>
      <c r="L812" s="180">
        <v>2.521E-2</v>
      </c>
      <c r="M812" s="180">
        <v>9.0520000000000003E-2</v>
      </c>
      <c r="N812" s="180">
        <v>0.34814000000000001</v>
      </c>
      <c r="O812" s="180">
        <v>0.1152</v>
      </c>
      <c r="P812" s="180">
        <v>1.2409999999999999E-2</v>
      </c>
      <c r="Q812" s="180">
        <v>0.10279000000000001</v>
      </c>
    </row>
    <row r="813" spans="2:17">
      <c r="B813" s="294" t="s">
        <v>12607</v>
      </c>
      <c r="C813" s="294">
        <v>2.5399999999999999E-2</v>
      </c>
      <c r="D813" s="294">
        <v>9.0370000000000006E-2</v>
      </c>
      <c r="E813" s="294">
        <v>0.34798000000000001</v>
      </c>
      <c r="F813" s="294">
        <v>0.11572</v>
      </c>
      <c r="G813" s="294">
        <v>1.2500000000000001E-2</v>
      </c>
      <c r="H813" s="294">
        <v>0.10322000000000001</v>
      </c>
      <c r="K813" s="36">
        <v>43704</v>
      </c>
      <c r="L813" s="180">
        <v>2.5399999999999999E-2</v>
      </c>
      <c r="M813" s="180">
        <v>9.0370000000000006E-2</v>
      </c>
      <c r="N813" s="180">
        <v>0.34798000000000001</v>
      </c>
      <c r="O813" s="180">
        <v>0.11572</v>
      </c>
      <c r="P813" s="180">
        <v>1.2500000000000001E-2</v>
      </c>
      <c r="Q813" s="180">
        <v>0.10322000000000001</v>
      </c>
    </row>
    <row r="814" spans="2:17">
      <c r="B814" s="294" t="s">
        <v>12608</v>
      </c>
      <c r="C814" s="294">
        <v>2.5489999999999999E-2</v>
      </c>
      <c r="D814" s="294">
        <v>9.078E-2</v>
      </c>
      <c r="E814" s="294">
        <v>0.34817999999999999</v>
      </c>
      <c r="F814" s="294">
        <v>0.11565</v>
      </c>
      <c r="G814" s="294">
        <v>1.1900000000000001E-2</v>
      </c>
      <c r="H814" s="294">
        <v>0.10375</v>
      </c>
      <c r="K814" s="36">
        <v>43703</v>
      </c>
      <c r="L814" s="180">
        <v>2.5489999999999999E-2</v>
      </c>
      <c r="M814" s="180">
        <v>9.078E-2</v>
      </c>
      <c r="N814" s="180">
        <v>0.34817999999999999</v>
      </c>
      <c r="O814" s="180">
        <v>0.11565</v>
      </c>
      <c r="P814" s="180">
        <v>1.1900000000000001E-2</v>
      </c>
      <c r="Q814" s="180">
        <v>0.10375</v>
      </c>
    </row>
    <row r="815" spans="2:17">
      <c r="B815" s="294" t="s">
        <v>12609</v>
      </c>
      <c r="C815" s="294">
        <v>2.5080000000000002E-2</v>
      </c>
      <c r="D815" s="294">
        <v>9.1109999999999997E-2</v>
      </c>
      <c r="E815" s="294">
        <v>0.34800999999999999</v>
      </c>
      <c r="F815" s="294">
        <v>0.11524</v>
      </c>
      <c r="G815" s="294">
        <v>1.252E-2</v>
      </c>
      <c r="H815" s="294">
        <v>0.10272000000000001</v>
      </c>
      <c r="K815" s="36">
        <v>43700</v>
      </c>
      <c r="L815" s="180">
        <v>2.5080000000000002E-2</v>
      </c>
      <c r="M815" s="180">
        <v>9.1109999999999997E-2</v>
      </c>
      <c r="N815" s="180">
        <v>0.34800999999999999</v>
      </c>
      <c r="O815" s="180">
        <v>0.11524</v>
      </c>
      <c r="P815" s="180">
        <v>1.252E-2</v>
      </c>
      <c r="Q815" s="180">
        <v>0.10272000000000001</v>
      </c>
    </row>
    <row r="816" spans="2:17">
      <c r="B816" s="295" t="s">
        <v>12610</v>
      </c>
      <c r="C816" s="294">
        <v>2.5059999999999999E-2</v>
      </c>
      <c r="D816" s="294">
        <v>9.1079999999999994E-2</v>
      </c>
      <c r="E816" s="294">
        <v>0.34771999999999997</v>
      </c>
      <c r="F816" s="294">
        <v>0.1154</v>
      </c>
      <c r="G816" s="294">
        <v>1.23E-2</v>
      </c>
      <c r="H816" s="294">
        <v>0.1031</v>
      </c>
      <c r="K816" s="36">
        <v>43699</v>
      </c>
      <c r="L816" s="180">
        <v>2.5059999999999999E-2</v>
      </c>
      <c r="M816" s="180">
        <v>9.1079999999999994E-2</v>
      </c>
      <c r="N816" s="180">
        <v>0.34771999999999997</v>
      </c>
      <c r="O816" s="180">
        <v>0.1154</v>
      </c>
      <c r="P816" s="180">
        <v>1.23E-2</v>
      </c>
      <c r="Q816" s="180">
        <v>0.1031</v>
      </c>
    </row>
    <row r="817" spans="2:17">
      <c r="B817" s="296" t="s">
        <v>12611</v>
      </c>
      <c r="C817" s="296">
        <v>2.4989999999999998E-2</v>
      </c>
      <c r="D817" s="296">
        <v>9.4390000000000002E-2</v>
      </c>
      <c r="E817" s="296">
        <v>0.34760000000000002</v>
      </c>
      <c r="F817" s="296">
        <v>0.11709</v>
      </c>
      <c r="G817" s="296">
        <v>1.2800000000000001E-2</v>
      </c>
      <c r="H817" s="296">
        <v>0.10428999999999999</v>
      </c>
      <c r="K817" s="36">
        <v>43698</v>
      </c>
      <c r="L817" s="180">
        <v>2.4989999999999998E-2</v>
      </c>
      <c r="M817" s="180">
        <v>9.4390000000000002E-2</v>
      </c>
      <c r="N817" s="180">
        <v>0.34760000000000002</v>
      </c>
      <c r="O817" s="180">
        <v>0.11709</v>
      </c>
      <c r="P817" s="180">
        <v>1.2800000000000001E-2</v>
      </c>
      <c r="Q817" s="180">
        <v>0.10428999999999999</v>
      </c>
    </row>
    <row r="818" spans="2:17">
      <c r="B818" s="296" t="s">
        <v>12612</v>
      </c>
      <c r="C818" s="296">
        <v>2.503E-2</v>
      </c>
      <c r="D818" s="296">
        <v>9.4420000000000004E-2</v>
      </c>
      <c r="E818" s="296">
        <v>0.34686</v>
      </c>
      <c r="F818" s="296">
        <v>0.11731</v>
      </c>
      <c r="G818" s="296">
        <v>1.2E-2</v>
      </c>
      <c r="H818" s="296">
        <v>0.10531</v>
      </c>
      <c r="K818" s="36">
        <v>43697</v>
      </c>
      <c r="L818" s="180">
        <v>2.503E-2</v>
      </c>
      <c r="M818" s="180">
        <v>9.4420000000000004E-2</v>
      </c>
      <c r="N818" s="180">
        <v>0.34686</v>
      </c>
      <c r="O818" s="180">
        <v>0.11731</v>
      </c>
      <c r="P818" s="180">
        <v>1.2E-2</v>
      </c>
      <c r="Q818" s="180">
        <v>0.10531</v>
      </c>
    </row>
    <row r="819" spans="2:17">
      <c r="B819" s="296" t="s">
        <v>12613</v>
      </c>
      <c r="C819" s="296">
        <v>2.529E-2</v>
      </c>
      <c r="D819" s="296">
        <v>9.4020000000000006E-2</v>
      </c>
      <c r="E819" s="296">
        <v>0.34678999999999999</v>
      </c>
      <c r="F819" s="296">
        <v>0.11713</v>
      </c>
      <c r="G819" s="296">
        <v>1.183E-2</v>
      </c>
      <c r="H819" s="296">
        <v>0.1053</v>
      </c>
      <c r="K819" s="36">
        <v>43696</v>
      </c>
      <c r="L819" s="180">
        <v>2.529E-2</v>
      </c>
      <c r="M819" s="180">
        <v>9.4020000000000006E-2</v>
      </c>
      <c r="N819" s="180">
        <v>0.34678999999999999</v>
      </c>
      <c r="O819" s="180">
        <v>0.11713</v>
      </c>
      <c r="P819" s="180">
        <v>1.183E-2</v>
      </c>
      <c r="Q819" s="180">
        <v>0.1053</v>
      </c>
    </row>
    <row r="820" spans="2:17">
      <c r="B820" s="296" t="s">
        <v>12614</v>
      </c>
      <c r="C820" s="296">
        <v>2.5430000000000001E-2</v>
      </c>
      <c r="D820" s="296">
        <v>9.0590000000000004E-2</v>
      </c>
      <c r="E820" s="296">
        <v>0.34656999999999999</v>
      </c>
      <c r="F820" s="296">
        <v>0.11561</v>
      </c>
      <c r="G820" s="296">
        <v>1.17E-2</v>
      </c>
      <c r="H820" s="296">
        <v>0.10391</v>
      </c>
      <c r="K820" s="36">
        <v>43693</v>
      </c>
      <c r="L820" s="180">
        <v>2.5430000000000001E-2</v>
      </c>
      <c r="M820" s="180">
        <v>9.0590000000000004E-2</v>
      </c>
      <c r="N820" s="180">
        <v>0.34656999999999999</v>
      </c>
      <c r="O820" s="180">
        <v>0.11561</v>
      </c>
      <c r="P820" s="180">
        <v>1.17E-2</v>
      </c>
      <c r="Q820" s="180">
        <v>0.10391</v>
      </c>
    </row>
    <row r="821" spans="2:17">
      <c r="B821" s="296" t="s">
        <v>12615</v>
      </c>
      <c r="C821" s="296">
        <v>2.5309999999999999E-2</v>
      </c>
      <c r="D821" s="296">
        <v>9.0039999999999995E-2</v>
      </c>
      <c r="E821" s="296">
        <v>0.34644000000000003</v>
      </c>
      <c r="F821" s="296">
        <v>0.11505</v>
      </c>
      <c r="G821" s="296">
        <v>1.225E-2</v>
      </c>
      <c r="H821" s="296">
        <v>0.1028</v>
      </c>
      <c r="K821" s="36">
        <v>43691</v>
      </c>
      <c r="L821" s="180">
        <v>2.5309999999999999E-2</v>
      </c>
      <c r="M821" s="180">
        <v>9.0039999999999995E-2</v>
      </c>
      <c r="N821" s="180">
        <v>0.34644000000000003</v>
      </c>
      <c r="O821" s="180">
        <v>0.11505</v>
      </c>
      <c r="P821" s="180">
        <v>1.225E-2</v>
      </c>
      <c r="Q821" s="180">
        <v>0.1028</v>
      </c>
    </row>
    <row r="822" spans="2:17">
      <c r="B822" s="296" t="s">
        <v>12616</v>
      </c>
      <c r="C822" s="296">
        <v>2.547E-2</v>
      </c>
      <c r="D822" s="296">
        <v>9.0670000000000001E-2</v>
      </c>
      <c r="E822" s="296">
        <v>0.34669</v>
      </c>
      <c r="F822" s="296">
        <v>0.11518</v>
      </c>
      <c r="G822" s="296">
        <v>1.2200000000000001E-2</v>
      </c>
      <c r="H822" s="296">
        <v>0.10298</v>
      </c>
      <c r="K822" s="36">
        <v>43690</v>
      </c>
      <c r="L822" s="180">
        <v>2.547E-2</v>
      </c>
      <c r="M822" s="180">
        <v>9.0670000000000001E-2</v>
      </c>
      <c r="N822" s="180">
        <v>0.34669</v>
      </c>
      <c r="O822" s="180">
        <v>0.11518</v>
      </c>
      <c r="P822" s="180">
        <v>1.2200000000000001E-2</v>
      </c>
      <c r="Q822" s="180">
        <v>0.10298</v>
      </c>
    </row>
    <row r="823" spans="2:17">
      <c r="B823" s="296" t="s">
        <v>12617</v>
      </c>
      <c r="C823" s="296">
        <v>2.5239999999999999E-2</v>
      </c>
      <c r="D823" s="296">
        <v>8.8400000000000006E-2</v>
      </c>
      <c r="E823" s="296">
        <v>0.34661999999999998</v>
      </c>
      <c r="F823" s="296">
        <v>0.11391</v>
      </c>
      <c r="G823" s="296">
        <v>1.282E-2</v>
      </c>
      <c r="H823" s="296">
        <v>0.10109</v>
      </c>
      <c r="K823" s="36">
        <v>43689</v>
      </c>
      <c r="L823" s="180">
        <v>2.5239999999999999E-2</v>
      </c>
      <c r="M823" s="180">
        <v>8.8400000000000006E-2</v>
      </c>
      <c r="N823" s="180">
        <v>0.34661999999999998</v>
      </c>
      <c r="O823" s="180">
        <v>0.11391</v>
      </c>
      <c r="P823" s="180">
        <v>1.282E-2</v>
      </c>
      <c r="Q823" s="180">
        <v>0.10109</v>
      </c>
    </row>
    <row r="824" spans="2:17">
      <c r="B824" s="296" t="s">
        <v>12618</v>
      </c>
      <c r="C824" s="296">
        <v>2.5239999999999999E-2</v>
      </c>
      <c r="D824" s="296">
        <v>9.0120000000000006E-2</v>
      </c>
      <c r="E824" s="296">
        <v>0.34525</v>
      </c>
      <c r="F824" s="296">
        <v>0.11466</v>
      </c>
      <c r="G824" s="296">
        <v>1.2800000000000001E-2</v>
      </c>
      <c r="H824" s="296">
        <v>0.10186000000000001</v>
      </c>
      <c r="K824" s="36">
        <v>43686</v>
      </c>
      <c r="L824" s="180">
        <v>2.5239999999999999E-2</v>
      </c>
      <c r="M824" s="180">
        <v>9.0120000000000006E-2</v>
      </c>
      <c r="N824" s="180">
        <v>0.34525</v>
      </c>
      <c r="O824" s="180">
        <v>0.11466</v>
      </c>
      <c r="P824" s="180">
        <v>1.2800000000000001E-2</v>
      </c>
      <c r="Q824" s="180">
        <v>0.10186000000000001</v>
      </c>
    </row>
    <row r="825" spans="2:17">
      <c r="B825" s="296" t="s">
        <v>12619</v>
      </c>
      <c r="C825" s="296">
        <v>2.5440000000000001E-2</v>
      </c>
      <c r="D825" s="296">
        <v>8.949E-2</v>
      </c>
      <c r="E825" s="296">
        <v>0.3453</v>
      </c>
      <c r="F825" s="296">
        <v>0.11496000000000001</v>
      </c>
      <c r="G825" s="296">
        <v>1.272E-2</v>
      </c>
      <c r="H825" s="296">
        <v>0.10224</v>
      </c>
      <c r="K825" s="36">
        <v>43685</v>
      </c>
      <c r="L825" s="180">
        <v>2.5440000000000001E-2</v>
      </c>
      <c r="M825" s="180">
        <v>8.949E-2</v>
      </c>
      <c r="N825" s="180">
        <v>0.3453</v>
      </c>
      <c r="O825" s="180">
        <v>0.11496000000000001</v>
      </c>
      <c r="P825" s="180">
        <v>1.272E-2</v>
      </c>
      <c r="Q825" s="180">
        <v>0.10224</v>
      </c>
    </row>
    <row r="826" spans="2:17">
      <c r="B826" s="296" t="s">
        <v>12620</v>
      </c>
      <c r="C826" s="296">
        <v>2.5530000000000001E-2</v>
      </c>
      <c r="D826" s="296">
        <v>8.9389999999999997E-2</v>
      </c>
      <c r="E826" s="296">
        <v>0.34527999999999998</v>
      </c>
      <c r="F826" s="296">
        <v>0.11514000000000001</v>
      </c>
      <c r="G826" s="296">
        <v>1.247E-2</v>
      </c>
      <c r="H826" s="296">
        <v>0.10267</v>
      </c>
      <c r="K826" s="36">
        <v>43684</v>
      </c>
      <c r="L826" s="180">
        <v>2.5530000000000001E-2</v>
      </c>
      <c r="M826" s="180">
        <v>8.9389999999999997E-2</v>
      </c>
      <c r="N826" s="180">
        <v>0.34527999999999998</v>
      </c>
      <c r="O826" s="180">
        <v>0.11514000000000001</v>
      </c>
      <c r="P826" s="180">
        <v>1.247E-2</v>
      </c>
      <c r="Q826" s="180">
        <v>0.10267</v>
      </c>
    </row>
    <row r="827" spans="2:17">
      <c r="B827" s="296" t="s">
        <v>12621</v>
      </c>
      <c r="C827" s="296">
        <v>2.5399999999999999E-2</v>
      </c>
      <c r="D827" s="296">
        <v>8.831E-2</v>
      </c>
      <c r="E827" s="296">
        <v>0.34532000000000002</v>
      </c>
      <c r="F827" s="296">
        <v>0.11430999999999999</v>
      </c>
      <c r="G827" s="296">
        <v>1.255E-2</v>
      </c>
      <c r="H827" s="296">
        <v>0.10176</v>
      </c>
      <c r="K827" s="36">
        <v>43683</v>
      </c>
      <c r="L827" s="180">
        <v>2.5399999999999999E-2</v>
      </c>
      <c r="M827" s="180">
        <v>8.831E-2</v>
      </c>
      <c r="N827" s="180">
        <v>0.34532000000000002</v>
      </c>
      <c r="O827" s="180">
        <v>0.11430999999999999</v>
      </c>
      <c r="P827" s="180">
        <v>1.255E-2</v>
      </c>
      <c r="Q827" s="180">
        <v>0.10176</v>
      </c>
    </row>
    <row r="828" spans="2:17">
      <c r="B828" s="296" t="s">
        <v>12622</v>
      </c>
      <c r="C828" s="296">
        <v>2.5020000000000001E-2</v>
      </c>
      <c r="D828" s="296">
        <v>8.8669999999999999E-2</v>
      </c>
      <c r="E828" s="296">
        <v>0.34592000000000001</v>
      </c>
      <c r="F828" s="296">
        <v>0.114</v>
      </c>
      <c r="G828" s="296">
        <v>1.247E-2</v>
      </c>
      <c r="H828" s="296">
        <v>0.10153</v>
      </c>
      <c r="K828" s="36">
        <v>43682</v>
      </c>
      <c r="L828" s="180">
        <v>2.5020000000000001E-2</v>
      </c>
      <c r="M828" s="180">
        <v>8.8669999999999999E-2</v>
      </c>
      <c r="N828" s="180">
        <v>0.34592000000000001</v>
      </c>
      <c r="O828" s="180">
        <v>0.114</v>
      </c>
      <c r="P828" s="180">
        <v>1.247E-2</v>
      </c>
      <c r="Q828" s="180">
        <v>0.10153</v>
      </c>
    </row>
    <row r="829" spans="2:17">
      <c r="B829" s="296" t="s">
        <v>12623</v>
      </c>
      <c r="C829" s="296">
        <v>2.4420000000000001E-2</v>
      </c>
      <c r="D829" s="296">
        <v>9.1469999999999996E-2</v>
      </c>
      <c r="E829" s="296">
        <v>0.34245999999999999</v>
      </c>
      <c r="F829" s="296">
        <v>0.11388</v>
      </c>
      <c r="G829" s="296">
        <v>1.34E-2</v>
      </c>
      <c r="H829" s="296">
        <v>0.10048</v>
      </c>
      <c r="K829" s="36">
        <v>43679</v>
      </c>
      <c r="L829" s="180">
        <v>2.4420000000000001E-2</v>
      </c>
      <c r="M829" s="180">
        <v>9.1469999999999996E-2</v>
      </c>
      <c r="N829" s="180">
        <v>0.34245999999999999</v>
      </c>
      <c r="O829" s="180">
        <v>0.11388</v>
      </c>
      <c r="P829" s="180">
        <v>1.34E-2</v>
      </c>
      <c r="Q829" s="180">
        <v>0.10048</v>
      </c>
    </row>
    <row r="830" spans="2:17">
      <c r="B830" s="296" t="s">
        <v>12624</v>
      </c>
      <c r="C830" s="296">
        <v>2.418E-2</v>
      </c>
      <c r="D830" s="296">
        <v>9.2490000000000003E-2</v>
      </c>
      <c r="E830" s="296">
        <v>0.34173999999999999</v>
      </c>
      <c r="F830" s="296">
        <v>0.11387</v>
      </c>
      <c r="G830" s="296">
        <v>1.4120000000000001E-2</v>
      </c>
      <c r="H830" s="296">
        <v>9.9750000000000005E-2</v>
      </c>
      <c r="K830" s="36">
        <v>43678</v>
      </c>
      <c r="L830" s="180">
        <v>2.418E-2</v>
      </c>
      <c r="M830" s="180">
        <v>9.2490000000000003E-2</v>
      </c>
      <c r="N830" s="180">
        <v>0.34173999999999999</v>
      </c>
      <c r="O830" s="180">
        <v>0.11387</v>
      </c>
      <c r="P830" s="180">
        <v>1.4120000000000001E-2</v>
      </c>
      <c r="Q830" s="180">
        <v>9.9750000000000005E-2</v>
      </c>
    </row>
    <row r="831" spans="2:17">
      <c r="B831" s="296" t="s">
        <v>12625</v>
      </c>
      <c r="C831" s="296">
        <v>2.419E-2</v>
      </c>
      <c r="D831" s="296">
        <v>9.2100000000000001E-2</v>
      </c>
      <c r="E831" s="296">
        <v>0.34145999999999999</v>
      </c>
      <c r="F831" s="296">
        <v>0.11344</v>
      </c>
      <c r="G831" s="296">
        <v>1.3849999999999999E-2</v>
      </c>
      <c r="H831" s="296">
        <v>9.9589999999999998E-2</v>
      </c>
      <c r="K831" s="36">
        <v>43677</v>
      </c>
      <c r="L831" s="180">
        <v>2.419E-2</v>
      </c>
      <c r="M831" s="180">
        <v>9.2100000000000001E-2</v>
      </c>
      <c r="N831" s="180">
        <v>0.34145999999999999</v>
      </c>
      <c r="O831" s="180">
        <v>0.11344</v>
      </c>
      <c r="P831" s="180">
        <v>1.3849999999999999E-2</v>
      </c>
      <c r="Q831" s="180">
        <v>9.9589999999999998E-2</v>
      </c>
    </row>
    <row r="832" spans="2:17">
      <c r="B832" s="296" t="s">
        <v>12626</v>
      </c>
      <c r="C832" s="296">
        <v>2.3980000000000001E-2</v>
      </c>
      <c r="D832" s="296">
        <v>9.1359999999999997E-2</v>
      </c>
      <c r="E832" s="296">
        <v>0.3417</v>
      </c>
      <c r="F832" s="296">
        <v>0.11298999999999999</v>
      </c>
      <c r="G832" s="296">
        <v>1.41E-2</v>
      </c>
      <c r="H832" s="296">
        <v>9.8890000000000006E-2</v>
      </c>
      <c r="K832" s="36">
        <v>43676</v>
      </c>
      <c r="L832" s="180">
        <v>2.3980000000000001E-2</v>
      </c>
      <c r="M832" s="180">
        <v>9.1359999999999997E-2</v>
      </c>
      <c r="N832" s="180">
        <v>0.3417</v>
      </c>
      <c r="O832" s="180">
        <v>0.11298999999999999</v>
      </c>
      <c r="P832" s="180">
        <v>1.41E-2</v>
      </c>
      <c r="Q832" s="180">
        <v>9.8890000000000006E-2</v>
      </c>
    </row>
    <row r="833" spans="2:17">
      <c r="B833" s="296" t="s">
        <v>12627</v>
      </c>
      <c r="C833" s="296">
        <v>2.4080000000000001E-2</v>
      </c>
      <c r="D833" s="296">
        <v>9.3039999999999998E-2</v>
      </c>
      <c r="E833" s="296">
        <v>0.34283000000000002</v>
      </c>
      <c r="F833" s="296">
        <v>0.11389000000000001</v>
      </c>
      <c r="G833" s="296">
        <v>1.4120000000000001E-2</v>
      </c>
      <c r="H833" s="296">
        <v>9.9769999999999998E-2</v>
      </c>
      <c r="K833" s="36">
        <v>43675</v>
      </c>
      <c r="L833" s="180">
        <v>2.4080000000000001E-2</v>
      </c>
      <c r="M833" s="180">
        <v>9.3039999999999998E-2</v>
      </c>
      <c r="N833" s="180">
        <v>0.34283000000000002</v>
      </c>
      <c r="O833" s="180">
        <v>0.11389000000000001</v>
      </c>
      <c r="P833" s="180">
        <v>1.4120000000000001E-2</v>
      </c>
      <c r="Q833" s="180">
        <v>9.9769999999999998E-2</v>
      </c>
    </row>
    <row r="834" spans="2:17">
      <c r="B834" s="296" t="s">
        <v>12628</v>
      </c>
      <c r="C834" s="296">
        <v>2.3650000000000001E-2</v>
      </c>
      <c r="D834" s="296">
        <v>9.8610000000000003E-2</v>
      </c>
      <c r="E834" s="296">
        <v>0.34798000000000001</v>
      </c>
      <c r="F834" s="296">
        <v>0.11569</v>
      </c>
      <c r="G834" s="296">
        <v>1.4200000000000001E-2</v>
      </c>
      <c r="H834" s="296">
        <v>0.10149</v>
      </c>
      <c r="K834" s="36">
        <v>43672</v>
      </c>
      <c r="L834" s="180">
        <v>2.3650000000000001E-2</v>
      </c>
      <c r="M834" s="180">
        <v>9.8610000000000003E-2</v>
      </c>
      <c r="N834" s="180">
        <v>0.34798000000000001</v>
      </c>
      <c r="O834" s="180">
        <v>0.11569</v>
      </c>
      <c r="P834" s="180">
        <v>1.4200000000000001E-2</v>
      </c>
      <c r="Q834" s="180">
        <v>0.10149</v>
      </c>
    </row>
    <row r="835" spans="2:17">
      <c r="B835" s="296" t="s">
        <v>12629</v>
      </c>
      <c r="C835" s="296">
        <v>2.3529999999999999E-2</v>
      </c>
      <c r="D835" s="296">
        <v>9.5509999999999998E-2</v>
      </c>
      <c r="E835" s="296">
        <v>0.34720000000000001</v>
      </c>
      <c r="F835" s="296">
        <v>0.11451</v>
      </c>
      <c r="G835" s="296">
        <v>1.4120000000000001E-2</v>
      </c>
      <c r="H835" s="296">
        <v>0.10038999999999999</v>
      </c>
      <c r="K835" s="36">
        <v>43671</v>
      </c>
      <c r="L835" s="180">
        <v>2.3529999999999999E-2</v>
      </c>
      <c r="M835" s="180">
        <v>9.5509999999999998E-2</v>
      </c>
      <c r="N835" s="180">
        <v>0.34720000000000001</v>
      </c>
      <c r="O835" s="180">
        <v>0.11451</v>
      </c>
      <c r="P835" s="180">
        <v>1.4120000000000001E-2</v>
      </c>
      <c r="Q835" s="180">
        <v>0.10038999999999999</v>
      </c>
    </row>
    <row r="836" spans="2:17">
      <c r="B836" s="296" t="s">
        <v>12630</v>
      </c>
      <c r="C836" s="296">
        <v>2.3470000000000001E-2</v>
      </c>
      <c r="D836" s="296">
        <v>9.5200000000000007E-2</v>
      </c>
      <c r="E836" s="296">
        <v>0.34638000000000002</v>
      </c>
      <c r="F836" s="296">
        <v>0.11391</v>
      </c>
      <c r="G836" s="296">
        <v>1.46E-2</v>
      </c>
      <c r="H836" s="296">
        <v>9.9309999999999996E-2</v>
      </c>
      <c r="K836" s="36">
        <v>43670</v>
      </c>
      <c r="L836" s="180">
        <v>2.3470000000000001E-2</v>
      </c>
      <c r="M836" s="180">
        <v>9.5200000000000007E-2</v>
      </c>
      <c r="N836" s="180">
        <v>0.34638000000000002</v>
      </c>
      <c r="O836" s="180">
        <v>0.11391</v>
      </c>
      <c r="P836" s="180">
        <v>1.46E-2</v>
      </c>
      <c r="Q836" s="180">
        <v>9.9309999999999996E-2</v>
      </c>
    </row>
    <row r="837" spans="2:17">
      <c r="B837" s="296" t="s">
        <v>12631</v>
      </c>
      <c r="C837" s="296">
        <v>2.3369999999999998E-2</v>
      </c>
      <c r="D837" s="296">
        <v>8.7290000000000006E-2</v>
      </c>
      <c r="E837" s="296">
        <v>0.34605000000000002</v>
      </c>
      <c r="F837" s="296">
        <v>0.11047</v>
      </c>
      <c r="G837" s="296">
        <v>1.472E-2</v>
      </c>
      <c r="H837" s="296">
        <v>9.5750000000000002E-2</v>
      </c>
      <c r="K837" s="36">
        <v>43669</v>
      </c>
      <c r="L837" s="180">
        <v>2.3369999999999998E-2</v>
      </c>
      <c r="M837" s="180">
        <v>8.7290000000000006E-2</v>
      </c>
      <c r="N837" s="180">
        <v>0.34605000000000002</v>
      </c>
      <c r="O837" s="180">
        <v>0.11047</v>
      </c>
      <c r="P837" s="180">
        <v>1.472E-2</v>
      </c>
      <c r="Q837" s="180">
        <v>9.5750000000000002E-2</v>
      </c>
    </row>
    <row r="838" spans="2:17">
      <c r="B838" s="296" t="s">
        <v>12632</v>
      </c>
      <c r="C838" s="296">
        <v>2.3230000000000001E-2</v>
      </c>
      <c r="D838" s="296">
        <v>9.5329999999999998E-2</v>
      </c>
      <c r="E838" s="296">
        <v>0.34516000000000002</v>
      </c>
      <c r="F838" s="296">
        <v>0.11441999999999999</v>
      </c>
      <c r="G838" s="296">
        <v>1.4619999999999999E-2</v>
      </c>
      <c r="H838" s="296">
        <v>9.98E-2</v>
      </c>
      <c r="K838" s="36">
        <v>43668</v>
      </c>
      <c r="L838" s="180">
        <v>2.3230000000000001E-2</v>
      </c>
      <c r="M838" s="180">
        <v>9.5329999999999998E-2</v>
      </c>
      <c r="N838" s="180">
        <v>0.34516000000000002</v>
      </c>
      <c r="O838" s="180">
        <v>0.11441999999999999</v>
      </c>
      <c r="P838" s="180">
        <v>1.4619999999999999E-2</v>
      </c>
      <c r="Q838" s="180">
        <v>9.98E-2</v>
      </c>
    </row>
    <row r="839" spans="2:17">
      <c r="B839" s="296" t="s">
        <v>12633</v>
      </c>
      <c r="C839" s="296">
        <v>2.3220000000000001E-2</v>
      </c>
      <c r="D839" s="296">
        <v>9.7530000000000006E-2</v>
      </c>
      <c r="E839" s="296">
        <v>0.34633999999999998</v>
      </c>
      <c r="F839" s="296">
        <v>0.11538</v>
      </c>
      <c r="G839" s="296">
        <v>1.465E-2</v>
      </c>
      <c r="H839" s="296">
        <v>0.10073</v>
      </c>
      <c r="K839" s="36">
        <v>43665</v>
      </c>
      <c r="L839" s="180">
        <v>2.3220000000000001E-2</v>
      </c>
      <c r="M839" s="180">
        <v>9.7530000000000006E-2</v>
      </c>
      <c r="N839" s="180">
        <v>0.34633999999999998</v>
      </c>
      <c r="O839" s="180">
        <v>0.11538</v>
      </c>
      <c r="P839" s="180">
        <v>1.465E-2</v>
      </c>
      <c r="Q839" s="180">
        <v>0.10073</v>
      </c>
    </row>
    <row r="840" spans="2:17">
      <c r="B840" s="296" t="s">
        <v>12634</v>
      </c>
      <c r="C840" s="296">
        <v>2.3570000000000001E-2</v>
      </c>
      <c r="D840" s="296">
        <v>9.783E-2</v>
      </c>
      <c r="E840" s="296">
        <v>0.34661999999999998</v>
      </c>
      <c r="F840" s="296">
        <v>0.11564000000000001</v>
      </c>
      <c r="G840" s="296">
        <v>1.477E-2</v>
      </c>
      <c r="H840" s="296">
        <v>0.10087</v>
      </c>
      <c r="K840" s="36">
        <v>43664</v>
      </c>
      <c r="L840" s="180">
        <v>2.3570000000000001E-2</v>
      </c>
      <c r="M840" s="180">
        <v>9.783E-2</v>
      </c>
      <c r="N840" s="180">
        <v>0.34661999999999998</v>
      </c>
      <c r="O840" s="180">
        <v>0.11564000000000001</v>
      </c>
      <c r="P840" s="180">
        <v>1.477E-2</v>
      </c>
      <c r="Q840" s="180">
        <v>0.10087</v>
      </c>
    </row>
    <row r="841" spans="2:17">
      <c r="K841" s="36" t="s">
        <v>11685</v>
      </c>
      <c r="L841" s="180">
        <v>0</v>
      </c>
      <c r="M841" s="180">
        <v>0</v>
      </c>
      <c r="N841" s="180">
        <v>0</v>
      </c>
      <c r="O841" s="180">
        <v>0</v>
      </c>
      <c r="P841" s="180">
        <v>0</v>
      </c>
      <c r="Q841" s="180">
        <v>0</v>
      </c>
    </row>
    <row r="842" spans="2:17">
      <c r="K842" s="36" t="s">
        <v>11685</v>
      </c>
      <c r="L842" s="180">
        <v>0</v>
      </c>
      <c r="M842" s="180">
        <v>0</v>
      </c>
      <c r="N842" s="180">
        <v>0</v>
      </c>
      <c r="O842" s="180">
        <v>0</v>
      </c>
      <c r="P842" s="180">
        <v>0</v>
      </c>
      <c r="Q842" s="180">
        <v>0</v>
      </c>
    </row>
    <row r="843" spans="2:17">
      <c r="K843" s="36" t="s">
        <v>11685</v>
      </c>
      <c r="L843" s="180">
        <v>0</v>
      </c>
      <c r="M843" s="180">
        <v>0</v>
      </c>
      <c r="N843" s="180">
        <v>0</v>
      </c>
      <c r="O843" s="180">
        <v>0</v>
      </c>
      <c r="P843" s="180">
        <v>0</v>
      </c>
      <c r="Q843" s="180">
        <v>0</v>
      </c>
    </row>
    <row r="844" spans="2:17">
      <c r="K844" s="36" t="s">
        <v>11685</v>
      </c>
      <c r="L844" s="180">
        <v>0</v>
      </c>
      <c r="M844" s="180">
        <v>0</v>
      </c>
      <c r="N844" s="180">
        <v>0</v>
      </c>
      <c r="O844" s="180">
        <v>0</v>
      </c>
      <c r="P844" s="180">
        <v>0</v>
      </c>
      <c r="Q844" s="180">
        <v>0</v>
      </c>
    </row>
    <row r="845" spans="2:17">
      <c r="K845" s="36" t="s">
        <v>11685</v>
      </c>
      <c r="L845" s="180">
        <v>0</v>
      </c>
      <c r="M845" s="180">
        <v>0</v>
      </c>
      <c r="N845" s="180">
        <v>0</v>
      </c>
      <c r="O845" s="180">
        <v>0</v>
      </c>
      <c r="P845" s="180">
        <v>0</v>
      </c>
      <c r="Q845" s="180">
        <v>0</v>
      </c>
    </row>
    <row r="846" spans="2:17">
      <c r="K846" s="36" t="s">
        <v>11685</v>
      </c>
      <c r="L846" s="180">
        <v>0</v>
      </c>
      <c r="M846" s="180">
        <v>0</v>
      </c>
      <c r="N846" s="180">
        <v>0</v>
      </c>
      <c r="O846" s="180">
        <v>0</v>
      </c>
      <c r="P846" s="180">
        <v>0</v>
      </c>
      <c r="Q846" s="180">
        <v>0</v>
      </c>
    </row>
    <row r="847" spans="2:17">
      <c r="K847" s="36" t="s">
        <v>11685</v>
      </c>
      <c r="L847" s="180">
        <v>0</v>
      </c>
      <c r="M847" s="180">
        <v>0</v>
      </c>
      <c r="N847" s="180">
        <v>0</v>
      </c>
      <c r="O847" s="180">
        <v>0</v>
      </c>
      <c r="P847" s="180">
        <v>0</v>
      </c>
      <c r="Q847" s="180">
        <v>0</v>
      </c>
    </row>
    <row r="848" spans="2:17">
      <c r="K848" s="36" t="s">
        <v>11685</v>
      </c>
      <c r="L848" s="180">
        <v>0</v>
      </c>
      <c r="M848" s="180">
        <v>0</v>
      </c>
      <c r="N848" s="180">
        <v>0</v>
      </c>
      <c r="O848" s="180">
        <v>0</v>
      </c>
      <c r="P848" s="180">
        <v>0</v>
      </c>
      <c r="Q848" s="180">
        <v>0</v>
      </c>
    </row>
    <row r="849" spans="11:17">
      <c r="K849" s="36" t="s">
        <v>11685</v>
      </c>
      <c r="L849" s="180">
        <v>0</v>
      </c>
      <c r="M849" s="180">
        <v>0</v>
      </c>
      <c r="N849" s="180">
        <v>0</v>
      </c>
      <c r="O849" s="180">
        <v>0</v>
      </c>
      <c r="P849" s="180">
        <v>0</v>
      </c>
      <c r="Q849" s="180">
        <v>0</v>
      </c>
    </row>
    <row r="850" spans="11:17">
      <c r="K850" s="36" t="s">
        <v>11685</v>
      </c>
      <c r="L850" s="180">
        <v>0</v>
      </c>
      <c r="M850" s="180">
        <v>0</v>
      </c>
      <c r="N850" s="180">
        <v>0</v>
      </c>
      <c r="O850" s="180">
        <v>0</v>
      </c>
      <c r="P850" s="180">
        <v>0</v>
      </c>
      <c r="Q850" s="180">
        <v>0</v>
      </c>
    </row>
    <row r="851" spans="11:17">
      <c r="K851" s="36" t="s">
        <v>11685</v>
      </c>
      <c r="L851" s="180">
        <v>0</v>
      </c>
      <c r="M851" s="180">
        <v>0</v>
      </c>
      <c r="N851" s="180">
        <v>0</v>
      </c>
      <c r="O851" s="180">
        <v>0</v>
      </c>
      <c r="P851" s="180">
        <v>0</v>
      </c>
      <c r="Q851" s="180">
        <v>0</v>
      </c>
    </row>
    <row r="852" spans="11:17">
      <c r="K852" s="36" t="s">
        <v>11685</v>
      </c>
      <c r="L852" s="180">
        <v>0</v>
      </c>
      <c r="M852" s="180">
        <v>0</v>
      </c>
      <c r="N852" s="180">
        <v>0</v>
      </c>
      <c r="O852" s="180">
        <v>0</v>
      </c>
      <c r="P852" s="180">
        <v>0</v>
      </c>
      <c r="Q852" s="180">
        <v>0</v>
      </c>
    </row>
    <row r="853" spans="11:17">
      <c r="K853" s="36" t="s">
        <v>11685</v>
      </c>
      <c r="L853" s="180">
        <v>0</v>
      </c>
      <c r="M853" s="180">
        <v>0</v>
      </c>
      <c r="N853" s="180">
        <v>0</v>
      </c>
      <c r="O853" s="180">
        <v>0</v>
      </c>
      <c r="P853" s="180">
        <v>0</v>
      </c>
      <c r="Q853" s="180">
        <v>0</v>
      </c>
    </row>
    <row r="854" spans="11:17">
      <c r="K854" s="36" t="s">
        <v>11685</v>
      </c>
      <c r="L854" s="180">
        <v>0</v>
      </c>
      <c r="M854" s="180">
        <v>0</v>
      </c>
      <c r="N854" s="180">
        <v>0</v>
      </c>
      <c r="O854" s="180">
        <v>0</v>
      </c>
      <c r="P854" s="180">
        <v>0</v>
      </c>
      <c r="Q854" s="180">
        <v>0</v>
      </c>
    </row>
    <row r="855" spans="11:17">
      <c r="K855" s="36" t="s">
        <v>11685</v>
      </c>
      <c r="L855" s="180">
        <v>0</v>
      </c>
      <c r="M855" s="180">
        <v>0</v>
      </c>
      <c r="N855" s="180">
        <v>0</v>
      </c>
      <c r="O855" s="180">
        <v>0</v>
      </c>
      <c r="P855" s="180">
        <v>0</v>
      </c>
      <c r="Q855" s="180">
        <v>0</v>
      </c>
    </row>
    <row r="856" spans="11:17">
      <c r="K856" s="36" t="s">
        <v>11685</v>
      </c>
      <c r="L856" s="180">
        <v>0</v>
      </c>
      <c r="M856" s="180">
        <v>0</v>
      </c>
      <c r="N856" s="180">
        <v>0</v>
      </c>
      <c r="O856" s="180">
        <v>0</v>
      </c>
      <c r="P856" s="180">
        <v>0</v>
      </c>
      <c r="Q856" s="180">
        <v>0</v>
      </c>
    </row>
    <row r="857" spans="11:17">
      <c r="K857" s="36" t="s">
        <v>11685</v>
      </c>
      <c r="L857" s="180">
        <v>0</v>
      </c>
      <c r="M857" s="180">
        <v>0</v>
      </c>
      <c r="N857" s="180">
        <v>0</v>
      </c>
      <c r="O857" s="180">
        <v>0</v>
      </c>
      <c r="P857" s="180">
        <v>0</v>
      </c>
      <c r="Q857" s="180">
        <v>0</v>
      </c>
    </row>
    <row r="858" spans="11:17">
      <c r="K858" s="36" t="s">
        <v>11685</v>
      </c>
      <c r="L858" s="180">
        <v>0</v>
      </c>
      <c r="M858" s="180">
        <v>0</v>
      </c>
      <c r="N858" s="180">
        <v>0</v>
      </c>
      <c r="O858" s="180">
        <v>0</v>
      </c>
      <c r="P858" s="180">
        <v>0</v>
      </c>
      <c r="Q858" s="180">
        <v>0</v>
      </c>
    </row>
    <row r="859" spans="11:17">
      <c r="K859" s="36" t="s">
        <v>11685</v>
      </c>
      <c r="L859" s="180">
        <v>0</v>
      </c>
      <c r="M859" s="180">
        <v>0</v>
      </c>
      <c r="N859" s="180">
        <v>0</v>
      </c>
      <c r="O859" s="180">
        <v>0</v>
      </c>
      <c r="P859" s="180">
        <v>0</v>
      </c>
      <c r="Q859" s="180">
        <v>0</v>
      </c>
    </row>
    <row r="860" spans="11:17">
      <c r="K860" s="36" t="s">
        <v>11685</v>
      </c>
      <c r="L860" s="180">
        <v>0</v>
      </c>
      <c r="M860" s="180">
        <v>0</v>
      </c>
      <c r="N860" s="180">
        <v>0</v>
      </c>
      <c r="O860" s="180">
        <v>0</v>
      </c>
      <c r="P860" s="180">
        <v>0</v>
      </c>
      <c r="Q860" s="180">
        <v>0</v>
      </c>
    </row>
    <row r="861" spans="11:17">
      <c r="K861" s="36" t="s">
        <v>11685</v>
      </c>
      <c r="L861" s="180">
        <v>0</v>
      </c>
      <c r="M861" s="180">
        <v>0</v>
      </c>
      <c r="N861" s="180">
        <v>0</v>
      </c>
      <c r="O861" s="180">
        <v>0</v>
      </c>
      <c r="P861" s="180">
        <v>0</v>
      </c>
      <c r="Q861" s="180">
        <v>0</v>
      </c>
    </row>
    <row r="862" spans="11:17">
      <c r="K862" s="36" t="s">
        <v>11685</v>
      </c>
      <c r="L862" s="180">
        <v>0</v>
      </c>
      <c r="M862" s="180">
        <v>0</v>
      </c>
      <c r="N862" s="180">
        <v>0</v>
      </c>
      <c r="O862" s="180">
        <v>0</v>
      </c>
      <c r="P862" s="180">
        <v>0</v>
      </c>
      <c r="Q862" s="180">
        <v>0</v>
      </c>
    </row>
    <row r="863" spans="11:17">
      <c r="K863" s="36" t="s">
        <v>11685</v>
      </c>
      <c r="L863" s="180">
        <v>0</v>
      </c>
      <c r="M863" s="180">
        <v>0</v>
      </c>
      <c r="N863" s="180">
        <v>0</v>
      </c>
      <c r="O863" s="180">
        <v>0</v>
      </c>
      <c r="P863" s="180">
        <v>0</v>
      </c>
      <c r="Q863" s="180">
        <v>0</v>
      </c>
    </row>
    <row r="864" spans="11:17">
      <c r="K864" s="36" t="s">
        <v>11685</v>
      </c>
      <c r="L864" s="180">
        <v>0</v>
      </c>
      <c r="M864" s="180">
        <v>0</v>
      </c>
      <c r="N864" s="180">
        <v>0</v>
      </c>
      <c r="O864" s="180">
        <v>0</v>
      </c>
      <c r="P864" s="180">
        <v>0</v>
      </c>
      <c r="Q864" s="180">
        <v>0</v>
      </c>
    </row>
    <row r="865" spans="11:17">
      <c r="K865" s="36" t="s">
        <v>11685</v>
      </c>
      <c r="L865" s="180">
        <v>0</v>
      </c>
      <c r="M865" s="180">
        <v>0</v>
      </c>
      <c r="N865" s="180">
        <v>0</v>
      </c>
      <c r="O865" s="180">
        <v>0</v>
      </c>
      <c r="P865" s="180">
        <v>0</v>
      </c>
      <c r="Q865" s="180">
        <v>0</v>
      </c>
    </row>
    <row r="866" spans="11:17">
      <c r="K866" s="36" t="s">
        <v>11685</v>
      </c>
      <c r="L866" s="180">
        <v>0</v>
      </c>
      <c r="M866" s="180">
        <v>0</v>
      </c>
      <c r="N866" s="180">
        <v>0</v>
      </c>
      <c r="O866" s="180">
        <v>0</v>
      </c>
      <c r="P866" s="180">
        <v>0</v>
      </c>
      <c r="Q866" s="180">
        <v>0</v>
      </c>
    </row>
    <row r="867" spans="11:17">
      <c r="K867" s="36" t="s">
        <v>11685</v>
      </c>
      <c r="L867" s="180">
        <v>0</v>
      </c>
      <c r="M867" s="180">
        <v>0</v>
      </c>
      <c r="N867" s="180">
        <v>0</v>
      </c>
      <c r="O867" s="180">
        <v>0</v>
      </c>
      <c r="P867" s="180">
        <v>0</v>
      </c>
      <c r="Q867" s="180">
        <v>0</v>
      </c>
    </row>
    <row r="868" spans="11:17">
      <c r="K868" s="36" t="s">
        <v>11685</v>
      </c>
      <c r="L868" s="180">
        <v>0</v>
      </c>
      <c r="M868" s="180">
        <v>0</v>
      </c>
      <c r="N868" s="180">
        <v>0</v>
      </c>
      <c r="O868" s="180">
        <v>0</v>
      </c>
      <c r="P868" s="180">
        <v>0</v>
      </c>
      <c r="Q868" s="180">
        <v>0</v>
      </c>
    </row>
    <row r="869" spans="11:17">
      <c r="K869" s="36" t="s">
        <v>11685</v>
      </c>
      <c r="L869" s="180">
        <v>0</v>
      </c>
      <c r="M869" s="180">
        <v>0</v>
      </c>
      <c r="N869" s="180">
        <v>0</v>
      </c>
      <c r="O869" s="180">
        <v>0</v>
      </c>
      <c r="P869" s="180">
        <v>0</v>
      </c>
      <c r="Q869" s="180">
        <v>0</v>
      </c>
    </row>
    <row r="870" spans="11:17">
      <c r="K870" s="36" t="s">
        <v>11685</v>
      </c>
      <c r="L870" s="180">
        <v>0</v>
      </c>
      <c r="M870" s="180">
        <v>0</v>
      </c>
      <c r="N870" s="180">
        <v>0</v>
      </c>
      <c r="O870" s="180">
        <v>0</v>
      </c>
      <c r="P870" s="180">
        <v>0</v>
      </c>
      <c r="Q870" s="180">
        <v>0</v>
      </c>
    </row>
    <row r="871" spans="11:17">
      <c r="K871" s="36" t="s">
        <v>11685</v>
      </c>
      <c r="L871" s="180">
        <v>0</v>
      </c>
      <c r="M871" s="180">
        <v>0</v>
      </c>
      <c r="N871" s="180">
        <v>0</v>
      </c>
      <c r="O871" s="180">
        <v>0</v>
      </c>
      <c r="P871" s="180">
        <v>0</v>
      </c>
      <c r="Q871" s="180">
        <v>0</v>
      </c>
    </row>
    <row r="872" spans="11:17">
      <c r="K872" s="36" t="s">
        <v>11685</v>
      </c>
      <c r="L872" s="180">
        <v>0</v>
      </c>
      <c r="M872" s="180">
        <v>0</v>
      </c>
      <c r="N872" s="180">
        <v>0</v>
      </c>
      <c r="O872" s="180">
        <v>0</v>
      </c>
      <c r="P872" s="180">
        <v>0</v>
      </c>
      <c r="Q872" s="180">
        <v>0</v>
      </c>
    </row>
    <row r="873" spans="11:17">
      <c r="K873" s="36" t="s">
        <v>11685</v>
      </c>
      <c r="L873" s="180">
        <v>0</v>
      </c>
      <c r="M873" s="180">
        <v>0</v>
      </c>
      <c r="N873" s="180">
        <v>0</v>
      </c>
      <c r="O873" s="180">
        <v>0</v>
      </c>
      <c r="P873" s="180">
        <v>0</v>
      </c>
      <c r="Q873" s="180">
        <v>0</v>
      </c>
    </row>
    <row r="874" spans="11:17">
      <c r="K874" s="36" t="s">
        <v>11685</v>
      </c>
      <c r="L874" s="180">
        <v>0</v>
      </c>
      <c r="M874" s="180">
        <v>0</v>
      </c>
      <c r="N874" s="180">
        <v>0</v>
      </c>
      <c r="O874" s="180">
        <v>0</v>
      </c>
      <c r="P874" s="180">
        <v>0</v>
      </c>
      <c r="Q874" s="180">
        <v>0</v>
      </c>
    </row>
    <row r="875" spans="11:17">
      <c r="K875" s="36" t="s">
        <v>11685</v>
      </c>
      <c r="L875" s="180">
        <v>0</v>
      </c>
      <c r="M875" s="180">
        <v>0</v>
      </c>
      <c r="N875" s="180">
        <v>0</v>
      </c>
      <c r="O875" s="180">
        <v>0</v>
      </c>
      <c r="P875" s="180">
        <v>0</v>
      </c>
      <c r="Q875" s="180">
        <v>0</v>
      </c>
    </row>
    <row r="876" spans="11:17">
      <c r="K876" s="36" t="s">
        <v>11685</v>
      </c>
      <c r="L876" s="180">
        <v>0</v>
      </c>
      <c r="M876" s="180">
        <v>0</v>
      </c>
      <c r="N876" s="180">
        <v>0</v>
      </c>
      <c r="O876" s="180">
        <v>0</v>
      </c>
      <c r="P876" s="180">
        <v>0</v>
      </c>
      <c r="Q876" s="180">
        <v>0</v>
      </c>
    </row>
    <row r="877" spans="11:17">
      <c r="K877" s="36" t="s">
        <v>11685</v>
      </c>
      <c r="L877" s="180">
        <v>0</v>
      </c>
      <c r="M877" s="180">
        <v>0</v>
      </c>
      <c r="N877" s="180">
        <v>0</v>
      </c>
      <c r="O877" s="180">
        <v>0</v>
      </c>
      <c r="P877" s="180">
        <v>0</v>
      </c>
      <c r="Q877" s="180">
        <v>0</v>
      </c>
    </row>
    <row r="878" spans="11:17">
      <c r="K878" s="36" t="s">
        <v>11685</v>
      </c>
      <c r="L878" s="180">
        <v>0</v>
      </c>
      <c r="M878" s="180">
        <v>0</v>
      </c>
      <c r="N878" s="180">
        <v>0</v>
      </c>
      <c r="O878" s="180">
        <v>0</v>
      </c>
      <c r="P878" s="180">
        <v>0</v>
      </c>
      <c r="Q878" s="180">
        <v>0</v>
      </c>
    </row>
    <row r="879" spans="11:17">
      <c r="K879" s="36" t="s">
        <v>11685</v>
      </c>
      <c r="L879" s="180">
        <v>0</v>
      </c>
      <c r="M879" s="180">
        <v>0</v>
      </c>
      <c r="N879" s="180">
        <v>0</v>
      </c>
      <c r="O879" s="180">
        <v>0</v>
      </c>
      <c r="P879" s="180">
        <v>0</v>
      </c>
      <c r="Q879" s="180">
        <v>0</v>
      </c>
    </row>
    <row r="880" spans="11:17">
      <c r="K880" s="36" t="s">
        <v>11685</v>
      </c>
      <c r="L880" s="180">
        <v>0</v>
      </c>
      <c r="M880" s="180">
        <v>0</v>
      </c>
      <c r="N880" s="180">
        <v>0</v>
      </c>
      <c r="O880" s="180">
        <v>0</v>
      </c>
      <c r="P880" s="180">
        <v>0</v>
      </c>
      <c r="Q880" s="180">
        <v>0</v>
      </c>
    </row>
    <row r="881" spans="11:17">
      <c r="K881" s="36" t="s">
        <v>11685</v>
      </c>
      <c r="L881" s="180">
        <v>0</v>
      </c>
      <c r="M881" s="180">
        <v>0</v>
      </c>
      <c r="N881" s="180">
        <v>0</v>
      </c>
      <c r="O881" s="180">
        <v>0</v>
      </c>
      <c r="P881" s="180">
        <v>0</v>
      </c>
      <c r="Q881" s="180">
        <v>0</v>
      </c>
    </row>
    <row r="882" spans="11:17">
      <c r="K882" s="36" t="s">
        <v>11685</v>
      </c>
      <c r="L882" s="180">
        <v>0</v>
      </c>
      <c r="M882" s="180">
        <v>0</v>
      </c>
      <c r="N882" s="180">
        <v>0</v>
      </c>
      <c r="O882" s="180">
        <v>0</v>
      </c>
      <c r="P882" s="180">
        <v>0</v>
      </c>
      <c r="Q882" s="180">
        <v>0</v>
      </c>
    </row>
    <row r="883" spans="11:17">
      <c r="K883" s="36" t="s">
        <v>11685</v>
      </c>
      <c r="L883" s="180">
        <v>0</v>
      </c>
      <c r="M883" s="180">
        <v>0</v>
      </c>
      <c r="N883" s="180">
        <v>0</v>
      </c>
      <c r="O883" s="180">
        <v>0</v>
      </c>
      <c r="P883" s="180">
        <v>0</v>
      </c>
      <c r="Q883" s="180">
        <v>0</v>
      </c>
    </row>
    <row r="884" spans="11:17">
      <c r="K884" s="36" t="s">
        <v>11685</v>
      </c>
      <c r="L884" s="180">
        <v>0</v>
      </c>
      <c r="M884" s="180">
        <v>0</v>
      </c>
      <c r="N884" s="180">
        <v>0</v>
      </c>
      <c r="O884" s="180">
        <v>0</v>
      </c>
      <c r="P884" s="180">
        <v>0</v>
      </c>
      <c r="Q884" s="180">
        <v>0</v>
      </c>
    </row>
    <row r="885" spans="11:17">
      <c r="K885" s="36" t="s">
        <v>11685</v>
      </c>
      <c r="L885" s="180">
        <v>0</v>
      </c>
      <c r="M885" s="180">
        <v>0</v>
      </c>
      <c r="N885" s="180">
        <v>0</v>
      </c>
      <c r="O885" s="180">
        <v>0</v>
      </c>
      <c r="P885" s="180">
        <v>0</v>
      </c>
      <c r="Q885" s="180">
        <v>0</v>
      </c>
    </row>
    <row r="886" spans="11:17">
      <c r="K886" s="36" t="s">
        <v>11685</v>
      </c>
      <c r="L886" s="180">
        <v>0</v>
      </c>
      <c r="M886" s="180">
        <v>0</v>
      </c>
      <c r="N886" s="180">
        <v>0</v>
      </c>
      <c r="O886" s="180">
        <v>0</v>
      </c>
      <c r="P886" s="180">
        <v>0</v>
      </c>
      <c r="Q886" s="180">
        <v>0</v>
      </c>
    </row>
    <row r="887" spans="11:17">
      <c r="K887" s="36" t="s">
        <v>11685</v>
      </c>
      <c r="L887" s="180">
        <v>0</v>
      </c>
      <c r="M887" s="180">
        <v>0</v>
      </c>
      <c r="N887" s="180">
        <v>0</v>
      </c>
      <c r="O887" s="180">
        <v>0</v>
      </c>
      <c r="P887" s="180">
        <v>0</v>
      </c>
      <c r="Q887" s="180">
        <v>0</v>
      </c>
    </row>
    <row r="888" spans="11:17">
      <c r="K888" s="36" t="s">
        <v>11685</v>
      </c>
      <c r="L888" s="180">
        <v>0</v>
      </c>
      <c r="M888" s="180">
        <v>0</v>
      </c>
      <c r="N888" s="180">
        <v>0</v>
      </c>
      <c r="O888" s="180">
        <v>0</v>
      </c>
      <c r="P888" s="180">
        <v>0</v>
      </c>
      <c r="Q888" s="180">
        <v>0</v>
      </c>
    </row>
    <row r="889" spans="11:17">
      <c r="K889" s="36" t="s">
        <v>11685</v>
      </c>
      <c r="L889" s="180">
        <v>0</v>
      </c>
      <c r="M889" s="180">
        <v>0</v>
      </c>
      <c r="N889" s="180">
        <v>0</v>
      </c>
      <c r="O889" s="180">
        <v>0</v>
      </c>
      <c r="P889" s="180">
        <v>0</v>
      </c>
      <c r="Q889" s="180">
        <v>0</v>
      </c>
    </row>
    <row r="890" spans="11:17">
      <c r="K890" s="36" t="s">
        <v>11685</v>
      </c>
      <c r="L890" s="180">
        <v>0</v>
      </c>
      <c r="M890" s="180">
        <v>0</v>
      </c>
      <c r="N890" s="180">
        <v>0</v>
      </c>
      <c r="O890" s="180">
        <v>0</v>
      </c>
      <c r="P890" s="180">
        <v>0</v>
      </c>
      <c r="Q890" s="180">
        <v>0</v>
      </c>
    </row>
    <row r="891" spans="11:17">
      <c r="K891" s="36" t="s">
        <v>11685</v>
      </c>
      <c r="L891" s="180">
        <v>0</v>
      </c>
      <c r="M891" s="180">
        <v>0</v>
      </c>
      <c r="N891" s="180">
        <v>0</v>
      </c>
      <c r="O891" s="180">
        <v>0</v>
      </c>
      <c r="P891" s="180">
        <v>0</v>
      </c>
      <c r="Q891" s="180">
        <v>0</v>
      </c>
    </row>
    <row r="892" spans="11:17">
      <c r="K892" s="36" t="s">
        <v>11685</v>
      </c>
      <c r="L892" s="180">
        <v>0</v>
      </c>
      <c r="M892" s="180">
        <v>0</v>
      </c>
      <c r="N892" s="180">
        <v>0</v>
      </c>
      <c r="O892" s="180">
        <v>0</v>
      </c>
      <c r="P892" s="180">
        <v>0</v>
      </c>
      <c r="Q892" s="180">
        <v>0</v>
      </c>
    </row>
    <row r="893" spans="11:17">
      <c r="K893" s="36" t="s">
        <v>11685</v>
      </c>
      <c r="L893" s="180">
        <v>0</v>
      </c>
      <c r="M893" s="180">
        <v>0</v>
      </c>
      <c r="N893" s="180">
        <v>0</v>
      </c>
      <c r="O893" s="180">
        <v>0</v>
      </c>
      <c r="P893" s="180">
        <v>0</v>
      </c>
      <c r="Q893" s="180">
        <v>0</v>
      </c>
    </row>
    <row r="894" spans="11:17">
      <c r="K894" s="36" t="s">
        <v>11685</v>
      </c>
      <c r="L894" s="180">
        <v>0</v>
      </c>
      <c r="M894" s="180">
        <v>0</v>
      </c>
      <c r="N894" s="180">
        <v>0</v>
      </c>
      <c r="O894" s="180">
        <v>0</v>
      </c>
      <c r="P894" s="180">
        <v>0</v>
      </c>
      <c r="Q894" s="180">
        <v>0</v>
      </c>
    </row>
    <row r="895" spans="11:17">
      <c r="K895" s="36" t="s">
        <v>11685</v>
      </c>
      <c r="L895" s="180">
        <v>0</v>
      </c>
      <c r="M895" s="180">
        <v>0</v>
      </c>
      <c r="N895" s="180">
        <v>0</v>
      </c>
      <c r="O895" s="180">
        <v>0</v>
      </c>
      <c r="P895" s="180">
        <v>0</v>
      </c>
      <c r="Q895" s="180">
        <v>0</v>
      </c>
    </row>
    <row r="896" spans="11:17">
      <c r="K896" s="36" t="s">
        <v>11685</v>
      </c>
      <c r="L896" s="180">
        <v>0</v>
      </c>
      <c r="M896" s="180">
        <v>0</v>
      </c>
      <c r="N896" s="180">
        <v>0</v>
      </c>
      <c r="O896" s="180">
        <v>0</v>
      </c>
      <c r="P896" s="180">
        <v>0</v>
      </c>
      <c r="Q896" s="180">
        <v>0</v>
      </c>
    </row>
    <row r="897" spans="11:17">
      <c r="K897" s="36" t="s">
        <v>11685</v>
      </c>
      <c r="L897" s="180">
        <v>0</v>
      </c>
      <c r="M897" s="180">
        <v>0</v>
      </c>
      <c r="N897" s="180">
        <v>0</v>
      </c>
      <c r="O897" s="180">
        <v>0</v>
      </c>
      <c r="P897" s="180">
        <v>0</v>
      </c>
      <c r="Q897" s="180">
        <v>0</v>
      </c>
    </row>
    <row r="898" spans="11:17">
      <c r="K898" s="36" t="s">
        <v>11685</v>
      </c>
      <c r="L898" s="180">
        <v>0</v>
      </c>
      <c r="M898" s="180">
        <v>0</v>
      </c>
      <c r="N898" s="180">
        <v>0</v>
      </c>
      <c r="O898" s="180">
        <v>0</v>
      </c>
      <c r="P898" s="180">
        <v>0</v>
      </c>
      <c r="Q898" s="180">
        <v>0</v>
      </c>
    </row>
    <row r="899" spans="11:17">
      <c r="K899" s="36" t="s">
        <v>11685</v>
      </c>
      <c r="L899" s="180">
        <v>0</v>
      </c>
      <c r="M899" s="180">
        <v>0</v>
      </c>
      <c r="N899" s="180">
        <v>0</v>
      </c>
      <c r="O899" s="180">
        <v>0</v>
      </c>
      <c r="P899" s="180">
        <v>0</v>
      </c>
      <c r="Q899" s="180">
        <v>0</v>
      </c>
    </row>
    <row r="900" spans="11:17">
      <c r="K900" s="36" t="s">
        <v>11685</v>
      </c>
      <c r="L900" s="180">
        <v>0</v>
      </c>
      <c r="M900" s="180">
        <v>0</v>
      </c>
      <c r="N900" s="180">
        <v>0</v>
      </c>
      <c r="O900" s="180">
        <v>0</v>
      </c>
      <c r="P900" s="180">
        <v>0</v>
      </c>
      <c r="Q900" s="180">
        <v>0</v>
      </c>
    </row>
    <row r="901" spans="11:17">
      <c r="K901" s="36" t="s">
        <v>11685</v>
      </c>
      <c r="L901" s="180">
        <v>0</v>
      </c>
      <c r="M901" s="180">
        <v>0</v>
      </c>
      <c r="N901" s="180">
        <v>0</v>
      </c>
      <c r="O901" s="180">
        <v>0</v>
      </c>
      <c r="P901" s="180">
        <v>0</v>
      </c>
      <c r="Q901" s="180">
        <v>0</v>
      </c>
    </row>
    <row r="902" spans="11:17">
      <c r="K902" s="36" t="s">
        <v>11685</v>
      </c>
      <c r="L902" s="180">
        <v>0</v>
      </c>
      <c r="M902" s="180">
        <v>0</v>
      </c>
      <c r="N902" s="180">
        <v>0</v>
      </c>
      <c r="O902" s="180">
        <v>0</v>
      </c>
      <c r="P902" s="180">
        <v>0</v>
      </c>
      <c r="Q902" s="180">
        <v>0</v>
      </c>
    </row>
    <row r="903" spans="11:17">
      <c r="K903" s="36" t="s">
        <v>11685</v>
      </c>
      <c r="L903" s="180">
        <v>0</v>
      </c>
      <c r="M903" s="180">
        <v>0</v>
      </c>
      <c r="N903" s="180">
        <v>0</v>
      </c>
      <c r="O903" s="180">
        <v>0</v>
      </c>
      <c r="P903" s="180">
        <v>0</v>
      </c>
      <c r="Q903" s="180">
        <v>0</v>
      </c>
    </row>
    <row r="904" spans="11:17">
      <c r="K904" s="36" t="s">
        <v>11685</v>
      </c>
      <c r="L904" s="180">
        <v>0</v>
      </c>
      <c r="M904" s="180">
        <v>0</v>
      </c>
      <c r="N904" s="180">
        <v>0</v>
      </c>
      <c r="O904" s="180">
        <v>0</v>
      </c>
      <c r="P904" s="180">
        <v>0</v>
      </c>
      <c r="Q904" s="180">
        <v>0</v>
      </c>
    </row>
    <row r="905" spans="11:17">
      <c r="K905" s="36" t="s">
        <v>11685</v>
      </c>
      <c r="L905" s="180">
        <v>0</v>
      </c>
      <c r="M905" s="180">
        <v>0</v>
      </c>
      <c r="N905" s="180">
        <v>0</v>
      </c>
      <c r="O905" s="180">
        <v>0</v>
      </c>
      <c r="P905" s="180">
        <v>0</v>
      </c>
      <c r="Q905" s="180">
        <v>0</v>
      </c>
    </row>
    <row r="906" spans="11:17">
      <c r="K906" s="36" t="s">
        <v>11685</v>
      </c>
      <c r="L906" s="180">
        <v>0</v>
      </c>
      <c r="M906" s="180">
        <v>0</v>
      </c>
      <c r="N906" s="180">
        <v>0</v>
      </c>
      <c r="O906" s="180">
        <v>0</v>
      </c>
      <c r="P906" s="180">
        <v>0</v>
      </c>
      <c r="Q906" s="180">
        <v>0</v>
      </c>
    </row>
    <row r="907" spans="11:17">
      <c r="K907" s="36" t="s">
        <v>11685</v>
      </c>
      <c r="L907" s="180">
        <v>0</v>
      </c>
      <c r="M907" s="180">
        <v>0</v>
      </c>
      <c r="N907" s="180">
        <v>0</v>
      </c>
      <c r="O907" s="180">
        <v>0</v>
      </c>
      <c r="P907" s="180">
        <v>0</v>
      </c>
      <c r="Q907" s="180">
        <v>0</v>
      </c>
    </row>
    <row r="908" spans="11:17">
      <c r="K908" s="36" t="s">
        <v>11685</v>
      </c>
      <c r="L908" s="180">
        <v>0</v>
      </c>
      <c r="M908" s="180">
        <v>0</v>
      </c>
      <c r="N908" s="180">
        <v>0</v>
      </c>
      <c r="O908" s="180">
        <v>0</v>
      </c>
      <c r="P908" s="180">
        <v>0</v>
      </c>
      <c r="Q908" s="180">
        <v>0</v>
      </c>
    </row>
    <row r="909" spans="11:17">
      <c r="K909" s="36" t="s">
        <v>11685</v>
      </c>
      <c r="L909" s="180">
        <v>0</v>
      </c>
      <c r="M909" s="180">
        <v>0</v>
      </c>
      <c r="N909" s="180">
        <v>0</v>
      </c>
      <c r="O909" s="180">
        <v>0</v>
      </c>
      <c r="P909" s="180">
        <v>0</v>
      </c>
      <c r="Q909" s="180">
        <v>0</v>
      </c>
    </row>
    <row r="910" spans="11:17">
      <c r="K910" s="36" t="s">
        <v>11685</v>
      </c>
      <c r="L910" s="180">
        <v>0</v>
      </c>
      <c r="M910" s="180">
        <v>0</v>
      </c>
      <c r="N910" s="180">
        <v>0</v>
      </c>
      <c r="O910" s="180">
        <v>0</v>
      </c>
      <c r="P910" s="180">
        <v>0</v>
      </c>
      <c r="Q910" s="180">
        <v>0</v>
      </c>
    </row>
    <row r="911" spans="11:17">
      <c r="K911" s="36" t="s">
        <v>11685</v>
      </c>
      <c r="L911" s="180">
        <v>0</v>
      </c>
      <c r="M911" s="180">
        <v>0</v>
      </c>
      <c r="N911" s="180">
        <v>0</v>
      </c>
      <c r="O911" s="180">
        <v>0</v>
      </c>
      <c r="P911" s="180">
        <v>0</v>
      </c>
      <c r="Q911" s="180">
        <v>0</v>
      </c>
    </row>
    <row r="912" spans="11:17">
      <c r="K912" s="36" t="s">
        <v>11685</v>
      </c>
      <c r="L912" s="180">
        <v>0</v>
      </c>
      <c r="M912" s="180">
        <v>0</v>
      </c>
      <c r="N912" s="180">
        <v>0</v>
      </c>
      <c r="O912" s="180">
        <v>0</v>
      </c>
      <c r="P912" s="180">
        <v>0</v>
      </c>
      <c r="Q912" s="180">
        <v>0</v>
      </c>
    </row>
    <row r="913" spans="11:17">
      <c r="K913" s="36" t="s">
        <v>11685</v>
      </c>
      <c r="L913" s="180">
        <v>0</v>
      </c>
      <c r="M913" s="180">
        <v>0</v>
      </c>
      <c r="N913" s="180">
        <v>0</v>
      </c>
      <c r="O913" s="180">
        <v>0</v>
      </c>
      <c r="P913" s="180">
        <v>0</v>
      </c>
      <c r="Q913" s="180">
        <v>0</v>
      </c>
    </row>
    <row r="914" spans="11:17">
      <c r="K914" s="36" t="s">
        <v>11685</v>
      </c>
      <c r="L914" s="180">
        <v>0</v>
      </c>
      <c r="M914" s="180">
        <v>0</v>
      </c>
      <c r="N914" s="180">
        <v>0</v>
      </c>
      <c r="O914" s="180">
        <v>0</v>
      </c>
      <c r="P914" s="180">
        <v>0</v>
      </c>
      <c r="Q914" s="180">
        <v>0</v>
      </c>
    </row>
    <row r="915" spans="11:17">
      <c r="K915" s="36" t="s">
        <v>11685</v>
      </c>
      <c r="L915" s="180">
        <v>0</v>
      </c>
      <c r="M915" s="180">
        <v>0</v>
      </c>
      <c r="N915" s="180">
        <v>0</v>
      </c>
      <c r="O915" s="180">
        <v>0</v>
      </c>
      <c r="P915" s="180">
        <v>0</v>
      </c>
      <c r="Q915" s="180">
        <v>0</v>
      </c>
    </row>
    <row r="916" spans="11:17">
      <c r="K916" s="36" t="s">
        <v>11685</v>
      </c>
      <c r="L916" s="180">
        <v>0</v>
      </c>
      <c r="M916" s="180">
        <v>0</v>
      </c>
      <c r="N916" s="180">
        <v>0</v>
      </c>
      <c r="O916" s="180">
        <v>0</v>
      </c>
      <c r="P916" s="180">
        <v>0</v>
      </c>
      <c r="Q916" s="180">
        <v>0</v>
      </c>
    </row>
    <row r="917" spans="11:17">
      <c r="K917" s="36" t="s">
        <v>11685</v>
      </c>
      <c r="L917" s="180">
        <v>0</v>
      </c>
      <c r="M917" s="180">
        <v>0</v>
      </c>
      <c r="N917" s="180">
        <v>0</v>
      </c>
      <c r="O917" s="180">
        <v>0</v>
      </c>
      <c r="P917" s="180">
        <v>0</v>
      </c>
      <c r="Q917" s="180">
        <v>0</v>
      </c>
    </row>
    <row r="918" spans="11:17">
      <c r="K918" s="36" t="s">
        <v>11685</v>
      </c>
      <c r="L918" s="180">
        <v>0</v>
      </c>
      <c r="M918" s="180">
        <v>0</v>
      </c>
      <c r="N918" s="180">
        <v>0</v>
      </c>
      <c r="O918" s="180">
        <v>0</v>
      </c>
      <c r="P918" s="180">
        <v>0</v>
      </c>
      <c r="Q918" s="180">
        <v>0</v>
      </c>
    </row>
    <row r="919" spans="11:17">
      <c r="K919" s="36" t="s">
        <v>11685</v>
      </c>
      <c r="L919" s="180">
        <v>0</v>
      </c>
      <c r="M919" s="180">
        <v>0</v>
      </c>
      <c r="N919" s="180">
        <v>0</v>
      </c>
      <c r="O919" s="180">
        <v>0</v>
      </c>
      <c r="P919" s="180">
        <v>0</v>
      </c>
      <c r="Q919" s="180">
        <v>0</v>
      </c>
    </row>
    <row r="920" spans="11:17">
      <c r="K920" s="36" t="s">
        <v>11685</v>
      </c>
      <c r="L920" s="180">
        <v>0</v>
      </c>
      <c r="M920" s="180">
        <v>0</v>
      </c>
      <c r="N920" s="180">
        <v>0</v>
      </c>
      <c r="O920" s="180">
        <v>0</v>
      </c>
      <c r="P920" s="180">
        <v>0</v>
      </c>
      <c r="Q920" s="180">
        <v>0</v>
      </c>
    </row>
    <row r="921" spans="11:17">
      <c r="K921" s="36" t="s">
        <v>11685</v>
      </c>
      <c r="L921" s="180">
        <v>0</v>
      </c>
      <c r="M921" s="180">
        <v>0</v>
      </c>
      <c r="N921" s="180">
        <v>0</v>
      </c>
      <c r="O921" s="180">
        <v>0</v>
      </c>
      <c r="P921" s="180">
        <v>0</v>
      </c>
      <c r="Q921" s="180">
        <v>0</v>
      </c>
    </row>
    <row r="922" spans="11:17">
      <c r="K922" s="36" t="s">
        <v>11685</v>
      </c>
      <c r="L922" s="180">
        <v>0</v>
      </c>
      <c r="M922" s="180">
        <v>0</v>
      </c>
      <c r="N922" s="180">
        <v>0</v>
      </c>
      <c r="O922" s="180">
        <v>0</v>
      </c>
      <c r="P922" s="180">
        <v>0</v>
      </c>
      <c r="Q922" s="180">
        <v>0</v>
      </c>
    </row>
    <row r="923" spans="11:17">
      <c r="K923" s="36" t="s">
        <v>11685</v>
      </c>
      <c r="L923" s="180">
        <v>0</v>
      </c>
      <c r="M923" s="180">
        <v>0</v>
      </c>
      <c r="N923" s="180">
        <v>0</v>
      </c>
      <c r="O923" s="180">
        <v>0</v>
      </c>
      <c r="P923" s="180">
        <v>0</v>
      </c>
      <c r="Q923" s="180">
        <v>0</v>
      </c>
    </row>
    <row r="924" spans="11:17">
      <c r="K924" s="36" t="s">
        <v>11685</v>
      </c>
      <c r="L924" s="180">
        <v>0</v>
      </c>
      <c r="M924" s="180">
        <v>0</v>
      </c>
      <c r="N924" s="180">
        <v>0</v>
      </c>
      <c r="O924" s="180">
        <v>0</v>
      </c>
      <c r="P924" s="180">
        <v>0</v>
      </c>
      <c r="Q924" s="180">
        <v>0</v>
      </c>
    </row>
    <row r="925" spans="11:17">
      <c r="K925" s="36" t="s">
        <v>11685</v>
      </c>
      <c r="L925" s="180">
        <v>0</v>
      </c>
      <c r="M925" s="180">
        <v>0</v>
      </c>
      <c r="N925" s="180">
        <v>0</v>
      </c>
      <c r="O925" s="180">
        <v>0</v>
      </c>
      <c r="P925" s="180">
        <v>0</v>
      </c>
      <c r="Q925" s="180">
        <v>0</v>
      </c>
    </row>
    <row r="926" spans="11:17">
      <c r="K926" s="36" t="s">
        <v>11685</v>
      </c>
      <c r="L926" s="180">
        <v>0</v>
      </c>
      <c r="M926" s="180">
        <v>0</v>
      </c>
      <c r="N926" s="180">
        <v>0</v>
      </c>
      <c r="O926" s="180">
        <v>0</v>
      </c>
      <c r="P926" s="180">
        <v>0</v>
      </c>
      <c r="Q926" s="180">
        <v>0</v>
      </c>
    </row>
    <row r="927" spans="11:17">
      <c r="K927" s="36" t="s">
        <v>11685</v>
      </c>
      <c r="L927" s="180">
        <v>0</v>
      </c>
      <c r="M927" s="180">
        <v>0</v>
      </c>
      <c r="N927" s="180">
        <v>0</v>
      </c>
      <c r="O927" s="180">
        <v>0</v>
      </c>
      <c r="P927" s="180">
        <v>0</v>
      </c>
      <c r="Q927" s="180">
        <v>0</v>
      </c>
    </row>
    <row r="928" spans="11:17">
      <c r="K928" s="36" t="s">
        <v>11685</v>
      </c>
      <c r="L928" s="180">
        <v>0</v>
      </c>
      <c r="M928" s="180">
        <v>0</v>
      </c>
      <c r="N928" s="180">
        <v>0</v>
      </c>
      <c r="O928" s="180">
        <v>0</v>
      </c>
      <c r="P928" s="180">
        <v>0</v>
      </c>
      <c r="Q928" s="180">
        <v>0</v>
      </c>
    </row>
    <row r="929" spans="11:17">
      <c r="K929" s="36" t="s">
        <v>11685</v>
      </c>
      <c r="L929" s="180">
        <v>0</v>
      </c>
      <c r="M929" s="180">
        <v>0</v>
      </c>
      <c r="N929" s="180">
        <v>0</v>
      </c>
      <c r="O929" s="180">
        <v>0</v>
      </c>
      <c r="P929" s="180">
        <v>0</v>
      </c>
      <c r="Q929" s="180">
        <v>0</v>
      </c>
    </row>
    <row r="930" spans="11:17">
      <c r="K930" s="36" t="s">
        <v>11685</v>
      </c>
      <c r="L930" s="180">
        <v>0</v>
      </c>
      <c r="M930" s="180">
        <v>0</v>
      </c>
      <c r="N930" s="180">
        <v>0</v>
      </c>
      <c r="O930" s="180">
        <v>0</v>
      </c>
      <c r="P930" s="180">
        <v>0</v>
      </c>
      <c r="Q930" s="180">
        <v>0</v>
      </c>
    </row>
    <row r="931" spans="11:17">
      <c r="K931" s="36" t="s">
        <v>11685</v>
      </c>
      <c r="L931" s="180">
        <v>0</v>
      </c>
      <c r="M931" s="180">
        <v>0</v>
      </c>
      <c r="N931" s="180">
        <v>0</v>
      </c>
      <c r="O931" s="180">
        <v>0</v>
      </c>
      <c r="P931" s="180">
        <v>0</v>
      </c>
      <c r="Q931" s="180">
        <v>0</v>
      </c>
    </row>
    <row r="932" spans="11:17">
      <c r="K932" s="36" t="s">
        <v>11685</v>
      </c>
      <c r="L932" s="180">
        <v>0</v>
      </c>
      <c r="M932" s="180">
        <v>0</v>
      </c>
      <c r="N932" s="180">
        <v>0</v>
      </c>
      <c r="O932" s="180">
        <v>0</v>
      </c>
      <c r="P932" s="180">
        <v>0</v>
      </c>
      <c r="Q932" s="180">
        <v>0</v>
      </c>
    </row>
    <row r="933" spans="11:17">
      <c r="K933" s="36" t="s">
        <v>11685</v>
      </c>
      <c r="L933" s="180">
        <v>0</v>
      </c>
      <c r="M933" s="180">
        <v>0</v>
      </c>
      <c r="N933" s="180">
        <v>0</v>
      </c>
      <c r="O933" s="180">
        <v>0</v>
      </c>
      <c r="P933" s="180">
        <v>0</v>
      </c>
      <c r="Q933" s="180">
        <v>0</v>
      </c>
    </row>
    <row r="934" spans="11:17">
      <c r="K934" s="36" t="s">
        <v>11685</v>
      </c>
      <c r="L934" s="180">
        <v>0</v>
      </c>
      <c r="M934" s="180">
        <v>0</v>
      </c>
      <c r="N934" s="180">
        <v>0</v>
      </c>
      <c r="O934" s="180">
        <v>0</v>
      </c>
      <c r="P934" s="180">
        <v>0</v>
      </c>
      <c r="Q934" s="180">
        <v>0</v>
      </c>
    </row>
    <row r="935" spans="11:17">
      <c r="K935" s="36" t="s">
        <v>11685</v>
      </c>
      <c r="L935" s="180">
        <v>0</v>
      </c>
      <c r="M935" s="180">
        <v>0</v>
      </c>
      <c r="N935" s="180">
        <v>0</v>
      </c>
      <c r="O935" s="180">
        <v>0</v>
      </c>
      <c r="P935" s="180">
        <v>0</v>
      </c>
      <c r="Q935" s="180">
        <v>0</v>
      </c>
    </row>
    <row r="936" spans="11:17">
      <c r="K936" s="36" t="s">
        <v>11685</v>
      </c>
      <c r="L936" s="180">
        <v>0</v>
      </c>
      <c r="M936" s="180">
        <v>0</v>
      </c>
      <c r="N936" s="180">
        <v>0</v>
      </c>
      <c r="O936" s="180">
        <v>0</v>
      </c>
      <c r="P936" s="180">
        <v>0</v>
      </c>
      <c r="Q936" s="180">
        <v>0</v>
      </c>
    </row>
    <row r="937" spans="11:17">
      <c r="K937" s="36" t="s">
        <v>11685</v>
      </c>
      <c r="L937" s="180">
        <v>0</v>
      </c>
      <c r="M937" s="180">
        <v>0</v>
      </c>
      <c r="N937" s="180">
        <v>0</v>
      </c>
      <c r="O937" s="180">
        <v>0</v>
      </c>
      <c r="P937" s="180">
        <v>0</v>
      </c>
      <c r="Q937" s="180">
        <v>0</v>
      </c>
    </row>
    <row r="938" spans="11:17">
      <c r="K938" s="36" t="s">
        <v>11685</v>
      </c>
      <c r="L938" s="180">
        <v>0</v>
      </c>
      <c r="M938" s="180">
        <v>0</v>
      </c>
      <c r="N938" s="180">
        <v>0</v>
      </c>
      <c r="O938" s="180">
        <v>0</v>
      </c>
      <c r="P938" s="180">
        <v>0</v>
      </c>
      <c r="Q938" s="180">
        <v>0</v>
      </c>
    </row>
    <row r="939" spans="11:17">
      <c r="K939" s="36" t="s">
        <v>11685</v>
      </c>
      <c r="L939" s="180">
        <v>0</v>
      </c>
      <c r="M939" s="180">
        <v>0</v>
      </c>
      <c r="N939" s="180">
        <v>0</v>
      </c>
      <c r="O939" s="180">
        <v>0</v>
      </c>
      <c r="P939" s="180">
        <v>0</v>
      </c>
      <c r="Q939" s="180">
        <v>0</v>
      </c>
    </row>
    <row r="940" spans="11:17">
      <c r="K940" s="36" t="s">
        <v>11685</v>
      </c>
      <c r="L940" s="180">
        <v>0</v>
      </c>
      <c r="M940" s="180">
        <v>0</v>
      </c>
      <c r="N940" s="180">
        <v>0</v>
      </c>
      <c r="O940" s="180">
        <v>0</v>
      </c>
      <c r="P940" s="180">
        <v>0</v>
      </c>
      <c r="Q940" s="180">
        <v>0</v>
      </c>
    </row>
    <row r="941" spans="11:17">
      <c r="K941" s="36" t="s">
        <v>11685</v>
      </c>
      <c r="L941" s="180">
        <v>0</v>
      </c>
      <c r="M941" s="180">
        <v>0</v>
      </c>
      <c r="N941" s="180">
        <v>0</v>
      </c>
      <c r="O941" s="180">
        <v>0</v>
      </c>
      <c r="P941" s="180">
        <v>0</v>
      </c>
      <c r="Q941" s="180">
        <v>0</v>
      </c>
    </row>
    <row r="942" spans="11:17">
      <c r="K942" s="36" t="s">
        <v>11685</v>
      </c>
      <c r="L942" s="180">
        <v>0</v>
      </c>
      <c r="M942" s="180">
        <v>0</v>
      </c>
      <c r="N942" s="180">
        <v>0</v>
      </c>
      <c r="O942" s="180">
        <v>0</v>
      </c>
      <c r="P942" s="180">
        <v>0</v>
      </c>
      <c r="Q942" s="180">
        <v>0</v>
      </c>
    </row>
    <row r="943" spans="11:17">
      <c r="K943" s="36" t="s">
        <v>11685</v>
      </c>
      <c r="L943" s="180">
        <v>0</v>
      </c>
      <c r="M943" s="180">
        <v>0</v>
      </c>
      <c r="N943" s="180">
        <v>0</v>
      </c>
      <c r="O943" s="180">
        <v>0</v>
      </c>
      <c r="P943" s="180">
        <v>0</v>
      </c>
      <c r="Q943" s="180">
        <v>0</v>
      </c>
    </row>
    <row r="944" spans="11:17">
      <c r="K944" s="36" t="s">
        <v>11685</v>
      </c>
      <c r="L944" s="180">
        <v>0</v>
      </c>
      <c r="M944" s="180">
        <v>0</v>
      </c>
      <c r="N944" s="180">
        <v>0</v>
      </c>
      <c r="O944" s="180">
        <v>0</v>
      </c>
      <c r="P944" s="180">
        <v>0</v>
      </c>
      <c r="Q944" s="180">
        <v>0</v>
      </c>
    </row>
    <row r="945" spans="11:17">
      <c r="K945" s="36" t="s">
        <v>11685</v>
      </c>
      <c r="L945" s="180">
        <v>0</v>
      </c>
      <c r="M945" s="180">
        <v>0</v>
      </c>
      <c r="N945" s="180">
        <v>0</v>
      </c>
      <c r="O945" s="180">
        <v>0</v>
      </c>
      <c r="P945" s="180">
        <v>0</v>
      </c>
      <c r="Q945" s="180">
        <v>0</v>
      </c>
    </row>
    <row r="946" spans="11:17">
      <c r="K946" s="36" t="s">
        <v>11685</v>
      </c>
      <c r="L946" s="180">
        <v>0</v>
      </c>
      <c r="M946" s="180">
        <v>0</v>
      </c>
      <c r="N946" s="180">
        <v>0</v>
      </c>
      <c r="O946" s="180">
        <v>0</v>
      </c>
      <c r="P946" s="180">
        <v>0</v>
      </c>
      <c r="Q946" s="180">
        <v>0</v>
      </c>
    </row>
    <row r="947" spans="11:17">
      <c r="K947" s="36" t="s">
        <v>11685</v>
      </c>
      <c r="L947" s="180">
        <v>0</v>
      </c>
      <c r="M947" s="180">
        <v>0</v>
      </c>
      <c r="N947" s="180">
        <v>0</v>
      </c>
      <c r="O947" s="180">
        <v>0</v>
      </c>
      <c r="P947" s="180">
        <v>0</v>
      </c>
      <c r="Q947" s="180">
        <v>0</v>
      </c>
    </row>
    <row r="948" spans="11:17">
      <c r="K948" s="36" t="s">
        <v>11685</v>
      </c>
      <c r="L948" s="180">
        <v>0</v>
      </c>
      <c r="M948" s="180">
        <v>0</v>
      </c>
      <c r="N948" s="180">
        <v>0</v>
      </c>
      <c r="O948" s="180">
        <v>0</v>
      </c>
      <c r="P948" s="180">
        <v>0</v>
      </c>
      <c r="Q948" s="180">
        <v>0</v>
      </c>
    </row>
    <row r="949" spans="11:17">
      <c r="K949" s="36" t="s">
        <v>11685</v>
      </c>
      <c r="L949" s="180">
        <v>0</v>
      </c>
      <c r="M949" s="180">
        <v>0</v>
      </c>
      <c r="N949" s="180">
        <v>0</v>
      </c>
      <c r="O949" s="180">
        <v>0</v>
      </c>
      <c r="P949" s="180">
        <v>0</v>
      </c>
      <c r="Q949" s="180">
        <v>0</v>
      </c>
    </row>
    <row r="950" spans="11:17">
      <c r="K950" s="36" t="s">
        <v>11685</v>
      </c>
      <c r="L950" s="180">
        <v>0</v>
      </c>
      <c r="M950" s="180">
        <v>0</v>
      </c>
      <c r="N950" s="180">
        <v>0</v>
      </c>
      <c r="O950" s="180">
        <v>0</v>
      </c>
      <c r="P950" s="180">
        <v>0</v>
      </c>
      <c r="Q950" s="180">
        <v>0</v>
      </c>
    </row>
    <row r="951" spans="11:17">
      <c r="K951" s="36" t="s">
        <v>11685</v>
      </c>
      <c r="L951" s="180">
        <v>0</v>
      </c>
      <c r="M951" s="180">
        <v>0</v>
      </c>
      <c r="N951" s="180">
        <v>0</v>
      </c>
      <c r="O951" s="180">
        <v>0</v>
      </c>
      <c r="P951" s="180">
        <v>0</v>
      </c>
      <c r="Q951" s="180">
        <v>0</v>
      </c>
    </row>
    <row r="952" spans="11:17">
      <c r="K952" s="36" t="s">
        <v>11685</v>
      </c>
      <c r="L952" s="180">
        <v>0</v>
      </c>
      <c r="M952" s="180">
        <v>0</v>
      </c>
      <c r="N952" s="180">
        <v>0</v>
      </c>
      <c r="O952" s="180">
        <v>0</v>
      </c>
      <c r="P952" s="180">
        <v>0</v>
      </c>
      <c r="Q952" s="180">
        <v>0</v>
      </c>
    </row>
    <row r="953" spans="11:17">
      <c r="K953" s="36" t="s">
        <v>11685</v>
      </c>
      <c r="L953" s="180">
        <v>0</v>
      </c>
      <c r="M953" s="180">
        <v>0</v>
      </c>
      <c r="N953" s="180">
        <v>0</v>
      </c>
      <c r="O953" s="180">
        <v>0</v>
      </c>
      <c r="P953" s="180">
        <v>0</v>
      </c>
      <c r="Q953" s="180">
        <v>0</v>
      </c>
    </row>
    <row r="954" spans="11:17">
      <c r="K954" s="36" t="s">
        <v>11685</v>
      </c>
      <c r="L954" s="180">
        <v>0</v>
      </c>
      <c r="M954" s="180">
        <v>0</v>
      </c>
      <c r="N954" s="180">
        <v>0</v>
      </c>
      <c r="O954" s="180">
        <v>0</v>
      </c>
      <c r="P954" s="180">
        <v>0</v>
      </c>
      <c r="Q954" s="180">
        <v>0</v>
      </c>
    </row>
    <row r="955" spans="11:17">
      <c r="K955" s="36" t="s">
        <v>11685</v>
      </c>
      <c r="L955" s="180">
        <v>0</v>
      </c>
      <c r="M955" s="180">
        <v>0</v>
      </c>
      <c r="N955" s="180">
        <v>0</v>
      </c>
      <c r="O955" s="180">
        <v>0</v>
      </c>
      <c r="P955" s="180">
        <v>0</v>
      </c>
      <c r="Q955" s="180">
        <v>0</v>
      </c>
    </row>
    <row r="956" spans="11:17">
      <c r="K956" s="36" t="s">
        <v>11685</v>
      </c>
      <c r="L956" s="180">
        <v>0</v>
      </c>
      <c r="M956" s="180">
        <v>0</v>
      </c>
      <c r="N956" s="180">
        <v>0</v>
      </c>
      <c r="O956" s="180">
        <v>0</v>
      </c>
      <c r="P956" s="180">
        <v>0</v>
      </c>
      <c r="Q956" s="180">
        <v>0</v>
      </c>
    </row>
    <row r="957" spans="11:17">
      <c r="K957" s="36" t="s">
        <v>11685</v>
      </c>
      <c r="L957" s="180">
        <v>0</v>
      </c>
      <c r="M957" s="180">
        <v>0</v>
      </c>
      <c r="N957" s="180">
        <v>0</v>
      </c>
      <c r="O957" s="180">
        <v>0</v>
      </c>
      <c r="P957" s="180">
        <v>0</v>
      </c>
      <c r="Q957" s="180">
        <v>0</v>
      </c>
    </row>
    <row r="958" spans="11:17">
      <c r="K958" s="36" t="s">
        <v>11685</v>
      </c>
      <c r="L958" s="180">
        <v>0</v>
      </c>
      <c r="M958" s="180">
        <v>0</v>
      </c>
      <c r="N958" s="180">
        <v>0</v>
      </c>
      <c r="O958" s="180">
        <v>0</v>
      </c>
      <c r="P958" s="180">
        <v>0</v>
      </c>
      <c r="Q958" s="180">
        <v>0</v>
      </c>
    </row>
    <row r="959" spans="11:17">
      <c r="K959" s="36" t="s">
        <v>11685</v>
      </c>
      <c r="L959" s="180">
        <v>0</v>
      </c>
      <c r="M959" s="180">
        <v>0</v>
      </c>
      <c r="N959" s="180">
        <v>0</v>
      </c>
      <c r="O959" s="180">
        <v>0</v>
      </c>
      <c r="P959" s="180">
        <v>0</v>
      </c>
      <c r="Q959" s="180">
        <v>0</v>
      </c>
    </row>
    <row r="960" spans="11:17">
      <c r="K960" s="36" t="s">
        <v>11685</v>
      </c>
      <c r="L960" s="180">
        <v>0</v>
      </c>
      <c r="M960" s="180">
        <v>0</v>
      </c>
      <c r="N960" s="180">
        <v>0</v>
      </c>
      <c r="O960" s="180">
        <v>0</v>
      </c>
      <c r="P960" s="180">
        <v>0</v>
      </c>
      <c r="Q960" s="180">
        <v>0</v>
      </c>
    </row>
    <row r="961" spans="11:17">
      <c r="K961" s="36" t="s">
        <v>11685</v>
      </c>
      <c r="L961" s="180">
        <v>0</v>
      </c>
      <c r="M961" s="180">
        <v>0</v>
      </c>
      <c r="N961" s="180">
        <v>0</v>
      </c>
      <c r="O961" s="180">
        <v>0</v>
      </c>
      <c r="P961" s="180">
        <v>0</v>
      </c>
      <c r="Q961" s="180">
        <v>0</v>
      </c>
    </row>
    <row r="962" spans="11:17">
      <c r="K962" s="36" t="s">
        <v>11685</v>
      </c>
      <c r="L962" s="180">
        <v>0</v>
      </c>
      <c r="M962" s="180">
        <v>0</v>
      </c>
      <c r="N962" s="180">
        <v>0</v>
      </c>
      <c r="O962" s="180">
        <v>0</v>
      </c>
      <c r="P962" s="180">
        <v>0</v>
      </c>
      <c r="Q962" s="180">
        <v>0</v>
      </c>
    </row>
    <row r="963" spans="11:17">
      <c r="K963" s="36" t="s">
        <v>11685</v>
      </c>
      <c r="L963" s="180">
        <v>0</v>
      </c>
      <c r="M963" s="180">
        <v>0</v>
      </c>
      <c r="N963" s="180">
        <v>0</v>
      </c>
      <c r="O963" s="180">
        <v>0</v>
      </c>
      <c r="P963" s="180">
        <v>0</v>
      </c>
      <c r="Q963" s="180">
        <v>0</v>
      </c>
    </row>
    <row r="964" spans="11:17">
      <c r="K964" s="36" t="s">
        <v>11685</v>
      </c>
      <c r="L964" s="180">
        <v>0</v>
      </c>
      <c r="M964" s="180">
        <v>0</v>
      </c>
      <c r="N964" s="180">
        <v>0</v>
      </c>
      <c r="O964" s="180">
        <v>0</v>
      </c>
      <c r="P964" s="180">
        <v>0</v>
      </c>
      <c r="Q964" s="180">
        <v>0</v>
      </c>
    </row>
    <row r="965" spans="11:17">
      <c r="K965" s="36" t="s">
        <v>11685</v>
      </c>
      <c r="L965" s="180">
        <v>0</v>
      </c>
      <c r="M965" s="180">
        <v>0</v>
      </c>
      <c r="N965" s="180">
        <v>0</v>
      </c>
      <c r="O965" s="180">
        <v>0</v>
      </c>
      <c r="P965" s="180">
        <v>0</v>
      </c>
      <c r="Q965" s="180">
        <v>0</v>
      </c>
    </row>
    <row r="966" spans="11:17">
      <c r="K966" s="36" t="s">
        <v>11685</v>
      </c>
      <c r="L966" s="180">
        <v>0</v>
      </c>
      <c r="M966" s="180">
        <v>0</v>
      </c>
      <c r="N966" s="180">
        <v>0</v>
      </c>
      <c r="O966" s="180">
        <v>0</v>
      </c>
      <c r="P966" s="180">
        <v>0</v>
      </c>
      <c r="Q966" s="180">
        <v>0</v>
      </c>
    </row>
    <row r="967" spans="11:17">
      <c r="K967" s="36" t="s">
        <v>11685</v>
      </c>
      <c r="L967" s="180">
        <v>0</v>
      </c>
      <c r="M967" s="180">
        <v>0</v>
      </c>
      <c r="N967" s="180">
        <v>0</v>
      </c>
      <c r="O967" s="180">
        <v>0</v>
      </c>
      <c r="P967" s="180">
        <v>0</v>
      </c>
      <c r="Q967" s="180">
        <v>0</v>
      </c>
    </row>
    <row r="968" spans="11:17">
      <c r="K968" s="36" t="s">
        <v>11685</v>
      </c>
      <c r="L968" s="180">
        <v>0</v>
      </c>
      <c r="M968" s="180">
        <v>0</v>
      </c>
      <c r="N968" s="180">
        <v>0</v>
      </c>
      <c r="O968" s="180">
        <v>0</v>
      </c>
      <c r="P968" s="180">
        <v>0</v>
      </c>
      <c r="Q968" s="180">
        <v>0</v>
      </c>
    </row>
    <row r="969" spans="11:17">
      <c r="K969" s="36" t="s">
        <v>11685</v>
      </c>
      <c r="L969" s="180">
        <v>0</v>
      </c>
      <c r="M969" s="180">
        <v>0</v>
      </c>
      <c r="N969" s="180">
        <v>0</v>
      </c>
      <c r="O969" s="180">
        <v>0</v>
      </c>
      <c r="P969" s="180">
        <v>0</v>
      </c>
      <c r="Q969" s="180">
        <v>0</v>
      </c>
    </row>
    <row r="970" spans="11:17">
      <c r="K970" s="36" t="s">
        <v>11685</v>
      </c>
      <c r="L970" s="180">
        <v>0</v>
      </c>
      <c r="M970" s="180">
        <v>0</v>
      </c>
      <c r="N970" s="180">
        <v>0</v>
      </c>
      <c r="O970" s="180">
        <v>0</v>
      </c>
      <c r="P970" s="180">
        <v>0</v>
      </c>
      <c r="Q970" s="180">
        <v>0</v>
      </c>
    </row>
    <row r="971" spans="11:17">
      <c r="K971" s="36" t="s">
        <v>11685</v>
      </c>
      <c r="L971" s="180">
        <v>0</v>
      </c>
      <c r="M971" s="180">
        <v>0</v>
      </c>
      <c r="N971" s="180">
        <v>0</v>
      </c>
      <c r="O971" s="180">
        <v>0</v>
      </c>
      <c r="P971" s="180">
        <v>0</v>
      </c>
      <c r="Q971" s="180">
        <v>0</v>
      </c>
    </row>
    <row r="972" spans="11:17">
      <c r="K972" s="36" t="s">
        <v>11685</v>
      </c>
      <c r="L972" s="180">
        <v>0</v>
      </c>
      <c r="M972" s="180">
        <v>0</v>
      </c>
      <c r="N972" s="180">
        <v>0</v>
      </c>
      <c r="O972" s="180">
        <v>0</v>
      </c>
      <c r="P972" s="180">
        <v>0</v>
      </c>
      <c r="Q972" s="180">
        <v>0</v>
      </c>
    </row>
    <row r="973" spans="11:17">
      <c r="K973" s="36" t="s">
        <v>11685</v>
      </c>
      <c r="L973" s="180">
        <v>0</v>
      </c>
      <c r="M973" s="180">
        <v>0</v>
      </c>
      <c r="N973" s="180">
        <v>0</v>
      </c>
      <c r="O973" s="180">
        <v>0</v>
      </c>
      <c r="P973" s="180">
        <v>0</v>
      </c>
      <c r="Q973" s="180">
        <v>0</v>
      </c>
    </row>
    <row r="974" spans="11:17">
      <c r="K974" s="36" t="s">
        <v>11685</v>
      </c>
      <c r="L974" s="180">
        <v>0</v>
      </c>
      <c r="M974" s="180">
        <v>0</v>
      </c>
      <c r="N974" s="180">
        <v>0</v>
      </c>
      <c r="O974" s="180">
        <v>0</v>
      </c>
      <c r="P974" s="180">
        <v>0</v>
      </c>
      <c r="Q974" s="180">
        <v>0</v>
      </c>
    </row>
    <row r="975" spans="11:17">
      <c r="K975" s="36" t="s">
        <v>11685</v>
      </c>
      <c r="L975" s="180">
        <v>0</v>
      </c>
      <c r="M975" s="180">
        <v>0</v>
      </c>
      <c r="N975" s="180">
        <v>0</v>
      </c>
      <c r="O975" s="180">
        <v>0</v>
      </c>
      <c r="P975" s="180">
        <v>0</v>
      </c>
      <c r="Q975" s="180">
        <v>0</v>
      </c>
    </row>
    <row r="976" spans="11:17">
      <c r="K976" s="36" t="s">
        <v>11685</v>
      </c>
      <c r="L976" s="180">
        <v>0</v>
      </c>
      <c r="M976" s="180">
        <v>0</v>
      </c>
      <c r="N976" s="180">
        <v>0</v>
      </c>
      <c r="O976" s="180">
        <v>0</v>
      </c>
      <c r="P976" s="180">
        <v>0</v>
      </c>
      <c r="Q976" s="180">
        <v>0</v>
      </c>
    </row>
    <row r="977" spans="11:17">
      <c r="K977" s="36" t="s">
        <v>11685</v>
      </c>
      <c r="L977" s="180">
        <v>0</v>
      </c>
      <c r="M977" s="180">
        <v>0</v>
      </c>
      <c r="N977" s="180">
        <v>0</v>
      </c>
      <c r="O977" s="180">
        <v>0</v>
      </c>
      <c r="P977" s="180">
        <v>0</v>
      </c>
      <c r="Q977" s="180">
        <v>0</v>
      </c>
    </row>
    <row r="978" spans="11:17">
      <c r="K978" s="36" t="s">
        <v>11685</v>
      </c>
      <c r="L978" s="180">
        <v>0</v>
      </c>
      <c r="M978" s="180">
        <v>0</v>
      </c>
      <c r="N978" s="180">
        <v>0</v>
      </c>
      <c r="O978" s="180">
        <v>0</v>
      </c>
      <c r="P978" s="180">
        <v>0</v>
      </c>
      <c r="Q978" s="180">
        <v>0</v>
      </c>
    </row>
    <row r="979" spans="11:17">
      <c r="K979" s="36" t="s">
        <v>11685</v>
      </c>
      <c r="L979" s="180">
        <v>0</v>
      </c>
      <c r="M979" s="180">
        <v>0</v>
      </c>
      <c r="N979" s="180">
        <v>0</v>
      </c>
      <c r="O979" s="180">
        <v>0</v>
      </c>
      <c r="P979" s="180">
        <v>0</v>
      </c>
      <c r="Q979" s="180">
        <v>0</v>
      </c>
    </row>
    <row r="980" spans="11:17">
      <c r="K980" s="36" t="s">
        <v>11685</v>
      </c>
      <c r="L980" s="180">
        <v>0</v>
      </c>
      <c r="M980" s="180">
        <v>0</v>
      </c>
      <c r="N980" s="180">
        <v>0</v>
      </c>
      <c r="O980" s="180">
        <v>0</v>
      </c>
      <c r="P980" s="180">
        <v>0</v>
      </c>
      <c r="Q980" s="180">
        <v>0</v>
      </c>
    </row>
    <row r="981" spans="11:17">
      <c r="K981" s="36" t="s">
        <v>11685</v>
      </c>
      <c r="L981" s="180">
        <v>0</v>
      </c>
      <c r="M981" s="180">
        <v>0</v>
      </c>
      <c r="N981" s="180">
        <v>0</v>
      </c>
      <c r="O981" s="180">
        <v>0</v>
      </c>
      <c r="P981" s="180">
        <v>0</v>
      </c>
      <c r="Q981" s="180">
        <v>0</v>
      </c>
    </row>
    <row r="982" spans="11:17">
      <c r="K982" s="36" t="s">
        <v>11685</v>
      </c>
      <c r="L982" s="180">
        <v>0</v>
      </c>
      <c r="M982" s="180">
        <v>0</v>
      </c>
      <c r="N982" s="180">
        <v>0</v>
      </c>
      <c r="O982" s="180">
        <v>0</v>
      </c>
      <c r="P982" s="180">
        <v>0</v>
      </c>
      <c r="Q982" s="180">
        <v>0</v>
      </c>
    </row>
    <row r="983" spans="11:17">
      <c r="K983" s="36" t="s">
        <v>11685</v>
      </c>
      <c r="L983" s="180">
        <v>0</v>
      </c>
      <c r="M983" s="180">
        <v>0</v>
      </c>
      <c r="N983" s="180">
        <v>0</v>
      </c>
      <c r="O983" s="180">
        <v>0</v>
      </c>
      <c r="P983" s="180">
        <v>0</v>
      </c>
      <c r="Q983" s="180">
        <v>0</v>
      </c>
    </row>
    <row r="984" spans="11:17">
      <c r="K984" s="36" t="s">
        <v>11685</v>
      </c>
      <c r="L984" s="180">
        <v>0</v>
      </c>
      <c r="M984" s="180">
        <v>0</v>
      </c>
      <c r="N984" s="180">
        <v>0</v>
      </c>
      <c r="O984" s="180">
        <v>0</v>
      </c>
      <c r="P984" s="180">
        <v>0</v>
      </c>
      <c r="Q984" s="180">
        <v>0</v>
      </c>
    </row>
    <row r="985" spans="11:17">
      <c r="K985" s="36" t="s">
        <v>11685</v>
      </c>
      <c r="L985" s="180">
        <v>0</v>
      </c>
      <c r="M985" s="180">
        <v>0</v>
      </c>
      <c r="N985" s="180">
        <v>0</v>
      </c>
      <c r="O985" s="180">
        <v>0</v>
      </c>
      <c r="P985" s="180">
        <v>0</v>
      </c>
      <c r="Q985" s="180">
        <v>0</v>
      </c>
    </row>
    <row r="986" spans="11:17">
      <c r="K986" s="36" t="s">
        <v>11685</v>
      </c>
      <c r="L986" s="180">
        <v>0</v>
      </c>
      <c r="M986" s="180">
        <v>0</v>
      </c>
      <c r="N986" s="180">
        <v>0</v>
      </c>
      <c r="O986" s="180">
        <v>0</v>
      </c>
      <c r="P986" s="180">
        <v>0</v>
      </c>
      <c r="Q986" s="180">
        <v>0</v>
      </c>
    </row>
    <row r="987" spans="11:17">
      <c r="K987" s="36" t="s">
        <v>11685</v>
      </c>
      <c r="L987" s="180">
        <v>0</v>
      </c>
      <c r="M987" s="180">
        <v>0</v>
      </c>
      <c r="N987" s="180">
        <v>0</v>
      </c>
      <c r="O987" s="180">
        <v>0</v>
      </c>
      <c r="P987" s="180">
        <v>0</v>
      </c>
      <c r="Q987" s="180">
        <v>0</v>
      </c>
    </row>
    <row r="988" spans="11:17">
      <c r="K988" s="36" t="s">
        <v>11685</v>
      </c>
      <c r="L988" s="180">
        <v>0</v>
      </c>
      <c r="M988" s="180">
        <v>0</v>
      </c>
      <c r="N988" s="180">
        <v>0</v>
      </c>
      <c r="O988" s="180">
        <v>0</v>
      </c>
      <c r="P988" s="180">
        <v>0</v>
      </c>
      <c r="Q988" s="180">
        <v>0</v>
      </c>
    </row>
    <row r="989" spans="11:17">
      <c r="K989" s="36" t="s">
        <v>11685</v>
      </c>
      <c r="L989" s="180">
        <v>0</v>
      </c>
      <c r="M989" s="180">
        <v>0</v>
      </c>
      <c r="N989" s="180">
        <v>0</v>
      </c>
      <c r="O989" s="180">
        <v>0</v>
      </c>
      <c r="P989" s="180">
        <v>0</v>
      </c>
      <c r="Q989" s="180">
        <v>0</v>
      </c>
    </row>
    <row r="990" spans="11:17">
      <c r="K990" s="36" t="s">
        <v>11685</v>
      </c>
      <c r="L990" s="180">
        <v>0</v>
      </c>
      <c r="M990" s="180">
        <v>0</v>
      </c>
      <c r="N990" s="180">
        <v>0</v>
      </c>
      <c r="O990" s="180">
        <v>0</v>
      </c>
      <c r="P990" s="180">
        <v>0</v>
      </c>
      <c r="Q990" s="180">
        <v>0</v>
      </c>
    </row>
    <row r="991" spans="11:17">
      <c r="K991" s="36" t="s">
        <v>11685</v>
      </c>
      <c r="L991" s="180">
        <v>0</v>
      </c>
      <c r="M991" s="180">
        <v>0</v>
      </c>
      <c r="N991" s="180">
        <v>0</v>
      </c>
      <c r="O991" s="180">
        <v>0</v>
      </c>
      <c r="P991" s="180">
        <v>0</v>
      </c>
      <c r="Q991" s="180">
        <v>0</v>
      </c>
    </row>
    <row r="992" spans="11:17">
      <c r="K992" s="36" t="s">
        <v>11685</v>
      </c>
      <c r="L992" s="180">
        <v>0</v>
      </c>
      <c r="M992" s="180">
        <v>0</v>
      </c>
      <c r="N992" s="180">
        <v>0</v>
      </c>
      <c r="O992" s="180">
        <v>0</v>
      </c>
      <c r="P992" s="180">
        <v>0</v>
      </c>
      <c r="Q992" s="180">
        <v>0</v>
      </c>
    </row>
    <row r="993" spans="11:17">
      <c r="K993" s="36" t="s">
        <v>11685</v>
      </c>
      <c r="L993" s="180">
        <v>0</v>
      </c>
      <c r="M993" s="180">
        <v>0</v>
      </c>
      <c r="N993" s="180">
        <v>0</v>
      </c>
      <c r="O993" s="180">
        <v>0</v>
      </c>
      <c r="P993" s="180">
        <v>0</v>
      </c>
      <c r="Q993" s="180">
        <v>0</v>
      </c>
    </row>
    <row r="994" spans="11:17">
      <c r="K994" s="36" t="s">
        <v>11685</v>
      </c>
      <c r="L994" s="180">
        <v>0</v>
      </c>
      <c r="M994" s="180">
        <v>0</v>
      </c>
      <c r="N994" s="180">
        <v>0</v>
      </c>
      <c r="O994" s="180">
        <v>0</v>
      </c>
      <c r="P994" s="180">
        <v>0</v>
      </c>
      <c r="Q994" s="180">
        <v>0</v>
      </c>
    </row>
    <row r="995" spans="11:17">
      <c r="K995" s="36" t="s">
        <v>11685</v>
      </c>
      <c r="L995" s="180">
        <v>0</v>
      </c>
      <c r="M995" s="180">
        <v>0</v>
      </c>
      <c r="N995" s="180">
        <v>0</v>
      </c>
      <c r="O995" s="180">
        <v>0</v>
      </c>
      <c r="P995" s="180">
        <v>0</v>
      </c>
      <c r="Q995" s="180">
        <v>0</v>
      </c>
    </row>
    <row r="996" spans="11:17">
      <c r="K996" s="36" t="s">
        <v>11685</v>
      </c>
      <c r="L996" s="180">
        <v>0</v>
      </c>
      <c r="M996" s="180">
        <v>0</v>
      </c>
      <c r="N996" s="180">
        <v>0</v>
      </c>
      <c r="O996" s="180">
        <v>0</v>
      </c>
      <c r="P996" s="180">
        <v>0</v>
      </c>
      <c r="Q996" s="180">
        <v>0</v>
      </c>
    </row>
    <row r="997" spans="11:17">
      <c r="K997" s="36" t="s">
        <v>11685</v>
      </c>
      <c r="L997" s="180">
        <v>0</v>
      </c>
      <c r="M997" s="180">
        <v>0</v>
      </c>
      <c r="N997" s="180">
        <v>0</v>
      </c>
      <c r="O997" s="180">
        <v>0</v>
      </c>
      <c r="P997" s="180">
        <v>0</v>
      </c>
      <c r="Q997" s="180">
        <v>0</v>
      </c>
    </row>
    <row r="998" spans="11:17">
      <c r="K998" s="36" t="s">
        <v>11685</v>
      </c>
      <c r="L998" s="180">
        <v>0</v>
      </c>
      <c r="M998" s="180">
        <v>0</v>
      </c>
      <c r="N998" s="180">
        <v>0</v>
      </c>
      <c r="O998" s="180">
        <v>0</v>
      </c>
      <c r="P998" s="180">
        <v>0</v>
      </c>
      <c r="Q998" s="180">
        <v>0</v>
      </c>
    </row>
    <row r="999" spans="11:17">
      <c r="K999" s="36" t="s">
        <v>11685</v>
      </c>
      <c r="L999" s="180">
        <v>0</v>
      </c>
      <c r="M999" s="180">
        <v>0</v>
      </c>
      <c r="N999" s="180">
        <v>0</v>
      </c>
      <c r="O999" s="180">
        <v>0</v>
      </c>
      <c r="P999" s="180">
        <v>0</v>
      </c>
      <c r="Q999" s="180">
        <v>0</v>
      </c>
    </row>
    <row r="1000" spans="11:17">
      <c r="K1000" s="36" t="s">
        <v>11685</v>
      </c>
      <c r="L1000" s="180">
        <v>0</v>
      </c>
      <c r="M1000" s="180">
        <v>0</v>
      </c>
      <c r="N1000" s="180">
        <v>0</v>
      </c>
      <c r="O1000" s="180">
        <v>0</v>
      </c>
      <c r="P1000" s="180">
        <v>0</v>
      </c>
      <c r="Q1000" s="180">
        <v>0</v>
      </c>
    </row>
    <row r="1001" spans="11:17">
      <c r="K1001" s="36" t="s">
        <v>11685</v>
      </c>
      <c r="L1001" s="180">
        <v>0</v>
      </c>
      <c r="M1001" s="180">
        <v>0</v>
      </c>
      <c r="N1001" s="180">
        <v>0</v>
      </c>
      <c r="O1001" s="180">
        <v>0</v>
      </c>
      <c r="P1001" s="180">
        <v>0</v>
      </c>
      <c r="Q1001" s="180">
        <v>0</v>
      </c>
    </row>
    <row r="1002" spans="11:17">
      <c r="K1002" s="36" t="s">
        <v>11685</v>
      </c>
      <c r="L1002" s="180">
        <v>0</v>
      </c>
      <c r="M1002" s="180">
        <v>0</v>
      </c>
      <c r="N1002" s="180">
        <v>0</v>
      </c>
      <c r="O1002" s="180">
        <v>0</v>
      </c>
      <c r="P1002" s="180">
        <v>0</v>
      </c>
      <c r="Q1002" s="180">
        <v>0</v>
      </c>
    </row>
    <row r="1003" spans="11:17">
      <c r="K1003" s="36" t="s">
        <v>11685</v>
      </c>
      <c r="L1003" s="180">
        <v>0</v>
      </c>
      <c r="M1003" s="180">
        <v>0</v>
      </c>
      <c r="N1003" s="180">
        <v>0</v>
      </c>
      <c r="O1003" s="180">
        <v>0</v>
      </c>
      <c r="P1003" s="180">
        <v>0</v>
      </c>
      <c r="Q1003" s="180">
        <v>0</v>
      </c>
    </row>
    <row r="1004" spans="11:17">
      <c r="K1004" s="36" t="s">
        <v>11685</v>
      </c>
      <c r="L1004" s="180">
        <v>0</v>
      </c>
      <c r="M1004" s="180">
        <v>0</v>
      </c>
      <c r="N1004" s="180">
        <v>0</v>
      </c>
      <c r="O1004" s="180">
        <v>0</v>
      </c>
      <c r="P1004" s="180">
        <v>0</v>
      </c>
      <c r="Q1004" s="180">
        <v>0</v>
      </c>
    </row>
    <row r="1005" spans="11:17">
      <c r="K1005" s="36" t="s">
        <v>11685</v>
      </c>
      <c r="L1005" s="180">
        <v>0</v>
      </c>
      <c r="M1005" s="180">
        <v>0</v>
      </c>
      <c r="N1005" s="180">
        <v>0</v>
      </c>
      <c r="O1005" s="180">
        <v>0</v>
      </c>
      <c r="P1005" s="180">
        <v>0</v>
      </c>
      <c r="Q1005" s="180">
        <v>0</v>
      </c>
    </row>
    <row r="1006" spans="11:17">
      <c r="K1006" s="36" t="s">
        <v>11685</v>
      </c>
      <c r="L1006" s="180">
        <v>0</v>
      </c>
      <c r="M1006" s="180">
        <v>0</v>
      </c>
      <c r="N1006" s="180">
        <v>0</v>
      </c>
      <c r="O1006" s="180">
        <v>0</v>
      </c>
      <c r="P1006" s="180">
        <v>0</v>
      </c>
      <c r="Q1006" s="180">
        <v>0</v>
      </c>
    </row>
    <row r="1007" spans="11:17">
      <c r="K1007" s="36" t="s">
        <v>11685</v>
      </c>
      <c r="L1007" s="180">
        <v>0</v>
      </c>
      <c r="M1007" s="180">
        <v>0</v>
      </c>
      <c r="N1007" s="180">
        <v>0</v>
      </c>
      <c r="O1007" s="180">
        <v>0</v>
      </c>
      <c r="P1007" s="180">
        <v>0</v>
      </c>
      <c r="Q1007" s="180">
        <v>0</v>
      </c>
    </row>
    <row r="1008" spans="11:17">
      <c r="K1008" s="36" t="s">
        <v>11685</v>
      </c>
      <c r="L1008" s="180">
        <v>0</v>
      </c>
      <c r="M1008" s="180">
        <v>0</v>
      </c>
      <c r="N1008" s="180">
        <v>0</v>
      </c>
      <c r="O1008" s="180">
        <v>0</v>
      </c>
      <c r="P1008" s="180">
        <v>0</v>
      </c>
      <c r="Q1008" s="180">
        <v>0</v>
      </c>
    </row>
    <row r="1009" spans="11:17">
      <c r="K1009" s="36" t="s">
        <v>11685</v>
      </c>
      <c r="L1009" s="180">
        <v>0</v>
      </c>
      <c r="M1009" s="180">
        <v>0</v>
      </c>
      <c r="N1009" s="180">
        <v>0</v>
      </c>
      <c r="O1009" s="180">
        <v>0</v>
      </c>
      <c r="P1009" s="180">
        <v>0</v>
      </c>
      <c r="Q1009" s="180">
        <v>0</v>
      </c>
    </row>
    <row r="1010" spans="11:17">
      <c r="K1010" s="36" t="s">
        <v>11685</v>
      </c>
      <c r="L1010" s="180">
        <v>0</v>
      </c>
      <c r="M1010" s="180">
        <v>0</v>
      </c>
      <c r="N1010" s="180">
        <v>0</v>
      </c>
      <c r="O1010" s="180">
        <v>0</v>
      </c>
      <c r="P1010" s="180">
        <v>0</v>
      </c>
      <c r="Q1010" s="180">
        <v>0</v>
      </c>
    </row>
    <row r="1011" spans="11:17">
      <c r="K1011" s="36" t="s">
        <v>11685</v>
      </c>
      <c r="L1011" s="180">
        <v>0</v>
      </c>
      <c r="M1011" s="180">
        <v>0</v>
      </c>
      <c r="N1011" s="180">
        <v>0</v>
      </c>
      <c r="O1011" s="180">
        <v>0</v>
      </c>
      <c r="P1011" s="180">
        <v>0</v>
      </c>
      <c r="Q1011" s="180">
        <v>0</v>
      </c>
    </row>
    <row r="1012" spans="11:17">
      <c r="K1012" s="36" t="s">
        <v>11685</v>
      </c>
      <c r="L1012" s="180">
        <v>0</v>
      </c>
      <c r="M1012" s="180">
        <v>0</v>
      </c>
      <c r="N1012" s="180">
        <v>0</v>
      </c>
      <c r="O1012" s="180">
        <v>0</v>
      </c>
      <c r="P1012" s="180">
        <v>0</v>
      </c>
      <c r="Q1012" s="180">
        <v>0</v>
      </c>
    </row>
    <row r="1013" spans="11:17">
      <c r="K1013" s="36" t="s">
        <v>11685</v>
      </c>
      <c r="L1013" s="180">
        <v>0</v>
      </c>
      <c r="M1013" s="180">
        <v>0</v>
      </c>
      <c r="N1013" s="180">
        <v>0</v>
      </c>
      <c r="O1013" s="180">
        <v>0</v>
      </c>
      <c r="P1013" s="180">
        <v>0</v>
      </c>
      <c r="Q1013" s="180">
        <v>0</v>
      </c>
    </row>
    <row r="1014" spans="11:17">
      <c r="K1014" s="36" t="s">
        <v>11685</v>
      </c>
      <c r="L1014" s="180">
        <v>0</v>
      </c>
      <c r="M1014" s="180">
        <v>0</v>
      </c>
      <c r="N1014" s="180">
        <v>0</v>
      </c>
      <c r="O1014" s="180">
        <v>0</v>
      </c>
      <c r="P1014" s="180">
        <v>0</v>
      </c>
      <c r="Q1014" s="180">
        <v>0</v>
      </c>
    </row>
    <row r="1015" spans="11:17">
      <c r="K1015" s="36" t="s">
        <v>11685</v>
      </c>
      <c r="L1015" s="180">
        <v>0</v>
      </c>
      <c r="M1015" s="180">
        <v>0</v>
      </c>
      <c r="N1015" s="180">
        <v>0</v>
      </c>
      <c r="O1015" s="180">
        <v>0</v>
      </c>
      <c r="P1015" s="180">
        <v>0</v>
      </c>
      <c r="Q1015" s="180">
        <v>0</v>
      </c>
    </row>
    <row r="1016" spans="11:17">
      <c r="K1016" s="36" t="s">
        <v>11685</v>
      </c>
      <c r="L1016" s="180">
        <v>0</v>
      </c>
      <c r="M1016" s="180">
        <v>0</v>
      </c>
      <c r="N1016" s="180">
        <v>0</v>
      </c>
      <c r="O1016" s="180">
        <v>0</v>
      </c>
      <c r="P1016" s="180">
        <v>0</v>
      </c>
      <c r="Q1016" s="180">
        <v>0</v>
      </c>
    </row>
    <row r="1017" spans="11:17">
      <c r="K1017" s="36" t="s">
        <v>11685</v>
      </c>
      <c r="L1017" s="180">
        <v>0</v>
      </c>
      <c r="M1017" s="180">
        <v>0</v>
      </c>
      <c r="N1017" s="180">
        <v>0</v>
      </c>
      <c r="O1017" s="180">
        <v>0</v>
      </c>
      <c r="P1017" s="180">
        <v>0</v>
      </c>
      <c r="Q1017" s="180">
        <v>0</v>
      </c>
    </row>
    <row r="1018" spans="11:17">
      <c r="K1018" s="36" t="s">
        <v>11685</v>
      </c>
      <c r="L1018" s="180">
        <v>0</v>
      </c>
      <c r="M1018" s="180">
        <v>0</v>
      </c>
      <c r="N1018" s="180">
        <v>0</v>
      </c>
      <c r="O1018" s="180">
        <v>0</v>
      </c>
      <c r="P1018" s="180">
        <v>0</v>
      </c>
      <c r="Q1018" s="180">
        <v>0</v>
      </c>
    </row>
    <row r="1019" spans="11:17">
      <c r="K1019" s="36" t="s">
        <v>11685</v>
      </c>
      <c r="L1019" s="180">
        <v>0</v>
      </c>
      <c r="M1019" s="180">
        <v>0</v>
      </c>
      <c r="N1019" s="180">
        <v>0</v>
      </c>
      <c r="O1019" s="180">
        <v>0</v>
      </c>
      <c r="P1019" s="180">
        <v>0</v>
      </c>
      <c r="Q1019" s="180">
        <v>0</v>
      </c>
    </row>
    <row r="1020" spans="11:17">
      <c r="K1020" s="36" t="s">
        <v>11685</v>
      </c>
      <c r="L1020" s="180">
        <v>0</v>
      </c>
      <c r="M1020" s="180">
        <v>0</v>
      </c>
      <c r="N1020" s="180">
        <v>0</v>
      </c>
      <c r="O1020" s="180">
        <v>0</v>
      </c>
      <c r="P1020" s="180">
        <v>0</v>
      </c>
      <c r="Q1020" s="180">
        <v>0</v>
      </c>
    </row>
    <row r="1021" spans="11:17">
      <c r="K1021" s="36" t="s">
        <v>11685</v>
      </c>
      <c r="L1021" s="180">
        <v>0</v>
      </c>
      <c r="M1021" s="180">
        <v>0</v>
      </c>
      <c r="N1021" s="180">
        <v>0</v>
      </c>
      <c r="O1021" s="180">
        <v>0</v>
      </c>
      <c r="P1021" s="180">
        <v>0</v>
      </c>
      <c r="Q1021" s="180">
        <v>0</v>
      </c>
    </row>
    <row r="1022" spans="11:17">
      <c r="K1022" s="36" t="s">
        <v>11685</v>
      </c>
      <c r="L1022" s="180">
        <v>0</v>
      </c>
      <c r="M1022" s="180">
        <v>0</v>
      </c>
      <c r="N1022" s="180">
        <v>0</v>
      </c>
      <c r="O1022" s="180">
        <v>0</v>
      </c>
      <c r="P1022" s="180">
        <v>0</v>
      </c>
      <c r="Q1022" s="180">
        <v>0</v>
      </c>
    </row>
    <row r="1023" spans="11:17">
      <c r="K1023" s="36" t="s">
        <v>11685</v>
      </c>
      <c r="L1023" s="180">
        <v>0</v>
      </c>
      <c r="M1023" s="180">
        <v>0</v>
      </c>
      <c r="N1023" s="180">
        <v>0</v>
      </c>
      <c r="O1023" s="180">
        <v>0</v>
      </c>
      <c r="P1023" s="180">
        <v>0</v>
      </c>
      <c r="Q1023" s="180">
        <v>0</v>
      </c>
    </row>
    <row r="1024" spans="11:17">
      <c r="K1024" s="36" t="s">
        <v>11685</v>
      </c>
      <c r="L1024" s="180">
        <v>0</v>
      </c>
      <c r="M1024" s="180">
        <v>0</v>
      </c>
      <c r="N1024" s="180">
        <v>0</v>
      </c>
      <c r="O1024" s="180">
        <v>0</v>
      </c>
      <c r="P1024" s="180">
        <v>0</v>
      </c>
      <c r="Q1024" s="180">
        <v>0</v>
      </c>
    </row>
    <row r="1025" spans="11:17">
      <c r="K1025" s="36" t="s">
        <v>11685</v>
      </c>
      <c r="L1025" s="180">
        <v>0</v>
      </c>
      <c r="M1025" s="180">
        <v>0</v>
      </c>
      <c r="N1025" s="180">
        <v>0</v>
      </c>
      <c r="O1025" s="180">
        <v>0</v>
      </c>
      <c r="P1025" s="180">
        <v>0</v>
      </c>
      <c r="Q1025" s="180">
        <v>0</v>
      </c>
    </row>
    <row r="1026" spans="11:17">
      <c r="K1026" s="36" t="s">
        <v>11685</v>
      </c>
      <c r="L1026" s="180">
        <v>0</v>
      </c>
      <c r="M1026" s="180">
        <v>0</v>
      </c>
      <c r="N1026" s="180">
        <v>0</v>
      </c>
      <c r="O1026" s="180">
        <v>0</v>
      </c>
      <c r="P1026" s="180">
        <v>0</v>
      </c>
      <c r="Q1026" s="180">
        <v>0</v>
      </c>
    </row>
    <row r="1027" spans="11:17">
      <c r="K1027" s="36" t="s">
        <v>11685</v>
      </c>
      <c r="L1027" s="180">
        <v>0</v>
      </c>
      <c r="M1027" s="180">
        <v>0</v>
      </c>
      <c r="N1027" s="180">
        <v>0</v>
      </c>
      <c r="O1027" s="180">
        <v>0</v>
      </c>
      <c r="P1027" s="180">
        <v>0</v>
      </c>
      <c r="Q1027" s="180">
        <v>0</v>
      </c>
    </row>
    <row r="1028" spans="11:17">
      <c r="K1028" s="36" t="s">
        <v>11685</v>
      </c>
      <c r="L1028" s="180">
        <v>0</v>
      </c>
      <c r="M1028" s="180">
        <v>0</v>
      </c>
      <c r="N1028" s="180">
        <v>0</v>
      </c>
      <c r="O1028" s="180">
        <v>0</v>
      </c>
      <c r="P1028" s="180">
        <v>0</v>
      </c>
      <c r="Q1028" s="180">
        <v>0</v>
      </c>
    </row>
    <row r="1029" spans="11:17">
      <c r="K1029" s="36" t="s">
        <v>11685</v>
      </c>
      <c r="L1029" s="180">
        <v>0</v>
      </c>
      <c r="M1029" s="180">
        <v>0</v>
      </c>
      <c r="N1029" s="180">
        <v>0</v>
      </c>
      <c r="O1029" s="180">
        <v>0</v>
      </c>
      <c r="P1029" s="180">
        <v>0</v>
      </c>
      <c r="Q1029" s="180">
        <v>0</v>
      </c>
    </row>
    <row r="1030" spans="11:17">
      <c r="K1030" s="36" t="s">
        <v>11685</v>
      </c>
      <c r="L1030" s="180">
        <v>0</v>
      </c>
      <c r="M1030" s="180">
        <v>0</v>
      </c>
      <c r="N1030" s="180">
        <v>0</v>
      </c>
      <c r="O1030" s="180">
        <v>0</v>
      </c>
      <c r="P1030" s="180">
        <v>0</v>
      </c>
      <c r="Q1030" s="180">
        <v>0</v>
      </c>
    </row>
    <row r="1031" spans="11:17">
      <c r="K1031" s="36" t="s">
        <v>11685</v>
      </c>
      <c r="L1031" s="180">
        <v>0</v>
      </c>
      <c r="M1031" s="180">
        <v>0</v>
      </c>
      <c r="N1031" s="180">
        <v>0</v>
      </c>
      <c r="O1031" s="180">
        <v>0</v>
      </c>
      <c r="P1031" s="180">
        <v>0</v>
      </c>
      <c r="Q1031" s="180">
        <v>0</v>
      </c>
    </row>
    <row r="1032" spans="11:17">
      <c r="K1032" s="36" t="s">
        <v>11685</v>
      </c>
      <c r="L1032" s="180">
        <v>0</v>
      </c>
      <c r="M1032" s="180">
        <v>0</v>
      </c>
      <c r="N1032" s="180">
        <v>0</v>
      </c>
      <c r="O1032" s="180">
        <v>0</v>
      </c>
      <c r="P1032" s="180">
        <v>0</v>
      </c>
      <c r="Q1032" s="180">
        <v>0</v>
      </c>
    </row>
    <row r="1033" spans="11:17">
      <c r="K1033" s="36" t="s">
        <v>11685</v>
      </c>
      <c r="L1033" s="180">
        <v>0</v>
      </c>
      <c r="M1033" s="180">
        <v>0</v>
      </c>
      <c r="N1033" s="180">
        <v>0</v>
      </c>
      <c r="O1033" s="180">
        <v>0</v>
      </c>
      <c r="P1033" s="180">
        <v>0</v>
      </c>
      <c r="Q1033" s="180">
        <v>0</v>
      </c>
    </row>
    <row r="1034" spans="11:17">
      <c r="K1034" s="36" t="s">
        <v>11685</v>
      </c>
      <c r="L1034" s="180">
        <v>0</v>
      </c>
      <c r="M1034" s="180">
        <v>0</v>
      </c>
      <c r="N1034" s="180">
        <v>0</v>
      </c>
      <c r="O1034" s="180">
        <v>0</v>
      </c>
      <c r="P1034" s="180">
        <v>0</v>
      </c>
      <c r="Q1034" s="180">
        <v>0</v>
      </c>
    </row>
    <row r="1035" spans="11:17">
      <c r="K1035" s="36" t="s">
        <v>11685</v>
      </c>
      <c r="L1035" s="180">
        <v>0</v>
      </c>
      <c r="M1035" s="180">
        <v>0</v>
      </c>
      <c r="N1035" s="180">
        <v>0</v>
      </c>
      <c r="O1035" s="180">
        <v>0</v>
      </c>
      <c r="P1035" s="180">
        <v>0</v>
      </c>
      <c r="Q1035" s="180">
        <v>0</v>
      </c>
    </row>
    <row r="1036" spans="11:17">
      <c r="K1036" s="36" t="s">
        <v>11685</v>
      </c>
      <c r="L1036" s="180">
        <v>0</v>
      </c>
      <c r="M1036" s="180">
        <v>0</v>
      </c>
      <c r="N1036" s="180">
        <v>0</v>
      </c>
      <c r="O1036" s="180">
        <v>0</v>
      </c>
      <c r="P1036" s="180">
        <v>0</v>
      </c>
      <c r="Q1036" s="180">
        <v>0</v>
      </c>
    </row>
    <row r="1037" spans="11:17">
      <c r="K1037" s="36" t="s">
        <v>11685</v>
      </c>
      <c r="L1037" s="180">
        <v>0</v>
      </c>
      <c r="M1037" s="180">
        <v>0</v>
      </c>
      <c r="N1037" s="180">
        <v>0</v>
      </c>
      <c r="O1037" s="180">
        <v>0</v>
      </c>
      <c r="P1037" s="180">
        <v>0</v>
      </c>
      <c r="Q1037" s="180">
        <v>0</v>
      </c>
    </row>
    <row r="1038" spans="11:17">
      <c r="K1038" s="36" t="s">
        <v>11685</v>
      </c>
      <c r="L1038" s="180">
        <v>0</v>
      </c>
      <c r="M1038" s="180">
        <v>0</v>
      </c>
      <c r="N1038" s="180">
        <v>0</v>
      </c>
      <c r="O1038" s="180">
        <v>0</v>
      </c>
      <c r="P1038" s="180">
        <v>0</v>
      </c>
      <c r="Q1038" s="180">
        <v>0</v>
      </c>
    </row>
    <row r="1039" spans="11:17">
      <c r="K1039" s="36" t="s">
        <v>11685</v>
      </c>
      <c r="L1039" s="180">
        <v>0</v>
      </c>
      <c r="M1039" s="180">
        <v>0</v>
      </c>
      <c r="N1039" s="180">
        <v>0</v>
      </c>
      <c r="O1039" s="180">
        <v>0</v>
      </c>
      <c r="P1039" s="180">
        <v>0</v>
      </c>
      <c r="Q1039" s="180">
        <v>0</v>
      </c>
    </row>
    <row r="1040" spans="11:17">
      <c r="K1040" s="36" t="s">
        <v>11685</v>
      </c>
      <c r="L1040" s="180">
        <v>0</v>
      </c>
      <c r="M1040" s="180">
        <v>0</v>
      </c>
      <c r="N1040" s="180">
        <v>0</v>
      </c>
      <c r="O1040" s="180">
        <v>0</v>
      </c>
      <c r="P1040" s="180">
        <v>0</v>
      </c>
      <c r="Q1040" s="180">
        <v>0</v>
      </c>
    </row>
    <row r="1041" spans="11:17">
      <c r="K1041" s="36" t="s">
        <v>11685</v>
      </c>
      <c r="L1041" s="180">
        <v>0</v>
      </c>
      <c r="M1041" s="180">
        <v>0</v>
      </c>
      <c r="N1041" s="180">
        <v>0</v>
      </c>
      <c r="O1041" s="180">
        <v>0</v>
      </c>
      <c r="P1041" s="180">
        <v>0</v>
      </c>
      <c r="Q1041" s="180">
        <v>0</v>
      </c>
    </row>
    <row r="1042" spans="11:17">
      <c r="K1042" s="36" t="s">
        <v>11685</v>
      </c>
      <c r="L1042" s="180">
        <v>0</v>
      </c>
      <c r="M1042" s="180">
        <v>0</v>
      </c>
      <c r="N1042" s="180">
        <v>0</v>
      </c>
      <c r="O1042" s="180">
        <v>0</v>
      </c>
      <c r="P1042" s="180">
        <v>0</v>
      </c>
      <c r="Q1042" s="180">
        <v>0</v>
      </c>
    </row>
    <row r="1043" spans="11:17">
      <c r="K1043" s="36" t="s">
        <v>11685</v>
      </c>
      <c r="L1043" s="180">
        <v>0</v>
      </c>
      <c r="M1043" s="180">
        <v>0</v>
      </c>
      <c r="N1043" s="180">
        <v>0</v>
      </c>
      <c r="O1043" s="180">
        <v>0</v>
      </c>
      <c r="P1043" s="180">
        <v>0</v>
      </c>
      <c r="Q1043" s="180">
        <v>0</v>
      </c>
    </row>
    <row r="1044" spans="11:17">
      <c r="K1044" s="36" t="s">
        <v>11685</v>
      </c>
      <c r="L1044" s="180">
        <v>0</v>
      </c>
      <c r="M1044" s="180">
        <v>0</v>
      </c>
      <c r="N1044" s="180">
        <v>0</v>
      </c>
      <c r="O1044" s="180">
        <v>0</v>
      </c>
      <c r="P1044" s="180">
        <v>0</v>
      </c>
      <c r="Q1044" s="180">
        <v>0</v>
      </c>
    </row>
    <row r="1045" spans="11:17">
      <c r="K1045" s="36" t="s">
        <v>11685</v>
      </c>
      <c r="L1045" s="180">
        <v>0</v>
      </c>
      <c r="M1045" s="180">
        <v>0</v>
      </c>
      <c r="N1045" s="180">
        <v>0</v>
      </c>
      <c r="O1045" s="180">
        <v>0</v>
      </c>
      <c r="P1045" s="180">
        <v>0</v>
      </c>
      <c r="Q1045" s="180">
        <v>0</v>
      </c>
    </row>
    <row r="1046" spans="11:17">
      <c r="K1046" s="36" t="s">
        <v>11685</v>
      </c>
      <c r="L1046" s="180">
        <v>0</v>
      </c>
      <c r="M1046" s="180">
        <v>0</v>
      </c>
      <c r="N1046" s="180">
        <v>0</v>
      </c>
      <c r="O1046" s="180">
        <v>0</v>
      </c>
      <c r="P1046" s="180">
        <v>0</v>
      </c>
      <c r="Q1046" s="180">
        <v>0</v>
      </c>
    </row>
    <row r="1047" spans="11:17">
      <c r="K1047" s="36" t="s">
        <v>11685</v>
      </c>
      <c r="L1047" s="180">
        <v>0</v>
      </c>
      <c r="M1047" s="180">
        <v>0</v>
      </c>
      <c r="N1047" s="180">
        <v>0</v>
      </c>
      <c r="O1047" s="180">
        <v>0</v>
      </c>
      <c r="P1047" s="180">
        <v>0</v>
      </c>
      <c r="Q1047" s="180">
        <v>0</v>
      </c>
    </row>
    <row r="1048" spans="11:17">
      <c r="K1048" s="36" t="s">
        <v>11685</v>
      </c>
      <c r="L1048" s="180">
        <v>0</v>
      </c>
      <c r="M1048" s="180">
        <v>0</v>
      </c>
      <c r="N1048" s="180">
        <v>0</v>
      </c>
      <c r="O1048" s="180">
        <v>0</v>
      </c>
      <c r="P1048" s="180">
        <v>0</v>
      </c>
      <c r="Q1048" s="180">
        <v>0</v>
      </c>
    </row>
    <row r="1049" spans="11:17">
      <c r="K1049" s="36" t="s">
        <v>11685</v>
      </c>
      <c r="L1049" s="180">
        <v>0</v>
      </c>
      <c r="M1049" s="180">
        <v>0</v>
      </c>
      <c r="N1049" s="180">
        <v>0</v>
      </c>
      <c r="O1049" s="180">
        <v>0</v>
      </c>
      <c r="P1049" s="180">
        <v>0</v>
      </c>
      <c r="Q1049" s="180">
        <v>0</v>
      </c>
    </row>
    <row r="1050" spans="11:17">
      <c r="K1050" s="36" t="s">
        <v>11685</v>
      </c>
      <c r="L1050" s="180">
        <v>0</v>
      </c>
      <c r="M1050" s="180">
        <v>0</v>
      </c>
      <c r="N1050" s="180">
        <v>0</v>
      </c>
      <c r="O1050" s="180">
        <v>0</v>
      </c>
      <c r="P1050" s="180">
        <v>0</v>
      </c>
      <c r="Q1050" s="180">
        <v>0</v>
      </c>
    </row>
    <row r="1051" spans="11:17">
      <c r="K1051" s="36" t="s">
        <v>11685</v>
      </c>
      <c r="L1051" s="180">
        <v>0</v>
      </c>
      <c r="M1051" s="180">
        <v>0</v>
      </c>
      <c r="N1051" s="180">
        <v>0</v>
      </c>
      <c r="O1051" s="180">
        <v>0</v>
      </c>
      <c r="P1051" s="180">
        <v>0</v>
      </c>
      <c r="Q1051" s="180">
        <v>0</v>
      </c>
    </row>
    <row r="1052" spans="11:17">
      <c r="K1052" s="36" t="s">
        <v>11685</v>
      </c>
      <c r="L1052" s="180">
        <v>0</v>
      </c>
      <c r="M1052" s="180">
        <v>0</v>
      </c>
      <c r="N1052" s="180">
        <v>0</v>
      </c>
      <c r="O1052" s="180">
        <v>0</v>
      </c>
      <c r="P1052" s="180">
        <v>0</v>
      </c>
      <c r="Q1052" s="180">
        <v>0</v>
      </c>
    </row>
    <row r="1053" spans="11:17">
      <c r="K1053" s="36" t="s">
        <v>11685</v>
      </c>
      <c r="L1053" s="180">
        <v>0</v>
      </c>
      <c r="M1053" s="180">
        <v>0</v>
      </c>
      <c r="N1053" s="180">
        <v>0</v>
      </c>
      <c r="O1053" s="180">
        <v>0</v>
      </c>
      <c r="P1053" s="180">
        <v>0</v>
      </c>
      <c r="Q1053" s="180">
        <v>0</v>
      </c>
    </row>
    <row r="1054" spans="11:17">
      <c r="K1054" s="36" t="s">
        <v>11685</v>
      </c>
      <c r="L1054" s="180">
        <v>0</v>
      </c>
      <c r="M1054" s="180">
        <v>0</v>
      </c>
      <c r="N1054" s="180">
        <v>0</v>
      </c>
      <c r="O1054" s="180">
        <v>0</v>
      </c>
      <c r="P1054" s="180">
        <v>0</v>
      </c>
      <c r="Q1054" s="180">
        <v>0</v>
      </c>
    </row>
    <row r="1055" spans="11:17">
      <c r="K1055" s="36" t="s">
        <v>11685</v>
      </c>
      <c r="L1055" s="180">
        <v>0</v>
      </c>
      <c r="M1055" s="180">
        <v>0</v>
      </c>
      <c r="N1055" s="180">
        <v>0</v>
      </c>
      <c r="O1055" s="180">
        <v>0</v>
      </c>
      <c r="P1055" s="180">
        <v>0</v>
      </c>
      <c r="Q1055" s="180">
        <v>0</v>
      </c>
    </row>
    <row r="1056" spans="11:17">
      <c r="K1056" s="36" t="s">
        <v>11685</v>
      </c>
      <c r="L1056" s="180">
        <v>0</v>
      </c>
      <c r="M1056" s="180">
        <v>0</v>
      </c>
      <c r="N1056" s="180">
        <v>0</v>
      </c>
      <c r="O1056" s="180">
        <v>0</v>
      </c>
      <c r="P1056" s="180">
        <v>0</v>
      </c>
      <c r="Q1056" s="180">
        <v>0</v>
      </c>
    </row>
    <row r="1057" spans="11:17">
      <c r="K1057" s="36" t="s">
        <v>11685</v>
      </c>
      <c r="L1057" s="180">
        <v>0</v>
      </c>
      <c r="M1057" s="180">
        <v>0</v>
      </c>
      <c r="N1057" s="180">
        <v>0</v>
      </c>
      <c r="O1057" s="180">
        <v>0</v>
      </c>
      <c r="P1057" s="180">
        <v>0</v>
      </c>
      <c r="Q1057" s="180">
        <v>0</v>
      </c>
    </row>
    <row r="1058" spans="11:17">
      <c r="K1058" s="36" t="s">
        <v>11685</v>
      </c>
      <c r="L1058" s="180">
        <v>0</v>
      </c>
      <c r="M1058" s="180">
        <v>0</v>
      </c>
      <c r="N1058" s="180">
        <v>0</v>
      </c>
      <c r="O1058" s="180">
        <v>0</v>
      </c>
      <c r="P1058" s="180">
        <v>0</v>
      </c>
      <c r="Q1058" s="180">
        <v>0</v>
      </c>
    </row>
    <row r="1059" spans="11:17">
      <c r="K1059" s="36" t="s">
        <v>11685</v>
      </c>
      <c r="L1059" s="180">
        <v>0</v>
      </c>
      <c r="M1059" s="180">
        <v>0</v>
      </c>
      <c r="N1059" s="180">
        <v>0</v>
      </c>
      <c r="O1059" s="180">
        <v>0</v>
      </c>
      <c r="P1059" s="180">
        <v>0</v>
      </c>
      <c r="Q1059" s="180">
        <v>0</v>
      </c>
    </row>
    <row r="1060" spans="11:17">
      <c r="K1060" s="36" t="s">
        <v>11685</v>
      </c>
      <c r="L1060" s="180">
        <v>0</v>
      </c>
      <c r="M1060" s="180">
        <v>0</v>
      </c>
      <c r="N1060" s="180">
        <v>0</v>
      </c>
      <c r="O1060" s="180">
        <v>0</v>
      </c>
      <c r="P1060" s="180">
        <v>0</v>
      </c>
      <c r="Q1060" s="180">
        <v>0</v>
      </c>
    </row>
    <row r="1061" spans="11:17">
      <c r="K1061" s="36" t="s">
        <v>11685</v>
      </c>
      <c r="L1061" s="180">
        <v>0</v>
      </c>
      <c r="M1061" s="180">
        <v>0</v>
      </c>
      <c r="N1061" s="180">
        <v>0</v>
      </c>
      <c r="O1061" s="180">
        <v>0</v>
      </c>
      <c r="P1061" s="180">
        <v>0</v>
      </c>
      <c r="Q1061" s="180">
        <v>0</v>
      </c>
    </row>
    <row r="1062" spans="11:17">
      <c r="K1062" s="36" t="s">
        <v>11685</v>
      </c>
      <c r="L1062" s="180">
        <v>0</v>
      </c>
      <c r="M1062" s="180">
        <v>0</v>
      </c>
      <c r="N1062" s="180">
        <v>0</v>
      </c>
      <c r="O1062" s="180">
        <v>0</v>
      </c>
      <c r="P1062" s="180">
        <v>0</v>
      </c>
      <c r="Q1062" s="180">
        <v>0</v>
      </c>
    </row>
    <row r="1063" spans="11:17">
      <c r="K1063" s="36" t="s">
        <v>11685</v>
      </c>
      <c r="L1063" s="180">
        <v>0</v>
      </c>
      <c r="M1063" s="180">
        <v>0</v>
      </c>
      <c r="N1063" s="180">
        <v>0</v>
      </c>
      <c r="O1063" s="180">
        <v>0</v>
      </c>
      <c r="P1063" s="180">
        <v>0</v>
      </c>
      <c r="Q1063" s="180">
        <v>0</v>
      </c>
    </row>
    <row r="1064" spans="11:17">
      <c r="K1064" s="36" t="s">
        <v>11685</v>
      </c>
      <c r="L1064" s="180">
        <v>0</v>
      </c>
      <c r="M1064" s="180">
        <v>0</v>
      </c>
      <c r="N1064" s="180">
        <v>0</v>
      </c>
      <c r="O1064" s="180">
        <v>0</v>
      </c>
      <c r="P1064" s="180">
        <v>0</v>
      </c>
      <c r="Q1064" s="180">
        <v>0</v>
      </c>
    </row>
    <row r="1065" spans="11:17">
      <c r="K1065" s="36" t="s">
        <v>11685</v>
      </c>
      <c r="L1065" s="180">
        <v>0</v>
      </c>
      <c r="M1065" s="180">
        <v>0</v>
      </c>
      <c r="N1065" s="180">
        <v>0</v>
      </c>
      <c r="O1065" s="180">
        <v>0</v>
      </c>
      <c r="P1065" s="180">
        <v>0</v>
      </c>
      <c r="Q1065" s="180">
        <v>0</v>
      </c>
    </row>
    <row r="1066" spans="11:17">
      <c r="K1066" s="36" t="s">
        <v>11685</v>
      </c>
      <c r="L1066" s="180">
        <v>0</v>
      </c>
      <c r="M1066" s="180">
        <v>0</v>
      </c>
      <c r="N1066" s="180">
        <v>0</v>
      </c>
      <c r="O1066" s="180">
        <v>0</v>
      </c>
      <c r="P1066" s="180">
        <v>0</v>
      </c>
      <c r="Q1066" s="180">
        <v>0</v>
      </c>
    </row>
    <row r="1067" spans="11:17">
      <c r="K1067" s="36" t="s">
        <v>11685</v>
      </c>
      <c r="L1067" s="180">
        <v>0</v>
      </c>
      <c r="M1067" s="180">
        <v>0</v>
      </c>
      <c r="N1067" s="180">
        <v>0</v>
      </c>
      <c r="O1067" s="180">
        <v>0</v>
      </c>
      <c r="P1067" s="180">
        <v>0</v>
      </c>
      <c r="Q1067" s="180">
        <v>0</v>
      </c>
    </row>
    <row r="1068" spans="11:17">
      <c r="K1068" s="36" t="s">
        <v>11685</v>
      </c>
      <c r="L1068" s="180">
        <v>0</v>
      </c>
      <c r="M1068" s="180">
        <v>0</v>
      </c>
      <c r="N1068" s="180">
        <v>0</v>
      </c>
      <c r="O1068" s="180">
        <v>0</v>
      </c>
      <c r="P1068" s="180">
        <v>0</v>
      </c>
      <c r="Q1068" s="180">
        <v>0</v>
      </c>
    </row>
    <row r="1069" spans="11:17">
      <c r="K1069" s="36" t="s">
        <v>11685</v>
      </c>
      <c r="L1069" s="180">
        <v>0</v>
      </c>
      <c r="M1069" s="180">
        <v>0</v>
      </c>
      <c r="N1069" s="180">
        <v>0</v>
      </c>
      <c r="O1069" s="180">
        <v>0</v>
      </c>
      <c r="P1069" s="180">
        <v>0</v>
      </c>
      <c r="Q1069" s="180">
        <v>0</v>
      </c>
    </row>
    <row r="1070" spans="11:17">
      <c r="K1070" s="36" t="s">
        <v>11685</v>
      </c>
      <c r="L1070" s="180">
        <v>0</v>
      </c>
      <c r="M1070" s="180">
        <v>0</v>
      </c>
      <c r="N1070" s="180">
        <v>0</v>
      </c>
      <c r="O1070" s="180">
        <v>0</v>
      </c>
      <c r="P1070" s="180">
        <v>0</v>
      </c>
      <c r="Q1070" s="180">
        <v>0</v>
      </c>
    </row>
    <row r="1071" spans="11:17">
      <c r="K1071" s="36" t="s">
        <v>11685</v>
      </c>
      <c r="L1071" s="180">
        <v>0</v>
      </c>
      <c r="M1071" s="180">
        <v>0</v>
      </c>
      <c r="N1071" s="180">
        <v>0</v>
      </c>
      <c r="O1071" s="180">
        <v>0</v>
      </c>
      <c r="P1071" s="180">
        <v>0</v>
      </c>
      <c r="Q1071" s="180">
        <v>0</v>
      </c>
    </row>
    <row r="1072" spans="11:17">
      <c r="K1072" s="36" t="s">
        <v>11685</v>
      </c>
      <c r="L1072" s="180">
        <v>0</v>
      </c>
      <c r="M1072" s="180">
        <v>0</v>
      </c>
      <c r="N1072" s="180">
        <v>0</v>
      </c>
      <c r="O1072" s="180">
        <v>0</v>
      </c>
      <c r="P1072" s="180">
        <v>0</v>
      </c>
      <c r="Q1072" s="180">
        <v>0</v>
      </c>
    </row>
    <row r="1073" spans="11:17">
      <c r="K1073" s="36" t="s">
        <v>11685</v>
      </c>
      <c r="L1073" s="180">
        <v>0</v>
      </c>
      <c r="M1073" s="180">
        <v>0</v>
      </c>
      <c r="N1073" s="180">
        <v>0</v>
      </c>
      <c r="O1073" s="180">
        <v>0</v>
      </c>
      <c r="P1073" s="180">
        <v>0</v>
      </c>
      <c r="Q1073" s="180">
        <v>0</v>
      </c>
    </row>
    <row r="1074" spans="11:17">
      <c r="K1074" s="36" t="s">
        <v>11685</v>
      </c>
      <c r="L1074" s="180">
        <v>0</v>
      </c>
      <c r="M1074" s="180">
        <v>0</v>
      </c>
      <c r="N1074" s="180">
        <v>0</v>
      </c>
      <c r="O1074" s="180">
        <v>0</v>
      </c>
      <c r="P1074" s="180">
        <v>0</v>
      </c>
      <c r="Q1074" s="180">
        <v>0</v>
      </c>
    </row>
    <row r="1075" spans="11:17">
      <c r="K1075" s="36" t="s">
        <v>11685</v>
      </c>
      <c r="L1075" s="180">
        <v>0</v>
      </c>
      <c r="M1075" s="180">
        <v>0</v>
      </c>
      <c r="N1075" s="180">
        <v>0</v>
      </c>
      <c r="O1075" s="180">
        <v>0</v>
      </c>
      <c r="P1075" s="180">
        <v>0</v>
      </c>
      <c r="Q1075" s="180">
        <v>0</v>
      </c>
    </row>
    <row r="1076" spans="11:17">
      <c r="K1076" s="36" t="s">
        <v>11685</v>
      </c>
      <c r="L1076" s="180">
        <v>0</v>
      </c>
      <c r="M1076" s="180">
        <v>0</v>
      </c>
      <c r="N1076" s="180">
        <v>0</v>
      </c>
      <c r="O1076" s="180">
        <v>0</v>
      </c>
      <c r="P1076" s="180">
        <v>0</v>
      </c>
      <c r="Q1076" s="180">
        <v>0</v>
      </c>
    </row>
    <row r="1077" spans="11:17">
      <c r="K1077" s="36" t="s">
        <v>11685</v>
      </c>
      <c r="L1077" s="180">
        <v>0</v>
      </c>
      <c r="M1077" s="180">
        <v>0</v>
      </c>
      <c r="N1077" s="180">
        <v>0</v>
      </c>
      <c r="O1077" s="180">
        <v>0</v>
      </c>
      <c r="P1077" s="180">
        <v>0</v>
      </c>
      <c r="Q1077" s="180">
        <v>0</v>
      </c>
    </row>
    <row r="1078" spans="11:17">
      <c r="K1078" s="36" t="s">
        <v>11685</v>
      </c>
      <c r="L1078" s="180">
        <v>0</v>
      </c>
      <c r="M1078" s="180">
        <v>0</v>
      </c>
      <c r="N1078" s="180">
        <v>0</v>
      </c>
      <c r="O1078" s="180">
        <v>0</v>
      </c>
      <c r="P1078" s="180">
        <v>0</v>
      </c>
      <c r="Q1078" s="180">
        <v>0</v>
      </c>
    </row>
    <row r="1079" spans="11:17">
      <c r="K1079" s="36" t="s">
        <v>11685</v>
      </c>
      <c r="L1079" s="180">
        <v>0</v>
      </c>
      <c r="M1079" s="180">
        <v>0</v>
      </c>
      <c r="N1079" s="180">
        <v>0</v>
      </c>
      <c r="O1079" s="180">
        <v>0</v>
      </c>
      <c r="P1079" s="180">
        <v>0</v>
      </c>
      <c r="Q1079" s="180">
        <v>0</v>
      </c>
    </row>
    <row r="1080" spans="11:17">
      <c r="K1080" s="36" t="s">
        <v>11685</v>
      </c>
      <c r="L1080" s="180">
        <v>0</v>
      </c>
      <c r="M1080" s="180">
        <v>0</v>
      </c>
      <c r="N1080" s="180">
        <v>0</v>
      </c>
      <c r="O1080" s="180">
        <v>0</v>
      </c>
      <c r="P1080" s="180">
        <v>0</v>
      </c>
      <c r="Q1080" s="180">
        <v>0</v>
      </c>
    </row>
    <row r="1081" spans="11:17">
      <c r="K1081" s="36" t="s">
        <v>11685</v>
      </c>
      <c r="L1081" s="180">
        <v>0</v>
      </c>
      <c r="M1081" s="180">
        <v>0</v>
      </c>
      <c r="N1081" s="180">
        <v>0</v>
      </c>
      <c r="O1081" s="180">
        <v>0</v>
      </c>
      <c r="P1081" s="180">
        <v>0</v>
      </c>
      <c r="Q1081" s="180">
        <v>0</v>
      </c>
    </row>
    <row r="1082" spans="11:17">
      <c r="K1082" s="36" t="s">
        <v>11685</v>
      </c>
      <c r="L1082" s="180">
        <v>0</v>
      </c>
      <c r="M1082" s="180">
        <v>0</v>
      </c>
      <c r="N1082" s="180">
        <v>0</v>
      </c>
      <c r="O1082" s="180">
        <v>0</v>
      </c>
      <c r="P1082" s="180">
        <v>0</v>
      </c>
      <c r="Q1082" s="180">
        <v>0</v>
      </c>
    </row>
    <row r="1083" spans="11:17">
      <c r="K1083" s="36" t="s">
        <v>11685</v>
      </c>
      <c r="L1083" s="180">
        <v>0</v>
      </c>
      <c r="M1083" s="180">
        <v>0</v>
      </c>
      <c r="N1083" s="180">
        <v>0</v>
      </c>
      <c r="O1083" s="180">
        <v>0</v>
      </c>
      <c r="P1083" s="180">
        <v>0</v>
      </c>
      <c r="Q1083" s="180">
        <v>0</v>
      </c>
    </row>
    <row r="1084" spans="11:17">
      <c r="K1084" s="36" t="s">
        <v>11685</v>
      </c>
      <c r="L1084" s="180">
        <v>0</v>
      </c>
      <c r="M1084" s="180">
        <v>0</v>
      </c>
      <c r="N1084" s="180">
        <v>0</v>
      </c>
      <c r="O1084" s="180">
        <v>0</v>
      </c>
      <c r="P1084" s="180">
        <v>0</v>
      </c>
      <c r="Q1084" s="180">
        <v>0</v>
      </c>
    </row>
    <row r="1085" spans="11:17">
      <c r="K1085" s="36" t="s">
        <v>11685</v>
      </c>
      <c r="L1085" s="180">
        <v>0</v>
      </c>
      <c r="M1085" s="180">
        <v>0</v>
      </c>
      <c r="N1085" s="180">
        <v>0</v>
      </c>
      <c r="O1085" s="180">
        <v>0</v>
      </c>
      <c r="P1085" s="180">
        <v>0</v>
      </c>
      <c r="Q1085" s="180">
        <v>0</v>
      </c>
    </row>
    <row r="1086" spans="11:17">
      <c r="K1086" s="36" t="s">
        <v>11685</v>
      </c>
      <c r="L1086" s="180">
        <v>0</v>
      </c>
      <c r="M1086" s="180">
        <v>0</v>
      </c>
      <c r="N1086" s="180">
        <v>0</v>
      </c>
      <c r="O1086" s="180">
        <v>0</v>
      </c>
      <c r="P1086" s="180">
        <v>0</v>
      </c>
      <c r="Q1086" s="180">
        <v>0</v>
      </c>
    </row>
    <row r="1087" spans="11:17">
      <c r="K1087" s="36" t="s">
        <v>11685</v>
      </c>
      <c r="L1087" s="180">
        <v>0</v>
      </c>
      <c r="M1087" s="180">
        <v>0</v>
      </c>
      <c r="N1087" s="180">
        <v>0</v>
      </c>
      <c r="O1087" s="180">
        <v>0</v>
      </c>
      <c r="P1087" s="180">
        <v>0</v>
      </c>
      <c r="Q1087" s="180">
        <v>0</v>
      </c>
    </row>
    <row r="1088" spans="11:17">
      <c r="K1088" s="36" t="s">
        <v>11685</v>
      </c>
      <c r="L1088" s="180">
        <v>0</v>
      </c>
      <c r="M1088" s="180">
        <v>0</v>
      </c>
      <c r="N1088" s="180">
        <v>0</v>
      </c>
      <c r="O1088" s="180">
        <v>0</v>
      </c>
      <c r="P1088" s="180">
        <v>0</v>
      </c>
      <c r="Q1088" s="180">
        <v>0</v>
      </c>
    </row>
    <row r="1089" spans="11:17">
      <c r="K1089" s="36" t="s">
        <v>11685</v>
      </c>
      <c r="L1089" s="180">
        <v>0</v>
      </c>
      <c r="M1089" s="180">
        <v>0</v>
      </c>
      <c r="N1089" s="180">
        <v>0</v>
      </c>
      <c r="O1089" s="180">
        <v>0</v>
      </c>
      <c r="P1089" s="180">
        <v>0</v>
      </c>
      <c r="Q1089" s="180">
        <v>0</v>
      </c>
    </row>
    <row r="1090" spans="11:17">
      <c r="K1090" s="36" t="s">
        <v>11685</v>
      </c>
      <c r="L1090" s="180">
        <v>0</v>
      </c>
      <c r="M1090" s="180">
        <v>0</v>
      </c>
      <c r="N1090" s="180">
        <v>0</v>
      </c>
      <c r="O1090" s="180">
        <v>0</v>
      </c>
      <c r="P1090" s="180">
        <v>0</v>
      </c>
      <c r="Q1090" s="180">
        <v>0</v>
      </c>
    </row>
    <row r="1091" spans="11:17">
      <c r="K1091" s="36" t="s">
        <v>11685</v>
      </c>
      <c r="L1091" s="180">
        <v>0</v>
      </c>
      <c r="M1091" s="180">
        <v>0</v>
      </c>
      <c r="N1091" s="180">
        <v>0</v>
      </c>
      <c r="O1091" s="180">
        <v>0</v>
      </c>
      <c r="P1091" s="180">
        <v>0</v>
      </c>
      <c r="Q1091" s="180">
        <v>0</v>
      </c>
    </row>
    <row r="1092" spans="11:17">
      <c r="K1092" s="36" t="s">
        <v>11685</v>
      </c>
      <c r="L1092" s="180">
        <v>0</v>
      </c>
      <c r="M1092" s="180">
        <v>0</v>
      </c>
      <c r="N1092" s="180">
        <v>0</v>
      </c>
      <c r="O1092" s="180">
        <v>0</v>
      </c>
      <c r="P1092" s="180">
        <v>0</v>
      </c>
      <c r="Q1092" s="180">
        <v>0</v>
      </c>
    </row>
    <row r="1093" spans="11:17">
      <c r="K1093" s="36" t="s">
        <v>11685</v>
      </c>
      <c r="L1093" s="180">
        <v>0</v>
      </c>
      <c r="M1093" s="180">
        <v>0</v>
      </c>
      <c r="N1093" s="180">
        <v>0</v>
      </c>
      <c r="O1093" s="180">
        <v>0</v>
      </c>
      <c r="P1093" s="180">
        <v>0</v>
      </c>
      <c r="Q1093" s="180">
        <v>0</v>
      </c>
    </row>
    <row r="1094" spans="11:17">
      <c r="K1094" s="36" t="s">
        <v>11685</v>
      </c>
      <c r="L1094" s="180">
        <v>0</v>
      </c>
      <c r="M1094" s="180">
        <v>0</v>
      </c>
      <c r="N1094" s="180">
        <v>0</v>
      </c>
      <c r="O1094" s="180">
        <v>0</v>
      </c>
      <c r="P1094" s="180">
        <v>0</v>
      </c>
      <c r="Q1094" s="180">
        <v>0</v>
      </c>
    </row>
    <row r="1095" spans="11:17">
      <c r="K1095" s="36" t="s">
        <v>11685</v>
      </c>
      <c r="L1095" s="180">
        <v>0</v>
      </c>
      <c r="M1095" s="180">
        <v>0</v>
      </c>
      <c r="N1095" s="180">
        <v>0</v>
      </c>
      <c r="O1095" s="180">
        <v>0</v>
      </c>
      <c r="P1095" s="180">
        <v>0</v>
      </c>
      <c r="Q1095" s="180">
        <v>0</v>
      </c>
    </row>
    <row r="1096" spans="11:17">
      <c r="K1096" s="36" t="s">
        <v>11685</v>
      </c>
      <c r="L1096" s="180">
        <v>0</v>
      </c>
      <c r="M1096" s="180">
        <v>0</v>
      </c>
      <c r="N1096" s="180">
        <v>0</v>
      </c>
      <c r="O1096" s="180">
        <v>0</v>
      </c>
      <c r="P1096" s="180">
        <v>0</v>
      </c>
      <c r="Q1096" s="180">
        <v>0</v>
      </c>
    </row>
    <row r="1097" spans="11:17">
      <c r="K1097" s="36" t="s">
        <v>11685</v>
      </c>
      <c r="L1097" s="180">
        <v>0</v>
      </c>
      <c r="M1097" s="180">
        <v>0</v>
      </c>
      <c r="N1097" s="180">
        <v>0</v>
      </c>
      <c r="O1097" s="180">
        <v>0</v>
      </c>
      <c r="P1097" s="180">
        <v>0</v>
      </c>
      <c r="Q1097" s="180">
        <v>0</v>
      </c>
    </row>
    <row r="1098" spans="11:17">
      <c r="K1098" s="36" t="s">
        <v>11685</v>
      </c>
      <c r="L1098" s="180">
        <v>0</v>
      </c>
      <c r="M1098" s="180">
        <v>0</v>
      </c>
      <c r="N1098" s="180">
        <v>0</v>
      </c>
      <c r="O1098" s="180">
        <v>0</v>
      </c>
      <c r="P1098" s="180">
        <v>0</v>
      </c>
      <c r="Q1098" s="180">
        <v>0</v>
      </c>
    </row>
    <row r="1099" spans="11:17">
      <c r="K1099" s="36" t="s">
        <v>11685</v>
      </c>
      <c r="L1099" s="180">
        <v>0</v>
      </c>
      <c r="M1099" s="180">
        <v>0</v>
      </c>
      <c r="N1099" s="180">
        <v>0</v>
      </c>
      <c r="O1099" s="180">
        <v>0</v>
      </c>
      <c r="P1099" s="180">
        <v>0</v>
      </c>
      <c r="Q1099" s="180">
        <v>0</v>
      </c>
    </row>
    <row r="1100" spans="11:17">
      <c r="K1100" s="36" t="s">
        <v>11685</v>
      </c>
      <c r="L1100" s="180">
        <v>0</v>
      </c>
      <c r="M1100" s="180">
        <v>0</v>
      </c>
      <c r="N1100" s="180">
        <v>0</v>
      </c>
      <c r="O1100" s="180">
        <v>0</v>
      </c>
      <c r="P1100" s="180">
        <v>0</v>
      </c>
      <c r="Q1100" s="180">
        <v>0</v>
      </c>
    </row>
    <row r="1101" spans="11:17">
      <c r="K1101" s="36" t="s">
        <v>11685</v>
      </c>
      <c r="L1101" s="180">
        <v>0</v>
      </c>
      <c r="M1101" s="180">
        <v>0</v>
      </c>
      <c r="N1101" s="180">
        <v>0</v>
      </c>
      <c r="O1101" s="180">
        <v>0</v>
      </c>
      <c r="P1101" s="180">
        <v>0</v>
      </c>
      <c r="Q1101" s="180">
        <v>0</v>
      </c>
    </row>
    <row r="1102" spans="11:17">
      <c r="K1102" s="36" t="s">
        <v>11685</v>
      </c>
      <c r="L1102" s="180">
        <v>0</v>
      </c>
      <c r="M1102" s="180">
        <v>0</v>
      </c>
      <c r="N1102" s="180">
        <v>0</v>
      </c>
      <c r="O1102" s="180">
        <v>0</v>
      </c>
      <c r="P1102" s="180">
        <v>0</v>
      </c>
      <c r="Q1102" s="180">
        <v>0</v>
      </c>
    </row>
    <row r="1103" spans="11:17">
      <c r="K1103" s="36" t="s">
        <v>11685</v>
      </c>
      <c r="L1103" s="180">
        <v>0</v>
      </c>
      <c r="M1103" s="180">
        <v>0</v>
      </c>
      <c r="N1103" s="180">
        <v>0</v>
      </c>
      <c r="O1103" s="180">
        <v>0</v>
      </c>
      <c r="P1103" s="180">
        <v>0</v>
      </c>
      <c r="Q1103" s="180">
        <v>0</v>
      </c>
    </row>
    <row r="1104" spans="11:17">
      <c r="K1104" s="36" t="s">
        <v>11685</v>
      </c>
      <c r="L1104" s="180">
        <v>0</v>
      </c>
      <c r="M1104" s="180">
        <v>0</v>
      </c>
      <c r="N1104" s="180">
        <v>0</v>
      </c>
      <c r="O1104" s="180">
        <v>0</v>
      </c>
      <c r="P1104" s="180">
        <v>0</v>
      </c>
      <c r="Q1104" s="180">
        <v>0</v>
      </c>
    </row>
    <row r="1105" spans="11:17">
      <c r="K1105" s="36" t="s">
        <v>11685</v>
      </c>
      <c r="L1105" s="180">
        <v>0</v>
      </c>
      <c r="M1105" s="180">
        <v>0</v>
      </c>
      <c r="N1105" s="180">
        <v>0</v>
      </c>
      <c r="O1105" s="180">
        <v>0</v>
      </c>
      <c r="P1105" s="180">
        <v>0</v>
      </c>
      <c r="Q1105" s="180">
        <v>0</v>
      </c>
    </row>
    <row r="1106" spans="11:17">
      <c r="K1106" s="36" t="s">
        <v>11685</v>
      </c>
      <c r="L1106" s="180">
        <v>0</v>
      </c>
      <c r="M1106" s="180">
        <v>0</v>
      </c>
      <c r="N1106" s="180">
        <v>0</v>
      </c>
      <c r="O1106" s="180">
        <v>0</v>
      </c>
      <c r="P1106" s="180">
        <v>0</v>
      </c>
      <c r="Q1106" s="180">
        <v>0</v>
      </c>
    </row>
    <row r="1107" spans="11:17">
      <c r="K1107" s="36" t="s">
        <v>11685</v>
      </c>
      <c r="L1107" s="180">
        <v>0</v>
      </c>
      <c r="M1107" s="180">
        <v>0</v>
      </c>
      <c r="N1107" s="180">
        <v>0</v>
      </c>
      <c r="O1107" s="180">
        <v>0</v>
      </c>
      <c r="P1107" s="180">
        <v>0</v>
      </c>
      <c r="Q1107" s="180">
        <v>0</v>
      </c>
    </row>
    <row r="1108" spans="11:17">
      <c r="K1108" s="36" t="s">
        <v>11685</v>
      </c>
      <c r="L1108" s="180">
        <v>0</v>
      </c>
      <c r="M1108" s="180">
        <v>0</v>
      </c>
      <c r="N1108" s="180">
        <v>0</v>
      </c>
      <c r="O1108" s="180">
        <v>0</v>
      </c>
      <c r="P1108" s="180">
        <v>0</v>
      </c>
      <c r="Q1108" s="180">
        <v>0</v>
      </c>
    </row>
    <row r="1109" spans="11:17">
      <c r="K1109" s="36" t="s">
        <v>11685</v>
      </c>
      <c r="L1109" s="180">
        <v>0</v>
      </c>
      <c r="M1109" s="180">
        <v>0</v>
      </c>
      <c r="N1109" s="180">
        <v>0</v>
      </c>
      <c r="O1109" s="180">
        <v>0</v>
      </c>
      <c r="P1109" s="180">
        <v>0</v>
      </c>
      <c r="Q1109" s="180">
        <v>0</v>
      </c>
    </row>
    <row r="1110" spans="11:17">
      <c r="K1110" s="36" t="s">
        <v>11685</v>
      </c>
      <c r="L1110" s="180">
        <v>0</v>
      </c>
      <c r="M1110" s="180">
        <v>0</v>
      </c>
      <c r="N1110" s="180">
        <v>0</v>
      </c>
      <c r="O1110" s="180">
        <v>0</v>
      </c>
      <c r="P1110" s="180">
        <v>0</v>
      </c>
      <c r="Q1110" s="180">
        <v>0</v>
      </c>
    </row>
    <row r="1111" spans="11:17">
      <c r="K1111" s="36" t="s">
        <v>11685</v>
      </c>
      <c r="L1111" s="180">
        <v>0</v>
      </c>
      <c r="M1111" s="180">
        <v>0</v>
      </c>
      <c r="N1111" s="180">
        <v>0</v>
      </c>
      <c r="O1111" s="180">
        <v>0</v>
      </c>
      <c r="P1111" s="180">
        <v>0</v>
      </c>
      <c r="Q1111" s="180">
        <v>0</v>
      </c>
    </row>
    <row r="1112" spans="11:17">
      <c r="K1112" s="36" t="s">
        <v>11685</v>
      </c>
      <c r="L1112" s="180">
        <v>0</v>
      </c>
      <c r="M1112" s="180">
        <v>0</v>
      </c>
      <c r="N1112" s="180">
        <v>0</v>
      </c>
      <c r="O1112" s="180">
        <v>0</v>
      </c>
      <c r="P1112" s="180">
        <v>0</v>
      </c>
      <c r="Q1112" s="180">
        <v>0</v>
      </c>
    </row>
    <row r="1113" spans="11:17">
      <c r="K1113" s="36" t="s">
        <v>11685</v>
      </c>
      <c r="L1113" s="180">
        <v>0</v>
      </c>
      <c r="M1113" s="180">
        <v>0</v>
      </c>
      <c r="N1113" s="180">
        <v>0</v>
      </c>
      <c r="O1113" s="180">
        <v>0</v>
      </c>
      <c r="P1113" s="180">
        <v>0</v>
      </c>
      <c r="Q1113" s="180">
        <v>0</v>
      </c>
    </row>
    <row r="1114" spans="11:17">
      <c r="K1114" s="36" t="s">
        <v>11685</v>
      </c>
      <c r="L1114" s="180">
        <v>0</v>
      </c>
      <c r="M1114" s="180">
        <v>0</v>
      </c>
      <c r="N1114" s="180">
        <v>0</v>
      </c>
      <c r="O1114" s="180">
        <v>0</v>
      </c>
      <c r="P1114" s="180">
        <v>0</v>
      </c>
      <c r="Q1114" s="180">
        <v>0</v>
      </c>
    </row>
    <row r="1115" spans="11:17">
      <c r="K1115" s="36" t="s">
        <v>11685</v>
      </c>
      <c r="L1115" s="180">
        <v>0</v>
      </c>
      <c r="M1115" s="180">
        <v>0</v>
      </c>
      <c r="N1115" s="180">
        <v>0</v>
      </c>
      <c r="O1115" s="180">
        <v>0</v>
      </c>
      <c r="P1115" s="180">
        <v>0</v>
      </c>
      <c r="Q1115" s="180">
        <v>0</v>
      </c>
    </row>
    <row r="1116" spans="11:17">
      <c r="K1116" s="36" t="s">
        <v>11685</v>
      </c>
      <c r="L1116" s="180">
        <v>0</v>
      </c>
      <c r="M1116" s="180">
        <v>0</v>
      </c>
      <c r="N1116" s="180">
        <v>0</v>
      </c>
      <c r="O1116" s="180">
        <v>0</v>
      </c>
      <c r="P1116" s="180">
        <v>0</v>
      </c>
      <c r="Q1116" s="180">
        <v>0</v>
      </c>
    </row>
    <row r="1117" spans="11:17">
      <c r="K1117" s="36" t="s">
        <v>11685</v>
      </c>
      <c r="L1117" s="180">
        <v>0</v>
      </c>
      <c r="M1117" s="180">
        <v>0</v>
      </c>
      <c r="N1117" s="180">
        <v>0</v>
      </c>
      <c r="O1117" s="180">
        <v>0</v>
      </c>
      <c r="P1117" s="180">
        <v>0</v>
      </c>
      <c r="Q1117" s="180">
        <v>0</v>
      </c>
    </row>
    <row r="1118" spans="11:17">
      <c r="K1118" s="36" t="s">
        <v>11685</v>
      </c>
      <c r="L1118" s="180">
        <v>0</v>
      </c>
      <c r="M1118" s="180">
        <v>0</v>
      </c>
      <c r="N1118" s="180">
        <v>0</v>
      </c>
      <c r="O1118" s="180">
        <v>0</v>
      </c>
      <c r="P1118" s="180">
        <v>0</v>
      </c>
      <c r="Q1118" s="180">
        <v>0</v>
      </c>
    </row>
    <row r="1119" spans="11:17">
      <c r="K1119" s="36" t="s">
        <v>11685</v>
      </c>
      <c r="L1119" s="180">
        <v>0</v>
      </c>
      <c r="M1119" s="180">
        <v>0</v>
      </c>
      <c r="N1119" s="180">
        <v>0</v>
      </c>
      <c r="O1119" s="180">
        <v>0</v>
      </c>
      <c r="P1119" s="180">
        <v>0</v>
      </c>
      <c r="Q1119" s="180">
        <v>0</v>
      </c>
    </row>
    <row r="1120" spans="11:17">
      <c r="K1120" s="36" t="s">
        <v>11685</v>
      </c>
      <c r="L1120" s="180">
        <v>0</v>
      </c>
      <c r="M1120" s="180">
        <v>0</v>
      </c>
      <c r="N1120" s="180">
        <v>0</v>
      </c>
      <c r="O1120" s="180">
        <v>0</v>
      </c>
      <c r="P1120" s="180">
        <v>0</v>
      </c>
      <c r="Q1120" s="180">
        <v>0</v>
      </c>
    </row>
    <row r="1121" spans="11:17">
      <c r="K1121" s="36" t="s">
        <v>11685</v>
      </c>
      <c r="L1121" s="180">
        <v>0</v>
      </c>
      <c r="M1121" s="180">
        <v>0</v>
      </c>
      <c r="N1121" s="180">
        <v>0</v>
      </c>
      <c r="O1121" s="180">
        <v>0</v>
      </c>
      <c r="P1121" s="180">
        <v>0</v>
      </c>
      <c r="Q1121" s="180">
        <v>0</v>
      </c>
    </row>
    <row r="1122" spans="11:17">
      <c r="K1122" s="36" t="s">
        <v>11685</v>
      </c>
      <c r="L1122" s="180">
        <v>0</v>
      </c>
      <c r="M1122" s="180">
        <v>0</v>
      </c>
      <c r="N1122" s="180">
        <v>0</v>
      </c>
      <c r="O1122" s="180">
        <v>0</v>
      </c>
      <c r="P1122" s="180">
        <v>0</v>
      </c>
      <c r="Q1122" s="180">
        <v>0</v>
      </c>
    </row>
    <row r="1123" spans="11:17">
      <c r="K1123" s="36" t="s">
        <v>11685</v>
      </c>
      <c r="L1123" s="180">
        <v>0</v>
      </c>
      <c r="M1123" s="180">
        <v>0</v>
      </c>
      <c r="N1123" s="180">
        <v>0</v>
      </c>
      <c r="O1123" s="180">
        <v>0</v>
      </c>
      <c r="P1123" s="180">
        <v>0</v>
      </c>
      <c r="Q1123" s="180">
        <v>0</v>
      </c>
    </row>
    <row r="1124" spans="11:17">
      <c r="K1124" s="36" t="s">
        <v>11685</v>
      </c>
      <c r="L1124" s="180">
        <v>0</v>
      </c>
      <c r="M1124" s="180">
        <v>0</v>
      </c>
      <c r="N1124" s="180">
        <v>0</v>
      </c>
      <c r="O1124" s="180">
        <v>0</v>
      </c>
      <c r="P1124" s="180">
        <v>0</v>
      </c>
      <c r="Q1124" s="180">
        <v>0</v>
      </c>
    </row>
    <row r="1125" spans="11:17">
      <c r="K1125" s="36" t="s">
        <v>11685</v>
      </c>
      <c r="L1125" s="180">
        <v>0</v>
      </c>
      <c r="M1125" s="180">
        <v>0</v>
      </c>
      <c r="N1125" s="180">
        <v>0</v>
      </c>
      <c r="O1125" s="180">
        <v>0</v>
      </c>
      <c r="P1125" s="180">
        <v>0</v>
      </c>
      <c r="Q1125" s="180">
        <v>0</v>
      </c>
    </row>
    <row r="1126" spans="11:17">
      <c r="K1126" s="36" t="s">
        <v>11685</v>
      </c>
      <c r="L1126" s="180">
        <v>0</v>
      </c>
      <c r="M1126" s="180">
        <v>0</v>
      </c>
      <c r="N1126" s="180">
        <v>0</v>
      </c>
      <c r="O1126" s="180">
        <v>0</v>
      </c>
      <c r="P1126" s="180">
        <v>0</v>
      </c>
      <c r="Q1126" s="180">
        <v>0</v>
      </c>
    </row>
    <row r="1127" spans="11:17">
      <c r="K1127" s="36" t="s">
        <v>11685</v>
      </c>
      <c r="L1127" s="180">
        <v>0</v>
      </c>
      <c r="M1127" s="180">
        <v>0</v>
      </c>
      <c r="N1127" s="180">
        <v>0</v>
      </c>
      <c r="O1127" s="180">
        <v>0</v>
      </c>
      <c r="P1127" s="180">
        <v>0</v>
      </c>
      <c r="Q1127" s="180">
        <v>0</v>
      </c>
    </row>
    <row r="1128" spans="11:17">
      <c r="K1128" s="36" t="s">
        <v>11685</v>
      </c>
      <c r="L1128" s="180">
        <v>0</v>
      </c>
      <c r="M1128" s="180">
        <v>0</v>
      </c>
      <c r="N1128" s="180">
        <v>0</v>
      </c>
      <c r="O1128" s="180">
        <v>0</v>
      </c>
      <c r="P1128" s="180">
        <v>0</v>
      </c>
      <c r="Q1128" s="180">
        <v>0</v>
      </c>
    </row>
    <row r="1129" spans="11:17">
      <c r="K1129" s="36" t="s">
        <v>11685</v>
      </c>
      <c r="L1129" s="180">
        <v>0</v>
      </c>
      <c r="M1129" s="180">
        <v>0</v>
      </c>
      <c r="N1129" s="180">
        <v>0</v>
      </c>
      <c r="O1129" s="180">
        <v>0</v>
      </c>
      <c r="P1129" s="180">
        <v>0</v>
      </c>
      <c r="Q1129" s="180">
        <v>0</v>
      </c>
    </row>
    <row r="1130" spans="11:17">
      <c r="K1130" s="36" t="s">
        <v>11685</v>
      </c>
      <c r="L1130" s="180">
        <v>0</v>
      </c>
      <c r="M1130" s="180">
        <v>0</v>
      </c>
      <c r="N1130" s="180">
        <v>0</v>
      </c>
      <c r="O1130" s="180">
        <v>0</v>
      </c>
      <c r="P1130" s="180">
        <v>0</v>
      </c>
      <c r="Q1130" s="180">
        <v>0</v>
      </c>
    </row>
    <row r="1131" spans="11:17">
      <c r="K1131" s="36" t="s">
        <v>11685</v>
      </c>
      <c r="L1131" s="180">
        <v>0</v>
      </c>
      <c r="M1131" s="180">
        <v>0</v>
      </c>
      <c r="N1131" s="180">
        <v>0</v>
      </c>
      <c r="O1131" s="180">
        <v>0</v>
      </c>
      <c r="P1131" s="180">
        <v>0</v>
      </c>
      <c r="Q1131" s="180">
        <v>0</v>
      </c>
    </row>
    <row r="1132" spans="11:17">
      <c r="K1132" s="36" t="s">
        <v>11685</v>
      </c>
      <c r="L1132" s="180">
        <v>0</v>
      </c>
      <c r="M1132" s="180">
        <v>0</v>
      </c>
      <c r="N1132" s="180">
        <v>0</v>
      </c>
      <c r="O1132" s="180">
        <v>0</v>
      </c>
      <c r="P1132" s="180">
        <v>0</v>
      </c>
      <c r="Q1132" s="180">
        <v>0</v>
      </c>
    </row>
    <row r="1133" spans="11:17">
      <c r="K1133" s="36" t="s">
        <v>11685</v>
      </c>
      <c r="L1133" s="180">
        <v>0</v>
      </c>
      <c r="M1133" s="180">
        <v>0</v>
      </c>
      <c r="N1133" s="180">
        <v>0</v>
      </c>
      <c r="O1133" s="180">
        <v>0</v>
      </c>
      <c r="P1133" s="180">
        <v>0</v>
      </c>
      <c r="Q1133" s="180">
        <v>0</v>
      </c>
    </row>
    <row r="1134" spans="11:17">
      <c r="K1134" s="36" t="s">
        <v>11685</v>
      </c>
      <c r="L1134" s="180">
        <v>0</v>
      </c>
      <c r="M1134" s="180">
        <v>0</v>
      </c>
      <c r="N1134" s="180">
        <v>0</v>
      </c>
      <c r="O1134" s="180">
        <v>0</v>
      </c>
      <c r="P1134" s="180">
        <v>0</v>
      </c>
      <c r="Q1134" s="180">
        <v>0</v>
      </c>
    </row>
    <row r="1135" spans="11:17">
      <c r="K1135" s="36" t="s">
        <v>11685</v>
      </c>
      <c r="L1135" s="180">
        <v>0</v>
      </c>
      <c r="M1135" s="180">
        <v>0</v>
      </c>
      <c r="N1135" s="180">
        <v>0</v>
      </c>
      <c r="O1135" s="180">
        <v>0</v>
      </c>
      <c r="P1135" s="180">
        <v>0</v>
      </c>
      <c r="Q1135" s="180">
        <v>0</v>
      </c>
    </row>
    <row r="1136" spans="11:17">
      <c r="K1136" s="36" t="s">
        <v>11685</v>
      </c>
      <c r="L1136" s="180">
        <v>0</v>
      </c>
      <c r="M1136" s="180">
        <v>0</v>
      </c>
      <c r="N1136" s="180">
        <v>0</v>
      </c>
      <c r="O1136" s="180">
        <v>0</v>
      </c>
      <c r="P1136" s="180">
        <v>0</v>
      </c>
      <c r="Q1136" s="180">
        <v>0</v>
      </c>
    </row>
    <row r="1137" spans="11:17">
      <c r="K1137" s="36" t="s">
        <v>11685</v>
      </c>
      <c r="L1137" s="180">
        <v>0</v>
      </c>
      <c r="M1137" s="180">
        <v>0</v>
      </c>
      <c r="N1137" s="180">
        <v>0</v>
      </c>
      <c r="O1137" s="180">
        <v>0</v>
      </c>
      <c r="P1137" s="180">
        <v>0</v>
      </c>
      <c r="Q1137" s="180">
        <v>0</v>
      </c>
    </row>
    <row r="1138" spans="11:17">
      <c r="K1138" s="36" t="s">
        <v>11685</v>
      </c>
      <c r="L1138" s="180">
        <v>0</v>
      </c>
      <c r="M1138" s="180">
        <v>0</v>
      </c>
      <c r="N1138" s="180">
        <v>0</v>
      </c>
      <c r="O1138" s="180">
        <v>0</v>
      </c>
      <c r="P1138" s="180">
        <v>0</v>
      </c>
      <c r="Q1138" s="180">
        <v>0</v>
      </c>
    </row>
    <row r="1139" spans="11:17">
      <c r="K1139" s="36" t="s">
        <v>11685</v>
      </c>
      <c r="L1139" s="180">
        <v>0</v>
      </c>
      <c r="M1139" s="180">
        <v>0</v>
      </c>
      <c r="N1139" s="180">
        <v>0</v>
      </c>
      <c r="O1139" s="180">
        <v>0</v>
      </c>
      <c r="P1139" s="180">
        <v>0</v>
      </c>
      <c r="Q1139" s="180">
        <v>0</v>
      </c>
    </row>
    <row r="1140" spans="11:17">
      <c r="K1140" s="36" t="s">
        <v>11685</v>
      </c>
      <c r="L1140" s="180">
        <v>0</v>
      </c>
      <c r="M1140" s="180">
        <v>0</v>
      </c>
      <c r="N1140" s="180">
        <v>0</v>
      </c>
      <c r="O1140" s="180">
        <v>0</v>
      </c>
      <c r="P1140" s="180">
        <v>0</v>
      </c>
      <c r="Q1140" s="180">
        <v>0</v>
      </c>
    </row>
    <row r="1141" spans="11:17">
      <c r="K1141" s="36" t="s">
        <v>11685</v>
      </c>
      <c r="L1141" s="180">
        <v>0</v>
      </c>
      <c r="M1141" s="180">
        <v>0</v>
      </c>
      <c r="N1141" s="180">
        <v>0</v>
      </c>
      <c r="O1141" s="180">
        <v>0</v>
      </c>
      <c r="P1141" s="180">
        <v>0</v>
      </c>
      <c r="Q1141" s="180">
        <v>0</v>
      </c>
    </row>
    <row r="1142" spans="11:17">
      <c r="K1142" s="36" t="s">
        <v>11685</v>
      </c>
      <c r="L1142" s="180">
        <v>0</v>
      </c>
      <c r="M1142" s="180">
        <v>0</v>
      </c>
      <c r="N1142" s="180">
        <v>0</v>
      </c>
      <c r="O1142" s="180">
        <v>0</v>
      </c>
      <c r="P1142" s="180">
        <v>0</v>
      </c>
      <c r="Q1142" s="180">
        <v>0</v>
      </c>
    </row>
    <row r="1143" spans="11:17">
      <c r="K1143" s="36" t="s">
        <v>11685</v>
      </c>
      <c r="L1143" s="180">
        <v>0</v>
      </c>
      <c r="M1143" s="180">
        <v>0</v>
      </c>
      <c r="N1143" s="180">
        <v>0</v>
      </c>
      <c r="O1143" s="180">
        <v>0</v>
      </c>
      <c r="P1143" s="180">
        <v>0</v>
      </c>
      <c r="Q1143" s="180">
        <v>0</v>
      </c>
    </row>
    <row r="1144" spans="11:17">
      <c r="K1144" s="36" t="s">
        <v>11685</v>
      </c>
      <c r="L1144" s="180">
        <v>0</v>
      </c>
      <c r="M1144" s="180">
        <v>0</v>
      </c>
      <c r="N1144" s="180">
        <v>0</v>
      </c>
      <c r="O1144" s="180">
        <v>0</v>
      </c>
      <c r="P1144" s="180">
        <v>0</v>
      </c>
      <c r="Q1144" s="180">
        <v>0</v>
      </c>
    </row>
    <row r="1145" spans="11:17">
      <c r="K1145" s="36" t="s">
        <v>11685</v>
      </c>
      <c r="L1145" s="180">
        <v>0</v>
      </c>
      <c r="M1145" s="180">
        <v>0</v>
      </c>
      <c r="N1145" s="180">
        <v>0</v>
      </c>
      <c r="O1145" s="180">
        <v>0</v>
      </c>
      <c r="P1145" s="180">
        <v>0</v>
      </c>
      <c r="Q1145" s="180">
        <v>0</v>
      </c>
    </row>
    <row r="1146" spans="11:17">
      <c r="K1146" s="36" t="s">
        <v>11685</v>
      </c>
      <c r="L1146" s="180">
        <v>0</v>
      </c>
      <c r="M1146" s="180">
        <v>0</v>
      </c>
      <c r="N1146" s="180">
        <v>0</v>
      </c>
      <c r="O1146" s="180">
        <v>0</v>
      </c>
      <c r="P1146" s="180">
        <v>0</v>
      </c>
      <c r="Q1146" s="180">
        <v>0</v>
      </c>
    </row>
    <row r="1147" spans="11:17">
      <c r="K1147" s="36" t="s">
        <v>11685</v>
      </c>
      <c r="L1147" s="180">
        <v>0</v>
      </c>
      <c r="M1147" s="180">
        <v>0</v>
      </c>
      <c r="N1147" s="180">
        <v>0</v>
      </c>
      <c r="O1147" s="180">
        <v>0</v>
      </c>
      <c r="P1147" s="180">
        <v>0</v>
      </c>
      <c r="Q1147" s="180">
        <v>0</v>
      </c>
    </row>
    <row r="1148" spans="11:17">
      <c r="K1148" s="36" t="s">
        <v>11685</v>
      </c>
      <c r="L1148" s="180">
        <v>0</v>
      </c>
      <c r="M1148" s="180">
        <v>0</v>
      </c>
      <c r="N1148" s="180">
        <v>0</v>
      </c>
      <c r="O1148" s="180">
        <v>0</v>
      </c>
      <c r="P1148" s="180">
        <v>0</v>
      </c>
      <c r="Q1148" s="180">
        <v>0</v>
      </c>
    </row>
    <row r="1149" spans="11:17">
      <c r="K1149" s="36" t="s">
        <v>11685</v>
      </c>
      <c r="L1149" s="180">
        <v>0</v>
      </c>
      <c r="M1149" s="180">
        <v>0</v>
      </c>
      <c r="N1149" s="180">
        <v>0</v>
      </c>
      <c r="O1149" s="180">
        <v>0</v>
      </c>
      <c r="P1149" s="180">
        <v>0</v>
      </c>
      <c r="Q1149" s="180">
        <v>0</v>
      </c>
    </row>
    <row r="1150" spans="11:17">
      <c r="K1150" s="36" t="s">
        <v>11685</v>
      </c>
      <c r="L1150" s="180">
        <v>0</v>
      </c>
      <c r="M1150" s="180">
        <v>0</v>
      </c>
      <c r="N1150" s="180">
        <v>0</v>
      </c>
      <c r="O1150" s="180">
        <v>0</v>
      </c>
      <c r="P1150" s="180">
        <v>0</v>
      </c>
      <c r="Q1150" s="180">
        <v>0</v>
      </c>
    </row>
    <row r="1151" spans="11:17">
      <c r="K1151" s="36" t="s">
        <v>11685</v>
      </c>
      <c r="L1151" s="180">
        <v>0</v>
      </c>
      <c r="M1151" s="180">
        <v>0</v>
      </c>
      <c r="N1151" s="180">
        <v>0</v>
      </c>
      <c r="O1151" s="180">
        <v>0</v>
      </c>
      <c r="P1151" s="180">
        <v>0</v>
      </c>
      <c r="Q1151" s="180">
        <v>0</v>
      </c>
    </row>
    <row r="1152" spans="11:17">
      <c r="K1152" s="36" t="s">
        <v>11685</v>
      </c>
      <c r="L1152" s="180">
        <v>0</v>
      </c>
      <c r="M1152" s="180">
        <v>0</v>
      </c>
      <c r="N1152" s="180">
        <v>0</v>
      </c>
      <c r="O1152" s="180">
        <v>0</v>
      </c>
      <c r="P1152" s="180">
        <v>0</v>
      </c>
      <c r="Q1152" s="180">
        <v>0</v>
      </c>
    </row>
    <row r="1153" spans="11:17">
      <c r="K1153" s="36" t="s">
        <v>11685</v>
      </c>
      <c r="L1153" s="180">
        <v>0</v>
      </c>
      <c r="M1153" s="180">
        <v>0</v>
      </c>
      <c r="N1153" s="180">
        <v>0</v>
      </c>
      <c r="O1153" s="180">
        <v>0</v>
      </c>
      <c r="P1153" s="180">
        <v>0</v>
      </c>
      <c r="Q1153" s="180">
        <v>0</v>
      </c>
    </row>
    <row r="1154" spans="11:17">
      <c r="K1154" s="36" t="s">
        <v>11685</v>
      </c>
      <c r="L1154" s="180">
        <v>0</v>
      </c>
      <c r="M1154" s="180">
        <v>0</v>
      </c>
      <c r="N1154" s="180">
        <v>0</v>
      </c>
      <c r="O1154" s="180">
        <v>0</v>
      </c>
      <c r="P1154" s="180">
        <v>0</v>
      </c>
      <c r="Q1154" s="180">
        <v>0</v>
      </c>
    </row>
    <row r="1155" spans="11:17">
      <c r="K1155" s="36" t="s">
        <v>11685</v>
      </c>
      <c r="L1155" s="180">
        <v>0</v>
      </c>
      <c r="M1155" s="180">
        <v>0</v>
      </c>
      <c r="N1155" s="180">
        <v>0</v>
      </c>
      <c r="O1155" s="180">
        <v>0</v>
      </c>
      <c r="P1155" s="180">
        <v>0</v>
      </c>
      <c r="Q1155" s="180">
        <v>0</v>
      </c>
    </row>
    <row r="1156" spans="11:17">
      <c r="K1156" s="36" t="s">
        <v>11685</v>
      </c>
      <c r="L1156" s="180">
        <v>0</v>
      </c>
      <c r="M1156" s="180">
        <v>0</v>
      </c>
      <c r="N1156" s="180">
        <v>0</v>
      </c>
      <c r="O1156" s="180">
        <v>0</v>
      </c>
      <c r="P1156" s="180">
        <v>0</v>
      </c>
      <c r="Q1156" s="180">
        <v>0</v>
      </c>
    </row>
    <row r="1157" spans="11:17">
      <c r="K1157" s="36" t="s">
        <v>11685</v>
      </c>
      <c r="L1157" s="180">
        <v>0</v>
      </c>
      <c r="M1157" s="180">
        <v>0</v>
      </c>
      <c r="N1157" s="180">
        <v>0</v>
      </c>
      <c r="O1157" s="180">
        <v>0</v>
      </c>
      <c r="P1157" s="180">
        <v>0</v>
      </c>
      <c r="Q1157" s="180">
        <v>0</v>
      </c>
    </row>
    <row r="1158" spans="11:17">
      <c r="K1158" s="36" t="s">
        <v>11685</v>
      </c>
      <c r="L1158" s="180">
        <v>0</v>
      </c>
      <c r="M1158" s="180">
        <v>0</v>
      </c>
      <c r="N1158" s="180">
        <v>0</v>
      </c>
      <c r="O1158" s="180">
        <v>0</v>
      </c>
      <c r="P1158" s="180">
        <v>0</v>
      </c>
      <c r="Q1158" s="180">
        <v>0</v>
      </c>
    </row>
    <row r="1159" spans="11:17">
      <c r="K1159" s="36" t="s">
        <v>11685</v>
      </c>
      <c r="L1159" s="180">
        <v>0</v>
      </c>
      <c r="M1159" s="180">
        <v>0</v>
      </c>
      <c r="N1159" s="180">
        <v>0</v>
      </c>
      <c r="O1159" s="180">
        <v>0</v>
      </c>
      <c r="P1159" s="180">
        <v>0</v>
      </c>
      <c r="Q1159" s="180">
        <v>0</v>
      </c>
    </row>
    <row r="1160" spans="11:17">
      <c r="K1160" s="36" t="s">
        <v>11685</v>
      </c>
      <c r="L1160" s="180">
        <v>0</v>
      </c>
      <c r="M1160" s="180">
        <v>0</v>
      </c>
      <c r="N1160" s="180">
        <v>0</v>
      </c>
      <c r="O1160" s="180">
        <v>0</v>
      </c>
      <c r="P1160" s="180">
        <v>0</v>
      </c>
      <c r="Q1160" s="180">
        <v>0</v>
      </c>
    </row>
    <row r="1161" spans="11:17">
      <c r="K1161" s="36" t="s">
        <v>11685</v>
      </c>
      <c r="L1161" s="180">
        <v>0</v>
      </c>
      <c r="M1161" s="180">
        <v>0</v>
      </c>
      <c r="N1161" s="180">
        <v>0</v>
      </c>
      <c r="O1161" s="180">
        <v>0</v>
      </c>
      <c r="P1161" s="180">
        <v>0</v>
      </c>
      <c r="Q1161" s="180">
        <v>0</v>
      </c>
    </row>
    <row r="1162" spans="11:17">
      <c r="K1162" s="36" t="s">
        <v>11685</v>
      </c>
      <c r="L1162" s="180">
        <v>0</v>
      </c>
      <c r="M1162" s="180">
        <v>0</v>
      </c>
      <c r="N1162" s="180">
        <v>0</v>
      </c>
      <c r="O1162" s="180">
        <v>0</v>
      </c>
      <c r="P1162" s="180">
        <v>0</v>
      </c>
      <c r="Q1162" s="180">
        <v>0</v>
      </c>
    </row>
    <row r="1163" spans="11:17">
      <c r="K1163" s="36" t="s">
        <v>11685</v>
      </c>
      <c r="L1163" s="180">
        <v>0</v>
      </c>
      <c r="M1163" s="180">
        <v>0</v>
      </c>
      <c r="N1163" s="180">
        <v>0</v>
      </c>
      <c r="O1163" s="180">
        <v>0</v>
      </c>
      <c r="P1163" s="180">
        <v>0</v>
      </c>
      <c r="Q1163" s="180">
        <v>0</v>
      </c>
    </row>
    <row r="1164" spans="11:17">
      <c r="K1164" s="36" t="s">
        <v>11685</v>
      </c>
      <c r="L1164" s="180">
        <v>0</v>
      </c>
      <c r="M1164" s="180">
        <v>0</v>
      </c>
      <c r="N1164" s="180">
        <v>0</v>
      </c>
      <c r="O1164" s="180">
        <v>0</v>
      </c>
      <c r="P1164" s="180">
        <v>0</v>
      </c>
      <c r="Q1164" s="180">
        <v>0</v>
      </c>
    </row>
    <row r="1165" spans="11:17">
      <c r="K1165" s="36" t="s">
        <v>11685</v>
      </c>
      <c r="L1165" s="180">
        <v>0</v>
      </c>
      <c r="M1165" s="180">
        <v>0</v>
      </c>
      <c r="N1165" s="180">
        <v>0</v>
      </c>
      <c r="O1165" s="180">
        <v>0</v>
      </c>
      <c r="P1165" s="180">
        <v>0</v>
      </c>
      <c r="Q1165" s="180">
        <v>0</v>
      </c>
    </row>
    <row r="1166" spans="11:17">
      <c r="K1166" s="36" t="s">
        <v>11685</v>
      </c>
      <c r="L1166" s="180">
        <v>0</v>
      </c>
      <c r="M1166" s="180">
        <v>0</v>
      </c>
      <c r="N1166" s="180">
        <v>0</v>
      </c>
      <c r="O1166" s="180">
        <v>0</v>
      </c>
      <c r="P1166" s="180">
        <v>0</v>
      </c>
      <c r="Q1166" s="180">
        <v>0</v>
      </c>
    </row>
    <row r="1167" spans="11:17">
      <c r="K1167" s="36" t="s">
        <v>11685</v>
      </c>
      <c r="L1167" s="180">
        <v>0</v>
      </c>
      <c r="M1167" s="180">
        <v>0</v>
      </c>
      <c r="N1167" s="180">
        <v>0</v>
      </c>
      <c r="O1167" s="180">
        <v>0</v>
      </c>
      <c r="P1167" s="180">
        <v>0</v>
      </c>
      <c r="Q1167" s="180">
        <v>0</v>
      </c>
    </row>
    <row r="1168" spans="11:17">
      <c r="K1168" s="36" t="s">
        <v>11685</v>
      </c>
      <c r="L1168" s="180">
        <v>0</v>
      </c>
      <c r="M1168" s="180">
        <v>0</v>
      </c>
      <c r="N1168" s="180">
        <v>0</v>
      </c>
      <c r="O1168" s="180">
        <v>0</v>
      </c>
      <c r="P1168" s="180">
        <v>0</v>
      </c>
      <c r="Q1168" s="180">
        <v>0</v>
      </c>
    </row>
    <row r="1169" spans="11:17">
      <c r="K1169" s="36" t="s">
        <v>11685</v>
      </c>
      <c r="L1169" s="180">
        <v>0</v>
      </c>
      <c r="M1169" s="180">
        <v>0</v>
      </c>
      <c r="N1169" s="180">
        <v>0</v>
      </c>
      <c r="O1169" s="180">
        <v>0</v>
      </c>
      <c r="P1169" s="180">
        <v>0</v>
      </c>
      <c r="Q1169" s="180">
        <v>0</v>
      </c>
    </row>
    <row r="1170" spans="11:17">
      <c r="K1170" s="36" t="s">
        <v>11685</v>
      </c>
      <c r="L1170" s="180">
        <v>0</v>
      </c>
      <c r="M1170" s="180">
        <v>0</v>
      </c>
      <c r="N1170" s="180">
        <v>0</v>
      </c>
      <c r="O1170" s="180">
        <v>0</v>
      </c>
      <c r="P1170" s="180">
        <v>0</v>
      </c>
      <c r="Q1170" s="180">
        <v>0</v>
      </c>
    </row>
    <row r="1171" spans="11:17">
      <c r="K1171" s="36" t="s">
        <v>11685</v>
      </c>
      <c r="L1171" s="180">
        <v>0</v>
      </c>
      <c r="M1171" s="180">
        <v>0</v>
      </c>
      <c r="N1171" s="180">
        <v>0</v>
      </c>
      <c r="O1171" s="180">
        <v>0</v>
      </c>
      <c r="P1171" s="180">
        <v>0</v>
      </c>
      <c r="Q1171" s="180">
        <v>0</v>
      </c>
    </row>
    <row r="1172" spans="11:17">
      <c r="K1172" s="36" t="s">
        <v>11685</v>
      </c>
      <c r="L1172" s="180">
        <v>0</v>
      </c>
      <c r="M1172" s="180">
        <v>0</v>
      </c>
      <c r="N1172" s="180">
        <v>0</v>
      </c>
      <c r="O1172" s="180">
        <v>0</v>
      </c>
      <c r="P1172" s="180">
        <v>0</v>
      </c>
      <c r="Q1172" s="180">
        <v>0</v>
      </c>
    </row>
    <row r="1173" spans="11:17">
      <c r="K1173" s="36" t="s">
        <v>11685</v>
      </c>
      <c r="L1173" s="180">
        <v>0</v>
      </c>
      <c r="M1173" s="180">
        <v>0</v>
      </c>
      <c r="N1173" s="180">
        <v>0</v>
      </c>
      <c r="O1173" s="180">
        <v>0</v>
      </c>
      <c r="P1173" s="180">
        <v>0</v>
      </c>
      <c r="Q1173" s="180">
        <v>0</v>
      </c>
    </row>
    <row r="1174" spans="11:17">
      <c r="K1174" s="36" t="s">
        <v>11685</v>
      </c>
      <c r="L1174" s="180">
        <v>0</v>
      </c>
      <c r="M1174" s="180">
        <v>0</v>
      </c>
      <c r="N1174" s="180">
        <v>0</v>
      </c>
      <c r="O1174" s="180">
        <v>0</v>
      </c>
      <c r="P1174" s="180">
        <v>0</v>
      </c>
      <c r="Q1174" s="180">
        <v>0</v>
      </c>
    </row>
    <row r="1175" spans="11:17">
      <c r="K1175" s="36" t="s">
        <v>11685</v>
      </c>
      <c r="L1175" s="180">
        <v>0</v>
      </c>
      <c r="M1175" s="180">
        <v>0</v>
      </c>
      <c r="N1175" s="180">
        <v>0</v>
      </c>
      <c r="O1175" s="180">
        <v>0</v>
      </c>
      <c r="P1175" s="180">
        <v>0</v>
      </c>
      <c r="Q1175" s="180">
        <v>0</v>
      </c>
    </row>
    <row r="1176" spans="11:17">
      <c r="K1176" s="36" t="s">
        <v>11685</v>
      </c>
      <c r="L1176" s="180">
        <v>0</v>
      </c>
      <c r="M1176" s="180">
        <v>0</v>
      </c>
      <c r="N1176" s="180">
        <v>0</v>
      </c>
      <c r="O1176" s="180">
        <v>0</v>
      </c>
      <c r="P1176" s="180">
        <v>0</v>
      </c>
      <c r="Q1176" s="180">
        <v>0</v>
      </c>
    </row>
    <row r="1177" spans="11:17">
      <c r="K1177" s="36" t="s">
        <v>11685</v>
      </c>
      <c r="L1177" s="180">
        <v>0</v>
      </c>
      <c r="M1177" s="180">
        <v>0</v>
      </c>
      <c r="N1177" s="180">
        <v>0</v>
      </c>
      <c r="O1177" s="180">
        <v>0</v>
      </c>
      <c r="P1177" s="180">
        <v>0</v>
      </c>
      <c r="Q1177" s="180">
        <v>0</v>
      </c>
    </row>
    <row r="1178" spans="11:17">
      <c r="K1178" s="36" t="s">
        <v>11685</v>
      </c>
      <c r="L1178" s="180">
        <v>0</v>
      </c>
      <c r="M1178" s="180">
        <v>0</v>
      </c>
      <c r="N1178" s="180">
        <v>0</v>
      </c>
      <c r="O1178" s="180">
        <v>0</v>
      </c>
      <c r="P1178" s="180">
        <v>0</v>
      </c>
      <c r="Q1178" s="180">
        <v>0</v>
      </c>
    </row>
    <row r="1179" spans="11:17">
      <c r="K1179" s="36" t="s">
        <v>11685</v>
      </c>
      <c r="L1179" s="180">
        <v>0</v>
      </c>
      <c r="M1179" s="180">
        <v>0</v>
      </c>
      <c r="N1179" s="180">
        <v>0</v>
      </c>
      <c r="O1179" s="180">
        <v>0</v>
      </c>
      <c r="P1179" s="180">
        <v>0</v>
      </c>
      <c r="Q1179" s="180">
        <v>0</v>
      </c>
    </row>
    <row r="1180" spans="11:17">
      <c r="K1180" s="36" t="s">
        <v>11685</v>
      </c>
      <c r="L1180" s="180">
        <v>0</v>
      </c>
      <c r="M1180" s="180">
        <v>0</v>
      </c>
      <c r="N1180" s="180">
        <v>0</v>
      </c>
      <c r="O1180" s="180">
        <v>0</v>
      </c>
      <c r="P1180" s="180">
        <v>0</v>
      </c>
      <c r="Q1180" s="180">
        <v>0</v>
      </c>
    </row>
    <row r="1181" spans="11:17">
      <c r="K1181" s="36" t="s">
        <v>11685</v>
      </c>
      <c r="L1181" s="180">
        <v>0</v>
      </c>
      <c r="M1181" s="180">
        <v>0</v>
      </c>
      <c r="N1181" s="180">
        <v>0</v>
      </c>
      <c r="O1181" s="180">
        <v>0</v>
      </c>
      <c r="P1181" s="180">
        <v>0</v>
      </c>
      <c r="Q1181" s="180">
        <v>0</v>
      </c>
    </row>
    <row r="1182" spans="11:17">
      <c r="K1182" s="36" t="s">
        <v>11685</v>
      </c>
      <c r="L1182" s="180">
        <v>0</v>
      </c>
      <c r="M1182" s="180">
        <v>0</v>
      </c>
      <c r="N1182" s="180">
        <v>0</v>
      </c>
      <c r="O1182" s="180">
        <v>0</v>
      </c>
      <c r="P1182" s="180">
        <v>0</v>
      </c>
      <c r="Q1182" s="180">
        <v>0</v>
      </c>
    </row>
    <row r="1183" spans="11:17">
      <c r="K1183" s="36" t="s">
        <v>11685</v>
      </c>
      <c r="L1183" s="180">
        <v>0</v>
      </c>
      <c r="M1183" s="180">
        <v>0</v>
      </c>
      <c r="N1183" s="180">
        <v>0</v>
      </c>
      <c r="O1183" s="180">
        <v>0</v>
      </c>
      <c r="P1183" s="180">
        <v>0</v>
      </c>
      <c r="Q1183" s="180">
        <v>0</v>
      </c>
    </row>
    <row r="1184" spans="11:17">
      <c r="K1184" s="36" t="s">
        <v>11685</v>
      </c>
      <c r="L1184" s="180">
        <v>0</v>
      </c>
      <c r="M1184" s="180">
        <v>0</v>
      </c>
      <c r="N1184" s="180">
        <v>0</v>
      </c>
      <c r="O1184" s="180">
        <v>0</v>
      </c>
      <c r="P1184" s="180">
        <v>0</v>
      </c>
      <c r="Q1184" s="180">
        <v>0</v>
      </c>
    </row>
    <row r="1185" spans="11:17">
      <c r="K1185" s="36" t="s">
        <v>11685</v>
      </c>
      <c r="L1185" s="180">
        <v>0</v>
      </c>
      <c r="M1185" s="180">
        <v>0</v>
      </c>
      <c r="N1185" s="180">
        <v>0</v>
      </c>
      <c r="O1185" s="180">
        <v>0</v>
      </c>
      <c r="P1185" s="180">
        <v>0</v>
      </c>
      <c r="Q1185" s="180">
        <v>0</v>
      </c>
    </row>
    <row r="1186" spans="11:17">
      <c r="K1186" s="36" t="s">
        <v>11685</v>
      </c>
      <c r="L1186" s="180">
        <v>0</v>
      </c>
      <c r="M1186" s="180">
        <v>0</v>
      </c>
      <c r="N1186" s="180">
        <v>0</v>
      </c>
      <c r="O1186" s="180">
        <v>0</v>
      </c>
      <c r="P1186" s="180">
        <v>0</v>
      </c>
      <c r="Q1186" s="180">
        <v>0</v>
      </c>
    </row>
    <row r="1187" spans="11:17">
      <c r="K1187" s="36" t="s">
        <v>11685</v>
      </c>
      <c r="L1187" s="180">
        <v>0</v>
      </c>
      <c r="M1187" s="180">
        <v>0</v>
      </c>
      <c r="N1187" s="180">
        <v>0</v>
      </c>
      <c r="O1187" s="180">
        <v>0</v>
      </c>
      <c r="P1187" s="180">
        <v>0</v>
      </c>
      <c r="Q1187" s="180">
        <v>0</v>
      </c>
    </row>
    <row r="1188" spans="11:17">
      <c r="K1188" s="36" t="s">
        <v>11685</v>
      </c>
      <c r="L1188" s="180">
        <v>0</v>
      </c>
      <c r="M1188" s="180">
        <v>0</v>
      </c>
      <c r="N1188" s="180">
        <v>0</v>
      </c>
      <c r="O1188" s="180">
        <v>0</v>
      </c>
      <c r="P1188" s="180">
        <v>0</v>
      </c>
      <c r="Q1188" s="180">
        <v>0</v>
      </c>
    </row>
    <row r="1189" spans="11:17">
      <c r="K1189" s="36" t="s">
        <v>11685</v>
      </c>
      <c r="L1189" s="180">
        <v>0</v>
      </c>
      <c r="M1189" s="180">
        <v>0</v>
      </c>
      <c r="N1189" s="180">
        <v>0</v>
      </c>
      <c r="O1189" s="180">
        <v>0</v>
      </c>
      <c r="P1189" s="180">
        <v>0</v>
      </c>
      <c r="Q1189" s="180">
        <v>0</v>
      </c>
    </row>
    <row r="1190" spans="11:17">
      <c r="K1190" s="36" t="s">
        <v>11685</v>
      </c>
      <c r="L1190" s="180">
        <v>0</v>
      </c>
      <c r="M1190" s="180">
        <v>0</v>
      </c>
      <c r="N1190" s="180">
        <v>0</v>
      </c>
      <c r="O1190" s="180">
        <v>0</v>
      </c>
      <c r="P1190" s="180">
        <v>0</v>
      </c>
      <c r="Q1190" s="180">
        <v>0</v>
      </c>
    </row>
    <row r="1191" spans="11:17">
      <c r="K1191" s="36" t="s">
        <v>11685</v>
      </c>
      <c r="L1191" s="180">
        <v>0</v>
      </c>
      <c r="M1191" s="180">
        <v>0</v>
      </c>
      <c r="N1191" s="180">
        <v>0</v>
      </c>
      <c r="O1191" s="180">
        <v>0</v>
      </c>
      <c r="P1191" s="180">
        <v>0</v>
      </c>
      <c r="Q1191" s="180">
        <v>0</v>
      </c>
    </row>
    <row r="1192" spans="11:17">
      <c r="K1192" s="36" t="s">
        <v>11685</v>
      </c>
      <c r="L1192" s="180">
        <v>0</v>
      </c>
      <c r="M1192" s="180">
        <v>0</v>
      </c>
      <c r="N1192" s="180">
        <v>0</v>
      </c>
      <c r="O1192" s="180">
        <v>0</v>
      </c>
      <c r="P1192" s="180">
        <v>0</v>
      </c>
      <c r="Q1192" s="180">
        <v>0</v>
      </c>
    </row>
    <row r="1193" spans="11:17">
      <c r="K1193" s="36" t="s">
        <v>11685</v>
      </c>
      <c r="L1193" s="180">
        <v>0</v>
      </c>
      <c r="M1193" s="180">
        <v>0</v>
      </c>
      <c r="N1193" s="180">
        <v>0</v>
      </c>
      <c r="O1193" s="180">
        <v>0</v>
      </c>
      <c r="P1193" s="180">
        <v>0</v>
      </c>
      <c r="Q1193" s="180">
        <v>0</v>
      </c>
    </row>
    <row r="1194" spans="11:17">
      <c r="K1194" s="36" t="s">
        <v>11685</v>
      </c>
      <c r="L1194" s="180">
        <v>0</v>
      </c>
      <c r="M1194" s="180">
        <v>0</v>
      </c>
      <c r="N1194" s="180">
        <v>0</v>
      </c>
      <c r="O1194" s="180">
        <v>0</v>
      </c>
      <c r="P1194" s="180">
        <v>0</v>
      </c>
      <c r="Q1194" s="180">
        <v>0</v>
      </c>
    </row>
    <row r="1195" spans="11:17">
      <c r="K1195" s="36" t="s">
        <v>11685</v>
      </c>
      <c r="L1195" s="180">
        <v>0</v>
      </c>
      <c r="M1195" s="180">
        <v>0</v>
      </c>
      <c r="N1195" s="180">
        <v>0</v>
      </c>
      <c r="O1195" s="180">
        <v>0</v>
      </c>
      <c r="P1195" s="180">
        <v>0</v>
      </c>
      <c r="Q1195" s="180">
        <v>0</v>
      </c>
    </row>
    <row r="1196" spans="11:17">
      <c r="K1196" s="36" t="s">
        <v>11685</v>
      </c>
      <c r="L1196" s="180">
        <v>0</v>
      </c>
      <c r="M1196" s="180">
        <v>0</v>
      </c>
      <c r="N1196" s="180">
        <v>0</v>
      </c>
      <c r="O1196" s="180">
        <v>0</v>
      </c>
      <c r="P1196" s="180">
        <v>0</v>
      </c>
      <c r="Q1196" s="180">
        <v>0</v>
      </c>
    </row>
    <row r="1197" spans="11:17">
      <c r="K1197" s="36" t="s">
        <v>11685</v>
      </c>
      <c r="L1197" s="180">
        <v>0</v>
      </c>
      <c r="M1197" s="180">
        <v>0</v>
      </c>
      <c r="N1197" s="180">
        <v>0</v>
      </c>
      <c r="O1197" s="180">
        <v>0</v>
      </c>
      <c r="P1197" s="180">
        <v>0</v>
      </c>
      <c r="Q1197" s="180">
        <v>0</v>
      </c>
    </row>
    <row r="1198" spans="11:17">
      <c r="K1198" s="36" t="s">
        <v>11685</v>
      </c>
      <c r="L1198" s="180">
        <v>0</v>
      </c>
      <c r="M1198" s="180">
        <v>0</v>
      </c>
      <c r="N1198" s="180">
        <v>0</v>
      </c>
      <c r="O1198" s="180">
        <v>0</v>
      </c>
      <c r="P1198" s="180">
        <v>0</v>
      </c>
      <c r="Q1198" s="180">
        <v>0</v>
      </c>
    </row>
    <row r="1199" spans="11:17">
      <c r="K1199" s="36" t="s">
        <v>11685</v>
      </c>
      <c r="L1199" s="180">
        <v>0</v>
      </c>
      <c r="M1199" s="180">
        <v>0</v>
      </c>
      <c r="N1199" s="180">
        <v>0</v>
      </c>
      <c r="O1199" s="180">
        <v>0</v>
      </c>
      <c r="P1199" s="180">
        <v>0</v>
      </c>
      <c r="Q1199" s="180">
        <v>0</v>
      </c>
    </row>
    <row r="1200" spans="11:17">
      <c r="K1200" s="36" t="s">
        <v>11685</v>
      </c>
      <c r="L1200" s="180">
        <v>0</v>
      </c>
      <c r="M1200" s="180">
        <v>0</v>
      </c>
      <c r="N1200" s="180">
        <v>0</v>
      </c>
      <c r="O1200" s="180">
        <v>0</v>
      </c>
      <c r="P1200" s="180">
        <v>0</v>
      </c>
      <c r="Q1200" s="180">
        <v>0</v>
      </c>
    </row>
    <row r="1201" spans="11:17">
      <c r="K1201" s="36" t="s">
        <v>11685</v>
      </c>
      <c r="L1201" s="180">
        <v>0</v>
      </c>
      <c r="M1201" s="180">
        <v>0</v>
      </c>
      <c r="N1201" s="180">
        <v>0</v>
      </c>
      <c r="O1201" s="180">
        <v>0</v>
      </c>
      <c r="P1201" s="180">
        <v>0</v>
      </c>
      <c r="Q1201" s="180">
        <v>0</v>
      </c>
    </row>
    <row r="1202" spans="11:17">
      <c r="K1202" s="36" t="s">
        <v>11685</v>
      </c>
      <c r="L1202" s="180">
        <v>0</v>
      </c>
      <c r="M1202" s="180">
        <v>0</v>
      </c>
      <c r="N1202" s="180">
        <v>0</v>
      </c>
      <c r="O1202" s="180">
        <v>0</v>
      </c>
      <c r="P1202" s="180">
        <v>0</v>
      </c>
      <c r="Q1202" s="180">
        <v>0</v>
      </c>
    </row>
    <row r="1203" spans="11:17">
      <c r="K1203" s="36" t="s">
        <v>11685</v>
      </c>
      <c r="L1203" s="180">
        <v>0</v>
      </c>
      <c r="M1203" s="180">
        <v>0</v>
      </c>
      <c r="N1203" s="180">
        <v>0</v>
      </c>
      <c r="O1203" s="180">
        <v>0</v>
      </c>
      <c r="P1203" s="180">
        <v>0</v>
      </c>
      <c r="Q1203" s="180">
        <v>0</v>
      </c>
    </row>
    <row r="1204" spans="11:17">
      <c r="K1204" s="36" t="s">
        <v>11685</v>
      </c>
      <c r="L1204" s="180">
        <v>0</v>
      </c>
      <c r="M1204" s="180">
        <v>0</v>
      </c>
      <c r="N1204" s="180">
        <v>0</v>
      </c>
      <c r="O1204" s="180">
        <v>0</v>
      </c>
      <c r="P1204" s="180">
        <v>0</v>
      </c>
      <c r="Q1204" s="180">
        <v>0</v>
      </c>
    </row>
    <row r="1205" spans="11:17">
      <c r="K1205" s="36" t="s">
        <v>11685</v>
      </c>
      <c r="L1205" s="180">
        <v>0</v>
      </c>
      <c r="M1205" s="180">
        <v>0</v>
      </c>
      <c r="N1205" s="180">
        <v>0</v>
      </c>
      <c r="O1205" s="180">
        <v>0</v>
      </c>
      <c r="P1205" s="180">
        <v>0</v>
      </c>
      <c r="Q1205" s="180">
        <v>0</v>
      </c>
    </row>
    <row r="1206" spans="11:17">
      <c r="K1206" s="36" t="s">
        <v>11685</v>
      </c>
      <c r="L1206" s="180">
        <v>0</v>
      </c>
      <c r="M1206" s="180">
        <v>0</v>
      </c>
      <c r="N1206" s="180">
        <v>0</v>
      </c>
      <c r="O1206" s="180">
        <v>0</v>
      </c>
      <c r="P1206" s="180">
        <v>0</v>
      </c>
      <c r="Q1206" s="180">
        <v>0</v>
      </c>
    </row>
    <row r="1207" spans="11:17">
      <c r="K1207" s="36" t="s">
        <v>11685</v>
      </c>
      <c r="L1207" s="180">
        <v>0</v>
      </c>
      <c r="M1207" s="180">
        <v>0</v>
      </c>
      <c r="N1207" s="180">
        <v>0</v>
      </c>
      <c r="O1207" s="180">
        <v>0</v>
      </c>
      <c r="P1207" s="180">
        <v>0</v>
      </c>
      <c r="Q1207" s="180">
        <v>0</v>
      </c>
    </row>
    <row r="1208" spans="11:17">
      <c r="K1208" s="36" t="s">
        <v>11685</v>
      </c>
      <c r="L1208" s="180">
        <v>0</v>
      </c>
      <c r="M1208" s="180">
        <v>0</v>
      </c>
      <c r="N1208" s="180">
        <v>0</v>
      </c>
      <c r="O1208" s="180">
        <v>0</v>
      </c>
      <c r="P1208" s="180">
        <v>0</v>
      </c>
      <c r="Q1208" s="180">
        <v>0</v>
      </c>
    </row>
    <row r="1209" spans="11:17">
      <c r="K1209" s="36" t="s">
        <v>11685</v>
      </c>
      <c r="L1209" s="180">
        <v>0</v>
      </c>
      <c r="M1209" s="180">
        <v>0</v>
      </c>
      <c r="N1209" s="180">
        <v>0</v>
      </c>
      <c r="O1209" s="180">
        <v>0</v>
      </c>
      <c r="P1209" s="180">
        <v>0</v>
      </c>
      <c r="Q1209" s="180">
        <v>0</v>
      </c>
    </row>
    <row r="1210" spans="11:17">
      <c r="K1210" s="36" t="s">
        <v>11685</v>
      </c>
      <c r="L1210" s="180">
        <v>0</v>
      </c>
      <c r="M1210" s="180">
        <v>0</v>
      </c>
      <c r="N1210" s="180">
        <v>0</v>
      </c>
      <c r="O1210" s="180">
        <v>0</v>
      </c>
      <c r="P1210" s="180">
        <v>0</v>
      </c>
      <c r="Q1210" s="180">
        <v>0</v>
      </c>
    </row>
    <row r="1211" spans="11:17">
      <c r="K1211" s="36" t="s">
        <v>11685</v>
      </c>
      <c r="L1211" s="180">
        <v>0</v>
      </c>
      <c r="M1211" s="180">
        <v>0</v>
      </c>
      <c r="N1211" s="180">
        <v>0</v>
      </c>
      <c r="O1211" s="180">
        <v>0</v>
      </c>
      <c r="P1211" s="180">
        <v>0</v>
      </c>
      <c r="Q1211" s="180">
        <v>0</v>
      </c>
    </row>
    <row r="1212" spans="11:17">
      <c r="K1212" s="36" t="s">
        <v>11685</v>
      </c>
      <c r="L1212" s="180">
        <v>0</v>
      </c>
      <c r="M1212" s="180">
        <v>0</v>
      </c>
      <c r="N1212" s="180">
        <v>0</v>
      </c>
      <c r="O1212" s="180">
        <v>0</v>
      </c>
      <c r="P1212" s="180">
        <v>0</v>
      </c>
      <c r="Q1212" s="180">
        <v>0</v>
      </c>
    </row>
    <row r="1213" spans="11:17">
      <c r="K1213" s="36" t="s">
        <v>11685</v>
      </c>
      <c r="L1213" s="180">
        <v>0</v>
      </c>
      <c r="M1213" s="180">
        <v>0</v>
      </c>
      <c r="N1213" s="180">
        <v>0</v>
      </c>
      <c r="O1213" s="180">
        <v>0</v>
      </c>
      <c r="P1213" s="180">
        <v>0</v>
      </c>
      <c r="Q1213" s="180">
        <v>0</v>
      </c>
    </row>
    <row r="1214" spans="11:17">
      <c r="K1214" s="36" t="s">
        <v>11685</v>
      </c>
      <c r="L1214" s="180">
        <v>0</v>
      </c>
      <c r="M1214" s="180">
        <v>0</v>
      </c>
      <c r="N1214" s="180">
        <v>0</v>
      </c>
      <c r="O1214" s="180">
        <v>0</v>
      </c>
      <c r="P1214" s="180">
        <v>0</v>
      </c>
      <c r="Q1214" s="180">
        <v>0</v>
      </c>
    </row>
    <row r="1215" spans="11:17">
      <c r="K1215" s="36" t="s">
        <v>11685</v>
      </c>
      <c r="L1215" s="180">
        <v>0</v>
      </c>
      <c r="M1215" s="180">
        <v>0</v>
      </c>
      <c r="N1215" s="180">
        <v>0</v>
      </c>
      <c r="O1215" s="180">
        <v>0</v>
      </c>
      <c r="P1215" s="180">
        <v>0</v>
      </c>
      <c r="Q1215" s="180">
        <v>0</v>
      </c>
    </row>
    <row r="1216" spans="11:17">
      <c r="K1216" s="36" t="s">
        <v>11685</v>
      </c>
      <c r="L1216" s="180">
        <v>0</v>
      </c>
      <c r="M1216" s="180">
        <v>0</v>
      </c>
      <c r="N1216" s="180">
        <v>0</v>
      </c>
      <c r="O1216" s="180">
        <v>0</v>
      </c>
      <c r="P1216" s="180">
        <v>0</v>
      </c>
      <c r="Q1216" s="180">
        <v>0</v>
      </c>
    </row>
    <row r="1217" spans="11:17">
      <c r="K1217" s="36" t="s">
        <v>11685</v>
      </c>
      <c r="L1217" s="180">
        <v>0</v>
      </c>
      <c r="M1217" s="180">
        <v>0</v>
      </c>
      <c r="N1217" s="180">
        <v>0</v>
      </c>
      <c r="O1217" s="180">
        <v>0</v>
      </c>
      <c r="P1217" s="180">
        <v>0</v>
      </c>
      <c r="Q1217" s="180">
        <v>0</v>
      </c>
    </row>
    <row r="1218" spans="11:17">
      <c r="K1218" s="36" t="s">
        <v>11685</v>
      </c>
      <c r="L1218" s="180">
        <v>0</v>
      </c>
      <c r="M1218" s="180">
        <v>0</v>
      </c>
      <c r="N1218" s="180">
        <v>0</v>
      </c>
      <c r="O1218" s="180">
        <v>0</v>
      </c>
      <c r="P1218" s="180">
        <v>0</v>
      </c>
      <c r="Q1218" s="180">
        <v>0</v>
      </c>
    </row>
    <row r="1219" spans="11:17">
      <c r="K1219" s="36" t="s">
        <v>11685</v>
      </c>
      <c r="L1219" s="180">
        <v>0</v>
      </c>
      <c r="M1219" s="180">
        <v>0</v>
      </c>
      <c r="N1219" s="180">
        <v>0</v>
      </c>
      <c r="O1219" s="180">
        <v>0</v>
      </c>
      <c r="P1219" s="180">
        <v>0</v>
      </c>
      <c r="Q1219" s="180">
        <v>0</v>
      </c>
    </row>
    <row r="1220" spans="11:17">
      <c r="K1220" s="36" t="s">
        <v>11685</v>
      </c>
      <c r="L1220" s="180">
        <v>0</v>
      </c>
      <c r="M1220" s="180">
        <v>0</v>
      </c>
      <c r="N1220" s="180">
        <v>0</v>
      </c>
      <c r="O1220" s="180">
        <v>0</v>
      </c>
      <c r="P1220" s="180">
        <v>0</v>
      </c>
      <c r="Q1220" s="180">
        <v>0</v>
      </c>
    </row>
    <row r="1221" spans="11:17">
      <c r="K1221" s="36" t="s">
        <v>11685</v>
      </c>
      <c r="L1221" s="180">
        <v>0</v>
      </c>
      <c r="M1221" s="180">
        <v>0</v>
      </c>
      <c r="N1221" s="180">
        <v>0</v>
      </c>
      <c r="O1221" s="180">
        <v>0</v>
      </c>
      <c r="P1221" s="180">
        <v>0</v>
      </c>
      <c r="Q1221" s="180">
        <v>0</v>
      </c>
    </row>
    <row r="1222" spans="11:17">
      <c r="K1222" s="36" t="s">
        <v>11685</v>
      </c>
      <c r="L1222" s="180">
        <v>0</v>
      </c>
      <c r="M1222" s="180">
        <v>0</v>
      </c>
      <c r="N1222" s="180">
        <v>0</v>
      </c>
      <c r="O1222" s="180">
        <v>0</v>
      </c>
      <c r="P1222" s="180">
        <v>0</v>
      </c>
      <c r="Q1222" s="180">
        <v>0</v>
      </c>
    </row>
    <row r="1223" spans="11:17">
      <c r="K1223" s="36" t="s">
        <v>11685</v>
      </c>
      <c r="L1223" s="180">
        <v>0</v>
      </c>
      <c r="M1223" s="180">
        <v>0</v>
      </c>
      <c r="N1223" s="180">
        <v>0</v>
      </c>
      <c r="O1223" s="180">
        <v>0</v>
      </c>
      <c r="P1223" s="180">
        <v>0</v>
      </c>
      <c r="Q1223" s="180">
        <v>0</v>
      </c>
    </row>
    <row r="1224" spans="11:17">
      <c r="K1224" s="36" t="s">
        <v>11685</v>
      </c>
      <c r="L1224" s="180">
        <v>0</v>
      </c>
      <c r="M1224" s="180">
        <v>0</v>
      </c>
      <c r="N1224" s="180">
        <v>0</v>
      </c>
      <c r="O1224" s="180">
        <v>0</v>
      </c>
      <c r="P1224" s="180">
        <v>0</v>
      </c>
      <c r="Q1224" s="180">
        <v>0</v>
      </c>
    </row>
    <row r="1225" spans="11:17">
      <c r="K1225" s="36" t="s">
        <v>11685</v>
      </c>
      <c r="L1225" s="180">
        <v>0</v>
      </c>
      <c r="M1225" s="180">
        <v>0</v>
      </c>
      <c r="N1225" s="180">
        <v>0</v>
      </c>
      <c r="O1225" s="180">
        <v>0</v>
      </c>
      <c r="P1225" s="180">
        <v>0</v>
      </c>
      <c r="Q1225" s="180">
        <v>0</v>
      </c>
    </row>
    <row r="1226" spans="11:17">
      <c r="K1226" s="36" t="s">
        <v>11685</v>
      </c>
      <c r="L1226" s="180">
        <v>0</v>
      </c>
      <c r="M1226" s="180">
        <v>0</v>
      </c>
      <c r="N1226" s="180">
        <v>0</v>
      </c>
      <c r="O1226" s="180">
        <v>0</v>
      </c>
      <c r="P1226" s="180">
        <v>0</v>
      </c>
      <c r="Q1226" s="180">
        <v>0</v>
      </c>
    </row>
    <row r="1227" spans="11:17">
      <c r="K1227" s="36" t="s">
        <v>11685</v>
      </c>
      <c r="L1227" s="180">
        <v>0</v>
      </c>
      <c r="M1227" s="180">
        <v>0</v>
      </c>
      <c r="N1227" s="180">
        <v>0</v>
      </c>
      <c r="O1227" s="180">
        <v>0</v>
      </c>
      <c r="P1227" s="180">
        <v>0</v>
      </c>
      <c r="Q1227" s="180">
        <v>0</v>
      </c>
    </row>
    <row r="1228" spans="11:17">
      <c r="K1228" s="36" t="s">
        <v>11685</v>
      </c>
      <c r="L1228" s="180">
        <v>0</v>
      </c>
      <c r="M1228" s="180">
        <v>0</v>
      </c>
      <c r="N1228" s="180">
        <v>0</v>
      </c>
      <c r="O1228" s="180">
        <v>0</v>
      </c>
      <c r="P1228" s="180">
        <v>0</v>
      </c>
      <c r="Q1228" s="180">
        <v>0</v>
      </c>
    </row>
    <row r="1229" spans="11:17">
      <c r="K1229" s="36" t="s">
        <v>11685</v>
      </c>
      <c r="L1229" s="180">
        <v>0</v>
      </c>
      <c r="M1229" s="180">
        <v>0</v>
      </c>
      <c r="N1229" s="180">
        <v>0</v>
      </c>
      <c r="O1229" s="180">
        <v>0</v>
      </c>
      <c r="P1229" s="180">
        <v>0</v>
      </c>
      <c r="Q1229" s="180">
        <v>0</v>
      </c>
    </row>
    <row r="1230" spans="11:17">
      <c r="K1230" s="36" t="s">
        <v>11685</v>
      </c>
      <c r="L1230" s="180">
        <v>0</v>
      </c>
      <c r="M1230" s="180">
        <v>0</v>
      </c>
      <c r="N1230" s="180">
        <v>0</v>
      </c>
      <c r="O1230" s="180">
        <v>0</v>
      </c>
      <c r="P1230" s="180">
        <v>0</v>
      </c>
      <c r="Q1230" s="180">
        <v>0</v>
      </c>
    </row>
    <row r="1231" spans="11:17">
      <c r="K1231" s="36" t="s">
        <v>11685</v>
      </c>
      <c r="L1231" s="180">
        <v>0</v>
      </c>
      <c r="M1231" s="180">
        <v>0</v>
      </c>
      <c r="N1231" s="180">
        <v>0</v>
      </c>
      <c r="O1231" s="180">
        <v>0</v>
      </c>
      <c r="P1231" s="180">
        <v>0</v>
      </c>
      <c r="Q1231" s="180">
        <v>0</v>
      </c>
    </row>
    <row r="1232" spans="11:17">
      <c r="K1232" s="36" t="s">
        <v>11685</v>
      </c>
      <c r="L1232" s="180">
        <v>0</v>
      </c>
      <c r="M1232" s="180">
        <v>0</v>
      </c>
      <c r="N1232" s="180">
        <v>0</v>
      </c>
      <c r="O1232" s="180">
        <v>0</v>
      </c>
      <c r="P1232" s="180">
        <v>0</v>
      </c>
      <c r="Q1232" s="180">
        <v>0</v>
      </c>
    </row>
    <row r="1233" spans="11:17">
      <c r="K1233" s="36" t="s">
        <v>11685</v>
      </c>
      <c r="L1233" s="180">
        <v>0</v>
      </c>
      <c r="M1233" s="180">
        <v>0</v>
      </c>
      <c r="N1233" s="180">
        <v>0</v>
      </c>
      <c r="O1233" s="180">
        <v>0</v>
      </c>
      <c r="P1233" s="180">
        <v>0</v>
      </c>
      <c r="Q1233" s="180">
        <v>0</v>
      </c>
    </row>
    <row r="1234" spans="11:17">
      <c r="K1234" s="36" t="s">
        <v>11685</v>
      </c>
      <c r="L1234" s="180">
        <v>0</v>
      </c>
      <c r="M1234" s="180">
        <v>0</v>
      </c>
      <c r="N1234" s="180">
        <v>0</v>
      </c>
      <c r="O1234" s="180">
        <v>0</v>
      </c>
      <c r="P1234" s="180">
        <v>0</v>
      </c>
      <c r="Q1234" s="180">
        <v>0</v>
      </c>
    </row>
    <row r="1235" spans="11:17">
      <c r="K1235" s="36" t="s">
        <v>11685</v>
      </c>
      <c r="L1235" s="180">
        <v>0</v>
      </c>
      <c r="M1235" s="180">
        <v>0</v>
      </c>
      <c r="N1235" s="180">
        <v>0</v>
      </c>
      <c r="O1235" s="180">
        <v>0</v>
      </c>
      <c r="P1235" s="180">
        <v>0</v>
      </c>
      <c r="Q1235" s="180">
        <v>0</v>
      </c>
    </row>
    <row r="1236" spans="11:17">
      <c r="K1236" s="36" t="s">
        <v>11685</v>
      </c>
      <c r="L1236" s="180">
        <v>0</v>
      </c>
      <c r="M1236" s="180">
        <v>0</v>
      </c>
      <c r="N1236" s="180">
        <v>0</v>
      </c>
      <c r="O1236" s="180">
        <v>0</v>
      </c>
      <c r="P1236" s="180">
        <v>0</v>
      </c>
      <c r="Q1236" s="180">
        <v>0</v>
      </c>
    </row>
    <row r="1237" spans="11:17">
      <c r="K1237" s="36" t="s">
        <v>11685</v>
      </c>
      <c r="L1237" s="180">
        <v>0</v>
      </c>
      <c r="M1237" s="180">
        <v>0</v>
      </c>
      <c r="N1237" s="180">
        <v>0</v>
      </c>
      <c r="O1237" s="180">
        <v>0</v>
      </c>
      <c r="P1237" s="180">
        <v>0</v>
      </c>
      <c r="Q1237" s="180">
        <v>0</v>
      </c>
    </row>
    <row r="1238" spans="11:17">
      <c r="K1238" s="36" t="s">
        <v>11685</v>
      </c>
      <c r="L1238" s="180">
        <v>0</v>
      </c>
      <c r="M1238" s="180">
        <v>0</v>
      </c>
      <c r="N1238" s="180">
        <v>0</v>
      </c>
      <c r="O1238" s="180">
        <v>0</v>
      </c>
      <c r="P1238" s="180">
        <v>0</v>
      </c>
      <c r="Q1238" s="180">
        <v>0</v>
      </c>
    </row>
    <row r="1239" spans="11:17">
      <c r="K1239" s="36" t="s">
        <v>11685</v>
      </c>
      <c r="L1239" s="180">
        <v>0</v>
      </c>
      <c r="M1239" s="180">
        <v>0</v>
      </c>
      <c r="N1239" s="180">
        <v>0</v>
      </c>
      <c r="O1239" s="180">
        <v>0</v>
      </c>
      <c r="P1239" s="180">
        <v>0</v>
      </c>
      <c r="Q1239" s="180">
        <v>0</v>
      </c>
    </row>
    <row r="1240" spans="11:17">
      <c r="K1240" s="36" t="s">
        <v>11685</v>
      </c>
      <c r="L1240" s="180">
        <v>0</v>
      </c>
      <c r="M1240" s="180">
        <v>0</v>
      </c>
      <c r="N1240" s="180">
        <v>0</v>
      </c>
      <c r="O1240" s="180">
        <v>0</v>
      </c>
      <c r="P1240" s="180">
        <v>0</v>
      </c>
      <c r="Q1240" s="180">
        <v>0</v>
      </c>
    </row>
    <row r="1241" spans="11:17">
      <c r="K1241" s="36" t="s">
        <v>11685</v>
      </c>
      <c r="L1241" s="180">
        <v>0</v>
      </c>
      <c r="M1241" s="180">
        <v>0</v>
      </c>
      <c r="N1241" s="180">
        <v>0</v>
      </c>
      <c r="O1241" s="180">
        <v>0</v>
      </c>
      <c r="P1241" s="180">
        <v>0</v>
      </c>
      <c r="Q1241" s="180">
        <v>0</v>
      </c>
    </row>
    <row r="1242" spans="11:17">
      <c r="K1242" s="36" t="s">
        <v>11685</v>
      </c>
      <c r="L1242" s="180">
        <v>0</v>
      </c>
      <c r="M1242" s="180">
        <v>0</v>
      </c>
      <c r="N1242" s="180">
        <v>0</v>
      </c>
      <c r="O1242" s="180">
        <v>0</v>
      </c>
      <c r="P1242" s="180">
        <v>0</v>
      </c>
      <c r="Q1242" s="180">
        <v>0</v>
      </c>
    </row>
    <row r="1243" spans="11:17">
      <c r="K1243" s="36" t="s">
        <v>11685</v>
      </c>
      <c r="L1243" s="180">
        <v>0</v>
      </c>
      <c r="M1243" s="180">
        <v>0</v>
      </c>
      <c r="N1243" s="180">
        <v>0</v>
      </c>
      <c r="O1243" s="180">
        <v>0</v>
      </c>
      <c r="P1243" s="180">
        <v>0</v>
      </c>
      <c r="Q1243" s="180">
        <v>0</v>
      </c>
    </row>
    <row r="1244" spans="11:17">
      <c r="K1244" s="36" t="s">
        <v>11685</v>
      </c>
      <c r="L1244" s="180">
        <v>0</v>
      </c>
      <c r="M1244" s="180">
        <v>0</v>
      </c>
      <c r="N1244" s="180">
        <v>0</v>
      </c>
      <c r="O1244" s="180">
        <v>0</v>
      </c>
      <c r="P1244" s="180">
        <v>0</v>
      </c>
      <c r="Q1244" s="180">
        <v>0</v>
      </c>
    </row>
    <row r="1245" spans="11:17">
      <c r="K1245" s="36" t="s">
        <v>11685</v>
      </c>
      <c r="L1245" s="180">
        <v>0</v>
      </c>
      <c r="M1245" s="180">
        <v>0</v>
      </c>
      <c r="N1245" s="180">
        <v>0</v>
      </c>
      <c r="O1245" s="180">
        <v>0</v>
      </c>
      <c r="P1245" s="180">
        <v>0</v>
      </c>
      <c r="Q1245" s="180">
        <v>0</v>
      </c>
    </row>
    <row r="1246" spans="11:17">
      <c r="K1246" s="36" t="s">
        <v>11685</v>
      </c>
      <c r="L1246" s="180">
        <v>0</v>
      </c>
      <c r="M1246" s="180">
        <v>0</v>
      </c>
      <c r="N1246" s="180">
        <v>0</v>
      </c>
      <c r="O1246" s="180">
        <v>0</v>
      </c>
      <c r="P1246" s="180">
        <v>0</v>
      </c>
      <c r="Q1246" s="180">
        <v>0</v>
      </c>
    </row>
    <row r="1247" spans="11:17">
      <c r="K1247" s="36" t="s">
        <v>11685</v>
      </c>
      <c r="L1247" s="180">
        <v>0</v>
      </c>
      <c r="M1247" s="180">
        <v>0</v>
      </c>
      <c r="N1247" s="180">
        <v>0</v>
      </c>
      <c r="O1247" s="180">
        <v>0</v>
      </c>
      <c r="P1247" s="180">
        <v>0</v>
      </c>
      <c r="Q1247" s="180">
        <v>0</v>
      </c>
    </row>
    <row r="1248" spans="11:17">
      <c r="K1248" s="36" t="s">
        <v>11685</v>
      </c>
      <c r="L1248" s="180">
        <v>0</v>
      </c>
      <c r="M1248" s="180">
        <v>0</v>
      </c>
      <c r="N1248" s="180">
        <v>0</v>
      </c>
      <c r="O1248" s="180">
        <v>0</v>
      </c>
      <c r="P1248" s="180">
        <v>0</v>
      </c>
      <c r="Q1248" s="180">
        <v>0</v>
      </c>
    </row>
    <row r="1249" spans="11:17">
      <c r="K1249" s="36" t="s">
        <v>11685</v>
      </c>
      <c r="L1249" s="180">
        <v>0</v>
      </c>
      <c r="M1249" s="180">
        <v>0</v>
      </c>
      <c r="N1249" s="180">
        <v>0</v>
      </c>
      <c r="O1249" s="180">
        <v>0</v>
      </c>
      <c r="P1249" s="180">
        <v>0</v>
      </c>
      <c r="Q1249" s="180">
        <v>0</v>
      </c>
    </row>
    <row r="1250" spans="11:17">
      <c r="K1250" s="36" t="s">
        <v>11685</v>
      </c>
      <c r="L1250" s="180">
        <v>0</v>
      </c>
      <c r="M1250" s="180">
        <v>0</v>
      </c>
      <c r="N1250" s="180">
        <v>0</v>
      </c>
      <c r="O1250" s="180">
        <v>0</v>
      </c>
      <c r="P1250" s="180">
        <v>0</v>
      </c>
      <c r="Q1250" s="180">
        <v>0</v>
      </c>
    </row>
    <row r="1251" spans="11:17">
      <c r="K1251" s="36" t="s">
        <v>11685</v>
      </c>
      <c r="L1251" s="180">
        <v>0</v>
      </c>
      <c r="M1251" s="180">
        <v>0</v>
      </c>
      <c r="N1251" s="180">
        <v>0</v>
      </c>
      <c r="O1251" s="180">
        <v>0</v>
      </c>
      <c r="P1251" s="180">
        <v>0</v>
      </c>
      <c r="Q1251" s="180">
        <v>0</v>
      </c>
    </row>
    <row r="1252" spans="11:17">
      <c r="K1252" s="36" t="s">
        <v>11685</v>
      </c>
      <c r="L1252" s="180">
        <v>0</v>
      </c>
      <c r="M1252" s="180">
        <v>0</v>
      </c>
      <c r="N1252" s="180">
        <v>0</v>
      </c>
      <c r="O1252" s="180">
        <v>0</v>
      </c>
      <c r="P1252" s="180">
        <v>0</v>
      </c>
      <c r="Q1252" s="180">
        <v>0</v>
      </c>
    </row>
    <row r="1253" spans="11:17">
      <c r="K1253" s="36" t="s">
        <v>11685</v>
      </c>
      <c r="L1253" s="180">
        <v>0</v>
      </c>
      <c r="M1253" s="180">
        <v>0</v>
      </c>
      <c r="N1253" s="180">
        <v>0</v>
      </c>
      <c r="O1253" s="180">
        <v>0</v>
      </c>
      <c r="P1253" s="180">
        <v>0</v>
      </c>
      <c r="Q1253" s="180">
        <v>0</v>
      </c>
    </row>
    <row r="1254" spans="11:17">
      <c r="K1254" s="36" t="s">
        <v>11685</v>
      </c>
      <c r="L1254" s="180">
        <v>0</v>
      </c>
      <c r="M1254" s="180">
        <v>0</v>
      </c>
      <c r="N1254" s="180">
        <v>0</v>
      </c>
      <c r="O1254" s="180">
        <v>0</v>
      </c>
      <c r="P1254" s="180">
        <v>0</v>
      </c>
      <c r="Q1254" s="180">
        <v>0</v>
      </c>
    </row>
    <row r="1255" spans="11:17">
      <c r="K1255" s="36" t="s">
        <v>11685</v>
      </c>
      <c r="L1255" s="180">
        <v>0</v>
      </c>
      <c r="M1255" s="180">
        <v>0</v>
      </c>
      <c r="N1255" s="180">
        <v>0</v>
      </c>
      <c r="O1255" s="180">
        <v>0</v>
      </c>
      <c r="P1255" s="180">
        <v>0</v>
      </c>
      <c r="Q1255" s="180">
        <v>0</v>
      </c>
    </row>
    <row r="1256" spans="11:17">
      <c r="K1256" s="36" t="s">
        <v>11685</v>
      </c>
      <c r="L1256" s="180">
        <v>0</v>
      </c>
      <c r="M1256" s="180">
        <v>0</v>
      </c>
      <c r="N1256" s="180">
        <v>0</v>
      </c>
      <c r="O1256" s="180">
        <v>0</v>
      </c>
      <c r="P1256" s="180">
        <v>0</v>
      </c>
      <c r="Q1256" s="180">
        <v>0</v>
      </c>
    </row>
    <row r="1257" spans="11:17">
      <c r="K1257" s="36" t="s">
        <v>11685</v>
      </c>
      <c r="L1257" s="180">
        <v>0</v>
      </c>
      <c r="M1257" s="180">
        <v>0</v>
      </c>
      <c r="N1257" s="180">
        <v>0</v>
      </c>
      <c r="O1257" s="180">
        <v>0</v>
      </c>
      <c r="P1257" s="180">
        <v>0</v>
      </c>
      <c r="Q1257" s="180">
        <v>0</v>
      </c>
    </row>
    <row r="1258" spans="11:17">
      <c r="K1258" s="36" t="s">
        <v>11685</v>
      </c>
      <c r="L1258" s="180">
        <v>0</v>
      </c>
      <c r="M1258" s="180">
        <v>0</v>
      </c>
      <c r="N1258" s="180">
        <v>0</v>
      </c>
      <c r="O1258" s="180">
        <v>0</v>
      </c>
      <c r="P1258" s="180">
        <v>0</v>
      </c>
      <c r="Q1258" s="180">
        <v>0</v>
      </c>
    </row>
    <row r="1259" spans="11:17">
      <c r="K1259" s="36" t="s">
        <v>11685</v>
      </c>
      <c r="L1259" s="180">
        <v>0</v>
      </c>
      <c r="M1259" s="180">
        <v>0</v>
      </c>
      <c r="N1259" s="180">
        <v>0</v>
      </c>
      <c r="O1259" s="180">
        <v>0</v>
      </c>
      <c r="P1259" s="180">
        <v>0</v>
      </c>
      <c r="Q1259" s="180">
        <v>0</v>
      </c>
    </row>
    <row r="1260" spans="11:17">
      <c r="K1260" s="36" t="s">
        <v>11685</v>
      </c>
      <c r="L1260" s="180">
        <v>0</v>
      </c>
      <c r="M1260" s="180">
        <v>0</v>
      </c>
      <c r="N1260" s="180">
        <v>0</v>
      </c>
      <c r="O1260" s="180">
        <v>0</v>
      </c>
      <c r="P1260" s="180">
        <v>0</v>
      </c>
      <c r="Q1260" s="180">
        <v>0</v>
      </c>
    </row>
    <row r="1261" spans="11:17">
      <c r="K1261" s="36" t="s">
        <v>11685</v>
      </c>
      <c r="L1261" s="180">
        <v>0</v>
      </c>
      <c r="M1261" s="180">
        <v>0</v>
      </c>
      <c r="N1261" s="180">
        <v>0</v>
      </c>
      <c r="O1261" s="180">
        <v>0</v>
      </c>
      <c r="P1261" s="180">
        <v>0</v>
      </c>
      <c r="Q1261" s="180">
        <v>0</v>
      </c>
    </row>
    <row r="1262" spans="11:17">
      <c r="K1262" s="36" t="s">
        <v>11685</v>
      </c>
      <c r="L1262" s="180">
        <v>0</v>
      </c>
      <c r="M1262" s="180">
        <v>0</v>
      </c>
      <c r="N1262" s="180">
        <v>0</v>
      </c>
      <c r="O1262" s="180">
        <v>0</v>
      </c>
      <c r="P1262" s="180">
        <v>0</v>
      </c>
      <c r="Q1262" s="180">
        <v>0</v>
      </c>
    </row>
    <row r="1263" spans="11:17">
      <c r="K1263" s="36" t="s">
        <v>11685</v>
      </c>
      <c r="L1263" s="180">
        <v>0</v>
      </c>
      <c r="M1263" s="180">
        <v>0</v>
      </c>
      <c r="N1263" s="180">
        <v>0</v>
      </c>
      <c r="O1263" s="180">
        <v>0</v>
      </c>
      <c r="P1263" s="180">
        <v>0</v>
      </c>
      <c r="Q1263" s="180">
        <v>0</v>
      </c>
    </row>
    <row r="1264" spans="11:17">
      <c r="K1264" s="36" t="s">
        <v>11685</v>
      </c>
      <c r="L1264" s="180">
        <v>0</v>
      </c>
      <c r="M1264" s="180">
        <v>0</v>
      </c>
      <c r="N1264" s="180">
        <v>0</v>
      </c>
      <c r="O1264" s="180">
        <v>0</v>
      </c>
      <c r="P1264" s="180">
        <v>0</v>
      </c>
      <c r="Q1264" s="180">
        <v>0</v>
      </c>
    </row>
    <row r="1265" spans="11:17">
      <c r="K1265" s="36" t="s">
        <v>11685</v>
      </c>
      <c r="L1265" s="180">
        <v>0</v>
      </c>
      <c r="M1265" s="180">
        <v>0</v>
      </c>
      <c r="N1265" s="180">
        <v>0</v>
      </c>
      <c r="O1265" s="180">
        <v>0</v>
      </c>
      <c r="P1265" s="180">
        <v>0</v>
      </c>
      <c r="Q1265" s="180">
        <v>0</v>
      </c>
    </row>
    <row r="1266" spans="11:17">
      <c r="K1266" s="36" t="s">
        <v>11685</v>
      </c>
      <c r="L1266" s="180">
        <v>0</v>
      </c>
      <c r="M1266" s="180">
        <v>0</v>
      </c>
      <c r="N1266" s="180">
        <v>0</v>
      </c>
      <c r="O1266" s="180">
        <v>0</v>
      </c>
      <c r="P1266" s="180">
        <v>0</v>
      </c>
      <c r="Q1266" s="180">
        <v>0</v>
      </c>
    </row>
    <row r="1267" spans="11:17">
      <c r="K1267" s="36" t="s">
        <v>11685</v>
      </c>
      <c r="L1267" s="180">
        <v>0</v>
      </c>
      <c r="M1267" s="180">
        <v>0</v>
      </c>
      <c r="N1267" s="180">
        <v>0</v>
      </c>
      <c r="O1267" s="180">
        <v>0</v>
      </c>
      <c r="P1267" s="180">
        <v>0</v>
      </c>
      <c r="Q1267" s="180">
        <v>0</v>
      </c>
    </row>
    <row r="1268" spans="11:17">
      <c r="K1268" s="36" t="s">
        <v>11685</v>
      </c>
      <c r="L1268" s="180">
        <v>0</v>
      </c>
      <c r="M1268" s="180">
        <v>0</v>
      </c>
      <c r="N1268" s="180">
        <v>0</v>
      </c>
      <c r="O1268" s="180">
        <v>0</v>
      </c>
      <c r="P1268" s="180">
        <v>0</v>
      </c>
      <c r="Q1268" s="180">
        <v>0</v>
      </c>
    </row>
    <row r="1269" spans="11:17">
      <c r="K1269" s="36" t="s">
        <v>11685</v>
      </c>
      <c r="L1269" s="180">
        <v>0</v>
      </c>
      <c r="M1269" s="180">
        <v>0</v>
      </c>
      <c r="N1269" s="180">
        <v>0</v>
      </c>
      <c r="O1269" s="180">
        <v>0</v>
      </c>
      <c r="P1269" s="180">
        <v>0</v>
      </c>
      <c r="Q1269" s="180">
        <v>0</v>
      </c>
    </row>
    <row r="1270" spans="11:17">
      <c r="K1270" s="36" t="s">
        <v>11685</v>
      </c>
      <c r="L1270" s="180">
        <v>0</v>
      </c>
      <c r="M1270" s="180">
        <v>0</v>
      </c>
      <c r="N1270" s="180">
        <v>0</v>
      </c>
      <c r="O1270" s="180">
        <v>0</v>
      </c>
      <c r="P1270" s="180">
        <v>0</v>
      </c>
      <c r="Q1270" s="180">
        <v>0</v>
      </c>
    </row>
    <row r="1271" spans="11:17">
      <c r="K1271" s="36" t="s">
        <v>11685</v>
      </c>
      <c r="L1271" s="180">
        <v>0</v>
      </c>
      <c r="M1271" s="180">
        <v>0</v>
      </c>
      <c r="N1271" s="180">
        <v>0</v>
      </c>
      <c r="O1271" s="180">
        <v>0</v>
      </c>
      <c r="P1271" s="180">
        <v>0</v>
      </c>
      <c r="Q1271" s="180">
        <v>0</v>
      </c>
    </row>
    <row r="1272" spans="11:17">
      <c r="K1272" s="36" t="s">
        <v>11685</v>
      </c>
      <c r="L1272" s="180">
        <v>0</v>
      </c>
      <c r="M1272" s="180">
        <v>0</v>
      </c>
      <c r="N1272" s="180">
        <v>0</v>
      </c>
      <c r="O1272" s="180">
        <v>0</v>
      </c>
      <c r="P1272" s="180">
        <v>0</v>
      </c>
      <c r="Q1272" s="180">
        <v>0</v>
      </c>
    </row>
    <row r="1273" spans="11:17">
      <c r="K1273" s="36" t="s">
        <v>11685</v>
      </c>
      <c r="L1273" s="180">
        <v>0</v>
      </c>
      <c r="M1273" s="180">
        <v>0</v>
      </c>
      <c r="N1273" s="180">
        <v>0</v>
      </c>
      <c r="O1273" s="180">
        <v>0</v>
      </c>
      <c r="P1273" s="180">
        <v>0</v>
      </c>
      <c r="Q1273" s="180">
        <v>0</v>
      </c>
    </row>
    <row r="1274" spans="11:17">
      <c r="K1274" s="36" t="s">
        <v>11685</v>
      </c>
      <c r="L1274" s="180">
        <v>0</v>
      </c>
      <c r="M1274" s="180">
        <v>0</v>
      </c>
      <c r="N1274" s="180">
        <v>0</v>
      </c>
      <c r="O1274" s="180">
        <v>0</v>
      </c>
      <c r="P1274" s="180">
        <v>0</v>
      </c>
      <c r="Q1274" s="180">
        <v>0</v>
      </c>
    </row>
    <row r="1275" spans="11:17">
      <c r="K1275" s="36" t="s">
        <v>11685</v>
      </c>
      <c r="L1275" s="180">
        <v>0</v>
      </c>
      <c r="M1275" s="180">
        <v>0</v>
      </c>
      <c r="N1275" s="180">
        <v>0</v>
      </c>
      <c r="O1275" s="180">
        <v>0</v>
      </c>
      <c r="P1275" s="180">
        <v>0</v>
      </c>
      <c r="Q1275" s="180">
        <v>0</v>
      </c>
    </row>
    <row r="1276" spans="11:17">
      <c r="K1276" s="36" t="s">
        <v>11685</v>
      </c>
      <c r="L1276" s="180">
        <v>0</v>
      </c>
      <c r="M1276" s="180">
        <v>0</v>
      </c>
      <c r="N1276" s="180">
        <v>0</v>
      </c>
      <c r="O1276" s="180">
        <v>0</v>
      </c>
      <c r="P1276" s="180">
        <v>0</v>
      </c>
      <c r="Q1276" s="180">
        <v>0</v>
      </c>
    </row>
    <row r="1277" spans="11:17">
      <c r="K1277" s="36" t="s">
        <v>11685</v>
      </c>
      <c r="L1277" s="180">
        <v>0</v>
      </c>
      <c r="M1277" s="180">
        <v>0</v>
      </c>
      <c r="N1277" s="180">
        <v>0</v>
      </c>
      <c r="O1277" s="180">
        <v>0</v>
      </c>
      <c r="P1277" s="180">
        <v>0</v>
      </c>
      <c r="Q1277" s="180">
        <v>0</v>
      </c>
    </row>
    <row r="1278" spans="11:17">
      <c r="K1278" s="36" t="s">
        <v>11685</v>
      </c>
      <c r="L1278" s="180">
        <v>0</v>
      </c>
      <c r="M1278" s="180">
        <v>0</v>
      </c>
      <c r="N1278" s="180">
        <v>0</v>
      </c>
      <c r="O1278" s="180">
        <v>0</v>
      </c>
      <c r="P1278" s="180">
        <v>0</v>
      </c>
      <c r="Q1278" s="180">
        <v>0</v>
      </c>
    </row>
    <row r="1279" spans="11:17">
      <c r="K1279" s="36" t="s">
        <v>11685</v>
      </c>
      <c r="L1279" s="180">
        <v>0</v>
      </c>
      <c r="M1279" s="180">
        <v>0</v>
      </c>
      <c r="N1279" s="180">
        <v>0</v>
      </c>
      <c r="O1279" s="180">
        <v>0</v>
      </c>
      <c r="P1279" s="180">
        <v>0</v>
      </c>
      <c r="Q1279" s="180">
        <v>0</v>
      </c>
    </row>
    <row r="1280" spans="11:17">
      <c r="K1280" s="36" t="s">
        <v>11685</v>
      </c>
      <c r="L1280" s="180">
        <v>0</v>
      </c>
      <c r="M1280" s="180">
        <v>0</v>
      </c>
      <c r="N1280" s="180">
        <v>0</v>
      </c>
      <c r="O1280" s="180">
        <v>0</v>
      </c>
      <c r="P1280" s="180">
        <v>0</v>
      </c>
      <c r="Q1280" s="180">
        <v>0</v>
      </c>
    </row>
    <row r="1281" spans="11:17">
      <c r="K1281" s="36" t="s">
        <v>11685</v>
      </c>
      <c r="L1281" s="180">
        <v>0</v>
      </c>
      <c r="M1281" s="180">
        <v>0</v>
      </c>
      <c r="N1281" s="180">
        <v>0</v>
      </c>
      <c r="O1281" s="180">
        <v>0</v>
      </c>
      <c r="P1281" s="180">
        <v>0</v>
      </c>
      <c r="Q1281" s="180">
        <v>0</v>
      </c>
    </row>
    <row r="1282" spans="11:17">
      <c r="K1282" s="36" t="s">
        <v>11685</v>
      </c>
      <c r="L1282" s="180">
        <v>0</v>
      </c>
      <c r="M1282" s="180">
        <v>0</v>
      </c>
      <c r="N1282" s="180">
        <v>0</v>
      </c>
      <c r="O1282" s="180">
        <v>0</v>
      </c>
      <c r="P1282" s="180">
        <v>0</v>
      </c>
      <c r="Q1282" s="180">
        <v>0</v>
      </c>
    </row>
    <row r="1283" spans="11:17">
      <c r="K1283" s="36" t="s">
        <v>11685</v>
      </c>
      <c r="L1283" s="180">
        <v>0</v>
      </c>
      <c r="M1283" s="180">
        <v>0</v>
      </c>
      <c r="N1283" s="180">
        <v>0</v>
      </c>
      <c r="O1283" s="180">
        <v>0</v>
      </c>
      <c r="P1283" s="180">
        <v>0</v>
      </c>
      <c r="Q1283" s="180">
        <v>0</v>
      </c>
    </row>
    <row r="1284" spans="11:17">
      <c r="K1284" s="36" t="s">
        <v>11685</v>
      </c>
      <c r="L1284" s="180">
        <v>0</v>
      </c>
      <c r="M1284" s="180">
        <v>0</v>
      </c>
      <c r="N1284" s="180">
        <v>0</v>
      </c>
      <c r="O1284" s="180">
        <v>0</v>
      </c>
      <c r="P1284" s="180">
        <v>0</v>
      </c>
      <c r="Q1284" s="180">
        <v>0</v>
      </c>
    </row>
    <row r="1285" spans="11:17">
      <c r="K1285" s="36" t="s">
        <v>11685</v>
      </c>
      <c r="L1285" s="180">
        <v>0</v>
      </c>
      <c r="M1285" s="180">
        <v>0</v>
      </c>
      <c r="N1285" s="180">
        <v>0</v>
      </c>
      <c r="O1285" s="180">
        <v>0</v>
      </c>
      <c r="P1285" s="180">
        <v>0</v>
      </c>
      <c r="Q1285" s="180">
        <v>0</v>
      </c>
    </row>
    <row r="1286" spans="11:17">
      <c r="K1286" s="36" t="s">
        <v>11685</v>
      </c>
      <c r="L1286" s="180">
        <v>0</v>
      </c>
      <c r="M1286" s="180">
        <v>0</v>
      </c>
      <c r="N1286" s="180">
        <v>0</v>
      </c>
      <c r="O1286" s="180">
        <v>0</v>
      </c>
      <c r="P1286" s="180">
        <v>0</v>
      </c>
      <c r="Q1286" s="180">
        <v>0</v>
      </c>
    </row>
    <row r="1287" spans="11:17">
      <c r="K1287" s="36" t="s">
        <v>11685</v>
      </c>
      <c r="L1287" s="180">
        <v>0</v>
      </c>
      <c r="M1287" s="180">
        <v>0</v>
      </c>
      <c r="N1287" s="180">
        <v>0</v>
      </c>
      <c r="O1287" s="180">
        <v>0</v>
      </c>
      <c r="P1287" s="180">
        <v>0</v>
      </c>
      <c r="Q1287" s="180">
        <v>0</v>
      </c>
    </row>
    <row r="1288" spans="11:17">
      <c r="K1288" s="36" t="s">
        <v>11685</v>
      </c>
      <c r="L1288" s="180">
        <v>0</v>
      </c>
      <c r="M1288" s="180">
        <v>0</v>
      </c>
      <c r="N1288" s="180">
        <v>0</v>
      </c>
      <c r="O1288" s="180">
        <v>0</v>
      </c>
      <c r="P1288" s="180">
        <v>0</v>
      </c>
      <c r="Q1288" s="180">
        <v>0</v>
      </c>
    </row>
    <row r="1289" spans="11:17">
      <c r="K1289" s="36" t="s">
        <v>11685</v>
      </c>
      <c r="L1289" s="180">
        <v>0</v>
      </c>
      <c r="M1289" s="180">
        <v>0</v>
      </c>
      <c r="N1289" s="180">
        <v>0</v>
      </c>
      <c r="O1289" s="180">
        <v>0</v>
      </c>
      <c r="P1289" s="180">
        <v>0</v>
      </c>
      <c r="Q1289" s="180">
        <v>0</v>
      </c>
    </row>
    <row r="1290" spans="11:17">
      <c r="K1290" s="36" t="s">
        <v>11685</v>
      </c>
      <c r="L1290" s="180">
        <v>0</v>
      </c>
      <c r="M1290" s="180">
        <v>0</v>
      </c>
      <c r="N1290" s="180">
        <v>0</v>
      </c>
      <c r="O1290" s="180">
        <v>0</v>
      </c>
      <c r="P1290" s="180">
        <v>0</v>
      </c>
      <c r="Q1290" s="180">
        <v>0</v>
      </c>
    </row>
    <row r="1291" spans="11:17">
      <c r="K1291" s="36" t="s">
        <v>11685</v>
      </c>
      <c r="L1291" s="180">
        <v>0</v>
      </c>
      <c r="M1291" s="180">
        <v>0</v>
      </c>
      <c r="N1291" s="180">
        <v>0</v>
      </c>
      <c r="O1291" s="180">
        <v>0</v>
      </c>
      <c r="P1291" s="180">
        <v>0</v>
      </c>
      <c r="Q1291" s="180">
        <v>0</v>
      </c>
    </row>
    <row r="1292" spans="11:17">
      <c r="K1292" s="36" t="s">
        <v>11685</v>
      </c>
      <c r="L1292" s="180">
        <v>0</v>
      </c>
      <c r="M1292" s="180">
        <v>0</v>
      </c>
      <c r="N1292" s="180">
        <v>0</v>
      </c>
      <c r="O1292" s="180">
        <v>0</v>
      </c>
      <c r="P1292" s="180">
        <v>0</v>
      </c>
      <c r="Q1292" s="180">
        <v>0</v>
      </c>
    </row>
    <row r="1293" spans="11:17">
      <c r="K1293" s="36" t="s">
        <v>11685</v>
      </c>
      <c r="L1293" s="180">
        <v>0</v>
      </c>
      <c r="M1293" s="180">
        <v>0</v>
      </c>
      <c r="N1293" s="180">
        <v>0</v>
      </c>
      <c r="O1293" s="180">
        <v>0</v>
      </c>
      <c r="P1293" s="180">
        <v>0</v>
      </c>
      <c r="Q1293" s="180">
        <v>0</v>
      </c>
    </row>
    <row r="1294" spans="11:17">
      <c r="K1294" s="36" t="s">
        <v>11685</v>
      </c>
      <c r="L1294" s="180">
        <v>0</v>
      </c>
      <c r="M1294" s="180">
        <v>0</v>
      </c>
      <c r="N1294" s="180">
        <v>0</v>
      </c>
      <c r="O1294" s="180">
        <v>0</v>
      </c>
      <c r="P1294" s="180">
        <v>0</v>
      </c>
      <c r="Q1294" s="180">
        <v>0</v>
      </c>
    </row>
    <row r="1295" spans="11:17">
      <c r="K1295" s="36" t="s">
        <v>11685</v>
      </c>
      <c r="L1295" s="180">
        <v>0</v>
      </c>
      <c r="M1295" s="180">
        <v>0</v>
      </c>
      <c r="N1295" s="180">
        <v>0</v>
      </c>
      <c r="O1295" s="180">
        <v>0</v>
      </c>
      <c r="P1295" s="180">
        <v>0</v>
      </c>
      <c r="Q1295" s="180">
        <v>0</v>
      </c>
    </row>
    <row r="1296" spans="11:17">
      <c r="K1296" s="36" t="s">
        <v>11685</v>
      </c>
      <c r="L1296" s="180">
        <v>0</v>
      </c>
      <c r="M1296" s="180">
        <v>0</v>
      </c>
      <c r="N1296" s="180">
        <v>0</v>
      </c>
      <c r="O1296" s="180">
        <v>0</v>
      </c>
      <c r="P1296" s="180">
        <v>0</v>
      </c>
      <c r="Q1296" s="180">
        <v>0</v>
      </c>
    </row>
    <row r="1297" spans="11:17">
      <c r="K1297" s="36" t="s">
        <v>11685</v>
      </c>
      <c r="L1297" s="180">
        <v>0</v>
      </c>
      <c r="M1297" s="180">
        <v>0</v>
      </c>
      <c r="N1297" s="180">
        <v>0</v>
      </c>
      <c r="O1297" s="180">
        <v>0</v>
      </c>
      <c r="P1297" s="180">
        <v>0</v>
      </c>
      <c r="Q1297" s="180">
        <v>0</v>
      </c>
    </row>
    <row r="1298" spans="11:17">
      <c r="K1298" s="36" t="s">
        <v>11685</v>
      </c>
      <c r="L1298" s="180">
        <v>0</v>
      </c>
      <c r="M1298" s="180">
        <v>0</v>
      </c>
      <c r="N1298" s="180">
        <v>0</v>
      </c>
      <c r="O1298" s="180">
        <v>0</v>
      </c>
      <c r="P1298" s="180">
        <v>0</v>
      </c>
      <c r="Q1298" s="180">
        <v>0</v>
      </c>
    </row>
    <row r="1299" spans="11:17">
      <c r="K1299" s="36" t="s">
        <v>11685</v>
      </c>
      <c r="L1299" s="180">
        <v>0</v>
      </c>
      <c r="M1299" s="180">
        <v>0</v>
      </c>
      <c r="N1299" s="180">
        <v>0</v>
      </c>
      <c r="O1299" s="180">
        <v>0</v>
      </c>
      <c r="P1299" s="180">
        <v>0</v>
      </c>
      <c r="Q1299" s="180">
        <v>0</v>
      </c>
    </row>
    <row r="1300" spans="11:17">
      <c r="K1300" s="36" t="s">
        <v>11685</v>
      </c>
      <c r="L1300" s="180">
        <v>0</v>
      </c>
      <c r="M1300" s="180">
        <v>0</v>
      </c>
      <c r="N1300" s="180">
        <v>0</v>
      </c>
      <c r="O1300" s="180">
        <v>0</v>
      </c>
      <c r="P1300" s="180">
        <v>0</v>
      </c>
      <c r="Q1300" s="180">
        <v>0</v>
      </c>
    </row>
    <row r="1301" spans="11:17">
      <c r="K1301" s="36" t="s">
        <v>11685</v>
      </c>
      <c r="L1301" s="180">
        <v>0</v>
      </c>
      <c r="M1301" s="180">
        <v>0</v>
      </c>
      <c r="N1301" s="180">
        <v>0</v>
      </c>
      <c r="O1301" s="180">
        <v>0</v>
      </c>
      <c r="P1301" s="180">
        <v>0</v>
      </c>
      <c r="Q1301" s="180">
        <v>0</v>
      </c>
    </row>
    <row r="1302" spans="11:17">
      <c r="K1302" s="36" t="s">
        <v>11685</v>
      </c>
      <c r="L1302" s="180">
        <v>0</v>
      </c>
      <c r="M1302" s="180">
        <v>0</v>
      </c>
      <c r="N1302" s="180">
        <v>0</v>
      </c>
      <c r="O1302" s="180">
        <v>0</v>
      </c>
      <c r="P1302" s="180">
        <v>0</v>
      </c>
      <c r="Q1302" s="180">
        <v>0</v>
      </c>
    </row>
    <row r="1303" spans="11:17">
      <c r="K1303" s="36" t="s">
        <v>11685</v>
      </c>
      <c r="L1303" s="180">
        <v>0</v>
      </c>
      <c r="M1303" s="180">
        <v>0</v>
      </c>
      <c r="N1303" s="180">
        <v>0</v>
      </c>
      <c r="O1303" s="180">
        <v>0</v>
      </c>
      <c r="P1303" s="180">
        <v>0</v>
      </c>
      <c r="Q1303" s="180">
        <v>0</v>
      </c>
    </row>
    <row r="1304" spans="11:17">
      <c r="K1304" s="36" t="s">
        <v>11685</v>
      </c>
      <c r="L1304" s="180">
        <v>0</v>
      </c>
      <c r="M1304" s="180">
        <v>0</v>
      </c>
      <c r="N1304" s="180">
        <v>0</v>
      </c>
      <c r="O1304" s="180">
        <v>0</v>
      </c>
      <c r="P1304" s="180">
        <v>0</v>
      </c>
      <c r="Q1304" s="180">
        <v>0</v>
      </c>
    </row>
    <row r="1305" spans="11:17">
      <c r="K1305" s="36" t="s">
        <v>11685</v>
      </c>
      <c r="L1305" s="180">
        <v>0</v>
      </c>
      <c r="M1305" s="180">
        <v>0</v>
      </c>
      <c r="N1305" s="180">
        <v>0</v>
      </c>
      <c r="O1305" s="180">
        <v>0</v>
      </c>
      <c r="P1305" s="180">
        <v>0</v>
      </c>
      <c r="Q1305" s="180">
        <v>0</v>
      </c>
    </row>
    <row r="1306" spans="11:17">
      <c r="K1306" s="36" t="s">
        <v>11685</v>
      </c>
      <c r="L1306" s="180">
        <v>0</v>
      </c>
      <c r="M1306" s="180">
        <v>0</v>
      </c>
      <c r="N1306" s="180">
        <v>0</v>
      </c>
      <c r="O1306" s="180">
        <v>0</v>
      </c>
      <c r="P1306" s="180">
        <v>0</v>
      </c>
      <c r="Q1306" s="180">
        <v>0</v>
      </c>
    </row>
    <row r="1307" spans="11:17">
      <c r="K1307" s="36" t="s">
        <v>11685</v>
      </c>
      <c r="L1307" s="180">
        <v>0</v>
      </c>
      <c r="M1307" s="180">
        <v>0</v>
      </c>
      <c r="N1307" s="180">
        <v>0</v>
      </c>
      <c r="O1307" s="180">
        <v>0</v>
      </c>
      <c r="P1307" s="180">
        <v>0</v>
      </c>
      <c r="Q1307" s="180">
        <v>0</v>
      </c>
    </row>
    <row r="1308" spans="11:17">
      <c r="K1308" s="36" t="s">
        <v>11685</v>
      </c>
      <c r="L1308" s="180">
        <v>0</v>
      </c>
      <c r="M1308" s="180">
        <v>0</v>
      </c>
      <c r="N1308" s="180">
        <v>0</v>
      </c>
      <c r="O1308" s="180">
        <v>0</v>
      </c>
      <c r="P1308" s="180">
        <v>0</v>
      </c>
      <c r="Q1308" s="180">
        <v>0</v>
      </c>
    </row>
    <row r="1309" spans="11:17">
      <c r="K1309" s="36" t="s">
        <v>11685</v>
      </c>
      <c r="L1309" s="180">
        <v>0</v>
      </c>
      <c r="M1309" s="180">
        <v>0</v>
      </c>
      <c r="N1309" s="180">
        <v>0</v>
      </c>
      <c r="O1309" s="180">
        <v>0</v>
      </c>
      <c r="P1309" s="180">
        <v>0</v>
      </c>
      <c r="Q1309" s="180">
        <v>0</v>
      </c>
    </row>
    <row r="1310" spans="11:17">
      <c r="K1310" s="36" t="s">
        <v>11685</v>
      </c>
      <c r="L1310" s="180">
        <v>0</v>
      </c>
      <c r="M1310" s="180">
        <v>0</v>
      </c>
      <c r="N1310" s="180">
        <v>0</v>
      </c>
      <c r="O1310" s="180">
        <v>0</v>
      </c>
      <c r="P1310" s="180">
        <v>0</v>
      </c>
      <c r="Q1310" s="180">
        <v>0</v>
      </c>
    </row>
    <row r="1311" spans="11:17">
      <c r="K1311" s="36" t="s">
        <v>11685</v>
      </c>
      <c r="L1311" s="180">
        <v>0</v>
      </c>
      <c r="M1311" s="180">
        <v>0</v>
      </c>
      <c r="N1311" s="180">
        <v>0</v>
      </c>
      <c r="O1311" s="180">
        <v>0</v>
      </c>
      <c r="P1311" s="180">
        <v>0</v>
      </c>
      <c r="Q1311" s="180">
        <v>0</v>
      </c>
    </row>
    <row r="1312" spans="11:17">
      <c r="K1312" s="36" t="s">
        <v>11685</v>
      </c>
      <c r="L1312" s="180">
        <v>0</v>
      </c>
      <c r="M1312" s="180">
        <v>0</v>
      </c>
      <c r="N1312" s="180">
        <v>0</v>
      </c>
      <c r="O1312" s="180">
        <v>0</v>
      </c>
      <c r="P1312" s="180">
        <v>0</v>
      </c>
      <c r="Q1312" s="180">
        <v>0</v>
      </c>
    </row>
    <row r="1313" spans="11:17">
      <c r="K1313" s="36" t="s">
        <v>11685</v>
      </c>
      <c r="L1313" s="180">
        <v>0</v>
      </c>
      <c r="M1313" s="180">
        <v>0</v>
      </c>
      <c r="N1313" s="180">
        <v>0</v>
      </c>
      <c r="O1313" s="180">
        <v>0</v>
      </c>
      <c r="P1313" s="180">
        <v>0</v>
      </c>
      <c r="Q1313" s="180">
        <v>0</v>
      </c>
    </row>
    <row r="1314" spans="11:17">
      <c r="K1314" s="36" t="s">
        <v>11685</v>
      </c>
      <c r="L1314" s="180">
        <v>0</v>
      </c>
      <c r="M1314" s="180">
        <v>0</v>
      </c>
      <c r="N1314" s="180">
        <v>0</v>
      </c>
      <c r="O1314" s="180">
        <v>0</v>
      </c>
      <c r="P1314" s="180">
        <v>0</v>
      </c>
      <c r="Q1314" s="180">
        <v>0</v>
      </c>
    </row>
    <row r="1315" spans="11:17">
      <c r="K1315" s="36" t="s">
        <v>11685</v>
      </c>
      <c r="L1315" s="180">
        <v>0</v>
      </c>
      <c r="M1315" s="180">
        <v>0</v>
      </c>
      <c r="N1315" s="180">
        <v>0</v>
      </c>
      <c r="O1315" s="180">
        <v>0</v>
      </c>
      <c r="P1315" s="180">
        <v>0</v>
      </c>
      <c r="Q1315" s="180">
        <v>0</v>
      </c>
    </row>
    <row r="1316" spans="11:17">
      <c r="K1316" s="36" t="s">
        <v>11685</v>
      </c>
      <c r="L1316" s="180">
        <v>0</v>
      </c>
      <c r="M1316" s="180">
        <v>0</v>
      </c>
      <c r="N1316" s="180">
        <v>0</v>
      </c>
      <c r="O1316" s="180">
        <v>0</v>
      </c>
      <c r="P1316" s="180">
        <v>0</v>
      </c>
      <c r="Q1316" s="180">
        <v>0</v>
      </c>
    </row>
    <row r="1317" spans="11:17">
      <c r="K1317" s="36" t="s">
        <v>11685</v>
      </c>
      <c r="L1317" s="180">
        <v>0</v>
      </c>
      <c r="M1317" s="180">
        <v>0</v>
      </c>
      <c r="N1317" s="180">
        <v>0</v>
      </c>
      <c r="O1317" s="180">
        <v>0</v>
      </c>
      <c r="P1317" s="180">
        <v>0</v>
      </c>
      <c r="Q1317" s="180">
        <v>0</v>
      </c>
    </row>
    <row r="1318" spans="11:17">
      <c r="K1318" s="36" t="s">
        <v>11685</v>
      </c>
      <c r="L1318" s="180">
        <v>0</v>
      </c>
      <c r="M1318" s="180">
        <v>0</v>
      </c>
      <c r="N1318" s="180">
        <v>0</v>
      </c>
      <c r="O1318" s="180">
        <v>0</v>
      </c>
      <c r="P1318" s="180">
        <v>0</v>
      </c>
      <c r="Q1318" s="180">
        <v>0</v>
      </c>
    </row>
    <row r="1319" spans="11:17">
      <c r="K1319" s="36" t="s">
        <v>11685</v>
      </c>
      <c r="L1319" s="180">
        <v>0</v>
      </c>
      <c r="M1319" s="180">
        <v>0</v>
      </c>
      <c r="N1319" s="180">
        <v>0</v>
      </c>
      <c r="O1319" s="180">
        <v>0</v>
      </c>
      <c r="P1319" s="180">
        <v>0</v>
      </c>
      <c r="Q1319" s="180">
        <v>0</v>
      </c>
    </row>
    <row r="1320" spans="11:17">
      <c r="K1320" s="36" t="s">
        <v>11685</v>
      </c>
      <c r="L1320" s="180">
        <v>0</v>
      </c>
      <c r="M1320" s="180">
        <v>0</v>
      </c>
      <c r="N1320" s="180">
        <v>0</v>
      </c>
      <c r="O1320" s="180">
        <v>0</v>
      </c>
      <c r="P1320" s="180">
        <v>0</v>
      </c>
      <c r="Q1320" s="180">
        <v>0</v>
      </c>
    </row>
    <row r="1321" spans="11:17">
      <c r="K1321" s="36" t="s">
        <v>11685</v>
      </c>
      <c r="L1321" s="180">
        <v>0</v>
      </c>
      <c r="M1321" s="180">
        <v>0</v>
      </c>
      <c r="N1321" s="180">
        <v>0</v>
      </c>
      <c r="O1321" s="180">
        <v>0</v>
      </c>
      <c r="P1321" s="180">
        <v>0</v>
      </c>
      <c r="Q1321" s="180">
        <v>0</v>
      </c>
    </row>
    <row r="1322" spans="11:17">
      <c r="K1322" s="36" t="s">
        <v>11685</v>
      </c>
      <c r="L1322" s="180">
        <v>0</v>
      </c>
      <c r="M1322" s="180">
        <v>0</v>
      </c>
      <c r="N1322" s="180">
        <v>0</v>
      </c>
      <c r="O1322" s="180">
        <v>0</v>
      </c>
      <c r="P1322" s="180">
        <v>0</v>
      </c>
      <c r="Q1322" s="180">
        <v>0</v>
      </c>
    </row>
    <row r="1323" spans="11:17">
      <c r="K1323" s="36" t="s">
        <v>11685</v>
      </c>
      <c r="L1323" s="180">
        <v>0</v>
      </c>
      <c r="M1323" s="180">
        <v>0</v>
      </c>
      <c r="N1323" s="180">
        <v>0</v>
      </c>
      <c r="O1323" s="180">
        <v>0</v>
      </c>
      <c r="P1323" s="180">
        <v>0</v>
      </c>
      <c r="Q1323" s="180">
        <v>0</v>
      </c>
    </row>
    <row r="1324" spans="11:17">
      <c r="K1324" s="36" t="s">
        <v>11685</v>
      </c>
      <c r="L1324" s="180">
        <v>0</v>
      </c>
      <c r="M1324" s="180">
        <v>0</v>
      </c>
      <c r="N1324" s="180">
        <v>0</v>
      </c>
      <c r="O1324" s="180">
        <v>0</v>
      </c>
      <c r="P1324" s="180">
        <v>0</v>
      </c>
      <c r="Q1324" s="180">
        <v>0</v>
      </c>
    </row>
    <row r="1325" spans="11:17">
      <c r="K1325" s="36" t="s">
        <v>11685</v>
      </c>
      <c r="L1325" s="180">
        <v>0</v>
      </c>
      <c r="M1325" s="180">
        <v>0</v>
      </c>
      <c r="N1325" s="180">
        <v>0</v>
      </c>
      <c r="O1325" s="180">
        <v>0</v>
      </c>
      <c r="P1325" s="180">
        <v>0</v>
      </c>
      <c r="Q1325" s="180">
        <v>0</v>
      </c>
    </row>
    <row r="1326" spans="11:17">
      <c r="K1326" s="36" t="s">
        <v>11685</v>
      </c>
      <c r="L1326" s="180">
        <v>0</v>
      </c>
      <c r="M1326" s="180">
        <v>0</v>
      </c>
      <c r="N1326" s="180">
        <v>0</v>
      </c>
      <c r="O1326" s="180">
        <v>0</v>
      </c>
      <c r="P1326" s="180">
        <v>0</v>
      </c>
      <c r="Q1326" s="180">
        <v>0</v>
      </c>
    </row>
    <row r="1327" spans="11:17">
      <c r="K1327" s="36" t="s">
        <v>11685</v>
      </c>
      <c r="L1327" s="180">
        <v>0</v>
      </c>
      <c r="M1327" s="180">
        <v>0</v>
      </c>
      <c r="N1327" s="180">
        <v>0</v>
      </c>
      <c r="O1327" s="180">
        <v>0</v>
      </c>
      <c r="P1327" s="180">
        <v>0</v>
      </c>
      <c r="Q1327" s="180">
        <v>0</v>
      </c>
    </row>
    <row r="1328" spans="11:17">
      <c r="K1328" s="36" t="s">
        <v>11685</v>
      </c>
      <c r="L1328" s="180">
        <v>0</v>
      </c>
      <c r="M1328" s="180">
        <v>0</v>
      </c>
      <c r="N1328" s="180">
        <v>0</v>
      </c>
      <c r="O1328" s="180">
        <v>0</v>
      </c>
      <c r="P1328" s="180">
        <v>0</v>
      </c>
      <c r="Q1328" s="180">
        <v>0</v>
      </c>
    </row>
    <row r="1329" spans="11:17">
      <c r="K1329" s="36" t="s">
        <v>11685</v>
      </c>
      <c r="L1329" s="180">
        <v>0</v>
      </c>
      <c r="M1329" s="180">
        <v>0</v>
      </c>
      <c r="N1329" s="180">
        <v>0</v>
      </c>
      <c r="O1329" s="180">
        <v>0</v>
      </c>
      <c r="P1329" s="180">
        <v>0</v>
      </c>
      <c r="Q1329" s="180">
        <v>0</v>
      </c>
    </row>
    <row r="1330" spans="11:17">
      <c r="K1330" s="36" t="s">
        <v>11685</v>
      </c>
      <c r="L1330" s="180">
        <v>0</v>
      </c>
      <c r="M1330" s="180">
        <v>0</v>
      </c>
      <c r="N1330" s="180">
        <v>0</v>
      </c>
      <c r="O1330" s="180">
        <v>0</v>
      </c>
      <c r="P1330" s="180">
        <v>0</v>
      </c>
      <c r="Q1330" s="180">
        <v>0</v>
      </c>
    </row>
    <row r="1331" spans="11:17">
      <c r="K1331" s="36" t="s">
        <v>11685</v>
      </c>
      <c r="L1331" s="180">
        <v>0</v>
      </c>
      <c r="M1331" s="180">
        <v>0</v>
      </c>
      <c r="N1331" s="180">
        <v>0</v>
      </c>
      <c r="O1331" s="180">
        <v>0</v>
      </c>
      <c r="P1331" s="180">
        <v>0</v>
      </c>
      <c r="Q1331" s="180">
        <v>0</v>
      </c>
    </row>
    <row r="1332" spans="11:17">
      <c r="K1332" s="36" t="s">
        <v>11685</v>
      </c>
      <c r="L1332" s="180">
        <v>0</v>
      </c>
      <c r="M1332" s="180">
        <v>0</v>
      </c>
      <c r="N1332" s="180">
        <v>0</v>
      </c>
      <c r="O1332" s="180">
        <v>0</v>
      </c>
      <c r="P1332" s="180">
        <v>0</v>
      </c>
      <c r="Q1332" s="180">
        <v>0</v>
      </c>
    </row>
    <row r="1333" spans="11:17">
      <c r="K1333" s="36" t="s">
        <v>11685</v>
      </c>
      <c r="L1333" s="180">
        <v>0</v>
      </c>
      <c r="M1333" s="180">
        <v>0</v>
      </c>
      <c r="N1333" s="180">
        <v>0</v>
      </c>
      <c r="O1333" s="180">
        <v>0</v>
      </c>
      <c r="P1333" s="180">
        <v>0</v>
      </c>
      <c r="Q1333" s="180">
        <v>0</v>
      </c>
    </row>
    <row r="1334" spans="11:17">
      <c r="K1334" s="36" t="s">
        <v>11685</v>
      </c>
      <c r="L1334" s="180">
        <v>0</v>
      </c>
      <c r="M1334" s="180">
        <v>0</v>
      </c>
      <c r="N1334" s="180">
        <v>0</v>
      </c>
      <c r="O1334" s="180">
        <v>0</v>
      </c>
      <c r="P1334" s="180">
        <v>0</v>
      </c>
      <c r="Q1334" s="180">
        <v>0</v>
      </c>
    </row>
    <row r="1335" spans="11:17">
      <c r="K1335" s="36" t="s">
        <v>11685</v>
      </c>
      <c r="L1335" s="180">
        <v>0</v>
      </c>
      <c r="M1335" s="180">
        <v>0</v>
      </c>
      <c r="N1335" s="180">
        <v>0</v>
      </c>
      <c r="O1335" s="180">
        <v>0</v>
      </c>
      <c r="P1335" s="180">
        <v>0</v>
      </c>
      <c r="Q1335" s="180">
        <v>0</v>
      </c>
    </row>
    <row r="1336" spans="11:17">
      <c r="K1336" s="36" t="s">
        <v>11685</v>
      </c>
      <c r="L1336" s="180">
        <v>0</v>
      </c>
      <c r="M1336" s="180">
        <v>0</v>
      </c>
      <c r="N1336" s="180">
        <v>0</v>
      </c>
      <c r="O1336" s="180">
        <v>0</v>
      </c>
      <c r="P1336" s="180">
        <v>0</v>
      </c>
      <c r="Q1336" s="180">
        <v>0</v>
      </c>
    </row>
    <row r="1337" spans="11:17">
      <c r="K1337" s="36" t="s">
        <v>11685</v>
      </c>
      <c r="L1337" s="180">
        <v>0</v>
      </c>
      <c r="M1337" s="180">
        <v>0</v>
      </c>
      <c r="N1337" s="180">
        <v>0</v>
      </c>
      <c r="O1337" s="180">
        <v>0</v>
      </c>
      <c r="P1337" s="180">
        <v>0</v>
      </c>
      <c r="Q1337" s="180">
        <v>0</v>
      </c>
    </row>
    <row r="1338" spans="11:17">
      <c r="K1338" s="36" t="s">
        <v>11685</v>
      </c>
      <c r="L1338" s="180">
        <v>0</v>
      </c>
      <c r="M1338" s="180">
        <v>0</v>
      </c>
      <c r="N1338" s="180">
        <v>0</v>
      </c>
      <c r="O1338" s="180">
        <v>0</v>
      </c>
      <c r="P1338" s="180">
        <v>0</v>
      </c>
      <c r="Q1338" s="180">
        <v>0</v>
      </c>
    </row>
    <row r="1339" spans="11:17">
      <c r="K1339" s="36" t="s">
        <v>11685</v>
      </c>
      <c r="L1339" s="180">
        <v>0</v>
      </c>
      <c r="M1339" s="180">
        <v>0</v>
      </c>
      <c r="N1339" s="180">
        <v>0</v>
      </c>
      <c r="O1339" s="180">
        <v>0</v>
      </c>
      <c r="P1339" s="180">
        <v>0</v>
      </c>
      <c r="Q1339" s="180">
        <v>0</v>
      </c>
    </row>
    <row r="1340" spans="11:17">
      <c r="K1340" s="36" t="s">
        <v>11685</v>
      </c>
      <c r="L1340" s="180">
        <v>0</v>
      </c>
      <c r="M1340" s="180">
        <v>0</v>
      </c>
      <c r="N1340" s="180">
        <v>0</v>
      </c>
      <c r="O1340" s="180">
        <v>0</v>
      </c>
      <c r="P1340" s="180">
        <v>0</v>
      </c>
      <c r="Q1340" s="180">
        <v>0</v>
      </c>
    </row>
    <row r="1341" spans="11:17">
      <c r="K1341" s="36" t="s">
        <v>11685</v>
      </c>
      <c r="L1341" s="180">
        <v>0</v>
      </c>
      <c r="M1341" s="180">
        <v>0</v>
      </c>
      <c r="N1341" s="180">
        <v>0</v>
      </c>
      <c r="O1341" s="180">
        <v>0</v>
      </c>
      <c r="P1341" s="180">
        <v>0</v>
      </c>
      <c r="Q1341" s="180">
        <v>0</v>
      </c>
    </row>
    <row r="1342" spans="11:17">
      <c r="K1342" s="36" t="s">
        <v>11685</v>
      </c>
      <c r="L1342" s="180">
        <v>0</v>
      </c>
      <c r="M1342" s="180">
        <v>0</v>
      </c>
      <c r="N1342" s="180">
        <v>0</v>
      </c>
      <c r="O1342" s="180">
        <v>0</v>
      </c>
      <c r="P1342" s="180">
        <v>0</v>
      </c>
      <c r="Q1342" s="180">
        <v>0</v>
      </c>
    </row>
    <row r="1343" spans="11:17">
      <c r="K1343" s="36" t="s">
        <v>11685</v>
      </c>
      <c r="L1343" s="180">
        <v>0</v>
      </c>
      <c r="M1343" s="180">
        <v>0</v>
      </c>
      <c r="N1343" s="180">
        <v>0</v>
      </c>
      <c r="O1343" s="180">
        <v>0</v>
      </c>
      <c r="P1343" s="180">
        <v>0</v>
      </c>
      <c r="Q1343" s="180">
        <v>0</v>
      </c>
    </row>
    <row r="1344" spans="11:17">
      <c r="K1344" s="36" t="s">
        <v>11685</v>
      </c>
      <c r="L1344" s="180">
        <v>0</v>
      </c>
      <c r="M1344" s="180">
        <v>0</v>
      </c>
      <c r="N1344" s="180">
        <v>0</v>
      </c>
      <c r="O1344" s="180">
        <v>0</v>
      </c>
      <c r="P1344" s="180">
        <v>0</v>
      </c>
      <c r="Q1344" s="180">
        <v>0</v>
      </c>
    </row>
    <row r="1345" spans="11:17">
      <c r="K1345" s="36" t="s">
        <v>11685</v>
      </c>
      <c r="L1345" s="180">
        <v>0</v>
      </c>
      <c r="M1345" s="180">
        <v>0</v>
      </c>
      <c r="N1345" s="180">
        <v>0</v>
      </c>
      <c r="O1345" s="180">
        <v>0</v>
      </c>
      <c r="P1345" s="180">
        <v>0</v>
      </c>
      <c r="Q1345" s="180">
        <v>0</v>
      </c>
    </row>
    <row r="1346" spans="11:17">
      <c r="K1346" s="36" t="s">
        <v>11685</v>
      </c>
      <c r="L1346" s="180">
        <v>0</v>
      </c>
      <c r="M1346" s="180">
        <v>0</v>
      </c>
      <c r="N1346" s="180">
        <v>0</v>
      </c>
      <c r="O1346" s="180">
        <v>0</v>
      </c>
      <c r="P1346" s="180">
        <v>0</v>
      </c>
      <c r="Q1346" s="180">
        <v>0</v>
      </c>
    </row>
    <row r="1347" spans="11:17">
      <c r="K1347" s="36" t="s">
        <v>11685</v>
      </c>
      <c r="L1347" s="180">
        <v>0</v>
      </c>
      <c r="M1347" s="180">
        <v>0</v>
      </c>
      <c r="N1347" s="180">
        <v>0</v>
      </c>
      <c r="O1347" s="180">
        <v>0</v>
      </c>
      <c r="P1347" s="180">
        <v>0</v>
      </c>
      <c r="Q1347" s="180">
        <v>0</v>
      </c>
    </row>
    <row r="1348" spans="11:17">
      <c r="K1348" s="36" t="s">
        <v>11685</v>
      </c>
      <c r="L1348" s="180">
        <v>0</v>
      </c>
      <c r="M1348" s="180">
        <v>0</v>
      </c>
      <c r="N1348" s="180">
        <v>0</v>
      </c>
      <c r="O1348" s="180">
        <v>0</v>
      </c>
      <c r="P1348" s="180">
        <v>0</v>
      </c>
      <c r="Q1348" s="180">
        <v>0</v>
      </c>
    </row>
    <row r="1349" spans="11:17">
      <c r="K1349" s="36" t="s">
        <v>11685</v>
      </c>
      <c r="L1349" s="180">
        <v>0</v>
      </c>
      <c r="M1349" s="180">
        <v>0</v>
      </c>
      <c r="N1349" s="180">
        <v>0</v>
      </c>
      <c r="O1349" s="180">
        <v>0</v>
      </c>
      <c r="P1349" s="180">
        <v>0</v>
      </c>
      <c r="Q1349" s="180">
        <v>0</v>
      </c>
    </row>
    <row r="1350" spans="11:17">
      <c r="K1350" s="36" t="s">
        <v>11685</v>
      </c>
      <c r="L1350" s="180">
        <v>0</v>
      </c>
      <c r="M1350" s="180">
        <v>0</v>
      </c>
      <c r="N1350" s="180">
        <v>0</v>
      </c>
      <c r="O1350" s="180">
        <v>0</v>
      </c>
      <c r="P1350" s="180">
        <v>0</v>
      </c>
      <c r="Q1350" s="180">
        <v>0</v>
      </c>
    </row>
    <row r="1351" spans="11:17">
      <c r="K1351" s="36" t="s">
        <v>11685</v>
      </c>
      <c r="L1351" s="180">
        <v>0</v>
      </c>
      <c r="M1351" s="180">
        <v>0</v>
      </c>
      <c r="N1351" s="180">
        <v>0</v>
      </c>
      <c r="O1351" s="180">
        <v>0</v>
      </c>
      <c r="P1351" s="180">
        <v>0</v>
      </c>
      <c r="Q1351" s="180">
        <v>0</v>
      </c>
    </row>
    <row r="1352" spans="11:17">
      <c r="K1352" s="36" t="s">
        <v>11685</v>
      </c>
      <c r="L1352" s="180">
        <v>0</v>
      </c>
      <c r="M1352" s="180">
        <v>0</v>
      </c>
      <c r="N1352" s="180">
        <v>0</v>
      </c>
      <c r="O1352" s="180">
        <v>0</v>
      </c>
      <c r="P1352" s="180">
        <v>0</v>
      </c>
      <c r="Q1352" s="180">
        <v>0</v>
      </c>
    </row>
    <row r="1353" spans="11:17">
      <c r="K1353" s="36" t="s">
        <v>11685</v>
      </c>
      <c r="L1353" s="180">
        <v>0</v>
      </c>
      <c r="M1353" s="180">
        <v>0</v>
      </c>
      <c r="N1353" s="180">
        <v>0</v>
      </c>
      <c r="O1353" s="180">
        <v>0</v>
      </c>
      <c r="P1353" s="180">
        <v>0</v>
      </c>
      <c r="Q1353" s="180">
        <v>0</v>
      </c>
    </row>
    <row r="1354" spans="11:17">
      <c r="K1354" s="36" t="s">
        <v>11685</v>
      </c>
      <c r="L1354" s="180">
        <v>0</v>
      </c>
      <c r="M1354" s="180">
        <v>0</v>
      </c>
      <c r="N1354" s="180">
        <v>0</v>
      </c>
      <c r="O1354" s="180">
        <v>0</v>
      </c>
      <c r="P1354" s="180">
        <v>0</v>
      </c>
      <c r="Q1354" s="180">
        <v>0</v>
      </c>
    </row>
    <row r="1355" spans="11:17">
      <c r="K1355" s="36" t="s">
        <v>11685</v>
      </c>
      <c r="L1355" s="180">
        <v>0</v>
      </c>
      <c r="M1355" s="180">
        <v>0</v>
      </c>
      <c r="N1355" s="180">
        <v>0</v>
      </c>
      <c r="O1355" s="180">
        <v>0</v>
      </c>
      <c r="P1355" s="180">
        <v>0</v>
      </c>
      <c r="Q1355" s="180">
        <v>0</v>
      </c>
    </row>
    <row r="1356" spans="11:17">
      <c r="K1356" s="36" t="s">
        <v>11685</v>
      </c>
      <c r="L1356" s="180">
        <v>0</v>
      </c>
      <c r="M1356" s="180">
        <v>0</v>
      </c>
      <c r="N1356" s="180">
        <v>0</v>
      </c>
      <c r="O1356" s="180">
        <v>0</v>
      </c>
      <c r="P1356" s="180">
        <v>0</v>
      </c>
      <c r="Q1356" s="180">
        <v>0</v>
      </c>
    </row>
    <row r="1357" spans="11:17">
      <c r="K1357" s="36" t="s">
        <v>11685</v>
      </c>
      <c r="L1357" s="180">
        <v>0</v>
      </c>
      <c r="M1357" s="180">
        <v>0</v>
      </c>
      <c r="N1357" s="180">
        <v>0</v>
      </c>
      <c r="O1357" s="180">
        <v>0</v>
      </c>
      <c r="P1357" s="180">
        <v>0</v>
      </c>
      <c r="Q1357" s="180">
        <v>0</v>
      </c>
    </row>
  </sheetData>
  <phoneticPr fontId="4"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384"/>
  <sheetViews>
    <sheetView topLeftCell="A28" workbookViewId="0">
      <selection activeCell="D35" sqref="A1:XFD1048576"/>
    </sheetView>
  </sheetViews>
  <sheetFormatPr defaultRowHeight="12.75"/>
  <cols>
    <col min="1" max="1" width="7.75" style="607" bestFit="1" customWidth="1"/>
    <col min="2" max="2" width="9.75" style="607" bestFit="1" customWidth="1"/>
    <col min="3" max="3" width="7" style="607" bestFit="1" customWidth="1"/>
    <col min="4" max="4" width="8" style="607" bestFit="1" customWidth="1"/>
    <col min="5" max="5" width="9.75" style="607" bestFit="1" customWidth="1"/>
    <col min="6" max="6" width="7.375" style="607" bestFit="1" customWidth="1"/>
    <col min="7" max="7" width="8" style="607" bestFit="1" customWidth="1"/>
    <col min="8" max="16384" width="9" style="607"/>
  </cols>
  <sheetData>
    <row r="1" spans="1:7">
      <c r="A1" s="607" t="s">
        <v>11757</v>
      </c>
      <c r="B1" s="607" t="s">
        <v>11758</v>
      </c>
      <c r="C1" s="607" t="s">
        <v>11759</v>
      </c>
      <c r="D1" s="607" t="s">
        <v>11760</v>
      </c>
      <c r="E1" s="607" t="s">
        <v>11761</v>
      </c>
      <c r="F1" s="607" t="s">
        <v>11762</v>
      </c>
      <c r="G1" s="607" t="s">
        <v>11763</v>
      </c>
    </row>
    <row r="2" spans="1:7">
      <c r="A2" s="608" t="s">
        <v>12635</v>
      </c>
      <c r="B2" s="609">
        <v>2.0729999999999998E-2</v>
      </c>
      <c r="C2" s="609">
        <v>0.25180999999999998</v>
      </c>
      <c r="D2" s="609">
        <v>0.21697</v>
      </c>
      <c r="E2" s="609">
        <v>0.18214</v>
      </c>
      <c r="F2" s="609">
        <v>3.372E-2</v>
      </c>
      <c r="G2" s="609">
        <v>0.14842</v>
      </c>
    </row>
    <row r="3" spans="1:7">
      <c r="A3" s="608" t="s">
        <v>12636</v>
      </c>
      <c r="B3" s="609">
        <v>2.0389999999999998E-2</v>
      </c>
      <c r="C3" s="609">
        <v>0.25296999999999997</v>
      </c>
      <c r="D3" s="609">
        <v>0.21695999999999999</v>
      </c>
      <c r="E3" s="609">
        <v>0.18174999999999999</v>
      </c>
      <c r="F3" s="609">
        <v>3.4000000000000002E-2</v>
      </c>
      <c r="G3" s="609">
        <v>0.14774999999999999</v>
      </c>
    </row>
    <row r="4" spans="1:7">
      <c r="A4" s="608" t="s">
        <v>12637</v>
      </c>
      <c r="B4" s="609">
        <v>2.0619999999999999E-2</v>
      </c>
      <c r="C4" s="609">
        <v>0.25290000000000001</v>
      </c>
      <c r="D4" s="609">
        <v>0.21689</v>
      </c>
      <c r="E4" s="609">
        <v>0.18214</v>
      </c>
      <c r="F4" s="609">
        <v>3.4639999999999997E-2</v>
      </c>
      <c r="G4" s="609">
        <v>0.14749999999999999</v>
      </c>
    </row>
    <row r="5" spans="1:7" s="612" customFormat="1">
      <c r="A5" s="610" t="s">
        <v>12638</v>
      </c>
      <c r="B5" s="611">
        <v>2.06E-2</v>
      </c>
      <c r="C5" s="611">
        <v>0.25185999999999997</v>
      </c>
      <c r="D5" s="611">
        <v>0.2167</v>
      </c>
      <c r="E5" s="611">
        <v>0.18176</v>
      </c>
      <c r="F5" s="611">
        <v>3.44E-2</v>
      </c>
      <c r="G5" s="611">
        <v>0.14735999999999999</v>
      </c>
    </row>
    <row r="6" spans="1:7">
      <c r="A6" s="608" t="s">
        <v>12639</v>
      </c>
      <c r="B6" s="609">
        <v>2.0449999999999999E-2</v>
      </c>
      <c r="C6" s="609">
        <v>0.25169000000000002</v>
      </c>
      <c r="D6" s="609">
        <v>0.21640000000000001</v>
      </c>
      <c r="E6" s="609">
        <v>0.18071999999999999</v>
      </c>
      <c r="F6" s="609">
        <v>3.4799999999999998E-2</v>
      </c>
      <c r="G6" s="609">
        <v>0.14591999999999999</v>
      </c>
    </row>
    <row r="7" spans="1:7">
      <c r="A7" s="608" t="s">
        <v>12640</v>
      </c>
      <c r="B7" s="609">
        <v>2.0570000000000001E-2</v>
      </c>
      <c r="C7" s="609">
        <v>0.25156000000000001</v>
      </c>
      <c r="D7" s="609">
        <v>0.21639</v>
      </c>
      <c r="E7" s="609">
        <v>0.18095</v>
      </c>
      <c r="F7" s="609">
        <v>3.5340000000000003E-2</v>
      </c>
      <c r="G7" s="609">
        <v>0.14560999999999999</v>
      </c>
    </row>
    <row r="8" spans="1:7">
      <c r="A8" s="608" t="s">
        <v>12641</v>
      </c>
      <c r="B8" s="609">
        <v>2.0469999999999999E-2</v>
      </c>
      <c r="C8" s="609">
        <v>0.25203999999999999</v>
      </c>
      <c r="D8" s="609">
        <v>0.21634999999999999</v>
      </c>
      <c r="E8" s="609">
        <v>0.1807</v>
      </c>
      <c r="F8" s="609">
        <v>3.5299999999999998E-2</v>
      </c>
      <c r="G8" s="609">
        <v>0.1454</v>
      </c>
    </row>
    <row r="9" spans="1:7">
      <c r="A9" s="608" t="s">
        <v>12642</v>
      </c>
      <c r="B9" s="609">
        <v>2.0379999999999999E-2</v>
      </c>
      <c r="C9" s="609">
        <v>0.25222</v>
      </c>
      <c r="D9" s="609">
        <v>0.21637000000000001</v>
      </c>
      <c r="E9" s="609">
        <v>0.18059</v>
      </c>
      <c r="F9" s="609">
        <v>3.5049999999999998E-2</v>
      </c>
      <c r="G9" s="609">
        <v>0.14554</v>
      </c>
    </row>
    <row r="10" spans="1:7">
      <c r="A10" s="608" t="s">
        <v>12643</v>
      </c>
      <c r="B10" s="609">
        <v>2.018E-2</v>
      </c>
      <c r="C10" s="609">
        <v>0.25124000000000002</v>
      </c>
      <c r="D10" s="609">
        <v>0.21646000000000001</v>
      </c>
      <c r="E10" s="609">
        <v>0.17974000000000001</v>
      </c>
      <c r="F10" s="609">
        <v>3.5389999999999998E-2</v>
      </c>
      <c r="G10" s="609">
        <v>0.14435000000000001</v>
      </c>
    </row>
    <row r="11" spans="1:7">
      <c r="A11" s="608" t="s">
        <v>12644</v>
      </c>
      <c r="B11" s="609">
        <v>2.0039999999999999E-2</v>
      </c>
      <c r="C11" s="609">
        <v>0.25363999999999998</v>
      </c>
      <c r="D11" s="609">
        <v>0.21604000000000001</v>
      </c>
      <c r="E11" s="609">
        <v>0.18082999999999999</v>
      </c>
      <c r="F11" s="609">
        <v>3.5749999999999997E-2</v>
      </c>
      <c r="G11" s="609">
        <v>0.14507999999999999</v>
      </c>
    </row>
    <row r="12" spans="1:7">
      <c r="A12" s="608" t="s">
        <v>12645</v>
      </c>
      <c r="B12" s="609">
        <v>1.9650000000000001E-2</v>
      </c>
      <c r="C12" s="609">
        <v>0.25474000000000002</v>
      </c>
      <c r="D12" s="609">
        <v>0.21646000000000001</v>
      </c>
      <c r="E12" s="609">
        <v>0.18006</v>
      </c>
      <c r="F12" s="609">
        <v>3.6600000000000001E-2</v>
      </c>
      <c r="G12" s="609">
        <v>0.14346</v>
      </c>
    </row>
    <row r="13" spans="1:7">
      <c r="A13" s="608" t="s">
        <v>11794</v>
      </c>
      <c r="B13" s="609">
        <v>1.9689999999999999E-2</v>
      </c>
      <c r="C13" s="609">
        <v>0.25447999999999998</v>
      </c>
      <c r="D13" s="609">
        <v>0.21643999999999999</v>
      </c>
      <c r="E13" s="609">
        <v>0.18004000000000001</v>
      </c>
      <c r="F13" s="609">
        <v>3.6799999999999999E-2</v>
      </c>
      <c r="G13" s="609">
        <v>0.14324000000000001</v>
      </c>
    </row>
    <row r="14" spans="1:7">
      <c r="A14" s="608" t="s">
        <v>11796</v>
      </c>
      <c r="B14" s="609">
        <v>2.002E-2</v>
      </c>
      <c r="C14" s="609">
        <v>0.25196000000000002</v>
      </c>
      <c r="D14" s="609">
        <v>0.21648999999999999</v>
      </c>
      <c r="E14" s="609">
        <v>0.17979000000000001</v>
      </c>
      <c r="F14" s="609">
        <v>3.6650000000000002E-2</v>
      </c>
      <c r="G14" s="609">
        <v>0.14313999999999999</v>
      </c>
    </row>
    <row r="15" spans="1:7">
      <c r="A15" s="608" t="s">
        <v>11798</v>
      </c>
      <c r="B15" s="609">
        <v>2.026E-2</v>
      </c>
      <c r="C15" s="609">
        <v>0.24617</v>
      </c>
      <c r="D15" s="609">
        <v>0.21743000000000001</v>
      </c>
      <c r="E15" s="609">
        <v>0.17688999999999999</v>
      </c>
      <c r="F15" s="609">
        <v>3.5950000000000003E-2</v>
      </c>
      <c r="G15" s="609">
        <v>0.14094000000000001</v>
      </c>
    </row>
    <row r="16" spans="1:7">
      <c r="A16" s="608" t="s">
        <v>11800</v>
      </c>
      <c r="B16" s="609">
        <v>2.0129999999999999E-2</v>
      </c>
      <c r="C16" s="609">
        <v>0.25197000000000003</v>
      </c>
      <c r="D16" s="609">
        <v>0.21898999999999999</v>
      </c>
      <c r="E16" s="609">
        <v>0.17924000000000001</v>
      </c>
      <c r="F16" s="609">
        <v>3.6130000000000002E-2</v>
      </c>
      <c r="G16" s="609">
        <v>0.14310999999999999</v>
      </c>
    </row>
    <row r="17" spans="1:7">
      <c r="A17" s="608" t="s">
        <v>11802</v>
      </c>
      <c r="B17" s="609">
        <v>2.009E-2</v>
      </c>
      <c r="C17" s="609">
        <v>0.25201000000000001</v>
      </c>
      <c r="D17" s="609">
        <v>0.21895000000000001</v>
      </c>
      <c r="E17" s="609">
        <v>0.17915</v>
      </c>
      <c r="F17" s="609">
        <v>3.6150000000000002E-2</v>
      </c>
      <c r="G17" s="609">
        <v>0.14299999999999999</v>
      </c>
    </row>
    <row r="18" spans="1:7">
      <c r="A18" s="608" t="s">
        <v>11804</v>
      </c>
      <c r="B18" s="609">
        <v>2.0279999999999999E-2</v>
      </c>
      <c r="C18" s="609">
        <v>0.25196000000000002</v>
      </c>
      <c r="D18" s="609">
        <v>0.21887999999999999</v>
      </c>
      <c r="E18" s="609">
        <v>0.17973</v>
      </c>
      <c r="F18" s="609">
        <v>3.7670000000000002E-2</v>
      </c>
      <c r="G18" s="609">
        <v>0.14205999999999999</v>
      </c>
    </row>
    <row r="19" spans="1:7">
      <c r="A19" s="608" t="s">
        <v>11806</v>
      </c>
      <c r="B19" s="609">
        <v>2.0369999999999999E-2</v>
      </c>
      <c r="C19" s="609">
        <v>0.25242999999999999</v>
      </c>
      <c r="D19" s="609">
        <v>0.21883</v>
      </c>
      <c r="E19" s="609">
        <v>0.17988999999999999</v>
      </c>
      <c r="F19" s="609">
        <v>3.78E-2</v>
      </c>
      <c r="G19" s="609">
        <v>0.14208999999999999</v>
      </c>
    </row>
    <row r="20" spans="1:7">
      <c r="A20" s="608" t="s">
        <v>11808</v>
      </c>
      <c r="B20" s="609">
        <v>2.0230000000000001E-2</v>
      </c>
      <c r="C20" s="609">
        <v>0.25126999999999999</v>
      </c>
      <c r="D20" s="609">
        <v>0.21822</v>
      </c>
      <c r="E20" s="609">
        <v>0.17857000000000001</v>
      </c>
      <c r="F20" s="609">
        <v>3.7650000000000003E-2</v>
      </c>
      <c r="G20" s="609">
        <v>0.14091999999999999</v>
      </c>
    </row>
    <row r="21" spans="1:7">
      <c r="A21" s="608" t="s">
        <v>11809</v>
      </c>
      <c r="B21" s="609">
        <v>2.001E-2</v>
      </c>
      <c r="C21" s="609">
        <v>0.25222</v>
      </c>
      <c r="D21" s="609">
        <v>0.21861</v>
      </c>
      <c r="E21" s="609">
        <v>0.17841000000000001</v>
      </c>
      <c r="F21" s="609">
        <v>3.7960000000000001E-2</v>
      </c>
      <c r="G21" s="609">
        <v>0.14044999999999999</v>
      </c>
    </row>
    <row r="22" spans="1:7">
      <c r="A22" s="608" t="s">
        <v>11810</v>
      </c>
      <c r="B22" s="609">
        <v>2.0060000000000001E-2</v>
      </c>
      <c r="C22" s="609">
        <v>0.25108000000000003</v>
      </c>
      <c r="D22" s="609">
        <v>0.21867</v>
      </c>
      <c r="E22" s="609">
        <v>0.17793</v>
      </c>
      <c r="F22" s="609">
        <v>3.8490000000000003E-2</v>
      </c>
      <c r="G22" s="609">
        <v>0.13944000000000001</v>
      </c>
    </row>
    <row r="23" spans="1:7">
      <c r="A23" s="608" t="s">
        <v>11812</v>
      </c>
      <c r="B23" s="609">
        <v>1.976E-2</v>
      </c>
      <c r="C23" s="609">
        <v>0.25197000000000003</v>
      </c>
      <c r="D23" s="609">
        <v>0.21870999999999999</v>
      </c>
      <c r="E23" s="609">
        <v>0.17759</v>
      </c>
      <c r="F23" s="609">
        <v>3.9E-2</v>
      </c>
      <c r="G23" s="609">
        <v>0.13858999999999999</v>
      </c>
    </row>
    <row r="24" spans="1:7">
      <c r="A24" s="608" t="s">
        <v>11813</v>
      </c>
      <c r="B24" s="609">
        <v>1.9730000000000001E-2</v>
      </c>
      <c r="C24" s="609">
        <v>0.25089</v>
      </c>
      <c r="D24" s="609">
        <v>0.21886</v>
      </c>
      <c r="E24" s="609">
        <v>0.17710999999999999</v>
      </c>
      <c r="F24" s="609">
        <v>3.8449999999999998E-2</v>
      </c>
      <c r="G24" s="609">
        <v>0.13866000000000001</v>
      </c>
    </row>
    <row r="25" spans="1:7">
      <c r="A25" s="608" t="s">
        <v>11814</v>
      </c>
      <c r="B25" s="609">
        <v>1.9730000000000001E-2</v>
      </c>
      <c r="C25" s="609">
        <v>0.24953</v>
      </c>
      <c r="D25" s="609">
        <v>0.21870000000000001</v>
      </c>
      <c r="E25" s="609">
        <v>0.17666999999999999</v>
      </c>
      <c r="F25" s="609">
        <v>3.9350000000000003E-2</v>
      </c>
      <c r="G25" s="609">
        <v>0.13732</v>
      </c>
    </row>
    <row r="26" spans="1:7">
      <c r="A26" s="608" t="s">
        <v>11815</v>
      </c>
      <c r="B26" s="609">
        <v>1.9650000000000001E-2</v>
      </c>
      <c r="C26" s="609">
        <v>0.25757000000000002</v>
      </c>
      <c r="D26" s="609">
        <v>0.22051000000000001</v>
      </c>
      <c r="E26" s="609">
        <v>0.17863000000000001</v>
      </c>
      <c r="F26" s="609">
        <v>3.9E-2</v>
      </c>
      <c r="G26" s="609">
        <v>0.13963</v>
      </c>
    </row>
    <row r="27" spans="1:7">
      <c r="A27" s="608" t="s">
        <v>11816</v>
      </c>
      <c r="B27" s="609">
        <v>2.027E-2</v>
      </c>
      <c r="C27" s="609">
        <v>0.25446000000000002</v>
      </c>
      <c r="D27" s="609">
        <v>0.22042999999999999</v>
      </c>
      <c r="E27" s="609">
        <v>0.17942</v>
      </c>
      <c r="F27" s="609">
        <v>4.0649999999999999E-2</v>
      </c>
      <c r="G27" s="609">
        <v>0.13877</v>
      </c>
    </row>
    <row r="28" spans="1:7">
      <c r="A28" s="608" t="s">
        <v>11817</v>
      </c>
      <c r="B28" s="609">
        <v>2.0140000000000002E-2</v>
      </c>
      <c r="C28" s="609">
        <v>0.25183</v>
      </c>
      <c r="D28" s="609">
        <v>0.21142</v>
      </c>
      <c r="E28" s="609">
        <v>0.17848</v>
      </c>
      <c r="F28" s="609">
        <v>4.1820000000000003E-2</v>
      </c>
      <c r="G28" s="609">
        <v>0.13666</v>
      </c>
    </row>
    <row r="29" spans="1:7">
      <c r="A29" s="608" t="s">
        <v>11818</v>
      </c>
      <c r="B29" s="609">
        <v>2.034E-2</v>
      </c>
      <c r="C29" s="609">
        <v>0.25225999999999998</v>
      </c>
      <c r="D29" s="609">
        <v>0.21137</v>
      </c>
      <c r="E29" s="609">
        <v>0.17921000000000001</v>
      </c>
      <c r="F29" s="609">
        <v>4.2349999999999999E-2</v>
      </c>
      <c r="G29" s="609">
        <v>0.13686000000000001</v>
      </c>
    </row>
    <row r="30" spans="1:7">
      <c r="A30" s="608" t="s">
        <v>11819</v>
      </c>
      <c r="B30" s="609">
        <v>2.0559999999999998E-2</v>
      </c>
      <c r="C30" s="609">
        <v>0.25004999999999999</v>
      </c>
      <c r="D30" s="609">
        <v>0.20979999999999999</v>
      </c>
      <c r="E30" s="609">
        <v>0.17979000000000001</v>
      </c>
      <c r="F30" s="609">
        <v>4.2470000000000001E-2</v>
      </c>
      <c r="G30" s="609">
        <v>0.13732</v>
      </c>
    </row>
    <row r="31" spans="1:7">
      <c r="A31" s="608" t="s">
        <v>11820</v>
      </c>
      <c r="B31" s="609">
        <v>2.0639999999999999E-2</v>
      </c>
      <c r="C31" s="609">
        <v>0.25606000000000001</v>
      </c>
      <c r="D31" s="609">
        <v>0.22317000000000001</v>
      </c>
      <c r="E31" s="609">
        <v>0.18149999999999999</v>
      </c>
      <c r="F31" s="609">
        <v>4.19E-2</v>
      </c>
      <c r="G31" s="609">
        <v>0.1396</v>
      </c>
    </row>
    <row r="32" spans="1:7">
      <c r="A32" s="608" t="s">
        <v>11821</v>
      </c>
      <c r="B32" s="609">
        <v>2.068E-2</v>
      </c>
      <c r="C32" s="609">
        <v>0.25473000000000001</v>
      </c>
      <c r="D32" s="609">
        <v>0.22214999999999999</v>
      </c>
      <c r="E32" s="609">
        <v>0.18142</v>
      </c>
      <c r="F32" s="609">
        <v>4.19E-2</v>
      </c>
      <c r="G32" s="609">
        <v>0.13952000000000001</v>
      </c>
    </row>
    <row r="33" spans="1:7">
      <c r="A33" s="608" t="s">
        <v>11822</v>
      </c>
      <c r="B33" s="609">
        <v>2.0459999999999999E-2</v>
      </c>
      <c r="C33" s="609">
        <v>0.25317000000000001</v>
      </c>
      <c r="D33" s="609">
        <v>0.22061</v>
      </c>
      <c r="E33" s="609">
        <v>0.18018999999999999</v>
      </c>
      <c r="F33" s="609">
        <v>4.1349999999999998E-2</v>
      </c>
      <c r="G33" s="609">
        <v>0.13883999999999999</v>
      </c>
    </row>
    <row r="34" spans="1:7">
      <c r="A34" s="608" t="s">
        <v>11823</v>
      </c>
      <c r="B34" s="609">
        <v>2.0459999999999999E-2</v>
      </c>
      <c r="C34" s="609">
        <v>0.24859999999999999</v>
      </c>
      <c r="D34" s="609">
        <v>0.22055</v>
      </c>
      <c r="E34" s="609">
        <v>0.17887</v>
      </c>
      <c r="F34" s="609">
        <v>4.1360000000000001E-2</v>
      </c>
      <c r="G34" s="609">
        <v>0.13750999999999999</v>
      </c>
    </row>
    <row r="35" spans="1:7">
      <c r="A35" s="608" t="s">
        <v>11824</v>
      </c>
      <c r="B35" s="609">
        <v>2.1139999999999999E-2</v>
      </c>
      <c r="C35" s="609">
        <v>0.23269000000000001</v>
      </c>
      <c r="D35" s="609">
        <v>0.22217999999999999</v>
      </c>
      <c r="E35" s="609">
        <v>0.17960000000000001</v>
      </c>
      <c r="F35" s="609">
        <v>4.2270000000000002E-2</v>
      </c>
      <c r="G35" s="609">
        <v>0.13733000000000001</v>
      </c>
    </row>
    <row r="36" spans="1:7">
      <c r="A36" s="608" t="s">
        <v>11825</v>
      </c>
      <c r="B36" s="609">
        <v>2.145E-2</v>
      </c>
      <c r="C36" s="609">
        <v>0.24107000000000001</v>
      </c>
      <c r="D36" s="609">
        <v>0.22109999999999999</v>
      </c>
      <c r="E36" s="609">
        <v>0.17724000000000001</v>
      </c>
      <c r="F36" s="609">
        <v>4.1750000000000002E-2</v>
      </c>
      <c r="G36" s="609">
        <v>0.13549</v>
      </c>
    </row>
    <row r="37" spans="1:7">
      <c r="A37" s="608" t="s">
        <v>11826</v>
      </c>
      <c r="B37" s="609">
        <v>2.102E-2</v>
      </c>
      <c r="C37" s="609">
        <v>0.24554000000000001</v>
      </c>
      <c r="D37" s="609">
        <v>0.21878</v>
      </c>
      <c r="E37" s="609">
        <v>0.17732000000000001</v>
      </c>
      <c r="F37" s="609">
        <v>4.3150000000000001E-2</v>
      </c>
      <c r="G37" s="609">
        <v>0.13417000000000001</v>
      </c>
    </row>
    <row r="38" spans="1:7">
      <c r="A38" s="608" t="s">
        <v>11827</v>
      </c>
      <c r="B38" s="609">
        <v>2.1610000000000001E-2</v>
      </c>
      <c r="C38" s="609">
        <v>0.22359000000000001</v>
      </c>
      <c r="D38" s="609">
        <v>0.20796999999999999</v>
      </c>
      <c r="E38" s="609">
        <v>0.16803999999999999</v>
      </c>
      <c r="F38" s="609">
        <v>4.2819999999999997E-2</v>
      </c>
      <c r="G38" s="609">
        <v>0.12522</v>
      </c>
    </row>
    <row r="39" spans="1:7">
      <c r="A39" s="608" t="s">
        <v>11828</v>
      </c>
      <c r="B39" s="609">
        <v>2.18E-2</v>
      </c>
      <c r="C39" s="609">
        <v>0.22316</v>
      </c>
      <c r="D39" s="609">
        <v>0.20688000000000001</v>
      </c>
      <c r="E39" s="609">
        <v>0.16735</v>
      </c>
      <c r="F39" s="609">
        <v>4.3400000000000001E-2</v>
      </c>
      <c r="G39" s="609">
        <v>0.12395</v>
      </c>
    </row>
    <row r="40" spans="1:7">
      <c r="A40" s="608" t="s">
        <v>11829</v>
      </c>
      <c r="B40" s="609">
        <v>2.1850000000000001E-2</v>
      </c>
      <c r="C40" s="609">
        <v>0.22553000000000001</v>
      </c>
      <c r="D40" s="609">
        <v>0.20707</v>
      </c>
      <c r="E40" s="609">
        <v>0.15770000000000001</v>
      </c>
      <c r="F40" s="609">
        <v>4.5199999999999997E-2</v>
      </c>
      <c r="G40" s="609">
        <v>0.1125</v>
      </c>
    </row>
    <row r="41" spans="1:7">
      <c r="A41" s="608" t="s">
        <v>11830</v>
      </c>
      <c r="B41" s="609">
        <v>2.2610000000000002E-2</v>
      </c>
      <c r="C41" s="609">
        <v>0.14842</v>
      </c>
      <c r="D41" s="609">
        <v>0.20746000000000001</v>
      </c>
      <c r="E41" s="609">
        <v>0.13391</v>
      </c>
      <c r="F41" s="609">
        <v>4.6199999999999998E-2</v>
      </c>
      <c r="G41" s="609">
        <v>8.7709999999999996E-2</v>
      </c>
    </row>
    <row r="42" spans="1:7">
      <c r="A42" s="608" t="s">
        <v>11831</v>
      </c>
      <c r="B42" s="609">
        <v>2.2620000000000001E-2</v>
      </c>
      <c r="C42" s="609">
        <v>0.14838000000000001</v>
      </c>
      <c r="D42" s="609">
        <v>0.20805999999999999</v>
      </c>
      <c r="E42" s="609">
        <v>0.13394</v>
      </c>
      <c r="F42" s="609">
        <v>4.4350000000000001E-2</v>
      </c>
      <c r="G42" s="609">
        <v>8.9590000000000003E-2</v>
      </c>
    </row>
    <row r="43" spans="1:7">
      <c r="A43" s="608" t="s">
        <v>11832</v>
      </c>
      <c r="B43" s="609">
        <v>2.2409999999999999E-2</v>
      </c>
      <c r="C43" s="609">
        <v>0.14802999999999999</v>
      </c>
      <c r="D43" s="609">
        <v>0.20780999999999999</v>
      </c>
      <c r="E43" s="609">
        <v>0.13303000000000001</v>
      </c>
      <c r="F43" s="609">
        <v>4.4049999999999999E-2</v>
      </c>
      <c r="G43" s="609">
        <v>8.8980000000000004E-2</v>
      </c>
    </row>
    <row r="44" spans="1:7">
      <c r="A44" s="608" t="s">
        <v>11833</v>
      </c>
      <c r="B44" s="609">
        <v>2.197E-2</v>
      </c>
      <c r="C44" s="609">
        <v>0.14366999999999999</v>
      </c>
      <c r="D44" s="609">
        <v>0.2054</v>
      </c>
      <c r="E44" s="609">
        <v>0.13159999999999999</v>
      </c>
      <c r="F44" s="609">
        <v>4.2869999999999998E-2</v>
      </c>
      <c r="G44" s="609">
        <v>8.8730000000000003E-2</v>
      </c>
    </row>
    <row r="45" spans="1:7">
      <c r="A45" s="608" t="s">
        <v>11834</v>
      </c>
      <c r="B45" s="609">
        <v>2.239E-2</v>
      </c>
      <c r="C45" s="609">
        <v>0.14332</v>
      </c>
      <c r="D45" s="609">
        <v>0.20648</v>
      </c>
      <c r="E45" s="609">
        <v>0.13206999999999999</v>
      </c>
      <c r="F45" s="609">
        <v>4.2320000000000003E-2</v>
      </c>
      <c r="G45" s="609">
        <v>8.9749999999999996E-2</v>
      </c>
    </row>
    <row r="46" spans="1:7">
      <c r="A46" s="608" t="s">
        <v>11835</v>
      </c>
      <c r="B46" s="609">
        <v>2.256E-2</v>
      </c>
      <c r="C46" s="609">
        <v>0.14044000000000001</v>
      </c>
      <c r="D46" s="609">
        <v>0.20713000000000001</v>
      </c>
      <c r="E46" s="609">
        <v>0.13094</v>
      </c>
      <c r="F46" s="609">
        <v>4.1799999999999997E-2</v>
      </c>
      <c r="G46" s="609">
        <v>8.9139999999999997E-2</v>
      </c>
    </row>
    <row r="47" spans="1:7">
      <c r="A47" s="608" t="s">
        <v>11836</v>
      </c>
      <c r="B47" s="609">
        <v>2.3060000000000001E-2</v>
      </c>
      <c r="C47" s="609">
        <v>0.14000000000000001</v>
      </c>
      <c r="D47" s="609">
        <v>0.20724000000000001</v>
      </c>
      <c r="E47" s="609">
        <v>0.13159000000000001</v>
      </c>
      <c r="F47" s="609">
        <v>4.2299999999999997E-2</v>
      </c>
      <c r="G47" s="609">
        <v>8.9289999999999994E-2</v>
      </c>
    </row>
    <row r="48" spans="1:7">
      <c r="A48" s="608" t="s">
        <v>11837</v>
      </c>
      <c r="B48" s="609">
        <v>2.2669999999999999E-2</v>
      </c>
      <c r="C48" s="609">
        <v>0.14124999999999999</v>
      </c>
      <c r="D48" s="609">
        <v>0.20745</v>
      </c>
      <c r="E48" s="609">
        <v>0.13134999999999999</v>
      </c>
      <c r="F48" s="609">
        <v>4.0919999999999998E-2</v>
      </c>
      <c r="G48" s="609">
        <v>9.0429999999999996E-2</v>
      </c>
    </row>
    <row r="49" spans="1:7">
      <c r="A49" s="608" t="s">
        <v>11838</v>
      </c>
      <c r="B49" s="609">
        <v>2.281E-2</v>
      </c>
      <c r="C49" s="609">
        <v>0.14133999999999999</v>
      </c>
      <c r="D49" s="609">
        <v>0.20727000000000001</v>
      </c>
      <c r="E49" s="609">
        <v>0.13149</v>
      </c>
      <c r="F49" s="609">
        <v>4.3099999999999999E-2</v>
      </c>
      <c r="G49" s="609">
        <v>8.8389999999999996E-2</v>
      </c>
    </row>
    <row r="50" spans="1:7">
      <c r="A50" s="608" t="s">
        <v>11839</v>
      </c>
      <c r="B50" s="609">
        <v>2.2440000000000002E-2</v>
      </c>
      <c r="C50" s="609">
        <v>0.14252000000000001</v>
      </c>
      <c r="D50" s="609">
        <v>0.20541999999999999</v>
      </c>
      <c r="E50" s="609">
        <v>0.13174</v>
      </c>
      <c r="F50" s="609">
        <v>4.2099999999999999E-2</v>
      </c>
      <c r="G50" s="609">
        <v>8.9639999999999997E-2</v>
      </c>
    </row>
    <row r="51" spans="1:7">
      <c r="A51" s="608" t="s">
        <v>11840</v>
      </c>
      <c r="B51" s="609">
        <v>2.2429999999999999E-2</v>
      </c>
      <c r="C51" s="609">
        <v>0.14713999999999999</v>
      </c>
      <c r="D51" s="609">
        <v>0.20430999999999999</v>
      </c>
      <c r="E51" s="609">
        <v>0.13314999999999999</v>
      </c>
      <c r="F51" s="609">
        <v>4.1000000000000002E-2</v>
      </c>
      <c r="G51" s="609">
        <v>9.2149999999999996E-2</v>
      </c>
    </row>
    <row r="52" spans="1:7">
      <c r="A52" s="608" t="s">
        <v>11841</v>
      </c>
      <c r="B52" s="609">
        <v>2.2720000000000001E-2</v>
      </c>
      <c r="C52" s="609">
        <v>0.1472</v>
      </c>
      <c r="D52" s="609">
        <v>0.20418</v>
      </c>
      <c r="E52" s="609">
        <v>0.13341</v>
      </c>
      <c r="F52" s="609">
        <v>4.1050000000000003E-2</v>
      </c>
      <c r="G52" s="609">
        <v>9.2359999999999998E-2</v>
      </c>
    </row>
    <row r="53" spans="1:7">
      <c r="A53" s="608" t="s">
        <v>11842</v>
      </c>
      <c r="B53" s="609">
        <v>2.283E-2</v>
      </c>
      <c r="C53" s="609">
        <v>0.13832</v>
      </c>
      <c r="D53" s="609">
        <v>0.2041</v>
      </c>
      <c r="E53" s="609">
        <v>0.13172</v>
      </c>
      <c r="F53" s="609">
        <v>3.9899999999999998E-2</v>
      </c>
      <c r="G53" s="609">
        <v>9.1819999999999999E-2</v>
      </c>
    </row>
    <row r="54" spans="1:7">
      <c r="A54" s="608" t="s">
        <v>11843</v>
      </c>
      <c r="B54" s="609">
        <v>2.315E-2</v>
      </c>
      <c r="C54" s="609">
        <v>0.14621999999999999</v>
      </c>
      <c r="D54" s="609">
        <v>0.20313999999999999</v>
      </c>
      <c r="E54" s="609">
        <v>0.13558000000000001</v>
      </c>
      <c r="F54" s="609">
        <v>4.0820000000000002E-2</v>
      </c>
      <c r="G54" s="609">
        <v>9.4759999999999997E-2</v>
      </c>
    </row>
    <row r="55" spans="1:7">
      <c r="A55" s="608" t="s">
        <v>11844</v>
      </c>
      <c r="B55" s="609">
        <v>2.299E-2</v>
      </c>
      <c r="C55" s="609">
        <v>0.14732999999999999</v>
      </c>
      <c r="D55" s="609">
        <v>0.20268</v>
      </c>
      <c r="E55" s="609">
        <v>0.13552</v>
      </c>
      <c r="F55" s="609">
        <v>4.2299999999999997E-2</v>
      </c>
      <c r="G55" s="609">
        <v>9.3219999999999997E-2</v>
      </c>
    </row>
    <row r="56" spans="1:7">
      <c r="A56" s="608" t="s">
        <v>11845</v>
      </c>
      <c r="B56" s="609">
        <v>2.3009999999999999E-2</v>
      </c>
      <c r="C56" s="609">
        <v>0.14726</v>
      </c>
      <c r="D56" s="609">
        <v>0.20211000000000001</v>
      </c>
      <c r="E56" s="609">
        <v>0.13597999999999999</v>
      </c>
      <c r="F56" s="609">
        <v>4.3299999999999998E-2</v>
      </c>
      <c r="G56" s="609">
        <v>9.2679999999999998E-2</v>
      </c>
    </row>
    <row r="57" spans="1:7">
      <c r="A57" s="608" t="s">
        <v>11846</v>
      </c>
      <c r="B57" s="609">
        <v>2.2450000000000001E-2</v>
      </c>
      <c r="C57" s="609">
        <v>0.14743999999999999</v>
      </c>
      <c r="D57" s="609">
        <v>0.20197000000000001</v>
      </c>
      <c r="E57" s="609">
        <v>0.13489999999999999</v>
      </c>
      <c r="F57" s="609">
        <v>4.2099999999999999E-2</v>
      </c>
      <c r="G57" s="609">
        <v>9.2799999999999994E-2</v>
      </c>
    </row>
    <row r="58" spans="1:7">
      <c r="A58" s="608" t="s">
        <v>11847</v>
      </c>
      <c r="B58" s="609">
        <v>2.248E-2</v>
      </c>
      <c r="C58" s="609">
        <v>0.14810000000000001</v>
      </c>
      <c r="D58" s="609">
        <v>0.20179</v>
      </c>
      <c r="E58" s="609">
        <v>0.13500000000000001</v>
      </c>
      <c r="F58" s="609">
        <v>4.3319999999999997E-2</v>
      </c>
      <c r="G58" s="609">
        <v>9.1679999999999998E-2</v>
      </c>
    </row>
    <row r="59" spans="1:7">
      <c r="A59" s="608" t="s">
        <v>11848</v>
      </c>
      <c r="B59" s="609">
        <v>2.1989999999999999E-2</v>
      </c>
      <c r="C59" s="609">
        <v>0.14631</v>
      </c>
      <c r="D59" s="609">
        <v>0.20272000000000001</v>
      </c>
      <c r="E59" s="609">
        <v>0.13252</v>
      </c>
      <c r="F59" s="609">
        <v>4.1270000000000001E-2</v>
      </c>
      <c r="G59" s="609">
        <v>9.1249999999999998E-2</v>
      </c>
    </row>
    <row r="60" spans="1:7">
      <c r="A60" s="608" t="s">
        <v>11849</v>
      </c>
      <c r="B60" s="609">
        <v>2.1590000000000002E-2</v>
      </c>
      <c r="C60" s="609">
        <v>0.14732999999999999</v>
      </c>
      <c r="D60" s="609">
        <v>0.20250000000000001</v>
      </c>
      <c r="E60" s="609">
        <v>0.13164999999999999</v>
      </c>
      <c r="F60" s="609">
        <v>4.0050000000000002E-2</v>
      </c>
      <c r="G60" s="609">
        <v>9.1600000000000001E-2</v>
      </c>
    </row>
    <row r="61" spans="1:7">
      <c r="A61" s="608" t="s">
        <v>11850</v>
      </c>
      <c r="B61" s="609">
        <v>2.1440000000000001E-2</v>
      </c>
      <c r="C61" s="609">
        <v>0.14601</v>
      </c>
      <c r="D61" s="609">
        <v>0.20252000000000001</v>
      </c>
      <c r="E61" s="609">
        <v>0.13111</v>
      </c>
      <c r="F61" s="609">
        <v>3.8830000000000003E-2</v>
      </c>
      <c r="G61" s="609">
        <v>9.2280000000000001E-2</v>
      </c>
    </row>
    <row r="62" spans="1:7">
      <c r="A62" s="608" t="s">
        <v>11851</v>
      </c>
      <c r="B62" s="609">
        <v>2.1239999999999998E-2</v>
      </c>
      <c r="C62" s="609">
        <v>0.1469</v>
      </c>
      <c r="D62" s="609">
        <v>0.20243</v>
      </c>
      <c r="E62" s="609">
        <v>0.13100000000000001</v>
      </c>
      <c r="F62" s="609">
        <v>3.8399999999999997E-2</v>
      </c>
      <c r="G62" s="609">
        <v>9.2600000000000002E-2</v>
      </c>
    </row>
    <row r="63" spans="1:7">
      <c r="A63" s="608" t="s">
        <v>11852</v>
      </c>
      <c r="B63" s="609">
        <v>2.1340000000000001E-2</v>
      </c>
      <c r="C63" s="609">
        <v>0.14621000000000001</v>
      </c>
      <c r="D63" s="609">
        <v>0.20232</v>
      </c>
      <c r="E63" s="609">
        <v>0.13070999999999999</v>
      </c>
      <c r="F63" s="609">
        <v>3.7850000000000002E-2</v>
      </c>
      <c r="G63" s="609">
        <v>9.2859999999999998E-2</v>
      </c>
    </row>
    <row r="64" spans="1:7">
      <c r="A64" s="608" t="s">
        <v>11853</v>
      </c>
      <c r="B64" s="609">
        <v>2.1100000000000001E-2</v>
      </c>
      <c r="C64" s="609">
        <v>0.14660000000000001</v>
      </c>
      <c r="D64" s="609">
        <v>0.20163</v>
      </c>
      <c r="E64" s="609">
        <v>0.13025</v>
      </c>
      <c r="F64" s="609">
        <v>3.7699999999999997E-2</v>
      </c>
      <c r="G64" s="609">
        <v>9.2549999999999993E-2</v>
      </c>
    </row>
    <row r="65" spans="1:7">
      <c r="A65" s="608" t="s">
        <v>11854</v>
      </c>
      <c r="B65" s="609">
        <v>2.095E-2</v>
      </c>
      <c r="C65" s="609">
        <v>0.14782999999999999</v>
      </c>
      <c r="D65" s="609">
        <v>0.2016</v>
      </c>
      <c r="E65" s="609">
        <v>0.1303</v>
      </c>
      <c r="F65" s="609">
        <v>3.7900000000000003E-2</v>
      </c>
      <c r="G65" s="609">
        <v>9.2399999999999996E-2</v>
      </c>
    </row>
    <row r="66" spans="1:7">
      <c r="A66" s="608" t="s">
        <v>11855</v>
      </c>
      <c r="B66" s="609">
        <v>2.086E-2</v>
      </c>
      <c r="C66" s="609">
        <v>0.14743000000000001</v>
      </c>
      <c r="D66" s="609">
        <v>0.20147000000000001</v>
      </c>
      <c r="E66" s="609">
        <v>0.13</v>
      </c>
      <c r="F66" s="609">
        <v>3.6249999999999998E-2</v>
      </c>
      <c r="G66" s="609">
        <v>9.375E-2</v>
      </c>
    </row>
    <row r="67" spans="1:7">
      <c r="A67" s="608" t="s">
        <v>11856</v>
      </c>
      <c r="B67" s="609">
        <v>2.0539999999999999E-2</v>
      </c>
      <c r="C67" s="609">
        <v>0.14695</v>
      </c>
      <c r="D67" s="609">
        <v>0.20143</v>
      </c>
      <c r="E67" s="609">
        <v>0.12948000000000001</v>
      </c>
      <c r="F67" s="609">
        <v>3.5999999999999997E-2</v>
      </c>
      <c r="G67" s="609">
        <v>9.3479999999999994E-2</v>
      </c>
    </row>
    <row r="68" spans="1:7">
      <c r="A68" s="608" t="s">
        <v>11857</v>
      </c>
      <c r="B68" s="609">
        <v>2.129E-2</v>
      </c>
      <c r="C68" s="609">
        <v>0.14746999999999999</v>
      </c>
      <c r="D68" s="609">
        <v>0.20147999999999999</v>
      </c>
      <c r="E68" s="609">
        <v>0.13150000000000001</v>
      </c>
      <c r="F68" s="609">
        <v>3.6200000000000003E-2</v>
      </c>
      <c r="G68" s="609">
        <v>9.5299999999999996E-2</v>
      </c>
    </row>
    <row r="69" spans="1:7">
      <c r="A69" s="608" t="s">
        <v>11858</v>
      </c>
      <c r="B69" s="609">
        <v>2.137E-2</v>
      </c>
      <c r="C69" s="609">
        <v>0.14763000000000001</v>
      </c>
      <c r="D69" s="609">
        <v>0.20147000000000001</v>
      </c>
      <c r="E69" s="609">
        <v>0.13164999999999999</v>
      </c>
      <c r="F69" s="609">
        <v>3.7400000000000003E-2</v>
      </c>
      <c r="G69" s="609">
        <v>9.425E-2</v>
      </c>
    </row>
    <row r="70" spans="1:7">
      <c r="A70" s="608" t="s">
        <v>11859</v>
      </c>
      <c r="B70" s="609">
        <v>2.1080000000000002E-2</v>
      </c>
      <c r="C70" s="609">
        <v>0.14752999999999999</v>
      </c>
      <c r="D70" s="609">
        <v>0.20161000000000001</v>
      </c>
      <c r="E70" s="609">
        <v>0.13106000000000001</v>
      </c>
      <c r="F70" s="609">
        <v>3.712E-2</v>
      </c>
      <c r="G70" s="609">
        <v>9.3939999999999996E-2</v>
      </c>
    </row>
    <row r="71" spans="1:7">
      <c r="A71" s="608" t="s">
        <v>11860</v>
      </c>
      <c r="B71" s="609">
        <v>2.1129999999999999E-2</v>
      </c>
      <c r="C71" s="609">
        <v>0.14677000000000001</v>
      </c>
      <c r="D71" s="609">
        <v>0.20172000000000001</v>
      </c>
      <c r="E71" s="609">
        <v>0.13058</v>
      </c>
      <c r="F71" s="609">
        <v>3.6650000000000002E-2</v>
      </c>
      <c r="G71" s="609">
        <v>9.393E-2</v>
      </c>
    </row>
    <row r="72" spans="1:7">
      <c r="A72" s="608" t="s">
        <v>11861</v>
      </c>
      <c r="B72" s="609">
        <v>2.112E-2</v>
      </c>
      <c r="C72" s="609">
        <v>0.14552000000000001</v>
      </c>
      <c r="D72" s="609">
        <v>0.20211000000000001</v>
      </c>
      <c r="E72" s="609">
        <v>0.12989000000000001</v>
      </c>
      <c r="F72" s="609">
        <v>3.73E-2</v>
      </c>
      <c r="G72" s="609">
        <v>9.2590000000000006E-2</v>
      </c>
    </row>
    <row r="73" spans="1:7">
      <c r="A73" s="608" t="s">
        <v>11862</v>
      </c>
      <c r="B73" s="609">
        <v>2.1100000000000001E-2</v>
      </c>
      <c r="C73" s="609">
        <v>0.14387</v>
      </c>
      <c r="D73" s="609">
        <v>0.20185</v>
      </c>
      <c r="E73" s="609">
        <v>0.12917000000000001</v>
      </c>
      <c r="F73" s="609">
        <v>3.8120000000000001E-2</v>
      </c>
      <c r="G73" s="609">
        <v>9.1050000000000006E-2</v>
      </c>
    </row>
    <row r="74" spans="1:7">
      <c r="A74" s="608" t="s">
        <v>11863</v>
      </c>
      <c r="B74" s="609">
        <v>2.0619999999999999E-2</v>
      </c>
      <c r="C74" s="609">
        <v>0.14441999999999999</v>
      </c>
      <c r="D74" s="609">
        <v>0.20164000000000001</v>
      </c>
      <c r="E74" s="609">
        <v>0.12839</v>
      </c>
      <c r="F74" s="609">
        <v>3.712E-2</v>
      </c>
      <c r="G74" s="609">
        <v>9.1270000000000004E-2</v>
      </c>
    </row>
    <row r="75" spans="1:7">
      <c r="A75" s="608" t="s">
        <v>11864</v>
      </c>
      <c r="B75" s="609">
        <v>2.07E-2</v>
      </c>
      <c r="C75" s="609">
        <v>0.14457999999999999</v>
      </c>
      <c r="D75" s="609">
        <v>0.2016</v>
      </c>
      <c r="E75" s="609">
        <v>0.12894</v>
      </c>
      <c r="F75" s="609">
        <v>3.6920000000000001E-2</v>
      </c>
      <c r="G75" s="609">
        <v>9.2020000000000005E-2</v>
      </c>
    </row>
    <row r="76" spans="1:7">
      <c r="A76" s="608" t="s">
        <v>11865</v>
      </c>
      <c r="B76" s="609">
        <v>2.0930000000000001E-2</v>
      </c>
      <c r="C76" s="609">
        <v>0.14451</v>
      </c>
      <c r="D76" s="609">
        <v>0.20172000000000001</v>
      </c>
      <c r="E76" s="609">
        <v>0.12922</v>
      </c>
      <c r="F76" s="609">
        <v>3.7069999999999999E-2</v>
      </c>
      <c r="G76" s="609">
        <v>9.2149999999999996E-2</v>
      </c>
    </row>
    <row r="77" spans="1:7">
      <c r="A77" s="608" t="s">
        <v>11866</v>
      </c>
      <c r="B77" s="609">
        <v>2.0480000000000002E-2</v>
      </c>
      <c r="C77" s="609">
        <v>0.14393</v>
      </c>
      <c r="D77" s="609">
        <v>0.20175999999999999</v>
      </c>
      <c r="E77" s="609">
        <v>0.12805</v>
      </c>
      <c r="F77" s="609">
        <v>3.6209999999999999E-2</v>
      </c>
      <c r="G77" s="609">
        <v>9.1840000000000005E-2</v>
      </c>
    </row>
    <row r="78" spans="1:7">
      <c r="A78" s="608" t="s">
        <v>11867</v>
      </c>
      <c r="B78" s="609">
        <v>2.051E-2</v>
      </c>
      <c r="C78" s="609">
        <v>0.14387</v>
      </c>
      <c r="D78" s="609">
        <v>0.20169000000000001</v>
      </c>
      <c r="E78" s="609">
        <v>0.12826000000000001</v>
      </c>
      <c r="F78" s="609">
        <v>3.585E-2</v>
      </c>
      <c r="G78" s="609">
        <v>9.2410000000000006E-2</v>
      </c>
    </row>
    <row r="79" spans="1:7">
      <c r="A79" s="608" t="s">
        <v>11868</v>
      </c>
      <c r="B79" s="609">
        <v>2.0760000000000001E-2</v>
      </c>
      <c r="C79" s="609">
        <v>0.14429</v>
      </c>
      <c r="D79" s="609">
        <v>0.20175000000000001</v>
      </c>
      <c r="E79" s="609">
        <v>0.129</v>
      </c>
      <c r="F79" s="609">
        <v>3.44E-2</v>
      </c>
      <c r="G79" s="609">
        <v>9.4600000000000004E-2</v>
      </c>
    </row>
    <row r="80" spans="1:7">
      <c r="A80" s="608" t="s">
        <v>11869</v>
      </c>
      <c r="B80" s="609">
        <v>2.085E-2</v>
      </c>
      <c r="C80" s="609">
        <v>0.14313999999999999</v>
      </c>
      <c r="D80" s="609">
        <v>0.20150000000000001</v>
      </c>
      <c r="E80" s="609">
        <v>0.1288</v>
      </c>
      <c r="F80" s="609">
        <v>3.3520000000000001E-2</v>
      </c>
      <c r="G80" s="609">
        <v>9.5280000000000004E-2</v>
      </c>
    </row>
    <row r="81" spans="1:7">
      <c r="A81" s="608" t="s">
        <v>11870</v>
      </c>
      <c r="B81" s="609">
        <v>2.061E-2</v>
      </c>
      <c r="C81" s="609">
        <v>0.14230999999999999</v>
      </c>
      <c r="D81" s="609">
        <v>0.20155000000000001</v>
      </c>
      <c r="E81" s="609">
        <v>0.12789</v>
      </c>
      <c r="F81" s="609">
        <v>3.3320000000000002E-2</v>
      </c>
      <c r="G81" s="609">
        <v>9.4570000000000001E-2</v>
      </c>
    </row>
    <row r="82" spans="1:7">
      <c r="A82" s="608" t="s">
        <v>11871</v>
      </c>
      <c r="B82" s="609">
        <v>2.0389999999999998E-2</v>
      </c>
      <c r="C82" s="609">
        <v>0.14645</v>
      </c>
      <c r="D82" s="609">
        <v>0.20157</v>
      </c>
      <c r="E82" s="609">
        <v>0.12790000000000001</v>
      </c>
      <c r="F82" s="609">
        <v>3.3020000000000001E-2</v>
      </c>
      <c r="G82" s="609">
        <v>9.4880000000000006E-2</v>
      </c>
    </row>
    <row r="83" spans="1:7">
      <c r="A83" s="608" t="s">
        <v>11872</v>
      </c>
      <c r="B83" s="609">
        <v>2.027E-2</v>
      </c>
      <c r="C83" s="609">
        <v>0.14674000000000001</v>
      </c>
      <c r="D83" s="609">
        <v>0.20158000000000001</v>
      </c>
      <c r="E83" s="609">
        <v>0.12748999999999999</v>
      </c>
      <c r="F83" s="609">
        <v>3.2250000000000001E-2</v>
      </c>
      <c r="G83" s="609">
        <v>9.5240000000000005E-2</v>
      </c>
    </row>
    <row r="84" spans="1:7">
      <c r="A84" s="608" t="s">
        <v>11873</v>
      </c>
      <c r="B84" s="609">
        <v>2.0199999999999999E-2</v>
      </c>
      <c r="C84" s="609">
        <v>0.14696999999999999</v>
      </c>
      <c r="D84" s="609">
        <v>0.20154</v>
      </c>
      <c r="E84" s="609">
        <v>0.12739</v>
      </c>
      <c r="F84" s="609">
        <v>3.1800000000000002E-2</v>
      </c>
      <c r="G84" s="609">
        <v>9.5589999999999994E-2</v>
      </c>
    </row>
    <row r="85" spans="1:7">
      <c r="A85" s="608" t="s">
        <v>11874</v>
      </c>
      <c r="B85" s="609">
        <v>2.0070000000000001E-2</v>
      </c>
      <c r="C85" s="609">
        <v>0.14713999999999999</v>
      </c>
      <c r="D85" s="609">
        <v>0.20166999999999999</v>
      </c>
      <c r="E85" s="609">
        <v>0.12692999999999999</v>
      </c>
      <c r="F85" s="609">
        <v>3.15E-2</v>
      </c>
      <c r="G85" s="609">
        <v>9.5430000000000001E-2</v>
      </c>
    </row>
    <row r="86" spans="1:7">
      <c r="A86" s="608" t="s">
        <v>11875</v>
      </c>
      <c r="B86" s="609">
        <v>2.0080000000000001E-2</v>
      </c>
      <c r="C86" s="609">
        <v>0.14968000000000001</v>
      </c>
      <c r="D86" s="609">
        <v>0.20115</v>
      </c>
      <c r="E86" s="609">
        <v>0.12642</v>
      </c>
      <c r="F86" s="609">
        <v>3.2770000000000001E-2</v>
      </c>
      <c r="G86" s="609">
        <v>9.3649999999999997E-2</v>
      </c>
    </row>
    <row r="87" spans="1:7">
      <c r="A87" s="608" t="s">
        <v>11876</v>
      </c>
      <c r="B87" s="609">
        <v>2.01E-2</v>
      </c>
      <c r="C87" s="609">
        <v>0.15262000000000001</v>
      </c>
      <c r="D87" s="609">
        <v>0.20122000000000001</v>
      </c>
      <c r="E87" s="609">
        <v>0.12717999999999999</v>
      </c>
      <c r="F87" s="609">
        <v>3.2149999999999998E-2</v>
      </c>
      <c r="G87" s="609">
        <v>9.5030000000000003E-2</v>
      </c>
    </row>
    <row r="88" spans="1:7">
      <c r="A88" s="608" t="s">
        <v>11877</v>
      </c>
      <c r="B88" s="609">
        <v>2.0410000000000001E-2</v>
      </c>
      <c r="C88" s="609">
        <v>0.14688999999999999</v>
      </c>
      <c r="D88" s="609">
        <v>0.20152999999999999</v>
      </c>
      <c r="E88" s="609">
        <v>0.12703999999999999</v>
      </c>
      <c r="F88" s="609">
        <v>3.2000000000000001E-2</v>
      </c>
      <c r="G88" s="609">
        <v>9.5039999999999999E-2</v>
      </c>
    </row>
    <row r="89" spans="1:7">
      <c r="A89" s="608" t="s">
        <v>11878</v>
      </c>
      <c r="B89" s="609">
        <v>2.0070000000000001E-2</v>
      </c>
      <c r="C89" s="609">
        <v>0.14623</v>
      </c>
      <c r="D89" s="609">
        <v>0.20124</v>
      </c>
      <c r="E89" s="609">
        <v>0.12642</v>
      </c>
      <c r="F89" s="609">
        <v>3.1519999999999999E-2</v>
      </c>
      <c r="G89" s="609">
        <v>9.4899999999999998E-2</v>
      </c>
    </row>
    <row r="90" spans="1:7">
      <c r="A90" s="608" t="s">
        <v>11879</v>
      </c>
      <c r="B90" s="609">
        <v>1.993E-2</v>
      </c>
      <c r="C90" s="609">
        <v>0.14656</v>
      </c>
      <c r="D90" s="609">
        <v>0.20208000000000001</v>
      </c>
      <c r="E90" s="609">
        <v>0.12664</v>
      </c>
      <c r="F90" s="609">
        <v>3.1699999999999999E-2</v>
      </c>
      <c r="G90" s="609">
        <v>9.4939999999999997E-2</v>
      </c>
    </row>
    <row r="91" spans="1:7">
      <c r="A91" s="608" t="s">
        <v>11880</v>
      </c>
      <c r="B91" s="609">
        <v>1.9740000000000001E-2</v>
      </c>
      <c r="C91" s="609">
        <v>0.14581</v>
      </c>
      <c r="D91" s="609">
        <v>0.20585999999999999</v>
      </c>
      <c r="E91" s="609">
        <v>0.12584000000000001</v>
      </c>
      <c r="F91" s="609">
        <v>3.1150000000000001E-2</v>
      </c>
      <c r="G91" s="609">
        <v>9.4689999999999996E-2</v>
      </c>
    </row>
    <row r="92" spans="1:7">
      <c r="A92" s="608" t="s">
        <v>11881</v>
      </c>
      <c r="B92" s="609">
        <v>1.9879999999999998E-2</v>
      </c>
      <c r="C92" s="609">
        <v>0.14604</v>
      </c>
      <c r="D92" s="609">
        <v>0.20571999999999999</v>
      </c>
      <c r="E92" s="609">
        <v>0.12628</v>
      </c>
      <c r="F92" s="609">
        <v>3.1550000000000002E-2</v>
      </c>
      <c r="G92" s="609">
        <v>9.4729999999999995E-2</v>
      </c>
    </row>
    <row r="93" spans="1:7">
      <c r="A93" s="608" t="s">
        <v>11882</v>
      </c>
      <c r="B93" s="609">
        <v>1.9810000000000001E-2</v>
      </c>
      <c r="C93" s="609">
        <v>0.15282000000000001</v>
      </c>
      <c r="D93" s="609">
        <v>0.20451</v>
      </c>
      <c r="E93" s="609">
        <v>0.12776000000000001</v>
      </c>
      <c r="F93" s="609">
        <v>3.1199999999999999E-2</v>
      </c>
      <c r="G93" s="609">
        <v>9.6560000000000007E-2</v>
      </c>
    </row>
    <row r="94" spans="1:7">
      <c r="A94" s="608" t="s">
        <v>11883</v>
      </c>
      <c r="B94" s="609">
        <v>1.9990000000000001E-2</v>
      </c>
      <c r="C94" s="609">
        <v>0.15126000000000001</v>
      </c>
      <c r="D94" s="609">
        <v>0.2046</v>
      </c>
      <c r="E94" s="609">
        <v>0.12761</v>
      </c>
      <c r="F94" s="609">
        <v>3.075E-2</v>
      </c>
      <c r="G94" s="609">
        <v>9.6860000000000002E-2</v>
      </c>
    </row>
    <row r="95" spans="1:7">
      <c r="A95" s="608" t="s">
        <v>11884</v>
      </c>
      <c r="B95" s="609">
        <v>1.9910000000000001E-2</v>
      </c>
      <c r="C95" s="609">
        <v>0.15132999999999999</v>
      </c>
      <c r="D95" s="609">
        <v>0.20683000000000001</v>
      </c>
      <c r="E95" s="609">
        <v>0.12675</v>
      </c>
      <c r="F95" s="609">
        <v>3.1739999999999997E-2</v>
      </c>
      <c r="G95" s="609">
        <v>9.5009999999999997E-2</v>
      </c>
    </row>
    <row r="96" spans="1:7">
      <c r="A96" s="608" t="s">
        <v>11885</v>
      </c>
      <c r="B96" s="609">
        <v>2.0240000000000001E-2</v>
      </c>
      <c r="C96" s="609">
        <v>0.13929</v>
      </c>
      <c r="D96" s="609">
        <v>0.20580000000000001</v>
      </c>
      <c r="E96" s="609">
        <v>0.12209</v>
      </c>
      <c r="F96" s="609">
        <v>3.125E-2</v>
      </c>
      <c r="G96" s="609">
        <v>9.0840000000000004E-2</v>
      </c>
    </row>
    <row r="97" spans="1:7">
      <c r="A97" s="608" t="s">
        <v>11886</v>
      </c>
      <c r="B97" s="609">
        <v>2.0469999999999999E-2</v>
      </c>
      <c r="C97" s="609">
        <v>0.13777</v>
      </c>
      <c r="D97" s="609">
        <v>0.20535</v>
      </c>
      <c r="E97" s="609">
        <v>0.12243999999999999</v>
      </c>
      <c r="F97" s="609">
        <v>3.2000000000000001E-2</v>
      </c>
      <c r="G97" s="609">
        <v>9.0440000000000006E-2</v>
      </c>
    </row>
    <row r="98" spans="1:7">
      <c r="A98" s="608" t="s">
        <v>11887</v>
      </c>
      <c r="B98" s="609">
        <v>2.1440000000000001E-2</v>
      </c>
      <c r="C98" s="609">
        <v>0.13658999999999999</v>
      </c>
      <c r="D98" s="609">
        <v>0.20535999999999999</v>
      </c>
      <c r="E98" s="609">
        <v>0.12651000000000001</v>
      </c>
      <c r="F98" s="609">
        <v>3.1150000000000001E-2</v>
      </c>
      <c r="G98" s="609">
        <v>9.536E-2</v>
      </c>
    </row>
    <row r="99" spans="1:7">
      <c r="A99" s="608" t="s">
        <v>11888</v>
      </c>
      <c r="B99" s="609">
        <v>2.1399999999999999E-2</v>
      </c>
      <c r="C99" s="609">
        <v>0.13946</v>
      </c>
      <c r="D99" s="609">
        <v>0.20515</v>
      </c>
      <c r="E99" s="609">
        <v>0.12767999999999999</v>
      </c>
      <c r="F99" s="609">
        <v>3.1800000000000002E-2</v>
      </c>
      <c r="G99" s="609">
        <v>9.5880000000000007E-2</v>
      </c>
    </row>
    <row r="100" spans="1:7">
      <c r="A100" s="608" t="s">
        <v>11889</v>
      </c>
      <c r="B100" s="609">
        <v>2.154E-2</v>
      </c>
      <c r="C100" s="609">
        <v>0.13872000000000001</v>
      </c>
      <c r="D100" s="609">
        <v>0.20480000000000001</v>
      </c>
      <c r="E100" s="609">
        <v>0.12781999999999999</v>
      </c>
      <c r="F100" s="609">
        <v>3.2070000000000001E-2</v>
      </c>
      <c r="G100" s="609">
        <v>9.5750000000000002E-2</v>
      </c>
    </row>
    <row r="101" spans="1:7">
      <c r="A101" s="608" t="s">
        <v>11890</v>
      </c>
      <c r="B101" s="609">
        <v>2.163E-2</v>
      </c>
      <c r="C101" s="609">
        <v>0.13680999999999999</v>
      </c>
      <c r="D101" s="609">
        <v>0.20521</v>
      </c>
      <c r="E101" s="609">
        <v>0.12808</v>
      </c>
      <c r="F101" s="609">
        <v>3.3009999999999998E-2</v>
      </c>
      <c r="G101" s="609">
        <v>9.5070000000000002E-2</v>
      </c>
    </row>
    <row r="102" spans="1:7">
      <c r="A102" s="608" t="s">
        <v>11891</v>
      </c>
      <c r="B102" s="609">
        <v>2.145E-2</v>
      </c>
      <c r="C102" s="609">
        <v>0.13785</v>
      </c>
      <c r="D102" s="609">
        <v>0.20555000000000001</v>
      </c>
      <c r="E102" s="609">
        <v>0.12731000000000001</v>
      </c>
      <c r="F102" s="609">
        <v>3.3700000000000001E-2</v>
      </c>
      <c r="G102" s="609">
        <v>9.3609999999999999E-2</v>
      </c>
    </row>
    <row r="103" spans="1:7">
      <c r="A103" s="608" t="s">
        <v>11892</v>
      </c>
      <c r="B103" s="609">
        <v>2.1700000000000001E-2</v>
      </c>
      <c r="C103" s="609">
        <v>0.13427</v>
      </c>
      <c r="D103" s="609">
        <v>0.20566000000000001</v>
      </c>
      <c r="E103" s="609">
        <v>0.12606000000000001</v>
      </c>
      <c r="F103" s="609">
        <v>3.354E-2</v>
      </c>
      <c r="G103" s="609">
        <v>9.2520000000000005E-2</v>
      </c>
    </row>
    <row r="104" spans="1:7">
      <c r="A104" s="608" t="s">
        <v>11893</v>
      </c>
      <c r="B104" s="609">
        <v>2.1839999999999998E-2</v>
      </c>
      <c r="C104" s="609">
        <v>0.13261999999999999</v>
      </c>
      <c r="D104" s="609">
        <v>0.20593</v>
      </c>
      <c r="E104" s="609">
        <v>0.12586</v>
      </c>
      <c r="F104" s="609">
        <v>3.245E-2</v>
      </c>
      <c r="G104" s="609">
        <v>9.3410000000000007E-2</v>
      </c>
    </row>
    <row r="105" spans="1:7">
      <c r="A105" s="608" t="s">
        <v>11894</v>
      </c>
      <c r="B105" s="609">
        <v>2.1729999999999999E-2</v>
      </c>
      <c r="C105" s="609">
        <v>0.13033</v>
      </c>
      <c r="D105" s="609">
        <v>0.20591999999999999</v>
      </c>
      <c r="E105" s="609">
        <v>0.12471</v>
      </c>
      <c r="F105" s="609">
        <v>3.2800000000000003E-2</v>
      </c>
      <c r="G105" s="609">
        <v>9.1910000000000006E-2</v>
      </c>
    </row>
    <row r="106" spans="1:7">
      <c r="A106" s="608" t="s">
        <v>11895</v>
      </c>
      <c r="B106" s="609">
        <v>2.2200000000000001E-2</v>
      </c>
      <c r="C106" s="609">
        <v>0.13086999999999999</v>
      </c>
      <c r="D106" s="609">
        <v>0.20560999999999999</v>
      </c>
      <c r="E106" s="609">
        <v>0.12623000000000001</v>
      </c>
      <c r="F106" s="609">
        <v>3.2219999999999999E-2</v>
      </c>
      <c r="G106" s="609">
        <v>9.4009999999999996E-2</v>
      </c>
    </row>
    <row r="107" spans="1:7">
      <c r="A107" s="608" t="s">
        <v>11896</v>
      </c>
      <c r="B107" s="609">
        <v>2.2329999999999999E-2</v>
      </c>
      <c r="C107" s="609">
        <v>0.13267999999999999</v>
      </c>
      <c r="D107" s="609">
        <v>0.20609</v>
      </c>
      <c r="E107" s="609">
        <v>0.12684000000000001</v>
      </c>
      <c r="F107" s="609">
        <v>3.2710000000000003E-2</v>
      </c>
      <c r="G107" s="609">
        <v>9.4130000000000005E-2</v>
      </c>
    </row>
    <row r="108" spans="1:7">
      <c r="A108" s="608" t="s">
        <v>11897</v>
      </c>
      <c r="B108" s="609">
        <v>2.2270000000000002E-2</v>
      </c>
      <c r="C108" s="609">
        <v>0.13228000000000001</v>
      </c>
      <c r="D108" s="609">
        <v>0.2059</v>
      </c>
      <c r="E108" s="609">
        <v>0.12656999999999999</v>
      </c>
      <c r="F108" s="609">
        <v>3.295E-2</v>
      </c>
      <c r="G108" s="609">
        <v>9.3619999999999995E-2</v>
      </c>
    </row>
    <row r="109" spans="1:7">
      <c r="A109" s="608" t="s">
        <v>11898</v>
      </c>
      <c r="B109" s="609">
        <v>2.2370000000000001E-2</v>
      </c>
      <c r="C109" s="609">
        <v>0.13197999999999999</v>
      </c>
      <c r="D109" s="609">
        <v>0.20577999999999999</v>
      </c>
      <c r="E109" s="609">
        <v>0.12651999999999999</v>
      </c>
      <c r="F109" s="609">
        <v>3.3349999999999998E-2</v>
      </c>
      <c r="G109" s="609">
        <v>9.3170000000000003E-2</v>
      </c>
    </row>
    <row r="110" spans="1:7">
      <c r="A110" s="608" t="s">
        <v>11899</v>
      </c>
      <c r="B110" s="609">
        <v>2.2159999999999999E-2</v>
      </c>
      <c r="C110" s="609">
        <v>0.13297</v>
      </c>
      <c r="D110" s="609">
        <v>0.20591000000000001</v>
      </c>
      <c r="E110" s="609">
        <v>0.12665000000000001</v>
      </c>
      <c r="F110" s="609">
        <v>3.3849999999999998E-2</v>
      </c>
      <c r="G110" s="609">
        <v>9.2799999999999994E-2</v>
      </c>
    </row>
    <row r="111" spans="1:7">
      <c r="A111" s="608" t="s">
        <v>11900</v>
      </c>
      <c r="B111" s="609">
        <v>2.205E-2</v>
      </c>
      <c r="C111" s="609">
        <v>0.1351</v>
      </c>
      <c r="D111" s="609">
        <v>0.20669999999999999</v>
      </c>
      <c r="E111" s="609">
        <v>0.12734999999999999</v>
      </c>
      <c r="F111" s="609">
        <v>3.3599999999999998E-2</v>
      </c>
      <c r="G111" s="609">
        <v>9.375E-2</v>
      </c>
    </row>
    <row r="112" spans="1:7">
      <c r="A112" s="608" t="s">
        <v>11901</v>
      </c>
      <c r="B112" s="609">
        <v>2.223E-2</v>
      </c>
      <c r="C112" s="609">
        <v>0.13532</v>
      </c>
      <c r="D112" s="609">
        <v>0.20610999999999999</v>
      </c>
      <c r="E112" s="609">
        <v>0.12842999999999999</v>
      </c>
      <c r="F112" s="609">
        <v>3.3160000000000002E-2</v>
      </c>
      <c r="G112" s="609">
        <v>9.5269999999999994E-2</v>
      </c>
    </row>
    <row r="113" spans="1:7">
      <c r="A113" s="608" t="s">
        <v>11902</v>
      </c>
      <c r="B113" s="609">
        <v>2.264E-2</v>
      </c>
      <c r="C113" s="609">
        <v>0.14252999999999999</v>
      </c>
      <c r="D113" s="609">
        <v>0.20555999999999999</v>
      </c>
      <c r="E113" s="609">
        <v>0.13270000000000001</v>
      </c>
      <c r="F113" s="609">
        <v>3.3020000000000001E-2</v>
      </c>
      <c r="G113" s="609">
        <v>9.9680000000000005E-2</v>
      </c>
    </row>
    <row r="114" spans="1:7">
      <c r="A114" s="608" t="s">
        <v>11903</v>
      </c>
      <c r="B114" s="609">
        <v>2.214E-2</v>
      </c>
      <c r="C114" s="609">
        <v>0.1411</v>
      </c>
      <c r="D114" s="609">
        <v>0.20571999999999999</v>
      </c>
      <c r="E114" s="609">
        <v>0.13205</v>
      </c>
      <c r="F114" s="609">
        <v>3.3649999999999999E-2</v>
      </c>
      <c r="G114" s="609">
        <v>9.8400000000000001E-2</v>
      </c>
    </row>
    <row r="115" spans="1:7">
      <c r="A115" s="608" t="s">
        <v>11904</v>
      </c>
      <c r="B115" s="609">
        <v>2.2519999999999998E-2</v>
      </c>
      <c r="C115" s="609">
        <v>0.14365</v>
      </c>
      <c r="D115" s="609">
        <v>0.20554</v>
      </c>
      <c r="E115" s="609">
        <v>0.13397999999999999</v>
      </c>
      <c r="F115" s="609">
        <v>3.4750000000000003E-2</v>
      </c>
      <c r="G115" s="609">
        <v>9.9229999999999999E-2</v>
      </c>
    </row>
    <row r="116" spans="1:7">
      <c r="A116" s="608" t="s">
        <v>11905</v>
      </c>
      <c r="B116" s="609">
        <v>2.2720000000000001E-2</v>
      </c>
      <c r="C116" s="609">
        <v>0.13991000000000001</v>
      </c>
      <c r="D116" s="609">
        <v>0.20505999999999999</v>
      </c>
      <c r="E116" s="609">
        <v>0.13439000000000001</v>
      </c>
      <c r="F116" s="609">
        <v>3.4950000000000002E-2</v>
      </c>
      <c r="G116" s="609">
        <v>9.9440000000000001E-2</v>
      </c>
    </row>
    <row r="117" spans="1:7">
      <c r="A117" s="608" t="s">
        <v>11906</v>
      </c>
      <c r="B117" s="609">
        <v>2.247E-2</v>
      </c>
      <c r="C117" s="609">
        <v>0.14416999999999999</v>
      </c>
      <c r="D117" s="609">
        <v>0.20491999999999999</v>
      </c>
      <c r="E117" s="609">
        <v>0.13403000000000001</v>
      </c>
      <c r="F117" s="609">
        <v>3.6209999999999999E-2</v>
      </c>
      <c r="G117" s="609">
        <v>9.7820000000000004E-2</v>
      </c>
    </row>
    <row r="118" spans="1:7">
      <c r="A118" s="608" t="s">
        <v>11907</v>
      </c>
      <c r="B118" s="609">
        <v>2.1999999999999999E-2</v>
      </c>
      <c r="C118" s="609">
        <v>0.14505999999999999</v>
      </c>
      <c r="D118" s="609">
        <v>0.20463000000000001</v>
      </c>
      <c r="E118" s="609">
        <v>0.13297</v>
      </c>
      <c r="F118" s="609">
        <v>3.6600000000000001E-2</v>
      </c>
      <c r="G118" s="609">
        <v>9.6369999999999997E-2</v>
      </c>
    </row>
    <row r="119" spans="1:7">
      <c r="A119" s="608" t="s">
        <v>11908</v>
      </c>
      <c r="B119" s="609">
        <v>2.162E-2</v>
      </c>
      <c r="C119" s="609">
        <v>0.15686</v>
      </c>
      <c r="D119" s="609">
        <v>0.20644999999999999</v>
      </c>
      <c r="E119" s="609">
        <v>0.13704</v>
      </c>
      <c r="F119" s="609">
        <v>3.6850000000000001E-2</v>
      </c>
      <c r="G119" s="609">
        <v>0.10019</v>
      </c>
    </row>
    <row r="120" spans="1:7">
      <c r="A120" s="608" t="s">
        <v>11909</v>
      </c>
      <c r="B120" s="609">
        <v>2.094E-2</v>
      </c>
      <c r="C120" s="609">
        <v>0.1608</v>
      </c>
      <c r="D120" s="609">
        <v>0.20502000000000001</v>
      </c>
      <c r="E120" s="609">
        <v>0.13492999999999999</v>
      </c>
      <c r="F120" s="609">
        <v>3.712E-2</v>
      </c>
      <c r="G120" s="609">
        <v>9.7809999999999994E-2</v>
      </c>
    </row>
    <row r="121" spans="1:7">
      <c r="A121" s="608" t="s">
        <v>11910</v>
      </c>
      <c r="B121" s="609">
        <v>2.1489999999999999E-2</v>
      </c>
      <c r="C121" s="609">
        <v>0.14867</v>
      </c>
      <c r="D121" s="609">
        <v>0.20422999999999999</v>
      </c>
      <c r="E121" s="609">
        <v>0.13253999999999999</v>
      </c>
      <c r="F121" s="609">
        <v>3.6249999999999998E-2</v>
      </c>
      <c r="G121" s="609">
        <v>9.6290000000000001E-2</v>
      </c>
    </row>
    <row r="122" spans="1:7">
      <c r="A122" s="608" t="s">
        <v>11911</v>
      </c>
      <c r="B122" s="609">
        <v>2.1940000000000001E-2</v>
      </c>
      <c r="C122" s="609">
        <v>0.14887</v>
      </c>
      <c r="D122" s="609">
        <v>0.20418</v>
      </c>
      <c r="E122" s="609">
        <v>0.13372000000000001</v>
      </c>
      <c r="F122" s="609">
        <v>3.7249999999999998E-2</v>
      </c>
      <c r="G122" s="609">
        <v>9.647E-2</v>
      </c>
    </row>
    <row r="123" spans="1:7">
      <c r="A123" s="608" t="s">
        <v>11912</v>
      </c>
      <c r="B123" s="609">
        <v>2.171E-2</v>
      </c>
      <c r="C123" s="609">
        <v>0.14976999999999999</v>
      </c>
      <c r="D123" s="609">
        <v>0.20394000000000001</v>
      </c>
      <c r="E123" s="609">
        <v>0.13366</v>
      </c>
      <c r="F123" s="609">
        <v>3.6749999999999998E-2</v>
      </c>
      <c r="G123" s="609">
        <v>9.6909999999999996E-2</v>
      </c>
    </row>
    <row r="124" spans="1:7">
      <c r="A124" s="608" t="s">
        <v>11913</v>
      </c>
      <c r="B124" s="609">
        <v>2.1129999999999999E-2</v>
      </c>
      <c r="C124" s="609">
        <v>0.14990999999999999</v>
      </c>
      <c r="D124" s="609">
        <v>0.20372000000000001</v>
      </c>
      <c r="E124" s="609">
        <v>0.13258</v>
      </c>
      <c r="F124" s="609">
        <v>3.7719999999999997E-2</v>
      </c>
      <c r="G124" s="609">
        <v>9.486E-2</v>
      </c>
    </row>
    <row r="125" spans="1:7">
      <c r="A125" s="608" t="s">
        <v>11914</v>
      </c>
      <c r="B125" s="609">
        <v>2.1260000000000001E-2</v>
      </c>
      <c r="C125" s="609">
        <v>0.14945</v>
      </c>
      <c r="D125" s="609">
        <v>0.20338000000000001</v>
      </c>
      <c r="E125" s="609">
        <v>0.1338</v>
      </c>
      <c r="F125" s="609">
        <v>3.7850000000000002E-2</v>
      </c>
      <c r="G125" s="609">
        <v>9.5949999999999994E-2</v>
      </c>
    </row>
    <row r="126" spans="1:7">
      <c r="A126" s="608" t="s">
        <v>11915</v>
      </c>
      <c r="B126" s="609">
        <v>2.086E-2</v>
      </c>
      <c r="C126" s="609">
        <v>0.15096000000000001</v>
      </c>
      <c r="D126" s="609">
        <v>0.20615</v>
      </c>
      <c r="E126" s="609">
        <v>0.13605999999999999</v>
      </c>
      <c r="F126" s="609">
        <v>3.7949999999999998E-2</v>
      </c>
      <c r="G126" s="609">
        <v>9.8110000000000003E-2</v>
      </c>
    </row>
    <row r="127" spans="1:7">
      <c r="A127" s="608" t="s">
        <v>11916</v>
      </c>
      <c r="B127" s="609">
        <v>2.077E-2</v>
      </c>
      <c r="C127" s="609">
        <v>0.14945</v>
      </c>
      <c r="D127" s="609">
        <v>0.20598</v>
      </c>
      <c r="E127" s="609">
        <v>0.13552</v>
      </c>
      <c r="F127" s="609">
        <v>3.7719999999999997E-2</v>
      </c>
      <c r="G127" s="609">
        <v>9.7799999999999998E-2</v>
      </c>
    </row>
    <row r="128" spans="1:7">
      <c r="A128" s="608" t="s">
        <v>11917</v>
      </c>
      <c r="B128" s="609">
        <v>2.0799999999999999E-2</v>
      </c>
      <c r="C128" s="609">
        <v>0.14907999999999999</v>
      </c>
      <c r="D128" s="609">
        <v>0.20576</v>
      </c>
      <c r="E128" s="609">
        <v>0.13550999999999999</v>
      </c>
      <c r="F128" s="609">
        <v>3.7690000000000001E-2</v>
      </c>
      <c r="G128" s="609">
        <v>9.7820000000000004E-2</v>
      </c>
    </row>
    <row r="129" spans="1:7">
      <c r="A129" s="608" t="s">
        <v>11918</v>
      </c>
      <c r="B129" s="609">
        <v>2.044E-2</v>
      </c>
      <c r="C129" s="609">
        <v>0.15021999999999999</v>
      </c>
      <c r="D129" s="609">
        <v>0.20554</v>
      </c>
      <c r="E129" s="609">
        <v>0.13502</v>
      </c>
      <c r="F129" s="609">
        <v>3.6850000000000001E-2</v>
      </c>
      <c r="G129" s="609">
        <v>9.8169999999999993E-2</v>
      </c>
    </row>
    <row r="130" spans="1:7">
      <c r="A130" s="608" t="s">
        <v>11919</v>
      </c>
      <c r="B130" s="609">
        <v>2.036E-2</v>
      </c>
      <c r="C130" s="609">
        <v>0.15082000000000001</v>
      </c>
      <c r="D130" s="609">
        <v>0.20560999999999999</v>
      </c>
      <c r="E130" s="609">
        <v>0.13488</v>
      </c>
      <c r="F130" s="609">
        <v>3.678E-2</v>
      </c>
      <c r="G130" s="609">
        <v>9.8100000000000007E-2</v>
      </c>
    </row>
    <row r="131" spans="1:7">
      <c r="A131" s="608" t="s">
        <v>11920</v>
      </c>
      <c r="B131" s="609">
        <v>1.9439999999999999E-2</v>
      </c>
      <c r="C131" s="609">
        <v>0.15271000000000001</v>
      </c>
      <c r="D131" s="609">
        <v>0.20530000000000001</v>
      </c>
      <c r="E131" s="609">
        <v>0.13346</v>
      </c>
      <c r="F131" s="609">
        <v>3.49E-2</v>
      </c>
      <c r="G131" s="609">
        <v>9.8559999999999995E-2</v>
      </c>
    </row>
    <row r="132" spans="1:7">
      <c r="A132" s="608" t="s">
        <v>11921</v>
      </c>
      <c r="B132" s="609">
        <v>1.9230000000000001E-2</v>
      </c>
      <c r="C132" s="609">
        <v>0.15210000000000001</v>
      </c>
      <c r="D132" s="609">
        <v>0.20560999999999999</v>
      </c>
      <c r="E132" s="609">
        <v>0.1318</v>
      </c>
      <c r="F132" s="609">
        <v>3.4750000000000003E-2</v>
      </c>
      <c r="G132" s="609">
        <v>9.7049999999999997E-2</v>
      </c>
    </row>
    <row r="133" spans="1:7">
      <c r="A133" s="608" t="s">
        <v>11922</v>
      </c>
      <c r="B133" s="609">
        <v>1.9230000000000001E-2</v>
      </c>
      <c r="C133" s="609">
        <v>0.14258999999999999</v>
      </c>
      <c r="D133" s="609">
        <v>0.20497000000000001</v>
      </c>
      <c r="E133" s="609">
        <v>0.12764</v>
      </c>
      <c r="F133" s="609">
        <v>3.4700000000000002E-2</v>
      </c>
      <c r="G133" s="609">
        <v>9.2939999999999995E-2</v>
      </c>
    </row>
    <row r="134" spans="1:7">
      <c r="A134" s="608" t="s">
        <v>11923</v>
      </c>
      <c r="B134" s="609">
        <v>1.9230000000000001E-2</v>
      </c>
      <c r="C134" s="609">
        <v>0.14305000000000001</v>
      </c>
      <c r="D134" s="609">
        <v>0.20469000000000001</v>
      </c>
      <c r="E134" s="609">
        <v>0.12744</v>
      </c>
      <c r="F134" s="609">
        <v>3.542E-2</v>
      </c>
      <c r="G134" s="609">
        <v>9.2020000000000005E-2</v>
      </c>
    </row>
    <row r="135" spans="1:7">
      <c r="A135" s="608" t="s">
        <v>11924</v>
      </c>
      <c r="B135" s="609">
        <v>1.856E-2</v>
      </c>
      <c r="C135" s="609">
        <v>0.14024</v>
      </c>
      <c r="D135" s="609">
        <v>0.20533000000000001</v>
      </c>
      <c r="E135" s="609">
        <v>0.12687000000000001</v>
      </c>
      <c r="F135" s="609">
        <v>3.4070000000000003E-2</v>
      </c>
      <c r="G135" s="609">
        <v>9.2799999999999994E-2</v>
      </c>
    </row>
    <row r="136" spans="1:7">
      <c r="A136" s="608" t="s">
        <v>11925</v>
      </c>
      <c r="B136" s="609">
        <v>1.864E-2</v>
      </c>
      <c r="C136" s="609">
        <v>0.13946</v>
      </c>
      <c r="D136" s="609">
        <v>0.20541000000000001</v>
      </c>
      <c r="E136" s="609">
        <v>0.12672</v>
      </c>
      <c r="F136" s="609">
        <v>3.4200000000000001E-2</v>
      </c>
      <c r="G136" s="609">
        <v>9.2520000000000005E-2</v>
      </c>
    </row>
    <row r="137" spans="1:7">
      <c r="A137" s="608" t="s">
        <v>11926</v>
      </c>
      <c r="B137" s="609">
        <v>1.8450000000000001E-2</v>
      </c>
      <c r="C137" s="609">
        <v>0.13877</v>
      </c>
      <c r="D137" s="609">
        <v>0.20523</v>
      </c>
      <c r="E137" s="609">
        <v>0.12603</v>
      </c>
      <c r="F137" s="609">
        <v>3.3300000000000003E-2</v>
      </c>
      <c r="G137" s="609">
        <v>9.2730000000000007E-2</v>
      </c>
    </row>
    <row r="138" spans="1:7">
      <c r="A138" s="608" t="s">
        <v>11927</v>
      </c>
      <c r="B138" s="609">
        <v>1.8780000000000002E-2</v>
      </c>
      <c r="C138" s="609">
        <v>0.13900000000000001</v>
      </c>
      <c r="D138" s="609">
        <v>0.20535</v>
      </c>
      <c r="E138" s="609">
        <v>0.12667</v>
      </c>
      <c r="F138" s="609">
        <v>3.2199999999999999E-2</v>
      </c>
      <c r="G138" s="609">
        <v>9.4469999999999998E-2</v>
      </c>
    </row>
    <row r="139" spans="1:7">
      <c r="A139" s="608" t="s">
        <v>11928</v>
      </c>
      <c r="B139" s="609">
        <v>1.8919999999999999E-2</v>
      </c>
      <c r="C139" s="609">
        <v>0.14385999999999999</v>
      </c>
      <c r="D139" s="609">
        <v>0.20613999999999999</v>
      </c>
      <c r="E139" s="609">
        <v>0.12784999999999999</v>
      </c>
      <c r="F139" s="609">
        <v>3.2169999999999997E-2</v>
      </c>
      <c r="G139" s="609">
        <v>9.5680000000000001E-2</v>
      </c>
    </row>
    <row r="140" spans="1:7">
      <c r="A140" s="608" t="s">
        <v>11929</v>
      </c>
      <c r="B140" s="609">
        <v>1.9120000000000002E-2</v>
      </c>
      <c r="C140" s="609">
        <v>0.1421</v>
      </c>
      <c r="D140" s="609">
        <v>0.20641000000000001</v>
      </c>
      <c r="E140" s="609">
        <v>0.12792000000000001</v>
      </c>
      <c r="F140" s="609">
        <v>3.2320000000000002E-2</v>
      </c>
      <c r="G140" s="609">
        <v>9.5600000000000004E-2</v>
      </c>
    </row>
    <row r="141" spans="1:7">
      <c r="A141" s="608" t="s">
        <v>11930</v>
      </c>
      <c r="B141" s="609">
        <v>1.9089999999999999E-2</v>
      </c>
      <c r="C141" s="609">
        <v>0.14168</v>
      </c>
      <c r="D141" s="609">
        <v>0.20644000000000001</v>
      </c>
      <c r="E141" s="609">
        <v>0.12773999999999999</v>
      </c>
      <c r="F141" s="609">
        <v>3.1809999999999998E-2</v>
      </c>
      <c r="G141" s="609">
        <v>9.5930000000000001E-2</v>
      </c>
    </row>
    <row r="142" spans="1:7">
      <c r="A142" s="608" t="s">
        <v>11931</v>
      </c>
      <c r="B142" s="609">
        <v>1.917E-2</v>
      </c>
      <c r="C142" s="609">
        <v>0.14130999999999999</v>
      </c>
      <c r="D142" s="609">
        <v>0.20569000000000001</v>
      </c>
      <c r="E142" s="609">
        <v>0.12773000000000001</v>
      </c>
      <c r="F142" s="609">
        <v>3.202E-2</v>
      </c>
      <c r="G142" s="609">
        <v>9.5710000000000003E-2</v>
      </c>
    </row>
    <row r="143" spans="1:7">
      <c r="A143" s="608" t="s">
        <v>11932</v>
      </c>
      <c r="B143" s="609">
        <v>1.8780000000000002E-2</v>
      </c>
      <c r="C143" s="609">
        <v>0.14501</v>
      </c>
      <c r="D143" s="609">
        <v>0.20535999999999999</v>
      </c>
      <c r="E143" s="609">
        <v>0.12839</v>
      </c>
      <c r="F143" s="609">
        <v>3.2620000000000003E-2</v>
      </c>
      <c r="G143" s="609">
        <v>9.5769999999999994E-2</v>
      </c>
    </row>
    <row r="144" spans="1:7">
      <c r="A144" s="608" t="s">
        <v>11933</v>
      </c>
      <c r="B144" s="609">
        <v>1.8839999999999999E-2</v>
      </c>
      <c r="C144" s="609">
        <v>0.14593999999999999</v>
      </c>
      <c r="D144" s="609">
        <v>0.20366000000000001</v>
      </c>
      <c r="E144" s="609">
        <v>0.12884999999999999</v>
      </c>
      <c r="F144" s="609">
        <v>3.2399999999999998E-2</v>
      </c>
      <c r="G144" s="609">
        <v>9.6449999999999994E-2</v>
      </c>
    </row>
    <row r="145" spans="1:7">
      <c r="A145" s="608" t="s">
        <v>11934</v>
      </c>
      <c r="B145" s="609">
        <v>1.9210000000000001E-2</v>
      </c>
      <c r="C145" s="609">
        <v>0.14507999999999999</v>
      </c>
      <c r="D145" s="609">
        <v>0.20355000000000001</v>
      </c>
      <c r="E145" s="609">
        <v>0.12928999999999999</v>
      </c>
      <c r="F145" s="609">
        <v>3.3070000000000002E-2</v>
      </c>
      <c r="G145" s="609">
        <v>9.622E-2</v>
      </c>
    </row>
    <row r="146" spans="1:7">
      <c r="A146" s="608" t="s">
        <v>11935</v>
      </c>
      <c r="B146" s="609">
        <v>1.8960000000000001E-2</v>
      </c>
      <c r="C146" s="609">
        <v>0.14666000000000001</v>
      </c>
      <c r="D146" s="609">
        <v>0.20354</v>
      </c>
      <c r="E146" s="609">
        <v>0.12939000000000001</v>
      </c>
      <c r="F146" s="609">
        <v>3.3149999999999999E-2</v>
      </c>
      <c r="G146" s="609">
        <v>9.6240000000000006E-2</v>
      </c>
    </row>
    <row r="147" spans="1:7">
      <c r="A147" s="608" t="s">
        <v>11936</v>
      </c>
      <c r="B147" s="609">
        <v>1.9040000000000001E-2</v>
      </c>
      <c r="C147" s="609">
        <v>0.14638999999999999</v>
      </c>
      <c r="D147" s="609">
        <v>0.20388000000000001</v>
      </c>
      <c r="E147" s="609">
        <v>0.12967000000000001</v>
      </c>
      <c r="F147" s="609">
        <v>3.2800000000000003E-2</v>
      </c>
      <c r="G147" s="609">
        <v>9.6869999999999998E-2</v>
      </c>
    </row>
    <row r="148" spans="1:7">
      <c r="A148" s="608" t="s">
        <v>11937</v>
      </c>
      <c r="B148" s="609">
        <v>1.9210000000000001E-2</v>
      </c>
      <c r="C148" s="609">
        <v>0.14384</v>
      </c>
      <c r="D148" s="609">
        <v>0.20388000000000001</v>
      </c>
      <c r="E148" s="609">
        <v>0.12892000000000001</v>
      </c>
      <c r="F148" s="609">
        <v>3.2669999999999998E-2</v>
      </c>
      <c r="G148" s="609">
        <v>9.6250000000000002E-2</v>
      </c>
    </row>
    <row r="149" spans="1:7">
      <c r="A149" s="608" t="s">
        <v>11938</v>
      </c>
      <c r="B149" s="609">
        <v>1.9109999999999999E-2</v>
      </c>
      <c r="C149" s="609">
        <v>0.14990999999999999</v>
      </c>
      <c r="D149" s="609">
        <v>0.20927999999999999</v>
      </c>
      <c r="E149" s="609">
        <v>0.1323</v>
      </c>
      <c r="F149" s="609">
        <v>3.2300000000000002E-2</v>
      </c>
      <c r="G149" s="609">
        <v>0.1</v>
      </c>
    </row>
    <row r="150" spans="1:7">
      <c r="A150" s="608" t="s">
        <v>11939</v>
      </c>
      <c r="B150" s="609">
        <v>1.9550000000000001E-2</v>
      </c>
      <c r="C150" s="609">
        <v>0.14942</v>
      </c>
      <c r="D150" s="609">
        <v>0.2089</v>
      </c>
      <c r="E150" s="609">
        <v>0.13264000000000001</v>
      </c>
      <c r="F150" s="609">
        <v>3.175E-2</v>
      </c>
      <c r="G150" s="609">
        <v>0.10088999999999999</v>
      </c>
    </row>
    <row r="151" spans="1:7">
      <c r="A151" s="608" t="s">
        <v>11940</v>
      </c>
      <c r="B151" s="609">
        <v>1.9089999999999999E-2</v>
      </c>
      <c r="C151" s="609">
        <v>0.14605000000000001</v>
      </c>
      <c r="D151" s="609">
        <v>0.20812</v>
      </c>
      <c r="E151" s="609">
        <v>0.12953999999999999</v>
      </c>
      <c r="F151" s="609">
        <v>3.2599999999999997E-2</v>
      </c>
      <c r="G151" s="609">
        <v>9.6939999999999998E-2</v>
      </c>
    </row>
    <row r="152" spans="1:7">
      <c r="A152" s="608" t="s">
        <v>11941</v>
      </c>
      <c r="B152" s="609">
        <v>1.9029999999999998E-2</v>
      </c>
      <c r="C152" s="609">
        <v>0.14638999999999999</v>
      </c>
      <c r="D152" s="609">
        <v>0.20799999999999999</v>
      </c>
      <c r="E152" s="609">
        <v>0.12956999999999999</v>
      </c>
      <c r="F152" s="609">
        <v>3.4099999999999998E-2</v>
      </c>
      <c r="G152" s="609">
        <v>9.5469999999999999E-2</v>
      </c>
    </row>
    <row r="153" spans="1:7">
      <c r="A153" s="608" t="s">
        <v>11942</v>
      </c>
      <c r="B153" s="609">
        <v>1.873E-2</v>
      </c>
      <c r="C153" s="609">
        <v>0.14496999999999999</v>
      </c>
      <c r="D153" s="609">
        <v>0.20932000000000001</v>
      </c>
      <c r="E153" s="609">
        <v>0.12938</v>
      </c>
      <c r="F153" s="609">
        <v>3.4200000000000001E-2</v>
      </c>
      <c r="G153" s="609">
        <v>9.5180000000000001E-2</v>
      </c>
    </row>
    <row r="154" spans="1:7">
      <c r="A154" s="608" t="s">
        <v>11943</v>
      </c>
      <c r="B154" s="609">
        <v>1.857E-2</v>
      </c>
      <c r="C154" s="609">
        <v>0.15043999999999999</v>
      </c>
      <c r="D154" s="609">
        <v>0.21110999999999999</v>
      </c>
      <c r="E154" s="609">
        <v>0.13153999999999999</v>
      </c>
      <c r="F154" s="609">
        <v>3.4200000000000001E-2</v>
      </c>
      <c r="G154" s="609">
        <v>9.7339999999999996E-2</v>
      </c>
    </row>
    <row r="155" spans="1:7">
      <c r="A155" s="608" t="s">
        <v>11944</v>
      </c>
      <c r="B155" s="609">
        <v>1.821E-2</v>
      </c>
      <c r="C155" s="609">
        <v>0.15037</v>
      </c>
      <c r="D155" s="609">
        <v>0.21103</v>
      </c>
      <c r="E155" s="609">
        <v>0.13167999999999999</v>
      </c>
      <c r="F155" s="609">
        <v>3.4279999999999998E-2</v>
      </c>
      <c r="G155" s="609">
        <v>9.74E-2</v>
      </c>
    </row>
    <row r="156" spans="1:7">
      <c r="A156" s="608" t="s">
        <v>11945</v>
      </c>
      <c r="B156" s="609">
        <v>1.8190000000000001E-2</v>
      </c>
      <c r="C156" s="609">
        <v>0.16644</v>
      </c>
      <c r="D156" s="609">
        <v>0.21123</v>
      </c>
      <c r="E156" s="609">
        <v>0.13811000000000001</v>
      </c>
      <c r="F156" s="609">
        <v>3.4070000000000003E-2</v>
      </c>
      <c r="G156" s="609">
        <v>0.10403999999999999</v>
      </c>
    </row>
    <row r="157" spans="1:7">
      <c r="A157" s="608" t="s">
        <v>11946</v>
      </c>
      <c r="B157" s="609">
        <v>1.8149999999999999E-2</v>
      </c>
      <c r="C157" s="609">
        <v>0.16495000000000001</v>
      </c>
      <c r="D157" s="609">
        <v>0.21123</v>
      </c>
      <c r="E157" s="609">
        <v>0.13772000000000001</v>
      </c>
      <c r="F157" s="609">
        <v>3.3910000000000003E-2</v>
      </c>
      <c r="G157" s="609">
        <v>0.10381</v>
      </c>
    </row>
    <row r="158" spans="1:7">
      <c r="A158" s="608" t="s">
        <v>11947</v>
      </c>
      <c r="B158" s="609">
        <v>1.822E-2</v>
      </c>
      <c r="C158" s="609">
        <v>0.16449</v>
      </c>
      <c r="D158" s="609">
        <v>0.21412999999999999</v>
      </c>
      <c r="E158" s="609">
        <v>0.13669999999999999</v>
      </c>
      <c r="F158" s="609">
        <v>3.2349999999999997E-2</v>
      </c>
      <c r="G158" s="609">
        <v>0.10435</v>
      </c>
    </row>
    <row r="159" spans="1:7">
      <c r="A159" s="608" t="s">
        <v>11948</v>
      </c>
      <c r="B159" s="609">
        <v>1.8360000000000001E-2</v>
      </c>
      <c r="C159" s="609">
        <v>0.15084</v>
      </c>
      <c r="D159" s="609">
        <v>0.21409</v>
      </c>
      <c r="E159" s="609">
        <v>0.13685</v>
      </c>
      <c r="F159" s="609">
        <v>3.1600000000000003E-2</v>
      </c>
      <c r="G159" s="609">
        <v>0.10525</v>
      </c>
    </row>
    <row r="160" spans="1:7">
      <c r="A160" s="608" t="s">
        <v>11949</v>
      </c>
      <c r="B160" s="609">
        <v>1.8599999999999998E-2</v>
      </c>
      <c r="C160" s="609">
        <v>0.16173999999999999</v>
      </c>
      <c r="D160" s="609">
        <v>0.21382000000000001</v>
      </c>
      <c r="E160" s="609">
        <v>0.14107</v>
      </c>
      <c r="F160" s="609">
        <v>3.1870000000000002E-2</v>
      </c>
      <c r="G160" s="609">
        <v>0.10920000000000001</v>
      </c>
    </row>
    <row r="161" spans="1:7">
      <c r="A161" s="608" t="s">
        <v>11950</v>
      </c>
      <c r="B161" s="609">
        <v>1.8960000000000001E-2</v>
      </c>
      <c r="C161" s="609">
        <v>0.15482000000000001</v>
      </c>
      <c r="D161" s="609">
        <v>0.21396999999999999</v>
      </c>
      <c r="E161" s="609">
        <v>0.13894000000000001</v>
      </c>
      <c r="F161" s="609">
        <v>3.1800000000000002E-2</v>
      </c>
      <c r="G161" s="609">
        <v>0.10714</v>
      </c>
    </row>
    <row r="162" spans="1:7">
      <c r="A162" s="608" t="s">
        <v>11951</v>
      </c>
      <c r="B162" s="609">
        <v>1.9040000000000001E-2</v>
      </c>
      <c r="C162" s="609">
        <v>0.15346000000000001</v>
      </c>
      <c r="D162" s="609">
        <v>0.21484</v>
      </c>
      <c r="E162" s="609">
        <v>0.13835</v>
      </c>
      <c r="F162" s="609">
        <v>3.177E-2</v>
      </c>
      <c r="G162" s="609">
        <v>0.10657999999999999</v>
      </c>
    </row>
    <row r="163" spans="1:7">
      <c r="A163" s="608" t="s">
        <v>11952</v>
      </c>
      <c r="B163" s="609">
        <v>1.8689999999999998E-2</v>
      </c>
      <c r="C163" s="609">
        <v>0.15225</v>
      </c>
      <c r="D163" s="609">
        <v>0.21709000000000001</v>
      </c>
      <c r="E163" s="609">
        <v>0.13617000000000001</v>
      </c>
      <c r="F163" s="609">
        <v>3.3050000000000003E-2</v>
      </c>
      <c r="G163" s="609">
        <v>0.10312</v>
      </c>
    </row>
    <row r="164" spans="1:7">
      <c r="A164" s="608" t="s">
        <v>11953</v>
      </c>
      <c r="B164" s="609">
        <v>1.856E-2</v>
      </c>
      <c r="C164" s="609">
        <v>0.14265</v>
      </c>
      <c r="D164" s="609">
        <v>0.21708</v>
      </c>
      <c r="E164" s="609">
        <v>0.13222999999999999</v>
      </c>
      <c r="F164" s="609">
        <v>3.3099999999999997E-2</v>
      </c>
      <c r="G164" s="609">
        <v>9.9129999999999996E-2</v>
      </c>
    </row>
    <row r="165" spans="1:7">
      <c r="A165" s="608" t="s">
        <v>11954</v>
      </c>
      <c r="B165" s="609">
        <v>1.8620000000000001E-2</v>
      </c>
      <c r="C165" s="609">
        <v>0.14266000000000001</v>
      </c>
      <c r="D165" s="609">
        <v>0.21740999999999999</v>
      </c>
      <c r="E165" s="609">
        <v>0.13228999999999999</v>
      </c>
      <c r="F165" s="609">
        <v>3.3050000000000003E-2</v>
      </c>
      <c r="G165" s="609">
        <v>9.9239999999999995E-2</v>
      </c>
    </row>
    <row r="166" spans="1:7">
      <c r="A166" s="608" t="s">
        <v>11955</v>
      </c>
      <c r="B166" s="609">
        <v>1.8599999999999998E-2</v>
      </c>
      <c r="C166" s="609">
        <v>0.14313000000000001</v>
      </c>
      <c r="D166" s="609">
        <v>0.21773000000000001</v>
      </c>
      <c r="E166" s="609">
        <v>0.13242999999999999</v>
      </c>
      <c r="F166" s="609">
        <v>3.3250000000000002E-2</v>
      </c>
      <c r="G166" s="609">
        <v>9.9180000000000004E-2</v>
      </c>
    </row>
    <row r="167" spans="1:7">
      <c r="A167" s="608" t="s">
        <v>11956</v>
      </c>
      <c r="B167" s="609">
        <v>1.9470000000000001E-2</v>
      </c>
      <c r="C167" s="609">
        <v>0.14310999999999999</v>
      </c>
      <c r="D167" s="609">
        <v>0.21776000000000001</v>
      </c>
      <c r="E167" s="609">
        <v>0.13272999999999999</v>
      </c>
      <c r="F167" s="609">
        <v>3.3529999999999997E-2</v>
      </c>
      <c r="G167" s="609">
        <v>9.9199999999999997E-2</v>
      </c>
    </row>
    <row r="168" spans="1:7">
      <c r="A168" s="608" t="s">
        <v>11957</v>
      </c>
      <c r="B168" s="609">
        <v>1.9390000000000001E-2</v>
      </c>
      <c r="C168" s="609">
        <v>0.14974999999999999</v>
      </c>
      <c r="D168" s="609">
        <v>0.21789</v>
      </c>
      <c r="E168" s="609">
        <v>0.13098000000000001</v>
      </c>
      <c r="F168" s="609">
        <v>3.32E-2</v>
      </c>
      <c r="G168" s="609">
        <v>9.7780000000000006E-2</v>
      </c>
    </row>
    <row r="169" spans="1:7">
      <c r="A169" s="608" t="s">
        <v>11958</v>
      </c>
      <c r="B169" s="609">
        <v>1.9220000000000001E-2</v>
      </c>
      <c r="C169" s="609">
        <v>0.15373000000000001</v>
      </c>
      <c r="D169" s="609">
        <v>0.21829999999999999</v>
      </c>
      <c r="E169" s="609">
        <v>0.13203999999999999</v>
      </c>
      <c r="F169" s="609">
        <v>3.2070000000000001E-2</v>
      </c>
      <c r="G169" s="609">
        <v>9.9970000000000003E-2</v>
      </c>
    </row>
    <row r="170" spans="1:7">
      <c r="A170" s="608" t="s">
        <v>11959</v>
      </c>
      <c r="B170" s="609">
        <v>1.9179999999999999E-2</v>
      </c>
      <c r="C170" s="609">
        <v>0.14929000000000001</v>
      </c>
      <c r="D170" s="609">
        <v>0.21811</v>
      </c>
      <c r="E170" s="609">
        <v>0.13034999999999999</v>
      </c>
      <c r="F170" s="609">
        <v>3.3020000000000001E-2</v>
      </c>
      <c r="G170" s="609">
        <v>9.733E-2</v>
      </c>
    </row>
    <row r="171" spans="1:7">
      <c r="A171" s="608" t="s">
        <v>11960</v>
      </c>
      <c r="B171" s="609">
        <v>1.967E-2</v>
      </c>
      <c r="C171" s="609">
        <v>0.14932999999999999</v>
      </c>
      <c r="D171" s="609">
        <v>0.21734000000000001</v>
      </c>
      <c r="E171" s="609">
        <v>0.13099</v>
      </c>
      <c r="F171" s="609">
        <v>3.3099999999999997E-2</v>
      </c>
      <c r="G171" s="609">
        <v>9.7890000000000005E-2</v>
      </c>
    </row>
    <row r="172" spans="1:7">
      <c r="A172" s="608" t="s">
        <v>11961</v>
      </c>
      <c r="B172" s="609">
        <v>1.9460000000000002E-2</v>
      </c>
      <c r="C172" s="609">
        <v>0.15323999999999999</v>
      </c>
      <c r="D172" s="609">
        <v>0.21698000000000001</v>
      </c>
      <c r="E172" s="609">
        <v>0.13155</v>
      </c>
      <c r="F172" s="609">
        <v>3.32E-2</v>
      </c>
      <c r="G172" s="609">
        <v>9.8350000000000007E-2</v>
      </c>
    </row>
    <row r="173" spans="1:7">
      <c r="A173" s="608" t="s">
        <v>11962</v>
      </c>
      <c r="B173" s="609">
        <v>1.9570000000000001E-2</v>
      </c>
      <c r="C173" s="609">
        <v>0.14141000000000001</v>
      </c>
      <c r="D173" s="609">
        <v>0.21634</v>
      </c>
      <c r="E173" s="609">
        <v>0.12847</v>
      </c>
      <c r="F173" s="609">
        <v>3.1809999999999998E-2</v>
      </c>
      <c r="G173" s="609">
        <v>9.6659999999999996E-2</v>
      </c>
    </row>
    <row r="174" spans="1:7">
      <c r="A174" s="608" t="s">
        <v>11963</v>
      </c>
      <c r="B174" s="609">
        <v>1.9619999999999999E-2</v>
      </c>
      <c r="C174" s="609">
        <v>0.14105000000000001</v>
      </c>
      <c r="D174" s="609">
        <v>0.21656</v>
      </c>
      <c r="E174" s="609">
        <v>0.129</v>
      </c>
      <c r="F174" s="609">
        <v>3.107E-2</v>
      </c>
      <c r="G174" s="609">
        <v>9.7930000000000003E-2</v>
      </c>
    </row>
    <row r="175" spans="1:7">
      <c r="A175" s="608" t="s">
        <v>11964</v>
      </c>
      <c r="B175" s="609">
        <v>1.9230000000000001E-2</v>
      </c>
      <c r="C175" s="609">
        <v>0.14280999999999999</v>
      </c>
      <c r="D175" s="609">
        <v>0.21572</v>
      </c>
      <c r="E175" s="609">
        <v>0.12956000000000001</v>
      </c>
      <c r="F175" s="609">
        <v>3.1019999999999999E-2</v>
      </c>
      <c r="G175" s="609">
        <v>9.8540000000000003E-2</v>
      </c>
    </row>
    <row r="176" spans="1:7">
      <c r="A176" s="608" t="s">
        <v>11965</v>
      </c>
      <c r="B176" s="609">
        <v>1.9040000000000001E-2</v>
      </c>
      <c r="C176" s="609">
        <v>0.14293</v>
      </c>
      <c r="D176" s="609">
        <v>0.21573000000000001</v>
      </c>
      <c r="E176" s="609">
        <v>0.12884000000000001</v>
      </c>
      <c r="F176" s="609">
        <v>3.075E-2</v>
      </c>
      <c r="G176" s="609">
        <v>9.8089999999999997E-2</v>
      </c>
    </row>
    <row r="177" spans="1:7">
      <c r="A177" s="608" t="s">
        <v>11966</v>
      </c>
      <c r="B177" s="609">
        <v>1.9130000000000001E-2</v>
      </c>
      <c r="C177" s="609">
        <v>0.13868</v>
      </c>
      <c r="D177" s="609">
        <v>0.21562999999999999</v>
      </c>
      <c r="E177" s="609">
        <v>0.12703</v>
      </c>
      <c r="F177" s="609">
        <v>3.0370000000000001E-2</v>
      </c>
      <c r="G177" s="609">
        <v>9.6659999999999996E-2</v>
      </c>
    </row>
    <row r="178" spans="1:7">
      <c r="A178" s="608" t="s">
        <v>11967</v>
      </c>
      <c r="B178" s="609">
        <v>1.9400000000000001E-2</v>
      </c>
      <c r="C178" s="609">
        <v>0.13711000000000001</v>
      </c>
      <c r="D178" s="609">
        <v>0.21590000000000001</v>
      </c>
      <c r="E178" s="609">
        <v>0.12609999999999999</v>
      </c>
      <c r="F178" s="609">
        <v>3.005E-2</v>
      </c>
      <c r="G178" s="609">
        <v>9.6049999999999996E-2</v>
      </c>
    </row>
    <row r="179" spans="1:7">
      <c r="A179" s="608" t="s">
        <v>11968</v>
      </c>
      <c r="B179" s="609">
        <v>1.9279999999999999E-2</v>
      </c>
      <c r="C179" s="609">
        <v>0.13614000000000001</v>
      </c>
      <c r="D179" s="609">
        <v>0.21556</v>
      </c>
      <c r="E179" s="609">
        <v>0.12554999999999999</v>
      </c>
      <c r="F179" s="609">
        <v>2.9649999999999999E-2</v>
      </c>
      <c r="G179" s="609">
        <v>9.5899999999999999E-2</v>
      </c>
    </row>
    <row r="180" spans="1:7">
      <c r="A180" s="608" t="s">
        <v>11969</v>
      </c>
      <c r="B180" s="609">
        <v>1.9349999999999999E-2</v>
      </c>
      <c r="C180" s="609">
        <v>0.13689000000000001</v>
      </c>
      <c r="D180" s="609">
        <v>0.21553</v>
      </c>
      <c r="E180" s="609">
        <v>0.12642999999999999</v>
      </c>
      <c r="F180" s="609">
        <v>2.8850000000000001E-2</v>
      </c>
      <c r="G180" s="609">
        <v>9.758E-2</v>
      </c>
    </row>
    <row r="181" spans="1:7">
      <c r="A181" s="608" t="s">
        <v>11970</v>
      </c>
      <c r="B181" s="609">
        <v>1.9460000000000002E-2</v>
      </c>
      <c r="C181" s="609">
        <v>0.13839000000000001</v>
      </c>
      <c r="D181" s="609">
        <v>0.21597</v>
      </c>
      <c r="E181" s="609">
        <v>0.12837000000000001</v>
      </c>
      <c r="F181" s="609">
        <v>2.9499999999999998E-2</v>
      </c>
      <c r="G181" s="609">
        <v>9.887E-2</v>
      </c>
    </row>
    <row r="182" spans="1:7">
      <c r="A182" s="608" t="s">
        <v>11971</v>
      </c>
      <c r="B182" s="609">
        <v>1.9609999999999999E-2</v>
      </c>
      <c r="C182" s="609">
        <v>0.13924</v>
      </c>
      <c r="D182" s="609">
        <v>0.21606</v>
      </c>
      <c r="E182" s="609">
        <v>0.12839</v>
      </c>
      <c r="F182" s="609">
        <v>3.04E-2</v>
      </c>
      <c r="G182" s="609">
        <v>9.7989999999999994E-2</v>
      </c>
    </row>
    <row r="183" spans="1:7">
      <c r="A183" s="608" t="s">
        <v>11972</v>
      </c>
      <c r="B183" s="609">
        <v>1.9380000000000001E-2</v>
      </c>
      <c r="C183" s="609">
        <v>0.13729</v>
      </c>
      <c r="D183" s="609">
        <v>0.21365000000000001</v>
      </c>
      <c r="E183" s="609">
        <v>0.12531999999999999</v>
      </c>
      <c r="F183" s="609">
        <v>2.877E-2</v>
      </c>
      <c r="G183" s="609">
        <v>9.6549999999999997E-2</v>
      </c>
    </row>
    <row r="184" spans="1:7">
      <c r="A184" s="608" t="s">
        <v>11973</v>
      </c>
      <c r="B184" s="609">
        <v>1.9380000000000001E-2</v>
      </c>
      <c r="C184" s="609">
        <v>0.13616</v>
      </c>
      <c r="D184" s="609">
        <v>0.2135</v>
      </c>
      <c r="E184" s="609">
        <v>0.12486999999999999</v>
      </c>
      <c r="F184" s="609">
        <v>2.86E-2</v>
      </c>
      <c r="G184" s="609">
        <v>9.6269999999999994E-2</v>
      </c>
    </row>
    <row r="185" spans="1:7">
      <c r="A185" s="608" t="s">
        <v>11974</v>
      </c>
      <c r="B185" s="609">
        <v>1.933E-2</v>
      </c>
      <c r="C185" s="609">
        <v>0.13561000000000001</v>
      </c>
      <c r="D185" s="609">
        <v>0.21353</v>
      </c>
      <c r="E185" s="609">
        <v>0.12357</v>
      </c>
      <c r="F185" s="609">
        <v>2.809E-2</v>
      </c>
      <c r="G185" s="609">
        <v>9.5479999999999995E-2</v>
      </c>
    </row>
    <row r="186" spans="1:7">
      <c r="A186" s="608" t="s">
        <v>11975</v>
      </c>
      <c r="B186" s="609">
        <v>1.951E-2</v>
      </c>
      <c r="C186" s="609">
        <v>0.13642000000000001</v>
      </c>
      <c r="D186" s="609">
        <v>0.21354000000000001</v>
      </c>
      <c r="E186" s="609">
        <v>0.12454</v>
      </c>
      <c r="F186" s="609">
        <v>2.827E-2</v>
      </c>
      <c r="G186" s="609">
        <v>9.6269999999999994E-2</v>
      </c>
    </row>
    <row r="187" spans="1:7">
      <c r="A187" s="608" t="s">
        <v>11976</v>
      </c>
      <c r="B187" s="609">
        <v>1.9699999999999999E-2</v>
      </c>
      <c r="C187" s="609">
        <v>0.13743</v>
      </c>
      <c r="D187" s="609">
        <v>0.21364</v>
      </c>
      <c r="E187" s="609">
        <v>0.12570999999999999</v>
      </c>
      <c r="F187" s="609">
        <v>2.7380000000000002E-2</v>
      </c>
      <c r="G187" s="609">
        <v>9.8330000000000001E-2</v>
      </c>
    </row>
    <row r="188" spans="1:7">
      <c r="A188" s="608" t="s">
        <v>11977</v>
      </c>
      <c r="B188" s="609">
        <v>1.9279999999999999E-2</v>
      </c>
      <c r="C188" s="609">
        <v>0.13592000000000001</v>
      </c>
      <c r="D188" s="609">
        <v>0.21179999999999999</v>
      </c>
      <c r="E188" s="609">
        <v>0.12651999999999999</v>
      </c>
      <c r="F188" s="609">
        <v>2.7310000000000001E-2</v>
      </c>
      <c r="G188" s="609">
        <v>9.9210000000000007E-2</v>
      </c>
    </row>
    <row r="189" spans="1:7">
      <c r="A189" s="608" t="s">
        <v>11978</v>
      </c>
      <c r="B189" s="609">
        <v>1.9359999999999999E-2</v>
      </c>
      <c r="C189" s="609">
        <v>0.13622999999999999</v>
      </c>
      <c r="D189" s="609">
        <v>0.21153</v>
      </c>
      <c r="E189" s="609">
        <v>0.12705</v>
      </c>
      <c r="F189" s="609">
        <v>2.7019999999999999E-2</v>
      </c>
      <c r="G189" s="609">
        <v>0.10002999999999999</v>
      </c>
    </row>
    <row r="190" spans="1:7">
      <c r="A190" s="608" t="s">
        <v>11979</v>
      </c>
      <c r="B190" s="609">
        <v>1.9640000000000001E-2</v>
      </c>
      <c r="C190" s="609">
        <v>0.13866999999999999</v>
      </c>
      <c r="D190" s="609">
        <v>0.21149999999999999</v>
      </c>
      <c r="E190" s="609">
        <v>0.12673000000000001</v>
      </c>
      <c r="F190" s="609">
        <v>2.775E-2</v>
      </c>
      <c r="G190" s="609">
        <v>9.8979999999999999E-2</v>
      </c>
    </row>
    <row r="191" spans="1:7">
      <c r="A191" s="608" t="s">
        <v>11980</v>
      </c>
      <c r="B191" s="609">
        <v>1.9980000000000001E-2</v>
      </c>
      <c r="C191" s="609">
        <v>0.13875999999999999</v>
      </c>
      <c r="D191" s="609">
        <v>0.21156</v>
      </c>
      <c r="E191" s="609">
        <v>0.12755</v>
      </c>
      <c r="F191" s="609">
        <v>2.7449999999999999E-2</v>
      </c>
      <c r="G191" s="609">
        <v>0.10009999999999999</v>
      </c>
    </row>
    <row r="192" spans="1:7">
      <c r="A192" s="608" t="s">
        <v>11981</v>
      </c>
      <c r="B192" s="609">
        <v>1.976E-2</v>
      </c>
      <c r="C192" s="609">
        <v>0.13613</v>
      </c>
      <c r="D192" s="609">
        <v>0.21135000000000001</v>
      </c>
      <c r="E192" s="609">
        <v>0.12812999999999999</v>
      </c>
      <c r="F192" s="609">
        <v>2.7400000000000001E-2</v>
      </c>
      <c r="G192" s="609">
        <v>0.10073</v>
      </c>
    </row>
    <row r="193" spans="1:7">
      <c r="A193" s="608" t="s">
        <v>11982</v>
      </c>
      <c r="B193" s="609">
        <v>1.968E-2</v>
      </c>
      <c r="C193" s="609">
        <v>0.16807</v>
      </c>
      <c r="D193" s="609">
        <v>0.20984</v>
      </c>
      <c r="E193" s="609">
        <v>0.1406</v>
      </c>
      <c r="F193" s="609">
        <v>2.6950000000000002E-2</v>
      </c>
      <c r="G193" s="609">
        <v>0.11365</v>
      </c>
    </row>
    <row r="194" spans="1:7">
      <c r="A194" s="608" t="s">
        <v>11983</v>
      </c>
      <c r="B194" s="609">
        <v>1.9560000000000001E-2</v>
      </c>
      <c r="C194" s="609">
        <v>0.17069999999999999</v>
      </c>
      <c r="D194" s="609">
        <v>0.21004</v>
      </c>
      <c r="E194" s="609">
        <v>0.14166999999999999</v>
      </c>
      <c r="F194" s="609">
        <v>2.7210000000000002E-2</v>
      </c>
      <c r="G194" s="609">
        <v>0.11446000000000001</v>
      </c>
    </row>
    <row r="195" spans="1:7">
      <c r="A195" s="608" t="s">
        <v>11984</v>
      </c>
      <c r="B195" s="609">
        <v>1.9910000000000001E-2</v>
      </c>
      <c r="C195" s="609">
        <v>0.17885000000000001</v>
      </c>
      <c r="D195" s="609">
        <v>0.21023</v>
      </c>
      <c r="E195" s="609">
        <v>0.14521000000000001</v>
      </c>
      <c r="F195" s="609">
        <v>2.717E-2</v>
      </c>
      <c r="G195" s="609">
        <v>0.11804000000000001</v>
      </c>
    </row>
    <row r="196" spans="1:7">
      <c r="A196" s="608" t="s">
        <v>11985</v>
      </c>
      <c r="B196" s="609">
        <v>1.959E-2</v>
      </c>
      <c r="C196" s="609">
        <v>0.17977000000000001</v>
      </c>
      <c r="D196" s="609">
        <v>0.21190999999999999</v>
      </c>
      <c r="E196" s="609">
        <v>0.14515</v>
      </c>
      <c r="F196" s="609">
        <v>2.7019999999999999E-2</v>
      </c>
      <c r="G196" s="609">
        <v>0.11813</v>
      </c>
    </row>
    <row r="197" spans="1:7">
      <c r="A197" s="608" t="s">
        <v>11986</v>
      </c>
      <c r="B197" s="609">
        <v>1.917E-2</v>
      </c>
      <c r="C197" s="609">
        <v>0.18465999999999999</v>
      </c>
      <c r="D197" s="609">
        <v>0.21501999999999999</v>
      </c>
      <c r="E197" s="609">
        <v>0.14710999999999999</v>
      </c>
      <c r="F197" s="609">
        <v>2.647E-2</v>
      </c>
      <c r="G197" s="609">
        <v>0.12064</v>
      </c>
    </row>
    <row r="198" spans="1:7">
      <c r="A198" s="608" t="s">
        <v>11987</v>
      </c>
      <c r="B198" s="609">
        <v>1.899E-2</v>
      </c>
      <c r="C198" s="609">
        <v>0.18590999999999999</v>
      </c>
      <c r="D198" s="609">
        <v>0.21534</v>
      </c>
      <c r="E198" s="609">
        <v>0.14685000000000001</v>
      </c>
      <c r="F198" s="609">
        <v>2.6769999999999999E-2</v>
      </c>
      <c r="G198" s="609">
        <v>0.12008000000000001</v>
      </c>
    </row>
    <row r="199" spans="1:7">
      <c r="A199" s="608" t="s">
        <v>11988</v>
      </c>
      <c r="B199" s="609">
        <v>1.9300000000000001E-2</v>
      </c>
      <c r="C199" s="609">
        <v>0.18672</v>
      </c>
      <c r="D199" s="609">
        <v>0.21518999999999999</v>
      </c>
      <c r="E199" s="609">
        <v>0.14907999999999999</v>
      </c>
      <c r="F199" s="609">
        <v>2.6120000000000001E-2</v>
      </c>
      <c r="G199" s="609">
        <v>0.12296</v>
      </c>
    </row>
    <row r="200" spans="1:7">
      <c r="A200" s="608" t="s">
        <v>11989</v>
      </c>
      <c r="B200" s="609">
        <v>1.9390000000000001E-2</v>
      </c>
      <c r="C200" s="609">
        <v>0.18534</v>
      </c>
      <c r="D200" s="609">
        <v>0.21573000000000001</v>
      </c>
      <c r="E200" s="609">
        <v>0.15017</v>
      </c>
      <c r="F200" s="609">
        <v>2.6849999999999999E-2</v>
      </c>
      <c r="G200" s="609">
        <v>0.12332</v>
      </c>
    </row>
    <row r="201" spans="1:7">
      <c r="A201" s="608" t="s">
        <v>11990</v>
      </c>
      <c r="B201" s="609">
        <v>1.9519999999999999E-2</v>
      </c>
      <c r="C201" s="609">
        <v>0.18448000000000001</v>
      </c>
      <c r="D201" s="609">
        <v>0.21653</v>
      </c>
      <c r="E201" s="609">
        <v>0.15468000000000001</v>
      </c>
      <c r="F201" s="609">
        <v>2.6669999999999999E-2</v>
      </c>
      <c r="G201" s="609">
        <v>0.12801000000000001</v>
      </c>
    </row>
    <row r="202" spans="1:7">
      <c r="A202" s="608" t="s">
        <v>11991</v>
      </c>
      <c r="B202" s="609">
        <v>1.9480000000000001E-2</v>
      </c>
      <c r="C202" s="609">
        <v>0.18243000000000001</v>
      </c>
      <c r="D202" s="609">
        <v>0.2165</v>
      </c>
      <c r="E202" s="609">
        <v>0.15451999999999999</v>
      </c>
      <c r="F202" s="609">
        <v>2.6200000000000001E-2</v>
      </c>
      <c r="G202" s="609">
        <v>0.12831999999999999</v>
      </c>
    </row>
    <row r="203" spans="1:7">
      <c r="A203" s="608" t="s">
        <v>11992</v>
      </c>
      <c r="B203" s="609">
        <v>1.8859999999999998E-2</v>
      </c>
      <c r="C203" s="609">
        <v>0.18303</v>
      </c>
      <c r="D203" s="609">
        <v>0.21622</v>
      </c>
      <c r="E203" s="609">
        <v>0.15367</v>
      </c>
      <c r="F203" s="609">
        <v>2.7199999999999998E-2</v>
      </c>
      <c r="G203" s="609">
        <v>0.12647</v>
      </c>
    </row>
    <row r="204" spans="1:7">
      <c r="A204" s="608" t="s">
        <v>11993</v>
      </c>
      <c r="B204" s="609">
        <v>1.8800000000000001E-2</v>
      </c>
      <c r="C204" s="609">
        <v>0.18429000000000001</v>
      </c>
      <c r="D204" s="609">
        <v>0.21612999999999999</v>
      </c>
      <c r="E204" s="609">
        <v>0.15417</v>
      </c>
      <c r="F204" s="609">
        <v>2.7150000000000001E-2</v>
      </c>
      <c r="G204" s="609">
        <v>0.12701999999999999</v>
      </c>
    </row>
    <row r="205" spans="1:7">
      <c r="A205" s="608" t="s">
        <v>11994</v>
      </c>
      <c r="B205" s="609">
        <v>1.8180000000000002E-2</v>
      </c>
      <c r="C205" s="609">
        <v>0.1845</v>
      </c>
      <c r="D205" s="609">
        <v>0.21748000000000001</v>
      </c>
      <c r="E205" s="609">
        <v>0.1535</v>
      </c>
      <c r="F205" s="609">
        <v>2.7650000000000001E-2</v>
      </c>
      <c r="G205" s="609">
        <v>0.12584999999999999</v>
      </c>
    </row>
    <row r="206" spans="1:7">
      <c r="A206" s="608" t="s">
        <v>11995</v>
      </c>
      <c r="B206" s="609">
        <v>1.8069999999999999E-2</v>
      </c>
      <c r="C206" s="609">
        <v>0.18459</v>
      </c>
      <c r="D206" s="609">
        <v>0.21737000000000001</v>
      </c>
      <c r="E206" s="609">
        <v>0.15198999999999999</v>
      </c>
      <c r="F206" s="609">
        <v>2.7300000000000001E-2</v>
      </c>
      <c r="G206" s="609">
        <v>0.12469</v>
      </c>
    </row>
    <row r="207" spans="1:7">
      <c r="A207" s="608" t="s">
        <v>11996</v>
      </c>
      <c r="B207" s="609">
        <v>1.8030000000000001E-2</v>
      </c>
      <c r="C207" s="609">
        <v>0.18540999999999999</v>
      </c>
      <c r="D207" s="609">
        <v>0.21708</v>
      </c>
      <c r="E207" s="609">
        <v>0.1527</v>
      </c>
      <c r="F207" s="609">
        <v>2.708E-2</v>
      </c>
      <c r="G207" s="609">
        <v>0.12562000000000001</v>
      </c>
    </row>
    <row r="208" spans="1:7">
      <c r="A208" s="608" t="s">
        <v>11997</v>
      </c>
      <c r="B208" s="609">
        <v>1.797E-2</v>
      </c>
      <c r="C208" s="609">
        <v>0.18554000000000001</v>
      </c>
      <c r="D208" s="609">
        <v>0.21718000000000001</v>
      </c>
      <c r="E208" s="609">
        <v>0.15318999999999999</v>
      </c>
      <c r="F208" s="609">
        <v>2.7019999999999999E-2</v>
      </c>
      <c r="G208" s="609">
        <v>0.12617</v>
      </c>
    </row>
    <row r="209" spans="1:7">
      <c r="A209" s="608" t="s">
        <v>11998</v>
      </c>
      <c r="B209" s="609">
        <v>1.831E-2</v>
      </c>
      <c r="C209" s="609">
        <v>0.18429999999999999</v>
      </c>
      <c r="D209" s="609">
        <v>0.21631</v>
      </c>
      <c r="E209" s="609">
        <v>0.15337000000000001</v>
      </c>
      <c r="F209" s="609">
        <v>2.7150000000000001E-2</v>
      </c>
      <c r="G209" s="609">
        <v>0.12622</v>
      </c>
    </row>
    <row r="210" spans="1:7">
      <c r="A210" s="608" t="s">
        <v>11999</v>
      </c>
      <c r="B210" s="609">
        <v>1.8190000000000001E-2</v>
      </c>
      <c r="C210" s="609">
        <v>0.18468999999999999</v>
      </c>
      <c r="D210" s="609">
        <v>0.21729999999999999</v>
      </c>
      <c r="E210" s="609">
        <v>0.15090000000000001</v>
      </c>
      <c r="F210" s="609">
        <v>2.7300000000000001E-2</v>
      </c>
      <c r="G210" s="609">
        <v>0.1236</v>
      </c>
    </row>
    <row r="211" spans="1:7">
      <c r="A211" s="608" t="s">
        <v>12000</v>
      </c>
      <c r="B211" s="609">
        <v>1.762E-2</v>
      </c>
      <c r="C211" s="609">
        <v>0.18682000000000001</v>
      </c>
      <c r="D211" s="609">
        <v>0.21515000000000001</v>
      </c>
      <c r="E211" s="609">
        <v>0.13908999999999999</v>
      </c>
      <c r="F211" s="609">
        <v>2.7349999999999999E-2</v>
      </c>
      <c r="G211" s="609">
        <v>0.11174000000000001</v>
      </c>
    </row>
    <row r="212" spans="1:7">
      <c r="A212" s="608" t="s">
        <v>12001</v>
      </c>
      <c r="B212" s="609">
        <v>1.7330000000000002E-2</v>
      </c>
      <c r="C212" s="609">
        <v>0.18468000000000001</v>
      </c>
      <c r="D212" s="609">
        <v>0.21421000000000001</v>
      </c>
      <c r="E212" s="609">
        <v>0.13779</v>
      </c>
      <c r="F212" s="609">
        <v>2.682E-2</v>
      </c>
      <c r="G212" s="609">
        <v>0.11097</v>
      </c>
    </row>
    <row r="213" spans="1:7">
      <c r="A213" s="608" t="s">
        <v>12002</v>
      </c>
      <c r="B213" s="609">
        <v>1.669E-2</v>
      </c>
      <c r="C213" s="609">
        <v>0.18246999999999999</v>
      </c>
      <c r="D213" s="609">
        <v>0.21193999999999999</v>
      </c>
      <c r="E213" s="609">
        <v>0.13700999999999999</v>
      </c>
      <c r="F213" s="609">
        <v>2.682E-2</v>
      </c>
      <c r="G213" s="609">
        <v>0.11019</v>
      </c>
    </row>
    <row r="214" spans="1:7">
      <c r="A214" s="608" t="s">
        <v>12003</v>
      </c>
      <c r="B214" s="609">
        <v>1.644E-2</v>
      </c>
      <c r="C214" s="609">
        <v>0.18045</v>
      </c>
      <c r="D214" s="609">
        <v>0.21052999999999999</v>
      </c>
      <c r="E214" s="609">
        <v>0.13702</v>
      </c>
      <c r="F214" s="609">
        <v>2.7220000000000001E-2</v>
      </c>
      <c r="G214" s="609">
        <v>0.10979999999999999</v>
      </c>
    </row>
    <row r="215" spans="1:7">
      <c r="A215" s="608" t="s">
        <v>12004</v>
      </c>
      <c r="B215" s="609">
        <v>1.634E-2</v>
      </c>
      <c r="C215" s="609">
        <v>0.19547999999999999</v>
      </c>
      <c r="D215" s="609">
        <v>0.21248</v>
      </c>
      <c r="E215" s="609">
        <v>0.14491999999999999</v>
      </c>
      <c r="F215" s="609">
        <v>2.6370000000000001E-2</v>
      </c>
      <c r="G215" s="609">
        <v>0.11855</v>
      </c>
    </row>
    <row r="216" spans="1:7">
      <c r="A216" s="608" t="s">
        <v>12005</v>
      </c>
      <c r="B216" s="609">
        <v>1.457E-2</v>
      </c>
      <c r="C216" s="609">
        <v>0.20247000000000001</v>
      </c>
      <c r="D216" s="609">
        <v>0.21306</v>
      </c>
      <c r="E216" s="609">
        <v>0.14809</v>
      </c>
      <c r="F216" s="609">
        <v>2.6020000000000001E-2</v>
      </c>
      <c r="G216" s="609">
        <v>0.12207</v>
      </c>
    </row>
    <row r="217" spans="1:7">
      <c r="A217" s="608" t="s">
        <v>12006</v>
      </c>
      <c r="B217" s="609">
        <v>1.472E-2</v>
      </c>
      <c r="C217" s="609">
        <v>0.20422999999999999</v>
      </c>
      <c r="D217" s="609">
        <v>0.21299000000000001</v>
      </c>
      <c r="E217" s="609">
        <v>0.15090000000000001</v>
      </c>
      <c r="F217" s="609">
        <v>2.562E-2</v>
      </c>
      <c r="G217" s="609">
        <v>0.12528</v>
      </c>
    </row>
    <row r="218" spans="1:7">
      <c r="A218" s="608" t="s">
        <v>12007</v>
      </c>
      <c r="B218" s="609">
        <v>1.6570000000000001E-2</v>
      </c>
      <c r="C218" s="609">
        <v>0.21023</v>
      </c>
      <c r="D218" s="609">
        <v>0.21190000000000001</v>
      </c>
      <c r="E218" s="609">
        <v>0.15431</v>
      </c>
      <c r="F218" s="609">
        <v>2.5899999999999999E-2</v>
      </c>
      <c r="G218" s="609">
        <v>0.12841</v>
      </c>
    </row>
    <row r="219" spans="1:7">
      <c r="A219" s="608" t="s">
        <v>12008</v>
      </c>
      <c r="B219" s="609">
        <v>1.7899999999999999E-2</v>
      </c>
      <c r="C219" s="609">
        <v>0.19398000000000001</v>
      </c>
      <c r="D219" s="609">
        <v>0.21045</v>
      </c>
      <c r="E219" s="609">
        <v>0.15804000000000001</v>
      </c>
      <c r="F219" s="609">
        <v>2.6100000000000002E-2</v>
      </c>
      <c r="G219" s="609">
        <v>0.13194</v>
      </c>
    </row>
    <row r="220" spans="1:7">
      <c r="A220" s="608" t="s">
        <v>12009</v>
      </c>
      <c r="B220" s="609">
        <v>1.7129999999999999E-2</v>
      </c>
      <c r="C220" s="609">
        <v>0.17885999999999999</v>
      </c>
      <c r="D220" s="609">
        <v>0.20813999999999999</v>
      </c>
      <c r="E220" s="609">
        <v>0.15051999999999999</v>
      </c>
      <c r="F220" s="609">
        <v>2.562E-2</v>
      </c>
      <c r="G220" s="609">
        <v>0.1249</v>
      </c>
    </row>
    <row r="221" spans="1:7">
      <c r="A221" s="608" t="s">
        <v>12010</v>
      </c>
      <c r="B221" s="609">
        <v>1.6070000000000001E-2</v>
      </c>
      <c r="C221" s="609">
        <v>0.18326000000000001</v>
      </c>
      <c r="D221" s="609">
        <v>0.20688999999999999</v>
      </c>
      <c r="E221" s="609">
        <v>0.15261</v>
      </c>
      <c r="F221" s="609">
        <v>2.5770000000000001E-2</v>
      </c>
      <c r="G221" s="609">
        <v>0.12684000000000001</v>
      </c>
    </row>
    <row r="222" spans="1:7">
      <c r="A222" s="608" t="s">
        <v>12011</v>
      </c>
      <c r="B222" s="609">
        <v>1.5610000000000001E-2</v>
      </c>
      <c r="C222" s="609">
        <v>0.18334</v>
      </c>
      <c r="D222" s="609">
        <v>0.20693</v>
      </c>
      <c r="E222" s="609">
        <v>0.15129000000000001</v>
      </c>
      <c r="F222" s="609">
        <v>2.5499999999999998E-2</v>
      </c>
      <c r="G222" s="609">
        <v>0.12579000000000001</v>
      </c>
    </row>
    <row r="223" spans="1:7">
      <c r="A223" s="608" t="s">
        <v>12012</v>
      </c>
      <c r="B223" s="609">
        <v>1.532E-2</v>
      </c>
      <c r="C223" s="609">
        <v>0.18498000000000001</v>
      </c>
      <c r="D223" s="609">
        <v>0.20659</v>
      </c>
      <c r="E223" s="609">
        <v>0.15076000000000001</v>
      </c>
      <c r="F223" s="609">
        <v>2.5420000000000002E-2</v>
      </c>
      <c r="G223" s="609">
        <v>0.12534000000000001</v>
      </c>
    </row>
    <row r="224" spans="1:7">
      <c r="A224" s="608" t="s">
        <v>12013</v>
      </c>
      <c r="B224" s="609">
        <v>1.5180000000000001E-2</v>
      </c>
      <c r="C224" s="609">
        <v>0.18443000000000001</v>
      </c>
      <c r="D224" s="609">
        <v>0.20723</v>
      </c>
      <c r="E224" s="609">
        <v>0.15012</v>
      </c>
      <c r="F224" s="609">
        <v>2.555E-2</v>
      </c>
      <c r="G224" s="609">
        <v>0.12457</v>
      </c>
    </row>
    <row r="225" spans="1:7">
      <c r="A225" s="608" t="s">
        <v>12014</v>
      </c>
      <c r="B225" s="609">
        <v>1.528E-2</v>
      </c>
      <c r="C225" s="609">
        <v>0.18287999999999999</v>
      </c>
      <c r="D225" s="609">
        <v>0.20694000000000001</v>
      </c>
      <c r="E225" s="609">
        <v>0.14998</v>
      </c>
      <c r="F225" s="609">
        <v>2.53E-2</v>
      </c>
      <c r="G225" s="609">
        <v>0.12468</v>
      </c>
    </row>
    <row r="226" spans="1:7">
      <c r="A226" s="608" t="s">
        <v>12015</v>
      </c>
      <c r="B226" s="609">
        <v>1.516E-2</v>
      </c>
      <c r="C226" s="609">
        <v>0.18293000000000001</v>
      </c>
      <c r="D226" s="609">
        <v>0.20684</v>
      </c>
      <c r="E226" s="609">
        <v>0.14971999999999999</v>
      </c>
      <c r="F226" s="609">
        <v>2.5389999999999999E-2</v>
      </c>
      <c r="G226" s="609">
        <v>0.12433</v>
      </c>
    </row>
    <row r="227" spans="1:7">
      <c r="A227" s="608" t="s">
        <v>12016</v>
      </c>
      <c r="B227" s="609">
        <v>1.503E-2</v>
      </c>
      <c r="C227" s="609">
        <v>0.18282000000000001</v>
      </c>
      <c r="D227" s="609">
        <v>0.20621999999999999</v>
      </c>
      <c r="E227" s="609">
        <v>0.14921000000000001</v>
      </c>
      <c r="F227" s="609">
        <v>2.5649999999999999E-2</v>
      </c>
      <c r="G227" s="609">
        <v>0.12356</v>
      </c>
    </row>
    <row r="228" spans="1:7">
      <c r="A228" s="608" t="s">
        <v>12017</v>
      </c>
      <c r="B228" s="609">
        <v>1.4880000000000001E-2</v>
      </c>
      <c r="C228" s="609">
        <v>0.17813999999999999</v>
      </c>
      <c r="D228" s="609">
        <v>0.20558999999999999</v>
      </c>
      <c r="E228" s="609">
        <v>0.15035999999999999</v>
      </c>
      <c r="F228" s="609">
        <v>2.4639999999999999E-2</v>
      </c>
      <c r="G228" s="609">
        <v>0.12572</v>
      </c>
    </row>
    <row r="229" spans="1:7">
      <c r="A229" s="608" t="s">
        <v>12018</v>
      </c>
      <c r="B229" s="609">
        <v>1.461E-2</v>
      </c>
      <c r="C229" s="609">
        <v>0.18196999999999999</v>
      </c>
      <c r="D229" s="609">
        <v>0.20535</v>
      </c>
      <c r="E229" s="609">
        <v>0.14892</v>
      </c>
      <c r="F229" s="609">
        <v>2.392E-2</v>
      </c>
      <c r="G229" s="609">
        <v>0.125</v>
      </c>
    </row>
    <row r="230" spans="1:7">
      <c r="A230" s="608" t="s">
        <v>12019</v>
      </c>
      <c r="B230" s="609">
        <v>1.472E-2</v>
      </c>
      <c r="C230" s="609">
        <v>0.18523999999999999</v>
      </c>
      <c r="D230" s="609">
        <v>0.20552000000000001</v>
      </c>
      <c r="E230" s="609">
        <v>0.14996000000000001</v>
      </c>
      <c r="F230" s="609">
        <v>2.4150000000000001E-2</v>
      </c>
      <c r="G230" s="609">
        <v>0.12581000000000001</v>
      </c>
    </row>
    <row r="231" spans="1:7">
      <c r="A231" s="608" t="s">
        <v>12020</v>
      </c>
      <c r="B231" s="609">
        <v>1.4760000000000001E-2</v>
      </c>
      <c r="C231" s="609">
        <v>0.16936999999999999</v>
      </c>
      <c r="D231" s="609">
        <v>0.20543</v>
      </c>
      <c r="E231" s="609">
        <v>0.14282</v>
      </c>
      <c r="F231" s="609">
        <v>2.4799999999999999E-2</v>
      </c>
      <c r="G231" s="609">
        <v>0.11802</v>
      </c>
    </row>
    <row r="232" spans="1:7">
      <c r="A232" s="608" t="s">
        <v>12021</v>
      </c>
      <c r="B232" s="609">
        <v>1.477E-2</v>
      </c>
      <c r="C232" s="609">
        <v>0.17899000000000001</v>
      </c>
      <c r="D232" s="609">
        <v>0.20519000000000001</v>
      </c>
      <c r="E232" s="609">
        <v>0.14588999999999999</v>
      </c>
      <c r="F232" s="609">
        <v>2.477E-2</v>
      </c>
      <c r="G232" s="609">
        <v>0.12112000000000001</v>
      </c>
    </row>
    <row r="233" spans="1:7">
      <c r="A233" s="608" t="s">
        <v>12022</v>
      </c>
      <c r="B233" s="609">
        <v>1.47E-2</v>
      </c>
      <c r="C233" s="609">
        <v>0.18254000000000001</v>
      </c>
      <c r="D233" s="609">
        <v>0.20651</v>
      </c>
      <c r="E233" s="609">
        <v>0.14560999999999999</v>
      </c>
      <c r="F233" s="609">
        <v>2.4570000000000002E-2</v>
      </c>
      <c r="G233" s="609">
        <v>0.12103999999999999</v>
      </c>
    </row>
    <row r="234" spans="1:7">
      <c r="A234" s="608" t="s">
        <v>12023</v>
      </c>
      <c r="B234" s="609">
        <v>1.4880000000000001E-2</v>
      </c>
      <c r="C234" s="609">
        <v>0.17688000000000001</v>
      </c>
      <c r="D234" s="609">
        <v>0.20788000000000001</v>
      </c>
      <c r="E234" s="609">
        <v>0.14430000000000001</v>
      </c>
      <c r="F234" s="609">
        <v>2.4850000000000001E-2</v>
      </c>
      <c r="G234" s="609">
        <v>0.11945</v>
      </c>
    </row>
    <row r="235" spans="1:7">
      <c r="A235" s="608" t="s">
        <v>12024</v>
      </c>
      <c r="B235" s="609">
        <v>1.4919999999999999E-2</v>
      </c>
      <c r="C235" s="609">
        <v>0.17557</v>
      </c>
      <c r="D235" s="609">
        <v>0.20744000000000001</v>
      </c>
      <c r="E235" s="609">
        <v>0.14197000000000001</v>
      </c>
      <c r="F235" s="609">
        <v>2.367E-2</v>
      </c>
      <c r="G235" s="609">
        <v>0.1183</v>
      </c>
    </row>
    <row r="236" spans="1:7">
      <c r="A236" s="608" t="s">
        <v>12025</v>
      </c>
      <c r="B236" s="609">
        <v>1.4959999999999999E-2</v>
      </c>
      <c r="C236" s="609">
        <v>0.18148</v>
      </c>
      <c r="D236" s="609">
        <v>0.20888000000000001</v>
      </c>
      <c r="E236" s="609">
        <v>0.14430000000000001</v>
      </c>
      <c r="F236" s="609">
        <v>2.3269999999999999E-2</v>
      </c>
      <c r="G236" s="609">
        <v>0.12103</v>
      </c>
    </row>
    <row r="237" spans="1:7">
      <c r="A237" s="608" t="s">
        <v>12026</v>
      </c>
      <c r="B237" s="609">
        <v>1.4930000000000001E-2</v>
      </c>
      <c r="C237" s="609">
        <v>0.18476000000000001</v>
      </c>
      <c r="D237" s="609">
        <v>0.21595</v>
      </c>
      <c r="E237" s="609">
        <v>0.14219999999999999</v>
      </c>
      <c r="F237" s="609">
        <v>2.3300000000000001E-2</v>
      </c>
      <c r="G237" s="609">
        <v>0.11890000000000001</v>
      </c>
    </row>
    <row r="238" spans="1:7">
      <c r="A238" s="608" t="s">
        <v>12027</v>
      </c>
      <c r="B238" s="609">
        <v>1.4590000000000001E-2</v>
      </c>
      <c r="C238" s="609">
        <v>0.17230999999999999</v>
      </c>
      <c r="D238" s="609">
        <v>0.20569999999999999</v>
      </c>
      <c r="E238" s="609">
        <v>0.12608</v>
      </c>
      <c r="F238" s="609">
        <v>2.2550000000000001E-2</v>
      </c>
      <c r="G238" s="609">
        <v>0.10353</v>
      </c>
    </row>
    <row r="239" spans="1:7">
      <c r="A239" s="608" t="s">
        <v>12028</v>
      </c>
      <c r="B239" s="609">
        <v>1.4500000000000001E-2</v>
      </c>
      <c r="C239" s="609">
        <v>0.17197000000000001</v>
      </c>
      <c r="D239" s="609">
        <v>0.20566999999999999</v>
      </c>
      <c r="E239" s="609">
        <v>0.12562999999999999</v>
      </c>
      <c r="F239" s="609">
        <v>2.1749999999999999E-2</v>
      </c>
      <c r="G239" s="609">
        <v>0.10388</v>
      </c>
    </row>
    <row r="240" spans="1:7">
      <c r="A240" s="608" t="s">
        <v>12029</v>
      </c>
      <c r="B240" s="609">
        <v>1.434E-2</v>
      </c>
      <c r="C240" s="609">
        <v>0.17171</v>
      </c>
      <c r="D240" s="609">
        <v>0.20560999999999999</v>
      </c>
      <c r="E240" s="609">
        <v>0.12515999999999999</v>
      </c>
      <c r="F240" s="609">
        <v>2.2020000000000001E-2</v>
      </c>
      <c r="G240" s="609">
        <v>0.10314</v>
      </c>
    </row>
    <row r="241" spans="1:7">
      <c r="A241" s="608" t="s">
        <v>12030</v>
      </c>
      <c r="B241" s="609">
        <v>1.444E-2</v>
      </c>
      <c r="C241" s="609">
        <v>0.17407</v>
      </c>
      <c r="D241" s="609">
        <v>0.20488999999999999</v>
      </c>
      <c r="E241" s="609">
        <v>0.12753999999999999</v>
      </c>
      <c r="F241" s="609">
        <v>2.205E-2</v>
      </c>
      <c r="G241" s="609">
        <v>0.10549</v>
      </c>
    </row>
    <row r="242" spans="1:7">
      <c r="A242" s="608" t="s">
        <v>12031</v>
      </c>
      <c r="B242" s="609">
        <v>1.435E-2</v>
      </c>
      <c r="C242" s="609">
        <v>0.17465</v>
      </c>
      <c r="D242" s="609">
        <v>0.20560999999999999</v>
      </c>
      <c r="E242" s="609">
        <v>0.12781000000000001</v>
      </c>
      <c r="F242" s="609">
        <v>2.2020000000000001E-2</v>
      </c>
      <c r="G242" s="609">
        <v>0.10579</v>
      </c>
    </row>
    <row r="243" spans="1:7">
      <c r="A243" s="608" t="s">
        <v>12032</v>
      </c>
      <c r="B243" s="609">
        <v>1.4420000000000001E-2</v>
      </c>
      <c r="C243" s="609">
        <v>0.17538999999999999</v>
      </c>
      <c r="D243" s="609">
        <v>0.20543</v>
      </c>
      <c r="E243" s="609">
        <v>0.12806999999999999</v>
      </c>
      <c r="F243" s="609">
        <v>2.2030000000000001E-2</v>
      </c>
      <c r="G243" s="609">
        <v>0.10604</v>
      </c>
    </row>
    <row r="244" spans="1:7">
      <c r="A244" s="608" t="s">
        <v>12033</v>
      </c>
      <c r="B244" s="609">
        <v>1.4500000000000001E-2</v>
      </c>
      <c r="C244" s="609">
        <v>0.17529</v>
      </c>
      <c r="D244" s="609">
        <v>0.2054</v>
      </c>
      <c r="E244" s="609">
        <v>0.12836</v>
      </c>
      <c r="F244" s="609">
        <v>2.145E-2</v>
      </c>
      <c r="G244" s="609">
        <v>0.10691000000000001</v>
      </c>
    </row>
    <row r="245" spans="1:7">
      <c r="A245" s="608" t="s">
        <v>12034</v>
      </c>
      <c r="B245" s="609">
        <v>1.4540000000000001E-2</v>
      </c>
      <c r="C245" s="609">
        <v>0.17610999999999999</v>
      </c>
      <c r="D245" s="609">
        <v>0.20533999999999999</v>
      </c>
      <c r="E245" s="609">
        <v>0.12852</v>
      </c>
      <c r="F245" s="609">
        <v>2.1069999999999998E-2</v>
      </c>
      <c r="G245" s="609">
        <v>0.10745</v>
      </c>
    </row>
    <row r="246" spans="1:7">
      <c r="A246" s="608" t="s">
        <v>12035</v>
      </c>
      <c r="B246" s="609">
        <v>1.461E-2</v>
      </c>
      <c r="C246" s="609">
        <v>0.17621000000000001</v>
      </c>
      <c r="D246" s="609">
        <v>0.20515</v>
      </c>
      <c r="E246" s="609">
        <v>0.12875</v>
      </c>
      <c r="F246" s="609">
        <v>2.102E-2</v>
      </c>
      <c r="G246" s="609">
        <v>0.10773000000000001</v>
      </c>
    </row>
    <row r="247" spans="1:7">
      <c r="A247" s="608" t="s">
        <v>12036</v>
      </c>
      <c r="B247" s="609">
        <v>1.4330000000000001E-2</v>
      </c>
      <c r="C247" s="609">
        <v>0.18529999999999999</v>
      </c>
      <c r="D247" s="609">
        <v>0.20515</v>
      </c>
      <c r="E247" s="609">
        <v>0.13250999999999999</v>
      </c>
      <c r="F247" s="609">
        <v>2.1520000000000001E-2</v>
      </c>
      <c r="G247" s="609">
        <v>0.11099000000000001</v>
      </c>
    </row>
    <row r="248" spans="1:7">
      <c r="A248" s="608" t="s">
        <v>12037</v>
      </c>
      <c r="B248" s="609">
        <v>1.4330000000000001E-2</v>
      </c>
      <c r="C248" s="609">
        <v>0.18598000000000001</v>
      </c>
      <c r="D248" s="609">
        <v>0.20513999999999999</v>
      </c>
      <c r="E248" s="609">
        <v>0.13261000000000001</v>
      </c>
      <c r="F248" s="609">
        <v>2.145E-2</v>
      </c>
      <c r="G248" s="609">
        <v>0.11115999999999999</v>
      </c>
    </row>
    <row r="249" spans="1:7">
      <c r="A249" s="608" t="s">
        <v>12038</v>
      </c>
      <c r="B249" s="609">
        <v>1.44E-2</v>
      </c>
      <c r="C249" s="609">
        <v>0.18583</v>
      </c>
      <c r="D249" s="609">
        <v>0.2051</v>
      </c>
      <c r="E249" s="609">
        <v>0.13317999999999999</v>
      </c>
      <c r="F249" s="609">
        <v>2.1649999999999999E-2</v>
      </c>
      <c r="G249" s="609">
        <v>0.11153</v>
      </c>
    </row>
    <row r="250" spans="1:7">
      <c r="A250" s="608" t="s">
        <v>12039</v>
      </c>
      <c r="B250" s="609">
        <v>1.4409999999999999E-2</v>
      </c>
      <c r="C250" s="609">
        <v>0.18795000000000001</v>
      </c>
      <c r="D250" s="609">
        <v>0.2051</v>
      </c>
      <c r="E250" s="609">
        <v>0.13436999999999999</v>
      </c>
      <c r="F250" s="609">
        <v>2.172E-2</v>
      </c>
      <c r="G250" s="609">
        <v>0.11265</v>
      </c>
    </row>
    <row r="251" spans="1:7">
      <c r="A251" s="608" t="s">
        <v>12040</v>
      </c>
      <c r="B251" s="609">
        <v>1.434E-2</v>
      </c>
      <c r="C251" s="609">
        <v>0.18981000000000001</v>
      </c>
      <c r="D251" s="609">
        <v>0.20546</v>
      </c>
      <c r="E251" s="609">
        <v>0.13413</v>
      </c>
      <c r="F251" s="609">
        <v>2.1669999999999998E-2</v>
      </c>
      <c r="G251" s="609">
        <v>0.11246</v>
      </c>
    </row>
    <row r="252" spans="1:7">
      <c r="A252" s="608" t="s">
        <v>12041</v>
      </c>
      <c r="B252" s="609">
        <v>1.4489999999999999E-2</v>
      </c>
      <c r="C252" s="609">
        <v>0.17806</v>
      </c>
      <c r="D252" s="609">
        <v>0.20552999999999999</v>
      </c>
      <c r="E252" s="609">
        <v>0.13541</v>
      </c>
      <c r="F252" s="609">
        <v>2.1950000000000001E-2</v>
      </c>
      <c r="G252" s="609">
        <v>0.11346000000000001</v>
      </c>
    </row>
    <row r="253" spans="1:7">
      <c r="A253" s="608" t="s">
        <v>12042</v>
      </c>
      <c r="B253" s="609">
        <v>1.4330000000000001E-2</v>
      </c>
      <c r="C253" s="609">
        <v>0.17984</v>
      </c>
      <c r="D253" s="609">
        <v>0.20588000000000001</v>
      </c>
      <c r="E253" s="609">
        <v>0.13521</v>
      </c>
      <c r="F253" s="609">
        <v>2.1819999999999999E-2</v>
      </c>
      <c r="G253" s="609">
        <v>0.11339</v>
      </c>
    </row>
    <row r="254" spans="1:7">
      <c r="A254" s="608" t="s">
        <v>12043</v>
      </c>
      <c r="B254" s="609">
        <v>1.447E-2</v>
      </c>
      <c r="C254" s="609">
        <v>0.17957999999999999</v>
      </c>
      <c r="D254" s="609">
        <v>0.20585999999999999</v>
      </c>
      <c r="E254" s="609">
        <v>0.13541</v>
      </c>
      <c r="F254" s="609">
        <v>2.18E-2</v>
      </c>
      <c r="G254" s="609">
        <v>0.11361</v>
      </c>
    </row>
    <row r="255" spans="1:7">
      <c r="A255" s="608" t="s">
        <v>12044</v>
      </c>
      <c r="B255" s="609">
        <v>1.455E-2</v>
      </c>
      <c r="C255" s="609">
        <v>0.17599999999999999</v>
      </c>
      <c r="D255" s="609">
        <v>0.20557</v>
      </c>
      <c r="E255" s="609">
        <v>0.13466</v>
      </c>
      <c r="F255" s="609">
        <v>2.24E-2</v>
      </c>
      <c r="G255" s="609">
        <v>0.11226</v>
      </c>
    </row>
    <row r="256" spans="1:7">
      <c r="A256" s="608" t="s">
        <v>12045</v>
      </c>
      <c r="B256" s="609">
        <v>1.464E-2</v>
      </c>
      <c r="C256" s="609">
        <v>0.17824000000000001</v>
      </c>
      <c r="D256" s="609">
        <v>0.20538000000000001</v>
      </c>
      <c r="E256" s="609">
        <v>0.13594000000000001</v>
      </c>
      <c r="F256" s="609">
        <v>2.215E-2</v>
      </c>
      <c r="G256" s="609">
        <v>0.11379</v>
      </c>
    </row>
    <row r="257" spans="1:7">
      <c r="A257" s="608" t="s">
        <v>12046</v>
      </c>
      <c r="B257" s="609">
        <v>1.465E-2</v>
      </c>
      <c r="C257" s="609">
        <v>0.17183999999999999</v>
      </c>
      <c r="D257" s="609">
        <v>0.20608000000000001</v>
      </c>
      <c r="E257" s="609">
        <v>0.13596</v>
      </c>
      <c r="F257" s="609">
        <v>2.2349999999999998E-2</v>
      </c>
      <c r="G257" s="609">
        <v>0.11361</v>
      </c>
    </row>
    <row r="258" spans="1:7">
      <c r="A258" s="608" t="s">
        <v>12047</v>
      </c>
      <c r="B258" s="609">
        <v>1.4749999999999999E-2</v>
      </c>
      <c r="C258" s="609">
        <v>0.17050000000000001</v>
      </c>
      <c r="D258" s="609">
        <v>0.20610999999999999</v>
      </c>
      <c r="E258" s="609">
        <v>0.13571</v>
      </c>
      <c r="F258" s="609">
        <v>2.2069999999999999E-2</v>
      </c>
      <c r="G258" s="609">
        <v>0.11364</v>
      </c>
    </row>
    <row r="259" spans="1:7">
      <c r="A259" s="608" t="s">
        <v>12048</v>
      </c>
      <c r="B259" s="609">
        <v>1.495E-2</v>
      </c>
      <c r="C259" s="609">
        <v>0.16963</v>
      </c>
      <c r="D259" s="609">
        <v>0.20598</v>
      </c>
      <c r="E259" s="609">
        <v>0.13536999999999999</v>
      </c>
      <c r="F259" s="609">
        <v>2.1819999999999999E-2</v>
      </c>
      <c r="G259" s="609">
        <v>0.11355</v>
      </c>
    </row>
    <row r="260" spans="1:7">
      <c r="A260" s="608" t="s">
        <v>12049</v>
      </c>
      <c r="B260" s="609">
        <v>1.5310000000000001E-2</v>
      </c>
      <c r="C260" s="609">
        <v>0.17097999999999999</v>
      </c>
      <c r="D260" s="609">
        <v>0.20585999999999999</v>
      </c>
      <c r="E260" s="609">
        <v>0.13650999999999999</v>
      </c>
      <c r="F260" s="609">
        <v>2.2040000000000001E-2</v>
      </c>
      <c r="G260" s="609">
        <v>0.11447</v>
      </c>
    </row>
    <row r="261" spans="1:7">
      <c r="A261" s="608" t="s">
        <v>12050</v>
      </c>
      <c r="B261" s="609">
        <v>1.4970000000000001E-2</v>
      </c>
      <c r="C261" s="609">
        <v>0.17014000000000001</v>
      </c>
      <c r="D261" s="609">
        <v>0.20562</v>
      </c>
      <c r="E261" s="609">
        <v>0.13653999999999999</v>
      </c>
      <c r="F261" s="609">
        <v>2.2700000000000001E-2</v>
      </c>
      <c r="G261" s="609">
        <v>0.11384</v>
      </c>
    </row>
    <row r="262" spans="1:7">
      <c r="A262" s="608" t="s">
        <v>12051</v>
      </c>
      <c r="B262" s="609">
        <v>1.4420000000000001E-2</v>
      </c>
      <c r="C262" s="609">
        <v>0.17755000000000001</v>
      </c>
      <c r="D262" s="609">
        <v>0.20566000000000001</v>
      </c>
      <c r="E262" s="609">
        <v>0.14019000000000001</v>
      </c>
      <c r="F262" s="609">
        <v>2.2620000000000001E-2</v>
      </c>
      <c r="G262" s="609">
        <v>0.11756999999999999</v>
      </c>
    </row>
    <row r="263" spans="1:7">
      <c r="A263" s="608" t="s">
        <v>12052</v>
      </c>
      <c r="B263" s="609">
        <v>1.421E-2</v>
      </c>
      <c r="C263" s="609">
        <v>0.17716999999999999</v>
      </c>
      <c r="D263" s="609">
        <v>0.20524000000000001</v>
      </c>
      <c r="E263" s="609">
        <v>0.13933999999999999</v>
      </c>
      <c r="F263" s="609">
        <v>2.3519999999999999E-2</v>
      </c>
      <c r="G263" s="609">
        <v>0.11582000000000001</v>
      </c>
    </row>
    <row r="264" spans="1:7">
      <c r="A264" s="608" t="s">
        <v>12053</v>
      </c>
      <c r="B264" s="609">
        <v>1.4109999999999999E-2</v>
      </c>
      <c r="C264" s="609">
        <v>0.17624999999999999</v>
      </c>
      <c r="D264" s="609">
        <v>0.20524999999999999</v>
      </c>
      <c r="E264" s="609">
        <v>0.13908000000000001</v>
      </c>
      <c r="F264" s="609">
        <v>2.3900000000000001E-2</v>
      </c>
      <c r="G264" s="609">
        <v>0.11518</v>
      </c>
    </row>
    <row r="265" spans="1:7">
      <c r="A265" s="608" t="s">
        <v>12054</v>
      </c>
      <c r="B265" s="609">
        <v>1.4109999999999999E-2</v>
      </c>
      <c r="C265" s="609">
        <v>0.17549000000000001</v>
      </c>
      <c r="D265" s="609">
        <v>0.20538999999999999</v>
      </c>
      <c r="E265" s="609">
        <v>0.13861999999999999</v>
      </c>
      <c r="F265" s="609">
        <v>2.4E-2</v>
      </c>
      <c r="G265" s="609">
        <v>0.11462</v>
      </c>
    </row>
    <row r="266" spans="1:7">
      <c r="A266" s="608" t="s">
        <v>12055</v>
      </c>
      <c r="B266" s="609">
        <v>1.3979999999999999E-2</v>
      </c>
      <c r="C266" s="609">
        <v>0.17515</v>
      </c>
      <c r="D266" s="609">
        <v>0.20618</v>
      </c>
      <c r="E266" s="609">
        <v>0.13800999999999999</v>
      </c>
      <c r="F266" s="609">
        <v>2.3900000000000001E-2</v>
      </c>
      <c r="G266" s="609">
        <v>0.11411</v>
      </c>
    </row>
    <row r="267" spans="1:7">
      <c r="A267" s="608" t="s">
        <v>12056</v>
      </c>
      <c r="B267" s="609">
        <v>1.422E-2</v>
      </c>
      <c r="C267" s="609">
        <v>0.17691999999999999</v>
      </c>
      <c r="D267" s="609">
        <v>0.20615</v>
      </c>
      <c r="E267" s="609">
        <v>0.13916000000000001</v>
      </c>
      <c r="F267" s="609">
        <v>2.3800000000000002E-2</v>
      </c>
      <c r="G267" s="609">
        <v>0.11536</v>
      </c>
    </row>
    <row r="268" spans="1:7">
      <c r="A268" s="608" t="s">
        <v>12057</v>
      </c>
      <c r="B268" s="609">
        <v>1.435E-2</v>
      </c>
      <c r="C268" s="609">
        <v>0.17765</v>
      </c>
      <c r="D268" s="609">
        <v>0.20535999999999999</v>
      </c>
      <c r="E268" s="609">
        <v>0.13972000000000001</v>
      </c>
      <c r="F268" s="609">
        <v>2.3349999999999999E-2</v>
      </c>
      <c r="G268" s="609">
        <v>0.11637</v>
      </c>
    </row>
    <row r="269" spans="1:7">
      <c r="A269" s="608" t="s">
        <v>12058</v>
      </c>
      <c r="B269" s="609">
        <v>1.4279999999999999E-2</v>
      </c>
      <c r="C269" s="609">
        <v>0.17777000000000001</v>
      </c>
      <c r="D269" s="609">
        <v>0.20535999999999999</v>
      </c>
      <c r="E269" s="609">
        <v>0.13968</v>
      </c>
      <c r="F269" s="609">
        <v>2.3519999999999999E-2</v>
      </c>
      <c r="G269" s="609">
        <v>0.11616</v>
      </c>
    </row>
    <row r="270" spans="1:7">
      <c r="A270" s="608" t="s">
        <v>12059</v>
      </c>
      <c r="B270" s="609">
        <v>1.413E-2</v>
      </c>
      <c r="C270" s="609">
        <v>0.17541000000000001</v>
      </c>
      <c r="D270" s="609">
        <v>0.20527000000000001</v>
      </c>
      <c r="E270" s="609">
        <v>0.13946</v>
      </c>
      <c r="F270" s="609">
        <v>2.3220000000000001E-2</v>
      </c>
      <c r="G270" s="609">
        <v>0.11624</v>
      </c>
    </row>
    <row r="271" spans="1:7">
      <c r="A271" s="608" t="s">
        <v>12060</v>
      </c>
      <c r="B271" s="609">
        <v>1.417E-2</v>
      </c>
      <c r="C271" s="609">
        <v>0.17849999999999999</v>
      </c>
      <c r="D271" s="609">
        <v>0.20518</v>
      </c>
      <c r="E271" s="609">
        <v>0.14055000000000001</v>
      </c>
      <c r="F271" s="609">
        <v>2.2950000000000002E-2</v>
      </c>
      <c r="G271" s="609">
        <v>0.1176</v>
      </c>
    </row>
    <row r="272" spans="1:7">
      <c r="A272" s="608" t="s">
        <v>12061</v>
      </c>
      <c r="B272" s="609">
        <v>1.4630000000000001E-2</v>
      </c>
      <c r="C272" s="609">
        <v>0.20885999999999999</v>
      </c>
      <c r="D272" s="609">
        <v>0.20695</v>
      </c>
      <c r="E272" s="609">
        <v>0.15174000000000001</v>
      </c>
      <c r="F272" s="609">
        <v>2.35E-2</v>
      </c>
      <c r="G272" s="609">
        <v>0.12823999999999999</v>
      </c>
    </row>
    <row r="273" spans="1:7">
      <c r="A273" s="608" t="s">
        <v>12062</v>
      </c>
      <c r="B273" s="609">
        <v>1.4760000000000001E-2</v>
      </c>
      <c r="C273" s="609">
        <v>0.20857999999999999</v>
      </c>
      <c r="D273" s="609">
        <v>0.20827000000000001</v>
      </c>
      <c r="E273" s="609">
        <v>0.15228</v>
      </c>
      <c r="F273" s="609">
        <v>2.3470000000000001E-2</v>
      </c>
      <c r="G273" s="609">
        <v>0.12881000000000001</v>
      </c>
    </row>
    <row r="274" spans="1:7">
      <c r="A274" s="608" t="s">
        <v>12063</v>
      </c>
      <c r="B274" s="609">
        <v>1.473E-2</v>
      </c>
      <c r="C274" s="609">
        <v>0.20391999999999999</v>
      </c>
      <c r="D274" s="609">
        <v>0.20824000000000001</v>
      </c>
      <c r="E274" s="609">
        <v>0.15171999999999999</v>
      </c>
      <c r="F274" s="609">
        <v>2.317E-2</v>
      </c>
      <c r="G274" s="609">
        <v>0.12855</v>
      </c>
    </row>
    <row r="275" spans="1:7">
      <c r="A275" s="608" t="s">
        <v>12064</v>
      </c>
      <c r="B275" s="609">
        <v>1.456E-2</v>
      </c>
      <c r="C275" s="609">
        <v>0.20299</v>
      </c>
      <c r="D275" s="609">
        <v>0.20695</v>
      </c>
      <c r="E275" s="609">
        <v>0.15137</v>
      </c>
      <c r="F275" s="609">
        <v>2.29E-2</v>
      </c>
      <c r="G275" s="609">
        <v>0.12847</v>
      </c>
    </row>
    <row r="276" spans="1:7">
      <c r="A276" s="608" t="s">
        <v>12065</v>
      </c>
      <c r="B276" s="609">
        <v>1.4590000000000001E-2</v>
      </c>
      <c r="C276" s="609">
        <v>0.20387</v>
      </c>
      <c r="D276" s="609">
        <v>0.20715</v>
      </c>
      <c r="E276" s="609">
        <v>0.15185000000000001</v>
      </c>
      <c r="F276" s="609">
        <v>2.3349999999999999E-2</v>
      </c>
      <c r="G276" s="609">
        <v>0.1285</v>
      </c>
    </row>
    <row r="277" spans="1:7">
      <c r="A277" s="608" t="s">
        <v>12066</v>
      </c>
      <c r="B277" s="609">
        <v>1.4579999999999999E-2</v>
      </c>
      <c r="C277" s="609">
        <v>0.20555999999999999</v>
      </c>
      <c r="D277" s="609">
        <v>0.20931</v>
      </c>
      <c r="E277" s="609">
        <v>0.15212000000000001</v>
      </c>
      <c r="F277" s="609">
        <v>2.35E-2</v>
      </c>
      <c r="G277" s="609">
        <v>0.12862000000000001</v>
      </c>
    </row>
    <row r="278" spans="1:7">
      <c r="A278" s="608" t="s">
        <v>12067</v>
      </c>
      <c r="B278" s="609">
        <v>1.452E-2</v>
      </c>
      <c r="C278" s="609">
        <v>0.20923</v>
      </c>
      <c r="D278" s="609">
        <v>0.20965</v>
      </c>
      <c r="E278" s="609">
        <v>0.15121000000000001</v>
      </c>
      <c r="F278" s="609">
        <v>2.4150000000000001E-2</v>
      </c>
      <c r="G278" s="609">
        <v>0.12706000000000001</v>
      </c>
    </row>
    <row r="279" spans="1:7">
      <c r="A279" s="608" t="s">
        <v>12068</v>
      </c>
      <c r="B279" s="609">
        <v>1.4590000000000001E-2</v>
      </c>
      <c r="C279" s="609">
        <v>0.20932000000000001</v>
      </c>
      <c r="D279" s="609">
        <v>0.20977999999999999</v>
      </c>
      <c r="E279" s="609">
        <v>0.15176999999999999</v>
      </c>
      <c r="F279" s="609">
        <v>2.4750000000000001E-2</v>
      </c>
      <c r="G279" s="609">
        <v>0.12701999999999999</v>
      </c>
    </row>
    <row r="280" spans="1:7">
      <c r="A280" s="608" t="s">
        <v>12069</v>
      </c>
      <c r="B280" s="609">
        <v>1.439E-2</v>
      </c>
      <c r="C280" s="609">
        <v>0.21151</v>
      </c>
      <c r="D280" s="609">
        <v>0.21062</v>
      </c>
      <c r="E280" s="609">
        <v>0.15251999999999999</v>
      </c>
      <c r="F280" s="609">
        <v>2.462E-2</v>
      </c>
      <c r="G280" s="609">
        <v>0.12790000000000001</v>
      </c>
    </row>
    <row r="281" spans="1:7">
      <c r="A281" s="608" t="s">
        <v>12070</v>
      </c>
      <c r="B281" s="609">
        <v>1.43E-2</v>
      </c>
      <c r="C281" s="609">
        <v>0.20948</v>
      </c>
      <c r="D281" s="609">
        <v>0.20938000000000001</v>
      </c>
      <c r="E281" s="609">
        <v>0.15301000000000001</v>
      </c>
      <c r="F281" s="609">
        <v>2.5100000000000001E-2</v>
      </c>
      <c r="G281" s="609">
        <v>0.12791</v>
      </c>
    </row>
    <row r="282" spans="1:7">
      <c r="A282" s="608" t="s">
        <v>12071</v>
      </c>
      <c r="B282" s="609">
        <v>1.4449999999999999E-2</v>
      </c>
      <c r="C282" s="609">
        <v>0.22211</v>
      </c>
      <c r="D282" s="609">
        <v>0.20996000000000001</v>
      </c>
      <c r="E282" s="609">
        <v>0.15837999999999999</v>
      </c>
      <c r="F282" s="609">
        <v>2.563E-2</v>
      </c>
      <c r="G282" s="609">
        <v>0.13275000000000001</v>
      </c>
    </row>
    <row r="283" spans="1:7">
      <c r="A283" s="608" t="s">
        <v>12072</v>
      </c>
      <c r="B283" s="609">
        <v>1.4250000000000001E-2</v>
      </c>
      <c r="C283" s="609">
        <v>0.21728</v>
      </c>
      <c r="D283" s="609">
        <v>0.21049999999999999</v>
      </c>
      <c r="E283" s="609">
        <v>0.15622</v>
      </c>
      <c r="F283" s="609">
        <v>2.4199999999999999E-2</v>
      </c>
      <c r="G283" s="609">
        <v>0.13202</v>
      </c>
    </row>
    <row r="284" spans="1:7">
      <c r="A284" s="608" t="s">
        <v>12073</v>
      </c>
      <c r="B284" s="609">
        <v>1.4200000000000001E-2</v>
      </c>
      <c r="C284" s="609">
        <v>0.22026999999999999</v>
      </c>
      <c r="D284" s="609">
        <v>0.21059</v>
      </c>
      <c r="E284" s="609">
        <v>0.15714</v>
      </c>
      <c r="F284" s="609">
        <v>2.5100000000000001E-2</v>
      </c>
      <c r="G284" s="609">
        <v>0.13203999999999999</v>
      </c>
    </row>
    <row r="285" spans="1:7">
      <c r="A285" s="608" t="s">
        <v>12074</v>
      </c>
      <c r="B285" s="609">
        <v>1.4069999999999999E-2</v>
      </c>
      <c r="C285" s="609">
        <v>0.21858</v>
      </c>
      <c r="D285" s="609">
        <v>0.21049000000000001</v>
      </c>
      <c r="E285" s="609">
        <v>0.15587999999999999</v>
      </c>
      <c r="F285" s="609">
        <v>2.46E-2</v>
      </c>
      <c r="G285" s="609">
        <v>0.13128000000000001</v>
      </c>
    </row>
    <row r="286" spans="1:7">
      <c r="A286" s="608" t="s">
        <v>12075</v>
      </c>
      <c r="B286" s="609">
        <v>1.4659999999999999E-2</v>
      </c>
      <c r="C286" s="609">
        <v>0.21726999999999999</v>
      </c>
      <c r="D286" s="609">
        <v>0.21115</v>
      </c>
      <c r="E286" s="609">
        <v>0.15561</v>
      </c>
      <c r="F286" s="609">
        <v>2.4570000000000002E-2</v>
      </c>
      <c r="G286" s="609">
        <v>0.13103999999999999</v>
      </c>
    </row>
    <row r="287" spans="1:7">
      <c r="A287" s="608" t="s">
        <v>12076</v>
      </c>
      <c r="B287" s="609">
        <v>1.4710000000000001E-2</v>
      </c>
      <c r="C287" s="609">
        <v>0.21765999999999999</v>
      </c>
      <c r="D287" s="609">
        <v>0.21445</v>
      </c>
      <c r="E287" s="609">
        <v>0.15565000000000001</v>
      </c>
      <c r="F287" s="609">
        <v>2.4080000000000001E-2</v>
      </c>
      <c r="G287" s="609">
        <v>0.13156999999999999</v>
      </c>
    </row>
    <row r="288" spans="1:7">
      <c r="A288" s="608" t="s">
        <v>12077</v>
      </c>
      <c r="B288" s="609">
        <v>1.4710000000000001E-2</v>
      </c>
      <c r="C288" s="609">
        <v>0.21779000000000001</v>
      </c>
      <c r="D288" s="609">
        <v>0.21457999999999999</v>
      </c>
      <c r="E288" s="609">
        <v>0.15578</v>
      </c>
      <c r="F288" s="609">
        <v>2.3910000000000001E-2</v>
      </c>
      <c r="G288" s="609">
        <v>0.13186999999999999</v>
      </c>
    </row>
    <row r="289" spans="1:7">
      <c r="A289" s="608" t="s">
        <v>12078</v>
      </c>
      <c r="B289" s="609">
        <v>1.4670000000000001E-2</v>
      </c>
      <c r="C289" s="609">
        <v>0.21825</v>
      </c>
      <c r="D289" s="609">
        <v>0.21473999999999999</v>
      </c>
      <c r="E289" s="609">
        <v>0.15594</v>
      </c>
      <c r="F289" s="609">
        <v>2.3970000000000002E-2</v>
      </c>
      <c r="G289" s="609">
        <v>0.13197</v>
      </c>
    </row>
    <row r="290" spans="1:7">
      <c r="A290" s="608" t="s">
        <v>12079</v>
      </c>
      <c r="B290" s="609">
        <v>1.4590000000000001E-2</v>
      </c>
      <c r="C290" s="609">
        <v>0.21768999999999999</v>
      </c>
      <c r="D290" s="609">
        <v>0.21456</v>
      </c>
      <c r="E290" s="609">
        <v>0.15543999999999999</v>
      </c>
      <c r="F290" s="609">
        <v>2.3699999999999999E-2</v>
      </c>
      <c r="G290" s="609">
        <v>0.13174</v>
      </c>
    </row>
    <row r="291" spans="1:7">
      <c r="A291" s="608" t="s">
        <v>12080</v>
      </c>
      <c r="B291" s="609">
        <v>1.473E-2</v>
      </c>
      <c r="C291" s="609">
        <v>0.21572</v>
      </c>
      <c r="D291" s="609">
        <v>0.21443999999999999</v>
      </c>
      <c r="E291" s="609">
        <v>0.15515999999999999</v>
      </c>
      <c r="F291" s="609">
        <v>2.4029999999999999E-2</v>
      </c>
      <c r="G291" s="609">
        <v>0.13113</v>
      </c>
    </row>
    <row r="292" spans="1:7">
      <c r="A292" s="608" t="s">
        <v>12081</v>
      </c>
      <c r="B292" s="609">
        <v>1.4710000000000001E-2</v>
      </c>
      <c r="C292" s="609">
        <v>0.20930000000000001</v>
      </c>
      <c r="D292" s="609">
        <v>0.21410000000000001</v>
      </c>
      <c r="E292" s="609">
        <v>0.1522</v>
      </c>
      <c r="F292" s="609">
        <v>2.3599999999999999E-2</v>
      </c>
      <c r="G292" s="609">
        <v>0.12859999999999999</v>
      </c>
    </row>
    <row r="293" spans="1:7">
      <c r="A293" s="608" t="s">
        <v>12082</v>
      </c>
      <c r="B293" s="609">
        <v>1.494E-2</v>
      </c>
      <c r="C293" s="609">
        <v>0.20905000000000001</v>
      </c>
      <c r="D293" s="609">
        <v>0.21406</v>
      </c>
      <c r="E293" s="609">
        <v>0.15287999999999999</v>
      </c>
      <c r="F293" s="609">
        <v>2.3449999999999999E-2</v>
      </c>
      <c r="G293" s="609">
        <v>0.12942999999999999</v>
      </c>
    </row>
    <row r="294" spans="1:7">
      <c r="A294" s="608" t="s">
        <v>12083</v>
      </c>
      <c r="B294" s="609">
        <v>1.516E-2</v>
      </c>
      <c r="C294" s="609">
        <v>0.20882999999999999</v>
      </c>
      <c r="D294" s="609">
        <v>0.21407000000000001</v>
      </c>
      <c r="E294" s="609">
        <v>0.15375</v>
      </c>
      <c r="F294" s="609">
        <v>2.3890000000000002E-2</v>
      </c>
      <c r="G294" s="609">
        <v>0.12986</v>
      </c>
    </row>
    <row r="295" spans="1:7">
      <c r="A295" s="608" t="s">
        <v>12084</v>
      </c>
      <c r="B295" s="609">
        <v>1.5310000000000001E-2</v>
      </c>
      <c r="C295" s="609">
        <v>0.20710999999999999</v>
      </c>
      <c r="D295" s="609">
        <v>0.21348</v>
      </c>
      <c r="E295" s="609">
        <v>0.15387000000000001</v>
      </c>
      <c r="F295" s="609">
        <v>2.427E-2</v>
      </c>
      <c r="G295" s="609">
        <v>0.12959999999999999</v>
      </c>
    </row>
    <row r="296" spans="1:7">
      <c r="A296" s="608" t="s">
        <v>12085</v>
      </c>
      <c r="B296" s="609">
        <v>1.502E-2</v>
      </c>
      <c r="C296" s="609">
        <v>0.21673999999999999</v>
      </c>
      <c r="D296" s="609">
        <v>0.21274999999999999</v>
      </c>
      <c r="E296" s="609">
        <v>0.15440000000000001</v>
      </c>
      <c r="F296" s="609">
        <v>2.3619999999999999E-2</v>
      </c>
      <c r="G296" s="609">
        <v>0.13078000000000001</v>
      </c>
    </row>
    <row r="297" spans="1:7">
      <c r="A297" s="608" t="s">
        <v>12086</v>
      </c>
      <c r="B297" s="609">
        <v>1.5100000000000001E-2</v>
      </c>
      <c r="C297" s="609">
        <v>0.22083</v>
      </c>
      <c r="D297" s="609">
        <v>0.21315999999999999</v>
      </c>
      <c r="E297" s="609">
        <v>0.15506</v>
      </c>
      <c r="F297" s="609">
        <v>2.3709999999999998E-2</v>
      </c>
      <c r="G297" s="609">
        <v>0.13134999999999999</v>
      </c>
    </row>
    <row r="298" spans="1:7">
      <c r="A298" s="608" t="s">
        <v>12087</v>
      </c>
      <c r="B298" s="609">
        <v>1.502E-2</v>
      </c>
      <c r="C298" s="609">
        <v>0.21712999999999999</v>
      </c>
      <c r="D298" s="609">
        <v>0.21271000000000001</v>
      </c>
      <c r="E298" s="609">
        <v>0.15478</v>
      </c>
      <c r="F298" s="609">
        <v>2.3970000000000002E-2</v>
      </c>
      <c r="G298" s="609">
        <v>0.13081000000000001</v>
      </c>
    </row>
    <row r="299" spans="1:7">
      <c r="A299" s="608" t="s">
        <v>12088</v>
      </c>
      <c r="B299" s="609">
        <v>1.4760000000000001E-2</v>
      </c>
      <c r="C299" s="609">
        <v>0.21814</v>
      </c>
      <c r="D299" s="609">
        <v>0.21285999999999999</v>
      </c>
      <c r="E299" s="609">
        <v>0.1535</v>
      </c>
      <c r="F299" s="609">
        <v>2.2950000000000002E-2</v>
      </c>
      <c r="G299" s="609">
        <v>0.13055</v>
      </c>
    </row>
    <row r="300" spans="1:7">
      <c r="A300" s="608" t="s">
        <v>12089</v>
      </c>
      <c r="B300" s="609">
        <v>1.4540000000000001E-2</v>
      </c>
      <c r="C300" s="609">
        <v>0.21720999999999999</v>
      </c>
      <c r="D300" s="609">
        <v>0.21312999999999999</v>
      </c>
      <c r="E300" s="609">
        <v>0.15139</v>
      </c>
      <c r="F300" s="609">
        <v>2.2499999999999999E-2</v>
      </c>
      <c r="G300" s="609">
        <v>0.12889</v>
      </c>
    </row>
    <row r="301" spans="1:7">
      <c r="A301" s="608" t="s">
        <v>12090</v>
      </c>
      <c r="B301" s="609">
        <v>1.431E-2</v>
      </c>
      <c r="C301" s="609">
        <v>0.21765999999999999</v>
      </c>
      <c r="D301" s="609">
        <v>0.21312999999999999</v>
      </c>
      <c r="E301" s="609">
        <v>0.15078</v>
      </c>
      <c r="F301" s="609">
        <v>2.2370000000000001E-2</v>
      </c>
      <c r="G301" s="609">
        <v>0.12841</v>
      </c>
    </row>
    <row r="302" spans="1:7">
      <c r="A302" s="608" t="s">
        <v>12091</v>
      </c>
      <c r="B302" s="609">
        <v>1.427E-2</v>
      </c>
      <c r="C302" s="609">
        <v>0.21734000000000001</v>
      </c>
      <c r="D302" s="609">
        <v>0.21201</v>
      </c>
      <c r="E302" s="609">
        <v>0.15092</v>
      </c>
      <c r="F302" s="609">
        <v>2.2020000000000001E-2</v>
      </c>
      <c r="G302" s="609">
        <v>0.12889999999999999</v>
      </c>
    </row>
    <row r="303" spans="1:7">
      <c r="A303" s="608" t="s">
        <v>12092</v>
      </c>
      <c r="B303" s="609">
        <v>1.4160000000000001E-2</v>
      </c>
      <c r="C303" s="609">
        <v>0.21675</v>
      </c>
      <c r="D303" s="609">
        <v>0.21093999999999999</v>
      </c>
      <c r="E303" s="609">
        <v>0.15029999999999999</v>
      </c>
      <c r="F303" s="609">
        <v>2.2669999999999999E-2</v>
      </c>
      <c r="G303" s="609">
        <v>0.12762999999999999</v>
      </c>
    </row>
    <row r="304" spans="1:7">
      <c r="A304" s="608" t="s">
        <v>12093</v>
      </c>
      <c r="B304" s="609">
        <v>1.4E-2</v>
      </c>
      <c r="C304" s="609">
        <v>0.21648999999999999</v>
      </c>
      <c r="D304" s="609">
        <v>0.21085000000000001</v>
      </c>
      <c r="E304" s="609">
        <v>0.14993999999999999</v>
      </c>
      <c r="F304" s="609">
        <v>2.172E-2</v>
      </c>
      <c r="G304" s="609">
        <v>0.12822</v>
      </c>
    </row>
    <row r="305" spans="1:7">
      <c r="A305" s="608" t="s">
        <v>12094</v>
      </c>
      <c r="B305" s="609">
        <v>1.4120000000000001E-2</v>
      </c>
      <c r="C305" s="609">
        <v>0.22345000000000001</v>
      </c>
      <c r="D305" s="609">
        <v>0.21204999999999999</v>
      </c>
      <c r="E305" s="609">
        <v>0.15337999999999999</v>
      </c>
      <c r="F305" s="609">
        <v>2.1569999999999999E-2</v>
      </c>
      <c r="G305" s="609">
        <v>0.13181000000000001</v>
      </c>
    </row>
    <row r="306" spans="1:7">
      <c r="A306" s="608" t="s">
        <v>12095</v>
      </c>
      <c r="B306" s="609">
        <v>1.4109999999999999E-2</v>
      </c>
      <c r="C306" s="609">
        <v>0.22248999999999999</v>
      </c>
      <c r="D306" s="609">
        <v>0.21210000000000001</v>
      </c>
      <c r="E306" s="609">
        <v>0.15307000000000001</v>
      </c>
      <c r="F306" s="609">
        <v>2.102E-2</v>
      </c>
      <c r="G306" s="609">
        <v>0.13205</v>
      </c>
    </row>
    <row r="307" spans="1:7">
      <c r="A307" s="608" t="s">
        <v>12096</v>
      </c>
      <c r="B307" s="609">
        <v>1.414E-2</v>
      </c>
      <c r="C307" s="609">
        <v>0.21784000000000001</v>
      </c>
      <c r="D307" s="609">
        <v>0.21198</v>
      </c>
      <c r="E307" s="609">
        <v>0.15112</v>
      </c>
      <c r="F307" s="609">
        <v>2.0719999999999999E-2</v>
      </c>
      <c r="G307" s="609">
        <v>0.13039999999999999</v>
      </c>
    </row>
    <row r="308" spans="1:7">
      <c r="A308" s="608" t="s">
        <v>12097</v>
      </c>
      <c r="B308" s="609">
        <v>1.4189999999999999E-2</v>
      </c>
      <c r="C308" s="609">
        <v>0.22348000000000001</v>
      </c>
      <c r="D308" s="609">
        <v>0.21207000000000001</v>
      </c>
      <c r="E308" s="609">
        <v>0.15340999999999999</v>
      </c>
      <c r="F308" s="609">
        <v>2.0449999999999999E-2</v>
      </c>
      <c r="G308" s="609">
        <v>0.13295999999999999</v>
      </c>
    </row>
    <row r="309" spans="1:7">
      <c r="A309" s="608" t="s">
        <v>12098</v>
      </c>
      <c r="B309" s="609">
        <v>1.4069999999999999E-2</v>
      </c>
      <c r="C309" s="609">
        <v>0.22339000000000001</v>
      </c>
      <c r="D309" s="609">
        <v>0.21190999999999999</v>
      </c>
      <c r="E309" s="609">
        <v>0.15276999999999999</v>
      </c>
      <c r="F309" s="609">
        <v>2.027E-2</v>
      </c>
      <c r="G309" s="609">
        <v>0.13250000000000001</v>
      </c>
    </row>
    <row r="310" spans="1:7">
      <c r="A310" s="608" t="s">
        <v>12099</v>
      </c>
      <c r="B310" s="609">
        <v>1.41E-2</v>
      </c>
      <c r="C310" s="609">
        <v>0.22914999999999999</v>
      </c>
      <c r="D310" s="609">
        <v>0.21195</v>
      </c>
      <c r="E310" s="609">
        <v>0.15336</v>
      </c>
      <c r="F310" s="609">
        <v>2.0619999999999999E-2</v>
      </c>
      <c r="G310" s="609">
        <v>0.13274</v>
      </c>
    </row>
    <row r="311" spans="1:7">
      <c r="A311" s="608" t="s">
        <v>12100</v>
      </c>
      <c r="B311" s="609">
        <v>1.418E-2</v>
      </c>
      <c r="C311" s="609">
        <v>0.19922000000000001</v>
      </c>
      <c r="D311" s="609">
        <v>0.21206</v>
      </c>
      <c r="E311" s="609">
        <v>0.14169000000000001</v>
      </c>
      <c r="F311" s="609">
        <v>2.0449999999999999E-2</v>
      </c>
      <c r="G311" s="609">
        <v>0.12124</v>
      </c>
    </row>
    <row r="312" spans="1:7">
      <c r="A312" s="608" t="s">
        <v>12101</v>
      </c>
      <c r="B312" s="609">
        <v>1.4200000000000001E-2</v>
      </c>
      <c r="C312" s="609">
        <v>0.19742000000000001</v>
      </c>
      <c r="D312" s="609">
        <v>0.21196999999999999</v>
      </c>
      <c r="E312" s="609">
        <v>0.13924</v>
      </c>
      <c r="F312" s="609">
        <v>1.9949999999999999E-2</v>
      </c>
      <c r="G312" s="609">
        <v>0.11928999999999999</v>
      </c>
    </row>
    <row r="313" spans="1:7">
      <c r="A313" s="608" t="s">
        <v>12102</v>
      </c>
      <c r="B313" s="609">
        <v>1.4250000000000001E-2</v>
      </c>
      <c r="C313" s="609">
        <v>0.19583999999999999</v>
      </c>
      <c r="D313" s="609">
        <v>0.21195</v>
      </c>
      <c r="E313" s="609">
        <v>0.13819000000000001</v>
      </c>
      <c r="F313" s="609">
        <v>2.002E-2</v>
      </c>
      <c r="G313" s="609">
        <v>0.11817</v>
      </c>
    </row>
    <row r="314" spans="1:7">
      <c r="A314" s="608" t="s">
        <v>12103</v>
      </c>
      <c r="B314" s="609">
        <v>1.4019999999999999E-2</v>
      </c>
      <c r="C314" s="609">
        <v>0.19589000000000001</v>
      </c>
      <c r="D314" s="609">
        <v>0.21193000000000001</v>
      </c>
      <c r="E314" s="609">
        <v>0.13730999999999999</v>
      </c>
      <c r="F314" s="609">
        <v>2.01E-2</v>
      </c>
      <c r="G314" s="609">
        <v>0.11720999999999999</v>
      </c>
    </row>
    <row r="315" spans="1:7">
      <c r="A315" s="608" t="s">
        <v>12104</v>
      </c>
      <c r="B315" s="609">
        <v>1.393E-2</v>
      </c>
      <c r="C315" s="609">
        <v>0.19655</v>
      </c>
      <c r="D315" s="609">
        <v>0.21171000000000001</v>
      </c>
      <c r="E315" s="609">
        <v>0.13641</v>
      </c>
      <c r="F315" s="609">
        <v>1.9800000000000002E-2</v>
      </c>
      <c r="G315" s="609">
        <v>0.11661000000000001</v>
      </c>
    </row>
    <row r="316" spans="1:7">
      <c r="A316" s="608" t="s">
        <v>12105</v>
      </c>
      <c r="B316" s="609">
        <v>1.384E-2</v>
      </c>
      <c r="C316" s="609">
        <v>0.19739999999999999</v>
      </c>
      <c r="D316" s="609">
        <v>0.21188000000000001</v>
      </c>
      <c r="E316" s="609">
        <v>0.13614999999999999</v>
      </c>
      <c r="F316" s="609">
        <v>1.967E-2</v>
      </c>
      <c r="G316" s="609">
        <v>0.11648</v>
      </c>
    </row>
    <row r="317" spans="1:7">
      <c r="A317" s="608" t="s">
        <v>12106</v>
      </c>
      <c r="B317" s="609">
        <v>1.384E-2</v>
      </c>
      <c r="C317" s="609">
        <v>0.19739999999999999</v>
      </c>
      <c r="D317" s="609">
        <v>0.21263000000000001</v>
      </c>
      <c r="E317" s="609">
        <v>0.13571</v>
      </c>
      <c r="F317" s="609">
        <v>1.942E-2</v>
      </c>
      <c r="G317" s="609">
        <v>0.11629</v>
      </c>
    </row>
    <row r="318" spans="1:7">
      <c r="A318" s="608" t="s">
        <v>12107</v>
      </c>
      <c r="B318" s="609">
        <v>1.4409999999999999E-2</v>
      </c>
      <c r="C318" s="609">
        <v>0.20061999999999999</v>
      </c>
      <c r="D318" s="609">
        <v>0.21309</v>
      </c>
      <c r="E318" s="609">
        <v>0.13905000000000001</v>
      </c>
      <c r="F318" s="609">
        <v>1.9470000000000001E-2</v>
      </c>
      <c r="G318" s="609">
        <v>0.11958000000000001</v>
      </c>
    </row>
    <row r="319" spans="1:7">
      <c r="A319" s="608" t="s">
        <v>12108</v>
      </c>
      <c r="B319" s="609">
        <v>1.4449999999999999E-2</v>
      </c>
      <c r="C319" s="609">
        <v>0.20129</v>
      </c>
      <c r="D319" s="609">
        <v>0.21382000000000001</v>
      </c>
      <c r="E319" s="609">
        <v>0.14027000000000001</v>
      </c>
      <c r="F319" s="609">
        <v>1.942E-2</v>
      </c>
      <c r="G319" s="609">
        <v>0.12085</v>
      </c>
    </row>
    <row r="320" spans="1:7">
      <c r="A320" s="608" t="s">
        <v>12109</v>
      </c>
      <c r="B320" s="609">
        <v>1.4460000000000001E-2</v>
      </c>
      <c r="C320" s="609">
        <v>0.20136000000000001</v>
      </c>
      <c r="D320" s="609">
        <v>0.21381</v>
      </c>
      <c r="E320" s="609">
        <v>0.14066000000000001</v>
      </c>
      <c r="F320" s="609">
        <v>1.9120000000000002E-2</v>
      </c>
      <c r="G320" s="609">
        <v>0.12154</v>
      </c>
    </row>
    <row r="321" spans="1:7">
      <c r="A321" s="608" t="s">
        <v>12110</v>
      </c>
      <c r="B321" s="609">
        <v>1.474E-2</v>
      </c>
      <c r="C321" s="609">
        <v>0.19944000000000001</v>
      </c>
      <c r="D321" s="609">
        <v>0.21382999999999999</v>
      </c>
      <c r="E321" s="609">
        <v>0.14087</v>
      </c>
      <c r="F321" s="609">
        <v>1.9050000000000001E-2</v>
      </c>
      <c r="G321" s="609">
        <v>0.12182</v>
      </c>
    </row>
    <row r="322" spans="1:7">
      <c r="A322" s="608" t="s">
        <v>12111</v>
      </c>
      <c r="B322" s="609">
        <v>1.4930000000000001E-2</v>
      </c>
      <c r="C322" s="609">
        <v>0.1908</v>
      </c>
      <c r="D322" s="609">
        <v>0.21329999999999999</v>
      </c>
      <c r="E322" s="609">
        <v>0.14205000000000001</v>
      </c>
      <c r="F322" s="609">
        <v>1.9369999999999998E-2</v>
      </c>
      <c r="G322" s="609">
        <v>0.12268</v>
      </c>
    </row>
    <row r="323" spans="1:7">
      <c r="A323" s="608" t="s">
        <v>12112</v>
      </c>
      <c r="B323" s="609">
        <v>1.495E-2</v>
      </c>
      <c r="C323" s="609">
        <v>0.1908</v>
      </c>
      <c r="D323" s="609">
        <v>0.21332999999999999</v>
      </c>
      <c r="E323" s="609">
        <v>0.14215</v>
      </c>
      <c r="F323" s="609">
        <v>1.9300000000000001E-2</v>
      </c>
      <c r="G323" s="609">
        <v>0.12285</v>
      </c>
    </row>
    <row r="324" spans="1:7">
      <c r="A324" s="608" t="s">
        <v>12113</v>
      </c>
      <c r="B324" s="609">
        <v>1.485E-2</v>
      </c>
      <c r="C324" s="609">
        <v>0.19094</v>
      </c>
      <c r="D324" s="609">
        <v>0.21342</v>
      </c>
      <c r="E324" s="609">
        <v>0.14186000000000001</v>
      </c>
      <c r="F324" s="609">
        <v>1.9300000000000001E-2</v>
      </c>
      <c r="G324" s="609">
        <v>0.12256</v>
      </c>
    </row>
    <row r="325" spans="1:7">
      <c r="A325" s="608" t="s">
        <v>12114</v>
      </c>
      <c r="B325" s="609">
        <v>1.489E-2</v>
      </c>
      <c r="C325" s="609">
        <v>0.19250999999999999</v>
      </c>
      <c r="D325" s="609">
        <v>0.21340999999999999</v>
      </c>
      <c r="E325" s="609">
        <v>0.14241000000000001</v>
      </c>
      <c r="F325" s="609">
        <v>1.9400000000000001E-2</v>
      </c>
      <c r="G325" s="609">
        <v>0.12300999999999999</v>
      </c>
    </row>
    <row r="326" spans="1:7">
      <c r="A326" s="608" t="s">
        <v>12115</v>
      </c>
      <c r="B326" s="609">
        <v>1.516E-2</v>
      </c>
      <c r="C326" s="609">
        <v>0.19327</v>
      </c>
      <c r="D326" s="609">
        <v>0.21357000000000001</v>
      </c>
      <c r="E326" s="609">
        <v>0.14308000000000001</v>
      </c>
      <c r="F326" s="609">
        <v>1.8950000000000002E-2</v>
      </c>
      <c r="G326" s="609">
        <v>0.12413</v>
      </c>
    </row>
    <row r="327" spans="1:7">
      <c r="A327" s="608" t="s">
        <v>12116</v>
      </c>
      <c r="B327" s="609">
        <v>1.4930000000000001E-2</v>
      </c>
      <c r="C327" s="609">
        <v>0.20030999999999999</v>
      </c>
      <c r="D327" s="609">
        <v>0.21404000000000001</v>
      </c>
      <c r="E327" s="609">
        <v>0.14232</v>
      </c>
      <c r="F327" s="609">
        <v>1.8519999999999998E-2</v>
      </c>
      <c r="G327" s="609">
        <v>0.12379999999999999</v>
      </c>
    </row>
    <row r="328" spans="1:7">
      <c r="A328" s="608" t="s">
        <v>12117</v>
      </c>
      <c r="B328" s="609">
        <v>1.4749999999999999E-2</v>
      </c>
      <c r="C328" s="609">
        <v>0.19888</v>
      </c>
      <c r="D328" s="609">
        <v>0.21481</v>
      </c>
      <c r="E328" s="609">
        <v>0.14127000000000001</v>
      </c>
      <c r="F328" s="609">
        <v>1.865E-2</v>
      </c>
      <c r="G328" s="609">
        <v>0.12262000000000001</v>
      </c>
    </row>
    <row r="329" spans="1:7">
      <c r="A329" s="608" t="s">
        <v>12118</v>
      </c>
      <c r="B329" s="609">
        <v>1.4489999999999999E-2</v>
      </c>
      <c r="C329" s="609">
        <v>0.19799</v>
      </c>
      <c r="D329" s="609">
        <v>0.21485000000000001</v>
      </c>
      <c r="E329" s="609">
        <v>0.14132</v>
      </c>
      <c r="F329" s="609">
        <v>1.882E-2</v>
      </c>
      <c r="G329" s="609">
        <v>0.1225</v>
      </c>
    </row>
    <row r="330" spans="1:7">
      <c r="A330" s="608" t="s">
        <v>12119</v>
      </c>
      <c r="B330" s="609">
        <v>1.457E-2</v>
      </c>
      <c r="C330" s="609">
        <v>0.20155999999999999</v>
      </c>
      <c r="D330" s="609">
        <v>0.21532999999999999</v>
      </c>
      <c r="E330" s="609">
        <v>0.14449999999999999</v>
      </c>
      <c r="F330" s="609">
        <v>1.8700000000000001E-2</v>
      </c>
      <c r="G330" s="609">
        <v>0.1258</v>
      </c>
    </row>
    <row r="331" spans="1:7">
      <c r="A331" s="608" t="s">
        <v>12120</v>
      </c>
      <c r="B331" s="609">
        <v>1.4590000000000001E-2</v>
      </c>
      <c r="C331" s="609">
        <v>0.24446999999999999</v>
      </c>
      <c r="D331" s="609">
        <v>0.21672</v>
      </c>
      <c r="E331" s="609">
        <v>0.16306999999999999</v>
      </c>
      <c r="F331" s="609">
        <v>1.9199999999999998E-2</v>
      </c>
      <c r="G331" s="609">
        <v>0.14387</v>
      </c>
    </row>
    <row r="332" spans="1:7">
      <c r="A332" s="608" t="s">
        <v>12121</v>
      </c>
      <c r="B332" s="609">
        <v>1.4080000000000001E-2</v>
      </c>
      <c r="C332" s="609">
        <v>0.24335000000000001</v>
      </c>
      <c r="D332" s="609">
        <v>0.21465999999999999</v>
      </c>
      <c r="E332" s="609">
        <v>0.16295000000000001</v>
      </c>
      <c r="F332" s="609">
        <v>1.925E-2</v>
      </c>
      <c r="G332" s="609">
        <v>0.14369999999999999</v>
      </c>
    </row>
    <row r="333" spans="1:7">
      <c r="A333" s="608" t="s">
        <v>12122</v>
      </c>
      <c r="B333" s="609">
        <v>1.397E-2</v>
      </c>
      <c r="C333" s="609">
        <v>0.23816999999999999</v>
      </c>
      <c r="D333" s="609">
        <v>0.21446000000000001</v>
      </c>
      <c r="E333" s="609">
        <v>0.16037999999999999</v>
      </c>
      <c r="F333" s="609">
        <v>1.9349999999999999E-2</v>
      </c>
      <c r="G333" s="609">
        <v>0.14102999999999999</v>
      </c>
    </row>
    <row r="334" spans="1:7">
      <c r="A334" s="608" t="s">
        <v>12123</v>
      </c>
      <c r="B334" s="609">
        <v>1.404E-2</v>
      </c>
      <c r="C334" s="609">
        <v>0.23608999999999999</v>
      </c>
      <c r="D334" s="609">
        <v>0.21501999999999999</v>
      </c>
      <c r="E334" s="609">
        <v>0.16031999999999999</v>
      </c>
      <c r="F334" s="609">
        <v>1.9120000000000002E-2</v>
      </c>
      <c r="G334" s="609">
        <v>0.14119999999999999</v>
      </c>
    </row>
    <row r="335" spans="1:7">
      <c r="A335" s="608" t="s">
        <v>12124</v>
      </c>
      <c r="B335" s="609">
        <v>1.396E-2</v>
      </c>
      <c r="C335" s="609">
        <v>0.24623999999999999</v>
      </c>
      <c r="D335" s="609">
        <v>0.21603</v>
      </c>
      <c r="E335" s="609">
        <v>0.16339000000000001</v>
      </c>
      <c r="F335" s="609">
        <v>1.915E-2</v>
      </c>
      <c r="G335" s="609">
        <v>0.14424000000000001</v>
      </c>
    </row>
    <row r="336" spans="1:7">
      <c r="A336" s="608" t="s">
        <v>12125</v>
      </c>
      <c r="B336" s="609">
        <v>1.453E-2</v>
      </c>
      <c r="C336" s="609">
        <v>0.23791000000000001</v>
      </c>
      <c r="D336" s="609">
        <v>0.218</v>
      </c>
      <c r="E336" s="609">
        <v>0.16309000000000001</v>
      </c>
      <c r="F336" s="609">
        <v>1.8950000000000002E-2</v>
      </c>
      <c r="G336" s="609">
        <v>0.14413999999999999</v>
      </c>
    </row>
    <row r="337" spans="1:7">
      <c r="A337" s="608" t="s">
        <v>12126</v>
      </c>
      <c r="B337" s="609">
        <v>1.447E-2</v>
      </c>
      <c r="C337" s="609">
        <v>0.23863999999999999</v>
      </c>
      <c r="D337" s="609">
        <v>0.21814</v>
      </c>
      <c r="E337" s="609">
        <v>0.16311999999999999</v>
      </c>
      <c r="F337" s="609">
        <v>1.8720000000000001E-2</v>
      </c>
      <c r="G337" s="609">
        <v>0.1444</v>
      </c>
    </row>
    <row r="338" spans="1:7">
      <c r="A338" s="608" t="s">
        <v>12127</v>
      </c>
      <c r="B338" s="609">
        <v>1.443E-2</v>
      </c>
      <c r="C338" s="609">
        <v>0.23819000000000001</v>
      </c>
      <c r="D338" s="609">
        <v>0.218</v>
      </c>
      <c r="E338" s="609">
        <v>0.16317999999999999</v>
      </c>
      <c r="F338" s="609">
        <v>1.8620000000000001E-2</v>
      </c>
      <c r="G338" s="609">
        <v>0.14455999999999999</v>
      </c>
    </row>
    <row r="339" spans="1:7">
      <c r="A339" s="608" t="s">
        <v>12128</v>
      </c>
      <c r="B339" s="609">
        <v>1.461E-2</v>
      </c>
      <c r="C339" s="609">
        <v>0.23744999999999999</v>
      </c>
      <c r="D339" s="609">
        <v>0.21820999999999999</v>
      </c>
      <c r="E339" s="609">
        <v>0.16436999999999999</v>
      </c>
      <c r="F339" s="609">
        <v>1.8950000000000002E-2</v>
      </c>
      <c r="G339" s="609">
        <v>0.14541999999999999</v>
      </c>
    </row>
    <row r="340" spans="1:7">
      <c r="A340" s="608" t="s">
        <v>12129</v>
      </c>
      <c r="B340" s="609">
        <v>1.47E-2</v>
      </c>
      <c r="C340" s="609">
        <v>0.24778</v>
      </c>
      <c r="D340" s="609">
        <v>0.21918000000000001</v>
      </c>
      <c r="E340" s="609">
        <v>0.16918</v>
      </c>
      <c r="F340" s="609">
        <v>1.9099999999999999E-2</v>
      </c>
      <c r="G340" s="609">
        <v>0.15007999999999999</v>
      </c>
    </row>
    <row r="341" spans="1:7">
      <c r="A341" s="608" t="s">
        <v>12130</v>
      </c>
      <c r="B341" s="609">
        <v>1.491E-2</v>
      </c>
      <c r="C341" s="609">
        <v>0.23633000000000001</v>
      </c>
      <c r="D341" s="609">
        <v>0.22112000000000001</v>
      </c>
      <c r="E341" s="609">
        <v>0.16216</v>
      </c>
      <c r="F341" s="609">
        <v>1.8669999999999999E-2</v>
      </c>
      <c r="G341" s="609">
        <v>0.14349000000000001</v>
      </c>
    </row>
    <row r="342" spans="1:7">
      <c r="A342" s="608" t="s">
        <v>12131</v>
      </c>
      <c r="B342" s="609">
        <v>1.472E-2</v>
      </c>
      <c r="C342" s="609">
        <v>0.23472000000000001</v>
      </c>
      <c r="D342" s="609">
        <v>0.22183</v>
      </c>
      <c r="E342" s="609">
        <v>0.16016</v>
      </c>
      <c r="F342" s="609">
        <v>1.8919999999999999E-2</v>
      </c>
      <c r="G342" s="609">
        <v>0.14124</v>
      </c>
    </row>
    <row r="343" spans="1:7">
      <c r="A343" s="608" t="s">
        <v>12132</v>
      </c>
      <c r="B343" s="609">
        <v>1.4829999999999999E-2</v>
      </c>
      <c r="C343" s="609">
        <v>0.22902</v>
      </c>
      <c r="D343" s="609">
        <v>0.22456999999999999</v>
      </c>
      <c r="E343" s="609">
        <v>0.15917000000000001</v>
      </c>
      <c r="F343" s="609">
        <v>1.8509999999999999E-2</v>
      </c>
      <c r="G343" s="609">
        <v>0.14066000000000001</v>
      </c>
    </row>
    <row r="344" spans="1:7">
      <c r="A344" s="608" t="s">
        <v>12133</v>
      </c>
      <c r="B344" s="609">
        <v>1.4829999999999999E-2</v>
      </c>
      <c r="C344" s="609">
        <v>0.22844999999999999</v>
      </c>
      <c r="D344" s="609">
        <v>0.22478000000000001</v>
      </c>
      <c r="E344" s="609">
        <v>0.15872</v>
      </c>
      <c r="F344" s="609">
        <v>1.8749999999999999E-2</v>
      </c>
      <c r="G344" s="609">
        <v>0.13997000000000001</v>
      </c>
    </row>
    <row r="345" spans="1:7">
      <c r="A345" s="608" t="s">
        <v>12134</v>
      </c>
      <c r="B345" s="609">
        <v>1.487E-2</v>
      </c>
      <c r="C345" s="609">
        <v>0.22764999999999999</v>
      </c>
      <c r="D345" s="609">
        <v>0.22503999999999999</v>
      </c>
      <c r="E345" s="609">
        <v>0.15816</v>
      </c>
      <c r="F345" s="609">
        <v>1.8499999999999999E-2</v>
      </c>
      <c r="G345" s="609">
        <v>0.13966000000000001</v>
      </c>
    </row>
    <row r="346" spans="1:7">
      <c r="A346" s="608" t="s">
        <v>12135</v>
      </c>
      <c r="B346" s="609">
        <v>1.4630000000000001E-2</v>
      </c>
      <c r="C346" s="609">
        <v>0.22034999999999999</v>
      </c>
      <c r="D346" s="609">
        <v>0.22728000000000001</v>
      </c>
      <c r="E346" s="609">
        <v>0.15397</v>
      </c>
      <c r="F346" s="609">
        <v>1.882E-2</v>
      </c>
      <c r="G346" s="609">
        <v>0.13514999999999999</v>
      </c>
    </row>
    <row r="347" spans="1:7">
      <c r="A347" s="608" t="s">
        <v>12136</v>
      </c>
      <c r="B347" s="609">
        <v>1.4590000000000001E-2</v>
      </c>
      <c r="C347" s="609">
        <v>0.22040000000000001</v>
      </c>
      <c r="D347" s="609">
        <v>0.22774</v>
      </c>
      <c r="E347" s="609">
        <v>0.15398000000000001</v>
      </c>
      <c r="F347" s="609">
        <v>1.9099999999999999E-2</v>
      </c>
      <c r="G347" s="609">
        <v>0.13488</v>
      </c>
    </row>
    <row r="348" spans="1:7">
      <c r="A348" s="608" t="s">
        <v>12137</v>
      </c>
      <c r="B348" s="609">
        <v>1.4789999999999999E-2</v>
      </c>
      <c r="C348" s="609">
        <v>0.22031999999999999</v>
      </c>
      <c r="D348" s="609">
        <v>0.22872000000000001</v>
      </c>
      <c r="E348" s="609">
        <v>0.15443000000000001</v>
      </c>
      <c r="F348" s="609">
        <v>1.8849999999999999E-2</v>
      </c>
      <c r="G348" s="609">
        <v>0.13558000000000001</v>
      </c>
    </row>
    <row r="349" spans="1:7">
      <c r="A349" s="608" t="s">
        <v>12138</v>
      </c>
      <c r="B349" s="609">
        <v>1.473E-2</v>
      </c>
      <c r="C349" s="609">
        <v>0.21915999999999999</v>
      </c>
      <c r="D349" s="609">
        <v>0.22911000000000001</v>
      </c>
      <c r="E349" s="609">
        <v>0.15218000000000001</v>
      </c>
      <c r="F349" s="609">
        <v>1.9019999999999999E-2</v>
      </c>
      <c r="G349" s="609">
        <v>0.13316</v>
      </c>
    </row>
    <row r="350" spans="1:7">
      <c r="A350" s="608" t="s">
        <v>12139</v>
      </c>
      <c r="B350" s="609">
        <v>1.4319999999999999E-2</v>
      </c>
      <c r="C350" s="609">
        <v>0.219</v>
      </c>
      <c r="D350" s="609">
        <v>0.22882</v>
      </c>
      <c r="E350" s="609">
        <v>0.15026999999999999</v>
      </c>
      <c r="F350" s="609">
        <v>1.9769999999999999E-2</v>
      </c>
      <c r="G350" s="609">
        <v>0.1305</v>
      </c>
    </row>
    <row r="351" spans="1:7">
      <c r="A351" s="608" t="s">
        <v>12140</v>
      </c>
      <c r="B351" s="609">
        <v>1.421E-2</v>
      </c>
      <c r="C351" s="609">
        <v>0.23547999999999999</v>
      </c>
      <c r="D351" s="609">
        <v>0.23044999999999999</v>
      </c>
      <c r="E351" s="609">
        <v>0.15465000000000001</v>
      </c>
      <c r="F351" s="609">
        <v>2.017E-2</v>
      </c>
      <c r="G351" s="609">
        <v>0.13447999999999999</v>
      </c>
    </row>
    <row r="352" spans="1:7">
      <c r="A352" s="608" t="s">
        <v>12141</v>
      </c>
      <c r="B352" s="609">
        <v>1.423E-2</v>
      </c>
      <c r="C352" s="609">
        <v>0.22055</v>
      </c>
      <c r="D352" s="609">
        <v>0.23125999999999999</v>
      </c>
      <c r="E352" s="609">
        <v>0.15018000000000001</v>
      </c>
      <c r="F352" s="609">
        <v>2.0049999999999998E-2</v>
      </c>
      <c r="G352" s="609">
        <v>0.13013</v>
      </c>
    </row>
    <row r="353" spans="1:7">
      <c r="A353" s="608" t="s">
        <v>12142</v>
      </c>
      <c r="B353" s="609">
        <v>1.4330000000000001E-2</v>
      </c>
      <c r="C353" s="609">
        <v>0.22222</v>
      </c>
      <c r="D353" s="609">
        <v>0.23149</v>
      </c>
      <c r="E353" s="609">
        <v>0.15079000000000001</v>
      </c>
      <c r="F353" s="609">
        <v>2.002E-2</v>
      </c>
      <c r="G353" s="609">
        <v>0.13077</v>
      </c>
    </row>
    <row r="354" spans="1:7">
      <c r="A354" s="608" t="s">
        <v>12143</v>
      </c>
      <c r="B354" s="609">
        <v>1.43E-2</v>
      </c>
      <c r="C354" s="609">
        <v>0.21942</v>
      </c>
      <c r="D354" s="609">
        <v>0.23141</v>
      </c>
      <c r="E354" s="609">
        <v>0.15010000000000001</v>
      </c>
      <c r="F354" s="609">
        <v>2.0299999999999999E-2</v>
      </c>
      <c r="G354" s="609">
        <v>0.1298</v>
      </c>
    </row>
    <row r="355" spans="1:7">
      <c r="A355" s="608" t="s">
        <v>12144</v>
      </c>
      <c r="B355" s="609">
        <v>1.4409999999999999E-2</v>
      </c>
      <c r="C355" s="609">
        <v>0.21970999999999999</v>
      </c>
      <c r="D355" s="609">
        <v>0.23141</v>
      </c>
      <c r="E355" s="609">
        <v>0.15432000000000001</v>
      </c>
      <c r="F355" s="609">
        <v>2.0219999999999998E-2</v>
      </c>
      <c r="G355" s="609">
        <v>0.1341</v>
      </c>
    </row>
    <row r="356" spans="1:7">
      <c r="A356" s="608" t="s">
        <v>12145</v>
      </c>
      <c r="B356" s="609">
        <v>1.4959999999999999E-2</v>
      </c>
      <c r="C356" s="609">
        <v>0.22553999999999999</v>
      </c>
      <c r="D356" s="609">
        <v>0.23485</v>
      </c>
      <c r="E356" s="609">
        <v>0.18332999999999999</v>
      </c>
      <c r="F356" s="609">
        <v>2.035E-2</v>
      </c>
      <c r="G356" s="609">
        <v>0.16298000000000001</v>
      </c>
    </row>
    <row r="357" spans="1:7">
      <c r="A357" s="608" t="s">
        <v>12146</v>
      </c>
      <c r="B357" s="609">
        <v>1.477E-2</v>
      </c>
      <c r="C357" s="609">
        <v>0.22921</v>
      </c>
      <c r="D357" s="609">
        <v>0.24138000000000001</v>
      </c>
      <c r="E357" s="609">
        <v>0.15805</v>
      </c>
      <c r="F357" s="609">
        <v>1.992E-2</v>
      </c>
      <c r="G357" s="609">
        <v>0.13813</v>
      </c>
    </row>
    <row r="358" spans="1:7">
      <c r="A358" s="608" t="s">
        <v>12147</v>
      </c>
      <c r="B358" s="609">
        <v>1.4659999999999999E-2</v>
      </c>
      <c r="C358" s="609">
        <v>0.2319</v>
      </c>
      <c r="D358" s="609">
        <v>0.24168999999999999</v>
      </c>
      <c r="E358" s="609">
        <v>0.15872</v>
      </c>
      <c r="F358" s="609">
        <v>2.0369999999999999E-2</v>
      </c>
      <c r="G358" s="609">
        <v>0.13835</v>
      </c>
    </row>
    <row r="359" spans="1:7">
      <c r="A359" s="608" t="s">
        <v>12148</v>
      </c>
      <c r="B359" s="609">
        <v>1.46E-2</v>
      </c>
      <c r="C359" s="609">
        <v>0.23191999999999999</v>
      </c>
      <c r="D359" s="609">
        <v>0.23305999999999999</v>
      </c>
      <c r="E359" s="609">
        <v>0.15847</v>
      </c>
      <c r="F359" s="609">
        <v>2.1149999999999999E-2</v>
      </c>
      <c r="G359" s="609">
        <v>0.13732</v>
      </c>
    </row>
    <row r="360" spans="1:7">
      <c r="A360" s="608" t="s">
        <v>12149</v>
      </c>
      <c r="B360" s="609">
        <v>1.4659999999999999E-2</v>
      </c>
      <c r="C360" s="609">
        <v>0.23158000000000001</v>
      </c>
      <c r="D360" s="609">
        <v>0.23321</v>
      </c>
      <c r="E360" s="609">
        <v>0.15848000000000001</v>
      </c>
      <c r="F360" s="609">
        <v>2.085E-2</v>
      </c>
      <c r="G360" s="609">
        <v>0.13763</v>
      </c>
    </row>
    <row r="361" spans="1:7">
      <c r="A361" s="608" t="s">
        <v>12150</v>
      </c>
      <c r="B361" s="609">
        <v>1.473E-2</v>
      </c>
      <c r="C361" s="609">
        <v>0.23277</v>
      </c>
      <c r="D361" s="609">
        <v>0.23472000000000001</v>
      </c>
      <c r="E361" s="609">
        <v>0.15937999999999999</v>
      </c>
      <c r="F361" s="609">
        <v>2.1049999999999999E-2</v>
      </c>
      <c r="G361" s="609">
        <v>0.13833000000000001</v>
      </c>
    </row>
    <row r="362" spans="1:7">
      <c r="A362" s="608" t="s">
        <v>12151</v>
      </c>
      <c r="B362" s="609">
        <v>1.47E-2</v>
      </c>
      <c r="C362" s="609">
        <v>0.23416000000000001</v>
      </c>
      <c r="D362" s="609">
        <v>0.23469999999999999</v>
      </c>
      <c r="E362" s="609">
        <v>0.15966</v>
      </c>
      <c r="F362" s="609">
        <v>2.1000000000000001E-2</v>
      </c>
      <c r="G362" s="609">
        <v>0.13866000000000001</v>
      </c>
    </row>
    <row r="363" spans="1:7">
      <c r="A363" s="608" t="s">
        <v>12152</v>
      </c>
      <c r="B363" s="609">
        <v>1.461E-2</v>
      </c>
      <c r="C363" s="609">
        <v>0.23471</v>
      </c>
      <c r="D363" s="609">
        <v>0.23386999999999999</v>
      </c>
      <c r="E363" s="609">
        <v>0.15952</v>
      </c>
      <c r="F363" s="609">
        <v>2.095E-2</v>
      </c>
      <c r="G363" s="609">
        <v>0.13857</v>
      </c>
    </row>
    <row r="364" spans="1:7">
      <c r="A364" s="608" t="s">
        <v>12153</v>
      </c>
      <c r="B364" s="609">
        <v>1.468E-2</v>
      </c>
      <c r="C364" s="609">
        <v>0.23321</v>
      </c>
      <c r="D364" s="609">
        <v>0.23532</v>
      </c>
      <c r="E364" s="609">
        <v>0.15906999999999999</v>
      </c>
      <c r="F364" s="609">
        <v>2.1000000000000001E-2</v>
      </c>
      <c r="G364" s="609">
        <v>0.13807</v>
      </c>
    </row>
    <row r="365" spans="1:7">
      <c r="A365" s="608" t="s">
        <v>12154</v>
      </c>
      <c r="B365" s="609">
        <v>1.4619999999999999E-2</v>
      </c>
      <c r="C365" s="609">
        <v>0.22958999999999999</v>
      </c>
      <c r="D365" s="609">
        <v>0.23565</v>
      </c>
      <c r="E365" s="609">
        <v>0.15703</v>
      </c>
      <c r="F365" s="609">
        <v>2.1420000000000002E-2</v>
      </c>
      <c r="G365" s="609">
        <v>0.13561000000000001</v>
      </c>
    </row>
    <row r="366" spans="1:7">
      <c r="A366" s="608" t="s">
        <v>12155</v>
      </c>
      <c r="B366" s="609">
        <v>1.46E-2</v>
      </c>
      <c r="C366" s="609">
        <v>0.22817000000000001</v>
      </c>
      <c r="D366" s="609">
        <v>0.23272000000000001</v>
      </c>
      <c r="E366" s="609">
        <v>0.15619</v>
      </c>
      <c r="F366" s="609">
        <v>2.102E-2</v>
      </c>
      <c r="G366" s="609">
        <v>0.13517000000000001</v>
      </c>
    </row>
    <row r="367" spans="1:7">
      <c r="A367" s="608" t="s">
        <v>12156</v>
      </c>
      <c r="B367" s="609">
        <v>1.4659999999999999E-2</v>
      </c>
      <c r="C367" s="609">
        <v>0.22935</v>
      </c>
      <c r="D367" s="609">
        <v>0.23433000000000001</v>
      </c>
      <c r="E367" s="609">
        <v>0.15679000000000001</v>
      </c>
      <c r="F367" s="609">
        <v>2.0750000000000001E-2</v>
      </c>
      <c r="G367" s="609">
        <v>0.13603999999999999</v>
      </c>
    </row>
    <row r="368" spans="1:7">
      <c r="A368" s="608" t="s">
        <v>12157</v>
      </c>
      <c r="B368" s="609">
        <v>1.472E-2</v>
      </c>
      <c r="C368" s="609">
        <v>0.23472999999999999</v>
      </c>
      <c r="D368" s="609">
        <v>0.23435</v>
      </c>
      <c r="E368" s="609">
        <v>0.15828999999999999</v>
      </c>
      <c r="F368" s="609">
        <v>2.0500000000000001E-2</v>
      </c>
      <c r="G368" s="609">
        <v>0.13779</v>
      </c>
    </row>
    <row r="369" spans="1:7">
      <c r="A369" s="608" t="s">
        <v>12158</v>
      </c>
      <c r="B369" s="609">
        <v>1.4789999999999999E-2</v>
      </c>
      <c r="C369" s="609">
        <v>0.23243</v>
      </c>
      <c r="D369" s="609">
        <v>0.23452999999999999</v>
      </c>
      <c r="E369" s="609">
        <v>0.15808</v>
      </c>
      <c r="F369" s="609">
        <v>2.0459999999999999E-2</v>
      </c>
      <c r="G369" s="609">
        <v>0.13761999999999999</v>
      </c>
    </row>
    <row r="370" spans="1:7">
      <c r="A370" s="608" t="s">
        <v>12159</v>
      </c>
      <c r="B370" s="609">
        <v>1.49E-2</v>
      </c>
      <c r="C370" s="609">
        <v>0.22966</v>
      </c>
      <c r="D370" s="609">
        <v>0.23746</v>
      </c>
      <c r="E370" s="609">
        <v>0.15684999999999999</v>
      </c>
      <c r="F370" s="609">
        <v>2.0070000000000001E-2</v>
      </c>
      <c r="G370" s="609">
        <v>0.13678000000000001</v>
      </c>
    </row>
    <row r="371" spans="1:7">
      <c r="A371" s="608" t="s">
        <v>12160</v>
      </c>
      <c r="B371" s="609">
        <v>1.4749999999999999E-2</v>
      </c>
      <c r="C371" s="609">
        <v>0.22691</v>
      </c>
      <c r="D371" s="609">
        <v>0.24432999999999999</v>
      </c>
      <c r="E371" s="609">
        <v>0.15509000000000001</v>
      </c>
      <c r="F371" s="609">
        <v>2.035E-2</v>
      </c>
      <c r="G371" s="609">
        <v>0.13474</v>
      </c>
    </row>
    <row r="372" spans="1:7">
      <c r="A372" s="608" t="s">
        <v>12161</v>
      </c>
      <c r="B372" s="609">
        <v>1.478E-2</v>
      </c>
      <c r="C372" s="609">
        <v>0.22656000000000001</v>
      </c>
      <c r="D372" s="609">
        <v>0.24340000000000001</v>
      </c>
      <c r="E372" s="609">
        <v>0.15587999999999999</v>
      </c>
      <c r="F372" s="609">
        <v>2.0799999999999999E-2</v>
      </c>
      <c r="G372" s="609">
        <v>0.13508000000000001</v>
      </c>
    </row>
    <row r="373" spans="1:7">
      <c r="A373" s="608" t="s">
        <v>12162</v>
      </c>
      <c r="B373" s="609">
        <v>1.4710000000000001E-2</v>
      </c>
      <c r="C373" s="609">
        <v>0.22659000000000001</v>
      </c>
      <c r="D373" s="609">
        <v>0.24332999999999999</v>
      </c>
      <c r="E373" s="609">
        <v>0.15590000000000001</v>
      </c>
      <c r="F373" s="609">
        <v>2.0670000000000001E-2</v>
      </c>
      <c r="G373" s="609">
        <v>0.13522999999999999</v>
      </c>
    </row>
    <row r="374" spans="1:7">
      <c r="A374" s="608" t="s">
        <v>12163</v>
      </c>
      <c r="B374" s="609">
        <v>1.4800000000000001E-2</v>
      </c>
      <c r="C374" s="609">
        <v>0.22735</v>
      </c>
      <c r="D374" s="609">
        <v>0.24338000000000001</v>
      </c>
      <c r="E374" s="609">
        <v>0.15651999999999999</v>
      </c>
      <c r="F374" s="609">
        <v>2.0820000000000002E-2</v>
      </c>
      <c r="G374" s="609">
        <v>0.13569999999999999</v>
      </c>
    </row>
    <row r="375" spans="1:7">
      <c r="A375" s="608" t="s">
        <v>12164</v>
      </c>
      <c r="B375" s="609">
        <v>1.4840000000000001E-2</v>
      </c>
      <c r="C375" s="609">
        <v>0.22695000000000001</v>
      </c>
      <c r="D375" s="609">
        <v>0.24340999999999999</v>
      </c>
      <c r="E375" s="609">
        <v>0.15670000000000001</v>
      </c>
      <c r="F375" s="609">
        <v>2.0930000000000001E-2</v>
      </c>
      <c r="G375" s="609">
        <v>0.13577</v>
      </c>
    </row>
    <row r="376" spans="1:7">
      <c r="A376" s="608" t="s">
        <v>12165</v>
      </c>
      <c r="B376" s="609">
        <v>1.494E-2</v>
      </c>
      <c r="C376" s="609">
        <v>0.22634000000000001</v>
      </c>
      <c r="D376" s="609">
        <v>0.25172</v>
      </c>
      <c r="E376" s="609">
        <v>0.15761</v>
      </c>
      <c r="F376" s="609">
        <v>2.0799999999999999E-2</v>
      </c>
      <c r="G376" s="609">
        <v>0.13680999999999999</v>
      </c>
    </row>
    <row r="377" spans="1:7">
      <c r="A377" s="608" t="s">
        <v>12166</v>
      </c>
      <c r="B377" s="609">
        <v>1.507E-2</v>
      </c>
      <c r="C377" s="609">
        <v>0.22624</v>
      </c>
      <c r="D377" s="609">
        <v>0.25176999999999999</v>
      </c>
      <c r="E377" s="609">
        <v>0.15790999999999999</v>
      </c>
      <c r="F377" s="609">
        <v>2.0899999999999998E-2</v>
      </c>
      <c r="G377" s="609">
        <v>0.13700999999999999</v>
      </c>
    </row>
    <row r="378" spans="1:7">
      <c r="A378" s="608" t="s">
        <v>12167</v>
      </c>
      <c r="B378" s="609">
        <v>1.511E-2</v>
      </c>
      <c r="C378" s="609">
        <v>0.22475000000000001</v>
      </c>
      <c r="D378" s="609">
        <v>0.24479000000000001</v>
      </c>
      <c r="E378" s="609">
        <v>0.1575</v>
      </c>
      <c r="F378" s="609">
        <v>2.1000000000000001E-2</v>
      </c>
      <c r="G378" s="609">
        <v>0.13650000000000001</v>
      </c>
    </row>
    <row r="379" spans="1:7">
      <c r="A379" s="608" t="s">
        <v>12168</v>
      </c>
      <c r="B379" s="609">
        <v>1.495E-2</v>
      </c>
      <c r="C379" s="609">
        <v>0.22364000000000001</v>
      </c>
      <c r="D379" s="609">
        <v>0.24471000000000001</v>
      </c>
      <c r="E379" s="609">
        <v>0.15567</v>
      </c>
      <c r="F379" s="609">
        <v>2.112E-2</v>
      </c>
      <c r="G379" s="609">
        <v>0.13455</v>
      </c>
    </row>
    <row r="380" spans="1:7">
      <c r="A380" s="608" t="s">
        <v>12169</v>
      </c>
      <c r="B380" s="609">
        <v>1.451E-2</v>
      </c>
      <c r="C380" s="609">
        <v>0.21998999999999999</v>
      </c>
      <c r="D380" s="609">
        <v>0.24406</v>
      </c>
      <c r="E380" s="609">
        <v>0.15362000000000001</v>
      </c>
      <c r="F380" s="609">
        <v>2.155E-2</v>
      </c>
      <c r="G380" s="609">
        <v>0.13206999999999999</v>
      </c>
    </row>
    <row r="381" spans="1:7">
      <c r="A381" s="608" t="s">
        <v>12170</v>
      </c>
      <c r="B381" s="609">
        <v>1.4540000000000001E-2</v>
      </c>
      <c r="C381" s="609">
        <v>0.22403000000000001</v>
      </c>
      <c r="D381" s="609">
        <v>0.25155</v>
      </c>
      <c r="E381" s="609">
        <v>0.15609000000000001</v>
      </c>
      <c r="F381" s="609">
        <v>2.1669999999999998E-2</v>
      </c>
      <c r="G381" s="609">
        <v>0.13442000000000001</v>
      </c>
    </row>
    <row r="382" spans="1:7">
      <c r="A382" s="608" t="s">
        <v>12171</v>
      </c>
      <c r="B382" s="609">
        <v>1.447E-2</v>
      </c>
      <c r="C382" s="609">
        <v>0.22520999999999999</v>
      </c>
      <c r="D382" s="609">
        <v>0.25162000000000001</v>
      </c>
      <c r="E382" s="609">
        <v>0.15615999999999999</v>
      </c>
      <c r="F382" s="609">
        <v>2.1950000000000001E-2</v>
      </c>
      <c r="G382" s="609">
        <v>0.13421</v>
      </c>
    </row>
    <row r="383" spans="1:7">
      <c r="A383" s="608" t="s">
        <v>12172</v>
      </c>
      <c r="B383" s="609">
        <v>1.457E-2</v>
      </c>
      <c r="C383" s="609">
        <v>0.22447</v>
      </c>
      <c r="D383" s="609">
        <v>0.25161</v>
      </c>
      <c r="E383" s="609">
        <v>0.15617</v>
      </c>
      <c r="F383" s="609">
        <v>2.1950000000000001E-2</v>
      </c>
      <c r="G383" s="609">
        <v>0.13422000000000001</v>
      </c>
    </row>
    <row r="384" spans="1:7">
      <c r="A384" s="608" t="s">
        <v>12173</v>
      </c>
      <c r="B384" s="609">
        <v>1.456E-2</v>
      </c>
      <c r="C384" s="609">
        <v>0.22445000000000001</v>
      </c>
      <c r="D384" s="609">
        <v>0.25181999999999999</v>
      </c>
      <c r="E384" s="609">
        <v>0.15594</v>
      </c>
      <c r="F384" s="609">
        <v>2.1899999999999999E-2</v>
      </c>
      <c r="G384" s="609">
        <v>0.13403999999999999</v>
      </c>
    </row>
    <row r="385" spans="1:7">
      <c r="A385" s="608" t="s">
        <v>12174</v>
      </c>
      <c r="B385" s="609">
        <v>1.4630000000000001E-2</v>
      </c>
      <c r="C385" s="609">
        <v>0.22339999999999999</v>
      </c>
      <c r="D385" s="609">
        <v>0.25179000000000001</v>
      </c>
      <c r="E385" s="609">
        <v>0.15592</v>
      </c>
      <c r="F385" s="609">
        <v>2.18E-2</v>
      </c>
      <c r="G385" s="609">
        <v>0.13411999999999999</v>
      </c>
    </row>
    <row r="386" spans="1:7">
      <c r="A386" s="608" t="s">
        <v>12175</v>
      </c>
      <c r="B386" s="609">
        <v>1.468E-2</v>
      </c>
      <c r="C386" s="609">
        <v>0.22192000000000001</v>
      </c>
      <c r="D386" s="609">
        <v>0.25019999999999998</v>
      </c>
      <c r="E386" s="609">
        <v>0.15601999999999999</v>
      </c>
      <c r="F386" s="609">
        <v>2.137E-2</v>
      </c>
      <c r="G386" s="609">
        <v>0.13464999999999999</v>
      </c>
    </row>
    <row r="387" spans="1:7">
      <c r="A387" s="608" t="s">
        <v>12176</v>
      </c>
      <c r="B387" s="609">
        <v>1.478E-2</v>
      </c>
      <c r="C387" s="609">
        <v>0.21637000000000001</v>
      </c>
      <c r="D387" s="609">
        <v>0.24448</v>
      </c>
      <c r="E387" s="609">
        <v>0.15404000000000001</v>
      </c>
      <c r="F387" s="609">
        <v>2.0969999999999999E-2</v>
      </c>
      <c r="G387" s="609">
        <v>0.13306999999999999</v>
      </c>
    </row>
    <row r="388" spans="1:7">
      <c r="A388" s="608" t="s">
        <v>12177</v>
      </c>
      <c r="B388" s="609">
        <v>1.447E-2</v>
      </c>
      <c r="C388" s="609">
        <v>0.21274999999999999</v>
      </c>
      <c r="D388" s="609">
        <v>0.24415999999999999</v>
      </c>
      <c r="E388" s="609">
        <v>0.15215000000000001</v>
      </c>
      <c r="F388" s="609">
        <v>2.1319999999999999E-2</v>
      </c>
      <c r="G388" s="609">
        <v>0.13083</v>
      </c>
    </row>
    <row r="389" spans="1:7">
      <c r="A389" s="608" t="s">
        <v>12178</v>
      </c>
      <c r="B389" s="609">
        <v>1.4449999999999999E-2</v>
      </c>
      <c r="C389" s="609">
        <v>0.21182000000000001</v>
      </c>
      <c r="D389" s="609">
        <v>0.24464</v>
      </c>
      <c r="E389" s="609">
        <v>0.15212999999999999</v>
      </c>
      <c r="F389" s="609">
        <v>2.1299999999999999E-2</v>
      </c>
      <c r="G389" s="609">
        <v>0.13083</v>
      </c>
    </row>
    <row r="390" spans="1:7">
      <c r="A390" s="608" t="s">
        <v>12179</v>
      </c>
      <c r="B390" s="609">
        <v>1.456E-2</v>
      </c>
      <c r="C390" s="609">
        <v>0.2142</v>
      </c>
      <c r="D390" s="609">
        <v>0.25041999999999998</v>
      </c>
      <c r="E390" s="609">
        <v>0.15223999999999999</v>
      </c>
      <c r="F390" s="609">
        <v>2.1170000000000001E-2</v>
      </c>
      <c r="G390" s="609">
        <v>0.13106999999999999</v>
      </c>
    </row>
    <row r="391" spans="1:7">
      <c r="A391" s="608" t="s">
        <v>12180</v>
      </c>
      <c r="B391" s="609">
        <v>1.4540000000000001E-2</v>
      </c>
      <c r="C391" s="609">
        <v>0.20927000000000001</v>
      </c>
      <c r="D391" s="609">
        <v>0.25003999999999998</v>
      </c>
      <c r="E391" s="609">
        <v>0.14946000000000001</v>
      </c>
      <c r="F391" s="609">
        <v>2.1170000000000001E-2</v>
      </c>
      <c r="G391" s="609">
        <v>0.12828999999999999</v>
      </c>
    </row>
    <row r="392" spans="1:7">
      <c r="A392" s="608" t="s">
        <v>12181</v>
      </c>
      <c r="B392" s="609">
        <v>1.448E-2</v>
      </c>
      <c r="C392" s="609">
        <v>0.20841999999999999</v>
      </c>
      <c r="D392" s="609">
        <v>0.24976999999999999</v>
      </c>
      <c r="E392" s="609">
        <v>0.14942</v>
      </c>
      <c r="F392" s="609">
        <v>2.1350000000000001E-2</v>
      </c>
      <c r="G392" s="609">
        <v>0.12806999999999999</v>
      </c>
    </row>
    <row r="393" spans="1:7">
      <c r="A393" s="608" t="s">
        <v>12182</v>
      </c>
      <c r="B393" s="609">
        <v>1.4449999999999999E-2</v>
      </c>
      <c r="C393" s="609">
        <v>0.21071000000000001</v>
      </c>
      <c r="D393" s="609">
        <v>0.24997</v>
      </c>
      <c r="E393" s="609">
        <v>0.15085000000000001</v>
      </c>
      <c r="F393" s="609">
        <v>2.12E-2</v>
      </c>
      <c r="G393" s="609">
        <v>0.12964999999999999</v>
      </c>
    </row>
    <row r="394" spans="1:7">
      <c r="A394" s="608" t="s">
        <v>12183</v>
      </c>
      <c r="B394" s="609">
        <v>1.4659999999999999E-2</v>
      </c>
      <c r="C394" s="609">
        <v>0.21152000000000001</v>
      </c>
      <c r="D394" s="609">
        <v>0.25090000000000001</v>
      </c>
      <c r="E394" s="609">
        <v>0.15162</v>
      </c>
      <c r="F394" s="609">
        <v>2.1170000000000001E-2</v>
      </c>
      <c r="G394" s="609">
        <v>0.13045000000000001</v>
      </c>
    </row>
    <row r="395" spans="1:7">
      <c r="A395" s="608" t="s">
        <v>12184</v>
      </c>
      <c r="B395" s="609">
        <v>1.456E-2</v>
      </c>
      <c r="C395" s="609">
        <v>0.20466000000000001</v>
      </c>
      <c r="D395" s="609">
        <v>0.25319999999999998</v>
      </c>
      <c r="E395" s="609">
        <v>0.14849000000000001</v>
      </c>
      <c r="F395" s="609">
        <v>2.155E-2</v>
      </c>
      <c r="G395" s="609">
        <v>0.12694</v>
      </c>
    </row>
    <row r="396" spans="1:7">
      <c r="A396" s="608" t="s">
        <v>12185</v>
      </c>
      <c r="B396" s="609">
        <v>1.468E-2</v>
      </c>
      <c r="C396" s="609">
        <v>0.2039</v>
      </c>
      <c r="D396" s="609">
        <v>0.24929999999999999</v>
      </c>
      <c r="E396" s="609">
        <v>0.14907999999999999</v>
      </c>
      <c r="F396" s="609">
        <v>2.155E-2</v>
      </c>
      <c r="G396" s="609">
        <v>0.12753</v>
      </c>
    </row>
    <row r="397" spans="1:7">
      <c r="A397" s="608" t="s">
        <v>12186</v>
      </c>
      <c r="B397" s="609">
        <v>1.443E-2</v>
      </c>
      <c r="C397" s="609">
        <v>0.20347999999999999</v>
      </c>
      <c r="D397" s="609">
        <v>0.24970000000000001</v>
      </c>
      <c r="E397" s="609">
        <v>0.14824999999999999</v>
      </c>
      <c r="F397" s="609">
        <v>2.1219999999999999E-2</v>
      </c>
      <c r="G397" s="609">
        <v>0.12703</v>
      </c>
    </row>
    <row r="398" spans="1:7">
      <c r="A398" s="608" t="s">
        <v>12187</v>
      </c>
      <c r="B398" s="609">
        <v>1.41E-2</v>
      </c>
      <c r="C398" s="609">
        <v>0.20671</v>
      </c>
      <c r="D398" s="609">
        <v>0.24768000000000001</v>
      </c>
      <c r="E398" s="609">
        <v>0.14949000000000001</v>
      </c>
      <c r="F398" s="609">
        <v>2.1399999999999999E-2</v>
      </c>
      <c r="G398" s="609">
        <v>0.12809000000000001</v>
      </c>
    </row>
    <row r="399" spans="1:7">
      <c r="A399" s="608" t="s">
        <v>12188</v>
      </c>
      <c r="B399" s="609">
        <v>1.384E-2</v>
      </c>
      <c r="C399" s="609">
        <v>0.20569999999999999</v>
      </c>
      <c r="D399" s="609">
        <v>0.21609</v>
      </c>
      <c r="E399" s="609">
        <v>0.14846999999999999</v>
      </c>
      <c r="F399" s="609">
        <v>2.1399999999999999E-2</v>
      </c>
      <c r="G399" s="609">
        <v>0.12706999999999999</v>
      </c>
    </row>
    <row r="400" spans="1:7">
      <c r="A400" s="608" t="s">
        <v>12189</v>
      </c>
      <c r="B400" s="609">
        <v>1.4149999999999999E-2</v>
      </c>
      <c r="C400" s="609">
        <v>0.20608000000000001</v>
      </c>
      <c r="D400" s="609">
        <v>0.21745999999999999</v>
      </c>
      <c r="E400" s="609">
        <v>0.14754</v>
      </c>
      <c r="F400" s="609">
        <v>2.12E-2</v>
      </c>
      <c r="G400" s="609">
        <v>0.12634000000000001</v>
      </c>
    </row>
    <row r="401" spans="1:7">
      <c r="A401" s="608" t="s">
        <v>12190</v>
      </c>
      <c r="B401" s="609">
        <v>1.439E-2</v>
      </c>
      <c r="C401" s="609">
        <v>0.20252999999999999</v>
      </c>
      <c r="D401" s="609">
        <v>0.21890999999999999</v>
      </c>
      <c r="E401" s="609">
        <v>0.14774999999999999</v>
      </c>
      <c r="F401" s="609">
        <v>2.095E-2</v>
      </c>
      <c r="G401" s="609">
        <v>0.1268</v>
      </c>
    </row>
    <row r="402" spans="1:7">
      <c r="A402" s="608" t="s">
        <v>12191</v>
      </c>
      <c r="B402" s="609">
        <v>1.455E-2</v>
      </c>
      <c r="C402" s="609">
        <v>0.20286000000000001</v>
      </c>
      <c r="D402" s="609">
        <v>0.21903</v>
      </c>
      <c r="E402" s="609">
        <v>0.14818999999999999</v>
      </c>
      <c r="F402" s="609">
        <v>2.1299999999999999E-2</v>
      </c>
      <c r="G402" s="609">
        <v>0.12689</v>
      </c>
    </row>
    <row r="403" spans="1:7">
      <c r="A403" s="608" t="s">
        <v>12192</v>
      </c>
      <c r="B403" s="609">
        <v>1.4659999999999999E-2</v>
      </c>
      <c r="C403" s="609">
        <v>0.20276</v>
      </c>
      <c r="D403" s="609">
        <v>0.21842</v>
      </c>
      <c r="E403" s="609">
        <v>0.14846999999999999</v>
      </c>
      <c r="F403" s="609">
        <v>2.1149999999999999E-2</v>
      </c>
      <c r="G403" s="609">
        <v>0.12731999999999999</v>
      </c>
    </row>
    <row r="404" spans="1:7">
      <c r="A404" s="608" t="s">
        <v>12193</v>
      </c>
      <c r="B404" s="609">
        <v>1.4670000000000001E-2</v>
      </c>
      <c r="C404" s="609">
        <v>0.19994999999999999</v>
      </c>
      <c r="D404" s="609">
        <v>0.22147</v>
      </c>
      <c r="E404" s="609">
        <v>0.14721999999999999</v>
      </c>
      <c r="F404" s="609">
        <v>2.1299999999999999E-2</v>
      </c>
      <c r="G404" s="609">
        <v>0.12592</v>
      </c>
    </row>
    <row r="405" spans="1:7">
      <c r="A405" s="608" t="s">
        <v>12194</v>
      </c>
      <c r="B405" s="609">
        <v>1.456E-2</v>
      </c>
      <c r="C405" s="609">
        <v>0.20372999999999999</v>
      </c>
      <c r="D405" s="609">
        <v>0.22398000000000001</v>
      </c>
      <c r="E405" s="609">
        <v>0.14874000000000001</v>
      </c>
      <c r="F405" s="609">
        <v>2.102E-2</v>
      </c>
      <c r="G405" s="609">
        <v>0.12772</v>
      </c>
    </row>
    <row r="406" spans="1:7">
      <c r="A406" s="608" t="s">
        <v>12195</v>
      </c>
      <c r="B406" s="609">
        <v>1.5219999999999999E-2</v>
      </c>
      <c r="C406" s="609">
        <v>0.20596999999999999</v>
      </c>
      <c r="D406" s="609">
        <v>0.22969000000000001</v>
      </c>
      <c r="E406" s="609">
        <v>0.15075</v>
      </c>
      <c r="F406" s="609">
        <v>2.077E-2</v>
      </c>
      <c r="G406" s="609">
        <v>0.12998000000000001</v>
      </c>
    </row>
    <row r="407" spans="1:7">
      <c r="A407" s="608" t="s">
        <v>12196</v>
      </c>
      <c r="B407" s="609">
        <v>1.503E-2</v>
      </c>
      <c r="C407" s="609">
        <v>0.19450000000000001</v>
      </c>
      <c r="D407" s="609">
        <v>0.22919</v>
      </c>
      <c r="E407" s="609">
        <v>0.14507</v>
      </c>
      <c r="F407" s="609">
        <v>2.07E-2</v>
      </c>
      <c r="G407" s="609">
        <v>0.12436999999999999</v>
      </c>
    </row>
    <row r="408" spans="1:7">
      <c r="A408" s="608" t="s">
        <v>12197</v>
      </c>
      <c r="B408" s="609">
        <v>1.502E-2</v>
      </c>
      <c r="C408" s="609">
        <v>0.19277</v>
      </c>
      <c r="D408" s="609">
        <v>0.22974</v>
      </c>
      <c r="E408" s="609">
        <v>0.14448</v>
      </c>
      <c r="F408" s="609">
        <v>2.077E-2</v>
      </c>
      <c r="G408" s="609">
        <v>0.12371</v>
      </c>
    </row>
    <row r="409" spans="1:7">
      <c r="A409" s="608" t="s">
        <v>12198</v>
      </c>
      <c r="B409" s="609">
        <v>1.5140000000000001E-2</v>
      </c>
      <c r="C409" s="609">
        <v>0.19217999999999999</v>
      </c>
      <c r="D409" s="609">
        <v>0.25797999999999999</v>
      </c>
      <c r="E409" s="609">
        <v>0.14454</v>
      </c>
      <c r="F409" s="609">
        <v>2.0449999999999999E-2</v>
      </c>
      <c r="G409" s="609">
        <v>0.12409000000000001</v>
      </c>
    </row>
    <row r="410" spans="1:7">
      <c r="A410" s="608" t="s">
        <v>12199</v>
      </c>
      <c r="B410" s="609">
        <v>1.515E-2</v>
      </c>
      <c r="C410" s="609">
        <v>0.19045000000000001</v>
      </c>
      <c r="D410" s="609">
        <v>0.25858999999999999</v>
      </c>
      <c r="E410" s="609">
        <v>0.14479</v>
      </c>
      <c r="F410" s="609">
        <v>2.0049999999999998E-2</v>
      </c>
      <c r="G410" s="609">
        <v>0.12474</v>
      </c>
    </row>
    <row r="411" spans="1:7">
      <c r="A411" s="608" t="s">
        <v>12200</v>
      </c>
      <c r="B411" s="609">
        <v>1.519E-2</v>
      </c>
      <c r="C411" s="609">
        <v>0.20721999999999999</v>
      </c>
      <c r="D411" s="609">
        <v>0.25862000000000002</v>
      </c>
      <c r="E411" s="609">
        <v>0.15196000000000001</v>
      </c>
      <c r="F411" s="609">
        <v>2.0049999999999998E-2</v>
      </c>
      <c r="G411" s="609">
        <v>0.13191</v>
      </c>
    </row>
    <row r="412" spans="1:7">
      <c r="A412" s="608" t="s">
        <v>12201</v>
      </c>
      <c r="B412" s="609">
        <v>1.4919999999999999E-2</v>
      </c>
      <c r="C412" s="609">
        <v>0.20591999999999999</v>
      </c>
      <c r="D412" s="609">
        <v>0.25878000000000001</v>
      </c>
      <c r="E412" s="609">
        <v>0.15107000000000001</v>
      </c>
      <c r="F412" s="609">
        <v>2.0060000000000001E-2</v>
      </c>
      <c r="G412" s="609">
        <v>0.13100999999999999</v>
      </c>
    </row>
    <row r="413" spans="1:7">
      <c r="A413" s="608" t="s">
        <v>12202</v>
      </c>
      <c r="B413" s="609">
        <v>1.508E-2</v>
      </c>
      <c r="C413" s="609">
        <v>0.20582</v>
      </c>
      <c r="D413" s="609">
        <v>0.25568999999999997</v>
      </c>
      <c r="E413" s="609">
        <v>0.15207000000000001</v>
      </c>
      <c r="F413" s="609">
        <v>1.9800000000000002E-2</v>
      </c>
      <c r="G413" s="609">
        <v>0.13227</v>
      </c>
    </row>
    <row r="414" spans="1:7">
      <c r="A414" s="608" t="s">
        <v>12203</v>
      </c>
      <c r="B414" s="609">
        <v>1.507E-2</v>
      </c>
      <c r="C414" s="609">
        <v>0.22051999999999999</v>
      </c>
      <c r="D414" s="609">
        <v>0.25868999999999998</v>
      </c>
      <c r="E414" s="609">
        <v>0.15604999999999999</v>
      </c>
      <c r="F414" s="609">
        <v>2.0219999999999998E-2</v>
      </c>
      <c r="G414" s="609">
        <v>0.13583000000000001</v>
      </c>
    </row>
    <row r="415" spans="1:7">
      <c r="A415" s="608" t="s">
        <v>12204</v>
      </c>
      <c r="B415" s="609">
        <v>1.516E-2</v>
      </c>
      <c r="C415" s="609">
        <v>0.22589999999999999</v>
      </c>
      <c r="D415" s="609">
        <v>0.25907999999999998</v>
      </c>
      <c r="E415" s="609">
        <v>0.15773000000000001</v>
      </c>
      <c r="F415" s="609">
        <v>2.0150000000000001E-2</v>
      </c>
      <c r="G415" s="609">
        <v>0.13758000000000001</v>
      </c>
    </row>
    <row r="416" spans="1:7">
      <c r="A416" s="608" t="s">
        <v>12205</v>
      </c>
      <c r="B416" s="609">
        <v>1.511E-2</v>
      </c>
      <c r="C416" s="609">
        <v>0.22389000000000001</v>
      </c>
      <c r="D416" s="609">
        <v>0.25957999999999998</v>
      </c>
      <c r="E416" s="609">
        <v>0.15733</v>
      </c>
      <c r="F416" s="609">
        <v>1.992E-2</v>
      </c>
      <c r="G416" s="609">
        <v>0.13741</v>
      </c>
    </row>
    <row r="417" spans="1:7">
      <c r="A417" s="608" t="s">
        <v>12206</v>
      </c>
      <c r="B417" s="609">
        <v>1.52E-2</v>
      </c>
      <c r="C417" s="609">
        <v>0.22327</v>
      </c>
      <c r="D417" s="609">
        <v>0.25979000000000002</v>
      </c>
      <c r="E417" s="609">
        <v>0.15647</v>
      </c>
      <c r="F417" s="609">
        <v>2.0250000000000001E-2</v>
      </c>
      <c r="G417" s="609">
        <v>0.13622000000000001</v>
      </c>
    </row>
    <row r="418" spans="1:7">
      <c r="A418" s="608" t="s">
        <v>12207</v>
      </c>
      <c r="B418" s="609">
        <v>1.4829999999999999E-2</v>
      </c>
      <c r="C418" s="609">
        <v>0.22269</v>
      </c>
      <c r="D418" s="609">
        <v>0.25801000000000002</v>
      </c>
      <c r="E418" s="609">
        <v>0.15393000000000001</v>
      </c>
      <c r="F418" s="609">
        <v>1.9970000000000002E-2</v>
      </c>
      <c r="G418" s="609">
        <v>0.13396</v>
      </c>
    </row>
    <row r="419" spans="1:7">
      <c r="A419" s="608" t="s">
        <v>12208</v>
      </c>
      <c r="B419" s="609">
        <v>1.4829999999999999E-2</v>
      </c>
      <c r="C419" s="609">
        <v>0.22006000000000001</v>
      </c>
      <c r="D419" s="609">
        <v>0.25986999999999999</v>
      </c>
      <c r="E419" s="609">
        <v>0.15351000000000001</v>
      </c>
      <c r="F419" s="609">
        <v>2.0250000000000001E-2</v>
      </c>
      <c r="G419" s="609">
        <v>0.13325999999999999</v>
      </c>
    </row>
    <row r="420" spans="1:7">
      <c r="A420" s="608" t="s">
        <v>12209</v>
      </c>
      <c r="B420" s="609">
        <v>1.4749999999999999E-2</v>
      </c>
      <c r="C420" s="609">
        <v>0.21095</v>
      </c>
      <c r="D420" s="609">
        <v>0.25980999999999999</v>
      </c>
      <c r="E420" s="609">
        <v>0.14964</v>
      </c>
      <c r="F420" s="609">
        <v>2.0219999999999998E-2</v>
      </c>
      <c r="G420" s="609">
        <v>0.12942000000000001</v>
      </c>
    </row>
    <row r="421" spans="1:7">
      <c r="A421" s="608" t="s">
        <v>12210</v>
      </c>
      <c r="B421" s="609">
        <v>1.4880000000000001E-2</v>
      </c>
      <c r="C421" s="609">
        <v>0.21612999999999999</v>
      </c>
      <c r="D421" s="609">
        <v>0.25968999999999998</v>
      </c>
      <c r="E421" s="609">
        <v>0.15110000000000001</v>
      </c>
      <c r="F421" s="609">
        <v>2.06E-2</v>
      </c>
      <c r="G421" s="609">
        <v>0.1305</v>
      </c>
    </row>
    <row r="422" spans="1:7">
      <c r="A422" s="608" t="s">
        <v>12211</v>
      </c>
      <c r="B422" s="609">
        <v>1.541E-2</v>
      </c>
      <c r="C422" s="609">
        <v>0.20931</v>
      </c>
      <c r="D422" s="609">
        <v>0.26007999999999998</v>
      </c>
      <c r="E422" s="609">
        <v>0.14993000000000001</v>
      </c>
      <c r="F422" s="609">
        <v>2.077E-2</v>
      </c>
      <c r="G422" s="609">
        <v>0.12916</v>
      </c>
    </row>
    <row r="423" spans="1:7">
      <c r="A423" s="608" t="s">
        <v>12212</v>
      </c>
      <c r="B423" s="609">
        <v>1.545E-2</v>
      </c>
      <c r="C423" s="609">
        <v>0.18681</v>
      </c>
      <c r="D423" s="609">
        <v>0.26034000000000002</v>
      </c>
      <c r="E423" s="609">
        <v>0.14141000000000001</v>
      </c>
      <c r="F423" s="609">
        <v>2.1000000000000001E-2</v>
      </c>
      <c r="G423" s="609">
        <v>0.12041</v>
      </c>
    </row>
    <row r="424" spans="1:7">
      <c r="A424" s="608" t="s">
        <v>12213</v>
      </c>
      <c r="B424" s="609">
        <v>1.5440000000000001E-2</v>
      </c>
      <c r="C424" s="609">
        <v>0.19753999999999999</v>
      </c>
      <c r="D424" s="609">
        <v>0.25640000000000002</v>
      </c>
      <c r="E424" s="609">
        <v>0.14574999999999999</v>
      </c>
      <c r="F424" s="609">
        <v>2.052E-2</v>
      </c>
      <c r="G424" s="609">
        <v>0.12523000000000001</v>
      </c>
    </row>
    <row r="425" spans="1:7">
      <c r="A425" s="608" t="s">
        <v>12214</v>
      </c>
      <c r="B425" s="609">
        <v>1.559E-2</v>
      </c>
      <c r="C425" s="609">
        <v>0.20311000000000001</v>
      </c>
      <c r="D425" s="609">
        <v>0.25750000000000001</v>
      </c>
      <c r="E425" s="609">
        <v>0.14823</v>
      </c>
      <c r="F425" s="609">
        <v>2.0199999999999999E-2</v>
      </c>
      <c r="G425" s="609">
        <v>0.12803</v>
      </c>
    </row>
    <row r="426" spans="1:7">
      <c r="A426" s="608" t="s">
        <v>12215</v>
      </c>
      <c r="B426" s="609">
        <v>1.575E-2</v>
      </c>
      <c r="C426" s="609">
        <v>0.20277999999999999</v>
      </c>
      <c r="D426" s="609">
        <v>0.25763000000000003</v>
      </c>
      <c r="E426" s="609">
        <v>0.14774000000000001</v>
      </c>
      <c r="F426" s="609">
        <v>2.0570000000000001E-2</v>
      </c>
      <c r="G426" s="609">
        <v>0.12717000000000001</v>
      </c>
    </row>
    <row r="427" spans="1:7">
      <c r="A427" s="608" t="s">
        <v>12216</v>
      </c>
      <c r="B427" s="609">
        <v>1.575E-2</v>
      </c>
      <c r="C427" s="609">
        <v>0.17679</v>
      </c>
      <c r="D427" s="609">
        <v>0.25741000000000003</v>
      </c>
      <c r="E427" s="609">
        <v>0.13658999999999999</v>
      </c>
      <c r="F427" s="609">
        <v>2.077E-2</v>
      </c>
      <c r="G427" s="609">
        <v>0.11582000000000001</v>
      </c>
    </row>
    <row r="428" spans="1:7">
      <c r="A428" s="608" t="s">
        <v>12217</v>
      </c>
      <c r="B428" s="609">
        <v>1.61E-2</v>
      </c>
      <c r="C428" s="609">
        <v>0.18096000000000001</v>
      </c>
      <c r="D428" s="609">
        <v>0.25752000000000003</v>
      </c>
      <c r="E428" s="609">
        <v>0.14229</v>
      </c>
      <c r="F428" s="609">
        <v>1.967E-2</v>
      </c>
      <c r="G428" s="609">
        <v>0.12262000000000001</v>
      </c>
    </row>
    <row r="429" spans="1:7">
      <c r="A429" s="608" t="s">
        <v>12218</v>
      </c>
      <c r="B429" s="609">
        <v>1.5869999999999999E-2</v>
      </c>
      <c r="C429" s="609">
        <v>0.20605999999999999</v>
      </c>
      <c r="D429" s="609">
        <v>0.25772</v>
      </c>
      <c r="E429" s="609">
        <v>0.15375</v>
      </c>
      <c r="F429" s="609">
        <v>2.01E-2</v>
      </c>
      <c r="G429" s="609">
        <v>0.13364999999999999</v>
      </c>
    </row>
    <row r="430" spans="1:7">
      <c r="A430" s="608" t="s">
        <v>12219</v>
      </c>
      <c r="B430" s="609">
        <v>1.6060000000000001E-2</v>
      </c>
      <c r="C430" s="609">
        <v>0.20058999999999999</v>
      </c>
      <c r="D430" s="609">
        <v>0.25794</v>
      </c>
      <c r="E430" s="609">
        <v>0.15387999999999999</v>
      </c>
      <c r="F430" s="609">
        <v>1.9650000000000001E-2</v>
      </c>
      <c r="G430" s="609">
        <v>0.13422999999999999</v>
      </c>
    </row>
    <row r="431" spans="1:7">
      <c r="A431" s="608" t="s">
        <v>12220</v>
      </c>
      <c r="B431" s="609">
        <v>1.6209999999999999E-2</v>
      </c>
      <c r="C431" s="609">
        <v>0.20036999999999999</v>
      </c>
      <c r="D431" s="609">
        <v>0.25835999999999998</v>
      </c>
      <c r="E431" s="609">
        <v>0.15353</v>
      </c>
      <c r="F431" s="609">
        <v>1.9800000000000002E-2</v>
      </c>
      <c r="G431" s="609">
        <v>0.13372999999999999</v>
      </c>
    </row>
    <row r="432" spans="1:7">
      <c r="A432" s="608" t="s">
        <v>12221</v>
      </c>
      <c r="B432" s="609">
        <v>1.626E-2</v>
      </c>
      <c r="C432" s="609">
        <v>0.20233000000000001</v>
      </c>
      <c r="D432" s="609">
        <v>0.25963000000000003</v>
      </c>
      <c r="E432" s="609">
        <v>0.15407999999999999</v>
      </c>
      <c r="F432" s="609">
        <v>2.0369999999999999E-2</v>
      </c>
      <c r="G432" s="609">
        <v>0.13371</v>
      </c>
    </row>
    <row r="433" spans="1:7">
      <c r="A433" s="608" t="s">
        <v>12222</v>
      </c>
      <c r="B433" s="609">
        <v>1.61E-2</v>
      </c>
      <c r="C433" s="609">
        <v>0.20255000000000001</v>
      </c>
      <c r="D433" s="609">
        <v>0.26027</v>
      </c>
      <c r="E433" s="609">
        <v>0.15406</v>
      </c>
      <c r="F433" s="609">
        <v>2.0500000000000001E-2</v>
      </c>
      <c r="G433" s="609">
        <v>0.13356000000000001</v>
      </c>
    </row>
    <row r="434" spans="1:7">
      <c r="A434" s="608" t="s">
        <v>12223</v>
      </c>
      <c r="B434" s="609">
        <v>1.6080000000000001E-2</v>
      </c>
      <c r="C434" s="609">
        <v>0.20685000000000001</v>
      </c>
      <c r="D434" s="609">
        <v>0.25934000000000001</v>
      </c>
      <c r="E434" s="609">
        <v>0.15640000000000001</v>
      </c>
      <c r="F434" s="609">
        <v>2.1149999999999999E-2</v>
      </c>
      <c r="G434" s="609">
        <v>0.13525000000000001</v>
      </c>
    </row>
    <row r="435" spans="1:7">
      <c r="A435" s="608" t="s">
        <v>12224</v>
      </c>
      <c r="B435" s="609">
        <v>1.5970000000000002E-2</v>
      </c>
      <c r="C435" s="609">
        <v>0.20746000000000001</v>
      </c>
      <c r="D435" s="609">
        <v>0.25944</v>
      </c>
      <c r="E435" s="609">
        <v>0.15611</v>
      </c>
      <c r="F435" s="609">
        <v>2.162E-2</v>
      </c>
      <c r="G435" s="609">
        <v>0.13449</v>
      </c>
    </row>
    <row r="436" spans="1:7">
      <c r="A436" s="608" t="s">
        <v>12225</v>
      </c>
      <c r="B436" s="609">
        <v>1.609E-2</v>
      </c>
      <c r="C436" s="609">
        <v>0.20663999999999999</v>
      </c>
      <c r="D436" s="609">
        <v>0.25938</v>
      </c>
      <c r="E436" s="609">
        <v>0.15644</v>
      </c>
      <c r="F436" s="609">
        <v>2.138E-2</v>
      </c>
      <c r="G436" s="609">
        <v>0.13506000000000001</v>
      </c>
    </row>
    <row r="437" spans="1:7">
      <c r="A437" s="608" t="s">
        <v>12226</v>
      </c>
      <c r="B437" s="609">
        <v>1.5959999999999998E-2</v>
      </c>
      <c r="C437" s="609">
        <v>0.20721999999999999</v>
      </c>
      <c r="D437" s="609">
        <v>0.25930999999999998</v>
      </c>
      <c r="E437" s="609">
        <v>0.15637000000000001</v>
      </c>
      <c r="F437" s="609">
        <v>2.0969999999999999E-2</v>
      </c>
      <c r="G437" s="609">
        <v>0.13539999999999999</v>
      </c>
    </row>
    <row r="438" spans="1:7">
      <c r="A438" s="608" t="s">
        <v>12227</v>
      </c>
      <c r="B438" s="609">
        <v>1.6060000000000001E-2</v>
      </c>
      <c r="C438" s="609">
        <v>0.20918999999999999</v>
      </c>
      <c r="D438" s="609">
        <v>0.25801000000000002</v>
      </c>
      <c r="E438" s="609">
        <v>0.15776999999999999</v>
      </c>
      <c r="F438" s="609">
        <v>2.1520000000000001E-2</v>
      </c>
      <c r="G438" s="609">
        <v>0.13625000000000001</v>
      </c>
    </row>
    <row r="439" spans="1:7">
      <c r="A439" s="608" t="s">
        <v>12228</v>
      </c>
      <c r="B439" s="609">
        <v>1.5980000000000001E-2</v>
      </c>
      <c r="C439" s="609">
        <v>0.22203999999999999</v>
      </c>
      <c r="D439" s="609">
        <v>0.25683</v>
      </c>
      <c r="E439" s="609">
        <v>0.15869</v>
      </c>
      <c r="F439" s="609">
        <v>2.1049999999999999E-2</v>
      </c>
      <c r="G439" s="609">
        <v>0.13764000000000001</v>
      </c>
    </row>
    <row r="440" spans="1:7">
      <c r="A440" s="608" t="s">
        <v>12229</v>
      </c>
      <c r="B440" s="609">
        <v>1.618E-2</v>
      </c>
      <c r="C440" s="609">
        <v>0.22117000000000001</v>
      </c>
      <c r="D440" s="609">
        <v>0.25635999999999998</v>
      </c>
      <c r="E440" s="609">
        <v>0.15928</v>
      </c>
      <c r="F440" s="609">
        <v>2.0219999999999998E-2</v>
      </c>
      <c r="G440" s="609">
        <v>0.13905999999999999</v>
      </c>
    </row>
    <row r="441" spans="1:7">
      <c r="A441" s="608" t="s">
        <v>12230</v>
      </c>
      <c r="B441" s="609">
        <v>1.6469999999999999E-2</v>
      </c>
      <c r="C441" s="609">
        <v>0.21872</v>
      </c>
      <c r="D441" s="609">
        <v>0.25634000000000001</v>
      </c>
      <c r="E441" s="609">
        <v>0.15952</v>
      </c>
      <c r="F441" s="609">
        <v>2.035E-2</v>
      </c>
      <c r="G441" s="609">
        <v>0.13916999999999999</v>
      </c>
    </row>
    <row r="442" spans="1:7">
      <c r="A442" s="608" t="s">
        <v>12231</v>
      </c>
      <c r="B442" s="609">
        <v>1.6389999999999998E-2</v>
      </c>
      <c r="C442" s="609">
        <v>0.21653</v>
      </c>
      <c r="D442" s="609">
        <v>0.25659999999999999</v>
      </c>
      <c r="E442" s="609">
        <v>0.15878</v>
      </c>
      <c r="F442" s="609">
        <v>2.035E-2</v>
      </c>
      <c r="G442" s="609">
        <v>0.13843</v>
      </c>
    </row>
    <row r="443" spans="1:7">
      <c r="A443" s="608" t="s">
        <v>12232</v>
      </c>
      <c r="B443" s="609">
        <v>1.6209999999999999E-2</v>
      </c>
      <c r="C443" s="609">
        <v>0.21898000000000001</v>
      </c>
      <c r="D443" s="609">
        <v>0.25724999999999998</v>
      </c>
      <c r="E443" s="609">
        <v>0.15933</v>
      </c>
      <c r="F443" s="609">
        <v>2.0310000000000002E-2</v>
      </c>
      <c r="G443" s="609">
        <v>0.13902</v>
      </c>
    </row>
    <row r="444" spans="1:7">
      <c r="A444" s="608" t="s">
        <v>12233</v>
      </c>
      <c r="B444" s="609">
        <v>1.6049999999999998E-2</v>
      </c>
      <c r="C444" s="609">
        <v>0.22492000000000001</v>
      </c>
      <c r="D444" s="609">
        <v>0.2576</v>
      </c>
      <c r="E444" s="609">
        <v>0.16026000000000001</v>
      </c>
      <c r="F444" s="609">
        <v>1.9949999999999999E-2</v>
      </c>
      <c r="G444" s="609">
        <v>0.14030999999999999</v>
      </c>
    </row>
    <row r="445" spans="1:7">
      <c r="A445" s="608" t="s">
        <v>12234</v>
      </c>
      <c r="B445" s="609">
        <v>1.5959999999999998E-2</v>
      </c>
      <c r="C445" s="609">
        <v>0.22419</v>
      </c>
      <c r="D445" s="609">
        <v>0.25725999999999999</v>
      </c>
      <c r="E445" s="609">
        <v>0.15977</v>
      </c>
      <c r="F445" s="609">
        <v>1.967E-2</v>
      </c>
      <c r="G445" s="609">
        <v>0.1401</v>
      </c>
    </row>
    <row r="446" spans="1:7">
      <c r="A446" s="608" t="s">
        <v>12235</v>
      </c>
      <c r="B446" s="609">
        <v>1.576E-2</v>
      </c>
      <c r="C446" s="609">
        <v>0.22445000000000001</v>
      </c>
      <c r="D446" s="609">
        <v>0.25707000000000002</v>
      </c>
      <c r="E446" s="609">
        <v>0.15906000000000001</v>
      </c>
      <c r="F446" s="609">
        <v>1.95E-2</v>
      </c>
      <c r="G446" s="609">
        <v>0.13955999999999999</v>
      </c>
    </row>
    <row r="447" spans="1:7">
      <c r="A447" s="608" t="s">
        <v>12236</v>
      </c>
      <c r="B447" s="609">
        <v>1.5910000000000001E-2</v>
      </c>
      <c r="C447" s="609">
        <v>0.21815000000000001</v>
      </c>
      <c r="D447" s="609">
        <v>0.25652999999999998</v>
      </c>
      <c r="E447" s="609">
        <v>0.161</v>
      </c>
      <c r="F447" s="609">
        <v>1.9699999999999999E-2</v>
      </c>
      <c r="G447" s="609">
        <v>0.14130000000000001</v>
      </c>
    </row>
    <row r="448" spans="1:7">
      <c r="A448" s="608" t="s">
        <v>12237</v>
      </c>
      <c r="B448" s="609">
        <v>1.495E-2</v>
      </c>
      <c r="C448" s="609">
        <v>0.21826000000000001</v>
      </c>
      <c r="D448" s="609">
        <v>0.25536999999999999</v>
      </c>
      <c r="E448" s="609">
        <v>0.16098000000000001</v>
      </c>
      <c r="F448" s="609">
        <v>1.9699999999999999E-2</v>
      </c>
      <c r="G448" s="609">
        <v>0.14127999999999999</v>
      </c>
    </row>
    <row r="449" spans="1:7">
      <c r="A449" s="608" t="s">
        <v>12238</v>
      </c>
      <c r="B449" s="609">
        <v>1.448E-2</v>
      </c>
      <c r="C449" s="609">
        <v>0.21890000000000001</v>
      </c>
      <c r="D449" s="609">
        <v>0.25545000000000001</v>
      </c>
      <c r="E449" s="609">
        <v>0.16042000000000001</v>
      </c>
      <c r="F449" s="609">
        <v>1.8929999999999999E-2</v>
      </c>
      <c r="G449" s="609">
        <v>0.14149</v>
      </c>
    </row>
    <row r="450" spans="1:7">
      <c r="A450" s="608" t="s">
        <v>12239</v>
      </c>
      <c r="B450" s="609">
        <v>1.4999999999999999E-2</v>
      </c>
      <c r="C450" s="609">
        <v>0.21904000000000001</v>
      </c>
      <c r="D450" s="609">
        <v>0.25530000000000003</v>
      </c>
      <c r="E450" s="609">
        <v>0.16219</v>
      </c>
      <c r="F450" s="609">
        <v>1.8530000000000001E-2</v>
      </c>
      <c r="G450" s="609">
        <v>0.14366000000000001</v>
      </c>
    </row>
    <row r="451" spans="1:7">
      <c r="A451" s="608" t="s">
        <v>12240</v>
      </c>
      <c r="B451" s="609">
        <v>1.4659999999999999E-2</v>
      </c>
      <c r="C451" s="609">
        <v>0.21868000000000001</v>
      </c>
      <c r="D451" s="609">
        <v>0.25563999999999998</v>
      </c>
      <c r="E451" s="609">
        <v>0.16159999999999999</v>
      </c>
      <c r="F451" s="609">
        <v>1.8919999999999999E-2</v>
      </c>
      <c r="G451" s="609">
        <v>0.14268</v>
      </c>
    </row>
    <row r="452" spans="1:7">
      <c r="A452" s="608" t="s">
        <v>12241</v>
      </c>
      <c r="B452" s="609">
        <v>1.465E-2</v>
      </c>
      <c r="C452" s="609">
        <v>0.21976000000000001</v>
      </c>
      <c r="D452" s="609">
        <v>0.25668000000000002</v>
      </c>
      <c r="E452" s="609">
        <v>0.16181999999999999</v>
      </c>
      <c r="F452" s="609">
        <v>1.9300000000000001E-2</v>
      </c>
      <c r="G452" s="609">
        <v>0.14252000000000001</v>
      </c>
    </row>
    <row r="453" spans="1:7">
      <c r="A453" s="608" t="s">
        <v>12242</v>
      </c>
      <c r="B453" s="609">
        <v>1.4420000000000001E-2</v>
      </c>
      <c r="C453" s="609">
        <v>0.22120999999999999</v>
      </c>
      <c r="D453" s="609">
        <v>0.25391000000000002</v>
      </c>
      <c r="E453" s="609">
        <v>0.16220000000000001</v>
      </c>
      <c r="F453" s="609">
        <v>1.8769999999999998E-2</v>
      </c>
      <c r="G453" s="609">
        <v>0.14343</v>
      </c>
    </row>
    <row r="454" spans="1:7">
      <c r="A454" s="608" t="s">
        <v>12243</v>
      </c>
      <c r="B454" s="609">
        <v>1.4540000000000001E-2</v>
      </c>
      <c r="C454" s="609">
        <v>0.22216</v>
      </c>
      <c r="D454" s="609">
        <v>0.25394</v>
      </c>
      <c r="E454" s="609">
        <v>0.16286</v>
      </c>
      <c r="F454" s="609">
        <v>1.8550000000000001E-2</v>
      </c>
      <c r="G454" s="609">
        <v>0.14430999999999999</v>
      </c>
    </row>
    <row r="455" spans="1:7">
      <c r="A455" s="608" t="s">
        <v>12244</v>
      </c>
      <c r="B455" s="609">
        <v>1.423E-2</v>
      </c>
      <c r="C455" s="609">
        <v>0.22273000000000001</v>
      </c>
      <c r="D455" s="609">
        <v>0.25389</v>
      </c>
      <c r="E455" s="609">
        <v>0.16173999999999999</v>
      </c>
      <c r="F455" s="609">
        <v>1.8620000000000001E-2</v>
      </c>
      <c r="G455" s="609">
        <v>0.14312</v>
      </c>
    </row>
    <row r="456" spans="1:7">
      <c r="A456" s="608" t="s">
        <v>12245</v>
      </c>
      <c r="B456" s="609">
        <v>1.4069999999999999E-2</v>
      </c>
      <c r="C456" s="609">
        <v>0.22226000000000001</v>
      </c>
      <c r="D456" s="609">
        <v>0.25385000000000002</v>
      </c>
      <c r="E456" s="609">
        <v>0.16078000000000001</v>
      </c>
      <c r="F456" s="609">
        <v>1.8450000000000001E-2</v>
      </c>
      <c r="G456" s="609">
        <v>0.14233000000000001</v>
      </c>
    </row>
    <row r="457" spans="1:7">
      <c r="A457" s="608" t="s">
        <v>12246</v>
      </c>
      <c r="B457" s="609">
        <v>1.409E-2</v>
      </c>
      <c r="C457" s="609">
        <v>0.22056999999999999</v>
      </c>
      <c r="D457" s="609">
        <v>0.25153999999999999</v>
      </c>
      <c r="E457" s="609">
        <v>0.16014999999999999</v>
      </c>
      <c r="F457" s="609">
        <v>1.865E-2</v>
      </c>
      <c r="G457" s="609">
        <v>0.14149999999999999</v>
      </c>
    </row>
    <row r="458" spans="1:7">
      <c r="A458" s="608" t="s">
        <v>12247</v>
      </c>
      <c r="B458" s="609">
        <v>1.434E-2</v>
      </c>
      <c r="C458" s="609">
        <v>0.22131000000000001</v>
      </c>
      <c r="D458" s="609">
        <v>0.25276999999999999</v>
      </c>
      <c r="E458" s="609">
        <v>0.1618</v>
      </c>
      <c r="F458" s="609">
        <v>1.83E-2</v>
      </c>
      <c r="G458" s="609">
        <v>0.14349999999999999</v>
      </c>
    </row>
    <row r="459" spans="1:7">
      <c r="A459" s="608" t="s">
        <v>12248</v>
      </c>
      <c r="B459" s="609">
        <v>1.431E-2</v>
      </c>
      <c r="C459" s="609">
        <v>0.22006000000000001</v>
      </c>
      <c r="D459" s="609">
        <v>0.25212000000000001</v>
      </c>
      <c r="E459" s="609">
        <v>0.16175999999999999</v>
      </c>
      <c r="F459" s="609">
        <v>1.8200000000000001E-2</v>
      </c>
      <c r="G459" s="609">
        <v>0.14355999999999999</v>
      </c>
    </row>
    <row r="460" spans="1:7">
      <c r="A460" s="608" t="s">
        <v>12249</v>
      </c>
      <c r="B460" s="609">
        <v>1.389E-2</v>
      </c>
      <c r="C460" s="609">
        <v>0.22256999999999999</v>
      </c>
      <c r="D460" s="609">
        <v>0.25155</v>
      </c>
      <c r="E460" s="609">
        <v>0.16233</v>
      </c>
      <c r="F460" s="609">
        <v>1.8270000000000002E-2</v>
      </c>
      <c r="G460" s="609">
        <v>0.14405999999999999</v>
      </c>
    </row>
    <row r="461" spans="1:7">
      <c r="A461" s="608" t="s">
        <v>12250</v>
      </c>
      <c r="B461" s="609">
        <v>1.354E-2</v>
      </c>
      <c r="C461" s="609">
        <v>0.22714000000000001</v>
      </c>
      <c r="D461" s="609">
        <v>0.25285999999999997</v>
      </c>
      <c r="E461" s="609">
        <v>0.16289000000000001</v>
      </c>
      <c r="F461" s="609">
        <v>1.7819999999999999E-2</v>
      </c>
      <c r="G461" s="609">
        <v>0.14507</v>
      </c>
    </row>
    <row r="462" spans="1:7">
      <c r="A462" s="608" t="s">
        <v>12251</v>
      </c>
      <c r="B462" s="609">
        <v>1.345E-2</v>
      </c>
      <c r="C462" s="609">
        <v>0.22950000000000001</v>
      </c>
      <c r="D462" s="609">
        <v>0.25276999999999999</v>
      </c>
      <c r="E462" s="609">
        <v>0.16411999999999999</v>
      </c>
      <c r="F462" s="609">
        <v>1.7899999999999999E-2</v>
      </c>
      <c r="G462" s="609">
        <v>0.14621999999999999</v>
      </c>
    </row>
    <row r="463" spans="1:7">
      <c r="A463" s="608" t="s">
        <v>12252</v>
      </c>
      <c r="B463" s="609">
        <v>1.329E-2</v>
      </c>
      <c r="C463" s="609">
        <v>0.22966</v>
      </c>
      <c r="D463" s="609">
        <v>0.25269999999999998</v>
      </c>
      <c r="E463" s="609">
        <v>0.16409000000000001</v>
      </c>
      <c r="F463" s="609">
        <v>1.7670000000000002E-2</v>
      </c>
      <c r="G463" s="609">
        <v>0.14641999999999999</v>
      </c>
    </row>
    <row r="464" spans="1:7">
      <c r="A464" s="608" t="s">
        <v>12253</v>
      </c>
      <c r="B464" s="609">
        <v>1.3440000000000001E-2</v>
      </c>
      <c r="C464" s="609">
        <v>0.22828999999999999</v>
      </c>
      <c r="D464" s="609">
        <v>0.25268000000000002</v>
      </c>
      <c r="E464" s="609">
        <v>0.16444</v>
      </c>
      <c r="F464" s="609">
        <v>1.7649999999999999E-2</v>
      </c>
      <c r="G464" s="609">
        <v>0.14679</v>
      </c>
    </row>
    <row r="465" spans="1:7">
      <c r="A465" s="608" t="s">
        <v>12254</v>
      </c>
      <c r="B465" s="609">
        <v>1.355E-2</v>
      </c>
      <c r="C465" s="609">
        <v>0.22764000000000001</v>
      </c>
      <c r="D465" s="609">
        <v>0.25344</v>
      </c>
      <c r="E465" s="609">
        <v>0.16463</v>
      </c>
      <c r="F465" s="609">
        <v>1.7919999999999998E-2</v>
      </c>
      <c r="G465" s="609">
        <v>0.14671000000000001</v>
      </c>
    </row>
    <row r="466" spans="1:7">
      <c r="A466" s="608" t="s">
        <v>12255</v>
      </c>
      <c r="B466" s="609">
        <v>1.592E-2</v>
      </c>
      <c r="C466" s="609">
        <v>0.22575000000000001</v>
      </c>
      <c r="D466" s="609">
        <v>0.25294</v>
      </c>
      <c r="E466" s="609">
        <v>0.16303999999999999</v>
      </c>
      <c r="F466" s="609">
        <v>1.7649999999999999E-2</v>
      </c>
      <c r="G466" s="609">
        <v>0.14538999999999999</v>
      </c>
    </row>
    <row r="467" spans="1:7">
      <c r="A467" s="608" t="s">
        <v>12256</v>
      </c>
      <c r="B467" s="609">
        <v>1.546E-2</v>
      </c>
      <c r="C467" s="609">
        <v>0.21695</v>
      </c>
      <c r="D467" s="609">
        <v>0.25568000000000002</v>
      </c>
      <c r="E467" s="609">
        <v>0.15795000000000001</v>
      </c>
      <c r="F467" s="609">
        <v>1.7649999999999999E-2</v>
      </c>
      <c r="G467" s="609">
        <v>0.14030000000000001</v>
      </c>
    </row>
    <row r="468" spans="1:7">
      <c r="A468" s="608" t="s">
        <v>12257</v>
      </c>
      <c r="B468" s="609">
        <v>1.5169999999999999E-2</v>
      </c>
      <c r="C468" s="609">
        <v>0.21543000000000001</v>
      </c>
      <c r="D468" s="609">
        <v>0.25857000000000002</v>
      </c>
      <c r="E468" s="609">
        <v>0.15794</v>
      </c>
      <c r="F468" s="609">
        <v>1.762E-2</v>
      </c>
      <c r="G468" s="609">
        <v>0.14032</v>
      </c>
    </row>
    <row r="469" spans="1:7">
      <c r="A469" s="608" t="s">
        <v>12258</v>
      </c>
      <c r="B469" s="609">
        <v>1.473E-2</v>
      </c>
      <c r="C469" s="609">
        <v>0.21368999999999999</v>
      </c>
      <c r="D469" s="609">
        <v>0.25879999999999997</v>
      </c>
      <c r="E469" s="609">
        <v>0.15786</v>
      </c>
      <c r="F469" s="609">
        <v>1.7670000000000002E-2</v>
      </c>
      <c r="G469" s="609">
        <v>0.14019000000000001</v>
      </c>
    </row>
    <row r="470" spans="1:7">
      <c r="A470" s="608" t="s">
        <v>12259</v>
      </c>
      <c r="B470" s="609">
        <v>1.431E-2</v>
      </c>
      <c r="C470" s="609">
        <v>0.22055</v>
      </c>
      <c r="D470" s="609">
        <v>0.26128000000000001</v>
      </c>
      <c r="E470" s="609">
        <v>0.15761</v>
      </c>
      <c r="F470" s="609">
        <v>1.7770000000000001E-2</v>
      </c>
      <c r="G470" s="609">
        <v>0.13983999999999999</v>
      </c>
    </row>
    <row r="471" spans="1:7">
      <c r="A471" s="608" t="s">
        <v>12260</v>
      </c>
      <c r="B471" s="609">
        <v>1.4579999999999999E-2</v>
      </c>
      <c r="C471" s="609">
        <v>0.21493000000000001</v>
      </c>
      <c r="D471" s="609">
        <v>0.26529999999999998</v>
      </c>
      <c r="E471" s="609">
        <v>0.15826000000000001</v>
      </c>
      <c r="F471" s="609">
        <v>1.755E-2</v>
      </c>
      <c r="G471" s="609">
        <v>0.14071</v>
      </c>
    </row>
    <row r="472" spans="1:7">
      <c r="A472" s="608" t="s">
        <v>12261</v>
      </c>
      <c r="B472" s="609">
        <v>1.4460000000000001E-2</v>
      </c>
      <c r="C472" s="609">
        <v>0.21390999999999999</v>
      </c>
      <c r="D472" s="609">
        <v>0.26600000000000001</v>
      </c>
      <c r="E472" s="609">
        <v>0.15820000000000001</v>
      </c>
      <c r="F472" s="609">
        <v>1.702E-2</v>
      </c>
      <c r="G472" s="609">
        <v>0.14118</v>
      </c>
    </row>
    <row r="473" spans="1:7">
      <c r="A473" s="608" t="s">
        <v>12262</v>
      </c>
      <c r="B473" s="609">
        <v>1.468E-2</v>
      </c>
      <c r="C473" s="609">
        <v>0.21507999999999999</v>
      </c>
      <c r="D473" s="609">
        <v>0.26602999999999999</v>
      </c>
      <c r="E473" s="609">
        <v>0.15945000000000001</v>
      </c>
      <c r="F473" s="609">
        <v>1.702E-2</v>
      </c>
      <c r="G473" s="609">
        <v>0.14243</v>
      </c>
    </row>
    <row r="474" spans="1:7">
      <c r="A474" s="608" t="s">
        <v>12263</v>
      </c>
      <c r="B474" s="609">
        <v>1.4789999999999999E-2</v>
      </c>
      <c r="C474" s="609">
        <v>0.21457000000000001</v>
      </c>
      <c r="D474" s="609">
        <v>0.26606999999999997</v>
      </c>
      <c r="E474" s="609">
        <v>0.15931999999999999</v>
      </c>
      <c r="F474" s="609">
        <v>1.7100000000000001E-2</v>
      </c>
      <c r="G474" s="609">
        <v>0.14222000000000001</v>
      </c>
    </row>
    <row r="475" spans="1:7">
      <c r="A475" s="608" t="s">
        <v>12264</v>
      </c>
      <c r="B475" s="609">
        <v>1.519E-2</v>
      </c>
      <c r="C475" s="609">
        <v>0.21410999999999999</v>
      </c>
      <c r="D475" s="609">
        <v>0.26616000000000001</v>
      </c>
      <c r="E475" s="609">
        <v>0.15834000000000001</v>
      </c>
      <c r="F475" s="609">
        <v>1.7100000000000001E-2</v>
      </c>
      <c r="G475" s="609">
        <v>0.14124</v>
      </c>
    </row>
    <row r="476" spans="1:7">
      <c r="A476" s="608" t="s">
        <v>12265</v>
      </c>
      <c r="B476" s="609">
        <v>1.5429999999999999E-2</v>
      </c>
      <c r="C476" s="609">
        <v>0.18118000000000001</v>
      </c>
      <c r="D476" s="609">
        <v>0.2656</v>
      </c>
      <c r="E476" s="609">
        <v>0.14082</v>
      </c>
      <c r="F476" s="609">
        <v>1.7299999999999999E-2</v>
      </c>
      <c r="G476" s="609">
        <v>0.12352</v>
      </c>
    </row>
    <row r="477" spans="1:7">
      <c r="A477" s="608" t="s">
        <v>12266</v>
      </c>
      <c r="B477" s="609">
        <v>1.525E-2</v>
      </c>
      <c r="C477" s="609">
        <v>0.16688</v>
      </c>
      <c r="D477" s="609">
        <v>0.26574999999999999</v>
      </c>
      <c r="E477" s="609">
        <v>0.13561999999999999</v>
      </c>
      <c r="F477" s="609">
        <v>1.7319999999999999E-2</v>
      </c>
      <c r="G477" s="609">
        <v>0.1183</v>
      </c>
    </row>
    <row r="478" spans="1:7">
      <c r="A478" s="608" t="s">
        <v>12267</v>
      </c>
      <c r="B478" s="609">
        <v>1.525E-2</v>
      </c>
      <c r="C478" s="609">
        <v>0.16516</v>
      </c>
      <c r="D478" s="609">
        <v>0.26533000000000001</v>
      </c>
      <c r="E478" s="609">
        <v>0.13557</v>
      </c>
      <c r="F478" s="609">
        <v>1.7170000000000001E-2</v>
      </c>
      <c r="G478" s="609">
        <v>0.11840000000000001</v>
      </c>
    </row>
    <row r="479" spans="1:7">
      <c r="A479" s="608" t="s">
        <v>12268</v>
      </c>
      <c r="B479" s="609">
        <v>1.536E-2</v>
      </c>
      <c r="C479" s="609">
        <v>0.17257</v>
      </c>
      <c r="D479" s="609">
        <v>0.26543</v>
      </c>
      <c r="E479" s="609">
        <v>0.13808999999999999</v>
      </c>
      <c r="F479" s="609">
        <v>1.7170000000000001E-2</v>
      </c>
      <c r="G479" s="609">
        <v>0.12092</v>
      </c>
    </row>
    <row r="480" spans="1:7">
      <c r="A480" s="608" t="s">
        <v>12269</v>
      </c>
      <c r="B480" s="609">
        <v>1.5219999999999999E-2</v>
      </c>
      <c r="C480" s="609">
        <v>0.15870999999999999</v>
      </c>
      <c r="D480" s="609">
        <v>0.26523999999999998</v>
      </c>
      <c r="E480" s="609">
        <v>0.13525000000000001</v>
      </c>
      <c r="F480" s="609">
        <v>1.685E-2</v>
      </c>
      <c r="G480" s="609">
        <v>0.11840000000000001</v>
      </c>
    </row>
    <row r="481" spans="1:7">
      <c r="A481" s="608" t="s">
        <v>12270</v>
      </c>
      <c r="B481" s="609">
        <v>1.5299999999999999E-2</v>
      </c>
      <c r="C481" s="609">
        <v>0.12654000000000001</v>
      </c>
      <c r="D481" s="609">
        <v>0.26349</v>
      </c>
      <c r="E481" s="609">
        <v>0.13727</v>
      </c>
      <c r="F481" s="609">
        <v>1.72E-2</v>
      </c>
      <c r="G481" s="609">
        <v>0.12007</v>
      </c>
    </row>
    <row r="482" spans="1:7">
      <c r="A482" s="608" t="s">
        <v>12271</v>
      </c>
      <c r="B482" s="609">
        <v>1.6660000000000001E-2</v>
      </c>
      <c r="C482" s="609">
        <v>0.15486</v>
      </c>
      <c r="D482" s="609">
        <v>0.26573000000000002</v>
      </c>
      <c r="E482" s="609">
        <v>0.1386</v>
      </c>
      <c r="F482" s="609">
        <v>1.72E-2</v>
      </c>
      <c r="G482" s="609">
        <v>0.12139999999999999</v>
      </c>
    </row>
    <row r="483" spans="1:7">
      <c r="A483" s="608" t="s">
        <v>12272</v>
      </c>
      <c r="B483" s="609">
        <v>1.7000000000000001E-2</v>
      </c>
      <c r="C483" s="609">
        <v>0.14854000000000001</v>
      </c>
      <c r="D483" s="609">
        <v>0.26622000000000001</v>
      </c>
      <c r="E483" s="609">
        <v>0.13711000000000001</v>
      </c>
      <c r="F483" s="609">
        <v>1.7319999999999999E-2</v>
      </c>
      <c r="G483" s="609">
        <v>0.11978999999999999</v>
      </c>
    </row>
    <row r="484" spans="1:7">
      <c r="A484" s="608" t="s">
        <v>12273</v>
      </c>
      <c r="B484" s="609">
        <v>1.6830000000000001E-2</v>
      </c>
      <c r="C484" s="609">
        <v>0.14874999999999999</v>
      </c>
      <c r="D484" s="609">
        <v>0.26626</v>
      </c>
      <c r="E484" s="609">
        <v>0.13841000000000001</v>
      </c>
      <c r="F484" s="609">
        <v>1.695E-2</v>
      </c>
      <c r="G484" s="609">
        <v>0.12146</v>
      </c>
    </row>
    <row r="485" spans="1:7">
      <c r="A485" s="608" t="s">
        <v>12274</v>
      </c>
      <c r="B485" s="609">
        <v>1.694E-2</v>
      </c>
      <c r="C485" s="609">
        <v>0.1217</v>
      </c>
      <c r="D485" s="609">
        <v>0.26465</v>
      </c>
      <c r="E485" s="609">
        <v>0.14252999999999999</v>
      </c>
      <c r="F485" s="609">
        <v>1.7319999999999999E-2</v>
      </c>
      <c r="G485" s="609">
        <v>0.12520999999999999</v>
      </c>
    </row>
    <row r="486" spans="1:7">
      <c r="A486" s="608" t="s">
        <v>12275</v>
      </c>
      <c r="B486" s="609">
        <v>1.5939999999999999E-2</v>
      </c>
      <c r="C486" s="609">
        <v>0.20416000000000001</v>
      </c>
      <c r="D486" s="609">
        <v>0.29948000000000002</v>
      </c>
      <c r="E486" s="609">
        <v>0.14446000000000001</v>
      </c>
      <c r="F486" s="609">
        <v>1.7219999999999999E-2</v>
      </c>
      <c r="G486" s="609">
        <v>0.12723999999999999</v>
      </c>
    </row>
    <row r="487" spans="1:7">
      <c r="A487" s="608" t="s">
        <v>12276</v>
      </c>
      <c r="B487" s="609">
        <v>1.6279999999999999E-2</v>
      </c>
      <c r="C487" s="609">
        <v>0.20563999999999999</v>
      </c>
      <c r="D487" s="609">
        <v>0.29976999999999998</v>
      </c>
      <c r="E487" s="609">
        <v>0.14710999999999999</v>
      </c>
      <c r="F487" s="609">
        <v>1.6969999999999999E-2</v>
      </c>
      <c r="G487" s="609">
        <v>0.13014000000000001</v>
      </c>
    </row>
    <row r="488" spans="1:7">
      <c r="A488" s="608" t="s">
        <v>12277</v>
      </c>
      <c r="B488" s="609">
        <v>1.634E-2</v>
      </c>
      <c r="C488" s="609">
        <v>0.20374</v>
      </c>
      <c r="D488" s="609">
        <v>0.30276999999999998</v>
      </c>
      <c r="E488" s="609">
        <v>0.14724000000000001</v>
      </c>
      <c r="F488" s="609">
        <v>1.677E-2</v>
      </c>
      <c r="G488" s="609">
        <v>0.13047</v>
      </c>
    </row>
    <row r="489" spans="1:7">
      <c r="A489" s="608" t="s">
        <v>12278</v>
      </c>
      <c r="B489" s="609">
        <v>1.6400000000000001E-2</v>
      </c>
      <c r="C489" s="609">
        <v>0.20673</v>
      </c>
      <c r="D489" s="609">
        <v>0.30053000000000002</v>
      </c>
      <c r="E489" s="609">
        <v>0.14885000000000001</v>
      </c>
      <c r="F489" s="609">
        <v>1.6920000000000001E-2</v>
      </c>
      <c r="G489" s="609">
        <v>0.13192999999999999</v>
      </c>
    </row>
    <row r="490" spans="1:7">
      <c r="A490" s="608" t="s">
        <v>12279</v>
      </c>
      <c r="B490" s="609">
        <v>1.6729999999999998E-2</v>
      </c>
      <c r="C490" s="609">
        <v>0.20804</v>
      </c>
      <c r="D490" s="609">
        <v>0.30048000000000002</v>
      </c>
      <c r="E490" s="609">
        <v>0.14904000000000001</v>
      </c>
      <c r="F490" s="609">
        <v>1.6369999999999999E-2</v>
      </c>
      <c r="G490" s="609">
        <v>0.13267000000000001</v>
      </c>
    </row>
    <row r="491" spans="1:7">
      <c r="A491" s="608" t="s">
        <v>12280</v>
      </c>
      <c r="B491" s="609">
        <v>1.6969999999999999E-2</v>
      </c>
      <c r="C491" s="609">
        <v>0.18598000000000001</v>
      </c>
      <c r="D491" s="609">
        <v>0.29865999999999998</v>
      </c>
      <c r="E491" s="609">
        <v>0.14052999999999999</v>
      </c>
      <c r="F491" s="609">
        <v>1.6549999999999999E-2</v>
      </c>
      <c r="G491" s="609">
        <v>0.12398000000000001</v>
      </c>
    </row>
    <row r="492" spans="1:7">
      <c r="A492" s="608" t="s">
        <v>12281</v>
      </c>
      <c r="B492" s="609">
        <v>1.6719999999999999E-2</v>
      </c>
      <c r="C492" s="609">
        <v>0.18645</v>
      </c>
      <c r="D492" s="609">
        <v>0.29866999999999999</v>
      </c>
      <c r="E492" s="609">
        <v>0.14113000000000001</v>
      </c>
      <c r="F492" s="609">
        <v>1.677E-2</v>
      </c>
      <c r="G492" s="609">
        <v>0.12436</v>
      </c>
    </row>
    <row r="493" spans="1:7">
      <c r="A493" s="608" t="s">
        <v>12282</v>
      </c>
      <c r="B493" s="609">
        <v>1.6750000000000001E-2</v>
      </c>
      <c r="C493" s="609">
        <v>0.2104</v>
      </c>
      <c r="D493" s="609">
        <v>0.29887000000000002</v>
      </c>
      <c r="E493" s="609">
        <v>0.15129000000000001</v>
      </c>
      <c r="F493" s="609">
        <v>1.7069999999999998E-2</v>
      </c>
      <c r="G493" s="609">
        <v>0.13422000000000001</v>
      </c>
    </row>
    <row r="494" spans="1:7">
      <c r="A494" s="608" t="s">
        <v>12283</v>
      </c>
      <c r="B494" s="609">
        <v>1.6729999999999998E-2</v>
      </c>
      <c r="C494" s="609">
        <v>0.2112</v>
      </c>
      <c r="D494" s="609">
        <v>0.29720999999999997</v>
      </c>
      <c r="E494" s="609">
        <v>0.15154000000000001</v>
      </c>
      <c r="F494" s="609">
        <v>1.7309999999999999E-2</v>
      </c>
      <c r="G494" s="609">
        <v>0.13422999999999999</v>
      </c>
    </row>
    <row r="495" spans="1:7">
      <c r="A495" s="608" t="s">
        <v>12284</v>
      </c>
      <c r="B495" s="609">
        <v>1.67E-2</v>
      </c>
      <c r="C495" s="609">
        <v>0.21384</v>
      </c>
      <c r="D495" s="609">
        <v>0.29721999999999998</v>
      </c>
      <c r="E495" s="609">
        <v>0.15292</v>
      </c>
      <c r="F495" s="609">
        <v>1.6969999999999999E-2</v>
      </c>
      <c r="G495" s="609">
        <v>0.13594999999999999</v>
      </c>
    </row>
    <row r="496" spans="1:7">
      <c r="A496" s="608" t="s">
        <v>12285</v>
      </c>
      <c r="B496" s="609">
        <v>1.6639999999999999E-2</v>
      </c>
      <c r="C496" s="609">
        <v>0.18104999999999999</v>
      </c>
      <c r="D496" s="609">
        <v>0.29753000000000002</v>
      </c>
      <c r="E496" s="609">
        <v>0.15362999999999999</v>
      </c>
      <c r="F496" s="609">
        <v>1.6719999999999999E-2</v>
      </c>
      <c r="G496" s="609">
        <v>0.13691</v>
      </c>
    </row>
    <row r="497" spans="1:7">
      <c r="A497" s="608" t="s">
        <v>12286</v>
      </c>
      <c r="B497" s="609">
        <v>1.669E-2</v>
      </c>
      <c r="C497" s="609">
        <v>0.18010999999999999</v>
      </c>
      <c r="D497" s="609">
        <v>0.29831999999999997</v>
      </c>
      <c r="E497" s="609">
        <v>0.15306</v>
      </c>
      <c r="F497" s="609">
        <v>1.67E-2</v>
      </c>
      <c r="G497" s="609">
        <v>0.13636000000000001</v>
      </c>
    </row>
    <row r="498" spans="1:7">
      <c r="A498" s="608" t="s">
        <v>12287</v>
      </c>
      <c r="B498" s="609">
        <v>1.6629999999999999E-2</v>
      </c>
      <c r="C498" s="609">
        <v>0.18121999999999999</v>
      </c>
      <c r="D498" s="609">
        <v>0.29665000000000002</v>
      </c>
      <c r="E498" s="609">
        <v>0.15365999999999999</v>
      </c>
      <c r="F498" s="609">
        <v>1.6570000000000001E-2</v>
      </c>
      <c r="G498" s="609">
        <v>0.13708999999999999</v>
      </c>
    </row>
    <row r="499" spans="1:7">
      <c r="A499" s="608" t="s">
        <v>12288</v>
      </c>
      <c r="B499" s="609">
        <v>1.6820000000000002E-2</v>
      </c>
      <c r="C499" s="609">
        <v>0.18154000000000001</v>
      </c>
      <c r="D499" s="609">
        <v>0.29709000000000002</v>
      </c>
      <c r="E499" s="609">
        <v>0.15445</v>
      </c>
      <c r="F499" s="609">
        <v>1.652E-2</v>
      </c>
      <c r="G499" s="609">
        <v>0.13793</v>
      </c>
    </row>
    <row r="500" spans="1:7">
      <c r="A500" s="608" t="s">
        <v>12289</v>
      </c>
      <c r="B500" s="609">
        <v>1.6709999999999999E-2</v>
      </c>
      <c r="C500" s="609">
        <v>0.18285999999999999</v>
      </c>
      <c r="D500" s="609">
        <v>0.29665999999999998</v>
      </c>
      <c r="E500" s="609">
        <v>0.15423000000000001</v>
      </c>
      <c r="F500" s="609">
        <v>1.652E-2</v>
      </c>
      <c r="G500" s="609">
        <v>0.13771</v>
      </c>
    </row>
    <row r="501" spans="1:7">
      <c r="A501" s="608" t="s">
        <v>12290</v>
      </c>
      <c r="B501" s="609">
        <v>1.712E-2</v>
      </c>
      <c r="C501" s="609">
        <v>0.18138000000000001</v>
      </c>
      <c r="D501" s="609">
        <v>0.29658000000000001</v>
      </c>
      <c r="E501" s="609">
        <v>0.15504999999999999</v>
      </c>
      <c r="F501" s="609">
        <v>1.6420000000000001E-2</v>
      </c>
      <c r="G501" s="609">
        <v>0.13863</v>
      </c>
    </row>
    <row r="502" spans="1:7">
      <c r="A502" s="608" t="s">
        <v>12291</v>
      </c>
      <c r="B502" s="609">
        <v>1.687E-2</v>
      </c>
      <c r="C502" s="609">
        <v>0.18103</v>
      </c>
      <c r="D502" s="609">
        <v>0.29651</v>
      </c>
      <c r="E502" s="609">
        <v>0.15418999999999999</v>
      </c>
      <c r="F502" s="609">
        <v>1.6420000000000001E-2</v>
      </c>
      <c r="G502" s="609">
        <v>0.13777</v>
      </c>
    </row>
    <row r="503" spans="1:7">
      <c r="A503" s="608" t="s">
        <v>12292</v>
      </c>
      <c r="B503" s="609">
        <v>1.6910000000000001E-2</v>
      </c>
      <c r="C503" s="609">
        <v>0.18390000000000001</v>
      </c>
      <c r="D503" s="609">
        <v>0.29499999999999998</v>
      </c>
      <c r="E503" s="609">
        <v>0.15636</v>
      </c>
      <c r="F503" s="609">
        <v>1.6639999999999999E-2</v>
      </c>
      <c r="G503" s="609">
        <v>0.13972000000000001</v>
      </c>
    </row>
    <row r="504" spans="1:7">
      <c r="A504" s="608" t="s">
        <v>12293</v>
      </c>
      <c r="B504" s="609">
        <v>1.7010000000000001E-2</v>
      </c>
      <c r="C504" s="609">
        <v>0.18862000000000001</v>
      </c>
      <c r="D504" s="609">
        <v>0.29513</v>
      </c>
      <c r="E504" s="609">
        <v>0.15873000000000001</v>
      </c>
      <c r="F504" s="609">
        <v>1.6570000000000001E-2</v>
      </c>
      <c r="G504" s="609">
        <v>0.14216000000000001</v>
      </c>
    </row>
    <row r="505" spans="1:7">
      <c r="A505" s="608" t="s">
        <v>12294</v>
      </c>
      <c r="B505" s="609">
        <v>1.72E-2</v>
      </c>
      <c r="C505" s="609">
        <v>0.18253</v>
      </c>
      <c r="D505" s="609">
        <v>0.29526000000000002</v>
      </c>
      <c r="E505" s="609">
        <v>0.15683</v>
      </c>
      <c r="F505" s="609">
        <v>1.6750000000000001E-2</v>
      </c>
      <c r="G505" s="609">
        <v>0.14008000000000001</v>
      </c>
    </row>
    <row r="506" spans="1:7">
      <c r="A506" s="608" t="s">
        <v>12295</v>
      </c>
      <c r="B506" s="609">
        <v>1.7500000000000002E-2</v>
      </c>
      <c r="C506" s="609">
        <v>0.18240999999999999</v>
      </c>
      <c r="D506" s="609">
        <v>0.29533999999999999</v>
      </c>
      <c r="E506" s="609">
        <v>0.15770999999999999</v>
      </c>
      <c r="F506" s="609">
        <v>1.6449999999999999E-2</v>
      </c>
      <c r="G506" s="609">
        <v>0.14126</v>
      </c>
    </row>
    <row r="507" spans="1:7">
      <c r="A507" s="608" t="s">
        <v>12296</v>
      </c>
      <c r="B507" s="609">
        <v>1.7819999999999999E-2</v>
      </c>
      <c r="C507" s="609">
        <v>0.17554</v>
      </c>
      <c r="D507" s="609">
        <v>0.29513</v>
      </c>
      <c r="E507" s="609">
        <v>0.15679999999999999</v>
      </c>
      <c r="F507" s="609">
        <v>1.6619999999999999E-2</v>
      </c>
      <c r="G507" s="609">
        <v>0.14018</v>
      </c>
    </row>
    <row r="508" spans="1:7">
      <c r="A508" s="608" t="s">
        <v>12297</v>
      </c>
      <c r="B508" s="609">
        <v>1.753E-2</v>
      </c>
      <c r="C508" s="609">
        <v>0.17132</v>
      </c>
      <c r="D508" s="609">
        <v>0.29024</v>
      </c>
      <c r="E508" s="609">
        <v>0.15285000000000001</v>
      </c>
      <c r="F508" s="609">
        <v>1.6400000000000001E-2</v>
      </c>
      <c r="G508" s="609">
        <v>0.13644999999999999</v>
      </c>
    </row>
    <row r="509" spans="1:7">
      <c r="A509" s="608" t="s">
        <v>12298</v>
      </c>
      <c r="B509" s="609">
        <v>1.7559999999999999E-2</v>
      </c>
      <c r="C509" s="609">
        <v>0.17352999999999999</v>
      </c>
      <c r="D509" s="609">
        <v>0.29153000000000001</v>
      </c>
      <c r="E509" s="609">
        <v>0.15298</v>
      </c>
      <c r="F509" s="609">
        <v>1.6570000000000001E-2</v>
      </c>
      <c r="G509" s="609">
        <v>0.13641</v>
      </c>
    </row>
    <row r="510" spans="1:7">
      <c r="A510" s="608" t="s">
        <v>12299</v>
      </c>
      <c r="B510" s="609">
        <v>1.7739999999999999E-2</v>
      </c>
      <c r="C510" s="609">
        <v>0.17232</v>
      </c>
      <c r="D510" s="609">
        <v>0.29146</v>
      </c>
      <c r="E510" s="609">
        <v>0.15279000000000001</v>
      </c>
      <c r="F510" s="609">
        <v>1.635E-2</v>
      </c>
      <c r="G510" s="609">
        <v>0.13644000000000001</v>
      </c>
    </row>
    <row r="511" spans="1:7">
      <c r="A511" s="608" t="s">
        <v>12300</v>
      </c>
      <c r="B511" s="609">
        <v>1.7639999999999999E-2</v>
      </c>
      <c r="C511" s="609">
        <v>0.17299999999999999</v>
      </c>
      <c r="D511" s="609">
        <v>0.29149999999999998</v>
      </c>
      <c r="E511" s="609">
        <v>0.15245</v>
      </c>
      <c r="F511" s="609">
        <v>1.5949999999999999E-2</v>
      </c>
      <c r="G511" s="609">
        <v>0.13650000000000001</v>
      </c>
    </row>
    <row r="512" spans="1:7">
      <c r="A512" s="608" t="s">
        <v>12301</v>
      </c>
      <c r="B512" s="609">
        <v>1.7749999999999998E-2</v>
      </c>
      <c r="C512" s="609">
        <v>0.17083999999999999</v>
      </c>
      <c r="D512" s="609">
        <v>0.29139999999999999</v>
      </c>
      <c r="E512" s="609">
        <v>0.15228</v>
      </c>
      <c r="F512" s="609">
        <v>1.5820000000000001E-2</v>
      </c>
      <c r="G512" s="609">
        <v>0.13646</v>
      </c>
    </row>
    <row r="513" spans="1:7">
      <c r="A513" s="608" t="s">
        <v>12302</v>
      </c>
      <c r="B513" s="609">
        <v>1.8120000000000001E-2</v>
      </c>
      <c r="C513" s="609">
        <v>0.17107</v>
      </c>
      <c r="D513" s="609">
        <v>0.29143000000000002</v>
      </c>
      <c r="E513" s="609">
        <v>0.15351999999999999</v>
      </c>
      <c r="F513" s="609">
        <v>1.6119999999999999E-2</v>
      </c>
      <c r="G513" s="609">
        <v>0.13739999999999999</v>
      </c>
    </row>
    <row r="514" spans="1:7">
      <c r="A514" s="608" t="s">
        <v>12303</v>
      </c>
      <c r="B514" s="609">
        <v>1.8149999999999999E-2</v>
      </c>
      <c r="C514" s="609">
        <v>0.17094000000000001</v>
      </c>
      <c r="D514" s="609">
        <v>0.29203000000000001</v>
      </c>
      <c r="E514" s="609">
        <v>0.15365000000000001</v>
      </c>
      <c r="F514" s="609">
        <v>1.617E-2</v>
      </c>
      <c r="G514" s="609">
        <v>0.13747999999999999</v>
      </c>
    </row>
    <row r="515" spans="1:7">
      <c r="A515" s="608" t="s">
        <v>12304</v>
      </c>
      <c r="B515" s="609">
        <v>1.8169999999999999E-2</v>
      </c>
      <c r="C515" s="609">
        <v>0.17063999999999999</v>
      </c>
      <c r="D515" s="609">
        <v>0.29207</v>
      </c>
      <c r="E515" s="609">
        <v>0.15351999999999999</v>
      </c>
      <c r="F515" s="609">
        <v>1.6039999999999999E-2</v>
      </c>
      <c r="G515" s="609">
        <v>0.13747999999999999</v>
      </c>
    </row>
    <row r="516" spans="1:7">
      <c r="A516" s="608" t="s">
        <v>12305</v>
      </c>
      <c r="B516" s="609">
        <v>1.8169999999999999E-2</v>
      </c>
      <c r="C516" s="609">
        <v>0.17008999999999999</v>
      </c>
      <c r="D516" s="609">
        <v>0.29171999999999998</v>
      </c>
      <c r="E516" s="609">
        <v>0.15337000000000001</v>
      </c>
      <c r="F516" s="609">
        <v>1.6219999999999998E-2</v>
      </c>
      <c r="G516" s="609">
        <v>0.13714999999999999</v>
      </c>
    </row>
    <row r="517" spans="1:7">
      <c r="A517" s="608" t="s">
        <v>12306</v>
      </c>
      <c r="B517" s="609">
        <v>1.8120000000000001E-2</v>
      </c>
      <c r="C517" s="609">
        <v>0.16891999999999999</v>
      </c>
      <c r="D517" s="609">
        <v>0.29144999999999999</v>
      </c>
      <c r="E517" s="609">
        <v>0.15287999999999999</v>
      </c>
      <c r="F517" s="609">
        <v>1.6199999999999999E-2</v>
      </c>
      <c r="G517" s="609">
        <v>0.13668</v>
      </c>
    </row>
    <row r="518" spans="1:7">
      <c r="A518" s="608" t="s">
        <v>12307</v>
      </c>
      <c r="B518" s="609">
        <v>1.8540000000000001E-2</v>
      </c>
      <c r="C518" s="609">
        <v>0.16653000000000001</v>
      </c>
      <c r="D518" s="609">
        <v>0.29126000000000002</v>
      </c>
      <c r="E518" s="609">
        <v>0.15179999999999999</v>
      </c>
      <c r="F518" s="609">
        <v>1.627E-2</v>
      </c>
      <c r="G518" s="609">
        <v>0.13553000000000001</v>
      </c>
    </row>
    <row r="519" spans="1:7">
      <c r="A519" s="608" t="s">
        <v>12308</v>
      </c>
      <c r="B519" s="609">
        <v>1.8710000000000001E-2</v>
      </c>
      <c r="C519" s="609">
        <v>0.16886999999999999</v>
      </c>
      <c r="D519" s="609">
        <v>0.29172999999999999</v>
      </c>
      <c r="E519" s="609">
        <v>0.151</v>
      </c>
      <c r="F519" s="609">
        <v>1.6459999999999999E-2</v>
      </c>
      <c r="G519" s="609">
        <v>0.13453999999999999</v>
      </c>
    </row>
    <row r="520" spans="1:7">
      <c r="A520" s="608" t="s">
        <v>12309</v>
      </c>
      <c r="B520" s="609">
        <v>1.915E-2</v>
      </c>
      <c r="C520" s="609">
        <v>0.20204</v>
      </c>
      <c r="D520" s="609">
        <v>0.29191</v>
      </c>
      <c r="E520" s="609">
        <v>0.15148</v>
      </c>
      <c r="F520" s="609">
        <v>1.67E-2</v>
      </c>
      <c r="G520" s="609">
        <v>0.13478000000000001</v>
      </c>
    </row>
    <row r="521" spans="1:7">
      <c r="A521" s="608" t="s">
        <v>12310</v>
      </c>
      <c r="B521" s="609">
        <v>1.9460000000000002E-2</v>
      </c>
      <c r="C521" s="609">
        <v>0.20408000000000001</v>
      </c>
      <c r="D521" s="609">
        <v>0.29198000000000002</v>
      </c>
      <c r="E521" s="609">
        <v>0.15285000000000001</v>
      </c>
      <c r="F521" s="609">
        <v>1.6299999999999999E-2</v>
      </c>
      <c r="G521" s="609">
        <v>0.13655</v>
      </c>
    </row>
    <row r="522" spans="1:7">
      <c r="A522" s="608" t="s">
        <v>12311</v>
      </c>
      <c r="B522" s="609">
        <v>1.9390000000000001E-2</v>
      </c>
      <c r="C522" s="609">
        <v>0.20882000000000001</v>
      </c>
      <c r="D522" s="609">
        <v>0.29203000000000001</v>
      </c>
      <c r="E522" s="609">
        <v>0.15415999999999999</v>
      </c>
      <c r="F522" s="609">
        <v>1.5650000000000001E-2</v>
      </c>
      <c r="G522" s="609">
        <v>0.13850999999999999</v>
      </c>
    </row>
    <row r="523" spans="1:7">
      <c r="A523" s="608" t="s">
        <v>12312</v>
      </c>
      <c r="B523" s="609">
        <v>1.9480000000000001E-2</v>
      </c>
      <c r="C523" s="609">
        <v>0.19269</v>
      </c>
      <c r="D523" s="609">
        <v>0.29363</v>
      </c>
      <c r="E523" s="609">
        <v>0.15361</v>
      </c>
      <c r="F523" s="609">
        <v>1.5650000000000001E-2</v>
      </c>
      <c r="G523" s="609">
        <v>0.13796</v>
      </c>
    </row>
    <row r="524" spans="1:7">
      <c r="A524" s="608" t="s">
        <v>12313</v>
      </c>
      <c r="B524" s="609">
        <v>1.9630000000000002E-2</v>
      </c>
      <c r="C524" s="609">
        <v>0.19996</v>
      </c>
      <c r="D524" s="609">
        <v>0.29414000000000001</v>
      </c>
      <c r="E524" s="609">
        <v>0.1512</v>
      </c>
      <c r="F524" s="609">
        <v>1.525E-2</v>
      </c>
      <c r="G524" s="609">
        <v>0.13594999999999999</v>
      </c>
    </row>
    <row r="525" spans="1:7">
      <c r="A525" s="608" t="s">
        <v>12314</v>
      </c>
      <c r="B525" s="609">
        <v>2.01E-2</v>
      </c>
      <c r="C525" s="609">
        <v>0.18761</v>
      </c>
      <c r="D525" s="609">
        <v>0.29494999999999999</v>
      </c>
      <c r="E525" s="609">
        <v>0.14813000000000001</v>
      </c>
      <c r="F525" s="609">
        <v>1.5650000000000001E-2</v>
      </c>
      <c r="G525" s="609">
        <v>0.13247999999999999</v>
      </c>
    </row>
    <row r="526" spans="1:7">
      <c r="A526" s="608" t="s">
        <v>12315</v>
      </c>
      <c r="B526" s="609">
        <v>2.019E-2</v>
      </c>
      <c r="C526" s="609">
        <v>0.18739</v>
      </c>
      <c r="D526" s="609">
        <v>0.29547000000000001</v>
      </c>
      <c r="E526" s="609">
        <v>0.14842</v>
      </c>
      <c r="F526" s="609">
        <v>1.6049999999999998E-2</v>
      </c>
      <c r="G526" s="609">
        <v>0.13236999999999999</v>
      </c>
    </row>
    <row r="527" spans="1:7">
      <c r="A527" s="608" t="s">
        <v>12316</v>
      </c>
      <c r="B527" s="609">
        <v>2.0480000000000002E-2</v>
      </c>
      <c r="C527" s="609">
        <v>0.18583</v>
      </c>
      <c r="D527" s="609">
        <v>0.29613</v>
      </c>
      <c r="E527" s="609">
        <v>0.14895</v>
      </c>
      <c r="F527" s="609">
        <v>1.6049999999999998E-2</v>
      </c>
      <c r="G527" s="609">
        <v>0.13289999999999999</v>
      </c>
    </row>
    <row r="528" spans="1:7">
      <c r="A528" s="608" t="s">
        <v>12317</v>
      </c>
      <c r="B528" s="609">
        <v>2.0959999999999999E-2</v>
      </c>
      <c r="C528" s="609">
        <v>0.18922</v>
      </c>
      <c r="D528" s="609">
        <v>0.29660999999999998</v>
      </c>
      <c r="E528" s="609">
        <v>0.15054000000000001</v>
      </c>
      <c r="F528" s="609">
        <v>1.5520000000000001E-2</v>
      </c>
      <c r="G528" s="609">
        <v>0.13502</v>
      </c>
    </row>
    <row r="529" spans="1:7">
      <c r="A529" s="608" t="s">
        <v>12318</v>
      </c>
      <c r="B529" s="609">
        <v>2.0410000000000001E-2</v>
      </c>
      <c r="C529" s="609">
        <v>0.18523999999999999</v>
      </c>
      <c r="D529" s="609">
        <v>0.29942000000000002</v>
      </c>
      <c r="E529" s="609">
        <v>0.14684</v>
      </c>
      <c r="F529" s="609">
        <v>1.52E-2</v>
      </c>
      <c r="G529" s="609">
        <v>0.13164000000000001</v>
      </c>
    </row>
    <row r="530" spans="1:7">
      <c r="A530" s="608" t="s">
        <v>12319</v>
      </c>
      <c r="B530" s="609">
        <v>2.019E-2</v>
      </c>
      <c r="C530" s="609">
        <v>0.18412000000000001</v>
      </c>
      <c r="D530" s="609">
        <v>0.30103000000000002</v>
      </c>
      <c r="E530" s="609">
        <v>0.14627000000000001</v>
      </c>
      <c r="F530" s="609">
        <v>1.4970000000000001E-2</v>
      </c>
      <c r="G530" s="609">
        <v>0.1313</v>
      </c>
    </row>
    <row r="531" spans="1:7">
      <c r="A531" s="608" t="s">
        <v>12320</v>
      </c>
      <c r="B531" s="609">
        <v>2.0209999999999999E-2</v>
      </c>
      <c r="C531" s="609">
        <v>0.17868999999999999</v>
      </c>
      <c r="D531" s="609">
        <v>0.30109000000000002</v>
      </c>
      <c r="E531" s="609">
        <v>0.14358000000000001</v>
      </c>
      <c r="F531" s="609">
        <v>1.507E-2</v>
      </c>
      <c r="G531" s="609">
        <v>0.12851000000000001</v>
      </c>
    </row>
    <row r="532" spans="1:7">
      <c r="A532" s="608" t="s">
        <v>12321</v>
      </c>
      <c r="B532" s="609">
        <v>2.009E-2</v>
      </c>
      <c r="C532" s="609">
        <v>0.17710999999999999</v>
      </c>
      <c r="D532" s="609">
        <v>0.30164000000000002</v>
      </c>
      <c r="E532" s="609">
        <v>0.14255000000000001</v>
      </c>
      <c r="F532" s="609">
        <v>1.485E-2</v>
      </c>
      <c r="G532" s="609">
        <v>0.12770000000000001</v>
      </c>
    </row>
    <row r="533" spans="1:7">
      <c r="A533" s="608" t="s">
        <v>12322</v>
      </c>
      <c r="B533" s="609">
        <v>2.0029999999999999E-2</v>
      </c>
      <c r="C533" s="609">
        <v>0.17848</v>
      </c>
      <c r="D533" s="609">
        <v>0.29944999999999999</v>
      </c>
      <c r="E533" s="609">
        <v>0.14186000000000001</v>
      </c>
      <c r="F533" s="609">
        <v>1.495E-2</v>
      </c>
      <c r="G533" s="609">
        <v>0.12691</v>
      </c>
    </row>
    <row r="534" spans="1:7">
      <c r="A534" s="608" t="s">
        <v>12323</v>
      </c>
      <c r="B534" s="609">
        <v>2.01E-2</v>
      </c>
      <c r="C534" s="609">
        <v>0.17929999999999999</v>
      </c>
      <c r="D534" s="609">
        <v>0.30096000000000001</v>
      </c>
      <c r="E534" s="609">
        <v>0.14196</v>
      </c>
      <c r="F534" s="609">
        <v>1.5049999999999999E-2</v>
      </c>
      <c r="G534" s="609">
        <v>0.12691</v>
      </c>
    </row>
    <row r="535" spans="1:7">
      <c r="A535" s="608" t="s">
        <v>12324</v>
      </c>
      <c r="B535" s="609">
        <v>0.02</v>
      </c>
      <c r="C535" s="609">
        <v>0.17777000000000001</v>
      </c>
      <c r="D535" s="609">
        <v>0.30046</v>
      </c>
      <c r="E535" s="609">
        <v>0.14104</v>
      </c>
      <c r="F535" s="609">
        <v>1.52E-2</v>
      </c>
      <c r="G535" s="609">
        <v>0.12584000000000001</v>
      </c>
    </row>
    <row r="536" spans="1:7">
      <c r="A536" s="608" t="s">
        <v>12325</v>
      </c>
      <c r="B536" s="609">
        <v>2.0070000000000001E-2</v>
      </c>
      <c r="C536" s="609">
        <v>0.18249000000000001</v>
      </c>
      <c r="D536" s="609">
        <v>0.29971999999999999</v>
      </c>
      <c r="E536" s="609">
        <v>0.14348</v>
      </c>
      <c r="F536" s="609">
        <v>1.465E-2</v>
      </c>
      <c r="G536" s="609">
        <v>0.12883</v>
      </c>
    </row>
    <row r="537" spans="1:7">
      <c r="A537" s="608" t="s">
        <v>12326</v>
      </c>
      <c r="B537" s="609">
        <v>2.017E-2</v>
      </c>
      <c r="C537" s="609">
        <v>0.18284</v>
      </c>
      <c r="D537" s="609">
        <v>0.29855999999999999</v>
      </c>
      <c r="E537" s="609">
        <v>0.14344000000000001</v>
      </c>
      <c r="F537" s="609">
        <v>1.44E-2</v>
      </c>
      <c r="G537" s="609">
        <v>0.12903999999999999</v>
      </c>
    </row>
    <row r="538" spans="1:7">
      <c r="A538" s="608" t="s">
        <v>12327</v>
      </c>
      <c r="B538" s="609">
        <v>2.026E-2</v>
      </c>
      <c r="C538" s="609">
        <v>0.17676</v>
      </c>
      <c r="D538" s="609">
        <v>0.29831000000000002</v>
      </c>
      <c r="E538" s="609">
        <v>0.13994000000000001</v>
      </c>
      <c r="F538" s="609">
        <v>1.4999999999999999E-2</v>
      </c>
      <c r="G538" s="609">
        <v>0.12494</v>
      </c>
    </row>
    <row r="539" spans="1:7">
      <c r="A539" s="608" t="s">
        <v>12328</v>
      </c>
      <c r="B539" s="609">
        <v>2.0230000000000001E-2</v>
      </c>
      <c r="C539" s="609">
        <v>0.17438000000000001</v>
      </c>
      <c r="D539" s="609">
        <v>0.29824000000000001</v>
      </c>
      <c r="E539" s="609">
        <v>0.13925000000000001</v>
      </c>
      <c r="F539" s="609">
        <v>1.472E-2</v>
      </c>
      <c r="G539" s="609">
        <v>0.12453</v>
      </c>
    </row>
    <row r="540" spans="1:7">
      <c r="A540" s="608" t="s">
        <v>12329</v>
      </c>
      <c r="B540" s="609">
        <v>2.0060000000000001E-2</v>
      </c>
      <c r="C540" s="609">
        <v>0.17473</v>
      </c>
      <c r="D540" s="609">
        <v>0.29825000000000002</v>
      </c>
      <c r="E540" s="609">
        <v>0.13894999999999999</v>
      </c>
      <c r="F540" s="609">
        <v>1.512E-2</v>
      </c>
      <c r="G540" s="609">
        <v>0.12383</v>
      </c>
    </row>
    <row r="541" spans="1:7">
      <c r="A541" s="608" t="s">
        <v>12330</v>
      </c>
      <c r="B541" s="609">
        <v>1.9869999999999999E-2</v>
      </c>
      <c r="C541" s="609">
        <v>0.17416000000000001</v>
      </c>
      <c r="D541" s="609">
        <v>0.29794999999999999</v>
      </c>
      <c r="E541" s="609">
        <v>0.13807</v>
      </c>
      <c r="F541" s="609">
        <v>1.52E-2</v>
      </c>
      <c r="G541" s="609">
        <v>0.12286999999999999</v>
      </c>
    </row>
    <row r="542" spans="1:7">
      <c r="A542" s="608" t="s">
        <v>12331</v>
      </c>
      <c r="B542" s="609">
        <v>1.9869999999999999E-2</v>
      </c>
      <c r="C542" s="609">
        <v>0.17613000000000001</v>
      </c>
      <c r="D542" s="609">
        <v>0.29831999999999997</v>
      </c>
      <c r="E542" s="609">
        <v>0.13930000000000001</v>
      </c>
      <c r="F542" s="609">
        <v>1.5570000000000001E-2</v>
      </c>
      <c r="G542" s="609">
        <v>0.12373000000000001</v>
      </c>
    </row>
    <row r="543" spans="1:7">
      <c r="A543" s="608" t="s">
        <v>12332</v>
      </c>
      <c r="B543" s="609">
        <v>2.0029999999999999E-2</v>
      </c>
      <c r="C543" s="609">
        <v>0.18117</v>
      </c>
      <c r="D543" s="609">
        <v>0.30077999999999999</v>
      </c>
      <c r="E543" s="609">
        <v>0.14105000000000001</v>
      </c>
      <c r="F543" s="609">
        <v>1.541E-2</v>
      </c>
      <c r="G543" s="609">
        <v>0.12564</v>
      </c>
    </row>
    <row r="544" spans="1:7">
      <c r="A544" s="608" t="s">
        <v>12333</v>
      </c>
      <c r="B544" s="609">
        <v>2.0029999999999999E-2</v>
      </c>
      <c r="C544" s="609">
        <v>0.17910000000000001</v>
      </c>
      <c r="D544" s="609">
        <v>0.30377999999999999</v>
      </c>
      <c r="E544" s="609">
        <v>0.14016999999999999</v>
      </c>
      <c r="F544" s="609">
        <v>1.533E-2</v>
      </c>
      <c r="G544" s="609">
        <v>0.12484000000000001</v>
      </c>
    </row>
    <row r="545" spans="1:7">
      <c r="A545" s="608" t="s">
        <v>12334</v>
      </c>
      <c r="B545" s="609">
        <v>2.026E-2</v>
      </c>
      <c r="C545" s="609">
        <v>0.17788999999999999</v>
      </c>
      <c r="D545" s="609">
        <v>0.30392000000000002</v>
      </c>
      <c r="E545" s="609">
        <v>0.13974</v>
      </c>
      <c r="F545" s="609">
        <v>1.5350000000000001E-2</v>
      </c>
      <c r="G545" s="609">
        <v>0.12439</v>
      </c>
    </row>
    <row r="546" spans="1:7">
      <c r="A546" s="608" t="s">
        <v>12335</v>
      </c>
      <c r="B546" s="609">
        <v>2.0400000000000001E-2</v>
      </c>
      <c r="C546" s="609">
        <v>0.18579999999999999</v>
      </c>
      <c r="D546" s="609">
        <v>0.30415999999999999</v>
      </c>
      <c r="E546" s="609">
        <v>0.14324999999999999</v>
      </c>
      <c r="F546" s="609">
        <v>1.4800000000000001E-2</v>
      </c>
      <c r="G546" s="609">
        <v>0.12845000000000001</v>
      </c>
    </row>
    <row r="547" spans="1:7">
      <c r="A547" s="608" t="s">
        <v>12336</v>
      </c>
      <c r="B547" s="609">
        <v>2.068E-2</v>
      </c>
      <c r="C547" s="609">
        <v>0.18495</v>
      </c>
      <c r="D547" s="609">
        <v>0.30481999999999998</v>
      </c>
      <c r="E547" s="609">
        <v>0.14324999999999999</v>
      </c>
      <c r="F547" s="609">
        <v>1.427E-2</v>
      </c>
      <c r="G547" s="609">
        <v>0.12898000000000001</v>
      </c>
    </row>
    <row r="548" spans="1:7">
      <c r="A548" s="608" t="s">
        <v>12337</v>
      </c>
      <c r="B548" s="609">
        <v>2.0799999999999999E-2</v>
      </c>
      <c r="C548" s="609">
        <v>0.17998</v>
      </c>
      <c r="D548" s="609">
        <v>0.30481999999999998</v>
      </c>
      <c r="E548" s="609">
        <v>0.14249999999999999</v>
      </c>
      <c r="F548" s="609">
        <v>1.427E-2</v>
      </c>
      <c r="G548" s="609">
        <v>0.12823000000000001</v>
      </c>
    </row>
    <row r="549" spans="1:7">
      <c r="A549" s="608" t="s">
        <v>12338</v>
      </c>
      <c r="B549" s="609">
        <v>2.111E-2</v>
      </c>
      <c r="C549" s="609">
        <v>0.18620999999999999</v>
      </c>
      <c r="D549" s="609">
        <v>0.30468000000000001</v>
      </c>
      <c r="E549" s="609">
        <v>0.14643</v>
      </c>
      <c r="F549" s="609">
        <v>1.427E-2</v>
      </c>
      <c r="G549" s="609">
        <v>0.13216</v>
      </c>
    </row>
    <row r="550" spans="1:7">
      <c r="A550" s="608" t="s">
        <v>12339</v>
      </c>
      <c r="B550" s="609">
        <v>2.1180000000000001E-2</v>
      </c>
      <c r="C550" s="609">
        <v>0.18581</v>
      </c>
      <c r="D550" s="609">
        <v>0.30467</v>
      </c>
      <c r="E550" s="609">
        <v>0.14699999999999999</v>
      </c>
      <c r="F550" s="609">
        <v>1.427E-2</v>
      </c>
      <c r="G550" s="609">
        <v>0.13272999999999999</v>
      </c>
    </row>
    <row r="551" spans="1:7">
      <c r="A551" s="608" t="s">
        <v>12340</v>
      </c>
      <c r="B551" s="609">
        <v>2.068E-2</v>
      </c>
      <c r="C551" s="609">
        <v>0.19713</v>
      </c>
      <c r="D551" s="609">
        <v>0.30479000000000001</v>
      </c>
      <c r="E551" s="609">
        <v>0.15112</v>
      </c>
      <c r="F551" s="609">
        <v>1.4500000000000001E-2</v>
      </c>
      <c r="G551" s="609">
        <v>0.13661999999999999</v>
      </c>
    </row>
    <row r="552" spans="1:7">
      <c r="A552" s="608" t="s">
        <v>12341</v>
      </c>
      <c r="B552" s="609">
        <v>2.0750000000000001E-2</v>
      </c>
      <c r="C552" s="609">
        <v>0.18568999999999999</v>
      </c>
      <c r="D552" s="609">
        <v>0.30518000000000001</v>
      </c>
      <c r="E552" s="609">
        <v>0.14466000000000001</v>
      </c>
      <c r="F552" s="609">
        <v>1.4670000000000001E-2</v>
      </c>
      <c r="G552" s="609">
        <v>0.12998999999999999</v>
      </c>
    </row>
    <row r="553" spans="1:7">
      <c r="A553" s="608" t="s">
        <v>12342</v>
      </c>
      <c r="B553" s="609">
        <v>2.026E-2</v>
      </c>
      <c r="C553" s="609">
        <v>0.18609999999999999</v>
      </c>
      <c r="D553" s="609">
        <v>0.30570000000000003</v>
      </c>
      <c r="E553" s="609">
        <v>0.14349999999999999</v>
      </c>
      <c r="F553" s="609">
        <v>1.495E-2</v>
      </c>
      <c r="G553" s="609">
        <v>0.12855</v>
      </c>
    </row>
    <row r="554" spans="1:7">
      <c r="A554" s="608" t="s">
        <v>12343</v>
      </c>
      <c r="B554" s="609">
        <v>2.001E-2</v>
      </c>
      <c r="C554" s="609">
        <v>0.18776000000000001</v>
      </c>
      <c r="D554" s="609">
        <v>0.30553999999999998</v>
      </c>
      <c r="E554" s="609">
        <v>0.14374999999999999</v>
      </c>
      <c r="F554" s="609">
        <v>1.5049999999999999E-2</v>
      </c>
      <c r="G554" s="609">
        <v>0.12870000000000001</v>
      </c>
    </row>
    <row r="555" spans="1:7">
      <c r="A555" s="608" t="s">
        <v>12344</v>
      </c>
      <c r="B555" s="609">
        <v>1.9970000000000002E-2</v>
      </c>
      <c r="C555" s="609">
        <v>0.19239999999999999</v>
      </c>
      <c r="D555" s="609">
        <v>0.30653000000000002</v>
      </c>
      <c r="E555" s="609">
        <v>0.14535000000000001</v>
      </c>
      <c r="F555" s="609">
        <v>1.4999999999999999E-2</v>
      </c>
      <c r="G555" s="609">
        <v>0.13034999999999999</v>
      </c>
    </row>
    <row r="556" spans="1:7">
      <c r="A556" s="608" t="s">
        <v>12345</v>
      </c>
      <c r="B556" s="609">
        <v>1.9720000000000001E-2</v>
      </c>
      <c r="C556" s="609">
        <v>0.19359999999999999</v>
      </c>
      <c r="D556" s="609">
        <v>0.30586999999999998</v>
      </c>
      <c r="E556" s="609">
        <v>0.14488000000000001</v>
      </c>
      <c r="F556" s="609">
        <v>1.482E-2</v>
      </c>
      <c r="G556" s="609">
        <v>0.13006000000000001</v>
      </c>
    </row>
    <row r="557" spans="1:7">
      <c r="A557" s="608" t="s">
        <v>12346</v>
      </c>
      <c r="B557" s="609">
        <v>1.9650000000000001E-2</v>
      </c>
      <c r="C557" s="609">
        <v>0.19528999999999999</v>
      </c>
      <c r="D557" s="609">
        <v>0.30613000000000001</v>
      </c>
      <c r="E557" s="609">
        <v>0.14491000000000001</v>
      </c>
      <c r="F557" s="609">
        <v>1.4999999999999999E-2</v>
      </c>
      <c r="G557" s="609">
        <v>0.12991</v>
      </c>
    </row>
    <row r="558" spans="1:7">
      <c r="A558" s="608" t="s">
        <v>12347</v>
      </c>
      <c r="B558" s="609">
        <v>1.9789999999999999E-2</v>
      </c>
      <c r="C558" s="609">
        <v>0.19167999999999999</v>
      </c>
      <c r="D558" s="609">
        <v>0.30651</v>
      </c>
      <c r="E558" s="609">
        <v>0.14374000000000001</v>
      </c>
      <c r="F558" s="609">
        <v>1.512E-2</v>
      </c>
      <c r="G558" s="609">
        <v>0.12862000000000001</v>
      </c>
    </row>
    <row r="559" spans="1:7">
      <c r="A559" s="608" t="s">
        <v>12348</v>
      </c>
      <c r="B559" s="609">
        <v>2.0060000000000001E-2</v>
      </c>
      <c r="C559" s="609">
        <v>0.19247</v>
      </c>
      <c r="D559" s="609">
        <v>0.30725999999999998</v>
      </c>
      <c r="E559" s="609">
        <v>0.14434</v>
      </c>
      <c r="F559" s="609">
        <v>1.532E-2</v>
      </c>
      <c r="G559" s="609">
        <v>0.12902</v>
      </c>
    </row>
    <row r="560" spans="1:7">
      <c r="A560" s="608" t="s">
        <v>12349</v>
      </c>
      <c r="B560" s="609">
        <v>2.0060000000000001E-2</v>
      </c>
      <c r="C560" s="609">
        <v>0.19405</v>
      </c>
      <c r="D560" s="609">
        <v>0.30753999999999998</v>
      </c>
      <c r="E560" s="609">
        <v>0.1447</v>
      </c>
      <c r="F560" s="609">
        <v>1.5219999999999999E-2</v>
      </c>
      <c r="G560" s="609">
        <v>0.12948000000000001</v>
      </c>
    </row>
    <row r="561" spans="1:7">
      <c r="A561" s="608" t="s">
        <v>12350</v>
      </c>
      <c r="B561" s="609">
        <v>2.0240000000000001E-2</v>
      </c>
      <c r="C561" s="609">
        <v>0.19203999999999999</v>
      </c>
      <c r="D561" s="609">
        <v>0.30842000000000003</v>
      </c>
      <c r="E561" s="609">
        <v>0.14418</v>
      </c>
      <c r="F561" s="609">
        <v>1.5169999999999999E-2</v>
      </c>
      <c r="G561" s="609">
        <v>0.12901000000000001</v>
      </c>
    </row>
    <row r="562" spans="1:7">
      <c r="A562" s="608" t="s">
        <v>12351</v>
      </c>
      <c r="B562" s="609">
        <v>2.0029999999999999E-2</v>
      </c>
      <c r="C562" s="609">
        <v>0.19289000000000001</v>
      </c>
      <c r="D562" s="609">
        <v>0.30908000000000002</v>
      </c>
      <c r="E562" s="609">
        <v>0.14341000000000001</v>
      </c>
      <c r="F562" s="609">
        <v>1.55E-2</v>
      </c>
      <c r="G562" s="609">
        <v>0.12791</v>
      </c>
    </row>
    <row r="563" spans="1:7">
      <c r="A563" s="608" t="s">
        <v>12352</v>
      </c>
      <c r="B563" s="609">
        <v>2.0320000000000001E-2</v>
      </c>
      <c r="C563" s="609">
        <v>0.18698999999999999</v>
      </c>
      <c r="D563" s="609">
        <v>0.30925000000000002</v>
      </c>
      <c r="E563" s="609">
        <v>0.14102999999999999</v>
      </c>
      <c r="F563" s="609">
        <v>1.5769999999999999E-2</v>
      </c>
      <c r="G563" s="609">
        <v>0.12526000000000001</v>
      </c>
    </row>
    <row r="564" spans="1:7">
      <c r="A564" s="608" t="s">
        <v>12353</v>
      </c>
      <c r="B564" s="609">
        <v>2.0379999999999999E-2</v>
      </c>
      <c r="C564" s="609">
        <v>0.18969</v>
      </c>
      <c r="D564" s="609">
        <v>0.31014999999999998</v>
      </c>
      <c r="E564" s="609">
        <v>0.14191999999999999</v>
      </c>
      <c r="F564" s="609">
        <v>1.54E-2</v>
      </c>
      <c r="G564" s="609">
        <v>0.12651999999999999</v>
      </c>
    </row>
    <row r="565" spans="1:7">
      <c r="A565" s="608" t="s">
        <v>12354</v>
      </c>
      <c r="B565" s="609">
        <v>2.0109999999999999E-2</v>
      </c>
      <c r="C565" s="609">
        <v>0.18973000000000001</v>
      </c>
      <c r="D565" s="609">
        <v>0.31023000000000001</v>
      </c>
      <c r="E565" s="609">
        <v>0.14097000000000001</v>
      </c>
      <c r="F565" s="609">
        <v>1.5299999999999999E-2</v>
      </c>
      <c r="G565" s="609">
        <v>0.12567</v>
      </c>
    </row>
    <row r="566" spans="1:7">
      <c r="A566" s="608" t="s">
        <v>12355</v>
      </c>
      <c r="B566" s="609">
        <v>2.043E-2</v>
      </c>
      <c r="C566" s="609">
        <v>0.18886</v>
      </c>
      <c r="D566" s="609">
        <v>0.31032999999999999</v>
      </c>
      <c r="E566" s="609">
        <v>0.14155000000000001</v>
      </c>
      <c r="F566" s="609">
        <v>1.537E-2</v>
      </c>
      <c r="G566" s="609">
        <v>0.12617999999999999</v>
      </c>
    </row>
    <row r="567" spans="1:7">
      <c r="A567" s="608" t="s">
        <v>12356</v>
      </c>
      <c r="B567" s="609">
        <v>2.0539999999999999E-2</v>
      </c>
      <c r="C567" s="609">
        <v>0.18851999999999999</v>
      </c>
      <c r="D567" s="609">
        <v>0.31028</v>
      </c>
      <c r="E567" s="609">
        <v>0.14207</v>
      </c>
      <c r="F567" s="609">
        <v>1.5699999999999999E-2</v>
      </c>
      <c r="G567" s="609">
        <v>0.12637000000000001</v>
      </c>
    </row>
    <row r="568" spans="1:7">
      <c r="A568" s="608" t="s">
        <v>12357</v>
      </c>
      <c r="B568" s="609">
        <v>2.0670000000000001E-2</v>
      </c>
      <c r="C568" s="609">
        <v>0.19275999999999999</v>
      </c>
      <c r="D568" s="609">
        <v>0.31008999999999998</v>
      </c>
      <c r="E568" s="609">
        <v>0.14424000000000001</v>
      </c>
      <c r="F568" s="609">
        <v>1.5270000000000001E-2</v>
      </c>
      <c r="G568" s="609">
        <v>0.12897</v>
      </c>
    </row>
    <row r="569" spans="1:7">
      <c r="A569" s="608" t="s">
        <v>12358</v>
      </c>
      <c r="B569" s="609">
        <v>2.034E-2</v>
      </c>
      <c r="C569" s="609">
        <v>0.19324</v>
      </c>
      <c r="D569" s="609">
        <v>0.31022</v>
      </c>
      <c r="E569" s="609">
        <v>0.14374000000000001</v>
      </c>
      <c r="F569" s="609">
        <v>1.485E-2</v>
      </c>
      <c r="G569" s="609">
        <v>0.12889</v>
      </c>
    </row>
    <row r="570" spans="1:7">
      <c r="A570" s="608" t="s">
        <v>12359</v>
      </c>
      <c r="B570" s="609">
        <v>2.0410000000000001E-2</v>
      </c>
      <c r="C570" s="609">
        <v>0.19384999999999999</v>
      </c>
      <c r="D570" s="609">
        <v>0.31009999999999999</v>
      </c>
      <c r="E570" s="609">
        <v>0.14374999999999999</v>
      </c>
      <c r="F570" s="609">
        <v>1.423E-2</v>
      </c>
      <c r="G570" s="609">
        <v>0.12952</v>
      </c>
    </row>
    <row r="571" spans="1:7">
      <c r="A571" s="608" t="s">
        <v>12360</v>
      </c>
      <c r="B571" s="609">
        <v>2.0209999999999999E-2</v>
      </c>
      <c r="C571" s="609">
        <v>0.19270999999999999</v>
      </c>
      <c r="D571" s="609">
        <v>0.31009999999999999</v>
      </c>
      <c r="E571" s="609">
        <v>0.14312</v>
      </c>
      <c r="F571" s="609">
        <v>1.405E-2</v>
      </c>
      <c r="G571" s="609">
        <v>0.12906999999999999</v>
      </c>
    </row>
    <row r="572" spans="1:7">
      <c r="A572" s="608" t="s">
        <v>12361</v>
      </c>
      <c r="B572" s="609">
        <v>2.0250000000000001E-2</v>
      </c>
      <c r="C572" s="609">
        <v>0.18989</v>
      </c>
      <c r="D572" s="609">
        <v>0.30997000000000002</v>
      </c>
      <c r="E572" s="609">
        <v>0.14258999999999999</v>
      </c>
      <c r="F572" s="609">
        <v>1.387E-2</v>
      </c>
      <c r="G572" s="609">
        <v>0.12872</v>
      </c>
    </row>
    <row r="573" spans="1:7">
      <c r="A573" s="608" t="s">
        <v>12362</v>
      </c>
      <c r="B573" s="609">
        <v>2.0539999999999999E-2</v>
      </c>
      <c r="C573" s="609">
        <v>0.18936</v>
      </c>
      <c r="D573" s="609">
        <v>0.30997999999999998</v>
      </c>
      <c r="E573" s="609">
        <v>0.14310999999999999</v>
      </c>
      <c r="F573" s="609">
        <v>1.3820000000000001E-2</v>
      </c>
      <c r="G573" s="609">
        <v>0.12928999999999999</v>
      </c>
    </row>
    <row r="574" spans="1:7">
      <c r="A574" s="608" t="s">
        <v>12363</v>
      </c>
      <c r="B574" s="609">
        <v>2.0500000000000001E-2</v>
      </c>
      <c r="C574" s="609">
        <v>0.18809999999999999</v>
      </c>
      <c r="D574" s="609">
        <v>0.30929000000000001</v>
      </c>
      <c r="E574" s="609">
        <v>0.14327000000000001</v>
      </c>
      <c r="F574" s="609">
        <v>1.41E-2</v>
      </c>
      <c r="G574" s="609">
        <v>0.12917000000000001</v>
      </c>
    </row>
    <row r="575" spans="1:7">
      <c r="A575" s="608" t="s">
        <v>12364</v>
      </c>
      <c r="B575" s="609">
        <v>2.0820000000000002E-2</v>
      </c>
      <c r="C575" s="609">
        <v>0.18756</v>
      </c>
      <c r="D575" s="609">
        <v>0.30936000000000002</v>
      </c>
      <c r="E575" s="609">
        <v>0.14385999999999999</v>
      </c>
      <c r="F575" s="609">
        <v>1.38E-2</v>
      </c>
      <c r="G575" s="609">
        <v>0.13006000000000001</v>
      </c>
    </row>
    <row r="576" spans="1:7">
      <c r="A576" s="608" t="s">
        <v>12365</v>
      </c>
      <c r="B576" s="609">
        <v>2.001E-2</v>
      </c>
      <c r="C576" s="609">
        <v>0.18729999999999999</v>
      </c>
      <c r="D576" s="609">
        <v>0.30923</v>
      </c>
      <c r="E576" s="609">
        <v>0.14169999999999999</v>
      </c>
      <c r="F576" s="609">
        <v>1.3520000000000001E-2</v>
      </c>
      <c r="G576" s="609">
        <v>0.12817999999999999</v>
      </c>
    </row>
    <row r="577" spans="1:7">
      <c r="A577" s="608" t="s">
        <v>12366</v>
      </c>
      <c r="B577" s="609">
        <v>2.0140000000000002E-2</v>
      </c>
      <c r="C577" s="609">
        <v>0.18567</v>
      </c>
      <c r="D577" s="609">
        <v>0.30923</v>
      </c>
      <c r="E577" s="609">
        <v>0.1414</v>
      </c>
      <c r="F577" s="609">
        <v>1.3520000000000001E-2</v>
      </c>
      <c r="G577" s="609">
        <v>0.12787999999999999</v>
      </c>
    </row>
    <row r="578" spans="1:7">
      <c r="A578" s="608" t="s">
        <v>12367</v>
      </c>
      <c r="B578" s="609">
        <v>1.9640000000000001E-2</v>
      </c>
      <c r="C578" s="609">
        <v>0.18475</v>
      </c>
      <c r="D578" s="609">
        <v>0.30919999999999997</v>
      </c>
      <c r="E578" s="609">
        <v>0.13993</v>
      </c>
      <c r="F578" s="609">
        <v>1.4E-2</v>
      </c>
      <c r="G578" s="609">
        <v>0.12592999999999999</v>
      </c>
    </row>
    <row r="579" spans="1:7">
      <c r="A579" s="608" t="s">
        <v>12368</v>
      </c>
      <c r="B579" s="609">
        <v>1.9390000000000001E-2</v>
      </c>
      <c r="C579" s="609">
        <v>0.18659000000000001</v>
      </c>
      <c r="D579" s="609">
        <v>0.30869999999999997</v>
      </c>
      <c r="E579" s="609">
        <v>0.13991000000000001</v>
      </c>
      <c r="F579" s="609">
        <v>1.357E-2</v>
      </c>
      <c r="G579" s="609">
        <v>0.12634000000000001</v>
      </c>
    </row>
    <row r="580" spans="1:7">
      <c r="A580" s="608" t="s">
        <v>12369</v>
      </c>
      <c r="B580" s="609">
        <v>1.9429999999999999E-2</v>
      </c>
      <c r="C580" s="609">
        <v>0.18573000000000001</v>
      </c>
      <c r="D580" s="609">
        <v>0.30882999999999999</v>
      </c>
      <c r="E580" s="609">
        <v>0.13991999999999999</v>
      </c>
      <c r="F580" s="609">
        <v>1.38E-2</v>
      </c>
      <c r="G580" s="609">
        <v>0.12612000000000001</v>
      </c>
    </row>
    <row r="581" spans="1:7">
      <c r="A581" s="608" t="s">
        <v>12370</v>
      </c>
      <c r="B581" s="609">
        <v>1.9519999999999999E-2</v>
      </c>
      <c r="C581" s="609">
        <v>0.18737999999999999</v>
      </c>
      <c r="D581" s="609">
        <v>0.30854999999999999</v>
      </c>
      <c r="E581" s="609">
        <v>0.14112</v>
      </c>
      <c r="F581" s="609">
        <v>1.345E-2</v>
      </c>
      <c r="G581" s="609">
        <v>0.12767000000000001</v>
      </c>
    </row>
    <row r="582" spans="1:7">
      <c r="A582" s="608" t="s">
        <v>12371</v>
      </c>
      <c r="B582" s="609">
        <v>1.9779999999999999E-2</v>
      </c>
      <c r="C582" s="609">
        <v>0.19116</v>
      </c>
      <c r="D582" s="609">
        <v>0.30925999999999998</v>
      </c>
      <c r="E582" s="609">
        <v>0.14280999999999999</v>
      </c>
      <c r="F582" s="609">
        <v>1.362E-2</v>
      </c>
      <c r="G582" s="609">
        <v>0.12919</v>
      </c>
    </row>
    <row r="583" spans="1:7">
      <c r="A583" s="608" t="s">
        <v>12372</v>
      </c>
      <c r="B583" s="609">
        <v>0.02</v>
      </c>
      <c r="C583" s="609">
        <v>0.18911</v>
      </c>
      <c r="D583" s="609">
        <v>0.31034</v>
      </c>
      <c r="E583" s="609">
        <v>0.14144000000000001</v>
      </c>
      <c r="F583" s="609">
        <v>1.3270000000000001E-2</v>
      </c>
      <c r="G583" s="609">
        <v>0.12817000000000001</v>
      </c>
    </row>
    <row r="584" spans="1:7">
      <c r="A584" s="608" t="s">
        <v>12373</v>
      </c>
      <c r="B584" s="609">
        <v>2.01E-2</v>
      </c>
      <c r="C584" s="609">
        <v>0.18387999999999999</v>
      </c>
      <c r="D584" s="609">
        <v>0.31003999999999998</v>
      </c>
      <c r="E584" s="609">
        <v>0.14035</v>
      </c>
      <c r="F584" s="609">
        <v>1.3050000000000001E-2</v>
      </c>
      <c r="G584" s="609">
        <v>0.1273</v>
      </c>
    </row>
    <row r="585" spans="1:7">
      <c r="A585" s="608" t="s">
        <v>12374</v>
      </c>
      <c r="B585" s="609">
        <v>2.0400000000000001E-2</v>
      </c>
      <c r="C585" s="609">
        <v>0.18401000000000001</v>
      </c>
      <c r="D585" s="609">
        <v>0.31020999999999999</v>
      </c>
      <c r="E585" s="609">
        <v>0.14165</v>
      </c>
      <c r="F585" s="609">
        <v>1.2919999999999999E-2</v>
      </c>
      <c r="G585" s="609">
        <v>0.12873000000000001</v>
      </c>
    </row>
    <row r="586" spans="1:7">
      <c r="A586" s="608" t="s">
        <v>12375</v>
      </c>
      <c r="B586" s="609">
        <v>2.0660000000000001E-2</v>
      </c>
      <c r="C586" s="609">
        <v>0.18051</v>
      </c>
      <c r="D586" s="609">
        <v>0.31104999999999999</v>
      </c>
      <c r="E586" s="609">
        <v>0.14133000000000001</v>
      </c>
      <c r="F586" s="609">
        <v>1.3050000000000001E-2</v>
      </c>
      <c r="G586" s="609">
        <v>0.12828000000000001</v>
      </c>
    </row>
    <row r="587" spans="1:7">
      <c r="A587" s="608" t="s">
        <v>12376</v>
      </c>
      <c r="B587" s="609">
        <v>2.0879999999999999E-2</v>
      </c>
      <c r="C587" s="609">
        <v>0.18082000000000001</v>
      </c>
      <c r="D587" s="609">
        <v>0.31336000000000003</v>
      </c>
      <c r="E587" s="609">
        <v>0.14196</v>
      </c>
      <c r="F587" s="609">
        <v>1.302E-2</v>
      </c>
      <c r="G587" s="609">
        <v>0.12894</v>
      </c>
    </row>
    <row r="588" spans="1:7">
      <c r="A588" s="608" t="s">
        <v>12377</v>
      </c>
      <c r="B588" s="609">
        <v>2.1319999999999999E-2</v>
      </c>
      <c r="C588" s="609">
        <v>0.17793999999999999</v>
      </c>
      <c r="D588" s="609">
        <v>0.31291000000000002</v>
      </c>
      <c r="E588" s="609">
        <v>0.14119000000000001</v>
      </c>
      <c r="F588" s="609">
        <v>1.295E-2</v>
      </c>
      <c r="G588" s="609">
        <v>0.12823999999999999</v>
      </c>
    </row>
    <row r="589" spans="1:7">
      <c r="A589" s="608" t="s">
        <v>12378</v>
      </c>
      <c r="B589" s="609">
        <v>2.121E-2</v>
      </c>
      <c r="C589" s="609">
        <v>0.17538000000000001</v>
      </c>
      <c r="D589" s="609">
        <v>0.31135000000000002</v>
      </c>
      <c r="E589" s="609">
        <v>0.14054</v>
      </c>
      <c r="F589" s="609">
        <v>1.2749999999999999E-2</v>
      </c>
      <c r="G589" s="609">
        <v>0.12778999999999999</v>
      </c>
    </row>
    <row r="590" spans="1:7">
      <c r="A590" s="608" t="s">
        <v>12379</v>
      </c>
      <c r="B590" s="609">
        <v>2.1239999999999998E-2</v>
      </c>
      <c r="C590" s="609">
        <v>0.17443</v>
      </c>
      <c r="D590" s="609">
        <v>0.31236000000000003</v>
      </c>
      <c r="E590" s="609">
        <v>0.14057</v>
      </c>
      <c r="F590" s="609">
        <v>1.3050000000000001E-2</v>
      </c>
      <c r="G590" s="609">
        <v>0.12751999999999999</v>
      </c>
    </row>
    <row r="591" spans="1:7">
      <c r="A591" s="608" t="s">
        <v>12380</v>
      </c>
      <c r="B591" s="609">
        <v>2.1350000000000001E-2</v>
      </c>
      <c r="C591" s="609">
        <v>0.16256999999999999</v>
      </c>
      <c r="D591" s="609">
        <v>0.31308999999999998</v>
      </c>
      <c r="E591" s="609">
        <v>0.13628999999999999</v>
      </c>
      <c r="F591" s="609">
        <v>1.325E-2</v>
      </c>
      <c r="G591" s="609">
        <v>0.12304</v>
      </c>
    </row>
    <row r="592" spans="1:7">
      <c r="A592" s="608" t="s">
        <v>12381</v>
      </c>
      <c r="B592" s="609">
        <v>2.1770000000000001E-2</v>
      </c>
      <c r="C592" s="609">
        <v>0.16402</v>
      </c>
      <c r="D592" s="609">
        <v>0.31339</v>
      </c>
      <c r="E592" s="609">
        <v>0.13882</v>
      </c>
      <c r="F592" s="609">
        <v>1.2919999999999999E-2</v>
      </c>
      <c r="G592" s="609">
        <v>0.12590000000000001</v>
      </c>
    </row>
    <row r="593" spans="1:7">
      <c r="A593" s="608" t="s">
        <v>12382</v>
      </c>
      <c r="B593" s="609">
        <v>2.2009999999999998E-2</v>
      </c>
      <c r="C593" s="609">
        <v>0.17691000000000001</v>
      </c>
      <c r="D593" s="609">
        <v>0.31268000000000001</v>
      </c>
      <c r="E593" s="609">
        <v>0.14485999999999999</v>
      </c>
      <c r="F593" s="609">
        <v>1.302E-2</v>
      </c>
      <c r="G593" s="609">
        <v>0.13184000000000001</v>
      </c>
    </row>
    <row r="594" spans="1:7">
      <c r="A594" s="608" t="s">
        <v>12383</v>
      </c>
      <c r="B594" s="609">
        <v>2.1860000000000001E-2</v>
      </c>
      <c r="C594" s="609">
        <v>0.17779</v>
      </c>
      <c r="D594" s="609">
        <v>0.31329000000000001</v>
      </c>
      <c r="E594" s="609">
        <v>0.14434</v>
      </c>
      <c r="F594" s="609">
        <v>1.3220000000000001E-2</v>
      </c>
      <c r="G594" s="609">
        <v>0.13111999999999999</v>
      </c>
    </row>
    <row r="595" spans="1:7">
      <c r="A595" s="608" t="s">
        <v>12384</v>
      </c>
      <c r="B595" s="609">
        <v>2.1739999999999999E-2</v>
      </c>
      <c r="C595" s="609">
        <v>0.16966999999999999</v>
      </c>
      <c r="D595" s="609">
        <v>0.31369000000000002</v>
      </c>
      <c r="E595" s="609">
        <v>0.13977999999999999</v>
      </c>
      <c r="F595" s="609">
        <v>1.342E-2</v>
      </c>
      <c r="G595" s="609">
        <v>0.12636</v>
      </c>
    </row>
    <row r="596" spans="1:7">
      <c r="A596" s="608" t="s">
        <v>12385</v>
      </c>
      <c r="B596" s="609">
        <v>2.1669999999999998E-2</v>
      </c>
      <c r="C596" s="609">
        <v>0.16611999999999999</v>
      </c>
      <c r="D596" s="609">
        <v>0.31379000000000001</v>
      </c>
      <c r="E596" s="609">
        <v>0.13832</v>
      </c>
      <c r="F596" s="609">
        <v>1.3520000000000001E-2</v>
      </c>
      <c r="G596" s="609">
        <v>0.12479999999999999</v>
      </c>
    </row>
    <row r="597" spans="1:7">
      <c r="A597" s="608" t="s">
        <v>12386</v>
      </c>
      <c r="B597" s="609">
        <v>2.1930000000000002E-2</v>
      </c>
      <c r="C597" s="609">
        <v>0.16441</v>
      </c>
      <c r="D597" s="609">
        <v>0.31308000000000002</v>
      </c>
      <c r="E597" s="609">
        <v>0.13869999999999999</v>
      </c>
      <c r="F597" s="609">
        <v>1.332E-2</v>
      </c>
      <c r="G597" s="609">
        <v>0.12537999999999999</v>
      </c>
    </row>
    <row r="598" spans="1:7">
      <c r="A598" s="608" t="s">
        <v>12387</v>
      </c>
      <c r="B598" s="609">
        <v>2.1860000000000001E-2</v>
      </c>
      <c r="C598" s="609">
        <v>0.17455999999999999</v>
      </c>
      <c r="D598" s="609">
        <v>0.31681999999999999</v>
      </c>
      <c r="E598" s="609">
        <v>0.14251</v>
      </c>
      <c r="F598" s="609">
        <v>1.35E-2</v>
      </c>
      <c r="G598" s="609">
        <v>0.12901000000000001</v>
      </c>
    </row>
    <row r="599" spans="1:7">
      <c r="A599" s="608" t="s">
        <v>12388</v>
      </c>
      <c r="B599" s="609">
        <v>2.2030000000000001E-2</v>
      </c>
      <c r="C599" s="609">
        <v>0.17496</v>
      </c>
      <c r="D599" s="609">
        <v>0.31668000000000002</v>
      </c>
      <c r="E599" s="609">
        <v>0.14291999999999999</v>
      </c>
      <c r="F599" s="609">
        <v>1.37E-2</v>
      </c>
      <c r="G599" s="609">
        <v>0.12922</v>
      </c>
    </row>
    <row r="600" spans="1:7">
      <c r="A600" s="608" t="s">
        <v>12389</v>
      </c>
      <c r="B600" s="609">
        <v>2.1819999999999999E-2</v>
      </c>
      <c r="C600" s="609">
        <v>0.17596999999999999</v>
      </c>
      <c r="D600" s="609">
        <v>0.31802000000000002</v>
      </c>
      <c r="E600" s="609">
        <v>0.14272000000000001</v>
      </c>
      <c r="F600" s="609">
        <v>1.4120000000000001E-2</v>
      </c>
      <c r="G600" s="609">
        <v>0.12859999999999999</v>
      </c>
    </row>
    <row r="601" spans="1:7">
      <c r="A601" s="608" t="s">
        <v>12390</v>
      </c>
      <c r="B601" s="609">
        <v>2.197E-2</v>
      </c>
      <c r="C601" s="609">
        <v>0.17984</v>
      </c>
      <c r="D601" s="609">
        <v>0.31772</v>
      </c>
      <c r="E601" s="609">
        <v>0.14460999999999999</v>
      </c>
      <c r="F601" s="609">
        <v>1.4120000000000001E-2</v>
      </c>
      <c r="G601" s="609">
        <v>0.13048999999999999</v>
      </c>
    </row>
    <row r="602" spans="1:7">
      <c r="A602" s="608" t="s">
        <v>12391</v>
      </c>
      <c r="B602" s="609">
        <v>2.1950000000000001E-2</v>
      </c>
      <c r="C602" s="609">
        <v>0.18128</v>
      </c>
      <c r="D602" s="609">
        <v>0.31762000000000001</v>
      </c>
      <c r="E602" s="609">
        <v>0.1444</v>
      </c>
      <c r="F602" s="609">
        <v>1.423E-2</v>
      </c>
      <c r="G602" s="609">
        <v>0.13017000000000001</v>
      </c>
    </row>
    <row r="603" spans="1:7">
      <c r="A603" s="608" t="s">
        <v>12392</v>
      </c>
      <c r="B603" s="609">
        <v>2.232E-2</v>
      </c>
      <c r="C603" s="609">
        <v>0.17096</v>
      </c>
      <c r="D603" s="609">
        <v>0.31798999999999999</v>
      </c>
      <c r="E603" s="609">
        <v>0.14044999999999999</v>
      </c>
      <c r="F603" s="609">
        <v>1.397E-2</v>
      </c>
      <c r="G603" s="609">
        <v>0.12648000000000001</v>
      </c>
    </row>
    <row r="604" spans="1:7">
      <c r="A604" s="608" t="s">
        <v>12393</v>
      </c>
      <c r="B604" s="609">
        <v>2.2120000000000001E-2</v>
      </c>
      <c r="C604" s="609">
        <v>0.16908000000000001</v>
      </c>
      <c r="D604" s="609">
        <v>0.31725999999999999</v>
      </c>
      <c r="E604" s="609">
        <v>0.13991000000000001</v>
      </c>
      <c r="F604" s="609">
        <v>1.397E-2</v>
      </c>
      <c r="G604" s="609">
        <v>0.12594</v>
      </c>
    </row>
    <row r="605" spans="1:7">
      <c r="A605" s="608" t="s">
        <v>12394</v>
      </c>
      <c r="B605" s="609">
        <v>2.222E-2</v>
      </c>
      <c r="C605" s="609">
        <v>0.16624</v>
      </c>
      <c r="D605" s="609">
        <v>0.31734000000000001</v>
      </c>
      <c r="E605" s="609">
        <v>0.13954</v>
      </c>
      <c r="F605" s="609">
        <v>1.375E-2</v>
      </c>
      <c r="G605" s="609">
        <v>0.12579000000000001</v>
      </c>
    </row>
    <row r="606" spans="1:7">
      <c r="A606" s="608" t="s">
        <v>12395</v>
      </c>
      <c r="B606" s="609">
        <v>2.2200000000000001E-2</v>
      </c>
      <c r="C606" s="609">
        <v>0.1668</v>
      </c>
      <c r="D606" s="609">
        <v>0.31746999999999997</v>
      </c>
      <c r="E606" s="609">
        <v>0.13971</v>
      </c>
      <c r="F606" s="609">
        <v>1.387E-2</v>
      </c>
      <c r="G606" s="609">
        <v>0.12584000000000001</v>
      </c>
    </row>
    <row r="607" spans="1:7">
      <c r="A607" s="608" t="s">
        <v>12396</v>
      </c>
      <c r="B607" s="609">
        <v>2.1930000000000002E-2</v>
      </c>
      <c r="C607" s="609">
        <v>0.1767</v>
      </c>
      <c r="D607" s="609">
        <v>0.31857999999999997</v>
      </c>
      <c r="E607" s="609">
        <v>0.14323</v>
      </c>
      <c r="F607" s="609">
        <v>1.41E-2</v>
      </c>
      <c r="G607" s="609">
        <v>0.12912999999999999</v>
      </c>
    </row>
    <row r="608" spans="1:7">
      <c r="A608" s="608" t="s">
        <v>12397</v>
      </c>
      <c r="B608" s="609">
        <v>2.2249999999999999E-2</v>
      </c>
      <c r="C608" s="609">
        <v>0.17634</v>
      </c>
      <c r="D608" s="609">
        <v>0.31819999999999998</v>
      </c>
      <c r="E608" s="609">
        <v>0.14384</v>
      </c>
      <c r="F608" s="609">
        <v>1.3820000000000001E-2</v>
      </c>
      <c r="G608" s="609">
        <v>0.13002</v>
      </c>
    </row>
    <row r="609" spans="1:7">
      <c r="A609" s="608" t="s">
        <v>12398</v>
      </c>
      <c r="B609" s="609">
        <v>2.239E-2</v>
      </c>
      <c r="C609" s="609">
        <v>0.17460999999999999</v>
      </c>
      <c r="D609" s="609">
        <v>0.31763999999999998</v>
      </c>
      <c r="E609" s="609">
        <v>0.14424999999999999</v>
      </c>
      <c r="F609" s="609">
        <v>1.375E-2</v>
      </c>
      <c r="G609" s="609">
        <v>0.1305</v>
      </c>
    </row>
    <row r="610" spans="1:7">
      <c r="A610" s="608" t="s">
        <v>12399</v>
      </c>
      <c r="B610" s="609">
        <v>2.2669999999999999E-2</v>
      </c>
      <c r="C610" s="609">
        <v>0.17329</v>
      </c>
      <c r="D610" s="609">
        <v>0.31720999999999999</v>
      </c>
      <c r="E610" s="609">
        <v>0.14488000000000001</v>
      </c>
      <c r="F610" s="609">
        <v>1.4E-2</v>
      </c>
      <c r="G610" s="609">
        <v>0.13088</v>
      </c>
    </row>
    <row r="611" spans="1:7">
      <c r="A611" s="608" t="s">
        <v>12400</v>
      </c>
      <c r="B611" s="609">
        <v>2.2689999999999998E-2</v>
      </c>
      <c r="C611" s="609">
        <v>0.17399000000000001</v>
      </c>
      <c r="D611" s="609">
        <v>0.31731999999999999</v>
      </c>
      <c r="E611" s="609">
        <v>0.14541000000000001</v>
      </c>
      <c r="F611" s="609">
        <v>1.3849999999999999E-2</v>
      </c>
      <c r="G611" s="609">
        <v>0.13156000000000001</v>
      </c>
    </row>
    <row r="612" spans="1:7">
      <c r="A612" s="608" t="s">
        <v>12401</v>
      </c>
      <c r="B612" s="609">
        <v>2.2870000000000001E-2</v>
      </c>
      <c r="C612" s="609">
        <v>0.17422000000000001</v>
      </c>
      <c r="D612" s="609">
        <v>0.31707000000000002</v>
      </c>
      <c r="E612" s="609">
        <v>0.14623</v>
      </c>
      <c r="F612" s="609">
        <v>1.357E-2</v>
      </c>
      <c r="G612" s="609">
        <v>0.13266</v>
      </c>
    </row>
    <row r="613" spans="1:7">
      <c r="A613" s="608" t="s">
        <v>12402</v>
      </c>
      <c r="B613" s="609">
        <v>2.2360000000000001E-2</v>
      </c>
      <c r="C613" s="609">
        <v>0.17949999999999999</v>
      </c>
      <c r="D613" s="609">
        <v>0.31446000000000002</v>
      </c>
      <c r="E613" s="609">
        <v>0.14835000000000001</v>
      </c>
      <c r="F613" s="609">
        <v>1.325E-2</v>
      </c>
      <c r="G613" s="609">
        <v>0.1351</v>
      </c>
    </row>
    <row r="614" spans="1:7">
      <c r="A614" s="608" t="s">
        <v>12403</v>
      </c>
      <c r="B614" s="609">
        <v>2.264E-2</v>
      </c>
      <c r="C614" s="609">
        <v>0.18043999999999999</v>
      </c>
      <c r="D614" s="609">
        <v>0.31464999999999999</v>
      </c>
      <c r="E614" s="609">
        <v>0.14915999999999999</v>
      </c>
      <c r="F614" s="609">
        <v>1.337E-2</v>
      </c>
      <c r="G614" s="609">
        <v>0.13578999999999999</v>
      </c>
    </row>
    <row r="615" spans="1:7">
      <c r="A615" s="608" t="s">
        <v>12404</v>
      </c>
      <c r="B615" s="609">
        <v>2.2089999999999999E-2</v>
      </c>
      <c r="C615" s="609">
        <v>0.18046000000000001</v>
      </c>
      <c r="D615" s="609">
        <v>0.31558000000000003</v>
      </c>
      <c r="E615" s="609">
        <v>0.14781</v>
      </c>
      <c r="F615" s="609">
        <v>1.362E-2</v>
      </c>
      <c r="G615" s="609">
        <v>0.13419</v>
      </c>
    </row>
    <row r="616" spans="1:7">
      <c r="A616" s="608" t="s">
        <v>12405</v>
      </c>
      <c r="B616" s="609">
        <v>2.2419999999999999E-2</v>
      </c>
      <c r="C616" s="609">
        <v>0.1797</v>
      </c>
      <c r="D616" s="609">
        <v>0.31596000000000002</v>
      </c>
      <c r="E616" s="609">
        <v>0.14832999999999999</v>
      </c>
      <c r="F616" s="609">
        <v>1.375E-2</v>
      </c>
      <c r="G616" s="609">
        <v>0.13458000000000001</v>
      </c>
    </row>
    <row r="617" spans="1:7">
      <c r="A617" s="608" t="s">
        <v>12406</v>
      </c>
      <c r="B617" s="609">
        <v>2.248E-2</v>
      </c>
      <c r="C617" s="609">
        <v>0.17934</v>
      </c>
      <c r="D617" s="609">
        <v>0.31573000000000001</v>
      </c>
      <c r="E617" s="609">
        <v>0.14840999999999999</v>
      </c>
      <c r="F617" s="609">
        <v>1.3899999999999999E-2</v>
      </c>
      <c r="G617" s="609">
        <v>0.13450999999999999</v>
      </c>
    </row>
    <row r="618" spans="1:7">
      <c r="A618" s="608" t="s">
        <v>12407</v>
      </c>
      <c r="B618" s="609">
        <v>2.232E-2</v>
      </c>
      <c r="C618" s="609">
        <v>0.17688000000000001</v>
      </c>
      <c r="D618" s="609">
        <v>0.31569000000000003</v>
      </c>
      <c r="E618" s="609">
        <v>0.14715</v>
      </c>
      <c r="F618" s="609">
        <v>1.3899999999999999E-2</v>
      </c>
      <c r="G618" s="609">
        <v>0.13325000000000001</v>
      </c>
    </row>
    <row r="619" spans="1:7">
      <c r="A619" s="608" t="s">
        <v>12408</v>
      </c>
      <c r="B619" s="609">
        <v>2.2509999999999999E-2</v>
      </c>
      <c r="C619" s="609">
        <v>0.17624000000000001</v>
      </c>
      <c r="D619" s="609">
        <v>0.3155</v>
      </c>
      <c r="E619" s="609">
        <v>0.1472</v>
      </c>
      <c r="F619" s="609">
        <v>1.375E-2</v>
      </c>
      <c r="G619" s="609">
        <v>0.13345000000000001</v>
      </c>
    </row>
    <row r="620" spans="1:7">
      <c r="A620" s="608" t="s">
        <v>12409</v>
      </c>
      <c r="B620" s="609">
        <v>2.2409999999999999E-2</v>
      </c>
      <c r="C620" s="609">
        <v>0.1762</v>
      </c>
      <c r="D620" s="609">
        <v>0.31563000000000002</v>
      </c>
      <c r="E620" s="609">
        <v>0.14682000000000001</v>
      </c>
      <c r="F620" s="609">
        <v>1.3979999999999999E-2</v>
      </c>
      <c r="G620" s="609">
        <v>0.13284000000000001</v>
      </c>
    </row>
    <row r="621" spans="1:7">
      <c r="A621" s="608" t="s">
        <v>12410</v>
      </c>
      <c r="B621" s="609">
        <v>2.2440000000000002E-2</v>
      </c>
      <c r="C621" s="609">
        <v>0.17480999999999999</v>
      </c>
      <c r="D621" s="609">
        <v>0.31559999999999999</v>
      </c>
      <c r="E621" s="609">
        <v>0.14657000000000001</v>
      </c>
      <c r="F621" s="609">
        <v>1.4080000000000001E-2</v>
      </c>
      <c r="G621" s="609">
        <v>0.13249</v>
      </c>
    </row>
    <row r="622" spans="1:7">
      <c r="A622" s="608" t="s">
        <v>12411</v>
      </c>
      <c r="B622" s="609">
        <v>2.3709999999999998E-2</v>
      </c>
      <c r="C622" s="609">
        <v>0.17182</v>
      </c>
      <c r="D622" s="609">
        <v>0.31539</v>
      </c>
      <c r="E622" s="609">
        <v>0.14838999999999999</v>
      </c>
      <c r="F622" s="609">
        <v>1.422E-2</v>
      </c>
      <c r="G622" s="609">
        <v>0.13417000000000001</v>
      </c>
    </row>
    <row r="623" spans="1:7">
      <c r="A623" s="608" t="s">
        <v>12412</v>
      </c>
      <c r="B623" s="609">
        <v>2.274E-2</v>
      </c>
      <c r="C623" s="609">
        <v>0.17272999999999999</v>
      </c>
      <c r="D623" s="609">
        <v>0.31564999999999999</v>
      </c>
      <c r="E623" s="609">
        <v>0.1459</v>
      </c>
      <c r="F623" s="609">
        <v>1.38E-2</v>
      </c>
      <c r="G623" s="609">
        <v>0.1321</v>
      </c>
    </row>
    <row r="624" spans="1:7">
      <c r="A624" s="608" t="s">
        <v>12413</v>
      </c>
      <c r="B624" s="609">
        <v>2.222E-2</v>
      </c>
      <c r="C624" s="609">
        <v>0.17316000000000001</v>
      </c>
      <c r="D624" s="609">
        <v>0.31563000000000002</v>
      </c>
      <c r="E624" s="609">
        <v>0.14416000000000001</v>
      </c>
      <c r="F624" s="609">
        <v>1.3820000000000001E-2</v>
      </c>
      <c r="G624" s="609">
        <v>0.13034000000000001</v>
      </c>
    </row>
    <row r="625" spans="1:7">
      <c r="A625" s="608" t="s">
        <v>12414</v>
      </c>
      <c r="B625" s="609">
        <v>2.197E-2</v>
      </c>
      <c r="C625" s="609">
        <v>0.17241000000000001</v>
      </c>
      <c r="D625" s="609">
        <v>0.31524000000000002</v>
      </c>
      <c r="E625" s="609">
        <v>0.14313000000000001</v>
      </c>
      <c r="F625" s="609">
        <v>1.3849999999999999E-2</v>
      </c>
      <c r="G625" s="609">
        <v>0.12928000000000001</v>
      </c>
    </row>
    <row r="626" spans="1:7">
      <c r="A626" s="608" t="s">
        <v>12415</v>
      </c>
      <c r="B626" s="609">
        <v>2.2020000000000001E-2</v>
      </c>
      <c r="C626" s="609">
        <v>0.17052999999999999</v>
      </c>
      <c r="D626" s="609">
        <v>0.31523000000000001</v>
      </c>
      <c r="E626" s="609">
        <v>0.1426</v>
      </c>
      <c r="F626" s="609">
        <v>1.3820000000000001E-2</v>
      </c>
      <c r="G626" s="609">
        <v>0.12878000000000001</v>
      </c>
    </row>
    <row r="627" spans="1:7">
      <c r="A627" s="608" t="s">
        <v>12416</v>
      </c>
      <c r="B627" s="609">
        <v>2.2040000000000001E-2</v>
      </c>
      <c r="C627" s="609">
        <v>0.16677</v>
      </c>
      <c r="D627" s="609">
        <v>0.31551000000000001</v>
      </c>
      <c r="E627" s="609">
        <v>0.14162</v>
      </c>
      <c r="F627" s="609">
        <v>1.447E-2</v>
      </c>
      <c r="G627" s="609">
        <v>0.12715000000000001</v>
      </c>
    </row>
    <row r="628" spans="1:7">
      <c r="A628" s="608" t="s">
        <v>12417</v>
      </c>
      <c r="B628" s="609">
        <v>2.205E-2</v>
      </c>
      <c r="C628" s="609">
        <v>0.16647000000000001</v>
      </c>
      <c r="D628" s="609">
        <v>0.31503999999999999</v>
      </c>
      <c r="E628" s="609">
        <v>0.14141999999999999</v>
      </c>
      <c r="F628" s="609">
        <v>1.46E-2</v>
      </c>
      <c r="G628" s="609">
        <v>0.12681999999999999</v>
      </c>
    </row>
    <row r="629" spans="1:7">
      <c r="A629" s="608" t="s">
        <v>12418</v>
      </c>
      <c r="B629" s="609">
        <v>2.2339999999999999E-2</v>
      </c>
      <c r="C629" s="609">
        <v>0.16600999999999999</v>
      </c>
      <c r="D629" s="609">
        <v>0.31468000000000002</v>
      </c>
      <c r="E629" s="609">
        <v>0.1419</v>
      </c>
      <c r="F629" s="609">
        <v>1.427E-2</v>
      </c>
      <c r="G629" s="609">
        <v>0.12762999999999999</v>
      </c>
    </row>
    <row r="630" spans="1:7">
      <c r="A630" s="608" t="s">
        <v>12419</v>
      </c>
      <c r="B630" s="609">
        <v>2.2360000000000001E-2</v>
      </c>
      <c r="C630" s="609">
        <v>0.16492000000000001</v>
      </c>
      <c r="D630" s="609">
        <v>0.31467000000000001</v>
      </c>
      <c r="E630" s="609">
        <v>0.14201</v>
      </c>
      <c r="F630" s="609">
        <v>1.417E-2</v>
      </c>
      <c r="G630" s="609">
        <v>0.12784000000000001</v>
      </c>
    </row>
    <row r="631" spans="1:7">
      <c r="A631" s="608" t="s">
        <v>12420</v>
      </c>
      <c r="B631" s="609">
        <v>2.308E-2</v>
      </c>
      <c r="C631" s="609">
        <v>0.16699</v>
      </c>
      <c r="D631" s="609">
        <v>0.31440000000000001</v>
      </c>
      <c r="E631" s="609">
        <v>0.14401</v>
      </c>
      <c r="F631" s="609">
        <v>1.357E-2</v>
      </c>
      <c r="G631" s="609">
        <v>0.13044</v>
      </c>
    </row>
    <row r="632" spans="1:7">
      <c r="A632" s="608" t="s">
        <v>12421</v>
      </c>
      <c r="B632" s="609">
        <v>2.332E-2</v>
      </c>
      <c r="C632" s="609">
        <v>0.16794999999999999</v>
      </c>
      <c r="D632" s="609">
        <v>0.31423000000000001</v>
      </c>
      <c r="E632" s="609">
        <v>0.14480999999999999</v>
      </c>
      <c r="F632" s="609">
        <v>1.4019999999999999E-2</v>
      </c>
      <c r="G632" s="609">
        <v>0.13078999999999999</v>
      </c>
    </row>
    <row r="633" spans="1:7">
      <c r="A633" s="608" t="s">
        <v>12422</v>
      </c>
      <c r="B633" s="609">
        <v>2.3769999999999999E-2</v>
      </c>
      <c r="C633" s="609">
        <v>0.16733999999999999</v>
      </c>
      <c r="D633" s="609">
        <v>0.31375999999999998</v>
      </c>
      <c r="E633" s="609">
        <v>0.14593</v>
      </c>
      <c r="F633" s="609">
        <v>1.3650000000000001E-2</v>
      </c>
      <c r="G633" s="609">
        <v>0.13228000000000001</v>
      </c>
    </row>
    <row r="634" spans="1:7">
      <c r="A634" s="608" t="s">
        <v>12423</v>
      </c>
      <c r="B634" s="609">
        <v>2.3769999999999999E-2</v>
      </c>
      <c r="C634" s="609">
        <v>0.16822000000000001</v>
      </c>
      <c r="D634" s="609">
        <v>0.31341999999999998</v>
      </c>
      <c r="E634" s="609">
        <v>0.14609</v>
      </c>
      <c r="F634" s="609">
        <v>1.35E-2</v>
      </c>
      <c r="G634" s="609">
        <v>0.13259000000000001</v>
      </c>
    </row>
    <row r="635" spans="1:7">
      <c r="A635" s="608" t="s">
        <v>12424</v>
      </c>
      <c r="B635" s="609">
        <v>2.3779999999999999E-2</v>
      </c>
      <c r="C635" s="609">
        <v>0.16861000000000001</v>
      </c>
      <c r="D635" s="609">
        <v>0.31341999999999998</v>
      </c>
      <c r="E635" s="609">
        <v>0.14641999999999999</v>
      </c>
      <c r="F635" s="609">
        <v>1.3310000000000001E-2</v>
      </c>
      <c r="G635" s="609">
        <v>0.13311000000000001</v>
      </c>
    </row>
    <row r="636" spans="1:7">
      <c r="A636" s="608" t="s">
        <v>12425</v>
      </c>
      <c r="B636" s="609">
        <v>2.3800000000000002E-2</v>
      </c>
      <c r="C636" s="609">
        <v>0.17083000000000001</v>
      </c>
      <c r="D636" s="609">
        <v>0.31359999999999999</v>
      </c>
      <c r="E636" s="609">
        <v>0.14688999999999999</v>
      </c>
      <c r="F636" s="609">
        <v>1.337E-2</v>
      </c>
      <c r="G636" s="609">
        <v>0.13352</v>
      </c>
    </row>
    <row r="637" spans="1:7">
      <c r="A637" s="608" t="s">
        <v>12426</v>
      </c>
      <c r="B637" s="609">
        <v>2.418E-2</v>
      </c>
      <c r="C637" s="609">
        <v>0.16880999999999999</v>
      </c>
      <c r="D637" s="609">
        <v>0.31364999999999998</v>
      </c>
      <c r="E637" s="609">
        <v>0.14696999999999999</v>
      </c>
      <c r="F637" s="609">
        <v>1.312E-2</v>
      </c>
      <c r="G637" s="609">
        <v>0.13385</v>
      </c>
    </row>
    <row r="638" spans="1:7">
      <c r="A638" s="608" t="s">
        <v>12427</v>
      </c>
      <c r="B638" s="609">
        <v>2.4580000000000001E-2</v>
      </c>
      <c r="C638" s="609">
        <v>0.1678</v>
      </c>
      <c r="D638" s="609">
        <v>0.31411</v>
      </c>
      <c r="E638" s="609">
        <v>0.14746999999999999</v>
      </c>
      <c r="F638" s="609">
        <v>1.34E-2</v>
      </c>
      <c r="G638" s="609">
        <v>0.13406999999999999</v>
      </c>
    </row>
    <row r="639" spans="1:7">
      <c r="A639" s="608" t="s">
        <v>12428</v>
      </c>
      <c r="B639" s="609">
        <v>2.4209999999999999E-2</v>
      </c>
      <c r="C639" s="609">
        <v>0.16705</v>
      </c>
      <c r="D639" s="609">
        <v>0.31391000000000002</v>
      </c>
      <c r="E639" s="609">
        <v>0.14671000000000001</v>
      </c>
      <c r="F639" s="609">
        <v>1.341E-2</v>
      </c>
      <c r="G639" s="609">
        <v>0.1333</v>
      </c>
    </row>
    <row r="640" spans="1:7">
      <c r="A640" s="608" t="s">
        <v>12429</v>
      </c>
      <c r="B640" s="609">
        <v>2.4289999999999999E-2</v>
      </c>
      <c r="C640" s="609">
        <v>0.16544</v>
      </c>
      <c r="D640" s="609">
        <v>0.31397000000000003</v>
      </c>
      <c r="E640" s="609">
        <v>0.14657000000000001</v>
      </c>
      <c r="F640" s="609">
        <v>1.3599999999999999E-2</v>
      </c>
      <c r="G640" s="609">
        <v>0.13297</v>
      </c>
    </row>
    <row r="641" spans="1:7">
      <c r="A641" s="608" t="s">
        <v>12430</v>
      </c>
      <c r="B641" s="609">
        <v>2.4400000000000002E-2</v>
      </c>
      <c r="C641" s="609">
        <v>0.16544</v>
      </c>
      <c r="D641" s="609">
        <v>0.31411</v>
      </c>
      <c r="E641" s="609">
        <v>0.14724000000000001</v>
      </c>
      <c r="F641" s="609">
        <v>1.392E-2</v>
      </c>
      <c r="G641" s="609">
        <v>0.13331999999999999</v>
      </c>
    </row>
    <row r="642" spans="1:7">
      <c r="A642" s="608" t="s">
        <v>12431</v>
      </c>
      <c r="B642" s="609">
        <v>2.5000000000000001E-2</v>
      </c>
      <c r="C642" s="609">
        <v>0.1661</v>
      </c>
      <c r="D642" s="609">
        <v>0.31413999999999997</v>
      </c>
      <c r="E642" s="609">
        <v>0.14829000000000001</v>
      </c>
      <c r="F642" s="609">
        <v>1.3950000000000001E-2</v>
      </c>
      <c r="G642" s="609">
        <v>0.13433999999999999</v>
      </c>
    </row>
    <row r="643" spans="1:7">
      <c r="A643" s="608" t="s">
        <v>12432</v>
      </c>
      <c r="B643" s="609">
        <v>2.521E-2</v>
      </c>
      <c r="C643" s="609">
        <v>0.16036</v>
      </c>
      <c r="D643" s="609">
        <v>0.31492999999999999</v>
      </c>
      <c r="E643" s="609">
        <v>0.14602999999999999</v>
      </c>
      <c r="F643" s="609">
        <v>1.3769999999999999E-2</v>
      </c>
      <c r="G643" s="609">
        <v>0.13225999999999999</v>
      </c>
    </row>
    <row r="644" spans="1:7">
      <c r="A644" s="608" t="s">
        <v>12433</v>
      </c>
      <c r="B644" s="609">
        <v>2.5340000000000001E-2</v>
      </c>
      <c r="C644" s="609">
        <v>0.1585</v>
      </c>
      <c r="D644" s="609">
        <v>0.31496000000000002</v>
      </c>
      <c r="E644" s="609">
        <v>0.14579</v>
      </c>
      <c r="F644" s="609">
        <v>1.38E-2</v>
      </c>
      <c r="G644" s="609">
        <v>0.13199</v>
      </c>
    </row>
    <row r="645" spans="1:7">
      <c r="A645" s="608" t="s">
        <v>12434</v>
      </c>
      <c r="B645" s="609">
        <v>2.513E-2</v>
      </c>
      <c r="C645" s="609">
        <v>0.15790999999999999</v>
      </c>
      <c r="D645" s="609">
        <v>0.31502000000000002</v>
      </c>
      <c r="E645" s="609">
        <v>0.14513000000000001</v>
      </c>
      <c r="F645" s="609">
        <v>1.392E-2</v>
      </c>
      <c r="G645" s="609">
        <v>0.13120999999999999</v>
      </c>
    </row>
    <row r="646" spans="1:7">
      <c r="A646" s="608" t="s">
        <v>12435</v>
      </c>
      <c r="B646" s="609">
        <v>2.5389999999999999E-2</v>
      </c>
      <c r="C646" s="609">
        <v>0.15659000000000001</v>
      </c>
      <c r="D646" s="609">
        <v>0.31469000000000003</v>
      </c>
      <c r="E646" s="609">
        <v>0.14499000000000001</v>
      </c>
      <c r="F646" s="609">
        <v>1.43E-2</v>
      </c>
      <c r="G646" s="609">
        <v>0.13069</v>
      </c>
    </row>
    <row r="647" spans="1:7">
      <c r="A647" s="608" t="s">
        <v>12436</v>
      </c>
      <c r="B647" s="609">
        <v>2.5159999999999998E-2</v>
      </c>
      <c r="C647" s="609">
        <v>0.15271999999999999</v>
      </c>
      <c r="D647" s="609">
        <v>0.31508999999999998</v>
      </c>
      <c r="E647" s="609">
        <v>0.14304</v>
      </c>
      <c r="F647" s="609">
        <v>1.47E-2</v>
      </c>
      <c r="G647" s="609">
        <v>0.12834000000000001</v>
      </c>
    </row>
    <row r="648" spans="1:7">
      <c r="A648" s="608" t="s">
        <v>12437</v>
      </c>
      <c r="B648" s="609">
        <v>2.494E-2</v>
      </c>
      <c r="C648" s="609">
        <v>0.15121999999999999</v>
      </c>
      <c r="D648" s="609">
        <v>0.31635999999999997</v>
      </c>
      <c r="E648" s="609">
        <v>0.14252999999999999</v>
      </c>
      <c r="F648" s="609">
        <v>1.4250000000000001E-2</v>
      </c>
      <c r="G648" s="609">
        <v>0.12828000000000001</v>
      </c>
    </row>
    <row r="649" spans="1:7">
      <c r="A649" s="608" t="s">
        <v>12438</v>
      </c>
      <c r="B649" s="609">
        <v>2.5239999999999999E-2</v>
      </c>
      <c r="C649" s="609">
        <v>0.14685000000000001</v>
      </c>
      <c r="D649" s="609">
        <v>0.31597999999999998</v>
      </c>
      <c r="E649" s="609">
        <v>0.14149999999999999</v>
      </c>
      <c r="F649" s="609">
        <v>1.47E-2</v>
      </c>
      <c r="G649" s="609">
        <v>0.1268</v>
      </c>
    </row>
    <row r="650" spans="1:7">
      <c r="A650" s="608" t="s">
        <v>12439</v>
      </c>
      <c r="B650" s="609">
        <v>2.5229999999999999E-2</v>
      </c>
      <c r="C650" s="609">
        <v>0.14732000000000001</v>
      </c>
      <c r="D650" s="609">
        <v>0.31594</v>
      </c>
      <c r="E650" s="609">
        <v>0.14152000000000001</v>
      </c>
      <c r="F650" s="609">
        <v>1.515E-2</v>
      </c>
      <c r="G650" s="609">
        <v>0.12637000000000001</v>
      </c>
    </row>
    <row r="651" spans="1:7">
      <c r="A651" s="608" t="s">
        <v>12440</v>
      </c>
      <c r="B651" s="609">
        <v>2.5569999999999999E-2</v>
      </c>
      <c r="C651" s="609">
        <v>0.13447000000000001</v>
      </c>
      <c r="D651" s="609">
        <v>0.31602000000000002</v>
      </c>
      <c r="E651" s="609">
        <v>0.13719999999999999</v>
      </c>
      <c r="F651" s="609">
        <v>1.4959999999999999E-2</v>
      </c>
      <c r="G651" s="609">
        <v>0.12224</v>
      </c>
    </row>
    <row r="652" spans="1:7">
      <c r="A652" s="608" t="s">
        <v>12441</v>
      </c>
      <c r="B652" s="609">
        <v>2.5100000000000001E-2</v>
      </c>
      <c r="C652" s="609">
        <v>0.14668</v>
      </c>
      <c r="D652" s="609">
        <v>0.31555</v>
      </c>
      <c r="E652" s="609">
        <v>0.14047999999999999</v>
      </c>
      <c r="F652" s="609">
        <v>1.5169999999999999E-2</v>
      </c>
      <c r="G652" s="609">
        <v>0.12531</v>
      </c>
    </row>
    <row r="653" spans="1:7">
      <c r="A653" s="608" t="s">
        <v>12442</v>
      </c>
      <c r="B653" s="609">
        <v>2.528E-2</v>
      </c>
      <c r="C653" s="609">
        <v>0.13664000000000001</v>
      </c>
      <c r="D653" s="609">
        <v>0.31248999999999999</v>
      </c>
      <c r="E653" s="609">
        <v>0.13650000000000001</v>
      </c>
      <c r="F653" s="609">
        <v>1.5520000000000001E-2</v>
      </c>
      <c r="G653" s="609">
        <v>0.12098</v>
      </c>
    </row>
    <row r="654" spans="1:7">
      <c r="A654" s="608" t="s">
        <v>12443</v>
      </c>
      <c r="B654" s="609">
        <v>2.546E-2</v>
      </c>
      <c r="C654" s="609">
        <v>0.13489000000000001</v>
      </c>
      <c r="D654" s="609">
        <v>0.31252999999999997</v>
      </c>
      <c r="E654" s="609">
        <v>0.13519999999999999</v>
      </c>
      <c r="F654" s="609">
        <v>1.5800000000000002E-2</v>
      </c>
      <c r="G654" s="609">
        <v>0.11940000000000001</v>
      </c>
    </row>
    <row r="655" spans="1:7">
      <c r="A655" s="608" t="s">
        <v>12444</v>
      </c>
      <c r="B655" s="609">
        <v>2.6020000000000001E-2</v>
      </c>
      <c r="C655" s="609">
        <v>0.12625</v>
      </c>
      <c r="D655" s="609">
        <v>0.31451000000000001</v>
      </c>
      <c r="E655" s="609">
        <v>0.13213</v>
      </c>
      <c r="F655" s="609">
        <v>1.5350000000000001E-2</v>
      </c>
      <c r="G655" s="609">
        <v>0.11677999999999999</v>
      </c>
    </row>
    <row r="656" spans="1:7">
      <c r="A656" s="608" t="s">
        <v>12445</v>
      </c>
      <c r="B656" s="609">
        <v>2.5819999999999999E-2</v>
      </c>
      <c r="C656" s="609">
        <v>0.12734999999999999</v>
      </c>
      <c r="D656" s="609">
        <v>0.31335000000000002</v>
      </c>
      <c r="E656" s="609">
        <v>0.13219</v>
      </c>
      <c r="F656" s="609">
        <v>1.5480000000000001E-2</v>
      </c>
      <c r="G656" s="609">
        <v>0.11670999999999999</v>
      </c>
    </row>
    <row r="657" spans="1:7">
      <c r="A657" s="608" t="s">
        <v>12446</v>
      </c>
      <c r="B657" s="609">
        <v>2.6040000000000001E-2</v>
      </c>
      <c r="C657" s="609">
        <v>0.12411999999999999</v>
      </c>
      <c r="D657" s="609">
        <v>0.31363999999999997</v>
      </c>
      <c r="E657" s="609">
        <v>0.13308</v>
      </c>
      <c r="F657" s="609">
        <v>1.54E-2</v>
      </c>
      <c r="G657" s="609">
        <v>0.11768000000000001</v>
      </c>
    </row>
    <row r="658" spans="1:7">
      <c r="A658" s="608" t="s">
        <v>12447</v>
      </c>
      <c r="B658" s="609">
        <v>2.631E-2</v>
      </c>
      <c r="C658" s="609">
        <v>0.12323000000000001</v>
      </c>
      <c r="D658" s="609">
        <v>0.31340000000000001</v>
      </c>
      <c r="E658" s="609">
        <v>0.13342000000000001</v>
      </c>
      <c r="F658" s="609">
        <v>1.455E-2</v>
      </c>
      <c r="G658" s="609">
        <v>0.11887</v>
      </c>
    </row>
    <row r="659" spans="1:7">
      <c r="A659" s="608" t="s">
        <v>12448</v>
      </c>
      <c r="B659" s="609">
        <v>2.5919999999999999E-2</v>
      </c>
      <c r="C659" s="609">
        <v>0.12203</v>
      </c>
      <c r="D659" s="609">
        <v>0.31297999999999998</v>
      </c>
      <c r="E659" s="609">
        <v>0.13303999999999999</v>
      </c>
      <c r="F659" s="609">
        <v>1.4420000000000001E-2</v>
      </c>
      <c r="G659" s="609">
        <v>0.11862</v>
      </c>
    </row>
    <row r="660" spans="1:7">
      <c r="A660" s="608" t="s">
        <v>12449</v>
      </c>
      <c r="B660" s="609">
        <v>2.5610000000000001E-2</v>
      </c>
      <c r="C660" s="609">
        <v>0.12342</v>
      </c>
      <c r="D660" s="609">
        <v>0.31178</v>
      </c>
      <c r="E660" s="609">
        <v>0.13392000000000001</v>
      </c>
      <c r="F660" s="609">
        <v>1.4489999999999999E-2</v>
      </c>
      <c r="G660" s="609">
        <v>0.11942999999999999</v>
      </c>
    </row>
    <row r="661" spans="1:7">
      <c r="A661" s="608" t="s">
        <v>12450</v>
      </c>
      <c r="B661" s="609">
        <v>2.6630000000000001E-2</v>
      </c>
      <c r="C661" s="609">
        <v>0.11791</v>
      </c>
      <c r="D661" s="609">
        <v>0.31073000000000001</v>
      </c>
      <c r="E661" s="609">
        <v>0.13227</v>
      </c>
      <c r="F661" s="609">
        <v>1.4200000000000001E-2</v>
      </c>
      <c r="G661" s="609">
        <v>0.11806999999999999</v>
      </c>
    </row>
    <row r="662" spans="1:7">
      <c r="A662" s="608" t="s">
        <v>12451</v>
      </c>
      <c r="B662" s="609">
        <v>2.6610000000000002E-2</v>
      </c>
      <c r="C662" s="609">
        <v>0.11003</v>
      </c>
      <c r="D662" s="609">
        <v>0.31036000000000002</v>
      </c>
      <c r="E662" s="609">
        <v>0.12978999999999999</v>
      </c>
      <c r="F662" s="609">
        <v>1.4619999999999999E-2</v>
      </c>
      <c r="G662" s="609">
        <v>0.11516999999999999</v>
      </c>
    </row>
    <row r="663" spans="1:7">
      <c r="A663" s="608" t="s">
        <v>12452</v>
      </c>
      <c r="B663" s="609">
        <v>2.6769999999999999E-2</v>
      </c>
      <c r="C663" s="609">
        <v>0.11187</v>
      </c>
      <c r="D663" s="609">
        <v>0.30953999999999998</v>
      </c>
      <c r="E663" s="609">
        <v>0.13242000000000001</v>
      </c>
      <c r="F663" s="609">
        <v>1.4749999999999999E-2</v>
      </c>
      <c r="G663" s="609">
        <v>0.11767</v>
      </c>
    </row>
    <row r="664" spans="1:7">
      <c r="A664" s="608" t="s">
        <v>12453</v>
      </c>
      <c r="B664" s="609">
        <v>2.6290000000000001E-2</v>
      </c>
      <c r="C664" s="609">
        <v>0.10809000000000001</v>
      </c>
      <c r="D664" s="609">
        <v>0.30962000000000001</v>
      </c>
      <c r="E664" s="609">
        <v>0.13303999999999999</v>
      </c>
      <c r="F664" s="609">
        <v>1.455E-2</v>
      </c>
      <c r="G664" s="609">
        <v>0.11849</v>
      </c>
    </row>
    <row r="665" spans="1:7">
      <c r="A665" s="608" t="s">
        <v>12454</v>
      </c>
      <c r="B665" s="609">
        <v>2.6599999999999999E-2</v>
      </c>
      <c r="C665" s="609">
        <v>0.10771</v>
      </c>
      <c r="D665" s="609">
        <v>0.30965999999999999</v>
      </c>
      <c r="E665" s="609">
        <v>0.13377</v>
      </c>
      <c r="F665" s="609">
        <v>1.444E-2</v>
      </c>
      <c r="G665" s="609">
        <v>0.11933000000000001</v>
      </c>
    </row>
    <row r="666" spans="1:7">
      <c r="A666" s="608" t="s">
        <v>12455</v>
      </c>
      <c r="B666" s="609">
        <v>2.6950000000000002E-2</v>
      </c>
      <c r="C666" s="609">
        <v>0.11181000000000001</v>
      </c>
      <c r="D666" s="609">
        <v>0.30909999999999999</v>
      </c>
      <c r="E666" s="609">
        <v>0.13519</v>
      </c>
      <c r="F666" s="609">
        <v>1.5140000000000001E-2</v>
      </c>
      <c r="G666" s="609">
        <v>0.12005</v>
      </c>
    </row>
    <row r="667" spans="1:7">
      <c r="A667" s="608" t="s">
        <v>12456</v>
      </c>
      <c r="B667" s="609">
        <v>2.6630000000000001E-2</v>
      </c>
      <c r="C667" s="609">
        <v>8.6629999999999999E-2</v>
      </c>
      <c r="D667" s="609">
        <v>0.30869999999999997</v>
      </c>
      <c r="E667" s="609">
        <v>0.12456</v>
      </c>
      <c r="F667" s="609">
        <v>1.5800000000000002E-2</v>
      </c>
      <c r="G667" s="609">
        <v>0.10876</v>
      </c>
    </row>
    <row r="668" spans="1:7">
      <c r="A668" s="608" t="s">
        <v>12457</v>
      </c>
      <c r="B668" s="609">
        <v>2.7E-2</v>
      </c>
      <c r="C668" s="609">
        <v>8.931E-2</v>
      </c>
      <c r="D668" s="609">
        <v>0.30635000000000001</v>
      </c>
      <c r="E668" s="609">
        <v>0.1278</v>
      </c>
      <c r="F668" s="609">
        <v>1.5509999999999999E-2</v>
      </c>
      <c r="G668" s="609">
        <v>0.11229</v>
      </c>
    </row>
    <row r="669" spans="1:7">
      <c r="A669" s="608" t="s">
        <v>12458</v>
      </c>
      <c r="B669" s="609">
        <v>2.7990000000000001E-2</v>
      </c>
      <c r="C669" s="609">
        <v>9.5939999999999998E-2</v>
      </c>
      <c r="D669" s="609">
        <v>0.30159000000000002</v>
      </c>
      <c r="E669" s="609">
        <v>0.13503999999999999</v>
      </c>
      <c r="F669" s="609">
        <v>1.55E-2</v>
      </c>
      <c r="G669" s="609">
        <v>0.11953999999999999</v>
      </c>
    </row>
    <row r="670" spans="1:7">
      <c r="A670" s="608" t="s">
        <v>12459</v>
      </c>
      <c r="B670" s="609">
        <v>2.7969999999999998E-2</v>
      </c>
      <c r="C670" s="609">
        <v>0.10059999999999999</v>
      </c>
      <c r="D670" s="609">
        <v>0.30024000000000001</v>
      </c>
      <c r="E670" s="609">
        <v>0.13613</v>
      </c>
      <c r="F670" s="609">
        <v>1.52E-2</v>
      </c>
      <c r="G670" s="609">
        <v>0.12093</v>
      </c>
    </row>
    <row r="671" spans="1:7">
      <c r="A671" s="608" t="s">
        <v>12460</v>
      </c>
      <c r="B671" s="609">
        <v>2.8670000000000001E-2</v>
      </c>
      <c r="C671" s="609">
        <v>0.10628</v>
      </c>
      <c r="D671" s="609">
        <v>0.29848000000000002</v>
      </c>
      <c r="E671" s="609">
        <v>0.14044999999999999</v>
      </c>
      <c r="F671" s="609">
        <v>1.555E-2</v>
      </c>
      <c r="G671" s="609">
        <v>0.1249</v>
      </c>
    </row>
    <row r="672" spans="1:7">
      <c r="A672" s="608" t="s">
        <v>12461</v>
      </c>
      <c r="B672" s="609">
        <v>2.7470000000000001E-2</v>
      </c>
      <c r="C672" s="609">
        <v>0.10635</v>
      </c>
      <c r="D672" s="609">
        <v>0.29599999999999999</v>
      </c>
      <c r="E672" s="609">
        <v>0.13678000000000001</v>
      </c>
      <c r="F672" s="609">
        <v>1.5520000000000001E-2</v>
      </c>
      <c r="G672" s="609">
        <v>0.12126000000000001</v>
      </c>
    </row>
    <row r="673" spans="1:7">
      <c r="A673" s="608" t="s">
        <v>12462</v>
      </c>
      <c r="B673" s="609">
        <v>2.8039999999999999E-2</v>
      </c>
      <c r="C673" s="609">
        <v>9.8599999999999993E-2</v>
      </c>
      <c r="D673" s="609">
        <v>0.29471000000000003</v>
      </c>
      <c r="E673" s="609">
        <v>0.13588</v>
      </c>
      <c r="F673" s="609">
        <v>1.567E-2</v>
      </c>
      <c r="G673" s="609">
        <v>0.12021</v>
      </c>
    </row>
    <row r="674" spans="1:7">
      <c r="A674" s="608" t="s">
        <v>12463</v>
      </c>
      <c r="B674" s="609">
        <v>2.794E-2</v>
      </c>
      <c r="C674" s="609">
        <v>9.9080000000000001E-2</v>
      </c>
      <c r="D674" s="609">
        <v>0.29294999999999999</v>
      </c>
      <c r="E674" s="609">
        <v>0.13586999999999999</v>
      </c>
      <c r="F674" s="609">
        <v>1.537E-2</v>
      </c>
      <c r="G674" s="609">
        <v>0.1205</v>
      </c>
    </row>
    <row r="675" spans="1:7">
      <c r="A675" s="608" t="s">
        <v>12464</v>
      </c>
      <c r="B675" s="609">
        <v>2.8459999999999999E-2</v>
      </c>
      <c r="C675" s="609">
        <v>9.8449999999999996E-2</v>
      </c>
      <c r="D675" s="609">
        <v>0.2923</v>
      </c>
      <c r="E675" s="609">
        <v>0.13713</v>
      </c>
      <c r="F675" s="609">
        <v>1.5049999999999999E-2</v>
      </c>
      <c r="G675" s="609">
        <v>0.12207999999999999</v>
      </c>
    </row>
    <row r="676" spans="1:7">
      <c r="A676" s="608" t="s">
        <v>12465</v>
      </c>
      <c r="B676" s="609">
        <v>2.8070000000000001E-2</v>
      </c>
      <c r="C676" s="609">
        <v>8.9870000000000005E-2</v>
      </c>
      <c r="D676" s="609">
        <v>0.29132999999999998</v>
      </c>
      <c r="E676" s="609">
        <v>0.13461000000000001</v>
      </c>
      <c r="F676" s="609">
        <v>1.6199999999999999E-2</v>
      </c>
      <c r="G676" s="609">
        <v>0.11841</v>
      </c>
    </row>
    <row r="677" spans="1:7">
      <c r="A677" s="608" t="s">
        <v>12466</v>
      </c>
      <c r="B677" s="609">
        <v>2.9770000000000001E-2</v>
      </c>
      <c r="C677" s="609">
        <v>8.9410000000000003E-2</v>
      </c>
      <c r="D677" s="609">
        <v>0.29099999999999998</v>
      </c>
      <c r="E677" s="609">
        <v>0.1389</v>
      </c>
      <c r="F677" s="609">
        <v>1.7219999999999999E-2</v>
      </c>
      <c r="G677" s="609">
        <v>0.12168</v>
      </c>
    </row>
    <row r="678" spans="1:7">
      <c r="A678" s="608" t="s">
        <v>12467</v>
      </c>
      <c r="B678" s="609">
        <v>3.243E-2</v>
      </c>
      <c r="C678" s="609">
        <v>9.3630000000000005E-2</v>
      </c>
      <c r="D678" s="609">
        <v>0.29061999999999999</v>
      </c>
      <c r="E678" s="609">
        <v>0.14609</v>
      </c>
      <c r="F678" s="609">
        <v>1.737E-2</v>
      </c>
      <c r="G678" s="609">
        <v>0.12872</v>
      </c>
    </row>
    <row r="679" spans="1:7">
      <c r="A679" s="608" t="s">
        <v>12468</v>
      </c>
      <c r="B679" s="609">
        <v>3.0620000000000001E-2</v>
      </c>
      <c r="C679" s="609">
        <v>0.10489</v>
      </c>
      <c r="D679" s="609">
        <v>0.29276000000000002</v>
      </c>
      <c r="E679" s="609">
        <v>0.14868999999999999</v>
      </c>
      <c r="F679" s="609">
        <v>1.6299999999999999E-2</v>
      </c>
      <c r="G679" s="609">
        <v>0.13239000000000001</v>
      </c>
    </row>
    <row r="680" spans="1:7">
      <c r="A680" s="608" t="s">
        <v>12469</v>
      </c>
      <c r="B680" s="609">
        <v>3.2820000000000002E-2</v>
      </c>
      <c r="C680" s="609">
        <v>9.8500000000000004E-2</v>
      </c>
      <c r="D680" s="609">
        <v>0.29237000000000002</v>
      </c>
      <c r="E680" s="609">
        <v>0.15090000000000001</v>
      </c>
      <c r="F680" s="609">
        <v>1.67E-2</v>
      </c>
      <c r="G680" s="609">
        <v>0.13420000000000001</v>
      </c>
    </row>
    <row r="681" spans="1:7">
      <c r="A681" s="608" t="s">
        <v>12470</v>
      </c>
      <c r="B681" s="609">
        <v>3.0259999999999999E-2</v>
      </c>
      <c r="C681" s="609">
        <v>0.10346</v>
      </c>
      <c r="D681" s="609">
        <v>0.29115999999999997</v>
      </c>
      <c r="E681" s="609">
        <v>0.14799999999999999</v>
      </c>
      <c r="F681" s="609">
        <v>1.5100000000000001E-2</v>
      </c>
      <c r="G681" s="609">
        <v>0.13289999999999999</v>
      </c>
    </row>
    <row r="682" spans="1:7">
      <c r="A682" s="608" t="s">
        <v>12471</v>
      </c>
      <c r="B682" s="609">
        <v>2.8709999999999999E-2</v>
      </c>
      <c r="C682" s="609">
        <v>0.10292</v>
      </c>
      <c r="D682" s="609">
        <v>0.29098000000000002</v>
      </c>
      <c r="E682" s="609">
        <v>0.14651</v>
      </c>
      <c r="F682" s="609">
        <v>1.427E-2</v>
      </c>
      <c r="G682" s="609">
        <v>0.13224</v>
      </c>
    </row>
    <row r="683" spans="1:7">
      <c r="A683" s="608" t="s">
        <v>12472</v>
      </c>
      <c r="B683" s="609">
        <v>2.793E-2</v>
      </c>
      <c r="C683" s="609">
        <v>0.10537000000000001</v>
      </c>
      <c r="D683" s="609">
        <v>0.29025000000000001</v>
      </c>
      <c r="E683" s="609">
        <v>0.14743000000000001</v>
      </c>
      <c r="F683" s="609">
        <v>1.5180000000000001E-2</v>
      </c>
      <c r="G683" s="609">
        <v>0.13225000000000001</v>
      </c>
    </row>
    <row r="684" spans="1:7">
      <c r="A684" s="608" t="s">
        <v>12473</v>
      </c>
      <c r="B684" s="609">
        <v>2.699E-2</v>
      </c>
      <c r="C684" s="609">
        <v>0.13081000000000001</v>
      </c>
      <c r="D684" s="609">
        <v>0.29076000000000002</v>
      </c>
      <c r="E684" s="609">
        <v>0.15670000000000001</v>
      </c>
      <c r="F684" s="609">
        <v>1.619E-2</v>
      </c>
      <c r="G684" s="609">
        <v>0.14051</v>
      </c>
    </row>
    <row r="685" spans="1:7">
      <c r="A685" s="608" t="s">
        <v>12474</v>
      </c>
      <c r="B685" s="609">
        <v>2.6169999999999999E-2</v>
      </c>
      <c r="C685" s="609">
        <v>0.13164000000000001</v>
      </c>
      <c r="D685" s="609">
        <v>0.29064000000000001</v>
      </c>
      <c r="E685" s="609">
        <v>0.15507000000000001</v>
      </c>
      <c r="F685" s="609">
        <v>1.375E-2</v>
      </c>
      <c r="G685" s="609">
        <v>0.14132</v>
      </c>
    </row>
    <row r="686" spans="1:7">
      <c r="A686" s="608" t="s">
        <v>12475</v>
      </c>
      <c r="B686" s="609">
        <v>2.5190000000000001E-2</v>
      </c>
      <c r="C686" s="609">
        <v>0.13313</v>
      </c>
      <c r="D686" s="609">
        <v>0.29154000000000002</v>
      </c>
      <c r="E686" s="609">
        <v>0.15334999999999999</v>
      </c>
      <c r="F686" s="609">
        <v>1.3650000000000001E-2</v>
      </c>
      <c r="G686" s="609">
        <v>0.13969999999999999</v>
      </c>
    </row>
    <row r="687" spans="1:7">
      <c r="A687" s="608" t="s">
        <v>12476</v>
      </c>
      <c r="B687" s="609">
        <v>2.4510000000000001E-2</v>
      </c>
      <c r="C687" s="609">
        <v>0.13250999999999999</v>
      </c>
      <c r="D687" s="609">
        <v>0.29136000000000001</v>
      </c>
      <c r="E687" s="609">
        <v>0.15221000000000001</v>
      </c>
      <c r="F687" s="609">
        <v>1.3599999999999999E-2</v>
      </c>
      <c r="G687" s="609">
        <v>0.13861000000000001</v>
      </c>
    </row>
    <row r="688" spans="1:7">
      <c r="A688" s="608" t="s">
        <v>12477</v>
      </c>
      <c r="B688" s="609">
        <v>2.4510000000000001E-2</v>
      </c>
      <c r="C688" s="609">
        <v>0.13186999999999999</v>
      </c>
      <c r="D688" s="609">
        <v>0.29022999999999999</v>
      </c>
      <c r="E688" s="609">
        <v>0.15231</v>
      </c>
      <c r="F688" s="609">
        <v>1.26E-2</v>
      </c>
      <c r="G688" s="609">
        <v>0.13971</v>
      </c>
    </row>
    <row r="689" spans="1:7">
      <c r="A689" s="608" t="s">
        <v>12478</v>
      </c>
      <c r="B689" s="609">
        <v>2.3429999999999999E-2</v>
      </c>
      <c r="C689" s="609">
        <v>0.13980999999999999</v>
      </c>
      <c r="D689" s="609">
        <v>0.2893</v>
      </c>
      <c r="E689" s="609">
        <v>0.15275</v>
      </c>
      <c r="F689" s="609">
        <v>1.37E-2</v>
      </c>
      <c r="G689" s="609">
        <v>0.13905000000000001</v>
      </c>
    </row>
    <row r="690" spans="1:7">
      <c r="A690" s="608" t="s">
        <v>12479</v>
      </c>
      <c r="B690" s="609">
        <v>2.2849999999999999E-2</v>
      </c>
      <c r="C690" s="609">
        <v>0.14069999999999999</v>
      </c>
      <c r="D690" s="609">
        <v>0.28938999999999998</v>
      </c>
      <c r="E690" s="609">
        <v>0.15209</v>
      </c>
      <c r="F690" s="609">
        <v>1.3480000000000001E-2</v>
      </c>
      <c r="G690" s="609">
        <v>0.13861000000000001</v>
      </c>
    </row>
    <row r="691" spans="1:7">
      <c r="A691" s="608" t="s">
        <v>12480</v>
      </c>
      <c r="B691" s="609">
        <v>2.2970000000000001E-2</v>
      </c>
      <c r="C691" s="609">
        <v>0.14025000000000001</v>
      </c>
      <c r="D691" s="609">
        <v>0.28919</v>
      </c>
      <c r="E691" s="609">
        <v>0.15211</v>
      </c>
      <c r="F691" s="609">
        <v>1.298E-2</v>
      </c>
      <c r="G691" s="609">
        <v>0.13913</v>
      </c>
    </row>
    <row r="692" spans="1:7">
      <c r="A692" s="608" t="s">
        <v>12481</v>
      </c>
      <c r="B692" s="609">
        <v>2.3519999999999999E-2</v>
      </c>
      <c r="C692" s="609">
        <v>0.13907</v>
      </c>
      <c r="D692" s="609">
        <v>0.28888000000000003</v>
      </c>
      <c r="E692" s="609">
        <v>0.15267</v>
      </c>
      <c r="F692" s="609">
        <v>1.38E-2</v>
      </c>
      <c r="G692" s="609">
        <v>0.13886999999999999</v>
      </c>
    </row>
    <row r="693" spans="1:7">
      <c r="A693" s="608" t="s">
        <v>12482</v>
      </c>
      <c r="B693" s="609">
        <v>2.3570000000000001E-2</v>
      </c>
      <c r="C693" s="609">
        <v>0.13827</v>
      </c>
      <c r="D693" s="609">
        <v>0.28822999999999999</v>
      </c>
      <c r="E693" s="609">
        <v>0.15351999999999999</v>
      </c>
      <c r="F693" s="609">
        <v>1.375E-2</v>
      </c>
      <c r="G693" s="609">
        <v>0.13977000000000001</v>
      </c>
    </row>
    <row r="694" spans="1:7">
      <c r="A694" s="608" t="s">
        <v>12483</v>
      </c>
      <c r="B694" s="609">
        <v>2.3380000000000001E-2</v>
      </c>
      <c r="C694" s="609">
        <v>0.13569999999999999</v>
      </c>
      <c r="D694" s="609">
        <v>0.28836000000000001</v>
      </c>
      <c r="E694" s="609">
        <v>0.15229999999999999</v>
      </c>
      <c r="F694" s="609">
        <v>1.3270000000000001E-2</v>
      </c>
      <c r="G694" s="609">
        <v>0.13902999999999999</v>
      </c>
    </row>
    <row r="695" spans="1:7">
      <c r="A695" s="608" t="s">
        <v>12484</v>
      </c>
      <c r="B695" s="609">
        <v>2.2579999999999999E-2</v>
      </c>
      <c r="C695" s="609">
        <v>0.14074</v>
      </c>
      <c r="D695" s="609">
        <v>0.28838999999999998</v>
      </c>
      <c r="E695" s="609">
        <v>0.15340000000000001</v>
      </c>
      <c r="F695" s="609">
        <v>1.4449999999999999E-2</v>
      </c>
      <c r="G695" s="609">
        <v>0.13894999999999999</v>
      </c>
    </row>
    <row r="696" spans="1:7">
      <c r="A696" s="608" t="s">
        <v>12485</v>
      </c>
      <c r="B696" s="609">
        <v>2.232E-2</v>
      </c>
      <c r="C696" s="609">
        <v>0.14088999999999999</v>
      </c>
      <c r="D696" s="609">
        <v>0.28828999999999999</v>
      </c>
      <c r="E696" s="609">
        <v>0.15243999999999999</v>
      </c>
      <c r="F696" s="609">
        <v>1.405E-2</v>
      </c>
      <c r="G696" s="609">
        <v>0.13839000000000001</v>
      </c>
    </row>
    <row r="697" spans="1:7">
      <c r="A697" s="608" t="s">
        <v>12486</v>
      </c>
      <c r="B697" s="609">
        <v>2.1999999999999999E-2</v>
      </c>
      <c r="C697" s="609">
        <v>0.14002999999999999</v>
      </c>
      <c r="D697" s="609">
        <v>0.28827999999999998</v>
      </c>
      <c r="E697" s="609">
        <v>0.15178</v>
      </c>
      <c r="F697" s="609">
        <v>1.44E-2</v>
      </c>
      <c r="G697" s="609">
        <v>0.13738</v>
      </c>
    </row>
    <row r="698" spans="1:7">
      <c r="A698" s="608" t="s">
        <v>12487</v>
      </c>
      <c r="B698" s="609">
        <v>2.2280000000000001E-2</v>
      </c>
      <c r="C698" s="609">
        <v>0.13999</v>
      </c>
      <c r="D698" s="609">
        <v>0.28808</v>
      </c>
      <c r="E698" s="609">
        <v>0.15256</v>
      </c>
      <c r="F698" s="609">
        <v>1.4200000000000001E-2</v>
      </c>
      <c r="G698" s="609">
        <v>0.13836000000000001</v>
      </c>
    </row>
    <row r="699" spans="1:7">
      <c r="A699" s="608" t="s">
        <v>12488</v>
      </c>
      <c r="B699" s="609">
        <v>2.1229999999999999E-2</v>
      </c>
      <c r="C699" s="609">
        <v>0.14987</v>
      </c>
      <c r="D699" s="609">
        <v>0.28604000000000002</v>
      </c>
      <c r="E699" s="609">
        <v>0.15572</v>
      </c>
      <c r="F699" s="609">
        <v>1.447E-2</v>
      </c>
      <c r="G699" s="609">
        <v>0.14124999999999999</v>
      </c>
    </row>
    <row r="700" spans="1:7">
      <c r="A700" s="608" t="s">
        <v>12489</v>
      </c>
      <c r="B700" s="609">
        <v>2.0930000000000001E-2</v>
      </c>
      <c r="C700" s="609">
        <v>0.14549000000000001</v>
      </c>
      <c r="D700" s="609">
        <v>0.28625</v>
      </c>
      <c r="E700" s="609">
        <v>0.15243999999999999</v>
      </c>
      <c r="F700" s="609">
        <v>1.5299999999999999E-2</v>
      </c>
      <c r="G700" s="609">
        <v>0.13714000000000001</v>
      </c>
    </row>
    <row r="701" spans="1:7">
      <c r="A701" s="608" t="s">
        <v>12490</v>
      </c>
      <c r="B701" s="609">
        <v>2.0809999999999999E-2</v>
      </c>
      <c r="C701" s="609">
        <v>0.14487</v>
      </c>
      <c r="D701" s="609">
        <v>0.28626000000000001</v>
      </c>
      <c r="E701" s="609">
        <v>0.15167</v>
      </c>
      <c r="F701" s="609">
        <v>1.555E-2</v>
      </c>
      <c r="G701" s="609">
        <v>0.13611999999999999</v>
      </c>
    </row>
    <row r="702" spans="1:7">
      <c r="A702" s="608" t="s">
        <v>12491</v>
      </c>
      <c r="B702" s="609">
        <v>2.0809999999999999E-2</v>
      </c>
      <c r="C702" s="609">
        <v>0.14638999999999999</v>
      </c>
      <c r="D702" s="609">
        <v>0.28582000000000002</v>
      </c>
      <c r="E702" s="609">
        <v>0.15236</v>
      </c>
      <c r="F702" s="609">
        <v>1.555E-2</v>
      </c>
      <c r="G702" s="609">
        <v>0.13680999999999999</v>
      </c>
    </row>
    <row r="703" spans="1:7">
      <c r="A703" s="608" t="s">
        <v>12492</v>
      </c>
      <c r="B703" s="609">
        <v>2.0490000000000001E-2</v>
      </c>
      <c r="C703" s="609">
        <v>0.14382</v>
      </c>
      <c r="D703" s="609">
        <v>0.28560000000000002</v>
      </c>
      <c r="E703" s="609">
        <v>0.15057000000000001</v>
      </c>
      <c r="F703" s="609">
        <v>1.6150000000000001E-2</v>
      </c>
      <c r="G703" s="609">
        <v>0.13442000000000001</v>
      </c>
    </row>
    <row r="704" spans="1:7">
      <c r="A704" s="608" t="s">
        <v>12493</v>
      </c>
      <c r="B704" s="609">
        <v>2.0490000000000001E-2</v>
      </c>
      <c r="C704" s="609">
        <v>0.14033000000000001</v>
      </c>
      <c r="D704" s="609">
        <v>0.28466000000000002</v>
      </c>
      <c r="E704" s="609">
        <v>0.14974000000000001</v>
      </c>
      <c r="F704" s="609">
        <v>1.6570000000000001E-2</v>
      </c>
      <c r="G704" s="609">
        <v>0.13317000000000001</v>
      </c>
    </row>
    <row r="705" spans="1:7">
      <c r="A705" s="608" t="s">
        <v>12494</v>
      </c>
      <c r="B705" s="609">
        <v>2.036E-2</v>
      </c>
      <c r="C705" s="609">
        <v>0.14124</v>
      </c>
      <c r="D705" s="609">
        <v>0.28559000000000001</v>
      </c>
      <c r="E705" s="609">
        <v>0.14968000000000001</v>
      </c>
      <c r="F705" s="609">
        <v>1.6049999999999998E-2</v>
      </c>
      <c r="G705" s="609">
        <v>0.13363</v>
      </c>
    </row>
    <row r="706" spans="1:7">
      <c r="A706" s="608" t="s">
        <v>12495</v>
      </c>
      <c r="B706" s="609">
        <v>2.0250000000000001E-2</v>
      </c>
      <c r="C706" s="609">
        <v>0.14161000000000001</v>
      </c>
      <c r="D706" s="609">
        <v>0.28555000000000003</v>
      </c>
      <c r="E706" s="609">
        <v>0.14957000000000001</v>
      </c>
      <c r="F706" s="609">
        <v>1.6150000000000001E-2</v>
      </c>
      <c r="G706" s="609">
        <v>0.13342000000000001</v>
      </c>
    </row>
    <row r="707" spans="1:7">
      <c r="A707" s="608" t="s">
        <v>12496</v>
      </c>
      <c r="B707" s="609">
        <v>2.0310000000000002E-2</v>
      </c>
      <c r="C707" s="609">
        <v>0.14183000000000001</v>
      </c>
      <c r="D707" s="609">
        <v>0.28572999999999998</v>
      </c>
      <c r="E707" s="609">
        <v>0.15031</v>
      </c>
      <c r="F707" s="609">
        <v>1.5970000000000002E-2</v>
      </c>
      <c r="G707" s="609">
        <v>0.13433999999999999</v>
      </c>
    </row>
    <row r="708" spans="1:7">
      <c r="A708" s="608" t="s">
        <v>12497</v>
      </c>
      <c r="B708" s="609">
        <v>2.0500000000000001E-2</v>
      </c>
      <c r="C708" s="609">
        <v>0.14207</v>
      </c>
      <c r="D708" s="609">
        <v>0.28312999999999999</v>
      </c>
      <c r="E708" s="609">
        <v>0.15226999999999999</v>
      </c>
      <c r="F708" s="609">
        <v>1.6049999999999998E-2</v>
      </c>
      <c r="G708" s="609">
        <v>0.13622000000000001</v>
      </c>
    </row>
    <row r="709" spans="1:7">
      <c r="A709" s="608" t="s">
        <v>12498</v>
      </c>
      <c r="B709" s="609">
        <v>2.0029999999999999E-2</v>
      </c>
      <c r="C709" s="609">
        <v>0.14373</v>
      </c>
      <c r="D709" s="609">
        <v>0.28108</v>
      </c>
      <c r="E709" s="609">
        <v>0.15326000000000001</v>
      </c>
      <c r="F709" s="609">
        <v>1.602E-2</v>
      </c>
      <c r="G709" s="609">
        <v>0.13724</v>
      </c>
    </row>
    <row r="710" spans="1:7">
      <c r="A710" s="608" t="s">
        <v>12499</v>
      </c>
      <c r="B710" s="609">
        <v>1.9789999999999999E-2</v>
      </c>
      <c r="C710" s="609">
        <v>0.13483000000000001</v>
      </c>
      <c r="D710" s="609">
        <v>0.28010000000000002</v>
      </c>
      <c r="E710" s="609">
        <v>0.14710000000000001</v>
      </c>
      <c r="F710" s="609">
        <v>1.6150000000000001E-2</v>
      </c>
      <c r="G710" s="609">
        <v>0.13095000000000001</v>
      </c>
    </row>
    <row r="711" spans="1:7">
      <c r="A711" s="608" t="s">
        <v>12500</v>
      </c>
      <c r="B711" s="609">
        <v>2.0320000000000001E-2</v>
      </c>
      <c r="C711" s="609">
        <v>0.13031999999999999</v>
      </c>
      <c r="D711" s="609">
        <v>0.28027000000000002</v>
      </c>
      <c r="E711" s="609">
        <v>0.14463000000000001</v>
      </c>
      <c r="F711" s="609">
        <v>1.602E-2</v>
      </c>
      <c r="G711" s="609">
        <v>0.12861</v>
      </c>
    </row>
    <row r="712" spans="1:7">
      <c r="A712" s="608" t="s">
        <v>12501</v>
      </c>
      <c r="B712" s="609">
        <v>2.0389999999999998E-2</v>
      </c>
      <c r="C712" s="609">
        <v>0.13067000000000001</v>
      </c>
      <c r="D712" s="609">
        <v>0.27956999999999999</v>
      </c>
      <c r="E712" s="609">
        <v>0.14155000000000001</v>
      </c>
      <c r="F712" s="609">
        <v>1.6320000000000001E-2</v>
      </c>
      <c r="G712" s="609">
        <v>0.12523000000000001</v>
      </c>
    </row>
    <row r="713" spans="1:7">
      <c r="A713" s="608" t="s">
        <v>12502</v>
      </c>
      <c r="B713" s="609">
        <v>1.9359999999999999E-2</v>
      </c>
      <c r="C713" s="609">
        <v>0.11412</v>
      </c>
      <c r="D713" s="609">
        <v>0.28039999999999998</v>
      </c>
      <c r="E713" s="609">
        <v>0.13406000000000001</v>
      </c>
      <c r="F713" s="609">
        <v>1.555E-2</v>
      </c>
      <c r="G713" s="609">
        <v>0.11851</v>
      </c>
    </row>
    <row r="714" spans="1:7">
      <c r="A714" s="608" t="s">
        <v>12503</v>
      </c>
      <c r="B714" s="609">
        <v>2.2360000000000001E-2</v>
      </c>
      <c r="C714" s="609">
        <v>0.10198</v>
      </c>
      <c r="D714" s="609">
        <v>0.27576000000000001</v>
      </c>
      <c r="E714" s="609">
        <v>0.12889</v>
      </c>
      <c r="F714" s="609">
        <v>1.562E-2</v>
      </c>
      <c r="G714" s="609">
        <v>0.11327</v>
      </c>
    </row>
    <row r="715" spans="1:7">
      <c r="A715" s="608" t="s">
        <v>12504</v>
      </c>
      <c r="B715" s="609">
        <v>2.2349999999999998E-2</v>
      </c>
      <c r="C715" s="609">
        <v>0.10852000000000001</v>
      </c>
      <c r="D715" s="609">
        <v>0.27606999999999998</v>
      </c>
      <c r="E715" s="609">
        <v>0.13189999999999999</v>
      </c>
      <c r="F715" s="609">
        <v>1.5570000000000001E-2</v>
      </c>
      <c r="G715" s="609">
        <v>0.11633</v>
      </c>
    </row>
    <row r="716" spans="1:7">
      <c r="A716" s="608" t="s">
        <v>12505</v>
      </c>
      <c r="B716" s="609">
        <v>2.2040000000000001E-2</v>
      </c>
      <c r="C716" s="609">
        <v>0.11355</v>
      </c>
      <c r="D716" s="609">
        <v>0.27755000000000002</v>
      </c>
      <c r="E716" s="609">
        <v>0.13289999999999999</v>
      </c>
      <c r="F716" s="609">
        <v>1.575E-2</v>
      </c>
      <c r="G716" s="609">
        <v>0.11715</v>
      </c>
    </row>
    <row r="717" spans="1:7">
      <c r="A717" s="608" t="s">
        <v>12506</v>
      </c>
      <c r="B717" s="609">
        <v>2.2200000000000001E-2</v>
      </c>
      <c r="C717" s="609">
        <v>0.11027000000000001</v>
      </c>
      <c r="D717" s="609">
        <v>0.27750999999999998</v>
      </c>
      <c r="E717" s="609">
        <v>0.13102</v>
      </c>
      <c r="F717" s="609">
        <v>1.601E-2</v>
      </c>
      <c r="G717" s="609">
        <v>0.11501</v>
      </c>
    </row>
    <row r="718" spans="1:7">
      <c r="A718" s="608" t="s">
        <v>12507</v>
      </c>
      <c r="B718" s="609">
        <v>2.171E-2</v>
      </c>
      <c r="C718" s="609">
        <v>0.10355</v>
      </c>
      <c r="D718" s="609">
        <v>0.27843000000000001</v>
      </c>
      <c r="E718" s="609">
        <v>0.12684999999999999</v>
      </c>
      <c r="F718" s="609">
        <v>1.7000000000000001E-2</v>
      </c>
      <c r="G718" s="609">
        <v>0.10985</v>
      </c>
    </row>
    <row r="719" spans="1:7">
      <c r="A719" s="608" t="s">
        <v>12508</v>
      </c>
      <c r="B719" s="609">
        <v>2.146E-2</v>
      </c>
      <c r="C719" s="609">
        <v>9.8949999999999996E-2</v>
      </c>
      <c r="D719" s="609">
        <v>0.27833000000000002</v>
      </c>
      <c r="E719" s="609">
        <v>0.12458</v>
      </c>
      <c r="F719" s="609">
        <v>1.7299999999999999E-2</v>
      </c>
      <c r="G719" s="609">
        <v>0.10728</v>
      </c>
    </row>
    <row r="720" spans="1:7">
      <c r="A720" s="608" t="s">
        <v>12509</v>
      </c>
      <c r="B720" s="609">
        <v>2.164E-2</v>
      </c>
      <c r="C720" s="609">
        <v>9.8290000000000002E-2</v>
      </c>
      <c r="D720" s="609">
        <v>0.27871000000000001</v>
      </c>
      <c r="E720" s="609">
        <v>0.1246</v>
      </c>
      <c r="F720" s="609">
        <v>1.6920000000000001E-2</v>
      </c>
      <c r="G720" s="609">
        <v>0.10768</v>
      </c>
    </row>
    <row r="721" spans="1:7">
      <c r="A721" s="608" t="s">
        <v>12510</v>
      </c>
      <c r="B721" s="609">
        <v>2.1340000000000001E-2</v>
      </c>
      <c r="C721" s="609">
        <v>9.5519999999999994E-2</v>
      </c>
      <c r="D721" s="609">
        <v>0.27900000000000003</v>
      </c>
      <c r="E721" s="609">
        <v>0.12255000000000001</v>
      </c>
      <c r="F721" s="609">
        <v>1.7559999999999999E-2</v>
      </c>
      <c r="G721" s="609">
        <v>0.10499</v>
      </c>
    </row>
    <row r="722" spans="1:7">
      <c r="A722" s="608" t="s">
        <v>12511</v>
      </c>
      <c r="B722" s="609">
        <v>2.1479999999999999E-2</v>
      </c>
      <c r="C722" s="609">
        <v>9.2730000000000007E-2</v>
      </c>
      <c r="D722" s="609">
        <v>0.27994999999999998</v>
      </c>
      <c r="E722" s="609">
        <v>0.12125</v>
      </c>
      <c r="F722" s="609">
        <v>1.7399999999999999E-2</v>
      </c>
      <c r="G722" s="609">
        <v>0.10385</v>
      </c>
    </row>
    <row r="723" spans="1:7">
      <c r="A723" s="608" t="s">
        <v>12512</v>
      </c>
      <c r="B723" s="609">
        <v>2.1499999999999998E-2</v>
      </c>
      <c r="C723" s="609">
        <v>9.2230000000000006E-2</v>
      </c>
      <c r="D723" s="609">
        <v>0.28151999999999999</v>
      </c>
      <c r="E723" s="609">
        <v>0.12099</v>
      </c>
      <c r="F723" s="609">
        <v>1.7049999999999999E-2</v>
      </c>
      <c r="G723" s="609">
        <v>0.10394</v>
      </c>
    </row>
    <row r="724" spans="1:7">
      <c r="A724" s="608" t="s">
        <v>12513</v>
      </c>
      <c r="B724" s="609">
        <v>2.1680000000000001E-2</v>
      </c>
      <c r="C724" s="609">
        <v>9.2730000000000007E-2</v>
      </c>
      <c r="D724" s="609">
        <v>0.28172000000000003</v>
      </c>
      <c r="E724" s="609">
        <v>0.12129</v>
      </c>
      <c r="F724" s="609">
        <v>1.6959999999999999E-2</v>
      </c>
      <c r="G724" s="609">
        <v>0.10433000000000001</v>
      </c>
    </row>
    <row r="725" spans="1:7">
      <c r="A725" s="608" t="s">
        <v>12514</v>
      </c>
      <c r="B725" s="609">
        <v>2.1579999999999998E-2</v>
      </c>
      <c r="C725" s="609">
        <v>9.1249999999999998E-2</v>
      </c>
      <c r="D725" s="609">
        <v>0.28142</v>
      </c>
      <c r="E725" s="609">
        <v>0.12068</v>
      </c>
      <c r="F725" s="609">
        <v>1.7149999999999999E-2</v>
      </c>
      <c r="G725" s="609">
        <v>0.10353</v>
      </c>
    </row>
    <row r="726" spans="1:7">
      <c r="A726" s="608" t="s">
        <v>12515</v>
      </c>
      <c r="B726" s="609">
        <v>2.1700000000000001E-2</v>
      </c>
      <c r="C726" s="609">
        <v>9.5750000000000002E-2</v>
      </c>
      <c r="D726" s="609">
        <v>0.28177000000000002</v>
      </c>
      <c r="E726" s="609">
        <v>0.12145</v>
      </c>
      <c r="F726" s="609">
        <v>1.7319999999999999E-2</v>
      </c>
      <c r="G726" s="609">
        <v>0.10413</v>
      </c>
    </row>
    <row r="727" spans="1:7">
      <c r="A727" s="608" t="s">
        <v>12516</v>
      </c>
      <c r="B727" s="609">
        <v>2.1909999999999999E-2</v>
      </c>
      <c r="C727" s="609">
        <v>8.8900000000000007E-2</v>
      </c>
      <c r="D727" s="609">
        <v>0.28192</v>
      </c>
      <c r="E727" s="609">
        <v>0.12163</v>
      </c>
      <c r="F727" s="609">
        <v>1.7090000000000001E-2</v>
      </c>
      <c r="G727" s="609">
        <v>0.10453999999999999</v>
      </c>
    </row>
    <row r="728" spans="1:7">
      <c r="A728" s="608" t="s">
        <v>12517</v>
      </c>
      <c r="B728" s="609">
        <v>2.2110000000000001E-2</v>
      </c>
      <c r="C728" s="609">
        <v>8.9550000000000005E-2</v>
      </c>
      <c r="D728" s="609">
        <v>0.28167999999999999</v>
      </c>
      <c r="E728" s="609">
        <v>0.12268999999999999</v>
      </c>
      <c r="F728" s="609">
        <v>1.685E-2</v>
      </c>
      <c r="G728" s="609">
        <v>0.10584</v>
      </c>
    </row>
    <row r="729" spans="1:7">
      <c r="A729" s="608" t="s">
        <v>12518</v>
      </c>
      <c r="B729" s="609">
        <v>2.2460000000000001E-2</v>
      </c>
      <c r="C729" s="609">
        <v>9.5439999999999997E-2</v>
      </c>
      <c r="D729" s="609">
        <v>0.28227000000000002</v>
      </c>
      <c r="E729" s="609">
        <v>0.12514</v>
      </c>
      <c r="F729" s="609">
        <v>1.635E-2</v>
      </c>
      <c r="G729" s="609">
        <v>0.10879</v>
      </c>
    </row>
    <row r="730" spans="1:7">
      <c r="A730" s="608" t="s">
        <v>12519</v>
      </c>
      <c r="B730" s="609">
        <v>2.2259999999999999E-2</v>
      </c>
      <c r="C730" s="609">
        <v>9.4659999999999994E-2</v>
      </c>
      <c r="D730" s="609">
        <v>0.28193000000000001</v>
      </c>
      <c r="E730" s="609">
        <v>0.12411</v>
      </c>
      <c r="F730" s="609">
        <v>1.6330000000000001E-2</v>
      </c>
      <c r="G730" s="609">
        <v>0.10778</v>
      </c>
    </row>
    <row r="731" spans="1:7">
      <c r="A731" s="608" t="s">
        <v>12520</v>
      </c>
      <c r="B731" s="609">
        <v>2.2440000000000002E-2</v>
      </c>
      <c r="C731" s="609">
        <v>0.10534</v>
      </c>
      <c r="D731" s="609">
        <v>0.28199000000000002</v>
      </c>
      <c r="E731" s="609">
        <v>0.12903999999999999</v>
      </c>
      <c r="F731" s="609">
        <v>1.5570000000000001E-2</v>
      </c>
      <c r="G731" s="609">
        <v>0.11347</v>
      </c>
    </row>
    <row r="732" spans="1:7">
      <c r="A732" s="608" t="s">
        <v>12521</v>
      </c>
      <c r="B732" s="609">
        <v>2.2370000000000001E-2</v>
      </c>
      <c r="C732" s="609">
        <v>9.6449999999999994E-2</v>
      </c>
      <c r="D732" s="609">
        <v>0.28344000000000003</v>
      </c>
      <c r="E732" s="609">
        <v>0.12456</v>
      </c>
      <c r="F732" s="609">
        <v>1.5599999999999999E-2</v>
      </c>
      <c r="G732" s="609">
        <v>0.10896</v>
      </c>
    </row>
    <row r="733" spans="1:7">
      <c r="A733" s="608" t="s">
        <v>12522</v>
      </c>
      <c r="B733" s="609">
        <v>2.24E-2</v>
      </c>
      <c r="C733" s="609">
        <v>0.10222000000000001</v>
      </c>
      <c r="D733" s="609">
        <v>0.28486</v>
      </c>
      <c r="E733" s="609">
        <v>0.12617</v>
      </c>
      <c r="F733" s="609">
        <v>1.6250000000000001E-2</v>
      </c>
      <c r="G733" s="609">
        <v>0.10992</v>
      </c>
    </row>
    <row r="734" spans="1:7">
      <c r="A734" s="608" t="s">
        <v>12523</v>
      </c>
      <c r="B734" s="609">
        <v>2.2120000000000001E-2</v>
      </c>
      <c r="C734" s="609">
        <v>0.10901</v>
      </c>
      <c r="D734" s="609">
        <v>0.32675999999999999</v>
      </c>
      <c r="E734" s="609">
        <v>0.11977</v>
      </c>
      <c r="F734" s="609">
        <v>1.6719999999999999E-2</v>
      </c>
      <c r="G734" s="609">
        <v>0.10305</v>
      </c>
    </row>
    <row r="735" spans="1:7">
      <c r="A735" s="608" t="s">
        <v>12524</v>
      </c>
      <c r="B735" s="609">
        <v>2.1999999999999999E-2</v>
      </c>
      <c r="C735" s="609">
        <v>0.10616</v>
      </c>
      <c r="D735" s="609">
        <v>0.32723999999999998</v>
      </c>
      <c r="E735" s="609">
        <v>0.11855</v>
      </c>
      <c r="F735" s="609">
        <v>1.6820000000000002E-2</v>
      </c>
      <c r="G735" s="609">
        <v>0.10173</v>
      </c>
    </row>
    <row r="736" spans="1:7">
      <c r="A736" s="608" t="s">
        <v>12525</v>
      </c>
      <c r="B736" s="609">
        <v>2.214E-2</v>
      </c>
      <c r="C736" s="609">
        <v>0.10546999999999999</v>
      </c>
      <c r="D736" s="609">
        <v>0.32721</v>
      </c>
      <c r="E736" s="609">
        <v>0.11839</v>
      </c>
      <c r="F736" s="609">
        <v>1.6389999999999998E-2</v>
      </c>
      <c r="G736" s="609">
        <v>0.10199999999999999</v>
      </c>
    </row>
    <row r="737" spans="1:7">
      <c r="A737" s="608" t="s">
        <v>12526</v>
      </c>
      <c r="B737" s="609">
        <v>2.223E-2</v>
      </c>
      <c r="C737" s="609">
        <v>0.10605000000000001</v>
      </c>
      <c r="D737" s="609">
        <v>0.32722000000000001</v>
      </c>
      <c r="E737" s="609">
        <v>0.11862</v>
      </c>
      <c r="F737" s="609">
        <v>1.6320000000000001E-2</v>
      </c>
      <c r="G737" s="609">
        <v>0.1023</v>
      </c>
    </row>
    <row r="738" spans="1:7">
      <c r="A738" s="608" t="s">
        <v>12527</v>
      </c>
      <c r="B738" s="609">
        <v>2.2079999999999999E-2</v>
      </c>
      <c r="C738" s="609">
        <v>0.10693999999999999</v>
      </c>
      <c r="D738" s="609">
        <v>0.32730999999999999</v>
      </c>
      <c r="E738" s="609">
        <v>0.11859</v>
      </c>
      <c r="F738" s="609">
        <v>1.6420000000000001E-2</v>
      </c>
      <c r="G738" s="609">
        <v>0.10217</v>
      </c>
    </row>
    <row r="739" spans="1:7">
      <c r="A739" s="608" t="s">
        <v>12528</v>
      </c>
      <c r="B739" s="609">
        <v>2.2040000000000001E-2</v>
      </c>
      <c r="C739" s="609">
        <v>0.10653</v>
      </c>
      <c r="D739" s="609">
        <v>0.32677</v>
      </c>
      <c r="E739" s="609">
        <v>0.11856</v>
      </c>
      <c r="F739" s="609">
        <v>1.6650000000000002E-2</v>
      </c>
      <c r="G739" s="609">
        <v>0.10191</v>
      </c>
    </row>
    <row r="740" spans="1:7">
      <c r="A740" s="608" t="s">
        <v>12529</v>
      </c>
      <c r="B740" s="609">
        <v>2.2120000000000001E-2</v>
      </c>
      <c r="C740" s="609">
        <v>0.10657</v>
      </c>
      <c r="D740" s="609">
        <v>0.32704</v>
      </c>
      <c r="E740" s="609">
        <v>0.11876</v>
      </c>
      <c r="F740" s="609">
        <v>1.6549999999999999E-2</v>
      </c>
      <c r="G740" s="609">
        <v>0.10221</v>
      </c>
    </row>
    <row r="741" spans="1:7">
      <c r="A741" s="608" t="s">
        <v>12530</v>
      </c>
      <c r="B741" s="609">
        <v>2.213E-2</v>
      </c>
      <c r="C741" s="609">
        <v>0.10742</v>
      </c>
      <c r="D741" s="609">
        <v>0.32657999999999998</v>
      </c>
      <c r="E741" s="609">
        <v>0.11913</v>
      </c>
      <c r="F741" s="609">
        <v>1.61E-2</v>
      </c>
      <c r="G741" s="609">
        <v>0.10303</v>
      </c>
    </row>
    <row r="742" spans="1:7">
      <c r="A742" s="608" t="s">
        <v>12531</v>
      </c>
      <c r="B742" s="609">
        <v>2.2120000000000001E-2</v>
      </c>
      <c r="C742" s="609">
        <v>0.10706</v>
      </c>
      <c r="D742" s="609">
        <v>0.32707999999999998</v>
      </c>
      <c r="E742" s="609">
        <v>0.11917</v>
      </c>
      <c r="F742" s="609">
        <v>1.6E-2</v>
      </c>
      <c r="G742" s="609">
        <v>0.10317</v>
      </c>
    </row>
    <row r="743" spans="1:7">
      <c r="A743" s="608" t="s">
        <v>12532</v>
      </c>
      <c r="B743" s="609">
        <v>2.2440000000000002E-2</v>
      </c>
      <c r="C743" s="609">
        <v>0.10892</v>
      </c>
      <c r="D743" s="609">
        <v>0.32734000000000002</v>
      </c>
      <c r="E743" s="609">
        <v>0.12019000000000001</v>
      </c>
      <c r="F743" s="609">
        <v>1.602E-2</v>
      </c>
      <c r="G743" s="609">
        <v>0.10417</v>
      </c>
    </row>
    <row r="744" spans="1:7">
      <c r="A744" s="608" t="s">
        <v>12533</v>
      </c>
      <c r="B744" s="609">
        <v>2.239E-2</v>
      </c>
      <c r="C744" s="609">
        <v>0.10886999999999999</v>
      </c>
      <c r="D744" s="609">
        <v>0.32740999999999998</v>
      </c>
      <c r="E744" s="609">
        <v>0.12027</v>
      </c>
      <c r="F744" s="609">
        <v>1.652E-2</v>
      </c>
      <c r="G744" s="609">
        <v>0.10375</v>
      </c>
    </row>
    <row r="745" spans="1:7">
      <c r="A745" s="608" t="s">
        <v>12534</v>
      </c>
      <c r="B745" s="609">
        <v>2.2749999999999999E-2</v>
      </c>
      <c r="C745" s="609">
        <v>0.11015999999999999</v>
      </c>
      <c r="D745" s="609">
        <v>0.32739000000000001</v>
      </c>
      <c r="E745" s="609">
        <v>0.12131</v>
      </c>
      <c r="F745" s="609">
        <v>1.6150000000000001E-2</v>
      </c>
      <c r="G745" s="609">
        <v>0.10516</v>
      </c>
    </row>
    <row r="746" spans="1:7">
      <c r="A746" s="608" t="s">
        <v>12535</v>
      </c>
      <c r="B746" s="609">
        <v>2.3120000000000002E-2</v>
      </c>
      <c r="C746" s="609">
        <v>0.11088000000000001</v>
      </c>
      <c r="D746" s="609">
        <v>0.32723999999999998</v>
      </c>
      <c r="E746" s="609">
        <v>0.12214</v>
      </c>
      <c r="F746" s="609">
        <v>1.6199999999999999E-2</v>
      </c>
      <c r="G746" s="609">
        <v>0.10594000000000001</v>
      </c>
    </row>
    <row r="747" spans="1:7">
      <c r="A747" s="608" t="s">
        <v>12536</v>
      </c>
      <c r="B747" s="609">
        <v>2.3199999999999998E-2</v>
      </c>
      <c r="C747" s="609">
        <v>0.11039</v>
      </c>
      <c r="D747" s="609">
        <v>0.32690000000000002</v>
      </c>
      <c r="E747" s="609">
        <v>0.12193</v>
      </c>
      <c r="F747" s="609">
        <v>1.619E-2</v>
      </c>
      <c r="G747" s="609">
        <v>0.10574</v>
      </c>
    </row>
    <row r="748" spans="1:7">
      <c r="A748" s="608" t="s">
        <v>12537</v>
      </c>
      <c r="B748" s="609">
        <v>2.333E-2</v>
      </c>
      <c r="C748" s="609">
        <v>0.11097</v>
      </c>
      <c r="D748" s="609">
        <v>0.32488</v>
      </c>
      <c r="E748" s="609">
        <v>0.12207</v>
      </c>
      <c r="F748" s="609">
        <v>1.6570000000000001E-2</v>
      </c>
      <c r="G748" s="609">
        <v>0.1055</v>
      </c>
    </row>
    <row r="749" spans="1:7">
      <c r="A749" s="608" t="s">
        <v>12538</v>
      </c>
      <c r="B749" s="609">
        <v>2.341E-2</v>
      </c>
      <c r="C749" s="609">
        <v>0.11187999999999999</v>
      </c>
      <c r="D749" s="609">
        <v>0.32483000000000001</v>
      </c>
      <c r="E749" s="609">
        <v>0.122</v>
      </c>
      <c r="F749" s="609">
        <v>1.685E-2</v>
      </c>
      <c r="G749" s="609">
        <v>0.10514999999999999</v>
      </c>
    </row>
    <row r="750" spans="1:7">
      <c r="A750" s="608" t="s">
        <v>12539</v>
      </c>
      <c r="B750" s="609">
        <v>2.367E-2</v>
      </c>
      <c r="C750" s="609">
        <v>0.1101</v>
      </c>
      <c r="D750" s="609">
        <v>0.32506000000000002</v>
      </c>
      <c r="E750" s="609">
        <v>0.12173</v>
      </c>
      <c r="F750" s="609">
        <v>1.6549999999999999E-2</v>
      </c>
      <c r="G750" s="609">
        <v>0.10518</v>
      </c>
    </row>
    <row r="751" spans="1:7">
      <c r="A751" s="608" t="s">
        <v>12540</v>
      </c>
      <c r="B751" s="609">
        <v>2.3570000000000001E-2</v>
      </c>
      <c r="C751" s="609">
        <v>0.11079</v>
      </c>
      <c r="D751" s="609">
        <v>0.32508999999999999</v>
      </c>
      <c r="E751" s="609">
        <v>0.12138</v>
      </c>
      <c r="F751" s="609">
        <v>1.652E-2</v>
      </c>
      <c r="G751" s="609">
        <v>0.10485999999999999</v>
      </c>
    </row>
    <row r="752" spans="1:7">
      <c r="A752" s="608" t="s">
        <v>12541</v>
      </c>
      <c r="B752" s="609">
        <v>2.3429999999999999E-2</v>
      </c>
      <c r="C752" s="609">
        <v>0.1079</v>
      </c>
      <c r="D752" s="609">
        <v>0.32512999999999997</v>
      </c>
      <c r="E752" s="609">
        <v>0.11987</v>
      </c>
      <c r="F752" s="609">
        <v>1.737E-2</v>
      </c>
      <c r="G752" s="609">
        <v>0.10249999999999999</v>
      </c>
    </row>
    <row r="753" spans="1:7">
      <c r="A753" s="608" t="s">
        <v>12542</v>
      </c>
      <c r="B753" s="609">
        <v>2.334E-2</v>
      </c>
      <c r="C753" s="609">
        <v>0.10767</v>
      </c>
      <c r="D753" s="609">
        <v>0.32532</v>
      </c>
      <c r="E753" s="609">
        <v>0.11962</v>
      </c>
      <c r="F753" s="609">
        <v>1.7000000000000001E-2</v>
      </c>
      <c r="G753" s="609">
        <v>0.10262</v>
      </c>
    </row>
    <row r="754" spans="1:7">
      <c r="A754" s="608" t="s">
        <v>12543</v>
      </c>
      <c r="B754" s="609">
        <v>2.3529999999999999E-2</v>
      </c>
      <c r="C754" s="609">
        <v>0.1065</v>
      </c>
      <c r="D754" s="609">
        <v>0.32534000000000002</v>
      </c>
      <c r="E754" s="609">
        <v>0.1193</v>
      </c>
      <c r="F754" s="609">
        <v>1.635E-2</v>
      </c>
      <c r="G754" s="609">
        <v>0.10295</v>
      </c>
    </row>
    <row r="755" spans="1:7">
      <c r="A755" s="608" t="s">
        <v>12544</v>
      </c>
      <c r="B755" s="609">
        <v>2.317E-2</v>
      </c>
      <c r="C755" s="609">
        <v>0.10673000000000001</v>
      </c>
      <c r="D755" s="609">
        <v>0.32528000000000001</v>
      </c>
      <c r="E755" s="609">
        <v>0.11863</v>
      </c>
      <c r="F755" s="609">
        <v>1.6650000000000002E-2</v>
      </c>
      <c r="G755" s="609">
        <v>0.10198</v>
      </c>
    </row>
    <row r="756" spans="1:7">
      <c r="A756" s="608" t="s">
        <v>12545</v>
      </c>
      <c r="B756" s="609">
        <v>2.3060000000000001E-2</v>
      </c>
      <c r="C756" s="609">
        <v>0.1065</v>
      </c>
      <c r="D756" s="609">
        <v>0.32539000000000001</v>
      </c>
      <c r="E756" s="609">
        <v>0.11827</v>
      </c>
      <c r="F756" s="609">
        <v>1.6650000000000002E-2</v>
      </c>
      <c r="G756" s="609">
        <v>0.10162</v>
      </c>
    </row>
    <row r="757" spans="1:7">
      <c r="A757" s="608" t="s">
        <v>12546</v>
      </c>
      <c r="B757" s="609">
        <v>2.3140000000000001E-2</v>
      </c>
      <c r="C757" s="609">
        <v>0.10525</v>
      </c>
      <c r="D757" s="609">
        <v>0.32544000000000001</v>
      </c>
      <c r="E757" s="609">
        <v>0.11778</v>
      </c>
      <c r="F757" s="609">
        <v>1.7000000000000001E-2</v>
      </c>
      <c r="G757" s="609">
        <v>0.10077999999999999</v>
      </c>
    </row>
    <row r="758" spans="1:7">
      <c r="A758" s="608" t="s">
        <v>12547</v>
      </c>
      <c r="B758" s="609">
        <v>2.3089999999999999E-2</v>
      </c>
      <c r="C758" s="609">
        <v>0.10516</v>
      </c>
      <c r="D758" s="609">
        <v>0.32545000000000002</v>
      </c>
      <c r="E758" s="609">
        <v>0.11781</v>
      </c>
      <c r="F758" s="609">
        <v>1.7250000000000001E-2</v>
      </c>
      <c r="G758" s="609">
        <v>0.10056</v>
      </c>
    </row>
    <row r="759" spans="1:7">
      <c r="A759" s="608" t="s">
        <v>12548</v>
      </c>
      <c r="B759" s="609">
        <v>2.3349999999999999E-2</v>
      </c>
      <c r="C759" s="609">
        <v>0.10001</v>
      </c>
      <c r="D759" s="609">
        <v>0.32606000000000002</v>
      </c>
      <c r="E759" s="609">
        <v>0.11771</v>
      </c>
      <c r="F759" s="609">
        <v>1.6979999999999999E-2</v>
      </c>
      <c r="G759" s="609">
        <v>0.10073</v>
      </c>
    </row>
    <row r="760" spans="1:7">
      <c r="A760" s="608" t="s">
        <v>12549</v>
      </c>
      <c r="B760" s="609">
        <v>2.3449999999999999E-2</v>
      </c>
      <c r="C760" s="609">
        <v>0.10253</v>
      </c>
      <c r="D760" s="609">
        <v>0.32604</v>
      </c>
      <c r="E760" s="609">
        <v>0.11681999999999999</v>
      </c>
      <c r="F760" s="609">
        <v>1.6799999999999999E-2</v>
      </c>
      <c r="G760" s="609">
        <v>0.10002</v>
      </c>
    </row>
    <row r="761" spans="1:7">
      <c r="A761" s="608" t="s">
        <v>12550</v>
      </c>
      <c r="B761" s="609">
        <v>2.316E-2</v>
      </c>
      <c r="C761" s="609">
        <v>0.1002</v>
      </c>
      <c r="D761" s="609">
        <v>0.32622000000000001</v>
      </c>
      <c r="E761" s="609">
        <v>0.11551</v>
      </c>
      <c r="F761" s="609">
        <v>1.6660000000000001E-2</v>
      </c>
      <c r="G761" s="609">
        <v>9.8849999999999993E-2</v>
      </c>
    </row>
    <row r="762" spans="1:7">
      <c r="A762" s="608" t="s">
        <v>12551</v>
      </c>
      <c r="B762" s="609">
        <v>2.2849999999999999E-2</v>
      </c>
      <c r="C762" s="609">
        <v>9.9320000000000006E-2</v>
      </c>
      <c r="D762" s="609">
        <v>0.32617000000000002</v>
      </c>
      <c r="E762" s="609">
        <v>0.11511</v>
      </c>
      <c r="F762" s="609">
        <v>1.7250000000000001E-2</v>
      </c>
      <c r="G762" s="609">
        <v>9.7860000000000003E-2</v>
      </c>
    </row>
    <row r="763" spans="1:7">
      <c r="A763" s="608" t="s">
        <v>12552</v>
      </c>
      <c r="B763" s="609">
        <v>2.2759999999999999E-2</v>
      </c>
      <c r="C763" s="609">
        <v>0.10414</v>
      </c>
      <c r="D763" s="609">
        <v>0.32669999999999999</v>
      </c>
      <c r="E763" s="609">
        <v>0.11632000000000001</v>
      </c>
      <c r="F763" s="609">
        <v>1.78E-2</v>
      </c>
      <c r="G763" s="609">
        <v>9.8519999999999996E-2</v>
      </c>
    </row>
    <row r="764" spans="1:7">
      <c r="A764" s="608" t="s">
        <v>12553</v>
      </c>
      <c r="B764" s="609">
        <v>2.2700000000000001E-2</v>
      </c>
      <c r="C764" s="609">
        <v>0.10221</v>
      </c>
      <c r="D764" s="609">
        <v>0.32669999999999999</v>
      </c>
      <c r="E764" s="609">
        <v>0.11538</v>
      </c>
      <c r="F764" s="609">
        <v>1.7950000000000001E-2</v>
      </c>
      <c r="G764" s="609">
        <v>9.7430000000000003E-2</v>
      </c>
    </row>
    <row r="765" spans="1:7">
      <c r="A765" s="608" t="s">
        <v>12554</v>
      </c>
      <c r="B765" s="609">
        <v>2.2950000000000002E-2</v>
      </c>
      <c r="C765" s="609">
        <v>0.10185</v>
      </c>
      <c r="D765" s="609">
        <v>0.32634000000000002</v>
      </c>
      <c r="E765" s="609">
        <v>0.11561</v>
      </c>
      <c r="F765" s="609">
        <v>1.7819999999999999E-2</v>
      </c>
      <c r="G765" s="609">
        <v>9.7790000000000002E-2</v>
      </c>
    </row>
    <row r="766" spans="1:7">
      <c r="A766" s="608" t="s">
        <v>12555</v>
      </c>
      <c r="B766" s="609">
        <v>2.315E-2</v>
      </c>
      <c r="C766" s="609">
        <v>0.10161000000000001</v>
      </c>
      <c r="D766" s="609">
        <v>0.32619999999999999</v>
      </c>
      <c r="E766" s="609">
        <v>0.11613999999999999</v>
      </c>
      <c r="F766" s="609">
        <v>1.7850000000000001E-2</v>
      </c>
      <c r="G766" s="609">
        <v>9.8290000000000002E-2</v>
      </c>
    </row>
    <row r="767" spans="1:7">
      <c r="A767" s="608" t="s">
        <v>12556</v>
      </c>
      <c r="B767" s="609">
        <v>2.2939999999999999E-2</v>
      </c>
      <c r="C767" s="609">
        <v>0.10158</v>
      </c>
      <c r="D767" s="609">
        <v>0.32629000000000002</v>
      </c>
      <c r="E767" s="609">
        <v>0.11577</v>
      </c>
      <c r="F767" s="609">
        <v>1.8419999999999999E-2</v>
      </c>
      <c r="G767" s="609">
        <v>9.7350000000000006E-2</v>
      </c>
    </row>
    <row r="768" spans="1:7">
      <c r="A768" s="608" t="s">
        <v>12557</v>
      </c>
      <c r="B768" s="609">
        <v>2.315E-2</v>
      </c>
      <c r="C768" s="609">
        <v>0.10449</v>
      </c>
      <c r="D768" s="609">
        <v>0.32683000000000001</v>
      </c>
      <c r="E768" s="609">
        <v>0.11718000000000001</v>
      </c>
      <c r="F768" s="609">
        <v>1.797E-2</v>
      </c>
      <c r="G768" s="609">
        <v>9.9210000000000007E-2</v>
      </c>
    </row>
    <row r="769" spans="1:7">
      <c r="A769" s="608" t="s">
        <v>12558</v>
      </c>
      <c r="B769" s="609">
        <v>2.298E-2</v>
      </c>
      <c r="C769" s="609">
        <v>0.10265000000000001</v>
      </c>
      <c r="D769" s="609">
        <v>0.32780999999999999</v>
      </c>
      <c r="E769" s="609">
        <v>0.11595</v>
      </c>
      <c r="F769" s="609">
        <v>1.7999999999999999E-2</v>
      </c>
      <c r="G769" s="609">
        <v>9.7949999999999995E-2</v>
      </c>
    </row>
    <row r="770" spans="1:7">
      <c r="A770" s="608" t="s">
        <v>12559</v>
      </c>
      <c r="B770" s="609">
        <v>2.29E-2</v>
      </c>
      <c r="C770" s="609">
        <v>0.10213</v>
      </c>
      <c r="D770" s="609">
        <v>0.32811000000000001</v>
      </c>
      <c r="E770" s="609">
        <v>0.11568000000000001</v>
      </c>
      <c r="F770" s="609">
        <v>1.8329999999999999E-2</v>
      </c>
      <c r="G770" s="609">
        <v>9.7350000000000006E-2</v>
      </c>
    </row>
    <row r="771" spans="1:7">
      <c r="A771" s="608" t="s">
        <v>12560</v>
      </c>
      <c r="B771" s="609">
        <v>2.291E-2</v>
      </c>
      <c r="C771" s="609">
        <v>0.10204000000000001</v>
      </c>
      <c r="D771" s="609">
        <v>0.32821</v>
      </c>
      <c r="E771" s="609">
        <v>0.11563</v>
      </c>
      <c r="F771" s="609">
        <v>1.8100000000000002E-2</v>
      </c>
      <c r="G771" s="609">
        <v>9.7530000000000006E-2</v>
      </c>
    </row>
    <row r="772" spans="1:7">
      <c r="A772" s="608" t="s">
        <v>12561</v>
      </c>
      <c r="B772" s="609">
        <v>2.2929999999999999E-2</v>
      </c>
      <c r="C772" s="609">
        <v>0.10081</v>
      </c>
      <c r="D772" s="609">
        <v>0.32922000000000001</v>
      </c>
      <c r="E772" s="609">
        <v>0.11498</v>
      </c>
      <c r="F772" s="609">
        <v>1.8200000000000001E-2</v>
      </c>
      <c r="G772" s="609">
        <v>9.6780000000000005E-2</v>
      </c>
    </row>
    <row r="773" spans="1:7">
      <c r="A773" s="608" t="s">
        <v>12562</v>
      </c>
      <c r="B773" s="609">
        <v>2.307E-2</v>
      </c>
      <c r="C773" s="609">
        <v>0.10007000000000001</v>
      </c>
      <c r="D773" s="609">
        <v>0.32856999999999997</v>
      </c>
      <c r="E773" s="609">
        <v>0.11423999999999999</v>
      </c>
      <c r="F773" s="609">
        <v>1.8370000000000001E-2</v>
      </c>
      <c r="G773" s="609">
        <v>9.5869999999999997E-2</v>
      </c>
    </row>
    <row r="774" spans="1:7">
      <c r="A774" s="608" t="s">
        <v>12563</v>
      </c>
      <c r="B774" s="609">
        <v>2.333E-2</v>
      </c>
      <c r="C774" s="609">
        <v>9.7680000000000003E-2</v>
      </c>
      <c r="D774" s="609">
        <v>0.32786999999999999</v>
      </c>
      <c r="E774" s="609">
        <v>0.11366</v>
      </c>
      <c r="F774" s="609">
        <v>1.7399999999999999E-2</v>
      </c>
      <c r="G774" s="609">
        <v>9.6259999999999998E-2</v>
      </c>
    </row>
    <row r="775" spans="1:7">
      <c r="A775" s="608" t="s">
        <v>12564</v>
      </c>
      <c r="B775" s="609">
        <v>2.3570000000000001E-2</v>
      </c>
      <c r="C775" s="609">
        <v>9.2759999999999995E-2</v>
      </c>
      <c r="D775" s="609">
        <v>0.32832</v>
      </c>
      <c r="E775" s="609">
        <v>0.11347</v>
      </c>
      <c r="F775" s="609">
        <v>1.7299999999999999E-2</v>
      </c>
      <c r="G775" s="609">
        <v>9.6170000000000005E-2</v>
      </c>
    </row>
    <row r="776" spans="1:7">
      <c r="A776" s="608" t="s">
        <v>12565</v>
      </c>
      <c r="B776" s="609">
        <v>2.3640000000000001E-2</v>
      </c>
      <c r="C776" s="609">
        <v>9.7420000000000007E-2</v>
      </c>
      <c r="D776" s="609">
        <v>0.32734000000000002</v>
      </c>
      <c r="E776" s="609">
        <v>0.11670999999999999</v>
      </c>
      <c r="F776" s="609">
        <v>1.7440000000000001E-2</v>
      </c>
      <c r="G776" s="609">
        <v>9.9269999999999997E-2</v>
      </c>
    </row>
    <row r="777" spans="1:7">
      <c r="A777" s="608" t="s">
        <v>12566</v>
      </c>
      <c r="B777" s="609">
        <v>2.35E-2</v>
      </c>
      <c r="C777" s="609">
        <v>9.7900000000000001E-2</v>
      </c>
      <c r="D777" s="609">
        <v>0.32715</v>
      </c>
      <c r="E777" s="609">
        <v>0.11663</v>
      </c>
      <c r="F777" s="609">
        <v>1.7659999999999999E-2</v>
      </c>
      <c r="G777" s="609">
        <v>9.8970000000000002E-2</v>
      </c>
    </row>
    <row r="778" spans="1:7">
      <c r="A778" s="608" t="s">
        <v>12567</v>
      </c>
      <c r="B778" s="609">
        <v>2.3429999999999999E-2</v>
      </c>
      <c r="C778" s="609">
        <v>9.6670000000000006E-2</v>
      </c>
      <c r="D778" s="609">
        <v>0.32978000000000002</v>
      </c>
      <c r="E778" s="609">
        <v>0.11597</v>
      </c>
      <c r="F778" s="609">
        <v>1.7770000000000001E-2</v>
      </c>
      <c r="G778" s="609">
        <v>9.8199999999999996E-2</v>
      </c>
    </row>
    <row r="779" spans="1:7">
      <c r="A779" s="608" t="s">
        <v>12568</v>
      </c>
      <c r="B779" s="609">
        <v>2.3480000000000001E-2</v>
      </c>
      <c r="C779" s="609">
        <v>9.647E-2</v>
      </c>
      <c r="D779" s="609">
        <v>0.3387</v>
      </c>
      <c r="E779" s="609">
        <v>0.11624</v>
      </c>
      <c r="F779" s="609">
        <v>1.685E-2</v>
      </c>
      <c r="G779" s="609">
        <v>9.9390000000000006E-2</v>
      </c>
    </row>
    <row r="780" spans="1:7">
      <c r="A780" s="608" t="s">
        <v>12569</v>
      </c>
      <c r="B780" s="609">
        <v>2.3480000000000001E-2</v>
      </c>
      <c r="C780" s="609">
        <v>9.9070000000000005E-2</v>
      </c>
      <c r="D780" s="609">
        <v>0.33959</v>
      </c>
      <c r="E780" s="609">
        <v>0.11728</v>
      </c>
      <c r="F780" s="609">
        <v>1.6369999999999999E-2</v>
      </c>
      <c r="G780" s="609">
        <v>0.10091</v>
      </c>
    </row>
    <row r="781" spans="1:7">
      <c r="A781" s="608" t="s">
        <v>12570</v>
      </c>
      <c r="B781" s="609">
        <v>2.3539999999999998E-2</v>
      </c>
      <c r="C781" s="609">
        <v>0.10008</v>
      </c>
      <c r="D781" s="609">
        <v>0.34209000000000001</v>
      </c>
      <c r="E781" s="609">
        <v>0.11804000000000001</v>
      </c>
      <c r="F781" s="609">
        <v>1.6420000000000001E-2</v>
      </c>
      <c r="G781" s="609">
        <v>0.10162</v>
      </c>
    </row>
    <row r="782" spans="1:7">
      <c r="A782" s="608" t="s">
        <v>12571</v>
      </c>
      <c r="B782" s="609">
        <v>2.3429999999999999E-2</v>
      </c>
      <c r="C782" s="609">
        <v>9.9919999999999995E-2</v>
      </c>
      <c r="D782" s="609">
        <v>0.34216999999999997</v>
      </c>
      <c r="E782" s="609">
        <v>0.11763</v>
      </c>
      <c r="F782" s="609">
        <v>1.6469999999999999E-2</v>
      </c>
      <c r="G782" s="609">
        <v>0.10116</v>
      </c>
    </row>
    <row r="783" spans="1:7">
      <c r="A783" s="608" t="s">
        <v>12572</v>
      </c>
      <c r="B783" s="609">
        <v>2.3699999999999999E-2</v>
      </c>
      <c r="C783" s="609">
        <v>9.8809999999999995E-2</v>
      </c>
      <c r="D783" s="609">
        <v>0.34245999999999999</v>
      </c>
      <c r="E783" s="609">
        <v>0.11692</v>
      </c>
      <c r="F783" s="609">
        <v>1.669E-2</v>
      </c>
      <c r="G783" s="609">
        <v>0.10023</v>
      </c>
    </row>
    <row r="784" spans="1:7">
      <c r="A784" s="608" t="s">
        <v>12573</v>
      </c>
      <c r="B784" s="609">
        <v>2.3779999999999999E-2</v>
      </c>
      <c r="C784" s="609">
        <v>9.4560000000000005E-2</v>
      </c>
      <c r="D784" s="609">
        <v>0.34569</v>
      </c>
      <c r="E784" s="609">
        <v>0.11422</v>
      </c>
      <c r="F784" s="609">
        <v>1.592E-2</v>
      </c>
      <c r="G784" s="609">
        <v>9.8299999999999998E-2</v>
      </c>
    </row>
    <row r="785" spans="1:7">
      <c r="A785" s="608" t="s">
        <v>12574</v>
      </c>
      <c r="B785" s="609">
        <v>2.3480000000000001E-2</v>
      </c>
      <c r="C785" s="609">
        <v>9.4299999999999995E-2</v>
      </c>
      <c r="D785" s="609">
        <v>0.34538000000000002</v>
      </c>
      <c r="E785" s="609">
        <v>0.11383</v>
      </c>
      <c r="F785" s="609">
        <v>1.5800000000000002E-2</v>
      </c>
      <c r="G785" s="609">
        <v>9.8030000000000006E-2</v>
      </c>
    </row>
    <row r="786" spans="1:7">
      <c r="A786" s="608" t="s">
        <v>12575</v>
      </c>
      <c r="B786" s="609">
        <v>2.341E-2</v>
      </c>
      <c r="C786" s="609">
        <v>9.4119999999999995E-2</v>
      </c>
      <c r="D786" s="609">
        <v>0.34555999999999998</v>
      </c>
      <c r="E786" s="609">
        <v>0.11380999999999999</v>
      </c>
      <c r="F786" s="609">
        <v>1.528E-2</v>
      </c>
      <c r="G786" s="609">
        <v>9.8530000000000006E-2</v>
      </c>
    </row>
    <row r="787" spans="1:7">
      <c r="A787" s="608" t="s">
        <v>12576</v>
      </c>
      <c r="B787" s="609">
        <v>2.351E-2</v>
      </c>
      <c r="C787" s="609">
        <v>9.4579999999999997E-2</v>
      </c>
      <c r="D787" s="609">
        <v>0.34582000000000002</v>
      </c>
      <c r="E787" s="609">
        <v>0.11429</v>
      </c>
      <c r="F787" s="609">
        <v>1.5100000000000001E-2</v>
      </c>
      <c r="G787" s="609">
        <v>9.919E-2</v>
      </c>
    </row>
    <row r="788" spans="1:7">
      <c r="A788" s="608" t="s">
        <v>12577</v>
      </c>
      <c r="B788" s="609">
        <v>2.3519999999999999E-2</v>
      </c>
      <c r="C788" s="609">
        <v>9.6310000000000007E-2</v>
      </c>
      <c r="D788" s="609">
        <v>0.34573999999999999</v>
      </c>
      <c r="E788" s="609">
        <v>0.11506</v>
      </c>
      <c r="F788" s="609">
        <v>1.4840000000000001E-2</v>
      </c>
      <c r="G788" s="609">
        <v>0.10022</v>
      </c>
    </row>
    <row r="789" spans="1:7">
      <c r="A789" s="608" t="s">
        <v>12578</v>
      </c>
      <c r="B789" s="609">
        <v>2.3769999999999999E-2</v>
      </c>
      <c r="C789" s="609">
        <v>9.8089999999999997E-2</v>
      </c>
      <c r="D789" s="609">
        <v>0.34472999999999998</v>
      </c>
      <c r="E789" s="609">
        <v>0.11608</v>
      </c>
      <c r="F789" s="609">
        <v>1.485E-2</v>
      </c>
      <c r="G789" s="609">
        <v>0.10123</v>
      </c>
    </row>
    <row r="790" spans="1:7">
      <c r="A790" s="608" t="s">
        <v>12579</v>
      </c>
      <c r="B790" s="609">
        <v>2.401E-2</v>
      </c>
      <c r="C790" s="609">
        <v>9.7790000000000002E-2</v>
      </c>
      <c r="D790" s="609">
        <v>0.34481000000000001</v>
      </c>
      <c r="E790" s="609">
        <v>0.11609</v>
      </c>
      <c r="F790" s="609">
        <v>1.46E-2</v>
      </c>
      <c r="G790" s="609">
        <v>0.10149</v>
      </c>
    </row>
    <row r="791" spans="1:7">
      <c r="A791" s="608" t="s">
        <v>12580</v>
      </c>
      <c r="B791" s="609">
        <v>2.376E-2</v>
      </c>
      <c r="C791" s="609">
        <v>9.5860000000000001E-2</v>
      </c>
      <c r="D791" s="609">
        <v>0.34448000000000001</v>
      </c>
      <c r="E791" s="609">
        <v>0.11509999999999999</v>
      </c>
      <c r="F791" s="609">
        <v>1.422E-2</v>
      </c>
      <c r="G791" s="609">
        <v>0.10088</v>
      </c>
    </row>
    <row r="792" spans="1:7">
      <c r="A792" s="608" t="s">
        <v>12581</v>
      </c>
      <c r="B792" s="609">
        <v>2.4080000000000001E-2</v>
      </c>
      <c r="C792" s="609">
        <v>9.5509999999999998E-2</v>
      </c>
      <c r="D792" s="609">
        <v>0.34636</v>
      </c>
      <c r="E792" s="609">
        <v>0.11541999999999999</v>
      </c>
      <c r="F792" s="609">
        <v>1.3950000000000001E-2</v>
      </c>
      <c r="G792" s="609">
        <v>0.10147</v>
      </c>
    </row>
    <row r="793" spans="1:7">
      <c r="A793" s="608" t="s">
        <v>12582</v>
      </c>
      <c r="B793" s="609">
        <v>2.4150000000000001E-2</v>
      </c>
      <c r="C793" s="609">
        <v>9.3579999999999997E-2</v>
      </c>
      <c r="D793" s="609">
        <v>0.34766000000000002</v>
      </c>
      <c r="E793" s="609">
        <v>0.1147</v>
      </c>
      <c r="F793" s="609">
        <v>1.372E-2</v>
      </c>
      <c r="G793" s="609">
        <v>0.10098</v>
      </c>
    </row>
    <row r="794" spans="1:7">
      <c r="A794" s="608" t="s">
        <v>12583</v>
      </c>
      <c r="B794" s="609">
        <v>2.402E-2</v>
      </c>
      <c r="C794" s="609">
        <v>9.4E-2</v>
      </c>
      <c r="D794" s="609">
        <v>0.34682000000000002</v>
      </c>
      <c r="E794" s="609">
        <v>0.11408</v>
      </c>
      <c r="F794" s="609">
        <v>1.4970000000000001E-2</v>
      </c>
      <c r="G794" s="609">
        <v>9.9110000000000004E-2</v>
      </c>
    </row>
    <row r="795" spans="1:7">
      <c r="A795" s="608" t="s">
        <v>12584</v>
      </c>
      <c r="B795" s="609">
        <v>2.3519999999999999E-2</v>
      </c>
      <c r="C795" s="609">
        <v>9.4119999999999995E-2</v>
      </c>
      <c r="D795" s="609">
        <v>0.34633999999999998</v>
      </c>
      <c r="E795" s="609">
        <v>0.11337999999999999</v>
      </c>
      <c r="F795" s="609">
        <v>1.495E-2</v>
      </c>
      <c r="G795" s="609">
        <v>9.8430000000000004E-2</v>
      </c>
    </row>
    <row r="796" spans="1:7">
      <c r="A796" s="608" t="s">
        <v>12585</v>
      </c>
      <c r="B796" s="609">
        <v>2.3560000000000001E-2</v>
      </c>
      <c r="C796" s="609">
        <v>9.35E-2</v>
      </c>
      <c r="D796" s="609">
        <v>0.34666999999999998</v>
      </c>
      <c r="E796" s="609">
        <v>0.1137</v>
      </c>
      <c r="F796" s="609">
        <v>1.46E-2</v>
      </c>
      <c r="G796" s="609">
        <v>9.9099999999999994E-2</v>
      </c>
    </row>
    <row r="797" spans="1:7">
      <c r="A797" s="608" t="s">
        <v>12586</v>
      </c>
      <c r="B797" s="609">
        <v>2.3720000000000001E-2</v>
      </c>
      <c r="C797" s="609">
        <v>9.2549999999999993E-2</v>
      </c>
      <c r="D797" s="609">
        <v>0.34571000000000002</v>
      </c>
      <c r="E797" s="609">
        <v>0.11416999999999999</v>
      </c>
      <c r="F797" s="609">
        <v>1.447E-2</v>
      </c>
      <c r="G797" s="609">
        <v>9.9699999999999997E-2</v>
      </c>
    </row>
    <row r="798" spans="1:7">
      <c r="A798" s="608" t="s">
        <v>12587</v>
      </c>
      <c r="B798" s="609">
        <v>2.351E-2</v>
      </c>
      <c r="C798" s="609">
        <v>9.6549999999999997E-2</v>
      </c>
      <c r="D798" s="609">
        <v>0.34484999999999999</v>
      </c>
      <c r="E798" s="609">
        <v>0.11451</v>
      </c>
      <c r="F798" s="609">
        <v>1.435E-2</v>
      </c>
      <c r="G798" s="609">
        <v>0.10016</v>
      </c>
    </row>
    <row r="799" spans="1:7">
      <c r="A799" s="608" t="s">
        <v>12588</v>
      </c>
      <c r="B799" s="609">
        <v>2.3519999999999999E-2</v>
      </c>
      <c r="C799" s="609">
        <v>8.8980000000000004E-2</v>
      </c>
      <c r="D799" s="609">
        <v>0.34472000000000003</v>
      </c>
      <c r="E799" s="609">
        <v>0.11085</v>
      </c>
      <c r="F799" s="609">
        <v>1.4250000000000001E-2</v>
      </c>
      <c r="G799" s="609">
        <v>9.6600000000000005E-2</v>
      </c>
    </row>
    <row r="800" spans="1:7">
      <c r="A800" s="608" t="s">
        <v>12589</v>
      </c>
      <c r="B800" s="609">
        <v>2.3210000000000001E-2</v>
      </c>
      <c r="C800" s="609">
        <v>8.9200000000000002E-2</v>
      </c>
      <c r="D800" s="609">
        <v>0.34478999999999999</v>
      </c>
      <c r="E800" s="609">
        <v>0.1104</v>
      </c>
      <c r="F800" s="609">
        <v>1.447E-2</v>
      </c>
      <c r="G800" s="609">
        <v>9.5930000000000001E-2</v>
      </c>
    </row>
    <row r="801" spans="1:7">
      <c r="A801" s="608" t="s">
        <v>12590</v>
      </c>
      <c r="B801" s="609">
        <v>2.333E-2</v>
      </c>
      <c r="C801" s="609">
        <v>8.974E-2</v>
      </c>
      <c r="D801" s="609">
        <v>0.34443000000000001</v>
      </c>
      <c r="E801" s="609">
        <v>0.1105</v>
      </c>
      <c r="F801" s="609">
        <v>1.47E-2</v>
      </c>
      <c r="G801" s="609">
        <v>9.5799999999999996E-2</v>
      </c>
    </row>
    <row r="802" spans="1:7">
      <c r="A802" s="608" t="s">
        <v>12591</v>
      </c>
      <c r="B802" s="609">
        <v>2.3369999999999998E-2</v>
      </c>
      <c r="C802" s="609">
        <v>8.7599999999999997E-2</v>
      </c>
      <c r="D802" s="609">
        <v>0.34573999999999999</v>
      </c>
      <c r="E802" s="609">
        <v>0.10987</v>
      </c>
      <c r="F802" s="609">
        <v>1.457E-2</v>
      </c>
      <c r="G802" s="609">
        <v>9.5299999999999996E-2</v>
      </c>
    </row>
    <row r="803" spans="1:7">
      <c r="A803" s="608" t="s">
        <v>12592</v>
      </c>
      <c r="B803" s="609">
        <v>2.35E-2</v>
      </c>
      <c r="C803" s="609">
        <v>8.6919999999999997E-2</v>
      </c>
      <c r="D803" s="609">
        <v>0.34625</v>
      </c>
      <c r="E803" s="609">
        <v>0.11006000000000001</v>
      </c>
      <c r="F803" s="609">
        <v>1.465E-2</v>
      </c>
      <c r="G803" s="609">
        <v>9.5409999999999995E-2</v>
      </c>
    </row>
    <row r="804" spans="1:7">
      <c r="A804" s="608" t="s">
        <v>12593</v>
      </c>
      <c r="B804" s="609">
        <v>2.3599999999999999E-2</v>
      </c>
      <c r="C804" s="609">
        <v>8.8969999999999994E-2</v>
      </c>
      <c r="D804" s="609">
        <v>0.34614</v>
      </c>
      <c r="E804" s="609">
        <v>0.11058999999999999</v>
      </c>
      <c r="F804" s="609">
        <v>1.457E-2</v>
      </c>
      <c r="G804" s="609">
        <v>9.6019999999999994E-2</v>
      </c>
    </row>
    <row r="805" spans="1:7">
      <c r="A805" s="608" t="s">
        <v>12594</v>
      </c>
      <c r="B805" s="609">
        <v>2.3730000000000001E-2</v>
      </c>
      <c r="C805" s="609">
        <v>8.9279999999999998E-2</v>
      </c>
      <c r="D805" s="609">
        <v>0.34737000000000001</v>
      </c>
      <c r="E805" s="609">
        <v>0.11072</v>
      </c>
      <c r="F805" s="609">
        <v>1.4930000000000001E-2</v>
      </c>
      <c r="G805" s="609">
        <v>9.579E-2</v>
      </c>
    </row>
    <row r="806" spans="1:7">
      <c r="A806" s="608" t="s">
        <v>12595</v>
      </c>
      <c r="B806" s="609">
        <v>2.3689999999999999E-2</v>
      </c>
      <c r="C806" s="609">
        <v>8.8669999999999999E-2</v>
      </c>
      <c r="D806" s="609">
        <v>0.34738000000000002</v>
      </c>
      <c r="E806" s="609">
        <v>0.11072</v>
      </c>
      <c r="F806" s="609">
        <v>1.54E-2</v>
      </c>
      <c r="G806" s="609">
        <v>9.5320000000000002E-2</v>
      </c>
    </row>
    <row r="807" spans="1:7">
      <c r="A807" s="608" t="s">
        <v>12596</v>
      </c>
      <c r="B807" s="609">
        <v>2.375E-2</v>
      </c>
      <c r="C807" s="609">
        <v>9.0179999999999996E-2</v>
      </c>
      <c r="D807" s="609">
        <v>0.34721000000000002</v>
      </c>
      <c r="E807" s="609">
        <v>0.11262999999999999</v>
      </c>
      <c r="F807" s="609">
        <v>1.4019999999999999E-2</v>
      </c>
      <c r="G807" s="609">
        <v>9.8610000000000003E-2</v>
      </c>
    </row>
    <row r="808" spans="1:7">
      <c r="A808" s="608" t="s">
        <v>12597</v>
      </c>
      <c r="B808" s="609">
        <v>2.3990000000000001E-2</v>
      </c>
      <c r="C808" s="609">
        <v>8.8779999999999998E-2</v>
      </c>
      <c r="D808" s="609">
        <v>0.34715000000000001</v>
      </c>
      <c r="E808" s="609">
        <v>0.11264</v>
      </c>
      <c r="F808" s="609">
        <v>1.362E-2</v>
      </c>
      <c r="G808" s="609">
        <v>9.9019999999999997E-2</v>
      </c>
    </row>
    <row r="809" spans="1:7">
      <c r="A809" s="608" t="s">
        <v>12598</v>
      </c>
      <c r="B809" s="609">
        <v>2.4129999999999999E-2</v>
      </c>
      <c r="C809" s="609">
        <v>8.8499999999999995E-2</v>
      </c>
      <c r="D809" s="609">
        <v>0.34699999999999998</v>
      </c>
      <c r="E809" s="609">
        <v>0.11285000000000001</v>
      </c>
      <c r="F809" s="609">
        <v>1.355E-2</v>
      </c>
      <c r="G809" s="609">
        <v>9.9299999999999999E-2</v>
      </c>
    </row>
    <row r="810" spans="1:7">
      <c r="A810" s="608" t="s">
        <v>12599</v>
      </c>
      <c r="B810" s="609">
        <v>2.427E-2</v>
      </c>
      <c r="C810" s="609">
        <v>8.8469999999999993E-2</v>
      </c>
      <c r="D810" s="609">
        <v>0.34744999999999998</v>
      </c>
      <c r="E810" s="609">
        <v>0.11291</v>
      </c>
      <c r="F810" s="609">
        <v>1.38E-2</v>
      </c>
      <c r="G810" s="609">
        <v>9.9110000000000004E-2</v>
      </c>
    </row>
    <row r="811" spans="1:7">
      <c r="A811" s="608" t="s">
        <v>12600</v>
      </c>
      <c r="B811" s="609">
        <v>2.4340000000000001E-2</v>
      </c>
      <c r="C811" s="609">
        <v>8.8190000000000004E-2</v>
      </c>
      <c r="D811" s="609">
        <v>0.34745999999999999</v>
      </c>
      <c r="E811" s="609">
        <v>0.113</v>
      </c>
      <c r="F811" s="609">
        <v>1.3650000000000001E-2</v>
      </c>
      <c r="G811" s="609">
        <v>9.9349999999999994E-2</v>
      </c>
    </row>
    <row r="812" spans="1:7">
      <c r="A812" s="608" t="s">
        <v>12601</v>
      </c>
      <c r="B812" s="609">
        <v>2.4559999999999998E-2</v>
      </c>
      <c r="C812" s="609">
        <v>8.9700000000000002E-2</v>
      </c>
      <c r="D812" s="609">
        <v>0.34771000000000002</v>
      </c>
      <c r="E812" s="609">
        <v>0.11355</v>
      </c>
      <c r="F812" s="609">
        <v>1.3350000000000001E-2</v>
      </c>
      <c r="G812" s="609">
        <v>0.1002</v>
      </c>
    </row>
    <row r="813" spans="1:7">
      <c r="A813" s="608" t="s">
        <v>12602</v>
      </c>
      <c r="B813" s="609">
        <v>2.4850000000000001E-2</v>
      </c>
      <c r="C813" s="609">
        <v>0.09</v>
      </c>
      <c r="D813" s="609">
        <v>0.34766000000000002</v>
      </c>
      <c r="E813" s="609">
        <v>0.11423999999999999</v>
      </c>
      <c r="F813" s="609">
        <v>1.32E-2</v>
      </c>
      <c r="G813" s="609">
        <v>0.10104</v>
      </c>
    </row>
    <row r="814" spans="1:7">
      <c r="A814" s="608" t="s">
        <v>12603</v>
      </c>
      <c r="B814" s="609">
        <v>2.478E-2</v>
      </c>
      <c r="C814" s="609">
        <v>8.9410000000000003E-2</v>
      </c>
      <c r="D814" s="609">
        <v>0.34770000000000001</v>
      </c>
      <c r="E814" s="609">
        <v>0.11416999999999999</v>
      </c>
      <c r="F814" s="609">
        <v>1.345E-2</v>
      </c>
      <c r="G814" s="609">
        <v>0.10072</v>
      </c>
    </row>
    <row r="815" spans="1:7">
      <c r="A815" s="608" t="s">
        <v>12604</v>
      </c>
      <c r="B815" s="609">
        <v>2.4799999999999999E-2</v>
      </c>
      <c r="C815" s="609">
        <v>9.1389999999999999E-2</v>
      </c>
      <c r="D815" s="609">
        <v>0.34823999999999999</v>
      </c>
      <c r="E815" s="609">
        <v>0.11477999999999999</v>
      </c>
      <c r="F815" s="609">
        <v>1.295E-2</v>
      </c>
      <c r="G815" s="609">
        <v>0.10183</v>
      </c>
    </row>
    <row r="816" spans="1:7">
      <c r="A816" s="608" t="s">
        <v>12605</v>
      </c>
      <c r="B816" s="609">
        <v>2.528E-2</v>
      </c>
      <c r="C816" s="609">
        <v>9.0630000000000002E-2</v>
      </c>
      <c r="D816" s="609">
        <v>0.34806999999999999</v>
      </c>
      <c r="E816" s="609">
        <v>0.11521000000000001</v>
      </c>
      <c r="F816" s="609">
        <v>1.2460000000000001E-2</v>
      </c>
      <c r="G816" s="609">
        <v>0.10274999999999999</v>
      </c>
    </row>
    <row r="817" spans="1:7">
      <c r="A817" s="608" t="s">
        <v>12606</v>
      </c>
      <c r="B817" s="609">
        <v>2.521E-2</v>
      </c>
      <c r="C817" s="609">
        <v>9.0520000000000003E-2</v>
      </c>
      <c r="D817" s="609">
        <v>0.34814000000000001</v>
      </c>
      <c r="E817" s="609">
        <v>0.1152</v>
      </c>
      <c r="F817" s="609">
        <v>1.2409999999999999E-2</v>
      </c>
      <c r="G817" s="609">
        <v>0.10279000000000001</v>
      </c>
    </row>
    <row r="818" spans="1:7">
      <c r="A818" s="608" t="s">
        <v>12607</v>
      </c>
      <c r="B818" s="609">
        <v>2.5399999999999999E-2</v>
      </c>
      <c r="C818" s="609">
        <v>9.0370000000000006E-2</v>
      </c>
      <c r="D818" s="609">
        <v>0.34798000000000001</v>
      </c>
      <c r="E818" s="609">
        <v>0.11572</v>
      </c>
      <c r="F818" s="609">
        <v>1.2500000000000001E-2</v>
      </c>
      <c r="G818" s="609">
        <v>0.10322000000000001</v>
      </c>
    </row>
    <row r="819" spans="1:7">
      <c r="A819" s="608" t="s">
        <v>12608</v>
      </c>
      <c r="B819" s="609">
        <v>2.5489999999999999E-2</v>
      </c>
      <c r="C819" s="609">
        <v>9.078E-2</v>
      </c>
      <c r="D819" s="609">
        <v>0.34817999999999999</v>
      </c>
      <c r="E819" s="609">
        <v>0.11565</v>
      </c>
      <c r="F819" s="609">
        <v>1.1900000000000001E-2</v>
      </c>
      <c r="G819" s="609">
        <v>0.10375</v>
      </c>
    </row>
    <row r="820" spans="1:7">
      <c r="A820" s="608" t="s">
        <v>12609</v>
      </c>
      <c r="B820" s="609">
        <v>2.5080000000000002E-2</v>
      </c>
      <c r="C820" s="609">
        <v>9.1109999999999997E-2</v>
      </c>
      <c r="D820" s="609">
        <v>0.34800999999999999</v>
      </c>
      <c r="E820" s="609">
        <v>0.11524</v>
      </c>
      <c r="F820" s="609">
        <v>1.252E-2</v>
      </c>
      <c r="G820" s="609">
        <v>0.10272000000000001</v>
      </c>
    </row>
    <row r="821" spans="1:7">
      <c r="A821" s="608" t="s">
        <v>12610</v>
      </c>
      <c r="B821" s="609">
        <v>2.5059999999999999E-2</v>
      </c>
      <c r="C821" s="609">
        <v>9.1079999999999994E-2</v>
      </c>
      <c r="D821" s="609">
        <v>0.34771999999999997</v>
      </c>
      <c r="E821" s="609">
        <v>0.1154</v>
      </c>
      <c r="F821" s="609">
        <v>1.23E-2</v>
      </c>
      <c r="G821" s="609">
        <v>0.1031</v>
      </c>
    </row>
    <row r="822" spans="1:7">
      <c r="A822" s="608" t="s">
        <v>12611</v>
      </c>
      <c r="B822" s="609">
        <v>2.4989999999999998E-2</v>
      </c>
      <c r="C822" s="609">
        <v>9.4390000000000002E-2</v>
      </c>
      <c r="D822" s="609">
        <v>0.34760000000000002</v>
      </c>
      <c r="E822" s="609">
        <v>0.11709</v>
      </c>
      <c r="F822" s="609">
        <v>1.2800000000000001E-2</v>
      </c>
      <c r="G822" s="609">
        <v>0.10428999999999999</v>
      </c>
    </row>
    <row r="823" spans="1:7">
      <c r="A823" s="608" t="s">
        <v>12612</v>
      </c>
      <c r="B823" s="609">
        <v>2.503E-2</v>
      </c>
      <c r="C823" s="609">
        <v>9.4420000000000004E-2</v>
      </c>
      <c r="D823" s="609">
        <v>0.34686</v>
      </c>
      <c r="E823" s="609">
        <v>0.11731</v>
      </c>
      <c r="F823" s="609">
        <v>1.2E-2</v>
      </c>
      <c r="G823" s="609">
        <v>0.10531</v>
      </c>
    </row>
    <row r="824" spans="1:7">
      <c r="A824" s="608" t="s">
        <v>12613</v>
      </c>
      <c r="B824" s="609">
        <v>2.529E-2</v>
      </c>
      <c r="C824" s="609">
        <v>9.4020000000000006E-2</v>
      </c>
      <c r="D824" s="609">
        <v>0.34678999999999999</v>
      </c>
      <c r="E824" s="609">
        <v>0.11713</v>
      </c>
      <c r="F824" s="609">
        <v>1.183E-2</v>
      </c>
      <c r="G824" s="609">
        <v>0.1053</v>
      </c>
    </row>
    <row r="825" spans="1:7">
      <c r="A825" s="608" t="s">
        <v>12614</v>
      </c>
      <c r="B825" s="609">
        <v>2.5430000000000001E-2</v>
      </c>
      <c r="C825" s="609">
        <v>9.0590000000000004E-2</v>
      </c>
      <c r="D825" s="609">
        <v>0.34656999999999999</v>
      </c>
      <c r="E825" s="609">
        <v>0.11561</v>
      </c>
      <c r="F825" s="609">
        <v>1.17E-2</v>
      </c>
      <c r="G825" s="609">
        <v>0.10391</v>
      </c>
    </row>
    <row r="826" spans="1:7">
      <c r="A826" s="608" t="s">
        <v>12615</v>
      </c>
      <c r="B826" s="609">
        <v>2.5309999999999999E-2</v>
      </c>
      <c r="C826" s="609">
        <v>9.0039999999999995E-2</v>
      </c>
      <c r="D826" s="609">
        <v>0.34644000000000003</v>
      </c>
      <c r="E826" s="609">
        <v>0.11505</v>
      </c>
      <c r="F826" s="609">
        <v>1.225E-2</v>
      </c>
      <c r="G826" s="609">
        <v>0.1028</v>
      </c>
    </row>
    <row r="827" spans="1:7">
      <c r="A827" s="608" t="s">
        <v>12616</v>
      </c>
      <c r="B827" s="609">
        <v>2.547E-2</v>
      </c>
      <c r="C827" s="609">
        <v>9.0670000000000001E-2</v>
      </c>
      <c r="D827" s="609">
        <v>0.34669</v>
      </c>
      <c r="E827" s="609">
        <v>0.11518</v>
      </c>
      <c r="F827" s="609">
        <v>1.2200000000000001E-2</v>
      </c>
      <c r="G827" s="609">
        <v>0.10298</v>
      </c>
    </row>
    <row r="828" spans="1:7">
      <c r="A828" s="608" t="s">
        <v>12617</v>
      </c>
      <c r="B828" s="609">
        <v>2.5239999999999999E-2</v>
      </c>
      <c r="C828" s="609">
        <v>8.8400000000000006E-2</v>
      </c>
      <c r="D828" s="609">
        <v>0.34661999999999998</v>
      </c>
      <c r="E828" s="609">
        <v>0.11391</v>
      </c>
      <c r="F828" s="609">
        <v>1.282E-2</v>
      </c>
      <c r="G828" s="609">
        <v>0.10109</v>
      </c>
    </row>
    <row r="829" spans="1:7">
      <c r="A829" s="608" t="s">
        <v>12618</v>
      </c>
      <c r="B829" s="609">
        <v>2.5239999999999999E-2</v>
      </c>
      <c r="C829" s="609">
        <v>9.0120000000000006E-2</v>
      </c>
      <c r="D829" s="609">
        <v>0.34525</v>
      </c>
      <c r="E829" s="609">
        <v>0.11466</v>
      </c>
      <c r="F829" s="609">
        <v>1.2800000000000001E-2</v>
      </c>
      <c r="G829" s="609">
        <v>0.10186000000000001</v>
      </c>
    </row>
    <row r="830" spans="1:7">
      <c r="A830" s="608" t="s">
        <v>12619</v>
      </c>
      <c r="B830" s="609">
        <v>2.5440000000000001E-2</v>
      </c>
      <c r="C830" s="609">
        <v>8.949E-2</v>
      </c>
      <c r="D830" s="609">
        <v>0.3453</v>
      </c>
      <c r="E830" s="609">
        <v>0.11496000000000001</v>
      </c>
      <c r="F830" s="609">
        <v>1.272E-2</v>
      </c>
      <c r="G830" s="609">
        <v>0.10224</v>
      </c>
    </row>
    <row r="831" spans="1:7">
      <c r="A831" s="608" t="s">
        <v>12620</v>
      </c>
      <c r="B831" s="609">
        <v>2.5530000000000001E-2</v>
      </c>
      <c r="C831" s="609">
        <v>8.9389999999999997E-2</v>
      </c>
      <c r="D831" s="609">
        <v>0.34527999999999998</v>
      </c>
      <c r="E831" s="609">
        <v>0.11514000000000001</v>
      </c>
      <c r="F831" s="609">
        <v>1.247E-2</v>
      </c>
      <c r="G831" s="609">
        <v>0.10267</v>
      </c>
    </row>
    <row r="832" spans="1:7">
      <c r="A832" s="608" t="s">
        <v>12621</v>
      </c>
      <c r="B832" s="609">
        <v>2.5399999999999999E-2</v>
      </c>
      <c r="C832" s="609">
        <v>8.831E-2</v>
      </c>
      <c r="D832" s="609">
        <v>0.34532000000000002</v>
      </c>
      <c r="E832" s="609">
        <v>0.11430999999999999</v>
      </c>
      <c r="F832" s="609">
        <v>1.255E-2</v>
      </c>
      <c r="G832" s="609">
        <v>0.10176</v>
      </c>
    </row>
    <row r="833" spans="1:7">
      <c r="A833" s="608" t="s">
        <v>12622</v>
      </c>
      <c r="B833" s="609">
        <v>2.5020000000000001E-2</v>
      </c>
      <c r="C833" s="609">
        <v>8.8669999999999999E-2</v>
      </c>
      <c r="D833" s="609">
        <v>0.34592000000000001</v>
      </c>
      <c r="E833" s="609">
        <v>0.114</v>
      </c>
      <c r="F833" s="609">
        <v>1.247E-2</v>
      </c>
      <c r="G833" s="609">
        <v>0.10153</v>
      </c>
    </row>
    <row r="834" spans="1:7">
      <c r="A834" s="608" t="s">
        <v>12623</v>
      </c>
      <c r="B834" s="609">
        <v>2.4420000000000001E-2</v>
      </c>
      <c r="C834" s="609">
        <v>9.1469999999999996E-2</v>
      </c>
      <c r="D834" s="609">
        <v>0.34245999999999999</v>
      </c>
      <c r="E834" s="609">
        <v>0.11388</v>
      </c>
      <c r="F834" s="609">
        <v>1.34E-2</v>
      </c>
      <c r="G834" s="609">
        <v>0.10048</v>
      </c>
    </row>
    <row r="835" spans="1:7">
      <c r="A835" s="608" t="s">
        <v>12624</v>
      </c>
      <c r="B835" s="609">
        <v>2.418E-2</v>
      </c>
      <c r="C835" s="609">
        <v>9.2490000000000003E-2</v>
      </c>
      <c r="D835" s="609">
        <v>0.34173999999999999</v>
      </c>
      <c r="E835" s="609">
        <v>0.11387</v>
      </c>
      <c r="F835" s="609">
        <v>1.4120000000000001E-2</v>
      </c>
      <c r="G835" s="609">
        <v>9.9750000000000005E-2</v>
      </c>
    </row>
    <row r="836" spans="1:7">
      <c r="A836" s="608" t="s">
        <v>12625</v>
      </c>
      <c r="B836" s="609">
        <v>2.419E-2</v>
      </c>
      <c r="C836" s="609">
        <v>9.2100000000000001E-2</v>
      </c>
      <c r="D836" s="609">
        <v>0.34145999999999999</v>
      </c>
      <c r="E836" s="609">
        <v>0.11344</v>
      </c>
      <c r="F836" s="609">
        <v>1.3849999999999999E-2</v>
      </c>
      <c r="G836" s="609">
        <v>9.9589999999999998E-2</v>
      </c>
    </row>
    <row r="837" spans="1:7">
      <c r="A837" s="608" t="s">
        <v>12626</v>
      </c>
      <c r="B837" s="609">
        <v>2.3980000000000001E-2</v>
      </c>
      <c r="C837" s="609">
        <v>9.1359999999999997E-2</v>
      </c>
      <c r="D837" s="609">
        <v>0.3417</v>
      </c>
      <c r="E837" s="609">
        <v>0.11298999999999999</v>
      </c>
      <c r="F837" s="609">
        <v>1.41E-2</v>
      </c>
      <c r="G837" s="609">
        <v>9.8890000000000006E-2</v>
      </c>
    </row>
    <row r="838" spans="1:7">
      <c r="A838" s="608" t="s">
        <v>12627</v>
      </c>
      <c r="B838" s="609">
        <v>2.4080000000000001E-2</v>
      </c>
      <c r="C838" s="609">
        <v>9.3039999999999998E-2</v>
      </c>
      <c r="D838" s="609">
        <v>0.34283000000000002</v>
      </c>
      <c r="E838" s="609">
        <v>0.11389000000000001</v>
      </c>
      <c r="F838" s="609">
        <v>1.4120000000000001E-2</v>
      </c>
      <c r="G838" s="609">
        <v>9.9769999999999998E-2</v>
      </c>
    </row>
    <row r="839" spans="1:7">
      <c r="A839" s="608" t="s">
        <v>12628</v>
      </c>
      <c r="B839" s="609">
        <v>2.3650000000000001E-2</v>
      </c>
      <c r="C839" s="609">
        <v>9.8610000000000003E-2</v>
      </c>
      <c r="D839" s="609">
        <v>0.34798000000000001</v>
      </c>
      <c r="E839" s="609">
        <v>0.11569</v>
      </c>
      <c r="F839" s="609">
        <v>1.4200000000000001E-2</v>
      </c>
      <c r="G839" s="609">
        <v>0.10149</v>
      </c>
    </row>
    <row r="840" spans="1:7">
      <c r="A840" s="608" t="s">
        <v>12629</v>
      </c>
      <c r="B840" s="609">
        <v>2.3529999999999999E-2</v>
      </c>
      <c r="C840" s="609">
        <v>9.5509999999999998E-2</v>
      </c>
      <c r="D840" s="609">
        <v>0.34720000000000001</v>
      </c>
      <c r="E840" s="609">
        <v>0.11451</v>
      </c>
      <c r="F840" s="609">
        <v>1.4120000000000001E-2</v>
      </c>
      <c r="G840" s="609">
        <v>0.10038999999999999</v>
      </c>
    </row>
    <row r="841" spans="1:7">
      <c r="A841" s="608" t="s">
        <v>12630</v>
      </c>
      <c r="B841" s="609">
        <v>2.3470000000000001E-2</v>
      </c>
      <c r="C841" s="609">
        <v>9.5200000000000007E-2</v>
      </c>
      <c r="D841" s="609">
        <v>0.34638000000000002</v>
      </c>
      <c r="E841" s="609">
        <v>0.11391</v>
      </c>
      <c r="F841" s="609">
        <v>1.46E-2</v>
      </c>
      <c r="G841" s="609">
        <v>9.9309999999999996E-2</v>
      </c>
    </row>
    <row r="842" spans="1:7">
      <c r="A842" s="608" t="s">
        <v>12631</v>
      </c>
      <c r="B842" s="609">
        <v>2.3369999999999998E-2</v>
      </c>
      <c r="C842" s="609">
        <v>8.7290000000000006E-2</v>
      </c>
      <c r="D842" s="609">
        <v>0.34605000000000002</v>
      </c>
      <c r="E842" s="609">
        <v>0.11047</v>
      </c>
      <c r="F842" s="609">
        <v>1.472E-2</v>
      </c>
      <c r="G842" s="609">
        <v>9.5750000000000002E-2</v>
      </c>
    </row>
    <row r="843" spans="1:7">
      <c r="A843" s="608" t="s">
        <v>12632</v>
      </c>
      <c r="B843" s="609">
        <v>2.3230000000000001E-2</v>
      </c>
      <c r="C843" s="609">
        <v>9.5329999999999998E-2</v>
      </c>
      <c r="D843" s="609">
        <v>0.34516000000000002</v>
      </c>
      <c r="E843" s="609">
        <v>0.11441999999999999</v>
      </c>
      <c r="F843" s="609">
        <v>1.4619999999999999E-2</v>
      </c>
      <c r="G843" s="609">
        <v>9.98E-2</v>
      </c>
    </row>
    <row r="844" spans="1:7">
      <c r="A844" s="608" t="s">
        <v>12633</v>
      </c>
      <c r="B844" s="609">
        <v>2.3220000000000001E-2</v>
      </c>
      <c r="C844" s="609">
        <v>9.7530000000000006E-2</v>
      </c>
      <c r="D844" s="609">
        <v>0.34633999999999998</v>
      </c>
      <c r="E844" s="609">
        <v>0.11538</v>
      </c>
      <c r="F844" s="609">
        <v>1.465E-2</v>
      </c>
      <c r="G844" s="609">
        <v>0.10073</v>
      </c>
    </row>
    <row r="845" spans="1:7">
      <c r="A845" s="608" t="s">
        <v>12634</v>
      </c>
      <c r="B845" s="609">
        <v>2.3570000000000001E-2</v>
      </c>
      <c r="C845" s="609">
        <v>9.783E-2</v>
      </c>
      <c r="D845" s="609">
        <v>0.34661999999999998</v>
      </c>
      <c r="E845" s="609">
        <v>0.11564000000000001</v>
      </c>
      <c r="F845" s="609">
        <v>1.477E-2</v>
      </c>
      <c r="G845" s="609">
        <v>0.10087</v>
      </c>
    </row>
    <row r="846" spans="1:7">
      <c r="A846" s="608" t="s">
        <v>12646</v>
      </c>
      <c r="B846" s="609">
        <v>2.349E-2</v>
      </c>
      <c r="C846" s="609">
        <v>9.7879999999999995E-2</v>
      </c>
      <c r="D846" s="609">
        <v>0.34633999999999998</v>
      </c>
      <c r="E846" s="609">
        <v>0.11537</v>
      </c>
      <c r="F846" s="609">
        <v>1.542E-2</v>
      </c>
      <c r="G846" s="609">
        <v>9.9949999999999997E-2</v>
      </c>
    </row>
    <row r="847" spans="1:7">
      <c r="A847" s="608" t="s">
        <v>12647</v>
      </c>
      <c r="B847" s="609">
        <v>2.3279999999999999E-2</v>
      </c>
      <c r="C847" s="609">
        <v>9.8129999999999995E-2</v>
      </c>
      <c r="D847" s="609">
        <v>0.34603</v>
      </c>
      <c r="E847" s="609">
        <v>0.11509</v>
      </c>
      <c r="F847" s="609">
        <v>1.5699999999999999E-2</v>
      </c>
      <c r="G847" s="609">
        <v>9.9390000000000006E-2</v>
      </c>
    </row>
    <row r="848" spans="1:7">
      <c r="A848" s="608" t="s">
        <v>12648</v>
      </c>
      <c r="B848" s="609">
        <v>2.3369999999999998E-2</v>
      </c>
      <c r="C848" s="609">
        <v>9.6589999999999995E-2</v>
      </c>
      <c r="D848" s="609">
        <v>0.34501999999999999</v>
      </c>
      <c r="E848" s="609">
        <v>0.11494</v>
      </c>
      <c r="F848" s="609">
        <v>1.5810000000000001E-2</v>
      </c>
      <c r="G848" s="609">
        <v>9.9129999999999996E-2</v>
      </c>
    </row>
    <row r="849" spans="1:7">
      <c r="A849" s="608" t="s">
        <v>12649</v>
      </c>
      <c r="B849" s="609">
        <v>2.3269999999999999E-2</v>
      </c>
      <c r="C849" s="609">
        <v>0.10031</v>
      </c>
      <c r="D849" s="609">
        <v>0.34344000000000002</v>
      </c>
      <c r="E849" s="609">
        <v>0.11644</v>
      </c>
      <c r="F849" s="609">
        <v>1.5650000000000001E-2</v>
      </c>
      <c r="G849" s="609">
        <v>0.10079</v>
      </c>
    </row>
    <row r="850" spans="1:7">
      <c r="A850" s="608" t="s">
        <v>12650</v>
      </c>
      <c r="B850" s="609">
        <v>2.3349999999999999E-2</v>
      </c>
      <c r="C850" s="609">
        <v>9.9709999999999993E-2</v>
      </c>
      <c r="D850" s="609">
        <v>0.34305000000000002</v>
      </c>
      <c r="E850" s="609">
        <v>0.11716</v>
      </c>
      <c r="F850" s="609">
        <v>1.55E-2</v>
      </c>
      <c r="G850" s="609">
        <v>0.10166</v>
      </c>
    </row>
    <row r="851" spans="1:7">
      <c r="A851" s="608" t="s">
        <v>12651</v>
      </c>
      <c r="B851" s="609">
        <v>2.3599999999999999E-2</v>
      </c>
      <c r="C851" s="609">
        <v>0.10678</v>
      </c>
      <c r="D851" s="609">
        <v>0.34279999999999999</v>
      </c>
      <c r="E851" s="609">
        <v>0.12174</v>
      </c>
      <c r="F851" s="609">
        <v>1.5650000000000001E-2</v>
      </c>
      <c r="G851" s="609">
        <v>0.10609</v>
      </c>
    </row>
    <row r="852" spans="1:7">
      <c r="A852" s="608" t="s">
        <v>12652</v>
      </c>
      <c r="B852" s="609">
        <v>2.3709999999999998E-2</v>
      </c>
      <c r="C852" s="609">
        <v>0.10743999999999999</v>
      </c>
      <c r="D852" s="609">
        <v>0.3427</v>
      </c>
      <c r="E852" s="609">
        <v>0.12177</v>
      </c>
      <c r="F852" s="609">
        <v>1.54E-2</v>
      </c>
      <c r="G852" s="609">
        <v>0.10637000000000001</v>
      </c>
    </row>
    <row r="853" spans="1:7">
      <c r="A853" s="608" t="s">
        <v>12653</v>
      </c>
      <c r="B853" s="609">
        <v>2.3650000000000001E-2</v>
      </c>
      <c r="C853" s="609">
        <v>0.10868</v>
      </c>
      <c r="D853" s="609">
        <v>0.34381</v>
      </c>
      <c r="E853" s="609">
        <v>0.12103</v>
      </c>
      <c r="F853" s="609">
        <v>1.5299999999999999E-2</v>
      </c>
      <c r="G853" s="609">
        <v>0.10573</v>
      </c>
    </row>
    <row r="854" spans="1:7">
      <c r="A854" s="608" t="s">
        <v>12654</v>
      </c>
      <c r="B854" s="609">
        <v>2.3140000000000001E-2</v>
      </c>
      <c r="C854" s="609">
        <v>0.10129000000000001</v>
      </c>
      <c r="D854" s="609">
        <v>0.34222999999999998</v>
      </c>
      <c r="E854" s="609">
        <v>0.11475</v>
      </c>
      <c r="F854" s="609">
        <v>1.537E-2</v>
      </c>
      <c r="G854" s="609">
        <v>9.9379999999999996E-2</v>
      </c>
    </row>
    <row r="855" spans="1:7">
      <c r="A855" s="608" t="s">
        <v>12655</v>
      </c>
      <c r="B855" s="609">
        <v>2.3140000000000001E-2</v>
      </c>
      <c r="C855" s="609">
        <v>9.8180000000000003E-2</v>
      </c>
      <c r="D855" s="609">
        <v>0.33966000000000002</v>
      </c>
      <c r="E855" s="609">
        <v>0.11383</v>
      </c>
      <c r="F855" s="609">
        <v>1.52E-2</v>
      </c>
      <c r="G855" s="609">
        <v>9.8629999999999995E-2</v>
      </c>
    </row>
    <row r="856" spans="1:7">
      <c r="A856" s="608" t="s">
        <v>12656</v>
      </c>
      <c r="B856" s="609">
        <v>2.334E-2</v>
      </c>
      <c r="C856" s="609">
        <v>9.9040000000000003E-2</v>
      </c>
      <c r="D856" s="609">
        <v>0.33714</v>
      </c>
      <c r="E856" s="609">
        <v>0.1142</v>
      </c>
      <c r="F856" s="609">
        <v>1.5219999999999999E-2</v>
      </c>
      <c r="G856" s="609">
        <v>9.8979999999999999E-2</v>
      </c>
    </row>
    <row r="857" spans="1:7">
      <c r="A857" s="608" t="s">
        <v>12657</v>
      </c>
      <c r="B857" s="609">
        <v>2.3040000000000001E-2</v>
      </c>
      <c r="C857" s="609">
        <v>9.7170000000000006E-2</v>
      </c>
      <c r="D857" s="609">
        <v>0.33751999999999999</v>
      </c>
      <c r="E857" s="609">
        <v>0.11274000000000001</v>
      </c>
      <c r="F857" s="609">
        <v>1.5820000000000001E-2</v>
      </c>
      <c r="G857" s="609">
        <v>9.6920000000000006E-2</v>
      </c>
    </row>
    <row r="858" spans="1:7">
      <c r="A858" s="608" t="s">
        <v>12658</v>
      </c>
      <c r="B858" s="609">
        <v>2.2929999999999999E-2</v>
      </c>
      <c r="C858" s="609">
        <v>9.6369999999999997E-2</v>
      </c>
      <c r="D858" s="609">
        <v>0.33653</v>
      </c>
      <c r="E858" s="609">
        <v>0.11199000000000001</v>
      </c>
      <c r="F858" s="609">
        <v>1.6119999999999999E-2</v>
      </c>
      <c r="G858" s="609">
        <v>9.5869999999999997E-2</v>
      </c>
    </row>
    <row r="859" spans="1:7">
      <c r="A859" s="608" t="s">
        <v>12659</v>
      </c>
      <c r="B859" s="609">
        <v>2.2890000000000001E-2</v>
      </c>
      <c r="C859" s="609">
        <v>9.5680000000000001E-2</v>
      </c>
      <c r="D859" s="609">
        <v>0.33461999999999997</v>
      </c>
      <c r="E859" s="609">
        <v>0.11234</v>
      </c>
      <c r="F859" s="609">
        <v>1.5949999999999999E-2</v>
      </c>
      <c r="G859" s="609">
        <v>9.6390000000000003E-2</v>
      </c>
    </row>
    <row r="860" spans="1:7">
      <c r="A860" s="608" t="s">
        <v>12660</v>
      </c>
      <c r="B860" s="609">
        <v>2.3E-2</v>
      </c>
      <c r="C860" s="609">
        <v>9.7180000000000002E-2</v>
      </c>
      <c r="D860" s="609">
        <v>0.33439999999999998</v>
      </c>
      <c r="E860" s="609">
        <v>0.1129</v>
      </c>
      <c r="F860" s="609">
        <v>1.6219999999999998E-2</v>
      </c>
      <c r="G860" s="609">
        <v>9.6680000000000002E-2</v>
      </c>
    </row>
    <row r="861" spans="1:7">
      <c r="A861" s="608" t="s">
        <v>12661</v>
      </c>
      <c r="B861" s="609">
        <v>2.316E-2</v>
      </c>
      <c r="C861" s="609">
        <v>9.7860000000000003E-2</v>
      </c>
      <c r="D861" s="609">
        <v>0.33423000000000003</v>
      </c>
      <c r="E861" s="609">
        <v>0.11322</v>
      </c>
      <c r="F861" s="609">
        <v>1.602E-2</v>
      </c>
      <c r="G861" s="609">
        <v>9.7199999999999995E-2</v>
      </c>
    </row>
    <row r="862" spans="1:7">
      <c r="A862" s="608" t="s">
        <v>12662</v>
      </c>
      <c r="B862" s="609">
        <v>2.317E-2</v>
      </c>
      <c r="C862" s="609">
        <v>9.69E-2</v>
      </c>
      <c r="D862" s="609">
        <v>0.33374999999999999</v>
      </c>
      <c r="E862" s="609">
        <v>0.11278000000000001</v>
      </c>
      <c r="F862" s="609">
        <v>1.5970000000000002E-2</v>
      </c>
      <c r="G862" s="609">
        <v>9.6809999999999993E-2</v>
      </c>
    </row>
    <row r="863" spans="1:7">
      <c r="A863" s="608" t="s">
        <v>12663</v>
      </c>
      <c r="B863" s="609">
        <v>2.315E-2</v>
      </c>
      <c r="C863" s="609">
        <v>0.10339</v>
      </c>
      <c r="D863" s="609">
        <v>0.33244000000000001</v>
      </c>
      <c r="E863" s="609">
        <v>0.11541</v>
      </c>
      <c r="F863" s="609">
        <v>1.5650000000000001E-2</v>
      </c>
      <c r="G863" s="609">
        <v>9.9760000000000001E-2</v>
      </c>
    </row>
    <row r="864" spans="1:7">
      <c r="A864" s="608" t="s">
        <v>12664</v>
      </c>
      <c r="B864" s="609">
        <v>2.315E-2</v>
      </c>
      <c r="C864" s="609">
        <v>9.5369999999999996E-2</v>
      </c>
      <c r="D864" s="609">
        <v>0.33138000000000001</v>
      </c>
      <c r="E864" s="609">
        <v>0.1113</v>
      </c>
      <c r="F864" s="609">
        <v>1.5699999999999999E-2</v>
      </c>
      <c r="G864" s="609">
        <v>9.5600000000000004E-2</v>
      </c>
    </row>
    <row r="865" spans="1:7">
      <c r="A865" s="608" t="s">
        <v>12665</v>
      </c>
      <c r="B865" s="609">
        <v>2.3089999999999999E-2</v>
      </c>
      <c r="C865" s="609">
        <v>9.529E-2</v>
      </c>
      <c r="D865" s="609">
        <v>0.33058999999999999</v>
      </c>
      <c r="E865" s="609">
        <v>0.11132</v>
      </c>
      <c r="F865" s="609">
        <v>1.55E-2</v>
      </c>
      <c r="G865" s="609">
        <v>9.5820000000000002E-2</v>
      </c>
    </row>
    <row r="866" spans="1:7">
      <c r="A866" s="608" t="s">
        <v>12666</v>
      </c>
      <c r="B866" s="609">
        <v>2.315E-2</v>
      </c>
      <c r="C866" s="609">
        <v>9.5060000000000006E-2</v>
      </c>
      <c r="D866" s="609">
        <v>0.3306</v>
      </c>
      <c r="E866" s="609">
        <v>0.11138000000000001</v>
      </c>
      <c r="F866" s="609">
        <v>1.5949999999999999E-2</v>
      </c>
      <c r="G866" s="609">
        <v>9.5430000000000001E-2</v>
      </c>
    </row>
    <row r="867" spans="1:7">
      <c r="A867" s="608" t="s">
        <v>12667</v>
      </c>
      <c r="B867" s="609">
        <v>2.3460000000000002E-2</v>
      </c>
      <c r="C867" s="609">
        <v>9.4109999999999999E-2</v>
      </c>
      <c r="D867" s="609">
        <v>0.32912000000000002</v>
      </c>
      <c r="E867" s="609">
        <v>0.11147</v>
      </c>
      <c r="F867" s="609">
        <v>1.617E-2</v>
      </c>
      <c r="G867" s="609">
        <v>9.5299999999999996E-2</v>
      </c>
    </row>
    <row r="868" spans="1:7">
      <c r="A868" s="608" t="s">
        <v>12668</v>
      </c>
      <c r="B868" s="609">
        <v>2.358E-2</v>
      </c>
      <c r="C868" s="609">
        <v>9.3880000000000005E-2</v>
      </c>
      <c r="D868" s="609">
        <v>0.32924999999999999</v>
      </c>
      <c r="E868" s="609">
        <v>0.11183</v>
      </c>
      <c r="F868" s="609">
        <v>1.6219999999999998E-2</v>
      </c>
      <c r="G868" s="609">
        <v>9.5610000000000001E-2</v>
      </c>
    </row>
    <row r="869" spans="1:7">
      <c r="A869" s="608" t="s">
        <v>12669</v>
      </c>
      <c r="B869" s="609">
        <v>2.3529999999999999E-2</v>
      </c>
      <c r="C869" s="609">
        <v>9.7430000000000003E-2</v>
      </c>
      <c r="D869" s="609">
        <v>0.32712999999999998</v>
      </c>
      <c r="E869" s="609">
        <v>0.11322</v>
      </c>
      <c r="F869" s="609">
        <v>1.5869999999999999E-2</v>
      </c>
      <c r="G869" s="609">
        <v>9.7350000000000006E-2</v>
      </c>
    </row>
    <row r="870" spans="1:7">
      <c r="A870" s="608" t="s">
        <v>12670</v>
      </c>
      <c r="B870" s="609">
        <v>2.3439999999999999E-2</v>
      </c>
      <c r="C870" s="609">
        <v>9.7780000000000006E-2</v>
      </c>
      <c r="D870" s="609">
        <v>0.32546000000000003</v>
      </c>
      <c r="E870" s="609">
        <v>0.11314</v>
      </c>
      <c r="F870" s="609">
        <v>1.627E-2</v>
      </c>
      <c r="G870" s="609">
        <v>9.6869999999999998E-2</v>
      </c>
    </row>
    <row r="871" spans="1:7">
      <c r="A871" s="608" t="s">
        <v>12671</v>
      </c>
      <c r="B871" s="609">
        <v>2.334E-2</v>
      </c>
      <c r="C871" s="609">
        <v>9.6960000000000005E-2</v>
      </c>
      <c r="D871" s="609">
        <v>0.32540999999999998</v>
      </c>
      <c r="E871" s="609">
        <v>0.11297</v>
      </c>
      <c r="F871" s="609">
        <v>1.602E-2</v>
      </c>
      <c r="G871" s="609">
        <v>9.6949999999999995E-2</v>
      </c>
    </row>
    <row r="872" spans="1:7">
      <c r="A872" s="608" t="s">
        <v>12672</v>
      </c>
      <c r="B872" s="609">
        <v>2.3310000000000001E-2</v>
      </c>
      <c r="C872" s="609">
        <v>9.7089999999999996E-2</v>
      </c>
      <c r="D872" s="609">
        <v>0.32543</v>
      </c>
      <c r="E872" s="609">
        <v>0.11336</v>
      </c>
      <c r="F872" s="609">
        <v>1.6719999999999999E-2</v>
      </c>
      <c r="G872" s="609">
        <v>9.6640000000000004E-2</v>
      </c>
    </row>
    <row r="873" spans="1:7">
      <c r="A873" s="608" t="s">
        <v>12673</v>
      </c>
      <c r="B873" s="609">
        <v>2.3439999999999999E-2</v>
      </c>
      <c r="C873" s="609">
        <v>9.7509999999999999E-2</v>
      </c>
      <c r="D873" s="609">
        <v>0.32511000000000001</v>
      </c>
      <c r="E873" s="609">
        <v>0.11397</v>
      </c>
      <c r="F873" s="609">
        <v>1.6619999999999999E-2</v>
      </c>
      <c r="G873" s="609">
        <v>9.7350000000000006E-2</v>
      </c>
    </row>
    <row r="874" spans="1:7">
      <c r="A874" s="608" t="s">
        <v>12674</v>
      </c>
      <c r="B874" s="609">
        <v>2.3810000000000001E-2</v>
      </c>
      <c r="C874" s="609">
        <v>9.6820000000000003E-2</v>
      </c>
      <c r="D874" s="609">
        <v>0.32422000000000001</v>
      </c>
      <c r="E874" s="609">
        <v>0.11445</v>
      </c>
      <c r="F874" s="609">
        <v>1.6549999999999999E-2</v>
      </c>
      <c r="G874" s="609">
        <v>9.7900000000000001E-2</v>
      </c>
    </row>
    <row r="875" spans="1:7">
      <c r="A875" s="608" t="s">
        <v>12675</v>
      </c>
      <c r="B875" s="609">
        <v>2.384E-2</v>
      </c>
      <c r="C875" s="609">
        <v>9.6689999999999998E-2</v>
      </c>
      <c r="D875" s="609">
        <v>0.32438</v>
      </c>
      <c r="E875" s="609">
        <v>0.11453000000000001</v>
      </c>
      <c r="F875" s="609">
        <v>1.6500000000000001E-2</v>
      </c>
      <c r="G875" s="609">
        <v>9.8030000000000006E-2</v>
      </c>
    </row>
    <row r="876" spans="1:7">
      <c r="A876" s="608" t="s">
        <v>12676</v>
      </c>
      <c r="B876" s="609">
        <v>2.3859999999999999E-2</v>
      </c>
      <c r="C876" s="609">
        <v>9.715E-2</v>
      </c>
      <c r="D876" s="609">
        <v>0.32412000000000002</v>
      </c>
      <c r="E876" s="609">
        <v>0.11466</v>
      </c>
      <c r="F876" s="609">
        <v>1.685E-2</v>
      </c>
      <c r="G876" s="609">
        <v>9.7809999999999994E-2</v>
      </c>
    </row>
    <row r="877" spans="1:7">
      <c r="A877" s="608" t="s">
        <v>12677</v>
      </c>
      <c r="B877" s="609">
        <v>2.383E-2</v>
      </c>
      <c r="C877" s="609">
        <v>9.6640000000000004E-2</v>
      </c>
      <c r="D877" s="609">
        <v>0.32418000000000002</v>
      </c>
      <c r="E877" s="609">
        <v>0.11459</v>
      </c>
      <c r="F877" s="609">
        <v>1.685E-2</v>
      </c>
      <c r="G877" s="609">
        <v>9.7739999999999994E-2</v>
      </c>
    </row>
    <row r="878" spans="1:7">
      <c r="A878" s="608" t="s">
        <v>12678</v>
      </c>
      <c r="B878" s="609">
        <v>2.4119999999999999E-2</v>
      </c>
      <c r="C878" s="609">
        <v>9.8479999999999998E-2</v>
      </c>
      <c r="D878" s="609">
        <v>0.32158999999999999</v>
      </c>
      <c r="E878" s="609">
        <v>0.11620999999999999</v>
      </c>
      <c r="F878" s="609">
        <v>1.669E-2</v>
      </c>
      <c r="G878" s="609">
        <v>9.9519999999999997E-2</v>
      </c>
    </row>
    <row r="879" spans="1:7">
      <c r="A879" s="608" t="s">
        <v>12679</v>
      </c>
      <c r="B879" s="609">
        <v>2.4140000000000002E-2</v>
      </c>
      <c r="C879" s="609">
        <v>9.8339999999999997E-2</v>
      </c>
      <c r="D879" s="609">
        <v>0.32186999999999999</v>
      </c>
      <c r="E879" s="609">
        <v>0.11625000000000001</v>
      </c>
      <c r="F879" s="609">
        <v>1.7409999999999998E-2</v>
      </c>
      <c r="G879" s="609">
        <v>9.8839999999999997E-2</v>
      </c>
    </row>
    <row r="880" spans="1:7">
      <c r="A880" s="608" t="s">
        <v>12680</v>
      </c>
      <c r="B880" s="609">
        <v>2.436E-2</v>
      </c>
      <c r="C880" s="609">
        <v>9.8570000000000005E-2</v>
      </c>
      <c r="D880" s="609">
        <v>0.32027</v>
      </c>
      <c r="E880" s="609">
        <v>0.11676</v>
      </c>
      <c r="F880" s="609">
        <v>1.7350000000000001E-2</v>
      </c>
      <c r="G880" s="609">
        <v>9.9409999999999998E-2</v>
      </c>
    </row>
    <row r="881" spans="1:7">
      <c r="A881" s="608" t="s">
        <v>12681</v>
      </c>
      <c r="B881" s="609">
        <v>2.4109999999999999E-2</v>
      </c>
      <c r="C881" s="609">
        <v>9.8760000000000001E-2</v>
      </c>
      <c r="D881" s="609">
        <v>0.31947999999999999</v>
      </c>
      <c r="E881" s="609">
        <v>0.11612</v>
      </c>
      <c r="F881" s="609">
        <v>1.787E-2</v>
      </c>
      <c r="G881" s="609">
        <v>9.8250000000000004E-2</v>
      </c>
    </row>
    <row r="882" spans="1:7">
      <c r="A882" s="608" t="s">
        <v>12682</v>
      </c>
      <c r="B882" s="609">
        <v>2.4129999999999999E-2</v>
      </c>
      <c r="C882" s="609">
        <v>9.6740000000000007E-2</v>
      </c>
      <c r="D882" s="609">
        <v>0.31913999999999998</v>
      </c>
      <c r="E882" s="609">
        <v>0.11562</v>
      </c>
      <c r="F882" s="609">
        <v>1.7950000000000001E-2</v>
      </c>
      <c r="G882" s="609">
        <v>9.7670000000000007E-2</v>
      </c>
    </row>
    <row r="883" spans="1:7">
      <c r="A883" s="608" t="s">
        <v>12683</v>
      </c>
      <c r="B883" s="609">
        <v>2.4140000000000002E-2</v>
      </c>
      <c r="C883" s="609">
        <v>9.6240000000000006E-2</v>
      </c>
      <c r="D883" s="609">
        <v>0.31927</v>
      </c>
      <c r="E883" s="609">
        <v>0.11564000000000001</v>
      </c>
      <c r="F883" s="609">
        <v>1.7950000000000001E-2</v>
      </c>
      <c r="G883" s="609">
        <v>9.7689999999999999E-2</v>
      </c>
    </row>
    <row r="884" spans="1:7">
      <c r="A884" s="608" t="s">
        <v>12684</v>
      </c>
      <c r="B884" s="609">
        <v>2.3980000000000001E-2</v>
      </c>
      <c r="C884" s="609">
        <v>9.4969999999999999E-2</v>
      </c>
      <c r="D884" s="609">
        <v>0.31949</v>
      </c>
      <c r="E884" s="609">
        <v>0.11525000000000001</v>
      </c>
      <c r="F884" s="609">
        <v>1.7999999999999999E-2</v>
      </c>
      <c r="G884" s="609">
        <v>9.7250000000000003E-2</v>
      </c>
    </row>
    <row r="885" spans="1:7">
      <c r="A885" s="608" t="s">
        <v>12685</v>
      </c>
      <c r="B885" s="609">
        <v>2.392E-2</v>
      </c>
      <c r="C885" s="609">
        <v>9.5210000000000003E-2</v>
      </c>
      <c r="D885" s="609">
        <v>0.31936999999999999</v>
      </c>
      <c r="E885" s="609">
        <v>0.11576</v>
      </c>
      <c r="F885" s="609">
        <v>1.8249999999999999E-2</v>
      </c>
      <c r="G885" s="609">
        <v>9.7509999999999999E-2</v>
      </c>
    </row>
    <row r="886" spans="1:7">
      <c r="A886" s="608" t="s">
        <v>12686</v>
      </c>
      <c r="B886" s="609">
        <v>2.3959999999999999E-2</v>
      </c>
      <c r="C886" s="609">
        <v>9.511E-2</v>
      </c>
      <c r="D886" s="609">
        <v>0.31962000000000002</v>
      </c>
      <c r="E886" s="609">
        <v>0.11584999999999999</v>
      </c>
      <c r="F886" s="609">
        <v>1.8350000000000002E-2</v>
      </c>
      <c r="G886" s="609">
        <v>9.7500000000000003E-2</v>
      </c>
    </row>
    <row r="887" spans="1:7">
      <c r="A887" s="608" t="s">
        <v>12687</v>
      </c>
      <c r="B887" s="609">
        <v>2.4029999999999999E-2</v>
      </c>
      <c r="C887" s="609">
        <v>9.5680000000000001E-2</v>
      </c>
      <c r="D887" s="609">
        <v>0.31914999999999999</v>
      </c>
      <c r="E887" s="609">
        <v>0.11592</v>
      </c>
      <c r="F887" s="609">
        <v>1.847E-2</v>
      </c>
      <c r="G887" s="609">
        <v>9.7449999999999995E-2</v>
      </c>
    </row>
    <row r="888" spans="1:7">
      <c r="A888" s="608" t="s">
        <v>12688</v>
      </c>
      <c r="B888" s="609">
        <v>2.4080000000000001E-2</v>
      </c>
      <c r="C888" s="609">
        <v>9.7180000000000002E-2</v>
      </c>
      <c r="D888" s="609">
        <v>0.31913000000000002</v>
      </c>
      <c r="E888" s="609">
        <v>0.11641</v>
      </c>
      <c r="F888" s="609">
        <v>1.8249999999999999E-2</v>
      </c>
      <c r="G888" s="609">
        <v>9.8159999999999997E-2</v>
      </c>
    </row>
    <row r="889" spans="1:7">
      <c r="A889" s="608" t="s">
        <v>12689</v>
      </c>
      <c r="B889" s="609">
        <v>2.3959999999999999E-2</v>
      </c>
      <c r="C889" s="609">
        <v>9.6250000000000002E-2</v>
      </c>
      <c r="D889" s="609">
        <v>0.31917000000000001</v>
      </c>
      <c r="E889" s="609">
        <v>0.11582000000000001</v>
      </c>
      <c r="F889" s="609">
        <v>1.821E-2</v>
      </c>
      <c r="G889" s="609">
        <v>9.7610000000000002E-2</v>
      </c>
    </row>
    <row r="890" spans="1:7">
      <c r="A890" s="608" t="s">
        <v>12690</v>
      </c>
      <c r="B890" s="609">
        <v>2.368E-2</v>
      </c>
      <c r="C890" s="609">
        <v>9.7350000000000006E-2</v>
      </c>
      <c r="D890" s="609">
        <v>0.31903999999999999</v>
      </c>
      <c r="E890" s="609">
        <v>0.11577</v>
      </c>
      <c r="F890" s="609">
        <v>1.8599999999999998E-2</v>
      </c>
      <c r="G890" s="609">
        <v>9.7170000000000006E-2</v>
      </c>
    </row>
    <row r="891" spans="1:7">
      <c r="A891" s="608" t="s">
        <v>12691</v>
      </c>
      <c r="B891" s="609">
        <v>2.3810000000000001E-2</v>
      </c>
      <c r="C891" s="609">
        <v>9.6970000000000001E-2</v>
      </c>
      <c r="D891" s="609">
        <v>0.31945000000000001</v>
      </c>
      <c r="E891" s="609">
        <v>0.11577999999999999</v>
      </c>
      <c r="F891" s="609">
        <v>1.8669999999999999E-2</v>
      </c>
      <c r="G891" s="609">
        <v>9.7110000000000002E-2</v>
      </c>
    </row>
    <row r="892" spans="1:7">
      <c r="A892" s="608" t="s">
        <v>12692</v>
      </c>
      <c r="B892" s="609">
        <v>2.3810000000000001E-2</v>
      </c>
      <c r="C892" s="609">
        <v>9.6960000000000005E-2</v>
      </c>
      <c r="D892" s="609">
        <v>0.31811</v>
      </c>
      <c r="E892" s="609">
        <v>0.11618000000000001</v>
      </c>
      <c r="F892" s="609">
        <v>1.8769999999999998E-2</v>
      </c>
      <c r="G892" s="609">
        <v>9.7409999999999997E-2</v>
      </c>
    </row>
    <row r="893" spans="1:7">
      <c r="A893" s="608" t="s">
        <v>12693</v>
      </c>
      <c r="B893" s="609">
        <v>2.3480000000000001E-2</v>
      </c>
      <c r="C893" s="609">
        <v>0.10052999999999999</v>
      </c>
      <c r="D893" s="609">
        <v>0.31541000000000002</v>
      </c>
      <c r="E893" s="609">
        <v>0.11675000000000001</v>
      </c>
      <c r="F893" s="609">
        <v>1.8749999999999999E-2</v>
      </c>
      <c r="G893" s="609">
        <v>9.8000000000000004E-2</v>
      </c>
    </row>
    <row r="894" spans="1:7">
      <c r="A894" s="608" t="s">
        <v>12694</v>
      </c>
      <c r="B894" s="609">
        <v>2.359E-2</v>
      </c>
      <c r="C894" s="609">
        <v>0.1008</v>
      </c>
      <c r="D894" s="609">
        <v>0.31503999999999999</v>
      </c>
      <c r="E894" s="609">
        <v>0.11695</v>
      </c>
      <c r="F894" s="609">
        <v>1.857E-2</v>
      </c>
      <c r="G894" s="609">
        <v>9.8379999999999995E-2</v>
      </c>
    </row>
    <row r="895" spans="1:7">
      <c r="A895" s="608" t="s">
        <v>12695</v>
      </c>
      <c r="B895" s="609">
        <v>2.2870000000000001E-2</v>
      </c>
      <c r="C895" s="609">
        <v>0.10216</v>
      </c>
      <c r="D895" s="609">
        <v>0.31497999999999998</v>
      </c>
      <c r="E895" s="609">
        <v>0.11613</v>
      </c>
      <c r="F895" s="609">
        <v>1.8800000000000001E-2</v>
      </c>
      <c r="G895" s="609">
        <v>9.733E-2</v>
      </c>
    </row>
    <row r="896" spans="1:7">
      <c r="A896" s="608" t="s">
        <v>12696</v>
      </c>
      <c r="B896" s="609">
        <v>2.2790000000000001E-2</v>
      </c>
      <c r="C896" s="609">
        <v>0.10253</v>
      </c>
      <c r="D896" s="609">
        <v>0.31558999999999998</v>
      </c>
      <c r="E896" s="609">
        <v>0.11609999999999999</v>
      </c>
      <c r="F896" s="609">
        <v>1.8849999999999999E-2</v>
      </c>
      <c r="G896" s="609">
        <v>9.7250000000000003E-2</v>
      </c>
    </row>
    <row r="897" spans="1:7">
      <c r="A897" s="608" t="s">
        <v>12697</v>
      </c>
      <c r="B897" s="609">
        <v>2.2429999999999999E-2</v>
      </c>
      <c r="C897" s="609">
        <v>0.10106999999999999</v>
      </c>
      <c r="D897" s="609">
        <v>0.31547999999999998</v>
      </c>
      <c r="E897" s="609">
        <v>0.11536</v>
      </c>
      <c r="F897" s="609">
        <v>1.9019999999999999E-2</v>
      </c>
      <c r="G897" s="609">
        <v>9.6339999999999995E-2</v>
      </c>
    </row>
    <row r="898" spans="1:7">
      <c r="A898" s="608" t="s">
        <v>12698</v>
      </c>
      <c r="B898" s="609">
        <v>2.2239999999999999E-2</v>
      </c>
      <c r="C898" s="609">
        <v>9.8699999999999996E-2</v>
      </c>
      <c r="D898" s="609">
        <v>0.31539</v>
      </c>
      <c r="E898" s="609">
        <v>0.11388</v>
      </c>
      <c r="F898" s="609">
        <v>1.89E-2</v>
      </c>
      <c r="G898" s="609">
        <v>9.4979999999999995E-2</v>
      </c>
    </row>
    <row r="899" spans="1:7">
      <c r="A899" s="608" t="s">
        <v>12699</v>
      </c>
      <c r="B899" s="609">
        <v>2.248E-2</v>
      </c>
      <c r="C899" s="609">
        <v>9.8540000000000003E-2</v>
      </c>
      <c r="D899" s="609">
        <v>0.31308999999999998</v>
      </c>
      <c r="E899" s="609">
        <v>0.11407</v>
      </c>
      <c r="F899" s="609">
        <v>1.8450000000000001E-2</v>
      </c>
      <c r="G899" s="609">
        <v>9.5619999999999997E-2</v>
      </c>
    </row>
    <row r="900" spans="1:7">
      <c r="A900" s="608" t="s">
        <v>12700</v>
      </c>
      <c r="B900" s="609">
        <v>2.2349999999999998E-2</v>
      </c>
      <c r="C900" s="609">
        <v>9.6820000000000003E-2</v>
      </c>
      <c r="D900" s="609">
        <v>0.30995</v>
      </c>
      <c r="E900" s="609">
        <v>0.11359</v>
      </c>
      <c r="F900" s="609">
        <v>1.866E-2</v>
      </c>
      <c r="G900" s="609">
        <v>9.493E-2</v>
      </c>
    </row>
    <row r="901" spans="1:7">
      <c r="A901" s="608" t="s">
        <v>12701</v>
      </c>
      <c r="B901" s="609">
        <v>2.2710000000000001E-2</v>
      </c>
      <c r="C901" s="609">
        <v>9.6769999999999995E-2</v>
      </c>
      <c r="D901" s="609">
        <v>0.31467000000000001</v>
      </c>
      <c r="E901" s="609">
        <v>0.11436</v>
      </c>
      <c r="F901" s="609">
        <v>1.8749999999999999E-2</v>
      </c>
      <c r="G901" s="609">
        <v>9.5610000000000001E-2</v>
      </c>
    </row>
    <row r="902" spans="1:7">
      <c r="A902" s="608" t="s">
        <v>12702</v>
      </c>
      <c r="B902" s="609">
        <v>2.257E-2</v>
      </c>
      <c r="C902" s="609">
        <v>9.6299999999999997E-2</v>
      </c>
      <c r="D902" s="609">
        <v>0.31291999999999998</v>
      </c>
      <c r="E902" s="609">
        <v>0.11369</v>
      </c>
      <c r="F902" s="609">
        <v>1.8769999999999998E-2</v>
      </c>
      <c r="G902" s="609">
        <v>9.4920000000000004E-2</v>
      </c>
    </row>
    <row r="903" spans="1:7">
      <c r="A903" s="608" t="s">
        <v>12703</v>
      </c>
      <c r="B903" s="609">
        <v>2.2499999999999999E-2</v>
      </c>
      <c r="C903" s="609">
        <v>8.9139999999999997E-2</v>
      </c>
      <c r="D903" s="609">
        <v>0.31128</v>
      </c>
      <c r="E903" s="609">
        <v>0.11043</v>
      </c>
      <c r="F903" s="609">
        <v>1.9120000000000002E-2</v>
      </c>
      <c r="G903" s="609">
        <v>9.1310000000000002E-2</v>
      </c>
    </row>
    <row r="904" spans="1:7">
      <c r="A904" s="608" t="s">
        <v>12704</v>
      </c>
      <c r="B904" s="609">
        <v>2.2349999999999998E-2</v>
      </c>
      <c r="C904" s="609">
        <v>9.3729999999999994E-2</v>
      </c>
      <c r="D904" s="609">
        <v>0.31097000000000002</v>
      </c>
      <c r="E904" s="609">
        <v>0.11283</v>
      </c>
      <c r="F904" s="609">
        <v>1.9220000000000001E-2</v>
      </c>
      <c r="G904" s="609">
        <v>9.3609999999999999E-2</v>
      </c>
    </row>
    <row r="905" spans="1:7">
      <c r="A905" s="608" t="s">
        <v>12705</v>
      </c>
      <c r="B905" s="609">
        <v>2.2409999999999999E-2</v>
      </c>
      <c r="C905" s="609">
        <v>9.5119999999999996E-2</v>
      </c>
      <c r="D905" s="609">
        <v>0.31093999999999999</v>
      </c>
      <c r="E905" s="609">
        <v>0.11389000000000001</v>
      </c>
      <c r="F905" s="609">
        <v>1.9349999999999999E-2</v>
      </c>
      <c r="G905" s="609">
        <v>9.4539999999999999E-2</v>
      </c>
    </row>
    <row r="906" spans="1:7">
      <c r="A906" s="608" t="s">
        <v>12706</v>
      </c>
      <c r="B906" s="609">
        <v>2.2429999999999999E-2</v>
      </c>
      <c r="C906" s="609">
        <v>9.597E-2</v>
      </c>
      <c r="D906" s="609">
        <v>0.31091999999999997</v>
      </c>
      <c r="E906" s="609">
        <v>0.11415</v>
      </c>
      <c r="F906" s="609">
        <v>1.9099999999999999E-2</v>
      </c>
      <c r="G906" s="609">
        <v>9.5049999999999996E-2</v>
      </c>
    </row>
    <row r="907" spans="1:7">
      <c r="A907" s="608" t="s">
        <v>12707</v>
      </c>
      <c r="B907" s="609">
        <v>2.24E-2</v>
      </c>
      <c r="C907" s="609">
        <v>9.3240000000000003E-2</v>
      </c>
      <c r="D907" s="609">
        <v>0.31084000000000001</v>
      </c>
      <c r="E907" s="609">
        <v>0.11310000000000001</v>
      </c>
      <c r="F907" s="609">
        <v>1.8919999999999999E-2</v>
      </c>
      <c r="G907" s="609">
        <v>9.418E-2</v>
      </c>
    </row>
    <row r="908" spans="1:7">
      <c r="A908" s="608" t="s">
        <v>12708</v>
      </c>
      <c r="B908" s="609">
        <v>2.2110000000000001E-2</v>
      </c>
      <c r="C908" s="609">
        <v>9.1380000000000003E-2</v>
      </c>
      <c r="D908" s="609">
        <v>0.31109999999999999</v>
      </c>
      <c r="E908" s="609">
        <v>0.11193</v>
      </c>
      <c r="F908" s="609">
        <v>1.942E-2</v>
      </c>
      <c r="G908" s="609">
        <v>9.2509999999999995E-2</v>
      </c>
    </row>
    <row r="909" spans="1:7">
      <c r="A909" s="608" t="s">
        <v>12709</v>
      </c>
      <c r="B909" s="609">
        <v>2.205E-2</v>
      </c>
      <c r="C909" s="609">
        <v>9.1249999999999998E-2</v>
      </c>
      <c r="D909" s="609">
        <v>0.31106</v>
      </c>
      <c r="E909" s="609">
        <v>0.11174000000000001</v>
      </c>
      <c r="F909" s="609">
        <v>1.932E-2</v>
      </c>
      <c r="G909" s="609">
        <v>9.2420000000000002E-2</v>
      </c>
    </row>
    <row r="910" spans="1:7">
      <c r="A910" s="608" t="s">
        <v>12710</v>
      </c>
      <c r="B910" s="609">
        <v>2.215E-2</v>
      </c>
      <c r="C910" s="609">
        <v>8.8940000000000005E-2</v>
      </c>
      <c r="D910" s="609">
        <v>0.31096000000000001</v>
      </c>
      <c r="E910" s="609">
        <v>0.11183999999999999</v>
      </c>
      <c r="F910" s="609">
        <v>1.925E-2</v>
      </c>
      <c r="G910" s="609">
        <v>9.2590000000000006E-2</v>
      </c>
    </row>
    <row r="911" spans="1:7">
      <c r="A911" s="608" t="s">
        <v>12711</v>
      </c>
      <c r="B911" s="609">
        <v>2.2460000000000001E-2</v>
      </c>
      <c r="C911" s="609">
        <v>9.3289999999999998E-2</v>
      </c>
      <c r="D911" s="609">
        <v>0.31194</v>
      </c>
      <c r="E911" s="609">
        <v>0.11359</v>
      </c>
      <c r="F911" s="609">
        <v>1.8849999999999999E-2</v>
      </c>
      <c r="G911" s="609">
        <v>9.4740000000000005E-2</v>
      </c>
    </row>
    <row r="912" spans="1:7">
      <c r="A912" s="608" t="s">
        <v>12712</v>
      </c>
      <c r="B912" s="609">
        <v>2.2550000000000001E-2</v>
      </c>
      <c r="C912" s="609">
        <v>9.1639999999999999E-2</v>
      </c>
      <c r="D912" s="609">
        <v>0.30947999999999998</v>
      </c>
      <c r="E912" s="609">
        <v>0.11302</v>
      </c>
      <c r="F912" s="609">
        <v>1.8720000000000001E-2</v>
      </c>
      <c r="G912" s="609">
        <v>9.4299999999999995E-2</v>
      </c>
    </row>
    <row r="913" spans="1:7">
      <c r="A913" s="608" t="s">
        <v>12713</v>
      </c>
      <c r="B913" s="609">
        <v>2.2550000000000001E-2</v>
      </c>
      <c r="C913" s="609">
        <v>9.1639999999999999E-2</v>
      </c>
      <c r="D913" s="609">
        <v>0.30858000000000002</v>
      </c>
      <c r="E913" s="609">
        <v>0.11342000000000001</v>
      </c>
      <c r="F913" s="609">
        <v>1.8669999999999999E-2</v>
      </c>
      <c r="G913" s="609">
        <v>9.4750000000000001E-2</v>
      </c>
    </row>
    <row r="914" spans="1:7">
      <c r="A914" s="608" t="s">
        <v>12714</v>
      </c>
      <c r="B914" s="609">
        <v>2.264E-2</v>
      </c>
      <c r="C914" s="609">
        <v>9.325E-2</v>
      </c>
      <c r="D914" s="609">
        <v>0.30846000000000001</v>
      </c>
      <c r="E914" s="609">
        <v>0.11487</v>
      </c>
      <c r="F914" s="609">
        <v>1.8669999999999999E-2</v>
      </c>
      <c r="G914" s="609">
        <v>9.6199999999999994E-2</v>
      </c>
    </row>
    <row r="915" spans="1:7">
      <c r="A915" s="608" t="s">
        <v>12715</v>
      </c>
      <c r="B915" s="609">
        <v>2.264E-2</v>
      </c>
      <c r="C915" s="609">
        <v>9.4530000000000003E-2</v>
      </c>
      <c r="D915" s="609">
        <v>0.30804999999999999</v>
      </c>
      <c r="E915" s="609">
        <v>0.11665</v>
      </c>
      <c r="F915" s="609">
        <v>1.8749999999999999E-2</v>
      </c>
      <c r="G915" s="609">
        <v>9.7900000000000001E-2</v>
      </c>
    </row>
    <row r="916" spans="1:7">
      <c r="A916" s="608" t="s">
        <v>12716</v>
      </c>
      <c r="B916" s="609">
        <v>2.2630000000000001E-2</v>
      </c>
      <c r="C916" s="609">
        <v>0.10766000000000001</v>
      </c>
      <c r="D916" s="609">
        <v>0.30518000000000001</v>
      </c>
      <c r="E916" s="609">
        <v>0.12374</v>
      </c>
      <c r="F916" s="609">
        <v>1.8950000000000002E-2</v>
      </c>
      <c r="G916" s="609">
        <v>0.10478999999999999</v>
      </c>
    </row>
    <row r="917" spans="1:7">
      <c r="A917" s="608" t="s">
        <v>12717</v>
      </c>
      <c r="B917" s="609">
        <v>2.2620000000000001E-2</v>
      </c>
      <c r="C917" s="609">
        <v>0.11147</v>
      </c>
      <c r="D917" s="609">
        <v>0.30107</v>
      </c>
      <c r="E917" s="609">
        <v>0.12463</v>
      </c>
      <c r="F917" s="609">
        <v>1.8720000000000001E-2</v>
      </c>
      <c r="G917" s="609">
        <v>0.10591</v>
      </c>
    </row>
    <row r="918" spans="1:7">
      <c r="A918" s="608" t="s">
        <v>12718</v>
      </c>
      <c r="B918" s="609">
        <v>2.2710000000000001E-2</v>
      </c>
      <c r="C918" s="609">
        <v>0.10281999999999999</v>
      </c>
      <c r="D918" s="609">
        <v>0.3004</v>
      </c>
      <c r="E918" s="609">
        <v>0.11967999999999999</v>
      </c>
      <c r="F918" s="609">
        <v>1.8870000000000001E-2</v>
      </c>
      <c r="G918" s="609">
        <v>0.10081</v>
      </c>
    </row>
    <row r="919" spans="1:7">
      <c r="A919" s="608" t="s">
        <v>12719</v>
      </c>
      <c r="B919" s="609">
        <v>2.2939999999999999E-2</v>
      </c>
      <c r="C919" s="609">
        <v>0.10294</v>
      </c>
      <c r="D919" s="609">
        <v>0.29727999999999999</v>
      </c>
      <c r="E919" s="609">
        <v>0.11962</v>
      </c>
      <c r="F919" s="609">
        <v>1.8499999999999999E-2</v>
      </c>
      <c r="G919" s="609">
        <v>0.10112</v>
      </c>
    </row>
    <row r="920" spans="1:7">
      <c r="A920" s="608" t="s">
        <v>12720</v>
      </c>
      <c r="B920" s="609">
        <v>2.307E-2</v>
      </c>
      <c r="C920" s="609">
        <v>0.10299</v>
      </c>
      <c r="D920" s="609">
        <v>0.29721999999999998</v>
      </c>
      <c r="E920" s="609">
        <v>0.11939</v>
      </c>
      <c r="F920" s="609">
        <v>1.865E-2</v>
      </c>
      <c r="G920" s="609">
        <v>0.10074</v>
      </c>
    </row>
    <row r="921" spans="1:7">
      <c r="A921" s="608" t="s">
        <v>12721</v>
      </c>
      <c r="B921" s="609">
        <v>2.3369999999999998E-2</v>
      </c>
      <c r="C921" s="609">
        <v>9.7030000000000005E-2</v>
      </c>
      <c r="D921" s="609">
        <v>0.28975000000000001</v>
      </c>
      <c r="E921" s="609">
        <v>0.11787</v>
      </c>
      <c r="F921" s="609">
        <v>1.83E-2</v>
      </c>
      <c r="G921" s="609">
        <v>9.9570000000000006E-2</v>
      </c>
    </row>
    <row r="922" spans="1:7">
      <c r="A922" s="608" t="s">
        <v>12722</v>
      </c>
      <c r="B922" s="609">
        <v>2.349E-2</v>
      </c>
      <c r="C922" s="609">
        <v>9.6930000000000002E-2</v>
      </c>
      <c r="D922" s="609">
        <v>0.28965000000000002</v>
      </c>
      <c r="E922" s="609">
        <v>0.11811000000000001</v>
      </c>
      <c r="F922" s="609">
        <v>1.805E-2</v>
      </c>
      <c r="G922" s="609">
        <v>0.10006</v>
      </c>
    </row>
    <row r="923" spans="1:7">
      <c r="A923" s="608" t="s">
        <v>12723</v>
      </c>
      <c r="B923" s="609">
        <v>2.3310000000000001E-2</v>
      </c>
      <c r="C923" s="609">
        <v>9.6689999999999998E-2</v>
      </c>
      <c r="D923" s="609">
        <v>0.28874</v>
      </c>
      <c r="E923" s="609">
        <v>0.11841</v>
      </c>
      <c r="F923" s="609">
        <v>1.84E-2</v>
      </c>
      <c r="G923" s="609">
        <v>0.10001</v>
      </c>
    </row>
    <row r="924" spans="1:7">
      <c r="A924" s="608" t="s">
        <v>12724</v>
      </c>
      <c r="B924" s="609">
        <v>2.333E-2</v>
      </c>
      <c r="C924" s="609">
        <v>9.9709999999999993E-2</v>
      </c>
      <c r="D924" s="609">
        <v>0.28661999999999999</v>
      </c>
      <c r="E924" s="609">
        <v>0.11928999999999999</v>
      </c>
      <c r="F924" s="609">
        <v>1.9050000000000001E-2</v>
      </c>
      <c r="G924" s="609">
        <v>0.10024</v>
      </c>
    </row>
    <row r="925" spans="1:7">
      <c r="A925" s="608" t="s">
        <v>12725</v>
      </c>
      <c r="B925" s="609">
        <v>2.3359999999999999E-2</v>
      </c>
      <c r="C925" s="609">
        <v>9.9409999999999998E-2</v>
      </c>
      <c r="D925" s="609">
        <v>0.28522999999999998</v>
      </c>
      <c r="E925" s="609">
        <v>0.11892999999999999</v>
      </c>
      <c r="F925" s="609">
        <v>1.8950000000000002E-2</v>
      </c>
      <c r="G925" s="609">
        <v>9.9979999999999999E-2</v>
      </c>
    </row>
    <row r="926" spans="1:7">
      <c r="A926" s="608" t="s">
        <v>12726</v>
      </c>
      <c r="B926" s="609">
        <v>2.29E-2</v>
      </c>
      <c r="C926" s="609">
        <v>9.8979999999999999E-2</v>
      </c>
      <c r="D926" s="609">
        <v>0.28399999999999997</v>
      </c>
      <c r="E926" s="609">
        <v>0.11817</v>
      </c>
      <c r="F926" s="609">
        <v>1.932E-2</v>
      </c>
      <c r="G926" s="609">
        <v>9.8849999999999993E-2</v>
      </c>
    </row>
    <row r="927" spans="1:7">
      <c r="A927" s="608" t="s">
        <v>12727</v>
      </c>
      <c r="B927" s="609">
        <v>2.2960000000000001E-2</v>
      </c>
      <c r="C927" s="609">
        <v>0.10170999999999999</v>
      </c>
      <c r="D927" s="609">
        <v>0.28177000000000002</v>
      </c>
      <c r="E927" s="609">
        <v>0.11887</v>
      </c>
      <c r="F927" s="609">
        <v>1.932E-2</v>
      </c>
      <c r="G927" s="609">
        <v>9.955E-2</v>
      </c>
    </row>
    <row r="928" spans="1:7">
      <c r="A928" s="608" t="s">
        <v>12728</v>
      </c>
      <c r="B928" s="609">
        <v>2.3099999999999999E-2</v>
      </c>
      <c r="C928" s="609">
        <v>0.10342999999999999</v>
      </c>
      <c r="D928" s="609">
        <v>0.28060000000000002</v>
      </c>
      <c r="E928" s="609">
        <v>0.11896</v>
      </c>
      <c r="F928" s="609">
        <v>1.9869999999999999E-2</v>
      </c>
      <c r="G928" s="609">
        <v>9.9089999999999998E-2</v>
      </c>
    </row>
    <row r="929" spans="1:7">
      <c r="A929" s="608" t="s">
        <v>12729</v>
      </c>
      <c r="B929" s="609">
        <v>2.308E-2</v>
      </c>
      <c r="C929" s="609">
        <v>9.8979999999999999E-2</v>
      </c>
      <c r="D929" s="609">
        <v>0.28012999999999999</v>
      </c>
      <c r="E929" s="609">
        <v>0.11674</v>
      </c>
      <c r="F929" s="609">
        <v>1.9800000000000002E-2</v>
      </c>
      <c r="G929" s="609">
        <v>9.6939999999999998E-2</v>
      </c>
    </row>
    <row r="930" spans="1:7">
      <c r="A930" s="608" t="s">
        <v>12730</v>
      </c>
      <c r="B930" s="609">
        <v>2.3029999999999998E-2</v>
      </c>
      <c r="C930" s="609">
        <v>0.10026</v>
      </c>
      <c r="D930" s="609">
        <v>0.27900000000000003</v>
      </c>
      <c r="E930" s="609">
        <v>0.11742</v>
      </c>
      <c r="F930" s="609">
        <v>1.9970000000000002E-2</v>
      </c>
      <c r="G930" s="609">
        <v>9.7449999999999995E-2</v>
      </c>
    </row>
    <row r="931" spans="1:7">
      <c r="A931" s="608" t="s">
        <v>12731</v>
      </c>
      <c r="B931" s="609">
        <v>2.308E-2</v>
      </c>
      <c r="C931" s="609">
        <v>0.10573</v>
      </c>
      <c r="D931" s="609">
        <v>0.27437</v>
      </c>
      <c r="E931" s="609">
        <v>0.12064999999999999</v>
      </c>
      <c r="F931" s="609">
        <v>1.992E-2</v>
      </c>
      <c r="G931" s="609">
        <v>0.10073</v>
      </c>
    </row>
    <row r="932" spans="1:7">
      <c r="A932" s="608" t="s">
        <v>12732</v>
      </c>
      <c r="B932" s="609">
        <v>2.3369999999999998E-2</v>
      </c>
      <c r="C932" s="609">
        <v>0.10609</v>
      </c>
      <c r="D932" s="609">
        <v>0.27245999999999998</v>
      </c>
      <c r="E932" s="609">
        <v>0.12130000000000001</v>
      </c>
      <c r="F932" s="609">
        <v>1.9800000000000002E-2</v>
      </c>
      <c r="G932" s="609">
        <v>0.10150000000000001</v>
      </c>
    </row>
    <row r="933" spans="1:7">
      <c r="A933" s="608" t="s">
        <v>12733</v>
      </c>
      <c r="B933" s="609">
        <v>2.3470000000000001E-2</v>
      </c>
      <c r="C933" s="609">
        <v>0.10161000000000001</v>
      </c>
      <c r="D933" s="609">
        <v>0.27150000000000002</v>
      </c>
      <c r="E933" s="609">
        <v>0.11890000000000001</v>
      </c>
      <c r="F933" s="609">
        <v>1.9699999999999999E-2</v>
      </c>
      <c r="G933" s="609">
        <v>9.9199999999999997E-2</v>
      </c>
    </row>
    <row r="934" spans="1:7">
      <c r="A934" s="608" t="s">
        <v>12734</v>
      </c>
      <c r="B934" s="609">
        <v>2.333E-2</v>
      </c>
      <c r="C934" s="609">
        <v>0.10169</v>
      </c>
      <c r="D934" s="609">
        <v>0.27023999999999998</v>
      </c>
      <c r="E934" s="609">
        <v>0.11907</v>
      </c>
      <c r="F934" s="609">
        <v>1.985E-2</v>
      </c>
      <c r="G934" s="609">
        <v>9.9220000000000003E-2</v>
      </c>
    </row>
    <row r="935" spans="1:7">
      <c r="A935" s="608" t="s">
        <v>12735</v>
      </c>
      <c r="B935" s="609">
        <v>2.3539999999999998E-2</v>
      </c>
      <c r="C935" s="609">
        <v>0.10253</v>
      </c>
      <c r="D935" s="609">
        <v>0.26928999999999997</v>
      </c>
      <c r="E935" s="609">
        <v>0.11962</v>
      </c>
      <c r="F935" s="609">
        <v>1.9879999999999998E-2</v>
      </c>
      <c r="G935" s="609">
        <v>9.9739999999999995E-2</v>
      </c>
    </row>
    <row r="936" spans="1:7">
      <c r="A936" s="608" t="s">
        <v>12736</v>
      </c>
      <c r="B936" s="609">
        <v>2.358E-2</v>
      </c>
      <c r="C936" s="609">
        <v>0.10322000000000001</v>
      </c>
      <c r="D936" s="609">
        <v>0.26973000000000003</v>
      </c>
      <c r="E936" s="609">
        <v>0.11996</v>
      </c>
      <c r="F936" s="609">
        <v>1.975E-2</v>
      </c>
      <c r="G936" s="609">
        <v>0.10020999999999999</v>
      </c>
    </row>
    <row r="937" spans="1:7">
      <c r="A937" s="608" t="s">
        <v>12737</v>
      </c>
      <c r="B937" s="609">
        <v>2.2849999999999999E-2</v>
      </c>
      <c r="C937" s="609">
        <v>0.10227</v>
      </c>
      <c r="D937" s="609">
        <v>0.26927000000000001</v>
      </c>
      <c r="E937" s="609">
        <v>0.11890000000000001</v>
      </c>
      <c r="F937" s="609">
        <v>2.01E-2</v>
      </c>
      <c r="G937" s="609">
        <v>9.8799999999999999E-2</v>
      </c>
    </row>
    <row r="938" spans="1:7">
      <c r="A938" s="608" t="s">
        <v>12738</v>
      </c>
      <c r="B938" s="609">
        <v>2.2749999999999999E-2</v>
      </c>
      <c r="C938" s="609">
        <v>0.10289</v>
      </c>
      <c r="D938" s="609">
        <v>0.26850000000000002</v>
      </c>
      <c r="E938" s="609">
        <v>0.11876</v>
      </c>
      <c r="F938" s="609">
        <v>2.0199999999999999E-2</v>
      </c>
      <c r="G938" s="609">
        <v>9.8559999999999995E-2</v>
      </c>
    </row>
    <row r="939" spans="1:7">
      <c r="A939" s="608" t="s">
        <v>12739</v>
      </c>
      <c r="B939" s="609">
        <v>2.273E-2</v>
      </c>
      <c r="C939" s="609">
        <v>0.10281999999999999</v>
      </c>
      <c r="D939" s="609">
        <v>0.26790000000000003</v>
      </c>
      <c r="E939" s="609">
        <v>0.11866</v>
      </c>
      <c r="F939" s="609">
        <v>2.027E-2</v>
      </c>
      <c r="G939" s="609">
        <v>9.8390000000000005E-2</v>
      </c>
    </row>
    <row r="940" spans="1:7">
      <c r="A940" s="608" t="s">
        <v>12740</v>
      </c>
      <c r="B940" s="609">
        <v>2.256E-2</v>
      </c>
      <c r="C940" s="609">
        <v>0.1021</v>
      </c>
      <c r="D940" s="609">
        <v>0.26649</v>
      </c>
      <c r="E940" s="609">
        <v>0.11809</v>
      </c>
      <c r="F940" s="609">
        <v>2.0250000000000001E-2</v>
      </c>
      <c r="G940" s="609">
        <v>9.7839999999999996E-2</v>
      </c>
    </row>
    <row r="941" spans="1:7">
      <c r="A941" s="608" t="s">
        <v>12741</v>
      </c>
      <c r="B941" s="609">
        <v>2.2460000000000001E-2</v>
      </c>
      <c r="C941" s="609">
        <v>0.10020999999999999</v>
      </c>
      <c r="D941" s="609">
        <v>0.26147999999999999</v>
      </c>
      <c r="E941" s="609">
        <v>0.11738999999999999</v>
      </c>
      <c r="F941" s="609">
        <v>1.985E-2</v>
      </c>
      <c r="G941" s="609">
        <v>9.7540000000000002E-2</v>
      </c>
    </row>
    <row r="942" spans="1:7">
      <c r="A942" s="608" t="s">
        <v>12742</v>
      </c>
      <c r="B942" s="609">
        <v>2.1989999999999999E-2</v>
      </c>
      <c r="C942" s="609">
        <v>9.9479999999999999E-2</v>
      </c>
      <c r="D942" s="609">
        <v>0.26152999999999998</v>
      </c>
      <c r="E942" s="609">
        <v>0.11659</v>
      </c>
      <c r="F942" s="609">
        <v>1.9769999999999999E-2</v>
      </c>
      <c r="G942" s="609">
        <v>9.6820000000000003E-2</v>
      </c>
    </row>
    <row r="943" spans="1:7">
      <c r="A943" s="608" t="s">
        <v>12743</v>
      </c>
      <c r="B943" s="609">
        <v>2.1950000000000001E-2</v>
      </c>
      <c r="C943" s="609">
        <v>9.8750000000000004E-2</v>
      </c>
      <c r="D943" s="609">
        <v>0.26249</v>
      </c>
      <c r="E943" s="609">
        <v>0.11594</v>
      </c>
      <c r="F943" s="609">
        <v>1.9949999999999999E-2</v>
      </c>
      <c r="G943" s="609">
        <v>9.5990000000000006E-2</v>
      </c>
    </row>
    <row r="944" spans="1:7">
      <c r="A944" s="608" t="s">
        <v>12744</v>
      </c>
      <c r="B944" s="609">
        <v>2.1600000000000001E-2</v>
      </c>
      <c r="C944" s="609">
        <v>8.8400000000000006E-2</v>
      </c>
      <c r="D944" s="609">
        <v>0.26240999999999998</v>
      </c>
      <c r="E944" s="609">
        <v>0.11142000000000001</v>
      </c>
      <c r="F944" s="609">
        <v>2.0150000000000001E-2</v>
      </c>
      <c r="G944" s="609">
        <v>9.1270000000000004E-2</v>
      </c>
    </row>
    <row r="945" spans="1:7">
      <c r="A945" s="608" t="s">
        <v>12745</v>
      </c>
      <c r="B945" s="609">
        <v>2.1340000000000001E-2</v>
      </c>
      <c r="C945" s="609">
        <v>8.974E-2</v>
      </c>
      <c r="D945" s="609">
        <v>0.26157000000000002</v>
      </c>
      <c r="E945" s="609">
        <v>0.11304</v>
      </c>
      <c r="F945" s="609">
        <v>2.002E-2</v>
      </c>
      <c r="G945" s="609">
        <v>9.3020000000000005E-2</v>
      </c>
    </row>
    <row r="946" spans="1:7">
      <c r="A946" s="608" t="s">
        <v>12746</v>
      </c>
      <c r="B946" s="609">
        <v>2.1350000000000001E-2</v>
      </c>
      <c r="C946" s="609">
        <v>8.9569999999999997E-2</v>
      </c>
      <c r="D946" s="609">
        <v>0.26084000000000002</v>
      </c>
      <c r="E946" s="609">
        <v>0.11284</v>
      </c>
      <c r="F946" s="609">
        <v>2.0150000000000001E-2</v>
      </c>
      <c r="G946" s="609">
        <v>9.2689999999999995E-2</v>
      </c>
    </row>
    <row r="947" spans="1:7">
      <c r="A947" s="608" t="s">
        <v>12747</v>
      </c>
      <c r="B947" s="609">
        <v>2.1350000000000001E-2</v>
      </c>
      <c r="C947" s="609">
        <v>8.6629999999999999E-2</v>
      </c>
      <c r="D947" s="609">
        <v>0.26066</v>
      </c>
      <c r="E947" s="609">
        <v>0.11101</v>
      </c>
      <c r="F947" s="609">
        <v>1.993E-2</v>
      </c>
      <c r="G947" s="609">
        <v>9.1079999999999994E-2</v>
      </c>
    </row>
    <row r="948" spans="1:7">
      <c r="A948" s="608" t="s">
        <v>12748</v>
      </c>
      <c r="B948" s="609">
        <v>2.163E-2</v>
      </c>
      <c r="C948" s="609">
        <v>8.6230000000000001E-2</v>
      </c>
      <c r="D948" s="609">
        <v>0.26046999999999998</v>
      </c>
      <c r="E948" s="609">
        <v>0.11101999999999999</v>
      </c>
      <c r="F948" s="609">
        <v>1.9970000000000002E-2</v>
      </c>
      <c r="G948" s="609">
        <v>9.1050000000000006E-2</v>
      </c>
    </row>
    <row r="949" spans="1:7">
      <c r="A949" s="608" t="s">
        <v>12749</v>
      </c>
      <c r="B949" s="609">
        <v>2.1520000000000001E-2</v>
      </c>
      <c r="C949" s="609">
        <v>8.5199999999999998E-2</v>
      </c>
      <c r="D949" s="609">
        <v>0.26052999999999998</v>
      </c>
      <c r="E949" s="609">
        <v>0.11054</v>
      </c>
      <c r="F949" s="609">
        <v>1.9970000000000002E-2</v>
      </c>
      <c r="G949" s="609">
        <v>9.0569999999999998E-2</v>
      </c>
    </row>
    <row r="950" spans="1:7">
      <c r="A950" s="608" t="s">
        <v>12750</v>
      </c>
      <c r="B950" s="609">
        <v>2.1299999999999999E-2</v>
      </c>
      <c r="C950" s="609">
        <v>8.5680000000000006E-2</v>
      </c>
      <c r="D950" s="609">
        <v>0.26012999999999997</v>
      </c>
      <c r="E950" s="609">
        <v>0.11148</v>
      </c>
      <c r="F950" s="609">
        <v>1.9650000000000001E-2</v>
      </c>
      <c r="G950" s="609">
        <v>9.1829999999999995E-2</v>
      </c>
    </row>
    <row r="951" spans="1:7">
      <c r="A951" s="608" t="s">
        <v>12751</v>
      </c>
      <c r="B951" s="609">
        <v>2.0979999999999999E-2</v>
      </c>
      <c r="C951" s="609">
        <v>8.5610000000000006E-2</v>
      </c>
      <c r="D951" s="609">
        <v>0.26014999999999999</v>
      </c>
      <c r="E951" s="609">
        <v>0.1116</v>
      </c>
      <c r="F951" s="609">
        <v>1.9800000000000002E-2</v>
      </c>
      <c r="G951" s="609">
        <v>9.1800000000000007E-2</v>
      </c>
    </row>
    <row r="952" spans="1:7">
      <c r="A952" s="608" t="s">
        <v>12752</v>
      </c>
      <c r="B952" s="609">
        <v>2.1129999999999999E-2</v>
      </c>
      <c r="C952" s="609">
        <v>8.6449999999999999E-2</v>
      </c>
      <c r="D952" s="609">
        <v>0.25996000000000002</v>
      </c>
      <c r="E952" s="609">
        <v>0.11262999999999999</v>
      </c>
      <c r="F952" s="609">
        <v>1.9900000000000001E-2</v>
      </c>
      <c r="G952" s="609">
        <v>9.2730000000000007E-2</v>
      </c>
    </row>
    <row r="953" spans="1:7">
      <c r="A953" s="608" t="s">
        <v>12753</v>
      </c>
      <c r="B953" s="609">
        <v>2.1059999999999999E-2</v>
      </c>
      <c r="C953" s="609">
        <v>8.6569999999999994E-2</v>
      </c>
      <c r="D953" s="609">
        <v>0.25979000000000002</v>
      </c>
      <c r="E953" s="609">
        <v>0.11336</v>
      </c>
      <c r="F953" s="609">
        <v>1.9800000000000002E-2</v>
      </c>
      <c r="G953" s="609">
        <v>9.3560000000000004E-2</v>
      </c>
    </row>
    <row r="954" spans="1:7">
      <c r="A954" s="608" t="s">
        <v>12754</v>
      </c>
      <c r="B954" s="609">
        <v>2.0969999999999999E-2</v>
      </c>
      <c r="C954" s="609">
        <v>9.1499999999999998E-2</v>
      </c>
      <c r="D954" s="609">
        <v>0.25896000000000002</v>
      </c>
      <c r="E954" s="609">
        <v>0.11688</v>
      </c>
      <c r="F954" s="609">
        <v>1.9400000000000001E-2</v>
      </c>
      <c r="G954" s="609">
        <v>9.7479999999999997E-2</v>
      </c>
    </row>
    <row r="955" spans="1:7">
      <c r="A955" s="608" t="s">
        <v>12755</v>
      </c>
      <c r="B955" s="609">
        <v>2.0299999999999999E-2</v>
      </c>
      <c r="C955" s="609">
        <v>9.0870000000000006E-2</v>
      </c>
      <c r="D955" s="609">
        <v>0.25818000000000002</v>
      </c>
      <c r="E955" s="609">
        <v>0.11674</v>
      </c>
      <c r="F955" s="609">
        <v>1.9619999999999999E-2</v>
      </c>
      <c r="G955" s="609">
        <v>9.7119999999999998E-2</v>
      </c>
    </row>
    <row r="956" spans="1:7">
      <c r="A956" s="608" t="s">
        <v>12756</v>
      </c>
      <c r="B956" s="609">
        <v>1.9890000000000001E-2</v>
      </c>
      <c r="C956" s="609">
        <v>8.6629999999999999E-2</v>
      </c>
      <c r="D956" s="609">
        <v>0.25680999999999998</v>
      </c>
      <c r="E956" s="609">
        <v>0.11519</v>
      </c>
      <c r="F956" s="609">
        <v>1.992E-2</v>
      </c>
      <c r="G956" s="609">
        <v>9.5269999999999994E-2</v>
      </c>
    </row>
    <row r="957" spans="1:7">
      <c r="A957" s="608" t="s">
        <v>12757</v>
      </c>
      <c r="B957" s="609">
        <v>1.925E-2</v>
      </c>
      <c r="C957" s="609">
        <v>8.9179999999999995E-2</v>
      </c>
      <c r="D957" s="609">
        <v>0.25542999999999999</v>
      </c>
      <c r="E957" s="609">
        <v>0.11525000000000001</v>
      </c>
      <c r="F957" s="609">
        <v>1.983E-2</v>
      </c>
      <c r="G957" s="609">
        <v>9.5420000000000005E-2</v>
      </c>
    </row>
    <row r="958" spans="1:7">
      <c r="A958" s="608" t="s">
        <v>12758</v>
      </c>
      <c r="B958" s="609">
        <v>2.206E-2</v>
      </c>
      <c r="C958" s="609">
        <v>8.6510000000000004E-2</v>
      </c>
      <c r="D958" s="609">
        <v>0.25358999999999998</v>
      </c>
      <c r="E958" s="609">
        <v>0.11408</v>
      </c>
      <c r="F958" s="609">
        <v>1.9970000000000002E-2</v>
      </c>
      <c r="G958" s="609">
        <v>9.4109999999999999E-2</v>
      </c>
    </row>
    <row r="959" spans="1:7">
      <c r="A959" s="608" t="s">
        <v>12759</v>
      </c>
      <c r="B959" s="609">
        <v>2.181E-2</v>
      </c>
      <c r="C959" s="609">
        <v>8.7249999999999994E-2</v>
      </c>
      <c r="D959" s="609">
        <v>0.24801999999999999</v>
      </c>
      <c r="E959" s="609">
        <v>0.1149</v>
      </c>
      <c r="F959" s="609">
        <v>2.0469999999999999E-2</v>
      </c>
      <c r="G959" s="609">
        <v>9.443E-2</v>
      </c>
    </row>
    <row r="960" spans="1:7">
      <c r="A960" s="608" t="s">
        <v>12760</v>
      </c>
      <c r="B960" s="609">
        <v>2.1579999999999998E-2</v>
      </c>
      <c r="C960" s="609">
        <v>8.344E-2</v>
      </c>
      <c r="D960" s="609">
        <v>0.24765000000000001</v>
      </c>
      <c r="E960" s="609">
        <v>0.11494</v>
      </c>
      <c r="F960" s="609">
        <v>2.0379999999999999E-2</v>
      </c>
      <c r="G960" s="609">
        <v>9.4560000000000005E-2</v>
      </c>
    </row>
    <row r="961" spans="1:7">
      <c r="A961" s="608" t="s">
        <v>12761</v>
      </c>
      <c r="B961" s="609">
        <v>2.1669999999999998E-2</v>
      </c>
      <c r="C961" s="609">
        <v>9.6110000000000001E-2</v>
      </c>
      <c r="D961" s="609">
        <v>0.24631</v>
      </c>
      <c r="E961" s="609">
        <v>0.12124</v>
      </c>
      <c r="F961" s="609">
        <v>2.0150000000000001E-2</v>
      </c>
      <c r="G961" s="609">
        <v>0.10109</v>
      </c>
    </row>
    <row r="962" spans="1:7">
      <c r="A962" s="608" t="s">
        <v>12762</v>
      </c>
      <c r="B962" s="609">
        <v>2.1739999999999999E-2</v>
      </c>
      <c r="C962" s="609">
        <v>9.9110000000000004E-2</v>
      </c>
      <c r="D962" s="609">
        <v>0.24656</v>
      </c>
      <c r="E962" s="609">
        <v>0.12339</v>
      </c>
      <c r="F962" s="609">
        <v>2.002E-2</v>
      </c>
      <c r="G962" s="609">
        <v>0.10337</v>
      </c>
    </row>
    <row r="963" spans="1:7">
      <c r="A963" s="608" t="s">
        <v>12763</v>
      </c>
      <c r="B963" s="609">
        <v>2.1999999999999999E-2</v>
      </c>
      <c r="C963" s="609">
        <v>0.10285999999999999</v>
      </c>
      <c r="D963" s="609">
        <v>0.24654999999999999</v>
      </c>
      <c r="E963" s="609">
        <v>0.12559000000000001</v>
      </c>
      <c r="F963" s="609">
        <v>1.992E-2</v>
      </c>
      <c r="G963" s="609">
        <v>0.10567</v>
      </c>
    </row>
    <row r="964" spans="1:7">
      <c r="A964" s="608" t="s">
        <v>12764</v>
      </c>
      <c r="B964" s="609">
        <v>2.2100000000000002E-2</v>
      </c>
      <c r="C964" s="609">
        <v>0.10899</v>
      </c>
      <c r="D964" s="609">
        <v>0.24449000000000001</v>
      </c>
      <c r="E964" s="609">
        <v>0.12814</v>
      </c>
      <c r="F964" s="609">
        <v>1.985E-2</v>
      </c>
      <c r="G964" s="609">
        <v>0.10829</v>
      </c>
    </row>
    <row r="965" spans="1:7">
      <c r="A965" s="608" t="s">
        <v>12765</v>
      </c>
      <c r="B965" s="609">
        <v>2.2210000000000001E-2</v>
      </c>
      <c r="C965" s="609">
        <v>0.11278000000000001</v>
      </c>
      <c r="D965" s="609">
        <v>0.24410999999999999</v>
      </c>
      <c r="E965" s="609">
        <v>0.13027</v>
      </c>
      <c r="F965" s="609">
        <v>1.9949999999999999E-2</v>
      </c>
      <c r="G965" s="609">
        <v>0.11032</v>
      </c>
    </row>
    <row r="966" spans="1:7">
      <c r="A966" s="608" t="s">
        <v>12766</v>
      </c>
      <c r="B966" s="609">
        <v>2.213E-2</v>
      </c>
      <c r="C966" s="609">
        <v>0.11301</v>
      </c>
      <c r="D966" s="609">
        <v>0.24326999999999999</v>
      </c>
      <c r="E966" s="609">
        <v>0.13014000000000001</v>
      </c>
      <c r="F966" s="609">
        <v>2.0299999999999999E-2</v>
      </c>
      <c r="G966" s="609">
        <v>0.10983999999999999</v>
      </c>
    </row>
    <row r="967" spans="1:7">
      <c r="A967" s="608" t="s">
        <v>12767</v>
      </c>
      <c r="B967" s="609">
        <v>2.1829999999999999E-2</v>
      </c>
      <c r="C967" s="609">
        <v>0.11035</v>
      </c>
      <c r="D967" s="609">
        <v>0.24238999999999999</v>
      </c>
      <c r="E967" s="609">
        <v>0.12931999999999999</v>
      </c>
      <c r="F967" s="609">
        <v>2.0119999999999999E-2</v>
      </c>
      <c r="G967" s="609">
        <v>0.10920000000000001</v>
      </c>
    </row>
    <row r="968" spans="1:7">
      <c r="A968" s="608" t="s">
        <v>12768</v>
      </c>
      <c r="B968" s="609">
        <v>2.1989999999999999E-2</v>
      </c>
      <c r="C968" s="609">
        <v>0.10947</v>
      </c>
      <c r="D968" s="609">
        <v>0.24217</v>
      </c>
      <c r="E968" s="609">
        <v>0.12936</v>
      </c>
      <c r="F968" s="609">
        <v>1.9769999999999999E-2</v>
      </c>
      <c r="G968" s="609">
        <v>0.10959000000000001</v>
      </c>
    </row>
    <row r="969" spans="1:7">
      <c r="A969" s="608" t="s">
        <v>12769</v>
      </c>
      <c r="B969" s="609">
        <v>2.2030000000000001E-2</v>
      </c>
      <c r="C969" s="609">
        <v>0.10997999999999999</v>
      </c>
      <c r="D969" s="609">
        <v>0.24152000000000001</v>
      </c>
      <c r="E969" s="609">
        <v>0.12952</v>
      </c>
      <c r="F969" s="609">
        <v>1.975E-2</v>
      </c>
      <c r="G969" s="609">
        <v>0.10977000000000001</v>
      </c>
    </row>
    <row r="970" spans="1:7">
      <c r="A970" s="608" t="s">
        <v>12770</v>
      </c>
      <c r="B970" s="609">
        <v>2.213E-2</v>
      </c>
      <c r="C970" s="609">
        <v>0.1077</v>
      </c>
      <c r="D970" s="609">
        <v>0.24138000000000001</v>
      </c>
      <c r="E970" s="609">
        <v>0.12883</v>
      </c>
      <c r="F970" s="609">
        <v>1.9619999999999999E-2</v>
      </c>
      <c r="G970" s="609">
        <v>0.10921</v>
      </c>
    </row>
    <row r="971" spans="1:7">
      <c r="A971" s="608" t="s">
        <v>12771</v>
      </c>
      <c r="B971" s="609">
        <v>2.2610000000000002E-2</v>
      </c>
      <c r="C971" s="609">
        <v>0.10732999999999999</v>
      </c>
      <c r="D971" s="609">
        <v>0.2417</v>
      </c>
      <c r="E971" s="609">
        <v>0.12906999999999999</v>
      </c>
      <c r="F971" s="609">
        <v>1.9720000000000001E-2</v>
      </c>
      <c r="G971" s="609">
        <v>0.10935</v>
      </c>
    </row>
    <row r="972" spans="1:7">
      <c r="A972" s="608" t="s">
        <v>12772</v>
      </c>
      <c r="B972" s="609">
        <v>2.2509999999999999E-2</v>
      </c>
      <c r="C972" s="609">
        <v>9.9049999999999999E-2</v>
      </c>
      <c r="D972" s="609">
        <v>0.23943</v>
      </c>
      <c r="E972" s="609">
        <v>0.12388</v>
      </c>
      <c r="F972" s="609">
        <v>1.9949999999999999E-2</v>
      </c>
      <c r="G972" s="609">
        <v>0.10392999999999999</v>
      </c>
    </row>
    <row r="973" spans="1:7">
      <c r="A973" s="608" t="s">
        <v>12773</v>
      </c>
      <c r="B973" s="609">
        <v>2.264E-2</v>
      </c>
      <c r="C973" s="609">
        <v>9.597E-2</v>
      </c>
      <c r="D973" s="609">
        <v>0.23909</v>
      </c>
      <c r="E973" s="609">
        <v>0.12307</v>
      </c>
      <c r="F973" s="609">
        <v>1.9599999999999999E-2</v>
      </c>
      <c r="G973" s="609">
        <v>0.10347000000000001</v>
      </c>
    </row>
    <row r="974" spans="1:7">
      <c r="A974" s="608" t="s">
        <v>12774</v>
      </c>
      <c r="B974" s="609">
        <v>2.2839999999999999E-2</v>
      </c>
      <c r="C974" s="609">
        <v>9.6189999999999998E-2</v>
      </c>
      <c r="D974" s="609">
        <v>0.23927000000000001</v>
      </c>
      <c r="E974" s="609">
        <v>0.1235</v>
      </c>
      <c r="F974" s="609">
        <v>1.9779999999999999E-2</v>
      </c>
      <c r="G974" s="609">
        <v>0.10372000000000001</v>
      </c>
    </row>
    <row r="975" spans="1:7">
      <c r="A975" s="608" t="s">
        <v>12775</v>
      </c>
      <c r="B975" s="609">
        <v>2.3609999999999999E-2</v>
      </c>
      <c r="C975" s="609">
        <v>9.8949999999999996E-2</v>
      </c>
      <c r="D975" s="609">
        <v>0.23604</v>
      </c>
      <c r="E975" s="609">
        <v>0.12534000000000001</v>
      </c>
      <c r="F975" s="609">
        <v>1.992E-2</v>
      </c>
      <c r="G975" s="609">
        <v>0.10542</v>
      </c>
    </row>
    <row r="976" spans="1:7">
      <c r="A976" s="608" t="s">
        <v>12776</v>
      </c>
      <c r="B976" s="609">
        <v>2.3460000000000002E-2</v>
      </c>
      <c r="C976" s="609">
        <v>9.9320000000000006E-2</v>
      </c>
      <c r="D976" s="609">
        <v>0.23058000000000001</v>
      </c>
      <c r="E976" s="609">
        <v>0.12558</v>
      </c>
      <c r="F976" s="609">
        <v>1.9800000000000002E-2</v>
      </c>
      <c r="G976" s="609">
        <v>0.10578</v>
      </c>
    </row>
    <row r="977" spans="1:7">
      <c r="A977" s="608" t="s">
        <v>12777</v>
      </c>
      <c r="B977" s="609">
        <v>2.3879999999999998E-2</v>
      </c>
      <c r="C977" s="609">
        <v>0.10065</v>
      </c>
      <c r="D977" s="609">
        <v>0.22744</v>
      </c>
      <c r="E977" s="609">
        <v>0.13089999999999999</v>
      </c>
      <c r="F977" s="609">
        <v>1.967E-2</v>
      </c>
      <c r="G977" s="609">
        <v>0.11123</v>
      </c>
    </row>
    <row r="978" spans="1:7">
      <c r="A978" s="608" t="s">
        <v>12778</v>
      </c>
      <c r="B978" s="609">
        <v>2.4E-2</v>
      </c>
      <c r="C978" s="609">
        <v>0.11645</v>
      </c>
      <c r="D978" s="609">
        <v>0.22731999999999999</v>
      </c>
      <c r="E978" s="609">
        <v>0.1386</v>
      </c>
      <c r="F978" s="609">
        <v>1.9619999999999999E-2</v>
      </c>
      <c r="G978" s="609">
        <v>0.11898</v>
      </c>
    </row>
    <row r="979" spans="1:7">
      <c r="A979" s="608" t="s">
        <v>12779</v>
      </c>
      <c r="B979" s="609">
        <v>2.3800000000000002E-2</v>
      </c>
      <c r="C979" s="609">
        <v>0.1162</v>
      </c>
      <c r="D979" s="609">
        <v>0.22644</v>
      </c>
      <c r="E979" s="609">
        <v>0.13568</v>
      </c>
      <c r="F979" s="609">
        <v>1.95E-2</v>
      </c>
      <c r="G979" s="609">
        <v>0.11618000000000001</v>
      </c>
    </row>
    <row r="980" spans="1:7">
      <c r="A980" s="608" t="s">
        <v>12780</v>
      </c>
      <c r="B980" s="609">
        <v>2.3099999999999999E-2</v>
      </c>
      <c r="C980" s="609">
        <v>0.10402</v>
      </c>
      <c r="D980" s="609">
        <v>0.21063000000000001</v>
      </c>
      <c r="E980" s="609">
        <v>0.11554</v>
      </c>
      <c r="F980" s="609">
        <v>1.9560000000000001E-2</v>
      </c>
      <c r="G980" s="609">
        <v>9.5979999999999996E-2</v>
      </c>
    </row>
    <row r="981" spans="1:7">
      <c r="A981" s="608" t="s">
        <v>12781</v>
      </c>
      <c r="B981" s="609">
        <v>2.3220000000000001E-2</v>
      </c>
      <c r="C981" s="609">
        <v>0.10410999999999999</v>
      </c>
      <c r="D981" s="609">
        <v>0.21065</v>
      </c>
      <c r="E981" s="609">
        <v>0.11573</v>
      </c>
      <c r="F981" s="609">
        <v>1.9369999999999998E-2</v>
      </c>
      <c r="G981" s="609">
        <v>9.6360000000000001E-2</v>
      </c>
    </row>
    <row r="982" spans="1:7">
      <c r="A982" s="608" t="s">
        <v>12782</v>
      </c>
      <c r="B982" s="609">
        <v>2.3179999999999999E-2</v>
      </c>
      <c r="C982" s="609">
        <v>0.10303</v>
      </c>
      <c r="D982" s="609">
        <v>0.21063999999999999</v>
      </c>
      <c r="E982" s="609">
        <v>0.11512</v>
      </c>
      <c r="F982" s="609">
        <v>1.9369999999999998E-2</v>
      </c>
      <c r="G982" s="609">
        <v>9.5750000000000002E-2</v>
      </c>
    </row>
    <row r="983" spans="1:7">
      <c r="A983" s="608" t="s">
        <v>12783</v>
      </c>
      <c r="B983" s="609">
        <v>2.2849999999999999E-2</v>
      </c>
      <c r="C983" s="609">
        <v>0.1023</v>
      </c>
      <c r="D983" s="609">
        <v>0.21057999999999999</v>
      </c>
      <c r="E983" s="609">
        <v>0.11441999999999999</v>
      </c>
      <c r="F983" s="609">
        <v>1.9900000000000001E-2</v>
      </c>
      <c r="G983" s="609">
        <v>9.4520000000000007E-2</v>
      </c>
    </row>
    <row r="984" spans="1:7">
      <c r="A984" s="608" t="s">
        <v>12784</v>
      </c>
      <c r="B984" s="609">
        <v>2.2780000000000002E-2</v>
      </c>
      <c r="C984" s="609">
        <v>0.10455</v>
      </c>
      <c r="D984" s="609">
        <v>0.21043000000000001</v>
      </c>
      <c r="E984" s="609">
        <v>0.11519</v>
      </c>
      <c r="F984" s="609">
        <v>1.975E-2</v>
      </c>
      <c r="G984" s="609">
        <v>9.5439999999999997E-2</v>
      </c>
    </row>
    <row r="985" spans="1:7">
      <c r="A985" s="608" t="s">
        <v>12785</v>
      </c>
      <c r="B985" s="609">
        <v>2.2790000000000001E-2</v>
      </c>
      <c r="C985" s="609">
        <v>0.10546</v>
      </c>
      <c r="D985" s="609">
        <v>0.21034</v>
      </c>
      <c r="E985" s="609">
        <v>0.11541999999999999</v>
      </c>
      <c r="F985" s="609">
        <v>1.934E-2</v>
      </c>
      <c r="G985" s="609">
        <v>9.6079999999999999E-2</v>
      </c>
    </row>
    <row r="986" spans="1:7">
      <c r="A986" s="608" t="s">
        <v>12786</v>
      </c>
      <c r="B986" s="609">
        <v>2.2599999999999999E-2</v>
      </c>
      <c r="C986" s="609">
        <v>0.10519000000000001</v>
      </c>
      <c r="D986" s="609">
        <v>0.21035999999999999</v>
      </c>
      <c r="E986" s="609">
        <v>0.11513</v>
      </c>
      <c r="F986" s="609">
        <v>1.9230000000000001E-2</v>
      </c>
      <c r="G986" s="609">
        <v>9.5899999999999999E-2</v>
      </c>
    </row>
    <row r="987" spans="1:7">
      <c r="A987" s="608" t="s">
        <v>12787</v>
      </c>
      <c r="B987" s="609">
        <v>2.2749999999999999E-2</v>
      </c>
      <c r="C987" s="609">
        <v>0.10487</v>
      </c>
      <c r="D987" s="609">
        <v>0.21024000000000001</v>
      </c>
      <c r="E987" s="609">
        <v>0.11552</v>
      </c>
      <c r="F987" s="609">
        <v>1.9699999999999999E-2</v>
      </c>
      <c r="G987" s="609">
        <v>9.5820000000000002E-2</v>
      </c>
    </row>
    <row r="988" spans="1:7">
      <c r="A988" s="608" t="s">
        <v>12788</v>
      </c>
      <c r="B988" s="609">
        <v>2.2689999999999998E-2</v>
      </c>
      <c r="C988" s="609">
        <v>0.10462</v>
      </c>
      <c r="D988" s="609">
        <v>0.21018999999999999</v>
      </c>
      <c r="E988" s="609">
        <v>0.11551</v>
      </c>
      <c r="F988" s="609">
        <v>2.002E-2</v>
      </c>
      <c r="G988" s="609">
        <v>9.5490000000000005E-2</v>
      </c>
    </row>
    <row r="989" spans="1:7">
      <c r="A989" s="608" t="s">
        <v>12789</v>
      </c>
      <c r="B989" s="609">
        <v>2.2720000000000001E-2</v>
      </c>
      <c r="C989" s="609">
        <v>0.10538</v>
      </c>
      <c r="D989" s="609">
        <v>0.21115999999999999</v>
      </c>
      <c r="E989" s="609">
        <v>0.11609999999999999</v>
      </c>
      <c r="F989" s="609">
        <v>0.02</v>
      </c>
      <c r="G989" s="609">
        <v>9.6100000000000005E-2</v>
      </c>
    </row>
    <row r="990" spans="1:7">
      <c r="A990" s="608" t="s">
        <v>12790</v>
      </c>
      <c r="B990" s="609">
        <v>2.2429999999999999E-2</v>
      </c>
      <c r="C990" s="609">
        <v>0.10611</v>
      </c>
      <c r="D990" s="609">
        <v>0.21071000000000001</v>
      </c>
      <c r="E990" s="609">
        <v>0.11649</v>
      </c>
      <c r="F990" s="609">
        <v>2.0199999999999999E-2</v>
      </c>
      <c r="G990" s="609">
        <v>9.6290000000000001E-2</v>
      </c>
    </row>
    <row r="991" spans="1:7">
      <c r="A991" s="608" t="s">
        <v>12791</v>
      </c>
      <c r="B991" s="609">
        <v>2.2540000000000001E-2</v>
      </c>
      <c r="C991" s="609">
        <v>0.11434999999999999</v>
      </c>
      <c r="D991" s="609">
        <v>0.21046000000000001</v>
      </c>
      <c r="E991" s="609">
        <v>0.12087000000000001</v>
      </c>
      <c r="F991" s="609">
        <v>2.0070000000000001E-2</v>
      </c>
      <c r="G991" s="609">
        <v>0.1008</v>
      </c>
    </row>
    <row r="992" spans="1:7">
      <c r="A992" s="608" t="s">
        <v>12792</v>
      </c>
      <c r="B992" s="609">
        <v>2.3089999999999999E-2</v>
      </c>
      <c r="C992" s="609">
        <v>0.11385000000000001</v>
      </c>
      <c r="D992" s="609">
        <v>0.20998</v>
      </c>
      <c r="E992" s="609">
        <v>0.12197</v>
      </c>
      <c r="F992" s="609">
        <v>1.983E-2</v>
      </c>
      <c r="G992" s="609">
        <v>0.10213999999999999</v>
      </c>
    </row>
    <row r="993" spans="1:7">
      <c r="A993" s="608" t="s">
        <v>12793</v>
      </c>
      <c r="B993" s="609">
        <v>2.3019999999999999E-2</v>
      </c>
      <c r="C993" s="609">
        <v>0.11434999999999999</v>
      </c>
      <c r="D993" s="609">
        <v>0.2099</v>
      </c>
      <c r="E993" s="609">
        <v>0.12179</v>
      </c>
      <c r="F993" s="609">
        <v>1.9769999999999999E-2</v>
      </c>
      <c r="G993" s="609">
        <v>0.10202</v>
      </c>
    </row>
    <row r="994" spans="1:7">
      <c r="A994" s="608" t="s">
        <v>12794</v>
      </c>
      <c r="B994" s="609">
        <v>2.2790000000000001E-2</v>
      </c>
      <c r="C994" s="609">
        <v>0.11412</v>
      </c>
      <c r="D994" s="609">
        <v>0.20976</v>
      </c>
      <c r="E994" s="609">
        <v>0.1207</v>
      </c>
      <c r="F994" s="609">
        <v>1.9970000000000002E-2</v>
      </c>
      <c r="G994" s="609">
        <v>0.10073</v>
      </c>
    </row>
    <row r="995" spans="1:7">
      <c r="A995" s="608" t="s">
        <v>12795</v>
      </c>
      <c r="B995" s="609">
        <v>2.2870000000000001E-2</v>
      </c>
      <c r="C995" s="609">
        <v>0.11379</v>
      </c>
      <c r="D995" s="609">
        <v>0.20968999999999999</v>
      </c>
      <c r="E995" s="609">
        <v>0.12167</v>
      </c>
      <c r="F995" s="609">
        <v>1.9820000000000001E-2</v>
      </c>
      <c r="G995" s="609">
        <v>0.10185</v>
      </c>
    </row>
    <row r="996" spans="1:7">
      <c r="A996" s="608" t="s">
        <v>12796</v>
      </c>
      <c r="B996" s="609">
        <v>2.2519999999999998E-2</v>
      </c>
      <c r="C996" s="609">
        <v>0.11446000000000001</v>
      </c>
      <c r="D996" s="609">
        <v>0.20967</v>
      </c>
      <c r="E996" s="609">
        <v>0.12096999999999999</v>
      </c>
      <c r="F996" s="609">
        <v>2.035E-2</v>
      </c>
      <c r="G996" s="609">
        <v>0.10062</v>
      </c>
    </row>
    <row r="997" spans="1:7">
      <c r="A997" s="608" t="s">
        <v>12797</v>
      </c>
      <c r="B997" s="609">
        <v>2.2370000000000001E-2</v>
      </c>
      <c r="C997" s="609">
        <v>0.11346000000000001</v>
      </c>
      <c r="D997" s="609">
        <v>0.2094</v>
      </c>
      <c r="E997" s="609">
        <v>0.12049</v>
      </c>
      <c r="F997" s="609">
        <v>2.0920000000000001E-2</v>
      </c>
      <c r="G997" s="609">
        <v>9.9570000000000006E-2</v>
      </c>
    </row>
    <row r="998" spans="1:7">
      <c r="A998" s="608" t="s">
        <v>12798</v>
      </c>
      <c r="B998" s="609">
        <v>2.2040000000000001E-2</v>
      </c>
      <c r="C998" s="609">
        <v>0.11371000000000001</v>
      </c>
      <c r="D998" s="609">
        <v>0.20935999999999999</v>
      </c>
      <c r="E998" s="609">
        <v>0.12033000000000001</v>
      </c>
      <c r="F998" s="609">
        <v>2.1270000000000001E-2</v>
      </c>
      <c r="G998" s="609">
        <v>9.9059999999999995E-2</v>
      </c>
    </row>
    <row r="999" spans="1:7">
      <c r="A999" s="608" t="s">
        <v>12799</v>
      </c>
      <c r="B999" s="609">
        <v>2.351E-2</v>
      </c>
      <c r="C999" s="609">
        <v>0.11413</v>
      </c>
      <c r="D999" s="609">
        <v>0.20957999999999999</v>
      </c>
      <c r="E999" s="609">
        <v>0.12117</v>
      </c>
      <c r="F999" s="609">
        <v>2.1100000000000001E-2</v>
      </c>
      <c r="G999" s="609">
        <v>0.10007000000000001</v>
      </c>
    </row>
    <row r="1000" spans="1:7">
      <c r="A1000" s="608" t="s">
        <v>12800</v>
      </c>
      <c r="B1000" s="609">
        <v>2.332E-2</v>
      </c>
      <c r="C1000" s="609">
        <v>0.11297</v>
      </c>
      <c r="D1000" s="609">
        <v>0.20930000000000001</v>
      </c>
      <c r="E1000" s="609">
        <v>0.12051000000000001</v>
      </c>
      <c r="F1000" s="609">
        <v>2.1139999999999999E-2</v>
      </c>
      <c r="G1000" s="609">
        <v>9.937E-2</v>
      </c>
    </row>
    <row r="1001" spans="1:7">
      <c r="A1001" s="608" t="s">
        <v>12801</v>
      </c>
      <c r="B1001" s="609">
        <v>2.342E-2</v>
      </c>
      <c r="C1001" s="609">
        <v>0.11304</v>
      </c>
      <c r="D1001" s="609">
        <v>0.20960000000000001</v>
      </c>
      <c r="E1001" s="609">
        <v>0.1208</v>
      </c>
      <c r="F1001" s="609">
        <v>2.1520000000000001E-2</v>
      </c>
      <c r="G1001" s="609">
        <v>9.9279999999999993E-2</v>
      </c>
    </row>
    <row r="1002" spans="1:7">
      <c r="A1002" s="608" t="s">
        <v>12802</v>
      </c>
      <c r="B1002" s="609">
        <v>2.3529999999999999E-2</v>
      </c>
      <c r="C1002" s="609">
        <v>0.11282</v>
      </c>
      <c r="D1002" s="609">
        <v>0.20951</v>
      </c>
      <c r="E1002" s="609">
        <v>0.121</v>
      </c>
      <c r="F1002" s="609">
        <v>2.1510000000000001E-2</v>
      </c>
      <c r="G1002" s="609">
        <v>9.9489999999999995E-2</v>
      </c>
    </row>
    <row r="1003" spans="1:7">
      <c r="A1003" s="608" t="s">
        <v>12803</v>
      </c>
      <c r="B1003" s="609">
        <v>2.3869999999999999E-2</v>
      </c>
      <c r="C1003" s="609">
        <v>0.11259</v>
      </c>
      <c r="D1003" s="609">
        <v>0.20945</v>
      </c>
      <c r="E1003" s="609">
        <v>0.12154</v>
      </c>
      <c r="F1003" s="609">
        <v>2.1700000000000001E-2</v>
      </c>
      <c r="G1003" s="609">
        <v>9.9839999999999998E-2</v>
      </c>
    </row>
    <row r="1004" spans="1:7">
      <c r="A1004" s="608" t="s">
        <v>12804</v>
      </c>
      <c r="B1004" s="609">
        <v>2.4170000000000001E-2</v>
      </c>
      <c r="C1004" s="609">
        <v>0.11125</v>
      </c>
      <c r="D1004" s="609">
        <v>0.20982999999999999</v>
      </c>
      <c r="E1004" s="609">
        <v>0.1217</v>
      </c>
      <c r="F1004" s="609">
        <v>2.1649999999999999E-2</v>
      </c>
      <c r="G1004" s="609">
        <v>0.10005</v>
      </c>
    </row>
    <row r="1005" spans="1:7">
      <c r="A1005" s="608" t="s">
        <v>12805</v>
      </c>
      <c r="B1005" s="609">
        <v>2.4039999999999999E-2</v>
      </c>
      <c r="C1005" s="609">
        <v>0.11088000000000001</v>
      </c>
      <c r="D1005" s="609">
        <v>0.20971000000000001</v>
      </c>
      <c r="E1005" s="609">
        <v>0.12127</v>
      </c>
      <c r="F1005" s="609">
        <v>2.205E-2</v>
      </c>
      <c r="G1005" s="609">
        <v>9.9220000000000003E-2</v>
      </c>
    </row>
    <row r="1006" spans="1:7">
      <c r="A1006" s="608" t="s">
        <v>12806</v>
      </c>
      <c r="B1006" s="609">
        <v>2.3959999999999999E-2</v>
      </c>
      <c r="C1006" s="609">
        <v>0.11088000000000001</v>
      </c>
      <c r="D1006" s="609">
        <v>0.20973</v>
      </c>
      <c r="E1006" s="609">
        <v>0.12103</v>
      </c>
      <c r="F1006" s="609">
        <v>2.2100000000000002E-2</v>
      </c>
      <c r="G1006" s="609">
        <v>9.8930000000000004E-2</v>
      </c>
    </row>
    <row r="1007" spans="1:7">
      <c r="A1007" s="608" t="s">
        <v>12807</v>
      </c>
      <c r="B1007" s="609">
        <v>2.3869999999999999E-2</v>
      </c>
      <c r="C1007" s="609">
        <v>0.11049</v>
      </c>
      <c r="D1007" s="609">
        <v>0.20968999999999999</v>
      </c>
      <c r="E1007" s="609">
        <v>0.12075</v>
      </c>
      <c r="F1007" s="609">
        <v>2.205E-2</v>
      </c>
      <c r="G1007" s="609">
        <v>9.8699999999999996E-2</v>
      </c>
    </row>
    <row r="1008" spans="1:7">
      <c r="A1008" s="608" t="s">
        <v>12808</v>
      </c>
      <c r="B1008" s="609">
        <v>2.358E-2</v>
      </c>
      <c r="C1008" s="609">
        <v>0.11051999999999999</v>
      </c>
      <c r="D1008" s="609">
        <v>0.20954999999999999</v>
      </c>
      <c r="E1008" s="609">
        <v>0.12058000000000001</v>
      </c>
      <c r="F1008" s="609">
        <v>2.197E-2</v>
      </c>
      <c r="G1008" s="609">
        <v>9.8610000000000003E-2</v>
      </c>
    </row>
    <row r="1009" spans="1:7">
      <c r="A1009" s="608" t="s">
        <v>12809</v>
      </c>
      <c r="B1009" s="609">
        <v>2.3650000000000001E-2</v>
      </c>
      <c r="C1009" s="609">
        <v>0.11131000000000001</v>
      </c>
      <c r="D1009" s="609">
        <v>0.21002000000000001</v>
      </c>
      <c r="E1009" s="609">
        <v>0.12126000000000001</v>
      </c>
      <c r="F1009" s="609">
        <v>2.2200000000000001E-2</v>
      </c>
      <c r="G1009" s="609">
        <v>9.9059999999999995E-2</v>
      </c>
    </row>
    <row r="1010" spans="1:7">
      <c r="A1010" s="608" t="s">
        <v>12810</v>
      </c>
      <c r="B1010" s="609">
        <v>2.368E-2</v>
      </c>
      <c r="C1010" s="609">
        <v>0.11043</v>
      </c>
      <c r="D1010" s="609">
        <v>0.21004999999999999</v>
      </c>
      <c r="E1010" s="609">
        <v>0.12138</v>
      </c>
      <c r="F1010" s="609">
        <v>2.23E-2</v>
      </c>
      <c r="G1010" s="609">
        <v>9.9080000000000001E-2</v>
      </c>
    </row>
    <row r="1011" spans="1:7">
      <c r="A1011" s="608" t="s">
        <v>12811</v>
      </c>
      <c r="B1011" s="609">
        <v>2.3910000000000001E-2</v>
      </c>
      <c r="C1011" s="609">
        <v>0.111</v>
      </c>
      <c r="D1011" s="609">
        <v>0.20946000000000001</v>
      </c>
      <c r="E1011" s="609">
        <v>0.12225</v>
      </c>
      <c r="F1011" s="609">
        <v>2.197E-2</v>
      </c>
      <c r="G1011" s="609">
        <v>0.10027999999999999</v>
      </c>
    </row>
    <row r="1012" spans="1:7">
      <c r="A1012" s="608" t="s">
        <v>12812</v>
      </c>
      <c r="B1012" s="609">
        <v>2.384E-2</v>
      </c>
      <c r="C1012" s="609">
        <v>0.11070000000000001</v>
      </c>
      <c r="D1012" s="609">
        <v>0.20935999999999999</v>
      </c>
      <c r="E1012" s="609">
        <v>0.12217</v>
      </c>
      <c r="F1012" s="609">
        <v>2.2069999999999999E-2</v>
      </c>
      <c r="G1012" s="609">
        <v>0.10009999999999999</v>
      </c>
    </row>
    <row r="1013" spans="1:7">
      <c r="A1013" s="608" t="s">
        <v>12813</v>
      </c>
      <c r="B1013" s="609">
        <v>2.3709999999999998E-2</v>
      </c>
      <c r="C1013" s="609">
        <v>0.10833</v>
      </c>
      <c r="D1013" s="609">
        <v>0.20931</v>
      </c>
      <c r="E1013" s="609">
        <v>0.12076000000000001</v>
      </c>
      <c r="F1013" s="609">
        <v>2.2100000000000002E-2</v>
      </c>
      <c r="G1013" s="609">
        <v>9.8659999999999998E-2</v>
      </c>
    </row>
    <row r="1014" spans="1:7">
      <c r="A1014" s="608" t="s">
        <v>12814</v>
      </c>
      <c r="B1014" s="609">
        <v>2.375E-2</v>
      </c>
      <c r="C1014" s="609">
        <v>0.10782</v>
      </c>
      <c r="D1014" s="609">
        <v>0.2072</v>
      </c>
      <c r="E1014" s="609">
        <v>0.12073</v>
      </c>
      <c r="F1014" s="609">
        <v>2.2249999999999999E-2</v>
      </c>
      <c r="G1014" s="609">
        <v>9.8479999999999998E-2</v>
      </c>
    </row>
    <row r="1015" spans="1:7">
      <c r="A1015" s="608" t="s">
        <v>12815</v>
      </c>
      <c r="B1015" s="609">
        <v>2.3699999999999999E-2</v>
      </c>
      <c r="C1015" s="609">
        <v>0.10831</v>
      </c>
      <c r="D1015" s="609">
        <v>0.20698</v>
      </c>
      <c r="E1015" s="609">
        <v>0.12078999999999999</v>
      </c>
      <c r="F1015" s="609">
        <v>2.2499999999999999E-2</v>
      </c>
      <c r="G1015" s="609">
        <v>9.8290000000000002E-2</v>
      </c>
    </row>
    <row r="1016" spans="1:7">
      <c r="A1016" s="608" t="s">
        <v>12816</v>
      </c>
      <c r="B1016" s="609">
        <v>2.385E-2</v>
      </c>
      <c r="C1016" s="609">
        <v>0.10799</v>
      </c>
      <c r="D1016" s="609">
        <v>0.20695</v>
      </c>
      <c r="E1016" s="609">
        <v>0.1208</v>
      </c>
      <c r="F1016" s="609">
        <v>2.2499999999999999E-2</v>
      </c>
      <c r="G1016" s="609">
        <v>9.8299999999999998E-2</v>
      </c>
    </row>
    <row r="1017" spans="1:7">
      <c r="A1017" s="608" t="s">
        <v>12817</v>
      </c>
      <c r="B1017" s="609">
        <v>2.375E-2</v>
      </c>
      <c r="C1017" s="609">
        <v>0.10831</v>
      </c>
      <c r="D1017" s="609">
        <v>0.20685999999999999</v>
      </c>
      <c r="E1017" s="609">
        <v>0.11952</v>
      </c>
      <c r="F1017" s="609">
        <v>2.2919999999999999E-2</v>
      </c>
      <c r="G1017" s="609">
        <v>9.6600000000000005E-2</v>
      </c>
    </row>
    <row r="1018" spans="1:7">
      <c r="A1018" s="608" t="s">
        <v>12818</v>
      </c>
      <c r="B1018" s="609">
        <v>2.3900000000000001E-2</v>
      </c>
      <c r="C1018" s="609">
        <v>0.1013</v>
      </c>
      <c r="D1018" s="609">
        <v>0.20687</v>
      </c>
      <c r="E1018" s="609">
        <v>0.11749</v>
      </c>
      <c r="F1018" s="609">
        <v>2.2720000000000001E-2</v>
      </c>
      <c r="G1018" s="609">
        <v>9.4769999999999993E-2</v>
      </c>
    </row>
    <row r="1019" spans="1:7">
      <c r="A1019" s="608" t="s">
        <v>12819</v>
      </c>
      <c r="B1019" s="609">
        <v>2.367E-2</v>
      </c>
      <c r="C1019" s="609">
        <v>0.10126</v>
      </c>
      <c r="D1019" s="609">
        <v>0.20485999999999999</v>
      </c>
      <c r="E1019" s="609">
        <v>0.11738999999999999</v>
      </c>
      <c r="F1019" s="609">
        <v>2.2800000000000001E-2</v>
      </c>
      <c r="G1019" s="609">
        <v>9.4589999999999994E-2</v>
      </c>
    </row>
    <row r="1020" spans="1:7">
      <c r="A1020" s="608" t="s">
        <v>12820</v>
      </c>
      <c r="B1020" s="609">
        <v>2.436E-2</v>
      </c>
      <c r="C1020" s="609">
        <v>0.10273</v>
      </c>
      <c r="D1020" s="609">
        <v>0.20480999999999999</v>
      </c>
      <c r="E1020" s="609">
        <v>0.11944</v>
      </c>
      <c r="F1020" s="609">
        <v>2.2519999999999998E-2</v>
      </c>
      <c r="G1020" s="609">
        <v>9.6920000000000006E-2</v>
      </c>
    </row>
    <row r="1021" spans="1:7">
      <c r="A1021" s="608" t="s">
        <v>12821</v>
      </c>
      <c r="B1021" s="609">
        <v>2.4410000000000001E-2</v>
      </c>
      <c r="C1021" s="609">
        <v>0.1018</v>
      </c>
      <c r="D1021" s="609">
        <v>0.20435</v>
      </c>
      <c r="E1021" s="609">
        <v>0.11906</v>
      </c>
      <c r="F1021" s="609">
        <v>2.2450000000000001E-2</v>
      </c>
      <c r="G1021" s="609">
        <v>9.6610000000000001E-2</v>
      </c>
    </row>
    <row r="1022" spans="1:7">
      <c r="A1022" s="608" t="s">
        <v>12822</v>
      </c>
      <c r="B1022" s="609">
        <v>2.4590000000000001E-2</v>
      </c>
      <c r="C1022" s="609">
        <v>0.10163</v>
      </c>
      <c r="D1022" s="609">
        <v>0.2034</v>
      </c>
      <c r="E1022" s="609">
        <v>0.1197</v>
      </c>
      <c r="F1022" s="609">
        <v>2.222E-2</v>
      </c>
      <c r="G1022" s="609">
        <v>9.7479999999999997E-2</v>
      </c>
    </row>
    <row r="1023" spans="1:7">
      <c r="A1023" s="608" t="s">
        <v>12823</v>
      </c>
      <c r="B1023" s="609">
        <v>2.477E-2</v>
      </c>
      <c r="C1023" s="609">
        <v>0.10062</v>
      </c>
      <c r="D1023" s="609">
        <v>0.20300000000000001</v>
      </c>
      <c r="E1023" s="609">
        <v>0.11956</v>
      </c>
      <c r="F1023" s="609">
        <v>2.1600000000000001E-2</v>
      </c>
      <c r="G1023" s="609">
        <v>9.7960000000000005E-2</v>
      </c>
    </row>
    <row r="1024" spans="1:7">
      <c r="A1024" s="608" t="s">
        <v>12824</v>
      </c>
      <c r="B1024" s="609">
        <v>2.3210000000000001E-2</v>
      </c>
      <c r="C1024" s="609">
        <v>0.10075000000000001</v>
      </c>
      <c r="D1024" s="609">
        <v>0.20268</v>
      </c>
      <c r="E1024" s="609">
        <v>0.11896</v>
      </c>
      <c r="F1024" s="609">
        <v>2.2519999999999998E-2</v>
      </c>
      <c r="G1024" s="609">
        <v>9.6439999999999998E-2</v>
      </c>
    </row>
    <row r="1025" spans="1:7">
      <c r="A1025" s="608" t="s">
        <v>12825</v>
      </c>
      <c r="B1025" s="609">
        <v>2.283E-2</v>
      </c>
      <c r="C1025" s="609">
        <v>0.10326</v>
      </c>
      <c r="D1025" s="609">
        <v>0.20141999999999999</v>
      </c>
      <c r="E1025" s="609">
        <v>0.11867999999999999</v>
      </c>
      <c r="F1025" s="609">
        <v>2.2720000000000001E-2</v>
      </c>
      <c r="G1025" s="609">
        <v>9.5960000000000004E-2</v>
      </c>
    </row>
    <row r="1026" spans="1:7">
      <c r="A1026" s="608" t="s">
        <v>12826</v>
      </c>
      <c r="B1026" s="609">
        <v>2.247E-2</v>
      </c>
      <c r="C1026" s="609">
        <v>0.10238</v>
      </c>
      <c r="D1026" s="609">
        <v>0.20130000000000001</v>
      </c>
      <c r="E1026" s="609">
        <v>0.11795</v>
      </c>
      <c r="F1026" s="609">
        <v>2.3019999999999999E-2</v>
      </c>
      <c r="G1026" s="609">
        <v>9.493E-2</v>
      </c>
    </row>
    <row r="1027" spans="1:7">
      <c r="A1027" s="608" t="s">
        <v>12827</v>
      </c>
      <c r="B1027" s="609">
        <v>2.24E-2</v>
      </c>
      <c r="C1027" s="609">
        <v>0.10279000000000001</v>
      </c>
      <c r="D1027" s="609">
        <v>0.20135</v>
      </c>
      <c r="E1027" s="609">
        <v>0.11774</v>
      </c>
      <c r="F1027" s="609">
        <v>2.307E-2</v>
      </c>
      <c r="G1027" s="609">
        <v>9.4670000000000004E-2</v>
      </c>
    </row>
    <row r="1028" spans="1:7">
      <c r="A1028" s="608" t="s">
        <v>12828</v>
      </c>
      <c r="B1028" s="609">
        <v>2.1850000000000001E-2</v>
      </c>
      <c r="C1028" s="609">
        <v>0.10227</v>
      </c>
      <c r="D1028" s="609">
        <v>0.20161000000000001</v>
      </c>
      <c r="E1028" s="609">
        <v>0.11612</v>
      </c>
      <c r="F1028" s="609">
        <v>2.342E-2</v>
      </c>
      <c r="G1028" s="609">
        <v>9.2700000000000005E-2</v>
      </c>
    </row>
    <row r="1029" spans="1:7">
      <c r="A1029" s="608" t="s">
        <v>12829</v>
      </c>
      <c r="B1029" s="609">
        <v>2.213E-2</v>
      </c>
      <c r="C1029" s="609">
        <v>0.10201</v>
      </c>
      <c r="D1029" s="609">
        <v>0.20451</v>
      </c>
      <c r="E1029" s="609">
        <v>0.11661000000000001</v>
      </c>
      <c r="F1029" s="609">
        <v>2.3220000000000001E-2</v>
      </c>
      <c r="G1029" s="609">
        <v>9.3390000000000001E-2</v>
      </c>
    </row>
    <row r="1030" spans="1:7">
      <c r="A1030" s="608" t="s">
        <v>12830</v>
      </c>
      <c r="B1030" s="609">
        <v>2.2210000000000001E-2</v>
      </c>
      <c r="C1030" s="609">
        <v>0.10596999999999999</v>
      </c>
      <c r="D1030" s="609">
        <v>0.20444999999999999</v>
      </c>
      <c r="E1030" s="609">
        <v>0.11916</v>
      </c>
      <c r="F1030" s="609">
        <v>2.2970000000000001E-2</v>
      </c>
      <c r="G1030" s="609">
        <v>9.6189999999999998E-2</v>
      </c>
    </row>
    <row r="1031" spans="1:7">
      <c r="A1031" s="608" t="s">
        <v>12831</v>
      </c>
      <c r="B1031" s="609">
        <v>2.2009999999999998E-2</v>
      </c>
      <c r="C1031" s="609">
        <v>0.10896</v>
      </c>
      <c r="D1031" s="609">
        <v>0.20433000000000001</v>
      </c>
      <c r="E1031" s="609">
        <v>0.12043</v>
      </c>
      <c r="F1031" s="609">
        <v>2.3300000000000001E-2</v>
      </c>
      <c r="G1031" s="609">
        <v>9.7129999999999994E-2</v>
      </c>
    </row>
    <row r="1032" spans="1:7">
      <c r="A1032" s="608" t="s">
        <v>12832</v>
      </c>
      <c r="B1032" s="609">
        <v>2.2249999999999999E-2</v>
      </c>
      <c r="C1032" s="609">
        <v>0.10891000000000001</v>
      </c>
      <c r="D1032" s="609">
        <v>0.20402000000000001</v>
      </c>
      <c r="E1032" s="609">
        <v>0.12093</v>
      </c>
      <c r="F1032" s="609">
        <v>2.375E-2</v>
      </c>
      <c r="G1032" s="609">
        <v>9.7180000000000002E-2</v>
      </c>
    </row>
    <row r="1033" spans="1:7">
      <c r="A1033" s="608" t="s">
        <v>12833</v>
      </c>
      <c r="B1033" s="609">
        <v>2.23E-2</v>
      </c>
      <c r="C1033" s="609">
        <v>0.10754</v>
      </c>
      <c r="D1033" s="609">
        <v>0.20415</v>
      </c>
      <c r="E1033" s="609">
        <v>0.12024</v>
      </c>
      <c r="F1033" s="609">
        <v>2.3800000000000002E-2</v>
      </c>
      <c r="G1033" s="609">
        <v>9.6439999999999998E-2</v>
      </c>
    </row>
    <row r="1034" spans="1:7">
      <c r="A1034" s="608" t="s">
        <v>12834</v>
      </c>
      <c r="B1034" s="609">
        <v>2.2069999999999999E-2</v>
      </c>
      <c r="C1034" s="609">
        <v>0.10463</v>
      </c>
      <c r="D1034" s="609">
        <v>0.20288</v>
      </c>
      <c r="E1034" s="609">
        <v>0.11866</v>
      </c>
      <c r="F1034" s="609">
        <v>2.4E-2</v>
      </c>
      <c r="G1034" s="609">
        <v>9.4659999999999994E-2</v>
      </c>
    </row>
    <row r="1035" spans="1:7">
      <c r="A1035" s="608" t="s">
        <v>12835</v>
      </c>
      <c r="B1035" s="609">
        <v>2.248E-2</v>
      </c>
      <c r="C1035" s="609">
        <v>0.1051</v>
      </c>
      <c r="D1035" s="609">
        <v>0.20183000000000001</v>
      </c>
      <c r="E1035" s="609">
        <v>0.11931</v>
      </c>
      <c r="F1035" s="609">
        <v>2.3650000000000001E-2</v>
      </c>
      <c r="G1035" s="609">
        <v>9.5659999999999995E-2</v>
      </c>
    </row>
    <row r="1036" spans="1:7">
      <c r="A1036" s="608" t="s">
        <v>12836</v>
      </c>
      <c r="B1036" s="609">
        <v>2.145E-2</v>
      </c>
      <c r="C1036" s="609">
        <v>0.10525</v>
      </c>
      <c r="D1036" s="609">
        <v>0.20199</v>
      </c>
      <c r="E1036" s="609">
        <v>0.11699</v>
      </c>
      <c r="F1036" s="609">
        <v>2.41E-2</v>
      </c>
      <c r="G1036" s="609">
        <v>9.289E-2</v>
      </c>
    </row>
    <row r="1037" spans="1:7">
      <c r="A1037" s="608" t="s">
        <v>12837</v>
      </c>
      <c r="B1037" s="609">
        <v>2.128E-2</v>
      </c>
      <c r="C1037" s="609">
        <v>0.1042</v>
      </c>
      <c r="D1037" s="609">
        <v>0.20426</v>
      </c>
      <c r="E1037" s="609">
        <v>0.11565</v>
      </c>
      <c r="F1037" s="609">
        <v>2.4420000000000001E-2</v>
      </c>
      <c r="G1037" s="609">
        <v>9.1230000000000006E-2</v>
      </c>
    </row>
    <row r="1038" spans="1:7">
      <c r="A1038" s="608" t="s">
        <v>12838</v>
      </c>
      <c r="B1038" s="609">
        <v>2.1219999999999999E-2</v>
      </c>
      <c r="C1038" s="609">
        <v>0.10332</v>
      </c>
      <c r="D1038" s="609">
        <v>0.20568</v>
      </c>
      <c r="E1038" s="609">
        <v>0.11544</v>
      </c>
      <c r="F1038" s="609">
        <v>2.445E-2</v>
      </c>
      <c r="G1038" s="609">
        <v>9.0990000000000001E-2</v>
      </c>
    </row>
    <row r="1039" spans="1:7">
      <c r="A1039" s="608" t="s">
        <v>12839</v>
      </c>
      <c r="B1039" s="609">
        <v>2.1190000000000001E-2</v>
      </c>
      <c r="C1039" s="609">
        <v>0.10424</v>
      </c>
      <c r="D1039" s="609">
        <v>0.20563999999999999</v>
      </c>
      <c r="E1039" s="609">
        <v>0.11554</v>
      </c>
      <c r="F1039" s="609">
        <v>2.445E-2</v>
      </c>
      <c r="G1039" s="609">
        <v>9.1090000000000004E-2</v>
      </c>
    </row>
    <row r="1040" spans="1:7">
      <c r="A1040" s="608" t="s">
        <v>12840</v>
      </c>
      <c r="B1040" s="609">
        <v>2.0709999999999999E-2</v>
      </c>
      <c r="C1040" s="609">
        <v>0.10281</v>
      </c>
      <c r="D1040" s="609">
        <v>0.20604</v>
      </c>
      <c r="E1040" s="609">
        <v>0.114</v>
      </c>
      <c r="F1040" s="609">
        <v>2.375E-2</v>
      </c>
      <c r="G1040" s="609">
        <v>9.0249999999999997E-2</v>
      </c>
    </row>
    <row r="1041" spans="1:7">
      <c r="A1041" s="608" t="s">
        <v>12841</v>
      </c>
      <c r="B1041" s="609">
        <v>2.0459999999999999E-2</v>
      </c>
      <c r="C1041" s="609">
        <v>0.10352</v>
      </c>
      <c r="D1041" s="609">
        <v>0.20573</v>
      </c>
      <c r="E1041" s="609">
        <v>0.11436</v>
      </c>
      <c r="F1041" s="609">
        <v>2.3800000000000002E-2</v>
      </c>
      <c r="G1041" s="609">
        <v>9.0560000000000002E-2</v>
      </c>
    </row>
    <row r="1042" spans="1:7">
      <c r="A1042" s="608" t="s">
        <v>12842</v>
      </c>
      <c r="B1042" s="609">
        <v>2.0369999999999999E-2</v>
      </c>
      <c r="C1042" s="609">
        <v>0.11402</v>
      </c>
      <c r="D1042" s="609">
        <v>0.20574999999999999</v>
      </c>
      <c r="E1042" s="609">
        <v>0.11901</v>
      </c>
      <c r="F1042" s="609">
        <v>2.3550000000000001E-2</v>
      </c>
      <c r="G1042" s="609">
        <v>9.5460000000000003E-2</v>
      </c>
    </row>
    <row r="1043" spans="1:7">
      <c r="A1043" s="608" t="s">
        <v>12843</v>
      </c>
      <c r="B1043" s="609">
        <v>2.0250000000000001E-2</v>
      </c>
      <c r="C1043" s="609">
        <v>0.11481</v>
      </c>
      <c r="D1043" s="609">
        <v>0.20558999999999999</v>
      </c>
      <c r="E1043" s="609">
        <v>0.11849</v>
      </c>
      <c r="F1043" s="609">
        <v>2.3650000000000001E-2</v>
      </c>
      <c r="G1043" s="609">
        <v>9.4839999999999994E-2</v>
      </c>
    </row>
    <row r="1044" spans="1:7">
      <c r="A1044" s="608" t="s">
        <v>12844</v>
      </c>
      <c r="B1044" s="609">
        <v>2.026E-2</v>
      </c>
      <c r="C1044" s="609">
        <v>0.10274</v>
      </c>
      <c r="D1044" s="609">
        <v>0.20362</v>
      </c>
      <c r="E1044" s="609">
        <v>0.11237</v>
      </c>
      <c r="F1044" s="609">
        <v>2.41E-2</v>
      </c>
      <c r="G1044" s="609">
        <v>8.8270000000000001E-2</v>
      </c>
    </row>
    <row r="1045" spans="1:7">
      <c r="A1045" s="608" t="s">
        <v>12845</v>
      </c>
      <c r="B1045" s="609">
        <v>2.0389999999999998E-2</v>
      </c>
      <c r="C1045" s="609">
        <v>0.10302</v>
      </c>
      <c r="D1045" s="609">
        <v>0.20352999999999999</v>
      </c>
      <c r="E1045" s="609">
        <v>0.11294999999999999</v>
      </c>
      <c r="F1045" s="609">
        <v>2.4299999999999999E-2</v>
      </c>
      <c r="G1045" s="609">
        <v>8.8650000000000007E-2</v>
      </c>
    </row>
    <row r="1046" spans="1:7">
      <c r="A1046" s="608" t="s">
        <v>12846</v>
      </c>
      <c r="B1046" s="609">
        <v>2.052E-2</v>
      </c>
      <c r="C1046" s="609">
        <v>0.10395</v>
      </c>
      <c r="D1046" s="609">
        <v>0.20335</v>
      </c>
      <c r="E1046" s="609">
        <v>0.11347</v>
      </c>
      <c r="F1046" s="609">
        <v>2.375E-2</v>
      </c>
      <c r="G1046" s="609">
        <v>8.9719999999999994E-2</v>
      </c>
    </row>
    <row r="1047" spans="1:7">
      <c r="A1047" s="608" t="s">
        <v>12847</v>
      </c>
      <c r="B1047" s="609">
        <v>2.0539999999999999E-2</v>
      </c>
      <c r="C1047" s="609">
        <v>0.10392999999999999</v>
      </c>
      <c r="D1047" s="609">
        <v>0.20319999999999999</v>
      </c>
      <c r="E1047" s="609">
        <v>0.11342000000000001</v>
      </c>
      <c r="F1047" s="609">
        <v>2.3349999999999999E-2</v>
      </c>
      <c r="G1047" s="609">
        <v>9.0069999999999997E-2</v>
      </c>
    </row>
    <row r="1048" spans="1:7">
      <c r="A1048" s="608" t="s">
        <v>12848</v>
      </c>
      <c r="B1048" s="609">
        <v>2.06E-2</v>
      </c>
      <c r="C1048" s="609">
        <v>0.10413</v>
      </c>
      <c r="D1048" s="609">
        <v>0.20313999999999999</v>
      </c>
      <c r="E1048" s="609">
        <v>0.11337</v>
      </c>
      <c r="F1048" s="609">
        <v>2.325E-2</v>
      </c>
      <c r="G1048" s="609">
        <v>9.0120000000000006E-2</v>
      </c>
    </row>
    <row r="1049" spans="1:7">
      <c r="A1049" s="608" t="s">
        <v>12849</v>
      </c>
      <c r="B1049" s="609">
        <v>2.0449999999999999E-2</v>
      </c>
      <c r="C1049" s="609">
        <v>0.10369</v>
      </c>
      <c r="D1049" s="609">
        <v>0.20330000000000001</v>
      </c>
      <c r="E1049" s="609">
        <v>0.11315</v>
      </c>
      <c r="F1049" s="609">
        <v>2.3099999999999999E-2</v>
      </c>
      <c r="G1049" s="609">
        <v>9.0050000000000005E-2</v>
      </c>
    </row>
    <row r="1050" spans="1:7">
      <c r="A1050" s="608" t="s">
        <v>12850</v>
      </c>
      <c r="B1050" s="609">
        <v>2.0760000000000001E-2</v>
      </c>
      <c r="C1050" s="609">
        <v>0.10349999999999999</v>
      </c>
      <c r="D1050" s="609">
        <v>0.20285</v>
      </c>
      <c r="E1050" s="609">
        <v>0.11355</v>
      </c>
      <c r="F1050" s="609">
        <v>2.2620000000000001E-2</v>
      </c>
      <c r="G1050" s="609">
        <v>9.0929999999999997E-2</v>
      </c>
    </row>
    <row r="1051" spans="1:7">
      <c r="A1051" s="608" t="s">
        <v>12851</v>
      </c>
      <c r="B1051" s="609">
        <v>2.0799999999999999E-2</v>
      </c>
      <c r="C1051" s="609">
        <v>0.104</v>
      </c>
      <c r="D1051" s="609">
        <v>0.20291999999999999</v>
      </c>
      <c r="E1051" s="609">
        <v>0.11405</v>
      </c>
      <c r="F1051" s="609">
        <v>2.2499999999999999E-2</v>
      </c>
      <c r="G1051" s="609">
        <v>9.1550000000000006E-2</v>
      </c>
    </row>
    <row r="1052" spans="1:7">
      <c r="A1052" s="608" t="s">
        <v>12852</v>
      </c>
      <c r="B1052" s="609">
        <v>2.078E-2</v>
      </c>
      <c r="C1052" s="609">
        <v>0.10372000000000001</v>
      </c>
      <c r="D1052" s="609">
        <v>0.20297000000000001</v>
      </c>
      <c r="E1052" s="609">
        <v>0.11407</v>
      </c>
      <c r="F1052" s="609">
        <v>2.2700000000000001E-2</v>
      </c>
      <c r="G1052" s="609">
        <v>9.1370000000000007E-2</v>
      </c>
    </row>
    <row r="1053" spans="1:7">
      <c r="A1053" s="608" t="s">
        <v>12853</v>
      </c>
      <c r="B1053" s="609">
        <v>2.0709999999999999E-2</v>
      </c>
      <c r="C1053" s="609">
        <v>0.10324999999999999</v>
      </c>
      <c r="D1053" s="609">
        <v>0.20297999999999999</v>
      </c>
      <c r="E1053" s="609">
        <v>0.11391</v>
      </c>
      <c r="F1053" s="609">
        <v>2.2519999999999998E-2</v>
      </c>
      <c r="G1053" s="609">
        <v>9.1389999999999999E-2</v>
      </c>
    </row>
    <row r="1054" spans="1:7">
      <c r="A1054" s="608" t="s">
        <v>12854</v>
      </c>
      <c r="B1054" s="609">
        <v>2.0789999999999999E-2</v>
      </c>
      <c r="C1054" s="609">
        <v>0.104</v>
      </c>
      <c r="D1054" s="609">
        <v>0.20493</v>
      </c>
      <c r="E1054" s="609">
        <v>0.11434</v>
      </c>
      <c r="F1054" s="609">
        <v>2.2620000000000001E-2</v>
      </c>
      <c r="G1054" s="609">
        <v>9.1719999999999996E-2</v>
      </c>
    </row>
    <row r="1055" spans="1:7">
      <c r="A1055" s="608" t="s">
        <v>12855</v>
      </c>
      <c r="B1055" s="609">
        <v>2.0719999999999999E-2</v>
      </c>
      <c r="C1055" s="609">
        <v>0.10397000000000001</v>
      </c>
      <c r="D1055" s="609">
        <v>0.20493</v>
      </c>
      <c r="E1055" s="609">
        <v>0.11434</v>
      </c>
      <c r="F1055" s="609">
        <v>2.2749999999999999E-2</v>
      </c>
      <c r="G1055" s="609">
        <v>9.1590000000000005E-2</v>
      </c>
    </row>
    <row r="1056" spans="1:7">
      <c r="A1056" s="608" t="s">
        <v>12856</v>
      </c>
      <c r="B1056" s="609">
        <v>2.069E-2</v>
      </c>
      <c r="C1056" s="609">
        <v>0.10285999999999999</v>
      </c>
      <c r="D1056" s="609">
        <v>0.20498</v>
      </c>
      <c r="E1056" s="609">
        <v>0.11403000000000001</v>
      </c>
      <c r="F1056" s="609">
        <v>2.265E-2</v>
      </c>
      <c r="G1056" s="609">
        <v>9.1380000000000003E-2</v>
      </c>
    </row>
    <row r="1057" spans="1:7">
      <c r="A1057" s="608" t="s">
        <v>12857</v>
      </c>
      <c r="B1057" s="609">
        <v>2.0449999999999999E-2</v>
      </c>
      <c r="C1057" s="609">
        <v>0.10298</v>
      </c>
      <c r="D1057" s="609">
        <v>0.20498</v>
      </c>
      <c r="E1057" s="609">
        <v>0.11360000000000001</v>
      </c>
      <c r="F1057" s="609">
        <v>2.3089999999999999E-2</v>
      </c>
      <c r="G1057" s="609">
        <v>9.0509999999999993E-2</v>
      </c>
    </row>
    <row r="1058" spans="1:7">
      <c r="A1058" s="608" t="s">
        <v>12858</v>
      </c>
      <c r="B1058" s="609">
        <v>2.0500000000000001E-2</v>
      </c>
      <c r="C1058" s="609">
        <v>0.10256999999999999</v>
      </c>
      <c r="D1058" s="609">
        <v>0.20499999999999999</v>
      </c>
      <c r="E1058" s="609">
        <v>0.11362</v>
      </c>
      <c r="F1058" s="609">
        <v>2.3019999999999999E-2</v>
      </c>
      <c r="G1058" s="609">
        <v>9.06E-2</v>
      </c>
    </row>
    <row r="1059" spans="1:7">
      <c r="A1059" s="608" t="s">
        <v>12859</v>
      </c>
      <c r="B1059" s="609">
        <v>2.0469999999999999E-2</v>
      </c>
      <c r="C1059" s="609">
        <v>0.10245</v>
      </c>
      <c r="D1059" s="609">
        <v>0.20518</v>
      </c>
      <c r="E1059" s="609">
        <v>0.11361</v>
      </c>
      <c r="F1059" s="609">
        <v>2.3099999999999999E-2</v>
      </c>
      <c r="G1059" s="609">
        <v>9.0509999999999993E-2</v>
      </c>
    </row>
    <row r="1060" spans="1:7">
      <c r="A1060" s="608" t="s">
        <v>12860</v>
      </c>
      <c r="B1060" s="609">
        <v>2.0590000000000001E-2</v>
      </c>
      <c r="C1060" s="609">
        <v>0.10284</v>
      </c>
      <c r="D1060" s="609">
        <v>0.20518</v>
      </c>
      <c r="E1060" s="609">
        <v>0.11397</v>
      </c>
      <c r="F1060" s="609">
        <v>2.3650000000000001E-2</v>
      </c>
      <c r="G1060" s="609">
        <v>9.0319999999999998E-2</v>
      </c>
    </row>
    <row r="1061" spans="1:7">
      <c r="A1061" s="608" t="s">
        <v>12861</v>
      </c>
      <c r="B1061" s="609">
        <v>2.0590000000000001E-2</v>
      </c>
      <c r="C1061" s="609">
        <v>0.10276</v>
      </c>
      <c r="D1061" s="609">
        <v>0.20472000000000001</v>
      </c>
      <c r="E1061" s="609">
        <v>0.11376</v>
      </c>
      <c r="F1061" s="609">
        <v>2.3650000000000001E-2</v>
      </c>
      <c r="G1061" s="609">
        <v>9.0109999999999996E-2</v>
      </c>
    </row>
    <row r="1062" spans="1:7">
      <c r="A1062" s="608" t="s">
        <v>12862</v>
      </c>
      <c r="B1062" s="609">
        <v>2.0629999999999999E-2</v>
      </c>
      <c r="C1062" s="609">
        <v>0.10288</v>
      </c>
      <c r="D1062" s="609">
        <v>0.20444999999999999</v>
      </c>
      <c r="E1062" s="609">
        <v>0.11393</v>
      </c>
      <c r="F1062" s="609">
        <v>2.3570000000000001E-2</v>
      </c>
      <c r="G1062" s="609">
        <v>9.0359999999999996E-2</v>
      </c>
    </row>
    <row r="1063" spans="1:7">
      <c r="A1063" s="608" t="s">
        <v>12863</v>
      </c>
      <c r="B1063" s="609">
        <v>2.0670000000000001E-2</v>
      </c>
      <c r="C1063" s="609">
        <v>0.10353</v>
      </c>
      <c r="D1063" s="609">
        <v>0.20394999999999999</v>
      </c>
      <c r="E1063" s="609">
        <v>0.11408</v>
      </c>
      <c r="F1063" s="609">
        <v>2.3640000000000001E-2</v>
      </c>
      <c r="G1063" s="609">
        <v>9.0440000000000006E-2</v>
      </c>
    </row>
    <row r="1064" spans="1:7">
      <c r="A1064" s="608" t="s">
        <v>12864</v>
      </c>
      <c r="B1064" s="609">
        <v>2.0729999999999998E-2</v>
      </c>
      <c r="C1064" s="609">
        <v>0.10351</v>
      </c>
      <c r="D1064" s="609">
        <v>0.20394999999999999</v>
      </c>
      <c r="E1064" s="609">
        <v>0.11423</v>
      </c>
      <c r="F1064" s="609">
        <v>2.3769999999999999E-2</v>
      </c>
      <c r="G1064" s="609">
        <v>9.0459999999999999E-2</v>
      </c>
    </row>
    <row r="1065" spans="1:7">
      <c r="A1065" s="608" t="s">
        <v>12865</v>
      </c>
      <c r="B1065" s="609">
        <v>2.0809999999999999E-2</v>
      </c>
      <c r="C1065" s="609">
        <v>0.10298</v>
      </c>
      <c r="D1065" s="609">
        <v>0.20374999999999999</v>
      </c>
      <c r="E1065" s="609">
        <v>0.11439000000000001</v>
      </c>
      <c r="F1065" s="609">
        <v>2.3949999999999999E-2</v>
      </c>
      <c r="G1065" s="609">
        <v>9.0440000000000006E-2</v>
      </c>
    </row>
    <row r="1066" spans="1:7">
      <c r="A1066" s="608" t="s">
        <v>12866</v>
      </c>
      <c r="B1066" s="609">
        <v>2.0899999999999998E-2</v>
      </c>
      <c r="C1066" s="609">
        <v>0.10249999999999999</v>
      </c>
      <c r="D1066" s="609">
        <v>0.20372000000000001</v>
      </c>
      <c r="E1066" s="609">
        <v>0.11455</v>
      </c>
      <c r="F1066" s="609">
        <v>2.402E-2</v>
      </c>
      <c r="G1066" s="609">
        <v>9.0529999999999999E-2</v>
      </c>
    </row>
    <row r="1067" spans="1:7">
      <c r="A1067" s="608" t="s">
        <v>12867</v>
      </c>
      <c r="B1067" s="609">
        <v>2.095E-2</v>
      </c>
      <c r="C1067" s="609">
        <v>0.10211000000000001</v>
      </c>
      <c r="D1067" s="609">
        <v>0.20372000000000001</v>
      </c>
      <c r="E1067" s="609">
        <v>0.1143</v>
      </c>
      <c r="F1067" s="609">
        <v>2.3769999999999999E-2</v>
      </c>
      <c r="G1067" s="609">
        <v>9.0529999999999999E-2</v>
      </c>
    </row>
    <row r="1068" spans="1:7">
      <c r="A1068" s="608" t="s">
        <v>12868</v>
      </c>
      <c r="B1068" s="609">
        <v>2.1170000000000001E-2</v>
      </c>
      <c r="C1068" s="609">
        <v>0.10149</v>
      </c>
      <c r="D1068" s="609">
        <v>0.20369000000000001</v>
      </c>
      <c r="E1068" s="609">
        <v>0.11448999999999999</v>
      </c>
      <c r="F1068" s="609">
        <v>2.4049999999999998E-2</v>
      </c>
      <c r="G1068" s="609">
        <v>9.0440000000000006E-2</v>
      </c>
    </row>
    <row r="1069" spans="1:7">
      <c r="A1069" s="608" t="s">
        <v>12869</v>
      </c>
      <c r="B1069" s="609">
        <v>2.1170000000000001E-2</v>
      </c>
      <c r="C1069" s="609">
        <v>0.10063</v>
      </c>
      <c r="D1069" s="609">
        <v>0.20387</v>
      </c>
      <c r="E1069" s="609">
        <v>0.11441999999999999</v>
      </c>
      <c r="F1069" s="609">
        <v>2.427E-2</v>
      </c>
      <c r="G1069" s="609">
        <v>9.0149999999999994E-2</v>
      </c>
    </row>
    <row r="1070" spans="1:7">
      <c r="A1070" s="608" t="s">
        <v>12870</v>
      </c>
      <c r="B1070" s="609">
        <v>2.1190000000000001E-2</v>
      </c>
      <c r="C1070" s="609">
        <v>0.10045999999999999</v>
      </c>
      <c r="D1070" s="609">
        <v>0.20380999999999999</v>
      </c>
      <c r="E1070" s="609">
        <v>0.11453000000000001</v>
      </c>
      <c r="F1070" s="609">
        <v>2.47E-2</v>
      </c>
      <c r="G1070" s="609">
        <v>8.9829999999999993E-2</v>
      </c>
    </row>
    <row r="1071" spans="1:7">
      <c r="A1071" s="608" t="s">
        <v>12871</v>
      </c>
      <c r="B1071" s="609">
        <v>2.104E-2</v>
      </c>
      <c r="C1071" s="609">
        <v>0.10106</v>
      </c>
      <c r="D1071" s="609">
        <v>0.20427999999999999</v>
      </c>
      <c r="E1071" s="609">
        <v>0.11448999999999999</v>
      </c>
      <c r="F1071" s="609">
        <v>2.495E-2</v>
      </c>
      <c r="G1071" s="609">
        <v>8.9539999999999995E-2</v>
      </c>
    </row>
    <row r="1072" spans="1:7">
      <c r="A1072" s="608" t="s">
        <v>12872</v>
      </c>
      <c r="B1072" s="609">
        <v>2.1129999999999999E-2</v>
      </c>
      <c r="C1072" s="609">
        <v>9.9110000000000004E-2</v>
      </c>
      <c r="D1072" s="609">
        <v>0.20441999999999999</v>
      </c>
      <c r="E1072" s="609">
        <v>0.11434999999999999</v>
      </c>
      <c r="F1072" s="609">
        <v>2.4969999999999999E-2</v>
      </c>
      <c r="G1072" s="609">
        <v>8.9380000000000001E-2</v>
      </c>
    </row>
    <row r="1073" spans="1:7">
      <c r="A1073" s="608" t="s">
        <v>12873</v>
      </c>
      <c r="B1073" s="609">
        <v>2.0830000000000001E-2</v>
      </c>
      <c r="C1073" s="609">
        <v>9.9540000000000003E-2</v>
      </c>
      <c r="D1073" s="609">
        <v>0.20308999999999999</v>
      </c>
      <c r="E1073" s="609">
        <v>0.11365</v>
      </c>
      <c r="F1073" s="609">
        <v>2.496E-2</v>
      </c>
      <c r="G1073" s="609">
        <v>8.8690000000000005E-2</v>
      </c>
    </row>
    <row r="1074" spans="1:7">
      <c r="A1074" s="608" t="s">
        <v>12874</v>
      </c>
      <c r="B1074" s="609">
        <v>2.06E-2</v>
      </c>
      <c r="C1074" s="609">
        <v>9.987E-2</v>
      </c>
      <c r="D1074" s="609">
        <v>0.20286999999999999</v>
      </c>
      <c r="E1074" s="609">
        <v>0.11366</v>
      </c>
      <c r="F1074" s="609">
        <v>2.5170000000000001E-2</v>
      </c>
      <c r="G1074" s="609">
        <v>8.8489999999999999E-2</v>
      </c>
    </row>
    <row r="1075" spans="1:7">
      <c r="A1075" s="608" t="s">
        <v>12875</v>
      </c>
      <c r="B1075" s="609">
        <v>2.0629999999999999E-2</v>
      </c>
      <c r="C1075" s="609">
        <v>0.10005</v>
      </c>
      <c r="D1075" s="609">
        <v>0.20283000000000001</v>
      </c>
      <c r="E1075" s="609">
        <v>0.11401</v>
      </c>
      <c r="F1075" s="609">
        <v>2.555E-2</v>
      </c>
      <c r="G1075" s="609">
        <v>8.8459999999999997E-2</v>
      </c>
    </row>
    <row r="1076" spans="1:7">
      <c r="A1076" s="608" t="s">
        <v>12876</v>
      </c>
      <c r="B1076" s="609">
        <v>2.061E-2</v>
      </c>
      <c r="C1076" s="609">
        <v>0.10038999999999999</v>
      </c>
      <c r="D1076" s="609">
        <v>0.20282</v>
      </c>
      <c r="E1076" s="609">
        <v>0.11421000000000001</v>
      </c>
      <c r="F1076" s="609">
        <v>2.5569999999999999E-2</v>
      </c>
      <c r="G1076" s="609">
        <v>8.8639999999999997E-2</v>
      </c>
    </row>
    <row r="1077" spans="1:7">
      <c r="A1077" s="608" t="s">
        <v>12877</v>
      </c>
      <c r="B1077" s="609">
        <v>2.07E-2</v>
      </c>
      <c r="C1077" s="609">
        <v>0.1007</v>
      </c>
      <c r="D1077" s="609">
        <v>0.20311000000000001</v>
      </c>
      <c r="E1077" s="609">
        <v>0.11433</v>
      </c>
      <c r="F1077" s="609">
        <v>2.5649999999999999E-2</v>
      </c>
      <c r="G1077" s="609">
        <v>8.8679999999999995E-2</v>
      </c>
    </row>
    <row r="1078" spans="1:7">
      <c r="A1078" s="608" t="s">
        <v>12878</v>
      </c>
      <c r="B1078" s="609">
        <v>2.068E-2</v>
      </c>
      <c r="C1078" s="609">
        <v>0.10083</v>
      </c>
      <c r="D1078" s="609">
        <v>0.20286999999999999</v>
      </c>
      <c r="E1078" s="609">
        <v>0.1145</v>
      </c>
      <c r="F1078" s="609">
        <v>2.5749999999999999E-2</v>
      </c>
      <c r="G1078" s="609">
        <v>8.8749999999999996E-2</v>
      </c>
    </row>
    <row r="1079" spans="1:7">
      <c r="A1079" s="608" t="s">
        <v>12879</v>
      </c>
      <c r="B1079" s="609">
        <v>2.0930000000000001E-2</v>
      </c>
      <c r="C1079" s="609">
        <v>0.10215</v>
      </c>
      <c r="D1079" s="609">
        <v>0.20301</v>
      </c>
      <c r="E1079" s="609">
        <v>0.11505</v>
      </c>
      <c r="F1079" s="609">
        <v>2.572E-2</v>
      </c>
      <c r="G1079" s="609">
        <v>8.9330000000000007E-2</v>
      </c>
    </row>
    <row r="1080" spans="1:7">
      <c r="A1080" s="608" t="s">
        <v>12880</v>
      </c>
      <c r="B1080" s="609">
        <v>2.0580000000000001E-2</v>
      </c>
      <c r="C1080" s="609">
        <v>0.10142</v>
      </c>
      <c r="D1080" s="609">
        <v>0.20283999999999999</v>
      </c>
      <c r="E1080" s="609">
        <v>0.11426</v>
      </c>
      <c r="F1080" s="609">
        <v>2.5850000000000001E-2</v>
      </c>
      <c r="G1080" s="609">
        <v>8.8410000000000002E-2</v>
      </c>
    </row>
    <row r="1081" spans="1:7">
      <c r="A1081" s="608" t="s">
        <v>12881</v>
      </c>
      <c r="B1081" s="609">
        <v>2.0619999999999999E-2</v>
      </c>
      <c r="C1081" s="609">
        <v>9.8269999999999996E-2</v>
      </c>
      <c r="D1081" s="609">
        <v>0.20296</v>
      </c>
      <c r="E1081" s="609">
        <v>0.11264</v>
      </c>
      <c r="F1081" s="609">
        <v>2.5700000000000001E-2</v>
      </c>
      <c r="G1081" s="609">
        <v>8.6940000000000003E-2</v>
      </c>
    </row>
    <row r="1082" spans="1:7">
      <c r="A1082" s="608" t="s">
        <v>12882</v>
      </c>
      <c r="B1082" s="609">
        <v>2.0619999999999999E-2</v>
      </c>
      <c r="C1082" s="609">
        <v>9.7000000000000003E-2</v>
      </c>
      <c r="D1082" s="609">
        <v>0.20225000000000001</v>
      </c>
      <c r="E1082" s="609">
        <v>0.11247</v>
      </c>
      <c r="F1082" s="609">
        <v>2.571E-2</v>
      </c>
      <c r="G1082" s="609">
        <v>8.6760000000000004E-2</v>
      </c>
    </row>
    <row r="1083" spans="1:7">
      <c r="A1083" s="608" t="s">
        <v>12883</v>
      </c>
      <c r="B1083" s="609">
        <v>1.9550000000000001E-2</v>
      </c>
      <c r="C1083" s="609">
        <v>9.7640000000000005E-2</v>
      </c>
      <c r="D1083" s="609">
        <v>0.20269999999999999</v>
      </c>
      <c r="E1083" s="609">
        <v>0.11273</v>
      </c>
      <c r="F1083" s="609">
        <v>2.5700000000000001E-2</v>
      </c>
      <c r="G1083" s="609">
        <v>8.7029999999999996E-2</v>
      </c>
    </row>
    <row r="1084" spans="1:7">
      <c r="A1084" s="608" t="s">
        <v>12884</v>
      </c>
      <c r="B1084" s="609">
        <v>1.959E-2</v>
      </c>
      <c r="C1084" s="609">
        <v>9.6579999999999999E-2</v>
      </c>
      <c r="D1084" s="609">
        <v>0.20213</v>
      </c>
      <c r="E1084" s="609">
        <v>0.11235000000000001</v>
      </c>
      <c r="F1084" s="609">
        <v>2.5499999999999998E-2</v>
      </c>
      <c r="G1084" s="609">
        <v>8.6849999999999997E-2</v>
      </c>
    </row>
    <row r="1085" spans="1:7">
      <c r="A1085" s="608" t="s">
        <v>12885</v>
      </c>
      <c r="B1085" s="609">
        <v>1.9740000000000001E-2</v>
      </c>
      <c r="C1085" s="609">
        <v>9.1469999999999996E-2</v>
      </c>
      <c r="D1085" s="609">
        <v>0.20249</v>
      </c>
      <c r="E1085" s="609">
        <v>0.11011</v>
      </c>
      <c r="F1085" s="609">
        <v>2.545E-2</v>
      </c>
      <c r="G1085" s="609">
        <v>8.4659999999999999E-2</v>
      </c>
    </row>
    <row r="1086" spans="1:7">
      <c r="A1086" s="608" t="s">
        <v>12886</v>
      </c>
      <c r="B1086" s="609">
        <v>1.966E-2</v>
      </c>
      <c r="C1086" s="609">
        <v>9.2619999999999994E-2</v>
      </c>
      <c r="D1086" s="609">
        <v>0.20211999999999999</v>
      </c>
      <c r="E1086" s="609">
        <v>0.11027000000000001</v>
      </c>
      <c r="F1086" s="609">
        <v>2.5700000000000001E-2</v>
      </c>
      <c r="G1086" s="609">
        <v>8.4570000000000006E-2</v>
      </c>
    </row>
    <row r="1087" spans="1:7">
      <c r="A1087" s="608" t="s">
        <v>12887</v>
      </c>
      <c r="B1087" s="609">
        <v>1.9740000000000001E-2</v>
      </c>
      <c r="C1087" s="609">
        <v>9.2359999999999998E-2</v>
      </c>
      <c r="D1087" s="609">
        <v>0.20166999999999999</v>
      </c>
      <c r="E1087" s="609">
        <v>0.11079</v>
      </c>
      <c r="F1087" s="609">
        <v>2.5399999999999999E-2</v>
      </c>
      <c r="G1087" s="609">
        <v>8.5389999999999994E-2</v>
      </c>
    </row>
    <row r="1088" spans="1:7">
      <c r="A1088" s="608" t="s">
        <v>12888</v>
      </c>
      <c r="B1088" s="609">
        <v>1.9730000000000001E-2</v>
      </c>
      <c r="C1088" s="609">
        <v>9.7600000000000006E-2</v>
      </c>
      <c r="D1088" s="609">
        <v>0.20301</v>
      </c>
      <c r="E1088" s="609">
        <v>0.1132</v>
      </c>
      <c r="F1088" s="609">
        <v>2.5219999999999999E-2</v>
      </c>
      <c r="G1088" s="609">
        <v>8.7980000000000003E-2</v>
      </c>
    </row>
    <row r="1089" spans="1:7">
      <c r="A1089" s="608" t="s">
        <v>12889</v>
      </c>
      <c r="B1089" s="609">
        <v>1.9789999999999999E-2</v>
      </c>
      <c r="C1089" s="609">
        <v>9.7229999999999997E-2</v>
      </c>
      <c r="D1089" s="609">
        <v>0.20286000000000001</v>
      </c>
      <c r="E1089" s="609">
        <v>0.11310000000000001</v>
      </c>
      <c r="F1089" s="609">
        <v>2.5399999999999999E-2</v>
      </c>
      <c r="G1089" s="609">
        <v>8.77E-2</v>
      </c>
    </row>
    <row r="1090" spans="1:7">
      <c r="A1090" s="608" t="s">
        <v>12890</v>
      </c>
      <c r="B1090" s="609">
        <v>1.9720000000000001E-2</v>
      </c>
      <c r="C1090" s="609">
        <v>9.7479999999999997E-2</v>
      </c>
      <c r="D1090" s="609">
        <v>0.20286999999999999</v>
      </c>
      <c r="E1090" s="609">
        <v>0.11277</v>
      </c>
      <c r="F1090" s="609">
        <v>2.53E-2</v>
      </c>
      <c r="G1090" s="609">
        <v>8.7470000000000006E-2</v>
      </c>
    </row>
    <row r="1091" spans="1:7">
      <c r="A1091" s="608" t="s">
        <v>12891</v>
      </c>
      <c r="B1091" s="609">
        <v>1.967E-2</v>
      </c>
      <c r="C1091" s="609">
        <v>9.7430000000000003E-2</v>
      </c>
      <c r="D1091" s="609">
        <v>0.20275000000000001</v>
      </c>
      <c r="E1091" s="609">
        <v>0.11226999999999999</v>
      </c>
      <c r="F1091" s="609">
        <v>2.5499999999999998E-2</v>
      </c>
      <c r="G1091" s="609">
        <v>8.677E-2</v>
      </c>
    </row>
    <row r="1092" spans="1:7">
      <c r="A1092" s="608" t="s">
        <v>12892</v>
      </c>
      <c r="B1092" s="609">
        <v>1.9609999999999999E-2</v>
      </c>
      <c r="C1092" s="609">
        <v>9.6579999999999999E-2</v>
      </c>
      <c r="D1092" s="609">
        <v>0.20255999999999999</v>
      </c>
      <c r="E1092" s="609">
        <v>0.11166</v>
      </c>
      <c r="F1092" s="609">
        <v>2.5430000000000001E-2</v>
      </c>
      <c r="G1092" s="609">
        <v>8.6230000000000001E-2</v>
      </c>
    </row>
    <row r="1093" spans="1:7">
      <c r="A1093" s="608" t="s">
        <v>12893</v>
      </c>
      <c r="B1093" s="609">
        <v>1.9570000000000001E-2</v>
      </c>
      <c r="C1093" s="609">
        <v>9.4719999999999999E-2</v>
      </c>
      <c r="D1093" s="609">
        <v>0.20257</v>
      </c>
      <c r="E1093" s="609">
        <v>0.1109</v>
      </c>
      <c r="F1093" s="609">
        <v>2.5569999999999999E-2</v>
      </c>
      <c r="G1093" s="609">
        <v>8.5330000000000003E-2</v>
      </c>
    </row>
    <row r="1094" spans="1:7">
      <c r="A1094" s="608" t="s">
        <v>12894</v>
      </c>
      <c r="B1094" s="609">
        <v>1.9630000000000002E-2</v>
      </c>
      <c r="C1094" s="609">
        <v>9.5070000000000002E-2</v>
      </c>
      <c r="D1094" s="609">
        <v>0.20249</v>
      </c>
      <c r="E1094" s="609">
        <v>0.11210000000000001</v>
      </c>
      <c r="F1094" s="609">
        <v>2.547E-2</v>
      </c>
      <c r="G1094" s="609">
        <v>8.6629999999999999E-2</v>
      </c>
    </row>
    <row r="1095" spans="1:7">
      <c r="A1095" s="608" t="s">
        <v>12895</v>
      </c>
      <c r="B1095" s="609">
        <v>1.967E-2</v>
      </c>
      <c r="C1095" s="609">
        <v>9.486E-2</v>
      </c>
      <c r="D1095" s="609">
        <v>0.20250000000000001</v>
      </c>
      <c r="E1095" s="609">
        <v>0.11301</v>
      </c>
      <c r="F1095" s="609">
        <v>2.5069999999999999E-2</v>
      </c>
      <c r="G1095" s="609">
        <v>8.7940000000000004E-2</v>
      </c>
    </row>
    <row r="1096" spans="1:7">
      <c r="A1096" s="608" t="s">
        <v>12896</v>
      </c>
      <c r="B1096" s="609">
        <v>1.942E-2</v>
      </c>
      <c r="C1096" s="609">
        <v>0.10348</v>
      </c>
      <c r="D1096" s="609">
        <v>0.20238</v>
      </c>
      <c r="E1096" s="609">
        <v>0.11642</v>
      </c>
      <c r="F1096" s="609">
        <v>2.5499999999999998E-2</v>
      </c>
      <c r="G1096" s="609">
        <v>9.0920000000000001E-2</v>
      </c>
    </row>
    <row r="1097" spans="1:7">
      <c r="A1097" s="608" t="s">
        <v>12897</v>
      </c>
      <c r="B1097" s="609">
        <v>1.942E-2</v>
      </c>
      <c r="C1097" s="609">
        <v>0.10227</v>
      </c>
      <c r="D1097" s="609">
        <v>0.2016</v>
      </c>
      <c r="E1097" s="609">
        <v>0.11788</v>
      </c>
      <c r="F1097" s="609">
        <v>2.5569999999999999E-2</v>
      </c>
      <c r="G1097" s="609">
        <v>9.2310000000000003E-2</v>
      </c>
    </row>
    <row r="1098" spans="1:7">
      <c r="A1098" s="608" t="s">
        <v>12898</v>
      </c>
      <c r="B1098" s="609">
        <v>1.959E-2</v>
      </c>
      <c r="C1098" s="609">
        <v>0.13999</v>
      </c>
      <c r="D1098" s="609">
        <v>0.20183000000000001</v>
      </c>
      <c r="E1098" s="609">
        <v>0.13652</v>
      </c>
      <c r="F1098" s="609">
        <v>2.555E-2</v>
      </c>
      <c r="G1098" s="609">
        <v>0.11097</v>
      </c>
    </row>
    <row r="1099" spans="1:7">
      <c r="A1099" s="608" t="s">
        <v>12899</v>
      </c>
      <c r="B1099" s="609">
        <v>1.9900000000000001E-2</v>
      </c>
      <c r="C1099" s="609">
        <v>0.13915</v>
      </c>
      <c r="D1099" s="609">
        <v>0.20014000000000001</v>
      </c>
      <c r="E1099" s="609">
        <v>0.13619999999999999</v>
      </c>
      <c r="F1099" s="609">
        <v>2.5489999999999999E-2</v>
      </c>
      <c r="G1099" s="609">
        <v>0.11071</v>
      </c>
    </row>
    <row r="1100" spans="1:7">
      <c r="A1100" s="608" t="s">
        <v>12900</v>
      </c>
      <c r="B1100" s="609">
        <v>1.985E-2</v>
      </c>
      <c r="C1100" s="609">
        <v>0.13986000000000001</v>
      </c>
      <c r="D1100" s="609">
        <v>0.20008999999999999</v>
      </c>
      <c r="E1100" s="609">
        <v>0.13611000000000001</v>
      </c>
      <c r="F1100" s="609">
        <v>2.5489999999999999E-2</v>
      </c>
      <c r="G1100" s="609">
        <v>0.11062</v>
      </c>
    </row>
    <row r="1101" spans="1:7">
      <c r="A1101" s="608" t="s">
        <v>12901</v>
      </c>
      <c r="B1101" s="609">
        <v>1.9769999999999999E-2</v>
      </c>
      <c r="C1101" s="609">
        <v>0.13800000000000001</v>
      </c>
      <c r="D1101" s="609">
        <v>0.20005999999999999</v>
      </c>
      <c r="E1101" s="609">
        <v>0.13442000000000001</v>
      </c>
      <c r="F1101" s="609">
        <v>2.5770000000000001E-2</v>
      </c>
      <c r="G1101" s="609">
        <v>0.10865</v>
      </c>
    </row>
    <row r="1102" spans="1:7">
      <c r="A1102" s="608" t="s">
        <v>12902</v>
      </c>
      <c r="B1102" s="609">
        <v>1.9769999999999999E-2</v>
      </c>
      <c r="C1102" s="609">
        <v>0.13034000000000001</v>
      </c>
      <c r="D1102" s="609">
        <v>0.19994000000000001</v>
      </c>
      <c r="E1102" s="609">
        <v>0.13070000000000001</v>
      </c>
      <c r="F1102" s="609">
        <v>2.53E-2</v>
      </c>
      <c r="G1102" s="609">
        <v>0.10539999999999999</v>
      </c>
    </row>
    <row r="1103" spans="1:7">
      <c r="A1103" s="608" t="s">
        <v>12903</v>
      </c>
      <c r="B1103" s="609">
        <v>1.9300000000000001E-2</v>
      </c>
      <c r="C1103" s="609">
        <v>0.12816</v>
      </c>
      <c r="D1103" s="609">
        <v>0.20044999999999999</v>
      </c>
      <c r="E1103" s="609">
        <v>0.12873999999999999</v>
      </c>
      <c r="F1103" s="609">
        <v>2.555E-2</v>
      </c>
      <c r="G1103" s="609">
        <v>0.10319</v>
      </c>
    </row>
    <row r="1104" spans="1:7">
      <c r="A1104" s="608" t="s">
        <v>12904</v>
      </c>
      <c r="B1104" s="609">
        <v>1.9400000000000001E-2</v>
      </c>
      <c r="C1104" s="609">
        <v>0.12803999999999999</v>
      </c>
      <c r="D1104" s="609">
        <v>0.20058000000000001</v>
      </c>
      <c r="E1104" s="609">
        <v>0.12887999999999999</v>
      </c>
      <c r="F1104" s="609">
        <v>2.5600000000000001E-2</v>
      </c>
      <c r="G1104" s="609">
        <v>0.10328</v>
      </c>
    </row>
    <row r="1105" spans="1:7">
      <c r="A1105" s="608" t="s">
        <v>12905</v>
      </c>
      <c r="B1105" s="609">
        <v>1.9179999999999999E-2</v>
      </c>
      <c r="C1105" s="609">
        <v>0.12748999999999999</v>
      </c>
      <c r="D1105" s="609">
        <v>0.20043</v>
      </c>
      <c r="E1105" s="609">
        <v>0.12819</v>
      </c>
      <c r="F1105" s="609">
        <v>2.5749999999999999E-2</v>
      </c>
      <c r="G1105" s="609">
        <v>0.10244</v>
      </c>
    </row>
    <row r="1106" spans="1:7">
      <c r="A1106" s="608" t="s">
        <v>12906</v>
      </c>
      <c r="B1106" s="609">
        <v>1.9120000000000002E-2</v>
      </c>
      <c r="C1106" s="609">
        <v>0.12620999999999999</v>
      </c>
      <c r="D1106" s="609">
        <v>0.20057</v>
      </c>
      <c r="E1106" s="609">
        <v>0.12803999999999999</v>
      </c>
      <c r="F1106" s="609">
        <v>2.6079999999999999E-2</v>
      </c>
      <c r="G1106" s="609">
        <v>0.10196</v>
      </c>
    </row>
    <row r="1107" spans="1:7">
      <c r="A1107" s="608" t="s">
        <v>12907</v>
      </c>
      <c r="B1107" s="609">
        <v>1.908E-2</v>
      </c>
      <c r="C1107" s="609">
        <v>0.13611000000000001</v>
      </c>
      <c r="D1107" s="609">
        <v>0.2006</v>
      </c>
      <c r="E1107" s="609">
        <v>0.13284000000000001</v>
      </c>
      <c r="F1107" s="609">
        <v>2.5999999999999999E-2</v>
      </c>
      <c r="G1107" s="609">
        <v>0.10684</v>
      </c>
    </row>
    <row r="1108" spans="1:7">
      <c r="A1108" s="608" t="s">
        <v>12908</v>
      </c>
      <c r="B1108" s="609">
        <v>1.9089999999999999E-2</v>
      </c>
      <c r="C1108" s="609">
        <v>0.13328000000000001</v>
      </c>
      <c r="D1108" s="609">
        <v>0.20039000000000001</v>
      </c>
      <c r="E1108" s="609">
        <v>0.13195000000000001</v>
      </c>
      <c r="F1108" s="609">
        <v>2.613E-2</v>
      </c>
      <c r="G1108" s="609">
        <v>0.10582</v>
      </c>
    </row>
    <row r="1109" spans="1:7">
      <c r="A1109" s="608" t="s">
        <v>12909</v>
      </c>
      <c r="B1109" s="609">
        <v>1.925E-2</v>
      </c>
      <c r="C1109" s="609">
        <v>0.13342999999999999</v>
      </c>
      <c r="D1109" s="609">
        <v>0.20035</v>
      </c>
      <c r="E1109" s="609">
        <v>0.13252</v>
      </c>
      <c r="F1109" s="609">
        <v>2.5950000000000001E-2</v>
      </c>
      <c r="G1109" s="609">
        <v>0.10657</v>
      </c>
    </row>
    <row r="1110" spans="1:7">
      <c r="A1110" s="608" t="s">
        <v>12910</v>
      </c>
      <c r="B1110" s="609">
        <v>1.9050000000000001E-2</v>
      </c>
      <c r="C1110" s="609">
        <v>0.13353000000000001</v>
      </c>
      <c r="D1110" s="609">
        <v>0.20038</v>
      </c>
      <c r="E1110" s="609">
        <v>0.13213</v>
      </c>
      <c r="F1110" s="609">
        <v>2.6120000000000001E-2</v>
      </c>
      <c r="G1110" s="609">
        <v>0.10600999999999999</v>
      </c>
    </row>
    <row r="1111" spans="1:7">
      <c r="A1111" s="608" t="s">
        <v>12911</v>
      </c>
      <c r="B1111" s="609">
        <v>1.9210000000000001E-2</v>
      </c>
      <c r="C1111" s="609">
        <v>0.13325999999999999</v>
      </c>
      <c r="D1111" s="609">
        <v>0.20053000000000001</v>
      </c>
      <c r="E1111" s="609">
        <v>0.13234000000000001</v>
      </c>
      <c r="F1111" s="609">
        <v>2.6120000000000001E-2</v>
      </c>
      <c r="G1111" s="609">
        <v>0.10621999999999999</v>
      </c>
    </row>
    <row r="1112" spans="1:7">
      <c r="A1112" s="608" t="s">
        <v>12912</v>
      </c>
      <c r="B1112" s="609">
        <v>1.8960000000000001E-2</v>
      </c>
      <c r="C1112" s="609">
        <v>0.13220000000000001</v>
      </c>
      <c r="D1112" s="609">
        <v>0.20047000000000001</v>
      </c>
      <c r="E1112" s="609">
        <v>0.13084000000000001</v>
      </c>
      <c r="F1112" s="609">
        <v>2.6499999999999999E-2</v>
      </c>
      <c r="G1112" s="609">
        <v>0.10434</v>
      </c>
    </row>
    <row r="1113" spans="1:7">
      <c r="A1113" s="608" t="s">
        <v>12913</v>
      </c>
      <c r="B1113" s="609">
        <v>1.8749999999999999E-2</v>
      </c>
      <c r="C1113" s="609">
        <v>0.13203000000000001</v>
      </c>
      <c r="D1113" s="609">
        <v>0.20055999999999999</v>
      </c>
      <c r="E1113" s="609">
        <v>0.13023000000000001</v>
      </c>
      <c r="F1113" s="609">
        <v>2.6769999999999999E-2</v>
      </c>
      <c r="G1113" s="609">
        <v>0.10346</v>
      </c>
    </row>
    <row r="1114" spans="1:7">
      <c r="A1114" s="608" t="s">
        <v>12914</v>
      </c>
      <c r="B1114" s="609">
        <v>1.8579999999999999E-2</v>
      </c>
      <c r="C1114" s="609">
        <v>0.13197999999999999</v>
      </c>
      <c r="D1114" s="609">
        <v>0.20047999999999999</v>
      </c>
      <c r="E1114" s="609">
        <v>0.12975999999999999</v>
      </c>
      <c r="F1114" s="609">
        <v>2.7099999999999999E-2</v>
      </c>
      <c r="G1114" s="609">
        <v>0.10266</v>
      </c>
    </row>
    <row r="1115" spans="1:7">
      <c r="A1115" s="608" t="s">
        <v>12915</v>
      </c>
      <c r="B1115" s="609">
        <v>1.823E-2</v>
      </c>
      <c r="C1115" s="609">
        <v>0.13095999999999999</v>
      </c>
      <c r="D1115" s="609">
        <v>0.20014000000000001</v>
      </c>
      <c r="E1115" s="609">
        <v>0.12856999999999999</v>
      </c>
      <c r="F1115" s="609">
        <v>2.7150000000000001E-2</v>
      </c>
      <c r="G1115" s="609">
        <v>0.10142</v>
      </c>
    </row>
    <row r="1116" spans="1:7">
      <c r="A1116" s="608" t="s">
        <v>12916</v>
      </c>
      <c r="B1116" s="609">
        <v>1.8159999999999999E-2</v>
      </c>
      <c r="C1116" s="609">
        <v>0.13159999999999999</v>
      </c>
      <c r="D1116" s="609">
        <v>0.19997999999999999</v>
      </c>
      <c r="E1116" s="609">
        <v>0.12914999999999999</v>
      </c>
      <c r="F1116" s="609">
        <v>2.7300000000000001E-2</v>
      </c>
      <c r="G1116" s="609">
        <v>0.10185</v>
      </c>
    </row>
    <row r="1117" spans="1:7">
      <c r="A1117" s="608" t="s">
        <v>12917</v>
      </c>
      <c r="B1117" s="609">
        <v>1.8290000000000001E-2</v>
      </c>
      <c r="C1117" s="609">
        <v>0.13481000000000001</v>
      </c>
      <c r="D1117" s="609">
        <v>0.19982</v>
      </c>
      <c r="E1117" s="609">
        <v>0.13045999999999999</v>
      </c>
      <c r="F1117" s="609">
        <v>2.707E-2</v>
      </c>
      <c r="G1117" s="609">
        <v>0.10339</v>
      </c>
    </row>
    <row r="1118" spans="1:7">
      <c r="A1118" s="608" t="s">
        <v>12918</v>
      </c>
      <c r="B1118" s="609">
        <v>1.814E-2</v>
      </c>
      <c r="C1118" s="609">
        <v>0.13461000000000001</v>
      </c>
      <c r="D1118" s="609">
        <v>0.19989000000000001</v>
      </c>
      <c r="E1118" s="609">
        <v>0.13014000000000001</v>
      </c>
      <c r="F1118" s="609">
        <v>2.7519999999999999E-2</v>
      </c>
      <c r="G1118" s="609">
        <v>0.10262</v>
      </c>
    </row>
    <row r="1119" spans="1:7">
      <c r="A1119" s="608" t="s">
        <v>12919</v>
      </c>
      <c r="B1119" s="609">
        <v>1.83E-2</v>
      </c>
      <c r="C1119" s="609">
        <v>0.13417999999999999</v>
      </c>
      <c r="D1119" s="609">
        <v>0.19983000000000001</v>
      </c>
      <c r="E1119" s="609">
        <v>0.13184999999999999</v>
      </c>
      <c r="F1119" s="609">
        <v>2.717E-2</v>
      </c>
      <c r="G1119" s="609">
        <v>0.10468</v>
      </c>
    </row>
    <row r="1120" spans="1:7">
      <c r="A1120" s="608" t="s">
        <v>12920</v>
      </c>
      <c r="B1120" s="609">
        <v>1.8339999999999999E-2</v>
      </c>
      <c r="C1120" s="609">
        <v>0.15321000000000001</v>
      </c>
      <c r="D1120" s="609">
        <v>0.20082</v>
      </c>
      <c r="E1120" s="609">
        <v>0.14269999999999999</v>
      </c>
      <c r="F1120" s="609">
        <v>2.7349999999999999E-2</v>
      </c>
      <c r="G1120" s="609">
        <v>0.11534999999999999</v>
      </c>
    </row>
    <row r="1121" spans="1:7">
      <c r="A1121" s="608" t="s">
        <v>12921</v>
      </c>
      <c r="B1121" s="609">
        <v>1.847E-2</v>
      </c>
      <c r="C1121" s="609">
        <v>0.15378</v>
      </c>
      <c r="D1121" s="609">
        <v>0.20041</v>
      </c>
      <c r="E1121" s="609">
        <v>0.14333000000000001</v>
      </c>
      <c r="F1121" s="609">
        <v>2.7019999999999999E-2</v>
      </c>
      <c r="G1121" s="609">
        <v>0.11631</v>
      </c>
    </row>
    <row r="1122" spans="1:7">
      <c r="A1122" s="608" t="s">
        <v>12922</v>
      </c>
      <c r="B1122" s="609">
        <v>1.8599999999999998E-2</v>
      </c>
      <c r="C1122" s="609">
        <v>0.15381</v>
      </c>
      <c r="D1122" s="609">
        <v>0.20011999999999999</v>
      </c>
      <c r="E1122" s="609">
        <v>0.14383000000000001</v>
      </c>
      <c r="F1122" s="609">
        <v>2.6950000000000002E-2</v>
      </c>
      <c r="G1122" s="609">
        <v>0.11688</v>
      </c>
    </row>
    <row r="1123" spans="1:7">
      <c r="A1123" s="608" t="s">
        <v>12923</v>
      </c>
      <c r="B1123" s="609">
        <v>1.8610000000000002E-2</v>
      </c>
      <c r="C1123" s="609">
        <v>0.15296000000000001</v>
      </c>
      <c r="D1123" s="609">
        <v>0.19950999999999999</v>
      </c>
      <c r="E1123" s="609">
        <v>0.14379</v>
      </c>
      <c r="F1123" s="609">
        <v>2.6950000000000002E-2</v>
      </c>
      <c r="G1123" s="609">
        <v>0.11684</v>
      </c>
    </row>
    <row r="1124" spans="1:7">
      <c r="A1124" s="608" t="s">
        <v>12924</v>
      </c>
      <c r="B1124" s="609">
        <v>1.8339999999999999E-2</v>
      </c>
      <c r="C1124" s="609">
        <v>0.15332999999999999</v>
      </c>
      <c r="D1124" s="609">
        <v>0.19949</v>
      </c>
      <c r="E1124" s="609">
        <v>0.14287</v>
      </c>
      <c r="F1124" s="609">
        <v>2.6870000000000002E-2</v>
      </c>
      <c r="G1124" s="609">
        <v>0.11600000000000001</v>
      </c>
    </row>
    <row r="1125" spans="1:7">
      <c r="A1125" s="608" t="s">
        <v>12925</v>
      </c>
      <c r="B1125" s="609">
        <v>1.8249999999999999E-2</v>
      </c>
      <c r="C1125" s="609">
        <v>0.15347</v>
      </c>
      <c r="D1125" s="609">
        <v>0.20604</v>
      </c>
      <c r="E1125" s="609">
        <v>0.1424</v>
      </c>
      <c r="F1125" s="609">
        <v>2.7220000000000001E-2</v>
      </c>
      <c r="G1125" s="609">
        <v>0.11518</v>
      </c>
    </row>
    <row r="1126" spans="1:7">
      <c r="A1126" s="608" t="s">
        <v>12926</v>
      </c>
      <c r="B1126" s="609">
        <v>1.8329999999999999E-2</v>
      </c>
      <c r="C1126" s="609">
        <v>0.15365999999999999</v>
      </c>
      <c r="D1126" s="609">
        <v>0.20538999999999999</v>
      </c>
      <c r="E1126" s="609">
        <v>0.14258999999999999</v>
      </c>
      <c r="F1126" s="609">
        <v>2.7199999999999998E-2</v>
      </c>
      <c r="G1126" s="609">
        <v>0.11539000000000001</v>
      </c>
    </row>
    <row r="1127" spans="1:7">
      <c r="A1127" s="608" t="s">
        <v>12927</v>
      </c>
      <c r="B1127" s="609">
        <v>1.8319999999999999E-2</v>
      </c>
      <c r="C1127" s="609">
        <v>0.15240999999999999</v>
      </c>
      <c r="D1127" s="609">
        <v>0.20601</v>
      </c>
      <c r="E1127" s="609">
        <v>0.14210999999999999</v>
      </c>
      <c r="F1127" s="609">
        <v>2.7199999999999998E-2</v>
      </c>
      <c r="G1127" s="609">
        <v>0.11491</v>
      </c>
    </row>
    <row r="1128" spans="1:7">
      <c r="A1128" s="608" t="s">
        <v>12928</v>
      </c>
      <c r="B1128" s="609">
        <v>1.8270000000000002E-2</v>
      </c>
      <c r="C1128" s="609">
        <v>0.15225</v>
      </c>
      <c r="D1128" s="609">
        <v>0.20602999999999999</v>
      </c>
      <c r="E1128" s="609">
        <v>0.14185</v>
      </c>
      <c r="F1128" s="609">
        <v>2.7400000000000001E-2</v>
      </c>
      <c r="G1128" s="609">
        <v>0.11445</v>
      </c>
    </row>
    <row r="1129" spans="1:7">
      <c r="A1129" s="608" t="s">
        <v>12929</v>
      </c>
      <c r="B1129" s="609">
        <v>1.8350000000000002E-2</v>
      </c>
      <c r="C1129" s="609">
        <v>0.15049999999999999</v>
      </c>
      <c r="D1129" s="609">
        <v>0.20598</v>
      </c>
      <c r="E1129" s="609">
        <v>0.14116999999999999</v>
      </c>
      <c r="F1129" s="609">
        <v>2.7650000000000001E-2</v>
      </c>
      <c r="G1129" s="609">
        <v>0.11352</v>
      </c>
    </row>
    <row r="1130" spans="1:7">
      <c r="A1130" s="608" t="s">
        <v>12930</v>
      </c>
      <c r="B1130" s="609">
        <v>1.8380000000000001E-2</v>
      </c>
      <c r="C1130" s="609">
        <v>0.15068000000000001</v>
      </c>
      <c r="D1130" s="609">
        <v>0.20598</v>
      </c>
      <c r="E1130" s="609">
        <v>0.14133999999999999</v>
      </c>
      <c r="F1130" s="609">
        <v>2.75E-2</v>
      </c>
      <c r="G1130" s="609">
        <v>0.11384</v>
      </c>
    </row>
    <row r="1131" spans="1:7">
      <c r="A1131" s="608" t="s">
        <v>12931</v>
      </c>
      <c r="B1131" s="609">
        <v>1.8460000000000001E-2</v>
      </c>
      <c r="C1131" s="609">
        <v>0.15045</v>
      </c>
      <c r="D1131" s="609">
        <v>0.20612</v>
      </c>
      <c r="E1131" s="609">
        <v>0.14146</v>
      </c>
      <c r="F1131" s="609">
        <v>2.7969999999999998E-2</v>
      </c>
      <c r="G1131" s="609">
        <v>0.11348999999999999</v>
      </c>
    </row>
    <row r="1132" spans="1:7">
      <c r="A1132" s="608" t="s">
        <v>12932</v>
      </c>
      <c r="B1132" s="609">
        <v>1.831E-2</v>
      </c>
      <c r="C1132" s="609">
        <v>0.15076999999999999</v>
      </c>
      <c r="D1132" s="609">
        <v>0.20610000000000001</v>
      </c>
      <c r="E1132" s="609">
        <v>0.14137</v>
      </c>
      <c r="F1132" s="609">
        <v>2.7820000000000001E-2</v>
      </c>
      <c r="G1132" s="609">
        <v>0.11355</v>
      </c>
    </row>
    <row r="1133" spans="1:7">
      <c r="A1133" s="608" t="s">
        <v>12933</v>
      </c>
      <c r="B1133" s="609">
        <v>1.839E-2</v>
      </c>
      <c r="C1133" s="609">
        <v>0.14985000000000001</v>
      </c>
      <c r="D1133" s="609">
        <v>0.20707999999999999</v>
      </c>
      <c r="E1133" s="609">
        <v>0.14168</v>
      </c>
      <c r="F1133" s="609">
        <v>2.8150000000000001E-2</v>
      </c>
      <c r="G1133" s="609">
        <v>0.11353000000000001</v>
      </c>
    </row>
    <row r="1134" spans="1:7">
      <c r="A1134" s="608" t="s">
        <v>12934</v>
      </c>
      <c r="B1134" s="609">
        <v>1.8180000000000002E-2</v>
      </c>
      <c r="C1134" s="609">
        <v>0.14896999999999999</v>
      </c>
      <c r="D1134" s="609">
        <v>0.20588999999999999</v>
      </c>
      <c r="E1134" s="609">
        <v>0.14138999999999999</v>
      </c>
      <c r="F1134" s="609">
        <v>2.792E-2</v>
      </c>
      <c r="G1134" s="609">
        <v>0.11347</v>
      </c>
    </row>
    <row r="1135" spans="1:7">
      <c r="A1135" s="608" t="s">
        <v>12935</v>
      </c>
      <c r="B1135" s="609">
        <v>1.8159999999999999E-2</v>
      </c>
      <c r="C1135" s="609">
        <v>0.1512</v>
      </c>
      <c r="D1135" s="609">
        <v>0.20610999999999999</v>
      </c>
      <c r="E1135" s="609">
        <v>0.14232</v>
      </c>
      <c r="F1135" s="609">
        <v>2.785E-2</v>
      </c>
      <c r="G1135" s="609">
        <v>0.11447</v>
      </c>
    </row>
    <row r="1136" spans="1:7">
      <c r="A1136" s="608" t="s">
        <v>12936</v>
      </c>
      <c r="B1136" s="609">
        <v>1.822E-2</v>
      </c>
      <c r="C1136" s="609">
        <v>0.15175</v>
      </c>
      <c r="D1136" s="609">
        <v>0.20721999999999999</v>
      </c>
      <c r="E1136" s="609">
        <v>0.14291000000000001</v>
      </c>
      <c r="F1136" s="609">
        <v>2.777E-2</v>
      </c>
      <c r="G1136" s="609">
        <v>0.11514000000000001</v>
      </c>
    </row>
    <row r="1137" spans="1:7">
      <c r="A1137" s="608" t="s">
        <v>12937</v>
      </c>
      <c r="B1137" s="609">
        <v>1.8409999999999999E-2</v>
      </c>
      <c r="C1137" s="609">
        <v>0.15425</v>
      </c>
      <c r="D1137" s="609">
        <v>0.20724999999999999</v>
      </c>
      <c r="E1137" s="609">
        <v>0.14502000000000001</v>
      </c>
      <c r="F1137" s="609">
        <v>2.8000000000000001E-2</v>
      </c>
      <c r="G1137" s="609">
        <v>0.11702</v>
      </c>
    </row>
    <row r="1138" spans="1:7">
      <c r="A1138" s="608" t="s">
        <v>12938</v>
      </c>
      <c r="B1138" s="609">
        <v>1.8329999999999999E-2</v>
      </c>
      <c r="C1138" s="609">
        <v>0.15576000000000001</v>
      </c>
      <c r="D1138" s="609">
        <v>0.20738000000000001</v>
      </c>
      <c r="E1138" s="609">
        <v>0.14634</v>
      </c>
      <c r="F1138" s="609">
        <v>2.775E-2</v>
      </c>
      <c r="G1138" s="609">
        <v>0.11859</v>
      </c>
    </row>
    <row r="1139" spans="1:7">
      <c r="A1139" s="608" t="s">
        <v>12939</v>
      </c>
      <c r="B1139" s="609">
        <v>1.8180000000000002E-2</v>
      </c>
      <c r="C1139" s="609">
        <v>0.15573999999999999</v>
      </c>
      <c r="D1139" s="609">
        <v>0.31752999999999998</v>
      </c>
      <c r="E1139" s="609">
        <v>0.15285000000000001</v>
      </c>
      <c r="F1139" s="609">
        <v>2.7619999999999999E-2</v>
      </c>
      <c r="G1139" s="609">
        <v>0.12523000000000001</v>
      </c>
    </row>
    <row r="1140" spans="1:7">
      <c r="A1140" s="608" t="s">
        <v>12940</v>
      </c>
      <c r="B1140" s="609">
        <v>1.321E-2</v>
      </c>
      <c r="C1140" s="609">
        <v>0.15669</v>
      </c>
      <c r="D1140" s="609">
        <v>0.20902999999999999</v>
      </c>
      <c r="E1140" s="609">
        <v>0.14413999999999999</v>
      </c>
      <c r="F1140" s="609">
        <v>2.7570000000000001E-2</v>
      </c>
      <c r="G1140" s="609">
        <v>0.11656999999999999</v>
      </c>
    </row>
    <row r="1141" spans="1:7">
      <c r="A1141" s="608" t="s">
        <v>12941</v>
      </c>
      <c r="B1141" s="609">
        <v>1.312E-2</v>
      </c>
      <c r="C1141" s="609">
        <v>0.15901000000000001</v>
      </c>
      <c r="D1141" s="609">
        <v>0.20910000000000001</v>
      </c>
      <c r="E1141" s="609">
        <v>0.14326</v>
      </c>
      <c r="F1141" s="609">
        <v>2.7470000000000001E-2</v>
      </c>
      <c r="G1141" s="609">
        <v>0.11579</v>
      </c>
    </row>
    <row r="1142" spans="1:7">
      <c r="A1142" s="608" t="s">
        <v>12942</v>
      </c>
      <c r="B1142" s="609">
        <v>1.323E-2</v>
      </c>
      <c r="C1142" s="609">
        <v>0.16855999999999999</v>
      </c>
      <c r="D1142" s="609">
        <v>0.20755000000000001</v>
      </c>
      <c r="E1142" s="609">
        <v>0.12709999999999999</v>
      </c>
      <c r="F1142" s="609">
        <v>2.717E-2</v>
      </c>
      <c r="G1142" s="609">
        <v>9.9930000000000005E-2</v>
      </c>
    </row>
    <row r="1143" spans="1:7">
      <c r="A1143" s="608" t="s">
        <v>12943</v>
      </c>
      <c r="B1143" s="609">
        <v>1.8249999999999999E-2</v>
      </c>
      <c r="C1143" s="609">
        <v>0.16647999999999999</v>
      </c>
      <c r="D1143" s="609">
        <v>0.20769000000000001</v>
      </c>
      <c r="E1143" s="609">
        <v>0.15007999999999999</v>
      </c>
      <c r="F1143" s="609">
        <v>2.6950000000000002E-2</v>
      </c>
      <c r="G1143" s="609">
        <v>0.12313</v>
      </c>
    </row>
    <row r="1144" spans="1:7">
      <c r="A1144" s="608" t="s">
        <v>12944</v>
      </c>
      <c r="B1144" s="609">
        <v>1.8440000000000002E-2</v>
      </c>
      <c r="C1144" s="609">
        <v>0.16758999999999999</v>
      </c>
      <c r="D1144" s="609">
        <v>0.20798</v>
      </c>
      <c r="E1144" s="609">
        <v>0.15087999999999999</v>
      </c>
      <c r="F1144" s="609">
        <v>2.7400000000000001E-2</v>
      </c>
      <c r="G1144" s="609">
        <v>0.12348000000000001</v>
      </c>
    </row>
    <row r="1145" spans="1:7">
      <c r="A1145" s="608" t="s">
        <v>12945</v>
      </c>
      <c r="B1145" s="609">
        <v>1.864E-2</v>
      </c>
      <c r="C1145" s="609">
        <v>0.16853000000000001</v>
      </c>
      <c r="D1145" s="609">
        <v>0.20871999999999999</v>
      </c>
      <c r="E1145" s="609">
        <v>0.15131</v>
      </c>
      <c r="F1145" s="609">
        <v>2.767E-2</v>
      </c>
      <c r="G1145" s="609">
        <v>0.12364</v>
      </c>
    </row>
    <row r="1146" spans="1:7">
      <c r="A1146" s="608" t="s">
        <v>12946</v>
      </c>
      <c r="B1146" s="609">
        <v>1.8509999999999999E-2</v>
      </c>
      <c r="C1146" s="609">
        <v>0.16783999999999999</v>
      </c>
      <c r="D1146" s="609">
        <v>0.20693</v>
      </c>
      <c r="E1146" s="609">
        <v>0.15024999999999999</v>
      </c>
      <c r="F1146" s="609">
        <v>2.7199999999999998E-2</v>
      </c>
      <c r="G1146" s="609">
        <v>0.12305000000000001</v>
      </c>
    </row>
    <row r="1147" spans="1:7">
      <c r="A1147" s="608" t="s">
        <v>12947</v>
      </c>
      <c r="B1147" s="609">
        <v>1.8499999999999999E-2</v>
      </c>
      <c r="C1147" s="609">
        <v>0.16253000000000001</v>
      </c>
      <c r="D1147" s="609">
        <v>0.20683000000000001</v>
      </c>
      <c r="E1147" s="609">
        <v>0.14660000000000001</v>
      </c>
      <c r="F1147" s="609">
        <v>2.7220000000000001E-2</v>
      </c>
      <c r="G1147" s="609">
        <v>0.11938</v>
      </c>
    </row>
    <row r="1148" spans="1:7">
      <c r="A1148" s="608" t="s">
        <v>12948</v>
      </c>
      <c r="B1148" s="609">
        <v>1.753E-2</v>
      </c>
      <c r="C1148" s="609">
        <v>0.16209000000000001</v>
      </c>
      <c r="D1148" s="609">
        <v>0.20915</v>
      </c>
      <c r="E1148" s="609">
        <v>0.14552000000000001</v>
      </c>
      <c r="F1148" s="609">
        <v>2.665E-2</v>
      </c>
      <c r="G1148" s="609">
        <v>0.11887</v>
      </c>
    </row>
    <row r="1149" spans="1:7">
      <c r="A1149" s="608" t="s">
        <v>12949</v>
      </c>
      <c r="B1149" s="609">
        <v>1.7430000000000001E-2</v>
      </c>
      <c r="C1149" s="609">
        <v>0.16073999999999999</v>
      </c>
      <c r="D1149" s="609">
        <v>0.20884</v>
      </c>
      <c r="E1149" s="609">
        <v>0.14466000000000001</v>
      </c>
      <c r="F1149" s="609">
        <v>2.64E-2</v>
      </c>
      <c r="G1149" s="609">
        <v>0.11826</v>
      </c>
    </row>
    <row r="1150" spans="1:7">
      <c r="A1150" s="608" t="s">
        <v>12950</v>
      </c>
      <c r="B1150" s="609">
        <v>1.7469999999999999E-2</v>
      </c>
      <c r="C1150" s="609">
        <v>0.15570000000000001</v>
      </c>
      <c r="D1150" s="609">
        <v>0.20887</v>
      </c>
      <c r="E1150" s="609">
        <v>0.14291000000000001</v>
      </c>
      <c r="F1150" s="609">
        <v>2.6419999999999999E-2</v>
      </c>
      <c r="G1150" s="609">
        <v>0.11649</v>
      </c>
    </row>
    <row r="1151" spans="1:7">
      <c r="A1151" s="608" t="s">
        <v>12951</v>
      </c>
      <c r="B1151" s="609">
        <v>1.7659999999999999E-2</v>
      </c>
      <c r="C1151" s="609">
        <v>0.15379999999999999</v>
      </c>
      <c r="D1151" s="609">
        <v>0.20787</v>
      </c>
      <c r="E1151" s="609">
        <v>0.14285999999999999</v>
      </c>
      <c r="F1151" s="609">
        <v>2.632E-2</v>
      </c>
      <c r="G1151" s="609">
        <v>0.11654</v>
      </c>
    </row>
    <row r="1152" spans="1:7">
      <c r="A1152" s="608" t="s">
        <v>12952</v>
      </c>
      <c r="B1152" s="609">
        <v>1.7680000000000001E-2</v>
      </c>
      <c r="C1152" s="609">
        <v>0.15526999999999999</v>
      </c>
      <c r="D1152" s="609">
        <v>0.20863999999999999</v>
      </c>
      <c r="E1152" s="609">
        <v>0.14377999999999999</v>
      </c>
      <c r="F1152" s="609">
        <v>2.63E-2</v>
      </c>
      <c r="G1152" s="609">
        <v>0.11748</v>
      </c>
    </row>
    <row r="1153" spans="1:7">
      <c r="A1153" s="608" t="s">
        <v>12953</v>
      </c>
      <c r="B1153" s="609">
        <v>1.7690000000000001E-2</v>
      </c>
      <c r="C1153" s="609">
        <v>0.15343999999999999</v>
      </c>
      <c r="D1153" s="609">
        <v>0.20780000000000001</v>
      </c>
      <c r="E1153" s="609">
        <v>0.14354</v>
      </c>
      <c r="F1153" s="609">
        <v>2.6069999999999999E-2</v>
      </c>
      <c r="G1153" s="609">
        <v>0.11747</v>
      </c>
    </row>
    <row r="1154" spans="1:7">
      <c r="A1154" s="608" t="s">
        <v>12954</v>
      </c>
      <c r="B1154" s="609">
        <v>1.779E-2</v>
      </c>
      <c r="C1154" s="609">
        <v>0.15306</v>
      </c>
      <c r="D1154" s="609">
        <v>0.2077</v>
      </c>
      <c r="E1154" s="609">
        <v>0.14296</v>
      </c>
      <c r="F1154" s="609">
        <v>2.5780000000000001E-2</v>
      </c>
      <c r="G1154" s="609">
        <v>0.11718000000000001</v>
      </c>
    </row>
    <row r="1155" spans="1:7">
      <c r="A1155" s="608" t="s">
        <v>12955</v>
      </c>
      <c r="B1155" s="609">
        <v>1.78E-2</v>
      </c>
      <c r="C1155" s="609">
        <v>0.15223</v>
      </c>
      <c r="D1155" s="609">
        <v>0.20737</v>
      </c>
      <c r="E1155" s="609">
        <v>0.14285</v>
      </c>
      <c r="F1155" s="609">
        <v>2.5819999999999999E-2</v>
      </c>
      <c r="G1155" s="609">
        <v>0.11703</v>
      </c>
    </row>
    <row r="1156" spans="1:7">
      <c r="A1156" s="608" t="s">
        <v>12956</v>
      </c>
      <c r="B1156" s="609">
        <v>1.7659999999999999E-2</v>
      </c>
      <c r="C1156" s="609">
        <v>0.15101999999999999</v>
      </c>
      <c r="D1156" s="609">
        <v>0.20652000000000001</v>
      </c>
      <c r="E1156" s="609">
        <v>0.1426</v>
      </c>
      <c r="F1156" s="609">
        <v>2.6069999999999999E-2</v>
      </c>
      <c r="G1156" s="609">
        <v>0.11652999999999999</v>
      </c>
    </row>
    <row r="1157" spans="1:7">
      <c r="A1157" s="608" t="s">
        <v>12957</v>
      </c>
      <c r="B1157" s="609">
        <v>1.7690000000000001E-2</v>
      </c>
      <c r="C1157" s="609">
        <v>0.15085999999999999</v>
      </c>
      <c r="D1157" s="609">
        <v>0.20524999999999999</v>
      </c>
      <c r="E1157" s="609">
        <v>0.14271</v>
      </c>
      <c r="F1157" s="609">
        <v>2.6100000000000002E-2</v>
      </c>
      <c r="G1157" s="609">
        <v>0.11661000000000001</v>
      </c>
    </row>
    <row r="1158" spans="1:7">
      <c r="A1158" s="608" t="s">
        <v>12958</v>
      </c>
      <c r="B1158" s="609">
        <v>1.7860000000000001E-2</v>
      </c>
      <c r="C1158" s="609">
        <v>0.14277000000000001</v>
      </c>
      <c r="D1158" s="609">
        <v>0.20599000000000001</v>
      </c>
      <c r="E1158" s="609">
        <v>0.14022999999999999</v>
      </c>
      <c r="F1158" s="609">
        <v>2.6020000000000001E-2</v>
      </c>
      <c r="G1158" s="609">
        <v>0.11421000000000001</v>
      </c>
    </row>
    <row r="1159" spans="1:7">
      <c r="A1159" s="608" t="s">
        <v>12959</v>
      </c>
      <c r="B1159" s="609">
        <v>1.7780000000000001E-2</v>
      </c>
      <c r="C1159" s="609">
        <v>0.14226</v>
      </c>
      <c r="D1159" s="609">
        <v>0.20627999999999999</v>
      </c>
      <c r="E1159" s="609">
        <v>0.13955999999999999</v>
      </c>
      <c r="F1159" s="609">
        <v>2.6370000000000001E-2</v>
      </c>
      <c r="G1159" s="609">
        <v>0.11319</v>
      </c>
    </row>
    <row r="1160" spans="1:7">
      <c r="A1160" s="608" t="s">
        <v>12960</v>
      </c>
      <c r="B1160" s="609">
        <v>1.8020000000000001E-2</v>
      </c>
      <c r="C1160" s="609">
        <v>0.13961000000000001</v>
      </c>
      <c r="D1160" s="609">
        <v>0.20609</v>
      </c>
      <c r="E1160" s="609">
        <v>0.1389</v>
      </c>
      <c r="F1160" s="609">
        <v>2.6100000000000002E-2</v>
      </c>
      <c r="G1160" s="609">
        <v>0.1128</v>
      </c>
    </row>
    <row r="1161" spans="1:7">
      <c r="A1161" s="608" t="s">
        <v>12961</v>
      </c>
      <c r="B1161" s="609">
        <v>1.7780000000000001E-2</v>
      </c>
      <c r="C1161" s="609">
        <v>0.14130000000000001</v>
      </c>
      <c r="D1161" s="609">
        <v>0.20566000000000001</v>
      </c>
      <c r="E1161" s="609">
        <v>0.13944000000000001</v>
      </c>
      <c r="F1161" s="609">
        <v>2.6370000000000001E-2</v>
      </c>
      <c r="G1161" s="609">
        <v>0.11307</v>
      </c>
    </row>
    <row r="1162" spans="1:7">
      <c r="A1162" s="608" t="s">
        <v>12962</v>
      </c>
      <c r="B1162" s="609">
        <v>1.788E-2</v>
      </c>
      <c r="C1162" s="609">
        <v>0.14524999999999999</v>
      </c>
      <c r="D1162" s="609">
        <v>0.20587</v>
      </c>
      <c r="E1162" s="609">
        <v>0.13891999999999999</v>
      </c>
      <c r="F1162" s="609">
        <v>2.6370000000000001E-2</v>
      </c>
      <c r="G1162" s="609">
        <v>0.11255</v>
      </c>
    </row>
    <row r="1163" spans="1:7">
      <c r="A1163" s="608" t="s">
        <v>12963</v>
      </c>
      <c r="B1163" s="609">
        <v>1.779E-2</v>
      </c>
      <c r="C1163" s="609">
        <v>0.12714</v>
      </c>
      <c r="D1163" s="609">
        <v>0.20568</v>
      </c>
      <c r="E1163" s="609">
        <v>0.12716</v>
      </c>
      <c r="F1163" s="609">
        <v>2.622E-2</v>
      </c>
      <c r="G1163" s="609">
        <v>0.10094</v>
      </c>
    </row>
    <row r="1164" spans="1:7">
      <c r="A1164" s="608" t="s">
        <v>12964</v>
      </c>
      <c r="B1164" s="609">
        <v>1.7840000000000002E-2</v>
      </c>
      <c r="C1164" s="609">
        <v>0.12823999999999999</v>
      </c>
      <c r="D1164" s="609">
        <v>0.20574999999999999</v>
      </c>
      <c r="E1164" s="609">
        <v>0.12765000000000001</v>
      </c>
      <c r="F1164" s="609">
        <v>2.6380000000000001E-2</v>
      </c>
      <c r="G1164" s="609">
        <v>0.10127</v>
      </c>
    </row>
    <row r="1165" spans="1:7">
      <c r="A1165" s="608" t="s">
        <v>12965</v>
      </c>
      <c r="B1165" s="609">
        <v>1.7940000000000001E-2</v>
      </c>
      <c r="C1165" s="609">
        <v>0.12772</v>
      </c>
      <c r="D1165" s="609">
        <v>0.20562</v>
      </c>
      <c r="E1165" s="609">
        <v>0.12791</v>
      </c>
      <c r="F1165" s="609">
        <v>2.6419999999999999E-2</v>
      </c>
      <c r="G1165" s="609">
        <v>0.10149</v>
      </c>
    </row>
    <row r="1166" spans="1:7">
      <c r="A1166" s="608" t="s">
        <v>12966</v>
      </c>
      <c r="B1166" s="609">
        <v>1.7659999999999999E-2</v>
      </c>
      <c r="C1166" s="609">
        <v>0.12728999999999999</v>
      </c>
      <c r="D1166" s="609">
        <v>0.20491000000000001</v>
      </c>
      <c r="E1166" s="609">
        <v>0.12733</v>
      </c>
      <c r="F1166" s="609">
        <v>2.6700000000000002E-2</v>
      </c>
      <c r="G1166" s="609">
        <v>0.10063</v>
      </c>
    </row>
    <row r="1167" spans="1:7">
      <c r="A1167" s="608" t="s">
        <v>12967</v>
      </c>
      <c r="B1167" s="609">
        <v>1.7770000000000001E-2</v>
      </c>
      <c r="C1167" s="609">
        <v>0.13134000000000001</v>
      </c>
      <c r="D1167" s="609">
        <v>0.20480000000000001</v>
      </c>
      <c r="E1167" s="609">
        <v>0.12797</v>
      </c>
      <c r="F1167" s="609">
        <v>2.69E-2</v>
      </c>
      <c r="G1167" s="609">
        <v>0.10106999999999999</v>
      </c>
    </row>
    <row r="1168" spans="1:7">
      <c r="A1168" s="608" t="s">
        <v>12968</v>
      </c>
      <c r="B1168" s="609">
        <v>1.7899999999999999E-2</v>
      </c>
      <c r="C1168" s="609">
        <v>0.12059</v>
      </c>
      <c r="D1168" s="609">
        <v>0.20519999999999999</v>
      </c>
      <c r="E1168" s="609">
        <v>0.12515999999999999</v>
      </c>
      <c r="F1168" s="609">
        <v>2.6499999999999999E-2</v>
      </c>
      <c r="G1168" s="609">
        <v>9.8659999999999998E-2</v>
      </c>
    </row>
    <row r="1169" spans="1:7">
      <c r="A1169" s="608" t="s">
        <v>12969</v>
      </c>
      <c r="B1169" s="609">
        <v>1.7309999999999999E-2</v>
      </c>
      <c r="C1169" s="609">
        <v>0.12171999999999999</v>
      </c>
      <c r="D1169" s="609">
        <v>0.20516000000000001</v>
      </c>
      <c r="E1169" s="609">
        <v>0.12434000000000001</v>
      </c>
      <c r="F1169" s="609">
        <v>2.6870000000000002E-2</v>
      </c>
      <c r="G1169" s="609">
        <v>9.7470000000000001E-2</v>
      </c>
    </row>
    <row r="1170" spans="1:7">
      <c r="A1170" s="608" t="s">
        <v>12970</v>
      </c>
      <c r="B1170" s="609">
        <v>1.7409999999999998E-2</v>
      </c>
      <c r="C1170" s="609">
        <v>0.12178</v>
      </c>
      <c r="D1170" s="609">
        <v>0.20541999999999999</v>
      </c>
      <c r="E1170" s="609">
        <v>0.1244</v>
      </c>
      <c r="F1170" s="609">
        <v>2.7220000000000001E-2</v>
      </c>
      <c r="G1170" s="609">
        <v>9.7180000000000002E-2</v>
      </c>
    </row>
    <row r="1171" spans="1:7">
      <c r="A1171" s="608" t="s">
        <v>12971</v>
      </c>
      <c r="B1171" s="609">
        <v>1.7399999999999999E-2</v>
      </c>
      <c r="C1171" s="609">
        <v>0.12225</v>
      </c>
      <c r="D1171" s="609">
        <v>0.20538999999999999</v>
      </c>
      <c r="E1171" s="609">
        <v>0.12474</v>
      </c>
      <c r="F1171" s="609">
        <v>2.7320000000000001E-2</v>
      </c>
      <c r="G1171" s="609">
        <v>9.7420000000000007E-2</v>
      </c>
    </row>
    <row r="1172" spans="1:7">
      <c r="A1172" s="608" t="s">
        <v>12972</v>
      </c>
      <c r="B1172" s="609">
        <v>1.7520000000000001E-2</v>
      </c>
      <c r="C1172" s="609">
        <v>0.12168</v>
      </c>
      <c r="D1172" s="609">
        <v>0.20538000000000001</v>
      </c>
      <c r="E1172" s="609">
        <v>0.12466000000000001</v>
      </c>
      <c r="F1172" s="609">
        <v>2.725E-2</v>
      </c>
      <c r="G1172" s="609">
        <v>9.7409999999999997E-2</v>
      </c>
    </row>
    <row r="1173" spans="1:7">
      <c r="A1173" s="608" t="s">
        <v>12973</v>
      </c>
      <c r="B1173" s="609">
        <v>1.7389999999999999E-2</v>
      </c>
      <c r="C1173" s="609">
        <v>0.12103</v>
      </c>
      <c r="D1173" s="609">
        <v>0.20424999999999999</v>
      </c>
      <c r="E1173" s="609">
        <v>0.12393</v>
      </c>
      <c r="F1173" s="609">
        <v>2.7150000000000001E-2</v>
      </c>
      <c r="G1173" s="609">
        <v>9.6780000000000005E-2</v>
      </c>
    </row>
    <row r="1174" spans="1:7">
      <c r="A1174" s="608" t="s">
        <v>12974</v>
      </c>
      <c r="B1174" s="609">
        <v>1.7399999999999999E-2</v>
      </c>
      <c r="C1174" s="609">
        <v>0.12</v>
      </c>
      <c r="D1174" s="609">
        <v>0.20418</v>
      </c>
      <c r="E1174" s="609">
        <v>0.12368999999999999</v>
      </c>
      <c r="F1174" s="609">
        <v>2.707E-2</v>
      </c>
      <c r="G1174" s="609">
        <v>9.6619999999999998E-2</v>
      </c>
    </row>
    <row r="1175" spans="1:7">
      <c r="A1175" s="608" t="s">
        <v>12975</v>
      </c>
      <c r="B1175" s="609">
        <v>1.7430000000000001E-2</v>
      </c>
      <c r="C1175" s="609">
        <v>0.12023</v>
      </c>
      <c r="D1175" s="609">
        <v>0.20411000000000001</v>
      </c>
      <c r="E1175" s="609">
        <v>0.12391000000000001</v>
      </c>
      <c r="F1175" s="609">
        <v>2.7109999999999999E-2</v>
      </c>
      <c r="G1175" s="609">
        <v>9.6799999999999997E-2</v>
      </c>
    </row>
    <row r="1176" spans="1:7">
      <c r="A1176" s="608" t="s">
        <v>12976</v>
      </c>
      <c r="B1176" s="609">
        <v>1.738E-2</v>
      </c>
      <c r="C1176" s="609">
        <v>0.12107</v>
      </c>
      <c r="D1176" s="609">
        <v>0.20396</v>
      </c>
      <c r="E1176" s="609">
        <v>0.12336999999999999</v>
      </c>
      <c r="F1176" s="609">
        <v>2.7449999999999999E-2</v>
      </c>
      <c r="G1176" s="609">
        <v>9.5920000000000005E-2</v>
      </c>
    </row>
    <row r="1177" spans="1:7">
      <c r="A1177" s="608" t="s">
        <v>12977</v>
      </c>
      <c r="B1177" s="609">
        <v>1.7520000000000001E-2</v>
      </c>
      <c r="C1177" s="609">
        <v>0.12121999999999999</v>
      </c>
      <c r="D1177" s="609">
        <v>0.20422999999999999</v>
      </c>
      <c r="E1177" s="609">
        <v>0.12365</v>
      </c>
      <c r="F1177" s="609">
        <v>2.7570000000000001E-2</v>
      </c>
      <c r="G1177" s="609">
        <v>9.6079999999999999E-2</v>
      </c>
    </row>
    <row r="1178" spans="1:7">
      <c r="A1178" s="608" t="s">
        <v>12978</v>
      </c>
      <c r="B1178" s="609">
        <v>1.8329999999999999E-2</v>
      </c>
      <c r="C1178" s="609">
        <v>0.11983000000000001</v>
      </c>
      <c r="D1178" s="609">
        <v>0.20463999999999999</v>
      </c>
      <c r="E1178" s="609">
        <v>0.12392</v>
      </c>
      <c r="F1178" s="609">
        <v>2.7470000000000001E-2</v>
      </c>
      <c r="G1178" s="609">
        <v>9.6449999999999994E-2</v>
      </c>
    </row>
    <row r="1179" spans="1:7">
      <c r="A1179" s="608" t="s">
        <v>12979</v>
      </c>
      <c r="B1179" s="609">
        <v>1.8519999999999998E-2</v>
      </c>
      <c r="C1179" s="609">
        <v>0.11935999999999999</v>
      </c>
      <c r="D1179" s="609">
        <v>0.20494999999999999</v>
      </c>
      <c r="E1179" s="609">
        <v>0.12422999999999999</v>
      </c>
      <c r="F1179" s="609">
        <v>2.7300000000000001E-2</v>
      </c>
      <c r="G1179" s="609">
        <v>9.6930000000000002E-2</v>
      </c>
    </row>
    <row r="1180" spans="1:7">
      <c r="A1180" s="608" t="s">
        <v>12980</v>
      </c>
      <c r="B1180" s="609">
        <v>1.8720000000000001E-2</v>
      </c>
      <c r="C1180" s="609">
        <v>0.11864</v>
      </c>
      <c r="D1180" s="609">
        <v>0.20485</v>
      </c>
      <c r="E1180" s="609">
        <v>0.12472999999999999</v>
      </c>
      <c r="F1180" s="609">
        <v>2.7300000000000001E-2</v>
      </c>
      <c r="G1180" s="609">
        <v>9.7430000000000003E-2</v>
      </c>
    </row>
    <row r="1181" spans="1:7">
      <c r="A1181" s="608" t="s">
        <v>12981</v>
      </c>
      <c r="B1181" s="609">
        <v>1.866E-2</v>
      </c>
      <c r="C1181" s="609">
        <v>0.11823</v>
      </c>
      <c r="D1181" s="609">
        <v>0.20465</v>
      </c>
      <c r="E1181" s="609">
        <v>0.12417</v>
      </c>
      <c r="F1181" s="609">
        <v>2.7519999999999999E-2</v>
      </c>
      <c r="G1181" s="609">
        <v>9.665E-2</v>
      </c>
    </row>
    <row r="1182" spans="1:7">
      <c r="A1182" s="608" t="s">
        <v>12982</v>
      </c>
      <c r="B1182" s="609">
        <v>1.8929999999999999E-2</v>
      </c>
      <c r="C1182" s="609">
        <v>0.11656999999999999</v>
      </c>
      <c r="D1182" s="609">
        <v>0.20496</v>
      </c>
      <c r="E1182" s="609">
        <v>0.12446</v>
      </c>
      <c r="F1182" s="609">
        <v>2.725E-2</v>
      </c>
      <c r="G1182" s="609">
        <v>9.7210000000000005E-2</v>
      </c>
    </row>
    <row r="1183" spans="1:7">
      <c r="A1183" s="608" t="s">
        <v>12983</v>
      </c>
      <c r="B1183" s="609">
        <v>1.8669999999999999E-2</v>
      </c>
      <c r="C1183" s="609">
        <v>0.11751</v>
      </c>
      <c r="D1183" s="609">
        <v>0.20613999999999999</v>
      </c>
      <c r="E1183" s="609">
        <v>0.12547</v>
      </c>
      <c r="F1183" s="609">
        <v>2.7550000000000002E-2</v>
      </c>
      <c r="G1183" s="609">
        <v>9.7919999999999993E-2</v>
      </c>
    </row>
    <row r="1184" spans="1:7">
      <c r="A1184" s="608" t="s">
        <v>12984</v>
      </c>
      <c r="B1184" s="609">
        <v>1.8450000000000001E-2</v>
      </c>
      <c r="C1184" s="609">
        <v>0.12046999999999999</v>
      </c>
      <c r="D1184" s="609">
        <v>0.20594000000000001</v>
      </c>
      <c r="E1184" s="609">
        <v>0.12642</v>
      </c>
      <c r="F1184" s="609">
        <v>2.7349999999999999E-2</v>
      </c>
      <c r="G1184" s="609">
        <v>9.9070000000000005E-2</v>
      </c>
    </row>
    <row r="1185" spans="1:7">
      <c r="A1185" s="608" t="s">
        <v>12985</v>
      </c>
      <c r="B1185" s="609">
        <v>1.8180000000000002E-2</v>
      </c>
      <c r="C1185" s="609">
        <v>0.12056</v>
      </c>
      <c r="D1185" s="609">
        <v>0.20591999999999999</v>
      </c>
      <c r="E1185" s="609">
        <v>0.12586</v>
      </c>
      <c r="F1185" s="609">
        <v>2.7320000000000001E-2</v>
      </c>
      <c r="G1185" s="609">
        <v>9.8540000000000003E-2</v>
      </c>
    </row>
    <row r="1186" spans="1:7">
      <c r="A1186" s="608" t="s">
        <v>12986</v>
      </c>
      <c r="B1186" s="609">
        <v>1.7930000000000001E-2</v>
      </c>
      <c r="C1186" s="609">
        <v>0.11756</v>
      </c>
      <c r="D1186" s="609">
        <v>0.20637</v>
      </c>
      <c r="E1186" s="609">
        <v>0.12519</v>
      </c>
      <c r="F1186" s="609">
        <v>2.75E-2</v>
      </c>
      <c r="G1186" s="609">
        <v>9.7689999999999999E-2</v>
      </c>
    </row>
    <row r="1187" spans="1:7">
      <c r="A1187" s="608" t="s">
        <v>12987</v>
      </c>
      <c r="B1187" s="609">
        <v>1.789E-2</v>
      </c>
      <c r="C1187" s="609">
        <v>0.12013</v>
      </c>
      <c r="D1187" s="609">
        <v>0.20568</v>
      </c>
      <c r="E1187" s="609">
        <v>0.12603</v>
      </c>
      <c r="F1187" s="609">
        <v>2.7969999999999998E-2</v>
      </c>
      <c r="G1187" s="609">
        <v>9.8059999999999994E-2</v>
      </c>
    </row>
    <row r="1188" spans="1:7">
      <c r="A1188" s="608" t="s">
        <v>12988</v>
      </c>
      <c r="B1188" s="609">
        <v>1.8190000000000001E-2</v>
      </c>
      <c r="C1188" s="609">
        <v>0.1202</v>
      </c>
      <c r="D1188" s="609">
        <v>0.20530000000000001</v>
      </c>
      <c r="E1188" s="609">
        <v>0.12665000000000001</v>
      </c>
      <c r="F1188" s="609">
        <v>2.8000000000000001E-2</v>
      </c>
      <c r="G1188" s="609">
        <v>9.8650000000000002E-2</v>
      </c>
    </row>
    <row r="1189" spans="1:7">
      <c r="A1189" s="608" t="s">
        <v>12989</v>
      </c>
      <c r="B1189" s="609">
        <v>1.804E-2</v>
      </c>
      <c r="C1189" s="609">
        <v>0.11942999999999999</v>
      </c>
      <c r="D1189" s="609">
        <v>0.20463000000000001</v>
      </c>
      <c r="E1189" s="609">
        <v>0.12612000000000001</v>
      </c>
      <c r="F1189" s="609">
        <v>2.802E-2</v>
      </c>
      <c r="G1189" s="609">
        <v>9.8100000000000007E-2</v>
      </c>
    </row>
    <row r="1190" spans="1:7">
      <c r="A1190" s="608" t="s">
        <v>12990</v>
      </c>
      <c r="B1190" s="609">
        <v>1.8149999999999999E-2</v>
      </c>
      <c r="C1190" s="609">
        <v>0.11926</v>
      </c>
      <c r="D1190" s="609">
        <v>0.20449000000000001</v>
      </c>
      <c r="E1190" s="609">
        <v>0.12631999999999999</v>
      </c>
      <c r="F1190" s="609">
        <v>2.81E-2</v>
      </c>
      <c r="G1190" s="609">
        <v>9.8220000000000002E-2</v>
      </c>
    </row>
    <row r="1191" spans="1:7">
      <c r="A1191" s="608" t="s">
        <v>12991</v>
      </c>
      <c r="B1191" s="609">
        <v>1.7919999999999998E-2</v>
      </c>
      <c r="C1191" s="609">
        <v>0.11858</v>
      </c>
      <c r="D1191" s="609">
        <v>0.20458000000000001</v>
      </c>
      <c r="E1191" s="609">
        <v>0.12562000000000001</v>
      </c>
      <c r="F1191" s="609">
        <v>2.7949999999999999E-2</v>
      </c>
      <c r="G1191" s="609">
        <v>9.7670000000000007E-2</v>
      </c>
    </row>
    <row r="1192" spans="1:7">
      <c r="A1192" s="608" t="s">
        <v>12992</v>
      </c>
      <c r="B1192" s="609">
        <v>1.7739999999999999E-2</v>
      </c>
      <c r="C1192" s="609">
        <v>0.11951000000000001</v>
      </c>
      <c r="D1192" s="609">
        <v>0.20138</v>
      </c>
      <c r="E1192" s="609">
        <v>0.12615999999999999</v>
      </c>
      <c r="F1192" s="609">
        <v>2.7519999999999999E-2</v>
      </c>
      <c r="G1192" s="609">
        <v>9.8640000000000005E-2</v>
      </c>
    </row>
    <row r="1193" spans="1:7">
      <c r="A1193" s="608" t="s">
        <v>12993</v>
      </c>
      <c r="B1193" s="609">
        <v>1.796E-2</v>
      </c>
      <c r="C1193" s="609">
        <v>0.11796</v>
      </c>
      <c r="D1193" s="609">
        <v>0.20108000000000001</v>
      </c>
      <c r="E1193" s="609">
        <v>0.12633</v>
      </c>
      <c r="F1193" s="609">
        <v>2.777E-2</v>
      </c>
      <c r="G1193" s="609">
        <v>9.8559999999999995E-2</v>
      </c>
    </row>
    <row r="1194" spans="1:7">
      <c r="A1194" s="608" t="s">
        <v>12994</v>
      </c>
      <c r="B1194" s="609">
        <v>1.8120000000000001E-2</v>
      </c>
      <c r="C1194" s="609">
        <v>0.11928</v>
      </c>
      <c r="D1194" s="609">
        <v>0.20107</v>
      </c>
      <c r="E1194" s="609">
        <v>0.12733</v>
      </c>
      <c r="F1194" s="609">
        <v>2.8119999999999999E-2</v>
      </c>
      <c r="G1194" s="609">
        <v>9.9210000000000007E-2</v>
      </c>
    </row>
    <row r="1195" spans="1:7">
      <c r="A1195" s="608" t="s">
        <v>12995</v>
      </c>
      <c r="B1195" s="609">
        <v>1.839E-2</v>
      </c>
      <c r="C1195" s="609">
        <v>0.11796</v>
      </c>
      <c r="D1195" s="609">
        <v>0.20333000000000001</v>
      </c>
      <c r="E1195" s="609">
        <v>0.12698999999999999</v>
      </c>
      <c r="F1195" s="609">
        <v>2.767E-2</v>
      </c>
      <c r="G1195" s="609">
        <v>9.9320000000000006E-2</v>
      </c>
    </row>
    <row r="1196" spans="1:7">
      <c r="A1196" s="608" t="s">
        <v>12996</v>
      </c>
      <c r="B1196" s="609">
        <v>1.8450000000000001E-2</v>
      </c>
      <c r="C1196" s="609">
        <v>0.11432</v>
      </c>
      <c r="D1196" s="609">
        <v>0.20337</v>
      </c>
      <c r="E1196" s="609">
        <v>0.12651000000000001</v>
      </c>
      <c r="F1196" s="609">
        <v>2.7480000000000001E-2</v>
      </c>
      <c r="G1196" s="609">
        <v>9.9030000000000007E-2</v>
      </c>
    </row>
    <row r="1197" spans="1:7">
      <c r="A1197" s="608" t="s">
        <v>12997</v>
      </c>
      <c r="B1197" s="609">
        <v>1.7930000000000001E-2</v>
      </c>
      <c r="C1197" s="609">
        <v>0.11336</v>
      </c>
      <c r="D1197" s="609">
        <v>0.20347999999999999</v>
      </c>
      <c r="E1197" s="609">
        <v>0.12662999999999999</v>
      </c>
      <c r="F1197" s="609">
        <v>2.7130000000000001E-2</v>
      </c>
      <c r="G1197" s="609">
        <v>9.9500000000000005E-2</v>
      </c>
    </row>
    <row r="1198" spans="1:7">
      <c r="A1198" s="608" t="s">
        <v>12998</v>
      </c>
      <c r="B1198" s="609">
        <v>1.7430000000000001E-2</v>
      </c>
      <c r="C1198" s="609">
        <v>0.11536</v>
      </c>
      <c r="D1198" s="609">
        <v>0.20332</v>
      </c>
      <c r="E1198" s="609">
        <v>0.12587000000000001</v>
      </c>
      <c r="F1198" s="609">
        <v>2.7650000000000001E-2</v>
      </c>
      <c r="G1198" s="609">
        <v>9.8220000000000002E-2</v>
      </c>
    </row>
    <row r="1199" spans="1:7">
      <c r="A1199" s="608" t="s">
        <v>12999</v>
      </c>
      <c r="B1199" s="609">
        <v>1.7129999999999999E-2</v>
      </c>
      <c r="C1199" s="609">
        <v>0.11482000000000001</v>
      </c>
      <c r="D1199" s="609">
        <v>0.2031</v>
      </c>
      <c r="E1199" s="609">
        <v>0.12422</v>
      </c>
      <c r="F1199" s="609">
        <v>2.8119999999999999E-2</v>
      </c>
      <c r="G1199" s="609">
        <v>9.6100000000000005E-2</v>
      </c>
    </row>
    <row r="1200" spans="1:7">
      <c r="A1200" s="608" t="s">
        <v>13000</v>
      </c>
      <c r="B1200" s="609">
        <v>1.6740000000000001E-2</v>
      </c>
      <c r="C1200" s="609">
        <v>0.11339</v>
      </c>
      <c r="D1200" s="609">
        <v>0.20141999999999999</v>
      </c>
      <c r="E1200" s="609">
        <v>0.12188</v>
      </c>
      <c r="F1200" s="609">
        <v>2.7519999999999999E-2</v>
      </c>
      <c r="G1200" s="609">
        <v>9.4359999999999999E-2</v>
      </c>
    </row>
    <row r="1201" spans="1:7">
      <c r="A1201" s="608" t="s">
        <v>13001</v>
      </c>
      <c r="B1201" s="609">
        <v>1.558E-2</v>
      </c>
      <c r="C1201" s="609">
        <v>0.10932</v>
      </c>
      <c r="D1201" s="609">
        <v>0.20036000000000001</v>
      </c>
      <c r="E1201" s="609">
        <v>0.11996999999999999</v>
      </c>
      <c r="F1201" s="609">
        <v>2.758E-2</v>
      </c>
      <c r="G1201" s="609">
        <v>9.239E-2</v>
      </c>
    </row>
    <row r="1202" spans="1:7">
      <c r="A1202" s="608" t="s">
        <v>13002</v>
      </c>
      <c r="B1202" s="609">
        <v>1.7180000000000001E-2</v>
      </c>
      <c r="C1202" s="609">
        <v>0.10975</v>
      </c>
      <c r="D1202" s="609">
        <v>0.20046</v>
      </c>
      <c r="E1202" s="609">
        <v>0.12268</v>
      </c>
      <c r="F1202" s="609">
        <v>2.7699999999999999E-2</v>
      </c>
      <c r="G1202" s="609">
        <v>9.4979999999999995E-2</v>
      </c>
    </row>
    <row r="1203" spans="1:7">
      <c r="A1203" s="608" t="s">
        <v>13003</v>
      </c>
      <c r="B1203" s="609">
        <v>1.6760000000000001E-2</v>
      </c>
      <c r="C1203" s="609">
        <v>0.14299000000000001</v>
      </c>
      <c r="D1203" s="609">
        <v>0.20052</v>
      </c>
      <c r="E1203" s="609">
        <v>0.13891999999999999</v>
      </c>
      <c r="F1203" s="609">
        <v>2.8049999999999999E-2</v>
      </c>
      <c r="G1203" s="609">
        <v>0.11087</v>
      </c>
    </row>
    <row r="1204" spans="1:7">
      <c r="A1204" s="608" t="s">
        <v>13004</v>
      </c>
      <c r="B1204" s="609">
        <v>1.644E-2</v>
      </c>
      <c r="C1204" s="609">
        <v>0.14268</v>
      </c>
      <c r="D1204" s="609">
        <v>0.20011000000000001</v>
      </c>
      <c r="E1204" s="609">
        <v>0.13847000000000001</v>
      </c>
      <c r="F1204" s="609">
        <v>2.75E-2</v>
      </c>
      <c r="G1204" s="609">
        <v>0.11097</v>
      </c>
    </row>
    <row r="1205" spans="1:7">
      <c r="A1205" s="608" t="s">
        <v>13005</v>
      </c>
      <c r="B1205" s="609">
        <v>1.506E-2</v>
      </c>
      <c r="C1205" s="609">
        <v>0.14122999999999999</v>
      </c>
      <c r="D1205" s="609">
        <v>0.20005000000000001</v>
      </c>
      <c r="E1205" s="609">
        <v>0.13855999999999999</v>
      </c>
      <c r="F1205" s="609">
        <v>2.6800000000000001E-2</v>
      </c>
      <c r="G1205" s="609">
        <v>0.11176</v>
      </c>
    </row>
    <row r="1206" spans="1:7">
      <c r="A1206" s="608" t="s">
        <v>13006</v>
      </c>
      <c r="B1206" s="609">
        <v>1.504E-2</v>
      </c>
      <c r="C1206" s="609">
        <v>0.13986000000000001</v>
      </c>
      <c r="D1206" s="609">
        <v>0.19894000000000001</v>
      </c>
      <c r="E1206" s="609">
        <v>0.13827</v>
      </c>
      <c r="F1206" s="609">
        <v>2.6599999999999999E-2</v>
      </c>
      <c r="G1206" s="609">
        <v>0.11167000000000001</v>
      </c>
    </row>
    <row r="1207" spans="1:7">
      <c r="A1207" s="608" t="s">
        <v>13007</v>
      </c>
      <c r="B1207" s="609">
        <v>1.521E-2</v>
      </c>
      <c r="C1207" s="609">
        <v>0.13170999999999999</v>
      </c>
      <c r="D1207" s="609">
        <v>0.19941</v>
      </c>
      <c r="E1207" s="609">
        <v>0.13725999999999999</v>
      </c>
      <c r="F1207" s="609">
        <v>2.647E-2</v>
      </c>
      <c r="G1207" s="609">
        <v>0.11079</v>
      </c>
    </row>
    <row r="1208" spans="1:7">
      <c r="A1208" s="608" t="s">
        <v>13008</v>
      </c>
      <c r="B1208" s="609">
        <v>1.52E-2</v>
      </c>
      <c r="C1208" s="609">
        <v>0.12870999999999999</v>
      </c>
      <c r="D1208" s="609">
        <v>0.19936000000000001</v>
      </c>
      <c r="E1208" s="609">
        <v>0.13572000000000001</v>
      </c>
      <c r="F1208" s="609">
        <v>2.6450000000000001E-2</v>
      </c>
      <c r="G1208" s="609">
        <v>0.10927000000000001</v>
      </c>
    </row>
    <row r="1209" spans="1:7">
      <c r="A1209" s="608" t="s">
        <v>13009</v>
      </c>
      <c r="B1209" s="609">
        <v>1.5389999999999999E-2</v>
      </c>
      <c r="C1209" s="609">
        <v>0.12855</v>
      </c>
      <c r="D1209" s="609">
        <v>0.19858000000000001</v>
      </c>
      <c r="E1209" s="609">
        <v>0.13719000000000001</v>
      </c>
      <c r="F1209" s="609">
        <v>2.6550000000000001E-2</v>
      </c>
      <c r="G1209" s="609">
        <v>0.11064</v>
      </c>
    </row>
    <row r="1210" spans="1:7">
      <c r="A1210" s="608" t="s">
        <v>13010</v>
      </c>
      <c r="B1210" s="609">
        <v>1.489E-2</v>
      </c>
      <c r="C1210" s="609">
        <v>0.14011000000000001</v>
      </c>
      <c r="D1210" s="609">
        <v>0.19980000000000001</v>
      </c>
      <c r="E1210" s="609">
        <v>0.13916000000000001</v>
      </c>
      <c r="F1210" s="609">
        <v>2.64E-2</v>
      </c>
      <c r="G1210" s="609">
        <v>0.11276</v>
      </c>
    </row>
    <row r="1211" spans="1:7">
      <c r="A1211" s="608" t="s">
        <v>13011</v>
      </c>
      <c r="B1211" s="609">
        <v>1.4919999999999999E-2</v>
      </c>
      <c r="C1211" s="609">
        <v>0.14091999999999999</v>
      </c>
      <c r="D1211" s="609">
        <v>0.19955999999999999</v>
      </c>
      <c r="E1211" s="609">
        <v>0.13988</v>
      </c>
      <c r="F1211" s="609">
        <v>2.6169999999999999E-2</v>
      </c>
      <c r="G1211" s="609">
        <v>0.11371000000000001</v>
      </c>
    </row>
    <row r="1212" spans="1:7">
      <c r="A1212" s="608" t="s">
        <v>13012</v>
      </c>
      <c r="B1212" s="609">
        <v>1.491E-2</v>
      </c>
      <c r="C1212" s="609">
        <v>0.14199999999999999</v>
      </c>
      <c r="D1212" s="609">
        <v>0.19958999999999999</v>
      </c>
      <c r="E1212" s="609">
        <v>0.14016000000000001</v>
      </c>
      <c r="F1212" s="609">
        <v>2.6349999999999998E-2</v>
      </c>
      <c r="G1212" s="609">
        <v>0.11380999999999999</v>
      </c>
    </row>
    <row r="1213" spans="1:7">
      <c r="A1213" s="608" t="s">
        <v>13013</v>
      </c>
      <c r="B1213" s="609">
        <v>1.4880000000000001E-2</v>
      </c>
      <c r="C1213" s="609">
        <v>0.1409</v>
      </c>
      <c r="D1213" s="609">
        <v>0.19966</v>
      </c>
      <c r="E1213" s="609">
        <v>0.13861000000000001</v>
      </c>
      <c r="F1213" s="609">
        <v>2.6370000000000001E-2</v>
      </c>
      <c r="G1213" s="609">
        <v>0.11224000000000001</v>
      </c>
    </row>
    <row r="1214" spans="1:7">
      <c r="A1214" s="608" t="s">
        <v>13014</v>
      </c>
      <c r="B1214" s="609">
        <v>1.4999999999999999E-2</v>
      </c>
      <c r="C1214" s="609">
        <v>0.13930000000000001</v>
      </c>
      <c r="D1214" s="609">
        <v>0.2006</v>
      </c>
      <c r="E1214" s="609">
        <v>0.13819000000000001</v>
      </c>
      <c r="F1214" s="609">
        <v>2.6610000000000002E-2</v>
      </c>
      <c r="G1214" s="609">
        <v>0.11158</v>
      </c>
    </row>
    <row r="1215" spans="1:7">
      <c r="A1215" s="608" t="s">
        <v>13015</v>
      </c>
      <c r="B1215" s="609">
        <v>1.4970000000000001E-2</v>
      </c>
      <c r="C1215" s="609">
        <v>0.13300999999999999</v>
      </c>
      <c r="D1215" s="609">
        <v>0.19975000000000001</v>
      </c>
      <c r="E1215" s="609">
        <v>0.13497000000000001</v>
      </c>
      <c r="F1215" s="609">
        <v>2.6169999999999999E-2</v>
      </c>
      <c r="G1215" s="609">
        <v>0.10879999999999999</v>
      </c>
    </row>
    <row r="1216" spans="1:7">
      <c r="A1216" s="608" t="s">
        <v>13016</v>
      </c>
      <c r="B1216" s="609">
        <v>1.503E-2</v>
      </c>
      <c r="C1216" s="609">
        <v>0.13252</v>
      </c>
      <c r="D1216" s="609">
        <v>0.19980999999999999</v>
      </c>
      <c r="E1216" s="609">
        <v>0.13503000000000001</v>
      </c>
      <c r="F1216" s="609">
        <v>2.5899999999999999E-2</v>
      </c>
      <c r="G1216" s="609">
        <v>0.10913</v>
      </c>
    </row>
    <row r="1217" spans="1:7">
      <c r="A1217" s="608" t="s">
        <v>13017</v>
      </c>
      <c r="B1217" s="609">
        <v>1.503E-2</v>
      </c>
      <c r="C1217" s="609">
        <v>0.13217000000000001</v>
      </c>
      <c r="D1217" s="609">
        <v>0.20000999999999999</v>
      </c>
      <c r="E1217" s="609">
        <v>0.13539999999999999</v>
      </c>
      <c r="F1217" s="609">
        <v>2.63E-2</v>
      </c>
      <c r="G1217" s="609">
        <v>0.1091</v>
      </c>
    </row>
    <row r="1218" spans="1:7">
      <c r="A1218" s="608" t="s">
        <v>13018</v>
      </c>
      <c r="B1218" s="609">
        <v>1.494E-2</v>
      </c>
      <c r="C1218" s="609">
        <v>0.13328999999999999</v>
      </c>
      <c r="D1218" s="609">
        <v>0.2</v>
      </c>
      <c r="E1218" s="609">
        <v>0.13578000000000001</v>
      </c>
      <c r="F1218" s="609">
        <v>2.5700000000000001E-2</v>
      </c>
      <c r="G1218" s="609">
        <v>0.11008</v>
      </c>
    </row>
    <row r="1219" spans="1:7">
      <c r="A1219" s="608" t="s">
        <v>13019</v>
      </c>
      <c r="B1219" s="609">
        <v>1.491E-2</v>
      </c>
      <c r="C1219" s="609">
        <v>0.13453999999999999</v>
      </c>
      <c r="D1219" s="609">
        <v>0.19806000000000001</v>
      </c>
      <c r="E1219" s="609">
        <v>0.13653999999999999</v>
      </c>
      <c r="F1219" s="609">
        <v>2.537E-2</v>
      </c>
      <c r="G1219" s="609">
        <v>0.11117</v>
      </c>
    </row>
    <row r="1220" spans="1:7">
      <c r="A1220" s="608" t="s">
        <v>13020</v>
      </c>
      <c r="B1220" s="609">
        <v>1.487E-2</v>
      </c>
      <c r="C1220" s="609">
        <v>0.14432</v>
      </c>
      <c r="D1220" s="609">
        <v>0.19771</v>
      </c>
      <c r="E1220" s="609">
        <v>0.14038</v>
      </c>
      <c r="F1220" s="609">
        <v>2.5149999999999999E-2</v>
      </c>
      <c r="G1220" s="609">
        <v>0.11523</v>
      </c>
    </row>
    <row r="1221" spans="1:7">
      <c r="A1221" s="608" t="s">
        <v>13021</v>
      </c>
      <c r="B1221" s="609">
        <v>1.506E-2</v>
      </c>
      <c r="C1221" s="609">
        <v>0.14405999999999999</v>
      </c>
      <c r="D1221" s="609">
        <v>0.19775999999999999</v>
      </c>
      <c r="E1221" s="609">
        <v>0.14091000000000001</v>
      </c>
      <c r="F1221" s="609">
        <v>2.53E-2</v>
      </c>
      <c r="G1221" s="609">
        <v>0.11561</v>
      </c>
    </row>
    <row r="1222" spans="1:7">
      <c r="A1222" s="608" t="s">
        <v>13022</v>
      </c>
      <c r="B1222" s="609">
        <v>1.4930000000000001E-2</v>
      </c>
      <c r="C1222" s="609">
        <v>0.14413999999999999</v>
      </c>
      <c r="D1222" s="609">
        <v>0.19841</v>
      </c>
      <c r="E1222" s="609">
        <v>0.14079</v>
      </c>
      <c r="F1222" s="609">
        <v>2.5049999999999999E-2</v>
      </c>
      <c r="G1222" s="609">
        <v>0.11574</v>
      </c>
    </row>
    <row r="1223" spans="1:7">
      <c r="A1223" s="608" t="s">
        <v>13023</v>
      </c>
      <c r="B1223" s="609">
        <v>1.4970000000000001E-2</v>
      </c>
      <c r="C1223" s="609">
        <v>0.14535999999999999</v>
      </c>
      <c r="D1223" s="609">
        <v>0.19842000000000001</v>
      </c>
      <c r="E1223" s="609">
        <v>0.14126</v>
      </c>
      <c r="F1223" s="609">
        <v>2.4920000000000001E-2</v>
      </c>
      <c r="G1223" s="609">
        <v>0.11634</v>
      </c>
    </row>
    <row r="1224" spans="1:7">
      <c r="A1224" s="608" t="s">
        <v>13024</v>
      </c>
      <c r="B1224" s="609">
        <v>1.481E-2</v>
      </c>
      <c r="C1224" s="609">
        <v>0.15534000000000001</v>
      </c>
      <c r="D1224" s="609">
        <v>0.17527000000000001</v>
      </c>
      <c r="E1224" s="609">
        <v>0.13850000000000001</v>
      </c>
      <c r="F1224" s="609">
        <v>2.4670000000000001E-2</v>
      </c>
      <c r="G1224" s="609">
        <v>0.11383</v>
      </c>
    </row>
    <row r="1225" spans="1:7">
      <c r="A1225" s="608" t="s">
        <v>13025</v>
      </c>
      <c r="B1225" s="609">
        <v>1.4999999999999999E-2</v>
      </c>
      <c r="C1225" s="609">
        <v>0.15486</v>
      </c>
      <c r="D1225" s="609">
        <v>0.17560999999999999</v>
      </c>
      <c r="E1225" s="609">
        <v>0.13875000000000001</v>
      </c>
      <c r="F1225" s="609">
        <v>2.5020000000000001E-2</v>
      </c>
      <c r="G1225" s="609">
        <v>0.11373</v>
      </c>
    </row>
    <row r="1226" spans="1:7">
      <c r="A1226" s="608" t="s">
        <v>13026</v>
      </c>
      <c r="B1226" s="609">
        <v>1.5049999999999999E-2</v>
      </c>
      <c r="C1226" s="609">
        <v>0.15211</v>
      </c>
      <c r="D1226" s="609">
        <v>0.17566000000000001</v>
      </c>
      <c r="E1226" s="609">
        <v>0.13816000000000001</v>
      </c>
      <c r="F1226" s="609">
        <v>2.4899999999999999E-2</v>
      </c>
      <c r="G1226" s="609">
        <v>0.11326</v>
      </c>
    </row>
    <row r="1227" spans="1:7">
      <c r="A1227" s="608" t="s">
        <v>13027</v>
      </c>
      <c r="B1227" s="609">
        <v>1.495E-2</v>
      </c>
      <c r="C1227" s="609">
        <v>0.15945999999999999</v>
      </c>
      <c r="D1227" s="609">
        <v>0.17559</v>
      </c>
      <c r="E1227" s="609">
        <v>0.14086000000000001</v>
      </c>
      <c r="F1227" s="609">
        <v>2.4899999999999999E-2</v>
      </c>
      <c r="G1227" s="609">
        <v>0.11595999999999999</v>
      </c>
    </row>
    <row r="1228" spans="1:7">
      <c r="A1228" s="608" t="s">
        <v>13028</v>
      </c>
      <c r="B1228" s="609">
        <v>1.5010000000000001E-2</v>
      </c>
      <c r="C1228" s="609">
        <v>0.15898999999999999</v>
      </c>
      <c r="D1228" s="609">
        <v>0.17554</v>
      </c>
      <c r="E1228" s="609">
        <v>0.14091999999999999</v>
      </c>
      <c r="F1228" s="609">
        <v>2.47E-2</v>
      </c>
      <c r="G1228" s="609">
        <v>0.11622</v>
      </c>
    </row>
    <row r="1229" spans="1:7">
      <c r="A1229" s="608" t="s">
        <v>13029</v>
      </c>
      <c r="B1229" s="609">
        <v>1.4749999999999999E-2</v>
      </c>
      <c r="C1229" s="609">
        <v>0.16002</v>
      </c>
      <c r="D1229" s="609">
        <v>0.17551</v>
      </c>
      <c r="E1229" s="609">
        <v>0.14047000000000001</v>
      </c>
      <c r="F1229" s="609">
        <v>2.462E-2</v>
      </c>
      <c r="G1229" s="609">
        <v>0.11584999999999999</v>
      </c>
    </row>
    <row r="1230" spans="1:7">
      <c r="A1230" s="608" t="s">
        <v>13030</v>
      </c>
      <c r="B1230" s="609">
        <v>1.4710000000000001E-2</v>
      </c>
      <c r="C1230" s="609">
        <v>0.16069</v>
      </c>
      <c r="D1230" s="609">
        <v>0.17563999999999999</v>
      </c>
      <c r="E1230" s="609">
        <v>0.14049</v>
      </c>
      <c r="F1230" s="609">
        <v>2.444E-2</v>
      </c>
      <c r="G1230" s="609">
        <v>0.11605</v>
      </c>
    </row>
    <row r="1231" spans="1:7">
      <c r="A1231" s="608" t="s">
        <v>13031</v>
      </c>
      <c r="B1231" s="609">
        <v>1.4710000000000001E-2</v>
      </c>
      <c r="C1231" s="609">
        <v>0.16028999999999999</v>
      </c>
      <c r="D1231" s="609">
        <v>0.17565</v>
      </c>
      <c r="E1231" s="609">
        <v>0.14019999999999999</v>
      </c>
      <c r="F1231" s="609">
        <v>2.4330000000000001E-2</v>
      </c>
      <c r="G1231" s="609">
        <v>0.11587</v>
      </c>
    </row>
    <row r="1232" spans="1:7">
      <c r="A1232" s="608" t="s">
        <v>13032</v>
      </c>
      <c r="B1232" s="609">
        <v>1.473E-2</v>
      </c>
      <c r="C1232" s="609">
        <v>0.16002</v>
      </c>
      <c r="D1232" s="609">
        <v>0.17532</v>
      </c>
      <c r="E1232" s="609">
        <v>0.14013999999999999</v>
      </c>
      <c r="F1232" s="609">
        <v>2.4299999999999999E-2</v>
      </c>
      <c r="G1232" s="609">
        <v>0.11584</v>
      </c>
    </row>
    <row r="1233" spans="1:7">
      <c r="A1233" s="608" t="s">
        <v>13033</v>
      </c>
      <c r="B1233" s="609">
        <v>1.481E-2</v>
      </c>
      <c r="C1233" s="609">
        <v>0.16031000000000001</v>
      </c>
      <c r="D1233" s="609">
        <v>0.17527000000000001</v>
      </c>
      <c r="E1233" s="609">
        <v>0.14052000000000001</v>
      </c>
      <c r="F1233" s="609">
        <v>2.4500000000000001E-2</v>
      </c>
      <c r="G1233" s="609">
        <v>0.11602</v>
      </c>
    </row>
    <row r="1234" spans="1:7">
      <c r="A1234" s="608" t="s">
        <v>13034</v>
      </c>
      <c r="B1234" s="609">
        <v>1.474E-2</v>
      </c>
      <c r="C1234" s="609">
        <v>0.15984999999999999</v>
      </c>
      <c r="D1234" s="609">
        <v>0.17527000000000001</v>
      </c>
      <c r="E1234" s="609">
        <v>0.14019000000000001</v>
      </c>
      <c r="F1234" s="609">
        <v>2.4549999999999999E-2</v>
      </c>
      <c r="G1234" s="609">
        <v>0.11564000000000001</v>
      </c>
    </row>
    <row r="1235" spans="1:7">
      <c r="A1235" s="608" t="s">
        <v>13035</v>
      </c>
      <c r="B1235" s="609">
        <v>1.485E-2</v>
      </c>
      <c r="C1235" s="609">
        <v>0.16073999999999999</v>
      </c>
      <c r="D1235" s="609">
        <v>0.17505999999999999</v>
      </c>
      <c r="E1235" s="609">
        <v>0.14094999999999999</v>
      </c>
      <c r="F1235" s="609">
        <v>2.4549999999999999E-2</v>
      </c>
      <c r="G1235" s="609">
        <v>0.1164</v>
      </c>
    </row>
    <row r="1236" spans="1:7">
      <c r="A1236" s="608" t="s">
        <v>13036</v>
      </c>
      <c r="B1236" s="609">
        <v>1.4789999999999999E-2</v>
      </c>
      <c r="C1236" s="609">
        <v>0.16020000000000001</v>
      </c>
      <c r="D1236" s="609">
        <v>0.17502000000000001</v>
      </c>
      <c r="E1236" s="609">
        <v>0.14046</v>
      </c>
      <c r="F1236" s="609">
        <v>2.4799999999999999E-2</v>
      </c>
      <c r="G1236" s="609">
        <v>0.11566</v>
      </c>
    </row>
    <row r="1237" spans="1:7">
      <c r="A1237" s="608" t="s">
        <v>13037</v>
      </c>
      <c r="B1237" s="609">
        <v>1.4800000000000001E-2</v>
      </c>
      <c r="C1237" s="609">
        <v>0.16026000000000001</v>
      </c>
      <c r="D1237" s="609">
        <v>0.17485000000000001</v>
      </c>
      <c r="E1237" s="609">
        <v>0.14036999999999999</v>
      </c>
      <c r="F1237" s="609">
        <v>2.487E-2</v>
      </c>
      <c r="G1237" s="609">
        <v>0.11550000000000001</v>
      </c>
    </row>
    <row r="1238" spans="1:7">
      <c r="A1238" s="608" t="s">
        <v>13038</v>
      </c>
      <c r="B1238" s="609">
        <v>1.477E-2</v>
      </c>
      <c r="C1238" s="609">
        <v>0.15801000000000001</v>
      </c>
      <c r="D1238" s="609">
        <v>0.17504</v>
      </c>
      <c r="E1238" s="609">
        <v>0.13936999999999999</v>
      </c>
      <c r="F1238" s="609">
        <v>2.4850000000000001E-2</v>
      </c>
      <c r="G1238" s="609">
        <v>0.11452</v>
      </c>
    </row>
    <row r="1239" spans="1:7">
      <c r="A1239" s="608" t="s">
        <v>13039</v>
      </c>
      <c r="B1239" s="609">
        <v>1.468E-2</v>
      </c>
      <c r="C1239" s="609">
        <v>0.15709999999999999</v>
      </c>
      <c r="D1239" s="609">
        <v>0.17502999999999999</v>
      </c>
      <c r="E1239" s="609">
        <v>0.13868</v>
      </c>
      <c r="F1239" s="609">
        <v>2.47E-2</v>
      </c>
      <c r="G1239" s="609">
        <v>0.11398</v>
      </c>
    </row>
    <row r="1240" spans="1:7">
      <c r="A1240" s="608" t="s">
        <v>13040</v>
      </c>
      <c r="B1240" s="609">
        <v>1.447E-2</v>
      </c>
      <c r="C1240" s="609">
        <v>0.15765000000000001</v>
      </c>
      <c r="D1240" s="609">
        <v>0.17487</v>
      </c>
      <c r="E1240" s="609">
        <v>0.13815</v>
      </c>
      <c r="F1240" s="609">
        <v>2.5049999999999999E-2</v>
      </c>
      <c r="G1240" s="609">
        <v>0.11310000000000001</v>
      </c>
    </row>
    <row r="1241" spans="1:7">
      <c r="A1241" s="608" t="s">
        <v>13041</v>
      </c>
      <c r="B1241" s="609">
        <v>1.452E-2</v>
      </c>
      <c r="C1241" s="609">
        <v>0.15812000000000001</v>
      </c>
      <c r="D1241" s="609">
        <v>0.17483000000000001</v>
      </c>
      <c r="E1241" s="609">
        <v>0.13835</v>
      </c>
      <c r="F1241" s="609">
        <v>2.4819999999999998E-2</v>
      </c>
      <c r="G1241" s="609">
        <v>0.11353000000000001</v>
      </c>
    </row>
    <row r="1242" spans="1:7">
      <c r="A1242" s="608" t="s">
        <v>13042</v>
      </c>
      <c r="B1242" s="609">
        <v>1.47E-2</v>
      </c>
      <c r="C1242" s="609">
        <v>0.15825</v>
      </c>
      <c r="D1242" s="609">
        <v>0.17484</v>
      </c>
      <c r="E1242" s="609">
        <v>0.13872999999999999</v>
      </c>
      <c r="F1242" s="609">
        <v>2.4850000000000001E-2</v>
      </c>
      <c r="G1242" s="609">
        <v>0.11388</v>
      </c>
    </row>
    <row r="1243" spans="1:7">
      <c r="A1243" s="608" t="s">
        <v>13043</v>
      </c>
      <c r="B1243" s="609">
        <v>1.4670000000000001E-2</v>
      </c>
      <c r="C1243" s="609">
        <v>0.15759999999999999</v>
      </c>
      <c r="D1243" s="609">
        <v>0.17476</v>
      </c>
      <c r="E1243" s="609">
        <v>0.13858000000000001</v>
      </c>
      <c r="F1243" s="609">
        <v>2.477E-2</v>
      </c>
      <c r="G1243" s="609">
        <v>0.11380999999999999</v>
      </c>
    </row>
    <row r="1244" spans="1:7">
      <c r="A1244" s="608" t="s">
        <v>13044</v>
      </c>
      <c r="B1244" s="609">
        <v>1.4449999999999999E-2</v>
      </c>
      <c r="C1244" s="609">
        <v>0.15973999999999999</v>
      </c>
      <c r="D1244" s="609">
        <v>0.17476</v>
      </c>
      <c r="E1244" s="609">
        <v>0.13865</v>
      </c>
      <c r="F1244" s="609">
        <v>2.477E-2</v>
      </c>
      <c r="G1244" s="609">
        <v>0.11388</v>
      </c>
    </row>
    <row r="1245" spans="1:7">
      <c r="A1245" s="608" t="s">
        <v>13045</v>
      </c>
      <c r="B1245" s="609">
        <v>1.447E-2</v>
      </c>
      <c r="C1245" s="609">
        <v>0.16006000000000001</v>
      </c>
      <c r="D1245" s="609">
        <v>0.1749</v>
      </c>
      <c r="E1245" s="609">
        <v>0.13872000000000001</v>
      </c>
      <c r="F1245" s="609">
        <v>2.4899999999999999E-2</v>
      </c>
      <c r="G1245" s="609">
        <v>0.11382</v>
      </c>
    </row>
    <row r="1246" spans="1:7">
      <c r="A1246" s="608" t="s">
        <v>13046</v>
      </c>
      <c r="B1246" s="609">
        <v>1.452E-2</v>
      </c>
      <c r="C1246" s="609">
        <v>0.15962000000000001</v>
      </c>
      <c r="D1246" s="609">
        <v>0.17510999999999999</v>
      </c>
      <c r="E1246" s="609">
        <v>0.13869999999999999</v>
      </c>
      <c r="F1246" s="609">
        <v>2.53E-2</v>
      </c>
      <c r="G1246" s="609">
        <v>0.1134</v>
      </c>
    </row>
    <row r="1247" spans="1:7">
      <c r="A1247" s="608" t="s">
        <v>13047</v>
      </c>
      <c r="B1247" s="609">
        <v>1.43E-2</v>
      </c>
      <c r="C1247" s="609">
        <v>0.16108</v>
      </c>
      <c r="D1247" s="609">
        <v>0.17462</v>
      </c>
      <c r="E1247" s="609">
        <v>0.13843</v>
      </c>
      <c r="F1247" s="609">
        <v>2.5399999999999999E-2</v>
      </c>
      <c r="G1247" s="609">
        <v>0.11303000000000001</v>
      </c>
    </row>
    <row r="1248" spans="1:7">
      <c r="A1248" s="608" t="s">
        <v>13048</v>
      </c>
      <c r="B1248" s="609">
        <v>1.434E-2</v>
      </c>
      <c r="C1248" s="609">
        <v>0.16125</v>
      </c>
      <c r="D1248" s="609">
        <v>0.17469000000000001</v>
      </c>
      <c r="E1248" s="609">
        <v>0.13866000000000001</v>
      </c>
      <c r="F1248" s="609">
        <v>2.5219999999999999E-2</v>
      </c>
      <c r="G1248" s="609">
        <v>0.11344</v>
      </c>
    </row>
    <row r="1249" spans="1:7">
      <c r="A1249" s="608" t="s">
        <v>13049</v>
      </c>
      <c r="B1249" s="609">
        <v>1.431E-2</v>
      </c>
      <c r="C1249" s="609">
        <v>0.16159000000000001</v>
      </c>
      <c r="D1249" s="609">
        <v>0.17455000000000001</v>
      </c>
      <c r="E1249" s="609">
        <v>0.13872000000000001</v>
      </c>
      <c r="F1249" s="609">
        <v>2.5399999999999999E-2</v>
      </c>
      <c r="G1249" s="609">
        <v>0.11332</v>
      </c>
    </row>
    <row r="1250" spans="1:7">
      <c r="A1250" s="608" t="s">
        <v>13050</v>
      </c>
      <c r="B1250" s="609">
        <v>1.439E-2</v>
      </c>
      <c r="C1250" s="609">
        <v>0.16148999999999999</v>
      </c>
      <c r="D1250" s="609">
        <v>0.17454</v>
      </c>
      <c r="E1250" s="609">
        <v>0.13882</v>
      </c>
      <c r="F1250" s="609">
        <v>2.545E-2</v>
      </c>
      <c r="G1250" s="609">
        <v>0.11337</v>
      </c>
    </row>
    <row r="1251" spans="1:7">
      <c r="A1251" s="608" t="s">
        <v>13051</v>
      </c>
      <c r="B1251" s="609">
        <v>1.434E-2</v>
      </c>
      <c r="C1251" s="609">
        <v>0.16194</v>
      </c>
      <c r="D1251" s="609">
        <v>0.17401</v>
      </c>
      <c r="E1251" s="609">
        <v>0.13921</v>
      </c>
      <c r="F1251" s="609">
        <v>2.545E-2</v>
      </c>
      <c r="G1251" s="609">
        <v>0.11376</v>
      </c>
    </row>
    <row r="1252" spans="1:7">
      <c r="A1252" s="608" t="s">
        <v>13052</v>
      </c>
      <c r="B1252" s="609">
        <v>1.4279999999999999E-2</v>
      </c>
      <c r="C1252" s="609">
        <v>0.16525999999999999</v>
      </c>
      <c r="D1252" s="609">
        <v>0.17405999999999999</v>
      </c>
      <c r="E1252" s="609">
        <v>0.14068</v>
      </c>
      <c r="F1252" s="609">
        <v>2.5700000000000001E-2</v>
      </c>
      <c r="G1252" s="609">
        <v>0.11498</v>
      </c>
    </row>
    <row r="1253" spans="1:7">
      <c r="A1253" s="608" t="s">
        <v>13053</v>
      </c>
      <c r="B1253" s="609">
        <v>1.4290000000000001E-2</v>
      </c>
      <c r="C1253" s="609">
        <v>0.16506999999999999</v>
      </c>
      <c r="D1253" s="609">
        <v>0.17412</v>
      </c>
      <c r="E1253" s="609">
        <v>0.14054</v>
      </c>
      <c r="F1253" s="609">
        <v>2.5749999999999999E-2</v>
      </c>
      <c r="G1253" s="609">
        <v>0.11479</v>
      </c>
    </row>
    <row r="1254" spans="1:7">
      <c r="A1254" s="608" t="s">
        <v>13054</v>
      </c>
      <c r="B1254" s="609">
        <v>1.438E-2</v>
      </c>
      <c r="C1254" s="609">
        <v>0.16450000000000001</v>
      </c>
      <c r="D1254" s="609">
        <v>0.17416999999999999</v>
      </c>
      <c r="E1254" s="609">
        <v>0.14046</v>
      </c>
      <c r="F1254" s="609">
        <v>2.5669999999999998E-2</v>
      </c>
      <c r="G1254" s="609">
        <v>0.11479</v>
      </c>
    </row>
    <row r="1255" spans="1:7">
      <c r="A1255" s="608" t="s">
        <v>13055</v>
      </c>
      <c r="B1255" s="609">
        <v>1.4319999999999999E-2</v>
      </c>
      <c r="C1255" s="609">
        <v>0.16299</v>
      </c>
      <c r="D1255" s="609">
        <v>0.17433999999999999</v>
      </c>
      <c r="E1255" s="609">
        <v>0.13919999999999999</v>
      </c>
      <c r="F1255" s="609">
        <v>2.6069999999999999E-2</v>
      </c>
      <c r="G1255" s="609">
        <v>0.11312999999999999</v>
      </c>
    </row>
    <row r="1256" spans="1:7">
      <c r="A1256" s="608" t="s">
        <v>13056</v>
      </c>
      <c r="B1256" s="609">
        <v>1.4290000000000001E-2</v>
      </c>
      <c r="C1256" s="609">
        <v>0.16158</v>
      </c>
      <c r="D1256" s="609">
        <v>0.17413999999999999</v>
      </c>
      <c r="E1256" s="609">
        <v>0.13885</v>
      </c>
      <c r="F1256" s="609">
        <v>2.5870000000000001E-2</v>
      </c>
      <c r="G1256" s="609">
        <v>0.11298</v>
      </c>
    </row>
    <row r="1257" spans="1:7">
      <c r="A1257" s="608" t="s">
        <v>13057</v>
      </c>
      <c r="B1257" s="609">
        <v>1.354E-2</v>
      </c>
      <c r="C1257" s="609">
        <v>0.16431000000000001</v>
      </c>
      <c r="D1257" s="609">
        <v>0.17352999999999999</v>
      </c>
      <c r="E1257" s="609">
        <v>0.13916000000000001</v>
      </c>
      <c r="F1257" s="609">
        <v>2.5700000000000001E-2</v>
      </c>
      <c r="G1257" s="609">
        <v>0.11346000000000001</v>
      </c>
    </row>
    <row r="1258" spans="1:7">
      <c r="A1258" s="608" t="s">
        <v>13058</v>
      </c>
      <c r="B1258" s="609">
        <v>1.4149999999999999E-2</v>
      </c>
      <c r="C1258" s="609">
        <v>0.16249</v>
      </c>
      <c r="D1258" s="609">
        <v>0.17507</v>
      </c>
      <c r="E1258" s="609">
        <v>0.13874</v>
      </c>
      <c r="F1258" s="609">
        <v>2.5399999999999999E-2</v>
      </c>
      <c r="G1258" s="609">
        <v>0.11334</v>
      </c>
    </row>
    <row r="1259" spans="1:7">
      <c r="A1259" s="608" t="s">
        <v>13059</v>
      </c>
      <c r="B1259" s="609">
        <v>1.414E-2</v>
      </c>
      <c r="C1259" s="609">
        <v>0.16250000000000001</v>
      </c>
      <c r="D1259" s="609">
        <v>0.17480000000000001</v>
      </c>
      <c r="E1259" s="609">
        <v>0.13861000000000001</v>
      </c>
      <c r="F1259" s="609">
        <v>2.5319999999999999E-2</v>
      </c>
      <c r="G1259" s="609">
        <v>0.11329</v>
      </c>
    </row>
    <row r="1260" spans="1:7">
      <c r="A1260" s="608" t="s">
        <v>13060</v>
      </c>
      <c r="B1260" s="609">
        <v>1.418E-2</v>
      </c>
      <c r="C1260" s="609">
        <v>0.16189999999999999</v>
      </c>
      <c r="D1260" s="609">
        <v>0.17423</v>
      </c>
      <c r="E1260" s="609">
        <v>0.13844999999999999</v>
      </c>
      <c r="F1260" s="609">
        <v>2.537E-2</v>
      </c>
      <c r="G1260" s="609">
        <v>0.11308</v>
      </c>
    </row>
    <row r="1261" spans="1:7">
      <c r="A1261" s="608" t="s">
        <v>13061</v>
      </c>
      <c r="B1261" s="609">
        <v>1.4149999999999999E-2</v>
      </c>
      <c r="C1261" s="609">
        <v>0.16184000000000001</v>
      </c>
      <c r="D1261" s="609">
        <v>0.17408000000000001</v>
      </c>
      <c r="E1261" s="609">
        <v>0.13814000000000001</v>
      </c>
      <c r="F1261" s="609">
        <v>2.555E-2</v>
      </c>
      <c r="G1261" s="609">
        <v>0.11259</v>
      </c>
    </row>
    <row r="1262" spans="1:7">
      <c r="A1262" s="608" t="s">
        <v>13062</v>
      </c>
      <c r="B1262" s="609">
        <v>1.4069999999999999E-2</v>
      </c>
      <c r="C1262" s="609">
        <v>0.161</v>
      </c>
      <c r="D1262" s="609">
        <v>0.17485000000000001</v>
      </c>
      <c r="E1262" s="609">
        <v>0.13779</v>
      </c>
      <c r="F1262" s="609">
        <v>2.5319999999999999E-2</v>
      </c>
      <c r="G1262" s="609">
        <v>0.11247</v>
      </c>
    </row>
    <row r="1263" spans="1:7">
      <c r="A1263" s="608" t="s">
        <v>13063</v>
      </c>
      <c r="B1263" s="609">
        <v>1.4120000000000001E-2</v>
      </c>
      <c r="C1263" s="609">
        <v>0.16184999999999999</v>
      </c>
      <c r="D1263" s="609">
        <v>0.17449999999999999</v>
      </c>
      <c r="E1263" s="609">
        <v>0.13841999999999999</v>
      </c>
      <c r="F1263" s="609">
        <v>2.52E-2</v>
      </c>
      <c r="G1263" s="609">
        <v>0.11322</v>
      </c>
    </row>
    <row r="1264" spans="1:7">
      <c r="A1264" s="608" t="s">
        <v>13064</v>
      </c>
      <c r="B1264" s="609">
        <v>1.4069999999999999E-2</v>
      </c>
      <c r="C1264" s="609">
        <v>0.16214000000000001</v>
      </c>
      <c r="D1264" s="609">
        <v>0.17485999999999999</v>
      </c>
      <c r="E1264" s="609">
        <v>0.13855000000000001</v>
      </c>
      <c r="F1264" s="609">
        <v>2.5430000000000001E-2</v>
      </c>
      <c r="G1264" s="609">
        <v>0.11312</v>
      </c>
    </row>
    <row r="1265" spans="1:7">
      <c r="A1265" s="608" t="s">
        <v>13065</v>
      </c>
      <c r="B1265" s="609">
        <v>1.4239999999999999E-2</v>
      </c>
      <c r="C1265" s="609">
        <v>0.16303000000000001</v>
      </c>
      <c r="D1265" s="609">
        <v>0.17510000000000001</v>
      </c>
      <c r="E1265" s="609">
        <v>0.13916000000000001</v>
      </c>
      <c r="F1265" s="609">
        <v>2.5749999999999999E-2</v>
      </c>
      <c r="G1265" s="609">
        <v>0.11341</v>
      </c>
    </row>
    <row r="1266" spans="1:7">
      <c r="A1266" s="608" t="s">
        <v>13066</v>
      </c>
      <c r="B1266" s="609">
        <v>1.4370000000000001E-2</v>
      </c>
      <c r="C1266" s="609">
        <v>0.16422</v>
      </c>
      <c r="D1266" s="609">
        <v>0.17552000000000001</v>
      </c>
      <c r="E1266" s="609">
        <v>0.13980999999999999</v>
      </c>
      <c r="F1266" s="609">
        <v>2.52E-2</v>
      </c>
      <c r="G1266" s="609">
        <v>0.11461</v>
      </c>
    </row>
    <row r="1267" spans="1:7">
      <c r="A1267" s="608" t="s">
        <v>13067</v>
      </c>
      <c r="B1267" s="609">
        <v>1.439E-2</v>
      </c>
      <c r="C1267" s="609">
        <v>0.15909000000000001</v>
      </c>
      <c r="D1267" s="609">
        <v>0.17946999999999999</v>
      </c>
      <c r="E1267" s="609">
        <v>0.13772000000000001</v>
      </c>
      <c r="F1267" s="609">
        <v>2.5350000000000001E-2</v>
      </c>
      <c r="G1267" s="609">
        <v>0.11237</v>
      </c>
    </row>
    <row r="1268" spans="1:7">
      <c r="A1268" s="608" t="s">
        <v>13068</v>
      </c>
      <c r="B1268" s="609">
        <v>1.448E-2</v>
      </c>
      <c r="C1268" s="609">
        <v>0.15790000000000001</v>
      </c>
      <c r="D1268" s="609">
        <v>0.17785000000000001</v>
      </c>
      <c r="E1268" s="609">
        <v>0.13663</v>
      </c>
      <c r="F1268" s="609">
        <v>2.5499999999999998E-2</v>
      </c>
      <c r="G1268" s="609">
        <v>0.11113000000000001</v>
      </c>
    </row>
    <row r="1269" spans="1:7">
      <c r="A1269" s="608" t="s">
        <v>13069</v>
      </c>
      <c r="B1269" s="609">
        <v>1.452E-2</v>
      </c>
      <c r="C1269" s="609">
        <v>0.14241000000000001</v>
      </c>
      <c r="D1269" s="609">
        <v>0.17879</v>
      </c>
      <c r="E1269" s="609">
        <v>0.13025</v>
      </c>
      <c r="F1269" s="609">
        <v>2.5059999999999999E-2</v>
      </c>
      <c r="G1269" s="609">
        <v>0.10519000000000001</v>
      </c>
    </row>
    <row r="1270" spans="1:7">
      <c r="A1270" s="608" t="s">
        <v>13070</v>
      </c>
      <c r="B1270" s="609">
        <v>1.453E-2</v>
      </c>
      <c r="C1270" s="609">
        <v>0.14324000000000001</v>
      </c>
      <c r="D1270" s="609">
        <v>0.17837</v>
      </c>
      <c r="E1270" s="609">
        <v>0.13055</v>
      </c>
      <c r="F1270" s="609">
        <v>2.4570000000000002E-2</v>
      </c>
      <c r="G1270" s="609">
        <v>0.10598</v>
      </c>
    </row>
    <row r="1271" spans="1:7">
      <c r="A1271" s="608" t="s">
        <v>13071</v>
      </c>
      <c r="B1271" s="609">
        <v>1.453E-2</v>
      </c>
      <c r="C1271" s="609">
        <v>0.14387</v>
      </c>
      <c r="D1271" s="609">
        <v>0.17907000000000001</v>
      </c>
      <c r="E1271" s="609">
        <v>0.13066</v>
      </c>
      <c r="F1271" s="609">
        <v>2.4469999999999999E-2</v>
      </c>
      <c r="G1271" s="609">
        <v>0.10619000000000001</v>
      </c>
    </row>
    <row r="1272" spans="1:7">
      <c r="A1272" s="608" t="s">
        <v>13072</v>
      </c>
      <c r="B1272" s="609">
        <v>1.455E-2</v>
      </c>
      <c r="C1272" s="609">
        <v>0.14227000000000001</v>
      </c>
      <c r="D1272" s="609">
        <v>0.18204999999999999</v>
      </c>
      <c r="E1272" s="609">
        <v>0.13013</v>
      </c>
      <c r="F1272" s="609">
        <v>2.47E-2</v>
      </c>
      <c r="G1272" s="609">
        <v>0.10543</v>
      </c>
    </row>
    <row r="1273" spans="1:7">
      <c r="A1273" s="608" t="s">
        <v>13073</v>
      </c>
      <c r="B1273" s="609">
        <v>1.4659999999999999E-2</v>
      </c>
      <c r="C1273" s="609">
        <v>0.14118</v>
      </c>
      <c r="D1273" s="609">
        <v>0.18190999999999999</v>
      </c>
      <c r="E1273" s="609">
        <v>0.13064000000000001</v>
      </c>
      <c r="F1273" s="609">
        <v>2.4250000000000001E-2</v>
      </c>
      <c r="G1273" s="609">
        <v>0.10639</v>
      </c>
    </row>
    <row r="1274" spans="1:7">
      <c r="A1274" s="608" t="s">
        <v>13074</v>
      </c>
      <c r="B1274" s="609">
        <v>1.4489999999999999E-2</v>
      </c>
      <c r="C1274" s="609">
        <v>0.14632000000000001</v>
      </c>
      <c r="D1274" s="609">
        <v>0.18179000000000001</v>
      </c>
      <c r="E1274" s="609">
        <v>0.1321</v>
      </c>
      <c r="F1274" s="609">
        <v>2.392E-2</v>
      </c>
      <c r="G1274" s="609">
        <v>0.10818</v>
      </c>
    </row>
    <row r="1275" spans="1:7">
      <c r="A1275" s="608" t="s">
        <v>13075</v>
      </c>
      <c r="B1275" s="609">
        <v>1.4500000000000001E-2</v>
      </c>
      <c r="C1275" s="609">
        <v>0.14599000000000001</v>
      </c>
      <c r="D1275" s="609">
        <v>0.18201999999999999</v>
      </c>
      <c r="E1275" s="609">
        <v>0.13163</v>
      </c>
      <c r="F1275" s="609">
        <v>2.4E-2</v>
      </c>
      <c r="G1275" s="609">
        <v>0.10763</v>
      </c>
    </row>
    <row r="1276" spans="1:7">
      <c r="A1276" s="608" t="s">
        <v>13076</v>
      </c>
      <c r="B1276" s="609">
        <v>1.4409999999999999E-2</v>
      </c>
      <c r="C1276" s="609">
        <v>0.13855000000000001</v>
      </c>
      <c r="D1276" s="609">
        <v>0.18232000000000001</v>
      </c>
      <c r="E1276" s="609">
        <v>0.12756999999999999</v>
      </c>
      <c r="F1276" s="609">
        <v>2.4049999999999998E-2</v>
      </c>
      <c r="G1276" s="609">
        <v>0.10352</v>
      </c>
    </row>
    <row r="1277" spans="1:7">
      <c r="A1277" s="608" t="s">
        <v>13077</v>
      </c>
      <c r="B1277" s="609">
        <v>1.444E-2</v>
      </c>
      <c r="C1277" s="609">
        <v>0.1381</v>
      </c>
      <c r="D1277" s="609">
        <v>0.18171999999999999</v>
      </c>
      <c r="E1277" s="609">
        <v>0.12778999999999999</v>
      </c>
      <c r="F1277" s="609">
        <v>2.3900000000000001E-2</v>
      </c>
      <c r="G1277" s="609">
        <v>0.10389</v>
      </c>
    </row>
    <row r="1278" spans="1:7">
      <c r="A1278" s="608" t="s">
        <v>13078</v>
      </c>
      <c r="B1278" s="609">
        <v>1.4420000000000001E-2</v>
      </c>
      <c r="C1278" s="609">
        <v>0.13694000000000001</v>
      </c>
      <c r="D1278" s="609">
        <v>0.18167</v>
      </c>
      <c r="E1278" s="609">
        <v>0.12695000000000001</v>
      </c>
      <c r="F1278" s="609">
        <v>2.3800000000000002E-2</v>
      </c>
      <c r="G1278" s="609">
        <v>0.10315000000000001</v>
      </c>
    </row>
    <row r="1279" spans="1:7">
      <c r="A1279" s="608" t="s">
        <v>13079</v>
      </c>
      <c r="B1279" s="609">
        <v>1.4489999999999999E-2</v>
      </c>
      <c r="C1279" s="609">
        <v>0.13694000000000001</v>
      </c>
      <c r="D1279" s="609">
        <v>0.18162</v>
      </c>
      <c r="E1279" s="609">
        <v>0.12725</v>
      </c>
      <c r="F1279" s="609">
        <v>2.419E-2</v>
      </c>
      <c r="G1279" s="609">
        <v>0.10306</v>
      </c>
    </row>
    <row r="1280" spans="1:7">
      <c r="A1280" s="608" t="s">
        <v>13080</v>
      </c>
      <c r="B1280" s="609">
        <v>1.468E-2</v>
      </c>
      <c r="C1280" s="609">
        <v>0.13566</v>
      </c>
      <c r="D1280" s="609">
        <v>0.18201000000000001</v>
      </c>
      <c r="E1280" s="609">
        <v>0.12759999999999999</v>
      </c>
      <c r="F1280" s="609">
        <v>2.4170000000000001E-2</v>
      </c>
      <c r="G1280" s="609">
        <v>0.10342999999999999</v>
      </c>
    </row>
    <row r="1281" spans="1:7">
      <c r="A1281" s="608" t="s">
        <v>13081</v>
      </c>
      <c r="B1281" s="609">
        <v>1.485E-2</v>
      </c>
      <c r="C1281" s="609">
        <v>0.13932</v>
      </c>
      <c r="D1281" s="609">
        <v>0.18095</v>
      </c>
      <c r="E1281" s="609">
        <v>0.12984000000000001</v>
      </c>
      <c r="F1281" s="609">
        <v>2.3699999999999999E-2</v>
      </c>
      <c r="G1281" s="609">
        <v>0.10614</v>
      </c>
    </row>
    <row r="1282" spans="1:7">
      <c r="A1282" s="608" t="s">
        <v>13082</v>
      </c>
      <c r="B1282" s="609">
        <v>1.498E-2</v>
      </c>
      <c r="C1282" s="609">
        <v>0.13847000000000001</v>
      </c>
      <c r="D1282" s="609">
        <v>0.18078</v>
      </c>
      <c r="E1282" s="609">
        <v>0.13008</v>
      </c>
      <c r="F1282" s="609">
        <v>2.4049999999999998E-2</v>
      </c>
      <c r="G1282" s="609">
        <v>0.10603</v>
      </c>
    </row>
    <row r="1283" spans="1:7">
      <c r="A1283" s="608" t="s">
        <v>13083</v>
      </c>
      <c r="B1283" s="609">
        <v>1.506E-2</v>
      </c>
      <c r="C1283" s="609">
        <v>0.1389</v>
      </c>
      <c r="D1283" s="609">
        <v>0.18078</v>
      </c>
      <c r="E1283" s="609">
        <v>0.13028999999999999</v>
      </c>
      <c r="F1283" s="609">
        <v>2.385E-2</v>
      </c>
      <c r="G1283" s="609">
        <v>0.10644000000000001</v>
      </c>
    </row>
    <row r="1284" spans="1:7">
      <c r="A1284" s="608" t="s">
        <v>13084</v>
      </c>
      <c r="B1284" s="609">
        <v>1.503E-2</v>
      </c>
      <c r="C1284" s="609">
        <v>0.13894999999999999</v>
      </c>
      <c r="D1284" s="609">
        <v>0.18076999999999999</v>
      </c>
      <c r="E1284" s="609">
        <v>0.13045000000000001</v>
      </c>
      <c r="F1284" s="609">
        <v>2.3099999999999999E-2</v>
      </c>
      <c r="G1284" s="609">
        <v>0.10735</v>
      </c>
    </row>
    <row r="1285" spans="1:7">
      <c r="A1285" s="608" t="s">
        <v>13085</v>
      </c>
      <c r="B1285" s="609">
        <v>1.5129999999999999E-2</v>
      </c>
      <c r="C1285" s="609">
        <v>0.13999</v>
      </c>
      <c r="D1285" s="609">
        <v>0.18156</v>
      </c>
      <c r="E1285" s="609">
        <v>0.13067999999999999</v>
      </c>
      <c r="F1285" s="609">
        <v>2.2720000000000001E-2</v>
      </c>
      <c r="G1285" s="609">
        <v>0.10796</v>
      </c>
    </row>
    <row r="1286" spans="1:7">
      <c r="A1286" s="608" t="s">
        <v>13086</v>
      </c>
      <c r="B1286" s="609">
        <v>1.506E-2</v>
      </c>
      <c r="C1286" s="609">
        <v>0.13653000000000001</v>
      </c>
      <c r="D1286" s="609">
        <v>0.18104999999999999</v>
      </c>
      <c r="E1286" s="609">
        <v>0.12925</v>
      </c>
      <c r="F1286" s="609">
        <v>2.2620000000000001E-2</v>
      </c>
      <c r="G1286" s="609">
        <v>0.10663</v>
      </c>
    </row>
    <row r="1287" spans="1:7">
      <c r="A1287" s="608" t="s">
        <v>13087</v>
      </c>
      <c r="B1287" s="609">
        <v>1.498E-2</v>
      </c>
      <c r="C1287" s="609">
        <v>0.13653999999999999</v>
      </c>
      <c r="D1287" s="609">
        <v>0.18079000000000001</v>
      </c>
      <c r="E1287" s="609">
        <v>0.12895000000000001</v>
      </c>
      <c r="F1287" s="609">
        <v>2.2800000000000001E-2</v>
      </c>
      <c r="G1287" s="609">
        <v>0.10614999999999999</v>
      </c>
    </row>
    <row r="1288" spans="1:7">
      <c r="A1288" s="608" t="s">
        <v>13088</v>
      </c>
      <c r="B1288" s="609">
        <v>1.495E-2</v>
      </c>
      <c r="C1288" s="609">
        <v>0.13702</v>
      </c>
      <c r="D1288" s="609">
        <v>0.18068000000000001</v>
      </c>
      <c r="E1288" s="609">
        <v>0.12881000000000001</v>
      </c>
      <c r="F1288" s="609">
        <v>2.2749999999999999E-2</v>
      </c>
      <c r="G1288" s="609">
        <v>0.10606</v>
      </c>
    </row>
    <row r="1289" spans="1:7">
      <c r="A1289" s="608" t="s">
        <v>13089</v>
      </c>
      <c r="B1289" s="609">
        <v>1.4930000000000001E-2</v>
      </c>
      <c r="C1289" s="609">
        <v>0.13677</v>
      </c>
      <c r="D1289" s="609">
        <v>0.18074000000000001</v>
      </c>
      <c r="E1289" s="609">
        <v>0.12866</v>
      </c>
      <c r="F1289" s="609">
        <v>2.2929999999999999E-2</v>
      </c>
      <c r="G1289" s="609">
        <v>0.10573</v>
      </c>
    </row>
    <row r="1290" spans="1:7">
      <c r="A1290" s="608" t="s">
        <v>13090</v>
      </c>
      <c r="B1290" s="609">
        <v>1.49E-2</v>
      </c>
      <c r="C1290" s="609">
        <v>0.13747000000000001</v>
      </c>
      <c r="D1290" s="609">
        <v>0.18074000000000001</v>
      </c>
      <c r="E1290" s="609">
        <v>0.12903999999999999</v>
      </c>
      <c r="F1290" s="609">
        <v>2.2669999999999999E-2</v>
      </c>
      <c r="G1290" s="609">
        <v>0.10637000000000001</v>
      </c>
    </row>
    <row r="1291" spans="1:7">
      <c r="A1291" s="608" t="s">
        <v>13091</v>
      </c>
      <c r="B1291" s="609">
        <v>1.515E-2</v>
      </c>
      <c r="C1291" s="609">
        <v>0.1389</v>
      </c>
      <c r="D1291" s="609">
        <v>0.18128</v>
      </c>
      <c r="E1291" s="609">
        <v>0.12992000000000001</v>
      </c>
      <c r="F1291" s="609">
        <v>2.2499999999999999E-2</v>
      </c>
      <c r="G1291" s="609">
        <v>0.10742</v>
      </c>
    </row>
    <row r="1292" spans="1:7">
      <c r="A1292" s="608" t="s">
        <v>13092</v>
      </c>
      <c r="B1292" s="609">
        <v>1.521E-2</v>
      </c>
      <c r="C1292" s="609">
        <v>0.13968</v>
      </c>
      <c r="D1292" s="609">
        <v>0.18137</v>
      </c>
      <c r="E1292" s="609">
        <v>0.13025999999999999</v>
      </c>
      <c r="F1292" s="609">
        <v>2.2429999999999999E-2</v>
      </c>
      <c r="G1292" s="609">
        <v>0.10783</v>
      </c>
    </row>
    <row r="1293" spans="1:7">
      <c r="A1293" s="608" t="s">
        <v>13093</v>
      </c>
      <c r="B1293" s="609">
        <v>1.532E-2</v>
      </c>
      <c r="C1293" s="609">
        <v>0.13846</v>
      </c>
      <c r="D1293" s="609">
        <v>0.18162</v>
      </c>
      <c r="E1293" s="609">
        <v>0.12867000000000001</v>
      </c>
      <c r="F1293" s="609">
        <v>2.2370000000000001E-2</v>
      </c>
      <c r="G1293" s="609">
        <v>0.10630000000000001</v>
      </c>
    </row>
    <row r="1294" spans="1:7">
      <c r="A1294" s="608" t="s">
        <v>13094</v>
      </c>
      <c r="B1294" s="609">
        <v>1.529E-2</v>
      </c>
      <c r="C1294" s="609">
        <v>0.11434999999999999</v>
      </c>
      <c r="D1294" s="609">
        <v>0.18171000000000001</v>
      </c>
      <c r="E1294" s="609">
        <v>0.11669</v>
      </c>
      <c r="F1294" s="609">
        <v>2.247E-2</v>
      </c>
      <c r="G1294" s="609">
        <v>9.4219999999999998E-2</v>
      </c>
    </row>
    <row r="1295" spans="1:7">
      <c r="A1295" s="608" t="s">
        <v>13095</v>
      </c>
      <c r="B1295" s="609">
        <v>1.532E-2</v>
      </c>
      <c r="C1295" s="609">
        <v>0.11439000000000001</v>
      </c>
      <c r="D1295" s="609">
        <v>0.18143000000000001</v>
      </c>
      <c r="E1295" s="609">
        <v>0.11688</v>
      </c>
      <c r="F1295" s="609">
        <v>2.2519999999999998E-2</v>
      </c>
      <c r="G1295" s="609">
        <v>9.4359999999999999E-2</v>
      </c>
    </row>
    <row r="1296" spans="1:7">
      <c r="A1296" s="608" t="s">
        <v>13096</v>
      </c>
      <c r="B1296" s="609">
        <v>1.5429999999999999E-2</v>
      </c>
      <c r="C1296" s="609">
        <v>0.11360000000000001</v>
      </c>
      <c r="D1296" s="609">
        <v>0.18124999999999999</v>
      </c>
      <c r="E1296" s="609">
        <v>0.11669</v>
      </c>
      <c r="F1296" s="609">
        <v>2.2349999999999998E-2</v>
      </c>
      <c r="G1296" s="609">
        <v>9.4339999999999993E-2</v>
      </c>
    </row>
    <row r="1297" spans="1:7">
      <c r="A1297" s="608" t="s">
        <v>13097</v>
      </c>
      <c r="B1297" s="609">
        <v>1.5429999999999999E-2</v>
      </c>
      <c r="C1297" s="609">
        <v>0.11383</v>
      </c>
      <c r="D1297" s="609">
        <v>0.18099000000000001</v>
      </c>
      <c r="E1297" s="609">
        <v>0.11663</v>
      </c>
      <c r="F1297" s="609">
        <v>2.2669999999999999E-2</v>
      </c>
      <c r="G1297" s="609">
        <v>9.3960000000000002E-2</v>
      </c>
    </row>
    <row r="1298" spans="1:7">
      <c r="A1298" s="608" t="s">
        <v>13098</v>
      </c>
      <c r="B1298" s="609">
        <v>1.562E-2</v>
      </c>
      <c r="C1298" s="609">
        <v>0.11322</v>
      </c>
      <c r="D1298" s="609">
        <v>0.18093999999999999</v>
      </c>
      <c r="E1298" s="609">
        <v>0.11691</v>
      </c>
      <c r="F1298" s="609">
        <v>2.2800000000000001E-2</v>
      </c>
      <c r="G1298" s="609">
        <v>9.4109999999999999E-2</v>
      </c>
    </row>
    <row r="1299" spans="1:7">
      <c r="A1299" s="608" t="s">
        <v>13099</v>
      </c>
      <c r="B1299" s="609">
        <v>1.5570000000000001E-2</v>
      </c>
      <c r="C1299" s="609">
        <v>0.1132</v>
      </c>
      <c r="D1299" s="609">
        <v>0.18093000000000001</v>
      </c>
      <c r="E1299" s="609">
        <v>0.11668000000000001</v>
      </c>
      <c r="F1299" s="609">
        <v>2.3050000000000001E-2</v>
      </c>
      <c r="G1299" s="609">
        <v>9.3630000000000005E-2</v>
      </c>
    </row>
    <row r="1300" spans="1:7">
      <c r="A1300" s="608" t="s">
        <v>13100</v>
      </c>
      <c r="B1300" s="609">
        <v>1.5480000000000001E-2</v>
      </c>
      <c r="C1300" s="609">
        <v>0.11327</v>
      </c>
      <c r="D1300" s="609">
        <v>0.18099000000000001</v>
      </c>
      <c r="E1300" s="609">
        <v>0.11622</v>
      </c>
      <c r="F1300" s="609">
        <v>2.3029999999999998E-2</v>
      </c>
      <c r="G1300" s="609">
        <v>9.3189999999999995E-2</v>
      </c>
    </row>
    <row r="1301" spans="1:7">
      <c r="A1301" s="608" t="s">
        <v>13101</v>
      </c>
      <c r="B1301" s="609">
        <v>1.5299999999999999E-2</v>
      </c>
      <c r="C1301" s="609">
        <v>0.11113000000000001</v>
      </c>
      <c r="D1301" s="609">
        <v>0.18076999999999999</v>
      </c>
      <c r="E1301" s="609">
        <v>0.11465</v>
      </c>
      <c r="F1301" s="609">
        <v>2.2769999999999999E-2</v>
      </c>
      <c r="G1301" s="609">
        <v>9.1880000000000003E-2</v>
      </c>
    </row>
    <row r="1302" spans="1:7">
      <c r="A1302" s="608" t="s">
        <v>13102</v>
      </c>
      <c r="B1302" s="609">
        <v>1.5259999999999999E-2</v>
      </c>
      <c r="C1302" s="609">
        <v>0.11097</v>
      </c>
      <c r="D1302" s="609">
        <v>0.18059</v>
      </c>
      <c r="E1302" s="609">
        <v>0.11441999999999999</v>
      </c>
      <c r="F1302" s="609">
        <v>2.2669999999999999E-2</v>
      </c>
      <c r="G1302" s="609">
        <v>9.1749999999999998E-2</v>
      </c>
    </row>
    <row r="1303" spans="1:7">
      <c r="A1303" s="608" t="s">
        <v>13103</v>
      </c>
      <c r="B1303" s="609">
        <v>1.52E-2</v>
      </c>
      <c r="C1303" s="609">
        <v>0.11082</v>
      </c>
      <c r="D1303" s="609">
        <v>0.18015</v>
      </c>
      <c r="E1303" s="609">
        <v>0.11409999999999999</v>
      </c>
      <c r="F1303" s="609">
        <v>2.2499999999999999E-2</v>
      </c>
      <c r="G1303" s="609">
        <v>9.1600000000000001E-2</v>
      </c>
    </row>
    <row r="1304" spans="1:7">
      <c r="A1304" s="608" t="s">
        <v>13104</v>
      </c>
      <c r="B1304" s="609">
        <v>1.525E-2</v>
      </c>
      <c r="C1304" s="609">
        <v>0.11099000000000001</v>
      </c>
      <c r="D1304" s="609">
        <v>0.18017</v>
      </c>
      <c r="E1304" s="609">
        <v>0.11421000000000001</v>
      </c>
      <c r="F1304" s="609">
        <v>2.2550000000000001E-2</v>
      </c>
      <c r="G1304" s="609">
        <v>9.1660000000000005E-2</v>
      </c>
    </row>
    <row r="1305" spans="1:7">
      <c r="A1305" s="608" t="s">
        <v>13105</v>
      </c>
      <c r="B1305" s="609">
        <v>1.521E-2</v>
      </c>
      <c r="C1305" s="609">
        <v>0.11103</v>
      </c>
      <c r="D1305" s="609">
        <v>0.18015</v>
      </c>
      <c r="E1305" s="609">
        <v>0.11379</v>
      </c>
      <c r="F1305" s="609">
        <v>2.2499999999999999E-2</v>
      </c>
      <c r="G1305" s="609">
        <v>9.1289999999999996E-2</v>
      </c>
    </row>
    <row r="1306" spans="1:7">
      <c r="A1306" s="608" t="s">
        <v>13106</v>
      </c>
      <c r="B1306" s="609">
        <v>1.5140000000000001E-2</v>
      </c>
      <c r="C1306" s="609">
        <v>0.11106000000000001</v>
      </c>
      <c r="D1306" s="609">
        <v>0.18018000000000001</v>
      </c>
      <c r="E1306" s="609">
        <v>0.11351</v>
      </c>
      <c r="F1306" s="609">
        <v>2.2519999999999998E-2</v>
      </c>
      <c r="G1306" s="609">
        <v>9.0990000000000001E-2</v>
      </c>
    </row>
    <row r="1307" spans="1:7">
      <c r="A1307" s="608" t="s">
        <v>13107</v>
      </c>
      <c r="B1307" s="609">
        <v>1.515E-2</v>
      </c>
      <c r="C1307" s="609">
        <v>0.11106000000000001</v>
      </c>
      <c r="D1307" s="609">
        <v>0.18023</v>
      </c>
      <c r="E1307" s="609">
        <v>0.11354</v>
      </c>
      <c r="F1307" s="609">
        <v>2.2919999999999999E-2</v>
      </c>
      <c r="G1307" s="609">
        <v>9.0620000000000006E-2</v>
      </c>
    </row>
    <row r="1308" spans="1:7">
      <c r="A1308" s="608" t="s">
        <v>13108</v>
      </c>
      <c r="B1308" s="609">
        <v>1.521E-2</v>
      </c>
      <c r="C1308" s="609">
        <v>0.11094999999999999</v>
      </c>
      <c r="D1308" s="609">
        <v>0.18023</v>
      </c>
      <c r="E1308" s="609">
        <v>0.11376</v>
      </c>
      <c r="F1308" s="609">
        <v>2.2919999999999999E-2</v>
      </c>
      <c r="G1308" s="609">
        <v>9.0840000000000004E-2</v>
      </c>
    </row>
    <row r="1309" spans="1:7">
      <c r="A1309" s="608" t="s">
        <v>13109</v>
      </c>
      <c r="B1309" s="609">
        <v>1.523E-2</v>
      </c>
      <c r="C1309" s="609">
        <v>0.11065</v>
      </c>
      <c r="D1309" s="609">
        <v>0.18021000000000001</v>
      </c>
      <c r="E1309" s="609">
        <v>0.11373999999999999</v>
      </c>
      <c r="F1309" s="609">
        <v>2.307E-2</v>
      </c>
      <c r="G1309" s="609">
        <v>9.0670000000000001E-2</v>
      </c>
    </row>
    <row r="1310" spans="1:7">
      <c r="A1310" s="608" t="s">
        <v>13110</v>
      </c>
      <c r="B1310" s="609">
        <v>1.529E-2</v>
      </c>
      <c r="C1310" s="609">
        <v>0.11105</v>
      </c>
      <c r="D1310" s="609">
        <v>0.46609</v>
      </c>
      <c r="E1310" s="609">
        <v>0.11393</v>
      </c>
      <c r="F1310" s="609">
        <v>2.307E-2</v>
      </c>
      <c r="G1310" s="609">
        <v>9.0859999999999996E-2</v>
      </c>
    </row>
    <row r="1311" spans="1:7">
      <c r="A1311" s="608" t="s">
        <v>13111</v>
      </c>
      <c r="B1311" s="609">
        <v>1.5259999999999999E-2</v>
      </c>
      <c r="C1311" s="609">
        <v>0.11123</v>
      </c>
      <c r="D1311" s="609">
        <v>0.46611999999999998</v>
      </c>
      <c r="E1311" s="609">
        <v>0.11384</v>
      </c>
      <c r="F1311" s="609">
        <v>2.317E-2</v>
      </c>
      <c r="G1311" s="609">
        <v>9.0670000000000001E-2</v>
      </c>
    </row>
    <row r="1312" spans="1:7">
      <c r="A1312" s="608" t="s">
        <v>13112</v>
      </c>
      <c r="B1312" s="609">
        <v>1.523E-2</v>
      </c>
      <c r="C1312" s="609">
        <v>0.11113000000000001</v>
      </c>
      <c r="D1312" s="609">
        <v>0.46611999999999998</v>
      </c>
      <c r="E1312" s="609">
        <v>0.11361</v>
      </c>
      <c r="F1312" s="609">
        <v>2.317E-2</v>
      </c>
      <c r="G1312" s="609">
        <v>9.0440000000000006E-2</v>
      </c>
    </row>
    <row r="1313" spans="1:7">
      <c r="A1313" s="608" t="s">
        <v>13113</v>
      </c>
      <c r="B1313" s="609">
        <v>1.532E-2</v>
      </c>
      <c r="C1313" s="609">
        <v>0.11106000000000001</v>
      </c>
      <c r="D1313" s="609">
        <v>0.18073</v>
      </c>
      <c r="E1313" s="609">
        <v>0.11375</v>
      </c>
      <c r="F1313" s="609">
        <v>2.332E-2</v>
      </c>
      <c r="G1313" s="609">
        <v>9.0429999999999996E-2</v>
      </c>
    </row>
    <row r="1314" spans="1:7">
      <c r="A1314" s="608" t="s">
        <v>13114</v>
      </c>
      <c r="B1314" s="609">
        <v>1.542E-2</v>
      </c>
      <c r="C1314" s="609">
        <v>0.11065</v>
      </c>
      <c r="D1314" s="609">
        <v>0.18076</v>
      </c>
      <c r="E1314" s="609">
        <v>0.11339</v>
      </c>
      <c r="F1314" s="609">
        <v>2.3029999999999998E-2</v>
      </c>
      <c r="G1314" s="609">
        <v>9.0359999999999996E-2</v>
      </c>
    </row>
    <row r="1315" spans="1:7">
      <c r="A1315" s="608" t="s">
        <v>13115</v>
      </c>
      <c r="B1315" s="609">
        <v>1.55E-2</v>
      </c>
      <c r="C1315" s="609">
        <v>0.11151</v>
      </c>
      <c r="D1315" s="609">
        <v>0.18217</v>
      </c>
      <c r="E1315" s="609">
        <v>0.1137</v>
      </c>
      <c r="F1315" s="609">
        <v>2.2950000000000002E-2</v>
      </c>
      <c r="G1315" s="609">
        <v>9.0749999999999997E-2</v>
      </c>
    </row>
    <row r="1316" spans="1:7">
      <c r="A1316" s="608" t="s">
        <v>13116</v>
      </c>
      <c r="B1316" s="609">
        <v>1.523E-2</v>
      </c>
      <c r="C1316" s="609">
        <v>0.11083999999999999</v>
      </c>
      <c r="D1316" s="609">
        <v>0.18043999999999999</v>
      </c>
      <c r="E1316" s="609">
        <v>0.11286</v>
      </c>
      <c r="F1316" s="609">
        <v>2.315E-2</v>
      </c>
      <c r="G1316" s="609">
        <v>8.9709999999999998E-2</v>
      </c>
    </row>
    <row r="1317" spans="1:7">
      <c r="A1317" s="608" t="s">
        <v>13117</v>
      </c>
      <c r="B1317" s="609">
        <v>1.507E-2</v>
      </c>
      <c r="C1317" s="609">
        <v>0.11083</v>
      </c>
      <c r="D1317" s="609">
        <v>0.1804</v>
      </c>
      <c r="E1317" s="609">
        <v>0.11266</v>
      </c>
      <c r="F1317" s="609">
        <v>2.332E-2</v>
      </c>
      <c r="G1317" s="609">
        <v>8.9340000000000003E-2</v>
      </c>
    </row>
    <row r="1318" spans="1:7">
      <c r="A1318" s="608" t="s">
        <v>13118</v>
      </c>
      <c r="B1318" s="609">
        <v>1.49E-2</v>
      </c>
      <c r="C1318" s="609">
        <v>0.11112</v>
      </c>
      <c r="D1318" s="609">
        <v>0.18034</v>
      </c>
      <c r="E1318" s="609">
        <v>0.11226</v>
      </c>
      <c r="F1318" s="609">
        <v>2.307E-2</v>
      </c>
      <c r="G1318" s="609">
        <v>8.9190000000000005E-2</v>
      </c>
    </row>
    <row r="1319" spans="1:7">
      <c r="A1319" s="608" t="s">
        <v>13119</v>
      </c>
      <c r="B1319" s="609">
        <v>1.4880000000000001E-2</v>
      </c>
      <c r="C1319" s="609">
        <v>0.11126</v>
      </c>
      <c r="D1319" s="609">
        <v>0.18071999999999999</v>
      </c>
      <c r="E1319" s="609">
        <v>0.11210000000000001</v>
      </c>
      <c r="F1319" s="609">
        <v>2.2919999999999999E-2</v>
      </c>
      <c r="G1319" s="609">
        <v>8.9179999999999995E-2</v>
      </c>
    </row>
    <row r="1320" spans="1:7">
      <c r="A1320" s="608" t="s">
        <v>13120</v>
      </c>
      <c r="B1320" s="609">
        <v>1.489E-2</v>
      </c>
      <c r="C1320" s="609">
        <v>0.11032</v>
      </c>
      <c r="D1320" s="609">
        <v>0.18045</v>
      </c>
      <c r="E1320" s="609">
        <v>0.11187</v>
      </c>
      <c r="F1320" s="609">
        <v>2.2530000000000001E-2</v>
      </c>
      <c r="G1320" s="609">
        <v>8.9340000000000003E-2</v>
      </c>
    </row>
    <row r="1321" spans="1:7">
      <c r="A1321" s="608" t="s">
        <v>13121</v>
      </c>
      <c r="B1321" s="609">
        <v>1.4959999999999999E-2</v>
      </c>
      <c r="C1321" s="609">
        <v>0.1103</v>
      </c>
      <c r="D1321" s="609">
        <v>0.18082000000000001</v>
      </c>
      <c r="E1321" s="609">
        <v>0.11183999999999999</v>
      </c>
      <c r="F1321" s="609">
        <v>2.2519999999999998E-2</v>
      </c>
      <c r="G1321" s="609">
        <v>8.9319999999999997E-2</v>
      </c>
    </row>
    <row r="1322" spans="1:7">
      <c r="A1322" s="608" t="s">
        <v>13122</v>
      </c>
      <c r="B1322" s="609">
        <v>1.47E-2</v>
      </c>
      <c r="C1322" s="609">
        <v>0.11049</v>
      </c>
      <c r="D1322" s="609">
        <v>0.18076999999999999</v>
      </c>
      <c r="E1322" s="609">
        <v>0.11123</v>
      </c>
      <c r="F1322" s="609">
        <v>2.247E-2</v>
      </c>
      <c r="G1322" s="609">
        <v>8.8760000000000006E-2</v>
      </c>
    </row>
    <row r="1323" spans="1:7">
      <c r="A1323" s="608" t="s">
        <v>13123</v>
      </c>
      <c r="B1323" s="609">
        <v>1.486E-2</v>
      </c>
      <c r="C1323" s="609">
        <v>0.11072</v>
      </c>
      <c r="D1323" s="609">
        <v>0.18078</v>
      </c>
      <c r="E1323" s="609">
        <v>0.11144</v>
      </c>
      <c r="F1323" s="609">
        <v>2.2599999999999999E-2</v>
      </c>
      <c r="G1323" s="609">
        <v>8.8840000000000002E-2</v>
      </c>
    </row>
    <row r="1324" spans="1:7">
      <c r="A1324" s="608" t="s">
        <v>13124</v>
      </c>
      <c r="B1324" s="609">
        <v>1.511E-2</v>
      </c>
      <c r="C1324" s="609">
        <v>0.1113</v>
      </c>
      <c r="D1324" s="609">
        <v>0.18067</v>
      </c>
      <c r="E1324" s="609">
        <v>0.11201999999999999</v>
      </c>
      <c r="F1324" s="609">
        <v>2.2270000000000002E-2</v>
      </c>
      <c r="G1324" s="609">
        <v>8.9749999999999996E-2</v>
      </c>
    </row>
    <row r="1325" spans="1:7">
      <c r="A1325" s="608" t="s">
        <v>13125</v>
      </c>
      <c r="B1325" s="609">
        <v>1.5100000000000001E-2</v>
      </c>
      <c r="C1325" s="609">
        <v>0.11192000000000001</v>
      </c>
      <c r="D1325" s="609">
        <v>0.17982000000000001</v>
      </c>
      <c r="E1325" s="609">
        <v>0.1125</v>
      </c>
      <c r="F1325" s="609">
        <v>2.2249999999999999E-2</v>
      </c>
      <c r="G1325" s="609">
        <v>9.0249999999999997E-2</v>
      </c>
    </row>
    <row r="1326" spans="1:7">
      <c r="A1326" s="608" t="s">
        <v>13126</v>
      </c>
      <c r="B1326" s="609">
        <v>1.491E-2</v>
      </c>
      <c r="C1326" s="609">
        <v>0.11284</v>
      </c>
      <c r="D1326" s="609">
        <v>0.17967</v>
      </c>
      <c r="E1326" s="609">
        <v>0.11203</v>
      </c>
      <c r="F1326" s="609">
        <v>2.2169999999999999E-2</v>
      </c>
      <c r="G1326" s="609">
        <v>8.9859999999999995E-2</v>
      </c>
    </row>
    <row r="1327" spans="1:7">
      <c r="A1327" s="608" t="s">
        <v>13127</v>
      </c>
      <c r="B1327" s="609">
        <v>1.498E-2</v>
      </c>
      <c r="C1327" s="609">
        <v>0.11323</v>
      </c>
      <c r="D1327" s="609">
        <v>0.18024999999999999</v>
      </c>
      <c r="E1327" s="609">
        <v>0.11236</v>
      </c>
      <c r="F1327" s="609">
        <v>2.24E-2</v>
      </c>
      <c r="G1327" s="609">
        <v>8.9959999999999998E-2</v>
      </c>
    </row>
    <row r="1328" spans="1:7">
      <c r="A1328" s="608" t="s">
        <v>13128</v>
      </c>
      <c r="B1328" s="609">
        <v>1.5140000000000001E-2</v>
      </c>
      <c r="C1328" s="609">
        <v>0.11348999999999999</v>
      </c>
      <c r="D1328" s="609">
        <v>0.17965999999999999</v>
      </c>
      <c r="E1328" s="609">
        <v>0.11219</v>
      </c>
      <c r="F1328" s="609">
        <v>2.2100000000000002E-2</v>
      </c>
      <c r="G1328" s="609">
        <v>9.0090000000000003E-2</v>
      </c>
    </row>
    <row r="1329" spans="1:7">
      <c r="A1329" s="608" t="s">
        <v>13129</v>
      </c>
      <c r="B1329" s="609">
        <v>1.504E-2</v>
      </c>
      <c r="C1329" s="609">
        <v>0.11398999999999999</v>
      </c>
      <c r="D1329" s="609">
        <v>0.17951</v>
      </c>
      <c r="E1329" s="609">
        <v>0.11187999999999999</v>
      </c>
      <c r="F1329" s="609">
        <v>2.2200000000000001E-2</v>
      </c>
      <c r="G1329" s="609">
        <v>8.9679999999999996E-2</v>
      </c>
    </row>
    <row r="1330" spans="1:7">
      <c r="A1330" s="608" t="s">
        <v>13130</v>
      </c>
      <c r="B1330" s="609">
        <v>1.506E-2</v>
      </c>
      <c r="C1330" s="609">
        <v>0.11336</v>
      </c>
      <c r="D1330" s="609">
        <v>0.18604000000000001</v>
      </c>
      <c r="E1330" s="609">
        <v>0.11142000000000001</v>
      </c>
      <c r="F1330" s="609">
        <v>2.2200000000000001E-2</v>
      </c>
      <c r="G1330" s="609">
        <v>8.9219999999999994E-2</v>
      </c>
    </row>
    <row r="1331" spans="1:7">
      <c r="A1331" s="608" t="s">
        <v>13131</v>
      </c>
      <c r="B1331" s="609">
        <v>1.508E-2</v>
      </c>
      <c r="C1331" s="609">
        <v>0.11090999999999999</v>
      </c>
      <c r="D1331" s="609">
        <v>0.18554000000000001</v>
      </c>
      <c r="E1331" s="609">
        <v>0.1109</v>
      </c>
      <c r="F1331" s="609">
        <v>2.2349999999999998E-2</v>
      </c>
      <c r="G1331" s="609">
        <v>8.8550000000000004E-2</v>
      </c>
    </row>
    <row r="1332" spans="1:7">
      <c r="A1332" s="608" t="s">
        <v>13132</v>
      </c>
      <c r="B1332" s="609">
        <v>1.515E-2</v>
      </c>
      <c r="C1332" s="609">
        <v>0.11141</v>
      </c>
      <c r="D1332" s="609">
        <v>0.18573000000000001</v>
      </c>
      <c r="E1332" s="609">
        <v>0.11122</v>
      </c>
      <c r="F1332" s="609">
        <v>2.257E-2</v>
      </c>
      <c r="G1332" s="609">
        <v>8.8650000000000007E-2</v>
      </c>
    </row>
    <row r="1333" spans="1:7">
      <c r="A1333" s="608" t="s">
        <v>13133</v>
      </c>
      <c r="B1333" s="609">
        <v>1.516E-2</v>
      </c>
      <c r="C1333" s="609">
        <v>0.11101999999999999</v>
      </c>
      <c r="D1333" s="609">
        <v>0.18590000000000001</v>
      </c>
      <c r="E1333" s="609">
        <v>0.11101</v>
      </c>
      <c r="F1333" s="609">
        <v>2.2599999999999999E-2</v>
      </c>
      <c r="G1333" s="609">
        <v>8.8410000000000002E-2</v>
      </c>
    </row>
    <row r="1334" spans="1:7">
      <c r="A1334" s="608" t="s">
        <v>13134</v>
      </c>
      <c r="B1334" s="609">
        <v>1.5169999999999999E-2</v>
      </c>
      <c r="C1334" s="609">
        <v>0.10972</v>
      </c>
      <c r="D1334" s="609">
        <v>0.18565999999999999</v>
      </c>
      <c r="E1334" s="609">
        <v>0.11076999999999999</v>
      </c>
      <c r="F1334" s="609">
        <v>2.2800000000000001E-2</v>
      </c>
      <c r="G1334" s="609">
        <v>8.7970000000000007E-2</v>
      </c>
    </row>
    <row r="1335" spans="1:7">
      <c r="A1335" s="608" t="s">
        <v>13135</v>
      </c>
      <c r="B1335" s="609">
        <v>1.5219999999999999E-2</v>
      </c>
      <c r="C1335" s="609">
        <v>0.10956</v>
      </c>
      <c r="D1335" s="609">
        <v>0.18429000000000001</v>
      </c>
      <c r="E1335" s="609">
        <v>0.11103</v>
      </c>
      <c r="F1335" s="609">
        <v>2.247E-2</v>
      </c>
      <c r="G1335" s="609">
        <v>8.856E-2</v>
      </c>
    </row>
    <row r="1336" spans="1:7">
      <c r="A1336" s="608" t="s">
        <v>13136</v>
      </c>
      <c r="B1336" s="609">
        <v>1.5270000000000001E-2</v>
      </c>
      <c r="C1336" s="609">
        <v>0.10990999999999999</v>
      </c>
      <c r="D1336" s="609">
        <v>0.18435000000000001</v>
      </c>
      <c r="E1336" s="609">
        <v>0.1113</v>
      </c>
      <c r="F1336" s="609">
        <v>2.2419999999999999E-2</v>
      </c>
      <c r="G1336" s="609">
        <v>8.8880000000000001E-2</v>
      </c>
    </row>
    <row r="1337" spans="1:7">
      <c r="A1337" s="608" t="s">
        <v>13137</v>
      </c>
      <c r="B1337" s="609">
        <v>1.5440000000000001E-2</v>
      </c>
      <c r="C1337" s="609">
        <v>0.10983</v>
      </c>
      <c r="D1337" s="609">
        <v>0.18448000000000001</v>
      </c>
      <c r="E1337" s="609">
        <v>0.11175</v>
      </c>
      <c r="F1337" s="609">
        <v>2.2749999999999999E-2</v>
      </c>
      <c r="G1337" s="609">
        <v>8.8999999999999996E-2</v>
      </c>
    </row>
    <row r="1338" spans="1:7">
      <c r="A1338" s="608" t="s">
        <v>13138</v>
      </c>
      <c r="B1338" s="609">
        <v>1.541E-2</v>
      </c>
      <c r="C1338" s="609">
        <v>0.11366</v>
      </c>
      <c r="D1338" s="609">
        <v>0.18437000000000001</v>
      </c>
      <c r="E1338" s="609">
        <v>0.11294999999999999</v>
      </c>
      <c r="F1338" s="609">
        <v>2.2769999999999999E-2</v>
      </c>
      <c r="G1338" s="609">
        <v>9.0179999999999996E-2</v>
      </c>
    </row>
    <row r="1339" spans="1:7">
      <c r="A1339" s="608" t="s">
        <v>13139</v>
      </c>
      <c r="B1339" s="609">
        <v>1.5520000000000001E-2</v>
      </c>
      <c r="C1339" s="609">
        <v>0.10942</v>
      </c>
      <c r="D1339" s="609">
        <v>0.18426999999999999</v>
      </c>
      <c r="E1339" s="609">
        <v>0.11143</v>
      </c>
      <c r="F1339" s="609">
        <v>2.282E-2</v>
      </c>
      <c r="G1339" s="609">
        <v>8.8609999999999994E-2</v>
      </c>
    </row>
    <row r="1340" spans="1:7">
      <c r="A1340" s="608" t="s">
        <v>13140</v>
      </c>
      <c r="B1340" s="609">
        <v>1.562E-2</v>
      </c>
      <c r="C1340" s="609">
        <v>0.10875</v>
      </c>
      <c r="D1340" s="609">
        <v>0.18396999999999999</v>
      </c>
      <c r="E1340" s="609">
        <v>0.11094999999999999</v>
      </c>
      <c r="F1340" s="609">
        <v>2.317E-2</v>
      </c>
      <c r="G1340" s="609">
        <v>8.7779999999999997E-2</v>
      </c>
    </row>
    <row r="1341" spans="1:7">
      <c r="A1341" s="608" t="s">
        <v>13141</v>
      </c>
      <c r="B1341" s="609">
        <v>1.549E-2</v>
      </c>
      <c r="C1341" s="609">
        <v>0.10381</v>
      </c>
      <c r="D1341" s="609">
        <v>0.18414</v>
      </c>
      <c r="E1341" s="609">
        <v>0.10861</v>
      </c>
      <c r="F1341" s="609">
        <v>2.282E-2</v>
      </c>
      <c r="G1341" s="609">
        <v>8.5790000000000005E-2</v>
      </c>
    </row>
    <row r="1342" spans="1:7">
      <c r="A1342" s="608" t="s">
        <v>13142</v>
      </c>
      <c r="B1342" s="609">
        <v>1.5480000000000001E-2</v>
      </c>
      <c r="C1342" s="609">
        <v>0.10351</v>
      </c>
      <c r="D1342" s="609">
        <v>0.18407000000000001</v>
      </c>
      <c r="E1342" s="609">
        <v>0.10834000000000001</v>
      </c>
      <c r="F1342" s="609">
        <v>2.2769999999999999E-2</v>
      </c>
      <c r="G1342" s="609">
        <v>8.5569999999999993E-2</v>
      </c>
    </row>
    <row r="1343" spans="1:7">
      <c r="A1343" s="608" t="s">
        <v>13143</v>
      </c>
      <c r="B1343" s="609">
        <v>1.5559999999999999E-2</v>
      </c>
      <c r="C1343" s="609">
        <v>0.10335999999999999</v>
      </c>
      <c r="D1343" s="609">
        <v>0.18367</v>
      </c>
      <c r="E1343" s="609">
        <v>0.10797</v>
      </c>
      <c r="F1343" s="609">
        <v>2.2669999999999999E-2</v>
      </c>
      <c r="G1343" s="609">
        <v>8.5300000000000001E-2</v>
      </c>
    </row>
    <row r="1344" spans="1:7">
      <c r="A1344" s="608" t="s">
        <v>13144</v>
      </c>
      <c r="B1344" s="609">
        <v>1.545E-2</v>
      </c>
      <c r="C1344" s="609">
        <v>0.10306</v>
      </c>
      <c r="D1344" s="609">
        <v>0.18376999999999999</v>
      </c>
      <c r="E1344" s="609">
        <v>0.10693</v>
      </c>
      <c r="F1344" s="609">
        <v>2.23E-2</v>
      </c>
      <c r="G1344" s="609">
        <v>8.4629999999999997E-2</v>
      </c>
    </row>
    <row r="1345" spans="1:7">
      <c r="A1345" s="608" t="s">
        <v>13145</v>
      </c>
      <c r="B1345" s="609">
        <v>1.542E-2</v>
      </c>
      <c r="C1345" s="609">
        <v>0.10197000000000001</v>
      </c>
      <c r="D1345" s="609">
        <v>0.18426000000000001</v>
      </c>
      <c r="E1345" s="609">
        <v>0.10664</v>
      </c>
      <c r="F1345" s="609">
        <v>2.2120000000000001E-2</v>
      </c>
      <c r="G1345" s="609">
        <v>8.4519999999999998E-2</v>
      </c>
    </row>
    <row r="1346" spans="1:7">
      <c r="A1346" s="608" t="s">
        <v>13146</v>
      </c>
      <c r="B1346" s="609">
        <v>1.541E-2</v>
      </c>
      <c r="C1346" s="609">
        <v>0.10224999999999999</v>
      </c>
      <c r="D1346" s="609">
        <v>0.18403</v>
      </c>
      <c r="E1346" s="609">
        <v>0.10666</v>
      </c>
      <c r="F1346" s="609">
        <v>2.1919999999999999E-2</v>
      </c>
      <c r="G1346" s="609">
        <v>8.4739999999999996E-2</v>
      </c>
    </row>
    <row r="1347" spans="1:7">
      <c r="A1347" s="608" t="s">
        <v>13147</v>
      </c>
      <c r="B1347" s="609">
        <v>1.5480000000000001E-2</v>
      </c>
      <c r="C1347" s="609">
        <v>0.10235</v>
      </c>
      <c r="D1347" s="609">
        <v>0.18373999999999999</v>
      </c>
      <c r="E1347" s="609">
        <v>0.10684</v>
      </c>
      <c r="F1347" s="609">
        <v>2.18E-2</v>
      </c>
      <c r="G1347" s="609">
        <v>8.5040000000000004E-2</v>
      </c>
    </row>
    <row r="1348" spans="1:7">
      <c r="A1348" s="608" t="s">
        <v>13148</v>
      </c>
      <c r="B1348" s="609">
        <v>1.5469999999999999E-2</v>
      </c>
      <c r="C1348" s="609">
        <v>0.10323</v>
      </c>
      <c r="D1348" s="609">
        <v>0.18411</v>
      </c>
      <c r="E1348" s="609">
        <v>0.10695</v>
      </c>
      <c r="F1348" s="609">
        <v>2.1149999999999999E-2</v>
      </c>
      <c r="G1348" s="609">
        <v>8.5800000000000001E-2</v>
      </c>
    </row>
    <row r="1349" spans="1:7">
      <c r="A1349" s="608" t="s">
        <v>13149</v>
      </c>
      <c r="B1349" s="609">
        <v>1.549E-2</v>
      </c>
      <c r="C1349" s="609">
        <v>0.10296</v>
      </c>
      <c r="D1349" s="609">
        <v>0.18385000000000001</v>
      </c>
      <c r="E1349" s="609">
        <v>0.10697</v>
      </c>
      <c r="F1349" s="609">
        <v>2.1219999999999999E-2</v>
      </c>
      <c r="G1349" s="609">
        <v>8.5750000000000007E-2</v>
      </c>
    </row>
    <row r="1350" spans="1:7">
      <c r="A1350" s="608" t="s">
        <v>13150</v>
      </c>
      <c r="B1350" s="609">
        <v>1.5570000000000001E-2</v>
      </c>
      <c r="C1350" s="609">
        <v>0.10804</v>
      </c>
      <c r="D1350" s="609">
        <v>0.18448000000000001</v>
      </c>
      <c r="E1350" s="609">
        <v>0.10904999999999999</v>
      </c>
      <c r="F1350" s="609">
        <v>2.1299999999999999E-2</v>
      </c>
      <c r="G1350" s="609">
        <v>8.7749999999999995E-2</v>
      </c>
    </row>
    <row r="1351" spans="1:7">
      <c r="A1351" s="608" t="s">
        <v>13151</v>
      </c>
      <c r="B1351" s="609">
        <v>1.562E-2</v>
      </c>
      <c r="C1351" s="609">
        <v>0.10784000000000001</v>
      </c>
      <c r="D1351" s="609">
        <v>0.18448000000000001</v>
      </c>
      <c r="E1351" s="609">
        <v>0.10913</v>
      </c>
      <c r="F1351" s="609">
        <v>2.1350000000000001E-2</v>
      </c>
      <c r="G1351" s="609">
        <v>8.7779999999999997E-2</v>
      </c>
    </row>
    <row r="1352" spans="1:7">
      <c r="A1352" s="608" t="s">
        <v>13152</v>
      </c>
      <c r="B1352" s="609">
        <v>1.5709999999999998E-2</v>
      </c>
      <c r="C1352" s="609">
        <v>0.10798000000000001</v>
      </c>
      <c r="D1352" s="609">
        <v>0.18451999999999999</v>
      </c>
      <c r="E1352" s="609">
        <v>0.1094</v>
      </c>
      <c r="F1352" s="609">
        <v>2.1350000000000001E-2</v>
      </c>
      <c r="G1352" s="609">
        <v>8.8050000000000003E-2</v>
      </c>
    </row>
    <row r="1353" spans="1:7">
      <c r="A1353" s="608" t="s">
        <v>13153</v>
      </c>
      <c r="B1353" s="609">
        <v>1.5630000000000002E-2</v>
      </c>
      <c r="C1353" s="609">
        <v>0.10766000000000001</v>
      </c>
      <c r="D1353" s="609">
        <v>0.18453</v>
      </c>
      <c r="E1353" s="609">
        <v>0.10899</v>
      </c>
      <c r="F1353" s="609">
        <v>2.1399999999999999E-2</v>
      </c>
      <c r="G1353" s="609">
        <v>8.7590000000000001E-2</v>
      </c>
    </row>
    <row r="1354" spans="1:7">
      <c r="A1354" s="608" t="s">
        <v>13154</v>
      </c>
      <c r="B1354" s="609">
        <v>1.5640000000000001E-2</v>
      </c>
      <c r="C1354" s="609">
        <v>0.10815</v>
      </c>
      <c r="D1354" s="609">
        <v>0.18478</v>
      </c>
      <c r="E1354" s="609">
        <v>0.10886999999999999</v>
      </c>
      <c r="F1354" s="609">
        <v>2.155E-2</v>
      </c>
      <c r="G1354" s="609">
        <v>8.7319999999999995E-2</v>
      </c>
    </row>
    <row r="1355" spans="1:7">
      <c r="A1355" s="608" t="s">
        <v>13155</v>
      </c>
      <c r="B1355" s="609">
        <v>1.5720000000000001E-2</v>
      </c>
      <c r="C1355" s="609">
        <v>0.10809000000000001</v>
      </c>
      <c r="D1355" s="609">
        <v>0.18457000000000001</v>
      </c>
      <c r="E1355" s="609">
        <v>0.10884000000000001</v>
      </c>
      <c r="F1355" s="609">
        <v>2.1590000000000002E-2</v>
      </c>
      <c r="G1355" s="609">
        <v>8.7249999999999994E-2</v>
      </c>
    </row>
    <row r="1356" spans="1:7">
      <c r="A1356" s="608" t="s">
        <v>13156</v>
      </c>
      <c r="B1356" s="609">
        <v>1.5740000000000001E-2</v>
      </c>
      <c r="C1356" s="609">
        <v>0.10766000000000001</v>
      </c>
      <c r="D1356" s="609">
        <v>0.18439</v>
      </c>
      <c r="E1356" s="609">
        <v>0.10906</v>
      </c>
      <c r="F1356" s="609">
        <v>2.1250000000000002E-2</v>
      </c>
      <c r="G1356" s="609">
        <v>8.7809999999999999E-2</v>
      </c>
    </row>
    <row r="1357" spans="1:7">
      <c r="A1357" s="608" t="s">
        <v>13157</v>
      </c>
      <c r="B1357" s="609">
        <v>1.566E-2</v>
      </c>
      <c r="C1357" s="609">
        <v>0.10705000000000001</v>
      </c>
      <c r="D1357" s="609">
        <v>0.18440999999999999</v>
      </c>
      <c r="E1357" s="609">
        <v>0.10859000000000001</v>
      </c>
      <c r="F1357" s="609">
        <v>2.162E-2</v>
      </c>
      <c r="G1357" s="609">
        <v>8.6970000000000006E-2</v>
      </c>
    </row>
    <row r="1358" spans="1:7">
      <c r="A1358" s="608" t="s">
        <v>13158</v>
      </c>
      <c r="B1358" s="609">
        <v>1.5630000000000002E-2</v>
      </c>
      <c r="C1358" s="609">
        <v>0.10734</v>
      </c>
      <c r="D1358" s="609">
        <v>0.18440999999999999</v>
      </c>
      <c r="E1358" s="609">
        <v>0.1087</v>
      </c>
      <c r="F1358" s="609">
        <v>2.1749999999999999E-2</v>
      </c>
      <c r="G1358" s="609">
        <v>8.695E-2</v>
      </c>
    </row>
    <row r="1359" spans="1:7">
      <c r="A1359" s="608" t="s">
        <v>13159</v>
      </c>
      <c r="B1359" s="609">
        <v>1.5720000000000001E-2</v>
      </c>
      <c r="C1359" s="609">
        <v>0.10705000000000001</v>
      </c>
      <c r="D1359" s="609">
        <v>0.18467</v>
      </c>
      <c r="E1359" s="609">
        <v>0.10885</v>
      </c>
      <c r="F1359" s="609">
        <v>2.215E-2</v>
      </c>
      <c r="G1359" s="609">
        <v>8.6699999999999999E-2</v>
      </c>
    </row>
    <row r="1360" spans="1:7">
      <c r="A1360" s="608" t="s">
        <v>13160</v>
      </c>
      <c r="B1360" s="609">
        <v>1.554E-2</v>
      </c>
      <c r="C1360" s="609">
        <v>0.10745</v>
      </c>
      <c r="D1360" s="609">
        <v>0.18418999999999999</v>
      </c>
      <c r="E1360" s="609">
        <v>0.10821</v>
      </c>
      <c r="F1360" s="609">
        <v>2.1700000000000001E-2</v>
      </c>
      <c r="G1360" s="609">
        <v>8.6510000000000004E-2</v>
      </c>
    </row>
    <row r="1361" spans="1:7">
      <c r="A1361" s="608" t="s">
        <v>13161</v>
      </c>
      <c r="B1361" s="609">
        <v>1.5679999999999999E-2</v>
      </c>
      <c r="C1361" s="609">
        <v>0.10723000000000001</v>
      </c>
      <c r="D1361" s="609">
        <v>0.18432000000000001</v>
      </c>
      <c r="E1361" s="609">
        <v>0.10832</v>
      </c>
      <c r="F1361" s="609">
        <v>2.172E-2</v>
      </c>
      <c r="G1361" s="609">
        <v>8.6599999999999996E-2</v>
      </c>
    </row>
    <row r="1362" spans="1:7">
      <c r="A1362" s="608" t="s">
        <v>13162</v>
      </c>
      <c r="B1362" s="609">
        <v>1.5709999999999998E-2</v>
      </c>
      <c r="C1362" s="609">
        <v>0.1074</v>
      </c>
      <c r="D1362" s="609">
        <v>0.18467</v>
      </c>
      <c r="E1362" s="609">
        <v>0.10827000000000001</v>
      </c>
      <c r="F1362" s="609">
        <v>2.1569999999999999E-2</v>
      </c>
      <c r="G1362" s="609">
        <v>8.6699999999999999E-2</v>
      </c>
    </row>
    <row r="1363" spans="1:7">
      <c r="A1363" s="608" t="s">
        <v>13163</v>
      </c>
      <c r="B1363" s="609">
        <v>1.5630000000000002E-2</v>
      </c>
      <c r="C1363" s="609">
        <v>0.10662000000000001</v>
      </c>
      <c r="D1363" s="609">
        <v>0.18390999999999999</v>
      </c>
      <c r="E1363" s="609">
        <v>0.10761999999999999</v>
      </c>
      <c r="F1363" s="609">
        <v>2.1749999999999999E-2</v>
      </c>
      <c r="G1363" s="609">
        <v>8.5870000000000002E-2</v>
      </c>
    </row>
    <row r="1364" spans="1:7">
      <c r="A1364" s="608" t="s">
        <v>13164</v>
      </c>
      <c r="B1364" s="609">
        <v>1.5610000000000001E-2</v>
      </c>
      <c r="C1364" s="609">
        <v>0.1071</v>
      </c>
      <c r="D1364" s="609">
        <v>0.18386</v>
      </c>
      <c r="E1364" s="609">
        <v>0.10778</v>
      </c>
      <c r="F1364" s="609">
        <v>2.197E-2</v>
      </c>
      <c r="G1364" s="609">
        <v>8.5809999999999997E-2</v>
      </c>
    </row>
    <row r="1365" spans="1:7">
      <c r="A1365" s="608" t="s">
        <v>13165</v>
      </c>
      <c r="B1365" s="609">
        <v>1.5800000000000002E-2</v>
      </c>
      <c r="C1365" s="609">
        <v>0.10671</v>
      </c>
      <c r="D1365" s="609">
        <v>0.18376999999999999</v>
      </c>
      <c r="E1365" s="609">
        <v>0.10899</v>
      </c>
      <c r="F1365" s="609">
        <v>2.2100000000000002E-2</v>
      </c>
      <c r="G1365" s="609">
        <v>8.6889999999999995E-2</v>
      </c>
    </row>
    <row r="1366" spans="1:7">
      <c r="A1366" s="608" t="s">
        <v>13166</v>
      </c>
      <c r="B1366" s="609">
        <v>1.5779999999999999E-2</v>
      </c>
      <c r="C1366" s="609">
        <v>0.10703</v>
      </c>
      <c r="D1366" s="609">
        <v>0.18382999999999999</v>
      </c>
      <c r="E1366" s="609">
        <v>0.10899</v>
      </c>
      <c r="F1366" s="609">
        <v>2.2370000000000001E-2</v>
      </c>
      <c r="G1366" s="609">
        <v>8.6620000000000003E-2</v>
      </c>
    </row>
    <row r="1367" spans="1:7">
      <c r="A1367" s="608" t="s">
        <v>13167</v>
      </c>
      <c r="B1367" s="609">
        <v>1.5779999999999999E-2</v>
      </c>
      <c r="C1367" s="609">
        <v>0.10484</v>
      </c>
      <c r="D1367" s="609">
        <v>0.18392</v>
      </c>
      <c r="E1367" s="609">
        <v>0.10854</v>
      </c>
      <c r="F1367" s="609">
        <v>2.2249999999999999E-2</v>
      </c>
      <c r="G1367" s="609">
        <v>8.6290000000000006E-2</v>
      </c>
    </row>
    <row r="1368" spans="1:7">
      <c r="A1368" s="608" t="s">
        <v>13168</v>
      </c>
      <c r="B1368" s="609">
        <v>1.5730000000000001E-2</v>
      </c>
      <c r="C1368" s="609">
        <v>0.10483000000000001</v>
      </c>
      <c r="D1368" s="609">
        <v>0.18393999999999999</v>
      </c>
      <c r="E1368" s="609">
        <v>0.10826</v>
      </c>
      <c r="F1368" s="609">
        <v>2.2450000000000001E-2</v>
      </c>
      <c r="G1368" s="609">
        <v>8.5809999999999997E-2</v>
      </c>
    </row>
    <row r="1369" spans="1:7">
      <c r="A1369" s="608" t="s">
        <v>13169</v>
      </c>
      <c r="B1369" s="609">
        <v>1.575E-2</v>
      </c>
      <c r="C1369" s="609">
        <v>0.1062</v>
      </c>
      <c r="D1369" s="609">
        <v>0.18429999999999999</v>
      </c>
      <c r="E1369" s="609">
        <v>0.10886999999999999</v>
      </c>
      <c r="F1369" s="609">
        <v>2.2349999999999998E-2</v>
      </c>
      <c r="G1369" s="609">
        <v>8.652E-2</v>
      </c>
    </row>
    <row r="1370" spans="1:7">
      <c r="A1370" s="608" t="s">
        <v>13170</v>
      </c>
      <c r="B1370" s="609">
        <v>1.583E-2</v>
      </c>
      <c r="C1370" s="609">
        <v>0.10585</v>
      </c>
      <c r="D1370" s="609">
        <v>0.18440999999999999</v>
      </c>
      <c r="E1370" s="609">
        <v>0.10778</v>
      </c>
      <c r="F1370" s="609">
        <v>2.2450000000000001E-2</v>
      </c>
      <c r="G1370" s="609">
        <v>8.5330000000000003E-2</v>
      </c>
    </row>
    <row r="1371" spans="1:7">
      <c r="A1371" s="608" t="s">
        <v>13171</v>
      </c>
      <c r="B1371" s="609">
        <v>1.601E-2</v>
      </c>
      <c r="C1371" s="609">
        <v>0.10604</v>
      </c>
      <c r="D1371" s="609">
        <v>0.18423</v>
      </c>
      <c r="E1371" s="609">
        <v>0.10836</v>
      </c>
      <c r="F1371" s="609">
        <v>2.265E-2</v>
      </c>
      <c r="G1371" s="609">
        <v>8.5709999999999995E-2</v>
      </c>
    </row>
    <row r="1372" spans="1:7">
      <c r="A1372" s="608" t="s">
        <v>13172</v>
      </c>
      <c r="B1372" s="609">
        <v>1.6029999999999999E-2</v>
      </c>
      <c r="C1372" s="609">
        <v>0.10639999999999999</v>
      </c>
      <c r="D1372" s="609">
        <v>0.18423999999999999</v>
      </c>
      <c r="E1372" s="609">
        <v>0.10868</v>
      </c>
      <c r="F1372" s="609">
        <v>2.247E-2</v>
      </c>
      <c r="G1372" s="609">
        <v>8.6209999999999995E-2</v>
      </c>
    </row>
    <row r="1373" spans="1:7">
      <c r="A1373" s="608" t="s">
        <v>13173</v>
      </c>
      <c r="B1373" s="609">
        <v>1.601E-2</v>
      </c>
      <c r="C1373" s="609">
        <v>0.10743</v>
      </c>
      <c r="D1373" s="609">
        <v>0.18429000000000001</v>
      </c>
      <c r="E1373" s="609">
        <v>0.10936</v>
      </c>
      <c r="F1373" s="609">
        <v>2.2720000000000001E-2</v>
      </c>
      <c r="G1373" s="609">
        <v>8.6639999999999995E-2</v>
      </c>
    </row>
    <row r="1374" spans="1:7">
      <c r="A1374" s="608" t="s">
        <v>13174</v>
      </c>
      <c r="B1374" s="609">
        <v>1.6140000000000002E-2</v>
      </c>
      <c r="C1374" s="609">
        <v>0.10580000000000001</v>
      </c>
      <c r="D1374" s="609">
        <v>0.1845</v>
      </c>
      <c r="E1374" s="609">
        <v>0.109</v>
      </c>
      <c r="F1374" s="609">
        <v>2.232E-2</v>
      </c>
      <c r="G1374" s="609">
        <v>8.6679999999999993E-2</v>
      </c>
    </row>
    <row r="1375" spans="1:7">
      <c r="A1375" s="608" t="s">
        <v>13175</v>
      </c>
      <c r="B1375" s="609">
        <v>1.6140000000000002E-2</v>
      </c>
      <c r="C1375" s="609">
        <v>0.10612000000000001</v>
      </c>
      <c r="D1375" s="609">
        <v>0.1842</v>
      </c>
      <c r="E1375" s="609">
        <v>0.10911</v>
      </c>
      <c r="F1375" s="609">
        <v>2.2450000000000001E-2</v>
      </c>
      <c r="G1375" s="609">
        <v>8.6660000000000001E-2</v>
      </c>
    </row>
    <row r="1376" spans="1:7">
      <c r="A1376" s="608" t="s">
        <v>13176</v>
      </c>
      <c r="B1376" s="609">
        <v>1.609E-2</v>
      </c>
      <c r="C1376" s="609">
        <v>0.10599</v>
      </c>
      <c r="D1376" s="609">
        <v>0.18426000000000001</v>
      </c>
      <c r="E1376" s="609">
        <v>0.10885</v>
      </c>
      <c r="F1376" s="609">
        <v>2.247E-2</v>
      </c>
      <c r="G1376" s="609">
        <v>8.6379999999999998E-2</v>
      </c>
    </row>
    <row r="1377" spans="1:7">
      <c r="A1377" s="608" t="s">
        <v>13177</v>
      </c>
      <c r="B1377" s="609">
        <v>1.6060000000000001E-2</v>
      </c>
      <c r="C1377" s="609">
        <v>0.10557999999999999</v>
      </c>
      <c r="D1377" s="609">
        <v>0.18439</v>
      </c>
      <c r="E1377" s="609">
        <v>0.10841000000000001</v>
      </c>
      <c r="F1377" s="609">
        <v>2.3050000000000001E-2</v>
      </c>
      <c r="G1377" s="609">
        <v>8.5360000000000005E-2</v>
      </c>
    </row>
    <row r="1378" spans="1:7">
      <c r="A1378" s="608" t="s">
        <v>13178</v>
      </c>
      <c r="B1378" s="609">
        <v>1.6119999999999999E-2</v>
      </c>
      <c r="C1378" s="609">
        <v>0.10383000000000001</v>
      </c>
      <c r="D1378" s="609">
        <v>0.18543000000000001</v>
      </c>
      <c r="E1378" s="609">
        <v>0.1079</v>
      </c>
      <c r="F1378" s="609">
        <v>2.3019999999999999E-2</v>
      </c>
      <c r="G1378" s="609">
        <v>8.4879999999999997E-2</v>
      </c>
    </row>
    <row r="1379" spans="1:7">
      <c r="A1379" s="608" t="s">
        <v>13179</v>
      </c>
      <c r="B1379" s="609">
        <v>1.6310000000000002E-2</v>
      </c>
      <c r="C1379" s="609">
        <v>0.10276</v>
      </c>
      <c r="D1379" s="609">
        <v>0.18614</v>
      </c>
      <c r="E1379" s="609">
        <v>0.10829</v>
      </c>
      <c r="F1379" s="609">
        <v>2.2919999999999999E-2</v>
      </c>
      <c r="G1379" s="609">
        <v>8.5370000000000001E-2</v>
      </c>
    </row>
    <row r="1380" spans="1:7">
      <c r="A1380" s="608" t="s">
        <v>13180</v>
      </c>
      <c r="B1380" s="609">
        <v>1.6709999999999999E-2</v>
      </c>
      <c r="C1380" s="609">
        <v>0.10262</v>
      </c>
      <c r="D1380" s="609">
        <v>0.18592</v>
      </c>
      <c r="E1380" s="609">
        <v>0.108</v>
      </c>
      <c r="F1380" s="609">
        <v>2.307E-2</v>
      </c>
      <c r="G1380" s="609">
        <v>8.4930000000000005E-2</v>
      </c>
    </row>
    <row r="1381" spans="1:7">
      <c r="A1381" s="608" t="s">
        <v>13181</v>
      </c>
      <c r="B1381" s="609">
        <v>1.686E-2</v>
      </c>
      <c r="C1381" s="609">
        <v>0.10297000000000001</v>
      </c>
      <c r="D1381" s="609">
        <v>0.18534999999999999</v>
      </c>
      <c r="E1381" s="609">
        <v>0.10872</v>
      </c>
      <c r="F1381" s="609">
        <v>2.3E-2</v>
      </c>
      <c r="G1381" s="609">
        <v>8.5720000000000005E-2</v>
      </c>
    </row>
    <row r="1382" spans="1:7">
      <c r="A1382" s="608" t="s">
        <v>13182</v>
      </c>
      <c r="B1382" s="609">
        <v>1.6650000000000002E-2</v>
      </c>
      <c r="C1382" s="609">
        <v>0.10305</v>
      </c>
      <c r="D1382" s="609">
        <v>0.18593999999999999</v>
      </c>
      <c r="E1382" s="609">
        <v>0.10818999999999999</v>
      </c>
      <c r="F1382" s="609">
        <v>2.2370000000000001E-2</v>
      </c>
      <c r="G1382" s="609">
        <v>8.5819999999999994E-2</v>
      </c>
    </row>
    <row r="1383" spans="1:7">
      <c r="A1383" s="608" t="s">
        <v>13183</v>
      </c>
      <c r="B1383" s="609">
        <v>1.7049999999999999E-2</v>
      </c>
      <c r="C1383" s="609">
        <v>0.10407</v>
      </c>
      <c r="D1383" s="609">
        <v>0.18679999999999999</v>
      </c>
      <c r="E1383" s="609">
        <v>0.10972999999999999</v>
      </c>
      <c r="F1383" s="609">
        <v>2.2120000000000001E-2</v>
      </c>
      <c r="G1383" s="609">
        <v>8.7609999999999993E-2</v>
      </c>
    </row>
    <row r="1384" spans="1:7">
      <c r="A1384" s="608" t="s">
        <v>13184</v>
      </c>
      <c r="B1384" s="609">
        <v>1.7219999999999999E-2</v>
      </c>
      <c r="C1384" s="609">
        <v>0.10344</v>
      </c>
      <c r="D1384" s="609">
        <v>0.18701000000000001</v>
      </c>
      <c r="E1384" s="609">
        <v>0.11006000000000001</v>
      </c>
      <c r="F1384" s="609">
        <v>2.2370000000000001E-2</v>
      </c>
      <c r="G1384" s="609">
        <v>8.7690000000000004E-2</v>
      </c>
    </row>
  </sheetData>
  <phoneticPr fontId="82" type="noConversion"/>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79998168889431442"/>
  </sheetPr>
  <dimension ref="B1:AO49"/>
  <sheetViews>
    <sheetView showGridLines="0" zoomScale="85" zoomScaleNormal="85" workbookViewId="0">
      <selection activeCell="D24" sqref="D24"/>
    </sheetView>
  </sheetViews>
  <sheetFormatPr defaultRowHeight="13.5"/>
  <cols>
    <col min="1" max="1" width="1.625" style="3" customWidth="1"/>
    <col min="2" max="2" width="11.875" style="3" bestFit="1" customWidth="1"/>
    <col min="3" max="3" width="16.25" style="3" bestFit="1" customWidth="1"/>
    <col min="4" max="4" width="9" style="3"/>
    <col min="5" max="52" width="6.625" style="3" customWidth="1"/>
    <col min="53" max="16384" width="9" style="3"/>
  </cols>
  <sheetData>
    <row r="1" spans="2:41" customFormat="1" ht="27" customHeight="1">
      <c r="B1" s="6" t="s">
        <v>11686</v>
      </c>
      <c r="C1" s="1"/>
      <c r="D1" s="1"/>
      <c r="E1" s="1"/>
      <c r="F1" s="1"/>
      <c r="G1" s="1"/>
      <c r="H1" s="1"/>
      <c r="I1" s="33"/>
      <c r="J1" s="33"/>
      <c r="K1" s="1"/>
      <c r="L1" s="1"/>
      <c r="M1" s="1"/>
      <c r="N1" s="1"/>
      <c r="O1" s="1"/>
      <c r="P1" s="1"/>
      <c r="Q1" s="1"/>
      <c r="R1" s="1"/>
    </row>
    <row r="2" spans="2:41" customFormat="1" ht="21" customHeight="1">
      <c r="B2" s="30" t="s">
        <v>13185</v>
      </c>
      <c r="C2" s="31"/>
      <c r="D2" s="31"/>
      <c r="E2" s="31"/>
      <c r="F2" s="31"/>
      <c r="G2" s="31"/>
      <c r="H2" s="31"/>
      <c r="I2" s="31"/>
      <c r="J2" s="31"/>
      <c r="K2" s="31"/>
      <c r="L2" s="31"/>
      <c r="M2" s="31"/>
      <c r="N2" s="31"/>
      <c r="O2" s="31"/>
      <c r="P2" s="31"/>
      <c r="Q2" s="31"/>
      <c r="R2" s="31"/>
    </row>
    <row r="5" spans="2:41" ht="16.5">
      <c r="B5" s="286" t="s">
        <v>13186</v>
      </c>
    </row>
    <row r="6" spans="2:41" s="9" customFormat="1">
      <c r="B6" s="9" t="s">
        <v>13187</v>
      </c>
    </row>
    <row r="7" spans="2:41" s="9" customFormat="1">
      <c r="B7" s="9" t="s">
        <v>13188</v>
      </c>
      <c r="C7" s="9" t="s">
        <v>13189</v>
      </c>
    </row>
    <row r="9" spans="2:41">
      <c r="B9" s="617" t="s">
        <v>13190</v>
      </c>
      <c r="C9" s="617" t="s">
        <v>13191</v>
      </c>
      <c r="D9" s="617" t="s">
        <v>13192</v>
      </c>
      <c r="E9" s="617" t="s">
        <v>13193</v>
      </c>
      <c r="F9" s="617" t="s">
        <v>13194</v>
      </c>
      <c r="G9" s="617" t="s">
        <v>13195</v>
      </c>
      <c r="H9" s="617" t="s">
        <v>13196</v>
      </c>
      <c r="I9" s="174" t="s">
        <v>13196</v>
      </c>
      <c r="J9" s="617" t="s">
        <v>13197</v>
      </c>
      <c r="K9" s="174" t="s">
        <v>13197</v>
      </c>
      <c r="L9" s="617" t="s">
        <v>13198</v>
      </c>
      <c r="M9" s="617" t="s">
        <v>13199</v>
      </c>
      <c r="N9" s="174" t="s">
        <v>13200</v>
      </c>
      <c r="O9" s="617" t="s">
        <v>13201</v>
      </c>
    </row>
    <row r="10" spans="2:41">
      <c r="B10" s="617"/>
      <c r="C10" s="617"/>
      <c r="D10" s="617"/>
      <c r="E10" s="617"/>
      <c r="F10" s="617"/>
      <c r="G10" s="617"/>
      <c r="H10" s="617"/>
      <c r="I10" s="174" t="s">
        <v>13194</v>
      </c>
      <c r="J10" s="617"/>
      <c r="K10" s="174" t="s">
        <v>13194</v>
      </c>
      <c r="L10" s="617"/>
      <c r="M10" s="617"/>
      <c r="N10" s="174" t="s">
        <v>13202</v>
      </c>
      <c r="O10" s="617"/>
    </row>
    <row r="11" spans="2:41">
      <c r="B11" s="618" t="s">
        <v>13203</v>
      </c>
      <c r="C11" s="618" t="s">
        <v>13204</v>
      </c>
      <c r="D11" s="49" t="s">
        <v>13205</v>
      </c>
      <c r="E11" s="181" t="s">
        <v>13206</v>
      </c>
      <c r="F11" s="181" t="s">
        <v>13207</v>
      </c>
      <c r="G11" s="181" t="s">
        <v>13208</v>
      </c>
      <c r="H11" s="181" t="s">
        <v>13209</v>
      </c>
      <c r="I11" s="181" t="s">
        <v>13210</v>
      </c>
      <c r="J11" s="181" t="s">
        <v>13211</v>
      </c>
      <c r="K11" s="181" t="s">
        <v>13212</v>
      </c>
      <c r="L11" s="181" t="s">
        <v>13213</v>
      </c>
      <c r="M11" s="181" t="s">
        <v>13214</v>
      </c>
      <c r="N11" s="181" t="s">
        <v>13215</v>
      </c>
      <c r="O11" s="181"/>
    </row>
    <row r="12" spans="2:41">
      <c r="B12" s="618"/>
      <c r="C12" s="618"/>
      <c r="D12" s="49" t="s">
        <v>13216</v>
      </c>
      <c r="E12" s="181" t="s">
        <v>13217</v>
      </c>
      <c r="F12" s="181" t="s">
        <v>13218</v>
      </c>
      <c r="G12" s="181" t="s">
        <v>13211</v>
      </c>
      <c r="H12" s="181" t="s">
        <v>13219</v>
      </c>
      <c r="I12" s="181" t="s">
        <v>13220</v>
      </c>
      <c r="J12" s="181" t="s">
        <v>13220</v>
      </c>
      <c r="K12" s="181" t="s">
        <v>13221</v>
      </c>
      <c r="L12" s="181" t="s">
        <v>13222</v>
      </c>
      <c r="M12" s="181" t="s">
        <v>13223</v>
      </c>
      <c r="N12" s="181" t="s">
        <v>13224</v>
      </c>
      <c r="O12" s="181"/>
      <c r="V12" s="597"/>
      <c r="W12" s="597"/>
      <c r="Z12" s="597"/>
      <c r="AA12" s="597"/>
      <c r="AB12" s="597"/>
      <c r="AC12" s="597"/>
      <c r="AD12" s="597"/>
      <c r="AE12" s="597"/>
      <c r="AF12" s="597"/>
      <c r="AG12" s="597"/>
      <c r="AH12" s="597"/>
      <c r="AI12" s="597"/>
      <c r="AJ12" s="597"/>
      <c r="AK12" s="597"/>
      <c r="AL12" s="597"/>
      <c r="AM12" s="597"/>
      <c r="AN12" s="597"/>
      <c r="AO12" s="597"/>
    </row>
    <row r="13" spans="2:41">
      <c r="B13" s="618"/>
      <c r="C13" s="618"/>
      <c r="D13" s="49" t="s">
        <v>13225</v>
      </c>
      <c r="E13" s="181" t="s">
        <v>13226</v>
      </c>
      <c r="F13" s="181" t="s">
        <v>13227</v>
      </c>
      <c r="G13" s="181" t="s">
        <v>13228</v>
      </c>
      <c r="H13" s="181" t="s">
        <v>13229</v>
      </c>
      <c r="I13" s="181" t="s">
        <v>13229</v>
      </c>
      <c r="J13" s="181" t="s">
        <v>13230</v>
      </c>
      <c r="K13" s="181" t="s">
        <v>13231</v>
      </c>
      <c r="L13" s="181" t="s">
        <v>13232</v>
      </c>
      <c r="M13" s="181" t="s">
        <v>13233</v>
      </c>
      <c r="N13" s="181" t="s">
        <v>13234</v>
      </c>
      <c r="O13" s="181"/>
      <c r="V13" s="597"/>
      <c r="W13" s="597"/>
      <c r="X13" s="597"/>
      <c r="Y13" s="597"/>
      <c r="Z13" s="597"/>
      <c r="AA13" s="597"/>
      <c r="AB13" s="597"/>
      <c r="AC13" s="597"/>
      <c r="AD13" s="597"/>
      <c r="AE13" s="597"/>
      <c r="AF13" s="597"/>
      <c r="AG13" s="597"/>
      <c r="AH13" s="597"/>
      <c r="AI13" s="597"/>
      <c r="AJ13" s="597"/>
      <c r="AK13" s="597"/>
      <c r="AL13" s="597"/>
      <c r="AM13" s="597"/>
      <c r="AN13" s="597"/>
      <c r="AO13" s="597"/>
    </row>
    <row r="14" spans="2:41">
      <c r="B14" s="618"/>
      <c r="C14" s="618"/>
      <c r="D14" s="49" t="s">
        <v>13235</v>
      </c>
      <c r="E14" s="181" t="s">
        <v>13236</v>
      </c>
      <c r="F14" s="181" t="s">
        <v>13237</v>
      </c>
      <c r="G14" s="181" t="s">
        <v>13238</v>
      </c>
      <c r="H14" s="181" t="s">
        <v>13239</v>
      </c>
      <c r="I14" s="181" t="s">
        <v>13239</v>
      </c>
      <c r="J14" s="181" t="s">
        <v>13240</v>
      </c>
      <c r="K14" s="181" t="s">
        <v>13241</v>
      </c>
      <c r="L14" s="181" t="s">
        <v>13242</v>
      </c>
      <c r="M14" s="181" t="s">
        <v>13243</v>
      </c>
      <c r="N14" s="181" t="s">
        <v>13244</v>
      </c>
      <c r="O14" s="181"/>
      <c r="V14" s="597"/>
      <c r="W14" s="597"/>
      <c r="X14" s="597"/>
      <c r="Y14" s="597"/>
      <c r="Z14" s="597"/>
      <c r="AA14" s="597"/>
      <c r="AB14" s="597"/>
      <c r="AC14" s="597"/>
      <c r="AD14" s="597"/>
      <c r="AE14" s="597"/>
      <c r="AF14" s="597"/>
      <c r="AG14" s="597"/>
      <c r="AH14" s="597"/>
      <c r="AI14" s="597"/>
      <c r="AJ14" s="597"/>
      <c r="AK14" s="597"/>
      <c r="AL14" s="597"/>
      <c r="AM14" s="597"/>
      <c r="AN14" s="597"/>
      <c r="AO14" s="597"/>
    </row>
    <row r="15" spans="2:41">
      <c r="B15" s="618"/>
      <c r="C15" s="618"/>
      <c r="D15" s="49" t="s">
        <v>13245</v>
      </c>
      <c r="E15" s="181" t="s">
        <v>13246</v>
      </c>
      <c r="F15" s="181" t="s">
        <v>13247</v>
      </c>
      <c r="G15" s="181" t="s">
        <v>13248</v>
      </c>
      <c r="H15" s="181" t="s">
        <v>13249</v>
      </c>
      <c r="I15" s="181" t="s">
        <v>13249</v>
      </c>
      <c r="J15" s="181" t="s">
        <v>13249</v>
      </c>
      <c r="K15" s="181" t="s">
        <v>13250</v>
      </c>
      <c r="L15" s="181" t="s">
        <v>13251</v>
      </c>
      <c r="M15" s="181" t="s">
        <v>13252</v>
      </c>
      <c r="N15" s="181" t="s">
        <v>13253</v>
      </c>
      <c r="O15" s="181"/>
      <c r="V15" s="597"/>
      <c r="W15" s="597"/>
      <c r="X15" s="597"/>
      <c r="Y15" s="597"/>
      <c r="Z15" s="597"/>
      <c r="AA15" s="597"/>
      <c r="AB15" s="597"/>
      <c r="AC15" s="597"/>
      <c r="AD15" s="597"/>
      <c r="AE15" s="597"/>
      <c r="AF15" s="597"/>
      <c r="AG15" s="597"/>
      <c r="AH15" s="597"/>
      <c r="AI15" s="597"/>
      <c r="AJ15" s="597"/>
      <c r="AK15" s="597"/>
      <c r="AL15" s="597"/>
      <c r="AM15" s="597"/>
      <c r="AN15" s="597"/>
      <c r="AO15" s="597"/>
    </row>
    <row r="16" spans="2:41">
      <c r="B16" s="618"/>
      <c r="C16" s="618"/>
      <c r="D16" s="49" t="s">
        <v>13254</v>
      </c>
      <c r="E16" s="181" t="s">
        <v>13255</v>
      </c>
      <c r="F16" s="181" t="s">
        <v>13256</v>
      </c>
      <c r="G16" s="181" t="s">
        <v>13257</v>
      </c>
      <c r="H16" s="181" t="s">
        <v>13258</v>
      </c>
      <c r="I16" s="181" t="s">
        <v>13258</v>
      </c>
      <c r="J16" s="181" t="s">
        <v>13259</v>
      </c>
      <c r="K16" s="181" t="s">
        <v>13260</v>
      </c>
      <c r="L16" s="181" t="s">
        <v>13261</v>
      </c>
      <c r="M16" s="181" t="s">
        <v>13262</v>
      </c>
      <c r="N16" s="181" t="s">
        <v>13263</v>
      </c>
      <c r="O16" s="181"/>
      <c r="V16" s="597"/>
      <c r="W16" s="597"/>
      <c r="X16" s="597"/>
      <c r="Y16" s="597"/>
      <c r="Z16" s="597"/>
      <c r="AA16" s="597"/>
      <c r="AB16" s="597"/>
      <c r="AC16" s="597"/>
      <c r="AD16" s="597"/>
      <c r="AE16" s="597"/>
      <c r="AF16" s="597"/>
      <c r="AG16" s="597"/>
      <c r="AH16" s="597"/>
      <c r="AI16" s="597"/>
      <c r="AJ16" s="597"/>
      <c r="AK16" s="597"/>
      <c r="AL16" s="597"/>
      <c r="AM16" s="597"/>
      <c r="AN16" s="597"/>
      <c r="AO16" s="597"/>
    </row>
    <row r="17" spans="2:41">
      <c r="B17" s="618"/>
      <c r="C17" s="618"/>
      <c r="D17" s="49" t="s">
        <v>13264</v>
      </c>
      <c r="E17" s="181" t="s">
        <v>13265</v>
      </c>
      <c r="F17" s="181" t="s">
        <v>13266</v>
      </c>
      <c r="G17" s="181" t="s">
        <v>13267</v>
      </c>
      <c r="H17" s="181" t="s">
        <v>13268</v>
      </c>
      <c r="I17" s="181" t="s">
        <v>13269</v>
      </c>
      <c r="J17" s="181" t="s">
        <v>13270</v>
      </c>
      <c r="K17" s="181" t="s">
        <v>13271</v>
      </c>
      <c r="L17" s="181" t="s">
        <v>13272</v>
      </c>
      <c r="M17" s="181" t="s">
        <v>13273</v>
      </c>
      <c r="N17" s="181" t="s">
        <v>13274</v>
      </c>
      <c r="O17" s="181"/>
      <c r="V17" s="597"/>
      <c r="W17" s="597"/>
      <c r="X17" s="597"/>
      <c r="Y17" s="597"/>
      <c r="Z17" s="597"/>
      <c r="AA17" s="597"/>
      <c r="AB17" s="597"/>
      <c r="AC17" s="597"/>
      <c r="AD17" s="597"/>
      <c r="AE17" s="597"/>
      <c r="AF17" s="597"/>
      <c r="AG17" s="597"/>
      <c r="AH17" s="597"/>
      <c r="AI17" s="597"/>
      <c r="AJ17" s="597"/>
      <c r="AK17" s="597"/>
      <c r="AL17" s="597"/>
      <c r="AM17" s="597"/>
      <c r="AN17" s="597"/>
      <c r="AO17" s="597"/>
    </row>
    <row r="18" spans="2:41">
      <c r="B18" s="618"/>
      <c r="C18" s="618"/>
      <c r="D18" s="49" t="s">
        <v>13275</v>
      </c>
      <c r="E18" s="181" t="s">
        <v>13276</v>
      </c>
      <c r="F18" s="181" t="s">
        <v>13277</v>
      </c>
      <c r="G18" s="181" t="s">
        <v>13278</v>
      </c>
      <c r="H18" s="181" t="s">
        <v>13279</v>
      </c>
      <c r="I18" s="181" t="s">
        <v>13280</v>
      </c>
      <c r="J18" s="181" t="s">
        <v>13281</v>
      </c>
      <c r="K18" s="181" t="s">
        <v>13282</v>
      </c>
      <c r="L18" s="181" t="s">
        <v>13283</v>
      </c>
      <c r="M18" s="181" t="s">
        <v>13284</v>
      </c>
      <c r="N18" s="181" t="s">
        <v>13285</v>
      </c>
      <c r="O18" s="181"/>
      <c r="V18" s="597"/>
      <c r="W18" s="597"/>
      <c r="X18" s="597"/>
      <c r="Y18" s="597"/>
      <c r="Z18" s="597"/>
      <c r="AA18" s="597"/>
      <c r="AB18" s="597"/>
      <c r="AC18" s="597"/>
      <c r="AD18" s="597"/>
      <c r="AE18" s="597"/>
      <c r="AF18" s="597"/>
      <c r="AG18" s="597"/>
      <c r="AH18" s="597"/>
      <c r="AI18" s="597"/>
      <c r="AJ18" s="597"/>
      <c r="AK18" s="597"/>
      <c r="AL18" s="597"/>
      <c r="AM18" s="597"/>
      <c r="AN18" s="597"/>
      <c r="AO18" s="597"/>
    </row>
    <row r="19" spans="2:41">
      <c r="B19" s="618"/>
      <c r="C19" s="618"/>
      <c r="D19" s="49" t="s">
        <v>13286</v>
      </c>
      <c r="E19" s="181" t="s">
        <v>13287</v>
      </c>
      <c r="F19" s="181" t="s">
        <v>13288</v>
      </c>
      <c r="G19" s="181" t="s">
        <v>13289</v>
      </c>
      <c r="H19" s="181" t="s">
        <v>13290</v>
      </c>
      <c r="I19" s="181" t="s">
        <v>13291</v>
      </c>
      <c r="J19" s="181" t="s">
        <v>13292</v>
      </c>
      <c r="K19" s="181" t="s">
        <v>13293</v>
      </c>
      <c r="L19" s="181" t="s">
        <v>13294</v>
      </c>
      <c r="M19" s="181" t="s">
        <v>13295</v>
      </c>
      <c r="N19" s="181" t="s">
        <v>13296</v>
      </c>
      <c r="O19" s="181"/>
      <c r="V19" s="597"/>
      <c r="W19" s="597"/>
      <c r="X19" s="597"/>
      <c r="Y19" s="597"/>
      <c r="Z19" s="597"/>
      <c r="AA19" s="597"/>
      <c r="AB19" s="597"/>
      <c r="AC19" s="597"/>
      <c r="AD19" s="597"/>
      <c r="AE19" s="597"/>
      <c r="AF19" s="597"/>
      <c r="AG19" s="597"/>
      <c r="AH19" s="597"/>
      <c r="AI19" s="597"/>
      <c r="AJ19" s="597"/>
      <c r="AK19" s="597"/>
      <c r="AL19" s="597"/>
      <c r="AM19" s="597"/>
      <c r="AN19" s="597"/>
      <c r="AO19" s="597"/>
    </row>
    <row r="20" spans="2:41">
      <c r="B20" s="618"/>
      <c r="C20" s="618"/>
      <c r="D20" s="49" t="s">
        <v>13297</v>
      </c>
      <c r="E20" s="181" t="s">
        <v>13298</v>
      </c>
      <c r="F20" s="181" t="s">
        <v>13299</v>
      </c>
      <c r="G20" s="181" t="s">
        <v>13300</v>
      </c>
      <c r="H20" s="181" t="s">
        <v>13301</v>
      </c>
      <c r="I20" s="181" t="s">
        <v>13302</v>
      </c>
      <c r="J20" s="181" t="s">
        <v>13303</v>
      </c>
      <c r="K20" s="181" t="s">
        <v>13304</v>
      </c>
      <c r="L20" s="181" t="s">
        <v>13305</v>
      </c>
      <c r="M20" s="181" t="s">
        <v>13306</v>
      </c>
      <c r="N20" s="181" t="s">
        <v>13307</v>
      </c>
      <c r="O20" s="181"/>
      <c r="V20" s="597"/>
      <c r="W20" s="597"/>
      <c r="X20" s="597"/>
      <c r="Y20" s="597"/>
      <c r="Z20" s="597"/>
      <c r="AA20" s="597"/>
      <c r="AB20" s="597"/>
      <c r="AC20" s="597"/>
      <c r="AD20" s="597"/>
      <c r="AE20" s="597"/>
      <c r="AF20" s="597"/>
      <c r="AG20" s="597"/>
      <c r="AH20" s="597"/>
      <c r="AI20" s="597"/>
      <c r="AJ20" s="597"/>
      <c r="AK20" s="597"/>
      <c r="AL20" s="597"/>
      <c r="AM20" s="597"/>
      <c r="AN20" s="597"/>
      <c r="AO20" s="597"/>
    </row>
    <row r="21" spans="2:41">
      <c r="V21" s="597"/>
      <c r="W21" s="597"/>
      <c r="X21" s="597"/>
      <c r="Y21" s="597"/>
      <c r="Z21" s="597"/>
      <c r="AA21" s="597"/>
      <c r="AB21" s="597"/>
      <c r="AC21" s="597"/>
      <c r="AD21" s="597"/>
      <c r="AE21" s="597"/>
      <c r="AF21" s="597"/>
      <c r="AG21" s="597"/>
      <c r="AH21" s="597"/>
      <c r="AI21" s="597"/>
      <c r="AJ21" s="597"/>
      <c r="AK21" s="597"/>
      <c r="AL21" s="597"/>
      <c r="AM21" s="597"/>
      <c r="AN21" s="597"/>
      <c r="AO21" s="597"/>
    </row>
    <row r="23" spans="2:41" ht="16.5">
      <c r="B23" s="286" t="s">
        <v>13308</v>
      </c>
    </row>
    <row r="24" spans="2:41" s="9" customFormat="1">
      <c r="B24" s="9" t="s">
        <v>13309</v>
      </c>
    </row>
    <row r="25" spans="2:41">
      <c r="B25" s="9" t="s">
        <v>13310</v>
      </c>
      <c r="C25" s="616">
        <v>44561</v>
      </c>
      <c r="D25" s="9"/>
      <c r="E25" s="9"/>
      <c r="F25" s="9"/>
      <c r="G25" s="9"/>
      <c r="H25" s="9"/>
      <c r="I25" s="9"/>
      <c r="J25" s="9"/>
      <c r="K25" s="9"/>
      <c r="L25" s="9"/>
      <c r="M25" s="9"/>
      <c r="N25" s="9"/>
      <c r="O25" s="9"/>
    </row>
    <row r="26" spans="2:41">
      <c r="B26" s="182" t="s">
        <v>13311</v>
      </c>
      <c r="C26" s="183" t="s">
        <v>13312</v>
      </c>
      <c r="D26" s="9"/>
      <c r="E26" s="9"/>
      <c r="F26" s="9"/>
      <c r="G26" s="9"/>
      <c r="H26" s="9"/>
      <c r="I26" s="9"/>
      <c r="J26" s="9"/>
      <c r="K26" s="9"/>
      <c r="L26" s="9"/>
      <c r="M26" s="9"/>
      <c r="N26" s="9"/>
      <c r="O26" s="9"/>
    </row>
    <row r="27" spans="2:41" ht="14.25" thickBot="1">
      <c r="B27" s="9"/>
      <c r="C27" s="9"/>
      <c r="D27" s="9"/>
      <c r="E27" s="9"/>
      <c r="F27" s="9"/>
      <c r="G27" s="9"/>
      <c r="H27" s="9"/>
      <c r="I27" s="9"/>
      <c r="J27" s="9"/>
      <c r="K27" s="9"/>
      <c r="L27" s="9"/>
      <c r="M27" s="9"/>
      <c r="N27" s="9"/>
      <c r="O27" s="9"/>
    </row>
    <row r="28" spans="2:41">
      <c r="B28" s="184" t="s">
        <v>13313</v>
      </c>
      <c r="C28" s="185"/>
      <c r="D28" s="185"/>
      <c r="E28" s="185"/>
      <c r="F28" s="185"/>
      <c r="G28" s="185"/>
      <c r="H28" s="185"/>
      <c r="I28" s="185"/>
      <c r="J28" s="185"/>
      <c r="K28" s="185"/>
      <c r="L28" s="185"/>
      <c r="M28" s="185"/>
      <c r="N28" s="185"/>
      <c r="O28" s="186"/>
    </row>
    <row r="29" spans="2:41">
      <c r="B29" s="187"/>
      <c r="C29" s="188"/>
      <c r="D29" s="188"/>
      <c r="E29" s="188"/>
      <c r="F29" s="188"/>
      <c r="G29" s="188"/>
      <c r="H29" s="188"/>
      <c r="I29" s="188"/>
      <c r="J29" s="188"/>
      <c r="K29" s="188"/>
      <c r="L29" s="188"/>
      <c r="M29" s="188"/>
      <c r="N29" s="188"/>
      <c r="O29" s="189"/>
    </row>
    <row r="30" spans="2:41">
      <c r="B30" s="187"/>
      <c r="C30" s="188"/>
      <c r="D30" s="188"/>
      <c r="E30" s="188"/>
      <c r="F30" s="188"/>
      <c r="G30" s="188"/>
      <c r="H30" s="188"/>
      <c r="I30" s="188"/>
      <c r="J30" s="188"/>
      <c r="K30" s="188"/>
      <c r="L30" s="188"/>
      <c r="M30" s="188"/>
      <c r="N30" s="188"/>
      <c r="O30" s="189"/>
    </row>
    <row r="31" spans="2:41">
      <c r="B31" s="187"/>
      <c r="C31" s="188"/>
      <c r="D31" s="188"/>
      <c r="E31" s="188"/>
      <c r="F31" s="188"/>
      <c r="G31" s="188"/>
      <c r="H31" s="188"/>
      <c r="I31" s="188"/>
      <c r="J31" s="188"/>
      <c r="K31" s="188"/>
      <c r="L31" s="188"/>
      <c r="M31" s="188"/>
      <c r="N31" s="188"/>
      <c r="O31" s="189"/>
    </row>
    <row r="32" spans="2:41">
      <c r="B32" s="187"/>
      <c r="C32" s="188"/>
      <c r="D32" s="188"/>
      <c r="E32" s="188"/>
      <c r="F32" s="188"/>
      <c r="G32" s="188"/>
      <c r="H32" s="188"/>
      <c r="I32" s="188"/>
      <c r="J32" s="188"/>
      <c r="K32" s="188"/>
      <c r="L32" s="188"/>
      <c r="M32" s="188"/>
      <c r="N32" s="188"/>
      <c r="O32" s="189"/>
    </row>
    <row r="33" spans="2:15">
      <c r="B33" s="187"/>
      <c r="C33" s="188"/>
      <c r="D33" s="188"/>
      <c r="E33" s="188"/>
      <c r="F33" s="188"/>
      <c r="G33" s="188"/>
      <c r="H33" s="188"/>
      <c r="I33" s="188"/>
      <c r="J33" s="188"/>
      <c r="K33" s="188"/>
      <c r="L33" s="188"/>
      <c r="M33" s="188"/>
      <c r="N33" s="188"/>
      <c r="O33" s="189"/>
    </row>
    <row r="34" spans="2:15">
      <c r="B34" s="187"/>
      <c r="C34" s="188"/>
      <c r="D34" s="188"/>
      <c r="E34" s="188"/>
      <c r="F34" s="188"/>
      <c r="G34" s="188"/>
      <c r="H34" s="188"/>
      <c r="I34" s="188"/>
      <c r="J34" s="188"/>
      <c r="K34" s="188"/>
      <c r="L34" s="188"/>
      <c r="M34" s="188"/>
      <c r="N34" s="188"/>
      <c r="O34" s="189"/>
    </row>
    <row r="35" spans="2:15">
      <c r="B35" s="187"/>
      <c r="C35" s="188"/>
      <c r="D35" s="188"/>
      <c r="E35" s="188"/>
      <c r="F35" s="188"/>
      <c r="G35" s="188"/>
      <c r="H35" s="188"/>
      <c r="I35" s="188"/>
      <c r="J35" s="188"/>
      <c r="K35" s="188"/>
      <c r="L35" s="188"/>
      <c r="M35" s="188"/>
      <c r="N35" s="188"/>
      <c r="O35" s="189"/>
    </row>
    <row r="36" spans="2:15">
      <c r="B36" s="187"/>
      <c r="C36" s="188"/>
      <c r="D36" s="188"/>
      <c r="E36" s="188"/>
      <c r="F36" s="188"/>
      <c r="G36" s="188"/>
      <c r="H36" s="188"/>
      <c r="I36" s="188"/>
      <c r="J36" s="188"/>
      <c r="K36" s="188"/>
      <c r="L36" s="188"/>
      <c r="M36" s="188"/>
      <c r="N36" s="188"/>
      <c r="O36" s="189"/>
    </row>
    <row r="37" spans="2:15">
      <c r="B37" s="187"/>
      <c r="C37" s="188"/>
      <c r="D37" s="188"/>
      <c r="E37" s="188"/>
      <c r="F37" s="188"/>
      <c r="G37" s="188"/>
      <c r="H37" s="188"/>
      <c r="I37" s="188"/>
      <c r="J37" s="188"/>
      <c r="K37" s="188"/>
      <c r="L37" s="188"/>
      <c r="M37" s="188"/>
      <c r="N37" s="188"/>
      <c r="O37" s="189"/>
    </row>
    <row r="38" spans="2:15">
      <c r="B38" s="187"/>
      <c r="C38" s="188"/>
      <c r="D38" s="188"/>
      <c r="E38" s="188"/>
      <c r="F38" s="188"/>
      <c r="G38" s="188"/>
      <c r="H38" s="188"/>
      <c r="I38" s="188"/>
      <c r="J38" s="188"/>
      <c r="K38" s="188"/>
      <c r="L38" s="188"/>
      <c r="M38" s="188"/>
      <c r="N38" s="188"/>
      <c r="O38" s="189"/>
    </row>
    <row r="39" spans="2:15">
      <c r="B39" s="187"/>
      <c r="C39" s="188"/>
      <c r="D39" s="188"/>
      <c r="E39" s="188"/>
      <c r="F39" s="188"/>
      <c r="G39" s="188"/>
      <c r="H39" s="188"/>
      <c r="I39" s="188"/>
      <c r="J39" s="188"/>
      <c r="K39" s="188"/>
      <c r="L39" s="188"/>
      <c r="M39" s="188"/>
      <c r="N39" s="188"/>
      <c r="O39" s="189"/>
    </row>
    <row r="40" spans="2:15">
      <c r="B40" s="187"/>
      <c r="C40" s="188"/>
      <c r="D40" s="188"/>
      <c r="E40" s="188"/>
      <c r="F40" s="188"/>
      <c r="G40" s="188"/>
      <c r="H40" s="188"/>
      <c r="I40" s="188"/>
      <c r="J40" s="188"/>
      <c r="K40" s="188"/>
      <c r="L40" s="188"/>
      <c r="M40" s="188"/>
      <c r="N40" s="188"/>
      <c r="O40" s="189"/>
    </row>
    <row r="41" spans="2:15">
      <c r="B41" s="187"/>
      <c r="C41" s="188"/>
      <c r="D41" s="188"/>
      <c r="E41" s="188"/>
      <c r="F41" s="188"/>
      <c r="G41" s="188"/>
      <c r="H41" s="188"/>
      <c r="I41" s="188"/>
      <c r="J41" s="188"/>
      <c r="K41" s="188"/>
      <c r="L41" s="188"/>
      <c r="M41" s="188"/>
      <c r="N41" s="188"/>
      <c r="O41" s="189"/>
    </row>
    <row r="42" spans="2:15">
      <c r="B42" s="187"/>
      <c r="C42" s="188"/>
      <c r="D42" s="188"/>
      <c r="E42" s="188"/>
      <c r="F42" s="188"/>
      <c r="G42" s="188"/>
      <c r="H42" s="188"/>
      <c r="I42" s="188"/>
      <c r="J42" s="188"/>
      <c r="K42" s="188"/>
      <c r="L42" s="188"/>
      <c r="M42" s="188"/>
      <c r="N42" s="188"/>
      <c r="O42" s="189"/>
    </row>
    <row r="43" spans="2:15">
      <c r="B43" s="187">
        <f>Bond!M20/100</f>
        <v>0.11460000000000001</v>
      </c>
      <c r="C43" s="188"/>
      <c r="D43" s="188"/>
      <c r="E43" s="188"/>
      <c r="F43" s="188"/>
      <c r="G43" s="188"/>
      <c r="H43" s="188"/>
      <c r="I43" s="188"/>
      <c r="J43" s="188"/>
      <c r="K43" s="188"/>
      <c r="L43" s="188"/>
      <c r="M43" s="188"/>
      <c r="N43" s="188"/>
      <c r="O43" s="189"/>
    </row>
    <row r="44" spans="2:15">
      <c r="B44" s="187"/>
      <c r="C44" s="188"/>
      <c r="D44" s="188"/>
      <c r="E44" s="188"/>
      <c r="F44" s="188"/>
      <c r="G44" s="188"/>
      <c r="H44" s="188"/>
      <c r="I44" s="188"/>
      <c r="J44" s="188"/>
      <c r="K44" s="188"/>
      <c r="L44" s="188"/>
      <c r="M44" s="188"/>
      <c r="N44" s="188"/>
      <c r="O44" s="189"/>
    </row>
    <row r="45" spans="2:15">
      <c r="B45" s="187"/>
      <c r="C45" s="188"/>
      <c r="D45" s="188"/>
      <c r="E45" s="188"/>
      <c r="F45" s="188"/>
      <c r="G45" s="188"/>
      <c r="H45" s="188"/>
      <c r="I45" s="188"/>
      <c r="J45" s="188"/>
      <c r="K45" s="188"/>
      <c r="L45" s="188"/>
      <c r="M45" s="188"/>
      <c r="N45" s="188"/>
      <c r="O45" s="189"/>
    </row>
    <row r="46" spans="2:15">
      <c r="B46" s="187"/>
      <c r="C46" s="188"/>
      <c r="D46" s="188"/>
      <c r="E46" s="188"/>
      <c r="F46" s="188"/>
      <c r="G46" s="188"/>
      <c r="H46" s="188"/>
      <c r="I46" s="188"/>
      <c r="J46" s="188"/>
      <c r="K46" s="188"/>
      <c r="L46" s="188"/>
      <c r="M46" s="188"/>
      <c r="N46" s="188"/>
      <c r="O46" s="189"/>
    </row>
    <row r="47" spans="2:15">
      <c r="B47" s="187"/>
      <c r="C47" s="188"/>
      <c r="D47" s="188"/>
      <c r="E47" s="188"/>
      <c r="F47" s="188"/>
      <c r="G47" s="188"/>
      <c r="H47" s="188"/>
      <c r="I47" s="188"/>
      <c r="J47" s="188"/>
      <c r="K47" s="188"/>
      <c r="L47" s="188"/>
      <c r="M47" s="188"/>
      <c r="N47" s="188"/>
      <c r="O47" s="189"/>
    </row>
    <row r="48" spans="2:15">
      <c r="B48" s="187"/>
      <c r="C48" s="188"/>
      <c r="D48" s="188"/>
      <c r="E48" s="188"/>
      <c r="F48" s="188"/>
      <c r="G48" s="188"/>
      <c r="H48" s="188"/>
      <c r="I48" s="188"/>
      <c r="J48" s="188"/>
      <c r="K48" s="188"/>
      <c r="L48" s="188"/>
      <c r="M48" s="188"/>
      <c r="N48" s="188"/>
      <c r="O48" s="189"/>
    </row>
    <row r="49" spans="2:15" ht="14.25" thickBot="1">
      <c r="B49" s="190"/>
      <c r="C49" s="191"/>
      <c r="D49" s="191"/>
      <c r="E49" s="191"/>
      <c r="F49" s="191"/>
      <c r="G49" s="191"/>
      <c r="H49" s="191"/>
      <c r="I49" s="191"/>
      <c r="J49" s="191"/>
      <c r="K49" s="191"/>
      <c r="L49" s="191"/>
      <c r="M49" s="191"/>
      <c r="N49" s="191"/>
      <c r="O49" s="192"/>
    </row>
  </sheetData>
  <mergeCells count="13">
    <mergeCell ref="H9:H10"/>
    <mergeCell ref="J9:J10"/>
    <mergeCell ref="L9:L10"/>
    <mergeCell ref="M9:M10"/>
    <mergeCell ref="O9:O10"/>
    <mergeCell ref="E9:E10"/>
    <mergeCell ref="F9:F10"/>
    <mergeCell ref="G9:G10"/>
    <mergeCell ref="B11:B20"/>
    <mergeCell ref="C11:C20"/>
    <mergeCell ref="B9:B10"/>
    <mergeCell ref="C9:C10"/>
    <mergeCell ref="D9:D10"/>
  </mergeCells>
  <phoneticPr fontId="5" type="noConversion"/>
  <hyperlinks>
    <hyperlink ref="U11" r:id="rId1" display="javascript:searchitem('7010110','rt_1')" xr:uid="{00000000-0004-0000-0800-000000000000}"/>
    <hyperlink ref="U12" r:id="rId2" display="javascript:searchitem('7010121','rt_1')" xr:uid="{00000000-0004-0000-0800-000001000000}"/>
    <hyperlink ref="U13" r:id="rId3" display="javascript:searchitem('7010122','rt_1')" xr:uid="{00000000-0004-0000-0800-000002000000}"/>
    <hyperlink ref="U14" r:id="rId4" display="javascript:searchitem('7010123','rt_1')" xr:uid="{00000000-0004-0000-0800-000003000000}"/>
    <hyperlink ref="U15" r:id="rId5" display="javascript:searchitem('7010131','rt_1')" xr:uid="{00000000-0004-0000-0800-000004000000}"/>
    <hyperlink ref="U16" r:id="rId6" display="javascript:searchitem('7010132','rt_1')" xr:uid="{00000000-0004-0000-0800-000005000000}"/>
    <hyperlink ref="U17" r:id="rId7" display="javascript:searchitem('7010133','rt_1')" xr:uid="{00000000-0004-0000-0800-000006000000}"/>
    <hyperlink ref="U18" r:id="rId8" display="javascript:searchitem('7010211','rt_1')" xr:uid="{00000000-0004-0000-0800-000007000000}"/>
    <hyperlink ref="U19" r:id="rId9" display="javascript:searchitem('7010212','rt_1')" xr:uid="{00000000-0004-0000-0800-000008000000}"/>
    <hyperlink ref="U20" r:id="rId10" display="javascript:searchitem('7010213','rt_1')" xr:uid="{00000000-0004-0000-0800-000009000000}"/>
  </hyperlinks>
  <pageMargins left="0.7" right="0.7" top="0.75" bottom="0.75" header="0.3" footer="0.3"/>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00"/>
  </sheetPr>
  <dimension ref="A1"/>
  <sheetViews>
    <sheetView showGridLines="0" workbookViewId="0">
      <selection activeCell="D35" sqref="A1:XFD1048576"/>
    </sheetView>
  </sheetViews>
  <sheetFormatPr defaultRowHeight="16.5"/>
  <sheetData/>
  <phoneticPr fontId="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Q1"/>
  <sheetViews>
    <sheetView workbookViewId="0"/>
  </sheetViews>
  <sheetFormatPr defaultRowHeight="16.5"/>
  <sheetData>
    <row r="1" spans="1:95">
      <c r="A1">
        <v>95</v>
      </c>
      <c r="B1" t="s">
        <v>13314</v>
      </c>
      <c r="C1" t="s">
        <v>13315</v>
      </c>
      <c r="D1" t="s">
        <v>13316</v>
      </c>
      <c r="E1" t="s">
        <v>13317</v>
      </c>
      <c r="F1" t="s">
        <v>13318</v>
      </c>
      <c r="G1" t="s">
        <v>13319</v>
      </c>
      <c r="H1" t="s">
        <v>13320</v>
      </c>
      <c r="I1" t="s">
        <v>13321</v>
      </c>
      <c r="J1" t="s">
        <v>13322</v>
      </c>
      <c r="K1" t="s">
        <v>13323</v>
      </c>
      <c r="L1" t="s">
        <v>13324</v>
      </c>
      <c r="M1" t="s">
        <v>13325</v>
      </c>
      <c r="N1" t="s">
        <v>13326</v>
      </c>
      <c r="O1" t="s">
        <v>13327</v>
      </c>
      <c r="P1" t="s">
        <v>13328</v>
      </c>
      <c r="Q1" t="s">
        <v>13329</v>
      </c>
      <c r="R1" t="s">
        <v>13330</v>
      </c>
      <c r="S1" t="s">
        <v>13331</v>
      </c>
      <c r="T1" t="s">
        <v>13332</v>
      </c>
      <c r="U1" t="s">
        <v>13333</v>
      </c>
      <c r="V1" t="s">
        <v>13334</v>
      </c>
      <c r="W1" t="s">
        <v>13335</v>
      </c>
      <c r="X1" t="s">
        <v>13336</v>
      </c>
      <c r="Y1" t="s">
        <v>13337</v>
      </c>
      <c r="Z1" t="s">
        <v>13338</v>
      </c>
      <c r="AA1" t="s">
        <v>13339</v>
      </c>
      <c r="AB1" t="s">
        <v>13340</v>
      </c>
      <c r="AC1" t="s">
        <v>13341</v>
      </c>
      <c r="AD1" t="s">
        <v>13342</v>
      </c>
      <c r="AE1" t="s">
        <v>13343</v>
      </c>
      <c r="AF1" t="s">
        <v>13344</v>
      </c>
      <c r="AG1" t="s">
        <v>13345</v>
      </c>
      <c r="AH1" t="s">
        <v>13346</v>
      </c>
      <c r="AI1" t="s">
        <v>13347</v>
      </c>
      <c r="AJ1" t="s">
        <v>13348</v>
      </c>
      <c r="AK1" t="s">
        <v>13349</v>
      </c>
      <c r="AL1" t="s">
        <v>13350</v>
      </c>
      <c r="AM1" t="s">
        <v>13351</v>
      </c>
      <c r="AN1" t="s">
        <v>13352</v>
      </c>
      <c r="AO1" t="s">
        <v>13353</v>
      </c>
      <c r="AP1" t="s">
        <v>13354</v>
      </c>
      <c r="AQ1" t="s">
        <v>13355</v>
      </c>
      <c r="AR1" t="s">
        <v>13356</v>
      </c>
      <c r="AS1" t="s">
        <v>13357</v>
      </c>
      <c r="AT1" t="s">
        <v>13358</v>
      </c>
      <c r="AU1" t="s">
        <v>13359</v>
      </c>
      <c r="AV1" t="s">
        <v>13360</v>
      </c>
      <c r="AW1" t="s">
        <v>13361</v>
      </c>
      <c r="AX1" t="s">
        <v>13362</v>
      </c>
      <c r="AY1" t="s">
        <v>13363</v>
      </c>
      <c r="AZ1" t="s">
        <v>13364</v>
      </c>
      <c r="BA1" t="s">
        <v>13365</v>
      </c>
      <c r="BB1" t="s">
        <v>13366</v>
      </c>
      <c r="BC1" t="s">
        <v>13367</v>
      </c>
      <c r="BD1" t="s">
        <v>13368</v>
      </c>
      <c r="BE1" t="s">
        <v>13369</v>
      </c>
      <c r="BF1" t="s">
        <v>13370</v>
      </c>
      <c r="BG1" t="s">
        <v>13371</v>
      </c>
      <c r="BH1" t="s">
        <v>13372</v>
      </c>
      <c r="BI1" t="s">
        <v>13373</v>
      </c>
      <c r="BJ1" t="s">
        <v>13374</v>
      </c>
      <c r="BK1" t="s">
        <v>13375</v>
      </c>
      <c r="BL1" t="s">
        <v>13376</v>
      </c>
      <c r="BM1" t="s">
        <v>13377</v>
      </c>
      <c r="BN1" t="s">
        <v>13378</v>
      </c>
      <c r="BO1" t="s">
        <v>13379</v>
      </c>
      <c r="BP1" t="s">
        <v>13380</v>
      </c>
      <c r="BQ1" t="s">
        <v>13381</v>
      </c>
      <c r="BR1" t="s">
        <v>13382</v>
      </c>
      <c r="BS1" t="s">
        <v>13383</v>
      </c>
      <c r="BT1" t="s">
        <v>13384</v>
      </c>
      <c r="BU1" t="s">
        <v>13385</v>
      </c>
      <c r="BV1" t="s">
        <v>13386</v>
      </c>
      <c r="BW1" t="s">
        <v>13387</v>
      </c>
      <c r="BX1" t="s">
        <v>13388</v>
      </c>
      <c r="BY1" t="s">
        <v>13389</v>
      </c>
      <c r="BZ1" t="s">
        <v>13390</v>
      </c>
      <c r="CA1" t="s">
        <v>13391</v>
      </c>
      <c r="CB1" t="s">
        <v>13392</v>
      </c>
      <c r="CC1" t="s">
        <v>13393</v>
      </c>
      <c r="CD1" t="s">
        <v>13394</v>
      </c>
      <c r="CE1" t="s">
        <v>13395</v>
      </c>
      <c r="CF1" t="s">
        <v>13396</v>
      </c>
      <c r="CG1" t="s">
        <v>13397</v>
      </c>
      <c r="CH1" t="s">
        <v>13398</v>
      </c>
      <c r="CI1" t="s">
        <v>13399</v>
      </c>
      <c r="CJ1" t="s">
        <v>13400</v>
      </c>
      <c r="CK1" t="s">
        <v>13401</v>
      </c>
      <c r="CL1" t="s">
        <v>13402</v>
      </c>
      <c r="CM1" t="s">
        <v>13403</v>
      </c>
      <c r="CN1" t="s">
        <v>13404</v>
      </c>
      <c r="CO1" t="s">
        <v>13405</v>
      </c>
      <c r="CP1" t="s">
        <v>13406</v>
      </c>
      <c r="CQ1" t="s">
        <v>13407</v>
      </c>
    </row>
  </sheetData>
  <phoneticPr fontId="8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79998168889431442"/>
  </sheetPr>
  <dimension ref="A1:AA476"/>
  <sheetViews>
    <sheetView showGridLines="0" tabSelected="1" zoomScale="115" zoomScaleNormal="115" workbookViewId="0">
      <selection activeCell="B18" sqref="B18"/>
    </sheetView>
  </sheetViews>
  <sheetFormatPr defaultRowHeight="13.5"/>
  <cols>
    <col min="1" max="1" width="1.625" style="58" customWidth="1"/>
    <col min="2" max="2" width="19.125" style="58" customWidth="1"/>
    <col min="3" max="4" width="2.625" style="58" customWidth="1"/>
    <col min="5" max="5" width="11" style="60" customWidth="1"/>
    <col min="6" max="6" width="2.625" style="58" customWidth="1"/>
    <col min="7" max="10" width="12.375" style="58" customWidth="1"/>
    <col min="11" max="11" width="1.875" style="58" customWidth="1"/>
    <col min="12" max="12" width="12.375" style="58" customWidth="1"/>
    <col min="13" max="13" width="2.375" style="58" customWidth="1"/>
    <col min="14" max="16" width="12.375" style="58" customWidth="1"/>
    <col min="17" max="17" width="1.625" style="137" customWidth="1"/>
    <col min="18" max="18" width="25.75" style="58" customWidth="1"/>
    <col min="19" max="19" width="10.875" style="58" customWidth="1"/>
    <col min="20" max="20" width="10.625" style="58" customWidth="1"/>
    <col min="21" max="21" width="9.125" style="58" customWidth="1"/>
    <col min="22" max="22" width="9.875" style="58" bestFit="1" customWidth="1"/>
    <col min="23" max="23" width="14.5" style="58" customWidth="1"/>
    <col min="24" max="24" width="16.125" style="58" bestFit="1" customWidth="1"/>
    <col min="25" max="25" width="9.75" style="58" bestFit="1" customWidth="1"/>
    <col min="26" max="26" width="9" style="58" customWidth="1"/>
    <col min="27" max="27" width="21.5" style="58" customWidth="1"/>
    <col min="28" max="28" width="10" style="58" customWidth="1"/>
    <col min="29" max="16384" width="9" style="58"/>
  </cols>
  <sheetData>
    <row r="1" spans="1:27" s="50" customFormat="1" ht="30" customHeight="1">
      <c r="B1" s="297" t="s">
        <v>11686</v>
      </c>
      <c r="C1" s="51"/>
      <c r="D1" s="51"/>
      <c r="E1" s="51"/>
      <c r="F1" s="51"/>
      <c r="G1" s="51"/>
      <c r="H1" s="52"/>
      <c r="I1" s="52"/>
      <c r="J1" s="52"/>
      <c r="K1" s="52"/>
      <c r="L1" s="52"/>
      <c r="M1" s="52"/>
      <c r="N1" s="52"/>
      <c r="O1" s="52"/>
      <c r="P1" s="53"/>
      <c r="Q1" s="54"/>
      <c r="R1" s="206"/>
    </row>
    <row r="2" spans="1:27" s="50" customFormat="1" ht="20.100000000000001" customHeight="1">
      <c r="A2" s="55"/>
      <c r="B2" s="56" t="s">
        <v>13408</v>
      </c>
      <c r="C2" s="57"/>
      <c r="D2" s="57"/>
      <c r="E2" s="57"/>
      <c r="F2" s="57"/>
      <c r="G2" s="57"/>
      <c r="H2" s="57"/>
      <c r="I2" s="57"/>
      <c r="J2" s="57"/>
      <c r="K2" s="57"/>
      <c r="L2" s="57"/>
      <c r="M2" s="57"/>
      <c r="N2" s="57"/>
      <c r="O2" s="57"/>
      <c r="P2" s="57"/>
      <c r="Q2" s="54"/>
      <c r="R2" s="207"/>
      <c r="S2" s="207"/>
      <c r="T2" s="208"/>
    </row>
    <row r="3" spans="1:27" ht="14.25" customHeight="1">
      <c r="B3" s="59"/>
      <c r="G3" s="60"/>
      <c r="H3" s="61"/>
      <c r="I3" s="61"/>
      <c r="Q3" s="62"/>
      <c r="U3" s="63"/>
    </row>
    <row r="4" spans="1:27" ht="14.25" customHeight="1">
      <c r="B4" s="564" t="s">
        <v>13409</v>
      </c>
      <c r="G4" s="60"/>
      <c r="H4" s="61"/>
      <c r="I4" s="61"/>
      <c r="Q4" s="62"/>
      <c r="U4" s="63"/>
    </row>
    <row r="5" spans="1:27" ht="14.25" customHeight="1">
      <c r="B5" s="59"/>
      <c r="G5" s="60"/>
      <c r="H5" s="61"/>
      <c r="I5" s="61"/>
      <c r="Q5" s="62"/>
      <c r="U5" s="63"/>
    </row>
    <row r="6" spans="1:27" s="64" customFormat="1" ht="14.1" customHeight="1">
      <c r="B6" s="648" t="s">
        <v>13410</v>
      </c>
      <c r="C6" s="644"/>
      <c r="D6" s="642"/>
      <c r="E6" s="642" t="s">
        <v>11700</v>
      </c>
      <c r="F6" s="642"/>
      <c r="G6" s="244" t="s">
        <v>13411</v>
      </c>
      <c r="H6" s="642" t="s">
        <v>13412</v>
      </c>
      <c r="I6" s="642" t="s">
        <v>13413</v>
      </c>
      <c r="J6" s="244" t="s">
        <v>13414</v>
      </c>
      <c r="K6" s="642"/>
      <c r="L6" s="244" t="s">
        <v>13415</v>
      </c>
      <c r="M6" s="245"/>
      <c r="N6" s="644" t="s">
        <v>13416</v>
      </c>
      <c r="O6" s="644" t="s">
        <v>13417</v>
      </c>
      <c r="P6" s="646" t="s">
        <v>13418</v>
      </c>
      <c r="Q6" s="65"/>
      <c r="R6" s="166" t="str">
        <f>Company!B5</f>
        <v>회계 데이터 기준일</v>
      </c>
      <c r="U6" s="166" t="str">
        <f>TEXT(Company!D5,"YYYY년 M월 D일")</f>
        <v>2022년 11월 30일</v>
      </c>
    </row>
    <row r="7" spans="1:27" s="64" customFormat="1" ht="14.1" customHeight="1">
      <c r="A7" s="72"/>
      <c r="B7" s="649"/>
      <c r="C7" s="645"/>
      <c r="D7" s="643"/>
      <c r="E7" s="643"/>
      <c r="F7" s="643"/>
      <c r="G7" s="246" t="s">
        <v>13419</v>
      </c>
      <c r="H7" s="643"/>
      <c r="I7" s="643"/>
      <c r="J7" s="247" t="s">
        <v>13420</v>
      </c>
      <c r="K7" s="643"/>
      <c r="L7" s="247" t="s">
        <v>13421</v>
      </c>
      <c r="M7" s="248"/>
      <c r="N7" s="645"/>
      <c r="O7" s="645"/>
      <c r="P7" s="647"/>
      <c r="Q7" s="65"/>
      <c r="R7" s="166" t="str">
        <f>Company!B6</f>
        <v>Market Data 기준일</v>
      </c>
      <c r="U7" s="166" t="str">
        <f>TEXT(Company!D6,"YYYY년 M월 D일")</f>
        <v>2022년 11월 30일</v>
      </c>
    </row>
    <row r="8" spans="1:27" s="64" customFormat="1" ht="14.1" customHeight="1">
      <c r="A8" s="238">
        <v>1</v>
      </c>
      <c r="B8" s="195" t="str">
        <f>IF(Bloomberg_Lead!AC9="","",Bloomberg_Lead!AC9)</f>
        <v>에스비에스콘텐츠허브</v>
      </c>
      <c r="C8" s="67"/>
      <c r="D8" s="68"/>
      <c r="E8" s="69" t="str">
        <f>IF(Bloomberg_Lead!AF9="","",Bloomberg_Lead!AF9)</f>
        <v>SOUTH KOREA</v>
      </c>
      <c r="F8" s="68"/>
      <c r="G8" s="70">
        <f t="shared" ref="G8:G27" si="0">IF(B8="","",CHOOSE($W$9,G61,H61,I61))</f>
        <v>0.88113759999999997</v>
      </c>
      <c r="H8" s="71">
        <f>IF(B8="","",CHOOSE($W$11,G84,H84,I84,J84,L84))</f>
        <v>112155.51345</v>
      </c>
      <c r="I8" s="167">
        <f t="shared" ref="I8:I27" si="1">IF(B8="","",G108)</f>
        <v>189.02</v>
      </c>
      <c r="J8" s="168">
        <f>IF(B8="","",I8/H8)</f>
        <v>1.6853384571616885E-3</v>
      </c>
      <c r="K8" s="168"/>
      <c r="L8" s="168">
        <f>IF(B8="","",I8/(H8+I8))</f>
        <v>1.682502870369969E-3</v>
      </c>
      <c r="N8" s="209">
        <f>TAX!G6</f>
        <v>0.22</v>
      </c>
      <c r="O8" s="169">
        <f>IF(B8="","",IF(G8="NA","NA",G8/(1+J8*(1-N8))))</f>
        <v>0.8799808089109189</v>
      </c>
      <c r="P8" s="210">
        <f t="shared" ref="P8:P27" si="2">IF(B8="","",O8*(1+($L$43/$L$44)*$E$43))</f>
        <v>1.0800671199737149</v>
      </c>
      <c r="Q8" s="65"/>
    </row>
    <row r="9" spans="1:27" s="64" customFormat="1" ht="14.1" customHeight="1">
      <c r="A9" s="238">
        <f>A8+1</f>
        <v>2</v>
      </c>
      <c r="B9" s="195" t="str">
        <f>IF(Bloomberg_Lead!AC10="","",Bloomberg_Lead!AC10)</f>
        <v>삼화네트웍스</v>
      </c>
      <c r="C9" s="67"/>
      <c r="D9" s="68"/>
      <c r="E9" s="69" t="str">
        <f>IF(Bloomberg_Lead!AF10="","",Bloomberg_Lead!AF10)</f>
        <v>SOUTH KOREA</v>
      </c>
      <c r="F9" s="68"/>
      <c r="G9" s="70">
        <f t="shared" si="0"/>
        <v>0.95296190000000003</v>
      </c>
      <c r="H9" s="71">
        <f t="shared" ref="H9:H27" si="3">IF(B9="","",CHOOSE($W$11,G85,H85,I85,J85,L85))</f>
        <v>109860.54614999999</v>
      </c>
      <c r="I9" s="167">
        <f t="shared" si="1"/>
        <v>8411.4526600000008</v>
      </c>
      <c r="J9" s="168">
        <f t="shared" ref="J9:J27" si="4">IF(B9="","",I9/H9)</f>
        <v>7.6564817441516067E-2</v>
      </c>
      <c r="K9" s="168"/>
      <c r="L9" s="168">
        <f t="shared" ref="L9:L27" si="5">IF(B9="","",I9/(H9+I9))</f>
        <v>7.1119561220172822E-2</v>
      </c>
      <c r="N9" s="209">
        <f>TAX!G7</f>
        <v>0.22</v>
      </c>
      <c r="O9" s="169">
        <f t="shared" ref="O9:O27" si="6">IF(B9="","",IF(G9="NA","NA",G9/(1+J9*(1-N9))))</f>
        <v>0.8992577271071136</v>
      </c>
      <c r="P9" s="210">
        <f t="shared" si="2"/>
        <v>1.1037271422234054</v>
      </c>
      <c r="Q9" s="73"/>
      <c r="T9" s="204" t="s">
        <v>13422</v>
      </c>
      <c r="W9" s="203">
        <v>3</v>
      </c>
      <c r="X9" s="65" t="str">
        <f>CHOOSE(W9,L60,L61,L62)</f>
        <v>2year, weekly</v>
      </c>
      <c r="Y9" s="64" t="str">
        <f>CHOOSE(W9,"5년 평균 Weekly adjusted Beta","5년 평균 Monthly adjusted Beta","2년 평균 Weekly adjusted Beta")</f>
        <v>2년 평균 Weekly adjusted Beta</v>
      </c>
    </row>
    <row r="10" spans="1:27" s="64" customFormat="1" ht="14.1" customHeight="1">
      <c r="A10" s="238">
        <f t="shared" ref="A10:A27" si="7">A9+1</f>
        <v>3</v>
      </c>
      <c r="B10" s="195" t="str">
        <f>IF(Bloomberg_Lead!AC11="","",Bloomberg_Lead!AC11)</f>
        <v>스튜디오드래곤</v>
      </c>
      <c r="C10" s="67"/>
      <c r="D10" s="68"/>
      <c r="E10" s="69" t="str">
        <f>IF(Bloomberg_Lead!AF11="","",Bloomberg_Lead!AF11)</f>
        <v>SOUTH KOREA</v>
      </c>
      <c r="F10" s="68"/>
      <c r="G10" s="70">
        <f t="shared" si="0"/>
        <v>0.81609679999999996</v>
      </c>
      <c r="H10" s="71">
        <f t="shared" si="3"/>
        <v>2176028.4125000001</v>
      </c>
      <c r="I10" s="167">
        <f t="shared" si="1"/>
        <v>170000</v>
      </c>
      <c r="J10" s="168">
        <f t="shared" si="4"/>
        <v>7.8123979918391803E-2</v>
      </c>
      <c r="K10" s="168"/>
      <c r="L10" s="168">
        <f t="shared" si="5"/>
        <v>7.246289051497154E-2</v>
      </c>
      <c r="N10" s="209">
        <f>TAX!G8</f>
        <v>0.24199999999999999</v>
      </c>
      <c r="O10" s="169">
        <f t="shared" si="6"/>
        <v>0.77047106251193842</v>
      </c>
      <c r="P10" s="210">
        <f t="shared" si="2"/>
        <v>0.94565751103169526</v>
      </c>
      <c r="Q10" s="73"/>
      <c r="T10" s="205"/>
      <c r="W10" s="201"/>
      <c r="X10" s="65"/>
    </row>
    <row r="11" spans="1:27" s="64" customFormat="1" ht="14.1" customHeight="1">
      <c r="A11" s="238">
        <f t="shared" si="7"/>
        <v>4</v>
      </c>
      <c r="B11" s="195" t="str">
        <f>IF(Bloomberg_Lead!AC12="","",Bloomberg_Lead!AC12)</f>
        <v>초록뱀미디어</v>
      </c>
      <c r="C11" s="67"/>
      <c r="D11" s="68"/>
      <c r="E11" s="69" t="str">
        <f>IF(Bloomberg_Lead!AF12="","",Bloomberg_Lead!AF12)</f>
        <v>SOUTH KOREA</v>
      </c>
      <c r="F11" s="68"/>
      <c r="G11" s="70">
        <f t="shared" si="0"/>
        <v>1.267674</v>
      </c>
      <c r="H11" s="71">
        <f t="shared" si="3"/>
        <v>260140.53599999999</v>
      </c>
      <c r="I11" s="614">
        <f t="shared" si="1"/>
        <v>129320.34753</v>
      </c>
      <c r="J11" s="615">
        <f t="shared" si="4"/>
        <v>0.49711724869360613</v>
      </c>
      <c r="K11" s="168"/>
      <c r="L11" s="168">
        <f t="shared" si="5"/>
        <v>0.33204964349144583</v>
      </c>
      <c r="N11" s="209">
        <f>TAX!G9</f>
        <v>0.11</v>
      </c>
      <c r="O11" s="169">
        <f t="shared" si="6"/>
        <v>0.87884346266761759</v>
      </c>
      <c r="P11" s="210">
        <f t="shared" si="2"/>
        <v>1.0786711687563972</v>
      </c>
      <c r="Q11" s="73"/>
      <c r="T11" s="204" t="s">
        <v>13423</v>
      </c>
      <c r="W11" s="203">
        <v>1</v>
      </c>
      <c r="X11" s="165">
        <f>CHOOSE($W$11,N83,N84,N85,N86,N87)</f>
        <v>44895</v>
      </c>
      <c r="Y11" s="64" t="str">
        <f>TEXT(X11,"YYYY년 M월 D일")</f>
        <v>2022년 11월 30일</v>
      </c>
      <c r="AA11" s="64" t="str">
        <f>CHOOSE(W11,"","과거 1개월 평균 ","과거 3개월 평균 ","과거 6개월 평균 ","과거 12개월 평균 ")</f>
        <v/>
      </c>
    </row>
    <row r="12" spans="1:27" s="64" customFormat="1" ht="14.1" customHeight="1">
      <c r="A12" s="238">
        <f t="shared" si="7"/>
        <v>5</v>
      </c>
      <c r="B12" s="195" t="str">
        <f>IF(Bloomberg_Lead!AC13="","",Bloomberg_Lead!AC13)</f>
        <v>팬엔터테인먼트</v>
      </c>
      <c r="C12" s="67"/>
      <c r="D12" s="68"/>
      <c r="E12" s="69" t="str">
        <f>IF(Bloomberg_Lead!AF13="","",Bloomberg_Lead!AF13)</f>
        <v>SOUTH KOREA</v>
      </c>
      <c r="F12" s="68"/>
      <c r="G12" s="70">
        <f t="shared" si="0"/>
        <v>0.97484179999999998</v>
      </c>
      <c r="H12" s="613">
        <f t="shared" si="3"/>
        <v>116730.53034</v>
      </c>
      <c r="I12" s="614">
        <f t="shared" si="1"/>
        <v>23725.753860000001</v>
      </c>
      <c r="J12" s="615">
        <f>IF(B12="","",I12/H12)</f>
        <v>0.20325234358906966</v>
      </c>
      <c r="K12" s="168"/>
      <c r="L12" s="168">
        <f t="shared" si="5"/>
        <v>0.1689191337727273</v>
      </c>
      <c r="N12" s="209">
        <f>TAX!G10</f>
        <v>0.22</v>
      </c>
      <c r="O12" s="169">
        <f t="shared" si="6"/>
        <v>0.84144221956528287</v>
      </c>
      <c r="P12" s="210">
        <f t="shared" si="2"/>
        <v>1.0327657893300322</v>
      </c>
      <c r="Q12" s="73"/>
      <c r="T12" s="205"/>
      <c r="W12" s="201"/>
      <c r="X12" s="65"/>
    </row>
    <row r="13" spans="1:27" s="64" customFormat="1" ht="14.1" customHeight="1">
      <c r="A13" s="238">
        <f t="shared" si="7"/>
        <v>6</v>
      </c>
      <c r="B13" s="195" t="str">
        <f>IF(Bloomberg_Lead!AC14="","",Bloomberg_Lead!AC14)</f>
        <v>콘텐트리중앙</v>
      </c>
      <c r="C13" s="67"/>
      <c r="D13" s="68"/>
      <c r="E13" s="69" t="str">
        <f>IF(Bloomberg_Lead!AF14="","",Bloomberg_Lead!AF14)</f>
        <v>SOUTH KOREA</v>
      </c>
      <c r="F13" s="68"/>
      <c r="G13" s="70">
        <f t="shared" si="0"/>
        <v>1.1233139999999999</v>
      </c>
      <c r="H13" s="613">
        <f t="shared" si="3"/>
        <v>519643.95039999997</v>
      </c>
      <c r="I13" s="167">
        <f t="shared" si="1"/>
        <v>1261509.9117999999</v>
      </c>
      <c r="J13" s="615">
        <f t="shared" si="4"/>
        <v>2.4276428328068533</v>
      </c>
      <c r="K13" s="168"/>
      <c r="L13" s="168">
        <f t="shared" si="5"/>
        <v>0.70825431680665729</v>
      </c>
      <c r="N13" s="209">
        <f>TAX!G11</f>
        <v>0.11</v>
      </c>
      <c r="O13" s="169">
        <f t="shared" si="6"/>
        <v>0.35541139217301471</v>
      </c>
      <c r="P13" s="210">
        <f t="shared" si="2"/>
        <v>0.43622332994425084</v>
      </c>
      <c r="Q13" s="73"/>
      <c r="T13" s="204" t="s">
        <v>13424</v>
      </c>
      <c r="W13" s="203">
        <v>1</v>
      </c>
      <c r="X13" s="165">
        <f>CHOOSE(W13,B131,B132,B133,B134,B135,B136)</f>
        <v>44895</v>
      </c>
      <c r="Y13" s="64" t="str">
        <f>TEXT(X13,"YYYY년 M월 D일")</f>
        <v>2022년 11월 30일</v>
      </c>
      <c r="AA13" s="64" t="str">
        <f>CHOOSE(W13,"","과거 1개월 평균 ","과거 3개월 평균 ","과거 6개월 평균 ","과거 12개월 평균 ","과거 24개월 평균 ")</f>
        <v/>
      </c>
    </row>
    <row r="14" spans="1:27" s="64" customFormat="1" ht="14.1" customHeight="1">
      <c r="A14" s="238">
        <f t="shared" si="7"/>
        <v>7</v>
      </c>
      <c r="B14" s="195" t="str">
        <f>IF(Bloomberg_Lead!AC15="","",Bloomberg_Lead!AC15)</f>
        <v>에이스토리</v>
      </c>
      <c r="C14" s="67"/>
      <c r="D14" s="68"/>
      <c r="E14" s="69" t="str">
        <f>IF(Bloomberg_Lead!AF15="","",Bloomberg_Lead!AF15)</f>
        <v>SOUTH KOREA</v>
      </c>
      <c r="F14" s="68"/>
      <c r="G14" s="70">
        <f t="shared" si="0"/>
        <v>0.90581900000000004</v>
      </c>
      <c r="H14" s="71">
        <f>IF(B14="","",CHOOSE($W$11,G90,H90,I90,J90,L90))</f>
        <v>221399.4069</v>
      </c>
      <c r="I14" s="167">
        <f t="shared" si="1"/>
        <v>14776.237090000001</v>
      </c>
      <c r="J14" s="168">
        <f t="shared" si="4"/>
        <v>6.6740183710943812E-2</v>
      </c>
      <c r="K14" s="168"/>
      <c r="L14" s="168">
        <f t="shared" si="5"/>
        <v>6.2564610136622067E-2</v>
      </c>
      <c r="N14" s="209">
        <f>TAX!G12</f>
        <v>0.22</v>
      </c>
      <c r="O14" s="169">
        <f t="shared" si="6"/>
        <v>0.86099774482198077</v>
      </c>
      <c r="P14" s="210">
        <f t="shared" si="2"/>
        <v>1.0567677671342015</v>
      </c>
      <c r="Q14" s="73"/>
      <c r="T14" s="66"/>
      <c r="W14" s="202"/>
      <c r="X14" s="65"/>
    </row>
    <row r="15" spans="1:27" s="64" customFormat="1" ht="14.1" customHeight="1">
      <c r="A15" s="238">
        <f t="shared" si="7"/>
        <v>8</v>
      </c>
      <c r="B15" s="195" t="str">
        <f>IF(Bloomberg_Lead!AC16="","",Bloomberg_Lead!AC16)</f>
        <v>키이스트</v>
      </c>
      <c r="C15" s="67"/>
      <c r="D15" s="68"/>
      <c r="E15" s="69" t="str">
        <f>IF(Bloomberg_Lead!AF16="","",Bloomberg_Lead!AF16)</f>
        <v>SOUTH KOREA</v>
      </c>
      <c r="F15" s="68"/>
      <c r="G15" s="70">
        <f t="shared" si="0"/>
        <v>1.5782400000000001</v>
      </c>
      <c r="H15" s="71">
        <f t="shared" ref="H15:H23" si="8">IF(B15="","",CHOOSE($W$11,G91,H91,I91,J91,L91))</f>
        <v>166669.93045000001</v>
      </c>
      <c r="I15" s="614">
        <f t="shared" ref="I15:I23" si="9">IF(B15="","",G115)</f>
        <v>9119.0400300000001</v>
      </c>
      <c r="J15" s="615">
        <f t="shared" si="4"/>
        <v>5.4713168748430345E-2</v>
      </c>
      <c r="K15" s="168"/>
      <c r="L15" s="168">
        <f t="shared" si="5"/>
        <v>5.1874927107770377E-2</v>
      </c>
      <c r="N15" s="209">
        <f>TAX!G13</f>
        <v>0.11</v>
      </c>
      <c r="O15" s="169">
        <f t="shared" si="6"/>
        <v>1.504956561352691</v>
      </c>
      <c r="P15" s="210">
        <f t="shared" si="2"/>
        <v>1.8471472132641613</v>
      </c>
      <c r="Q15" s="73"/>
      <c r="T15" s="204" t="s">
        <v>13425</v>
      </c>
      <c r="W15" s="203">
        <v>1</v>
      </c>
      <c r="X15" s="165">
        <f>CHOOSE(W15,B131,B132,B133,B134,B135,B136)</f>
        <v>44895</v>
      </c>
      <c r="Y15" s="64" t="str">
        <f>TEXT(X15,"YYYY년 M월 D일")</f>
        <v>2022년 11월 30일</v>
      </c>
      <c r="AA15" s="64" t="str">
        <f>CHOOSE(W15,"","과거 1개월 평균 ","과거 3개월 평균 ","과거 6개월 평균 ","과거 12개월 평균 ","과거 24개월 평균 ")</f>
        <v/>
      </c>
    </row>
    <row r="16" spans="1:27" s="64" customFormat="1" ht="14.1" customHeight="1">
      <c r="A16" s="238">
        <f t="shared" si="7"/>
        <v>9</v>
      </c>
      <c r="B16" s="195" t="str">
        <f>IF(Bloomberg_Lead!AC17="","",Bloomberg_Lead!AC17)</f>
        <v>넷플릭스</v>
      </c>
      <c r="C16" s="67"/>
      <c r="D16" s="68"/>
      <c r="E16" s="69" t="str">
        <f>IF(Bloomberg_Lead!AF17="","",Bloomberg_Lead!AF17)</f>
        <v>UNITED STATES</v>
      </c>
      <c r="F16" s="68"/>
      <c r="G16" s="70">
        <f t="shared" si="0"/>
        <v>1.391033243382954</v>
      </c>
      <c r="H16" s="71">
        <f t="shared" si="8"/>
        <v>135967.11152999999</v>
      </c>
      <c r="I16" s="167">
        <f t="shared" si="9"/>
        <v>16432.181</v>
      </c>
      <c r="J16" s="615">
        <f t="shared" si="4"/>
        <v>0.12085408607341326</v>
      </c>
      <c r="K16" s="168"/>
      <c r="L16" s="168">
        <f t="shared" si="5"/>
        <v>0.1078232105097555</v>
      </c>
      <c r="N16" s="209">
        <f>TAX!G14</f>
        <v>0.27</v>
      </c>
      <c r="O16" s="169">
        <f t="shared" si="6"/>
        <v>1.2782606379352202</v>
      </c>
      <c r="P16" s="210">
        <f t="shared" si="2"/>
        <v>1.5689061304633709</v>
      </c>
      <c r="Q16" s="73"/>
    </row>
    <row r="17" spans="1:27" s="64" customFormat="1" ht="14.1" customHeight="1">
      <c r="A17" s="238">
        <f t="shared" si="7"/>
        <v>10</v>
      </c>
      <c r="B17" s="195" t="str">
        <f>IF(Bloomberg_Lead!AC18="","",Bloomberg_Lead!AC18)</f>
        <v>월트디즈니</v>
      </c>
      <c r="C17" s="67"/>
      <c r="D17" s="68"/>
      <c r="E17" s="69" t="str">
        <f>IF(Bloomberg_Lead!AF18="","",Bloomberg_Lead!AF18)</f>
        <v>UNITED STATES</v>
      </c>
      <c r="F17" s="68"/>
      <c r="G17" s="70">
        <f t="shared" si="0"/>
        <v>1.0757701782588152</v>
      </c>
      <c r="H17" s="71">
        <f t="shared" si="8"/>
        <v>178474.94787</v>
      </c>
      <c r="I17" s="167">
        <f t="shared" si="9"/>
        <v>52259</v>
      </c>
      <c r="J17" s="168">
        <f t="shared" si="4"/>
        <v>0.29280860212417664</v>
      </c>
      <c r="K17" s="168"/>
      <c r="L17" s="168">
        <f t="shared" si="5"/>
        <v>0.22649029534849263</v>
      </c>
      <c r="N17" s="209">
        <f>TAX!G15</f>
        <v>0.27</v>
      </c>
      <c r="O17" s="169">
        <f t="shared" si="6"/>
        <v>0.88631920122571139</v>
      </c>
      <c r="P17" s="210">
        <f t="shared" si="2"/>
        <v>1.0878467091004074</v>
      </c>
      <c r="Q17" s="73"/>
      <c r="R17" s="619" t="s">
        <v>13426</v>
      </c>
      <c r="S17" s="619"/>
      <c r="T17" s="619"/>
      <c r="U17" s="619"/>
      <c r="V17" s="619"/>
      <c r="W17" s="619"/>
      <c r="X17" s="619"/>
      <c r="Y17" s="619"/>
      <c r="Z17" s="619"/>
      <c r="AA17" s="619"/>
    </row>
    <row r="18" spans="1:27" s="64" customFormat="1" ht="14.1" customHeight="1">
      <c r="A18" s="238">
        <f t="shared" si="7"/>
        <v>11</v>
      </c>
      <c r="B18" s="195" t="str">
        <f>IF(Bloomberg_Lead!AC19="","",Bloomberg_Lead!AC19)</f>
        <v>아이치이</v>
      </c>
      <c r="C18" s="67"/>
      <c r="D18" s="68"/>
      <c r="E18" s="69" t="str">
        <f>IF(Bloomberg_Lead!AF19="","",Bloomberg_Lead!AF19)</f>
        <v>CHINA</v>
      </c>
      <c r="F18" s="68"/>
      <c r="G18" s="70">
        <f t="shared" si="0"/>
        <v>0.74912605624893747</v>
      </c>
      <c r="H18" s="71">
        <f t="shared" si="8"/>
        <v>16903.63753</v>
      </c>
      <c r="I18" s="167">
        <f t="shared" si="9"/>
        <v>19572.833999999999</v>
      </c>
      <c r="J18" s="168">
        <f t="shared" si="4"/>
        <v>1.1579066319461004</v>
      </c>
      <c r="K18" s="168"/>
      <c r="L18" s="168">
        <f t="shared" si="5"/>
        <v>0.53658792035031033</v>
      </c>
      <c r="N18" s="209">
        <f>TAX!G16</f>
        <v>0.25</v>
      </c>
      <c r="O18" s="169">
        <f t="shared" si="6"/>
        <v>0.40093879176075842</v>
      </c>
      <c r="P18" s="210">
        <f t="shared" si="2"/>
        <v>0.49210255691680704</v>
      </c>
      <c r="Q18" s="73"/>
      <c r="T18" s="78"/>
    </row>
    <row r="19" spans="1:27" s="64" customFormat="1" ht="14.1" customHeight="1">
      <c r="A19" s="238">
        <f t="shared" si="7"/>
        <v>12</v>
      </c>
      <c r="B19" s="195" t="str">
        <f>IF(Bloomberg_Lead!AC20="","",Bloomberg_Lead!AC20)</f>
        <v>로쿠</v>
      </c>
      <c r="C19" s="67"/>
      <c r="D19" s="68"/>
      <c r="E19" s="69" t="str">
        <f>IF(Bloomberg_Lead!AF20="","",Bloomberg_Lead!AF20)</f>
        <v>UNITED STATES</v>
      </c>
      <c r="F19" s="68"/>
      <c r="G19" s="70">
        <f t="shared" si="0"/>
        <v>1.6612329383621343</v>
      </c>
      <c r="H19" s="71">
        <f t="shared" si="8"/>
        <v>8268.4311699999998</v>
      </c>
      <c r="I19" s="167">
        <f t="shared" si="9"/>
        <v>701.995</v>
      </c>
      <c r="J19" s="615">
        <f t="shared" si="4"/>
        <v>8.4900628132095826E-2</v>
      </c>
      <c r="K19" s="168"/>
      <c r="L19" s="168">
        <f t="shared" si="5"/>
        <v>7.8256594134590587E-2</v>
      </c>
      <c r="N19" s="209">
        <f>TAX!G17</f>
        <v>0.27</v>
      </c>
      <c r="O19" s="169">
        <f t="shared" si="6"/>
        <v>1.564282673807005</v>
      </c>
      <c r="P19" s="210">
        <f t="shared" si="2"/>
        <v>1.9199626460200978</v>
      </c>
      <c r="Q19" s="73"/>
    </row>
    <row r="20" spans="1:27" s="64" customFormat="1" ht="14.1" customHeight="1">
      <c r="A20" s="238">
        <f t="shared" si="7"/>
        <v>13</v>
      </c>
      <c r="B20" s="195" t="str">
        <f>IF(Bloomberg_Lead!AC21="","",Bloomberg_Lead!AC21)</f>
        <v/>
      </c>
      <c r="C20" s="67"/>
      <c r="D20" s="68"/>
      <c r="E20" s="69" t="str">
        <f>IF(Bloomberg_Lead!AF21="","",Bloomberg_Lead!AF21)</f>
        <v/>
      </c>
      <c r="F20" s="68"/>
      <c r="G20" s="70" t="str">
        <f t="shared" si="0"/>
        <v/>
      </c>
      <c r="H20" s="71" t="str">
        <f t="shared" si="8"/>
        <v/>
      </c>
      <c r="I20" s="167" t="str">
        <f t="shared" si="9"/>
        <v/>
      </c>
      <c r="J20" s="168" t="str">
        <f t="shared" si="4"/>
        <v/>
      </c>
      <c r="K20" s="168"/>
      <c r="L20" s="168" t="str">
        <f t="shared" si="5"/>
        <v/>
      </c>
      <c r="N20" s="209" t="str">
        <f>TAX!G18</f>
        <v/>
      </c>
      <c r="O20" s="169" t="str">
        <f t="shared" si="6"/>
        <v/>
      </c>
      <c r="P20" s="210" t="str">
        <f t="shared" si="2"/>
        <v/>
      </c>
      <c r="Q20" s="73"/>
      <c r="T20" s="75"/>
      <c r="W20" s="76"/>
    </row>
    <row r="21" spans="1:27" s="64" customFormat="1" ht="14.1" customHeight="1">
      <c r="A21" s="238">
        <f t="shared" si="7"/>
        <v>14</v>
      </c>
      <c r="B21" s="195" t="str">
        <f>IF(Bloomberg_Lead!AC22="","",Bloomberg_Lead!AC22)</f>
        <v/>
      </c>
      <c r="D21" s="72"/>
      <c r="E21" s="69" t="str">
        <f>IF(Bloomberg_Lead!AF22="","",Bloomberg_Lead!AF22)</f>
        <v/>
      </c>
      <c r="F21" s="69"/>
      <c r="G21" s="70" t="str">
        <f t="shared" si="0"/>
        <v/>
      </c>
      <c r="H21" s="71" t="str">
        <f t="shared" si="8"/>
        <v/>
      </c>
      <c r="I21" s="167" t="str">
        <f t="shared" si="9"/>
        <v/>
      </c>
      <c r="J21" s="168" t="str">
        <f t="shared" si="4"/>
        <v/>
      </c>
      <c r="K21" s="168"/>
      <c r="L21" s="168" t="str">
        <f t="shared" si="5"/>
        <v/>
      </c>
      <c r="N21" s="209" t="str">
        <f>TAX!G19</f>
        <v/>
      </c>
      <c r="O21" s="169" t="str">
        <f t="shared" si="6"/>
        <v/>
      </c>
      <c r="P21" s="210" t="str">
        <f t="shared" si="2"/>
        <v/>
      </c>
      <c r="Q21" s="73"/>
      <c r="T21" s="74"/>
      <c r="W21" s="77"/>
      <c r="X21" s="77"/>
    </row>
    <row r="22" spans="1:27" s="64" customFormat="1" ht="14.1" customHeight="1">
      <c r="A22" s="238">
        <f t="shared" si="7"/>
        <v>15</v>
      </c>
      <c r="B22" s="195" t="str">
        <f>IF(Bloomberg_Lead!AC23="","",Bloomberg_Lead!AC23)</f>
        <v/>
      </c>
      <c r="D22" s="72"/>
      <c r="E22" s="69" t="str">
        <f>IF(Bloomberg_Lead!AF23="","",Bloomberg_Lead!AF23)</f>
        <v/>
      </c>
      <c r="F22" s="69"/>
      <c r="G22" s="70" t="str">
        <f t="shared" si="0"/>
        <v/>
      </c>
      <c r="H22" s="71" t="str">
        <f t="shared" si="8"/>
        <v/>
      </c>
      <c r="I22" s="167" t="str">
        <f t="shared" si="9"/>
        <v/>
      </c>
      <c r="J22" s="168" t="str">
        <f t="shared" si="4"/>
        <v/>
      </c>
      <c r="K22" s="168"/>
      <c r="L22" s="168" t="str">
        <f t="shared" si="5"/>
        <v/>
      </c>
      <c r="N22" s="209" t="str">
        <f>TAX!G20</f>
        <v/>
      </c>
      <c r="O22" s="169" t="str">
        <f t="shared" si="6"/>
        <v/>
      </c>
      <c r="P22" s="210" t="str">
        <f t="shared" si="2"/>
        <v/>
      </c>
      <c r="Q22" s="73"/>
      <c r="T22" s="75"/>
      <c r="W22" s="76"/>
    </row>
    <row r="23" spans="1:27" s="64" customFormat="1" ht="14.1" customHeight="1">
      <c r="A23" s="238">
        <f t="shared" si="7"/>
        <v>16</v>
      </c>
      <c r="B23" s="195" t="str">
        <f>IF(Bloomberg_Lead!AC24="","",Bloomberg_Lead!AC24)</f>
        <v/>
      </c>
      <c r="D23" s="72"/>
      <c r="E23" s="69" t="str">
        <f>IF(Bloomberg_Lead!AF24="","",Bloomberg_Lead!AF24)</f>
        <v/>
      </c>
      <c r="F23" s="69"/>
      <c r="G23" s="70" t="str">
        <f t="shared" si="0"/>
        <v/>
      </c>
      <c r="H23" s="71" t="str">
        <f t="shared" si="8"/>
        <v/>
      </c>
      <c r="I23" s="167" t="str">
        <f t="shared" si="9"/>
        <v/>
      </c>
      <c r="J23" s="168" t="str">
        <f t="shared" si="4"/>
        <v/>
      </c>
      <c r="K23" s="168"/>
      <c r="L23" s="168" t="str">
        <f t="shared" si="5"/>
        <v/>
      </c>
      <c r="N23" s="209" t="str">
        <f>TAX!G21</f>
        <v/>
      </c>
      <c r="O23" s="169" t="str">
        <f t="shared" si="6"/>
        <v/>
      </c>
      <c r="P23" s="210" t="str">
        <f t="shared" si="2"/>
        <v/>
      </c>
      <c r="Q23" s="73"/>
      <c r="T23" s="78"/>
      <c r="W23" s="76"/>
    </row>
    <row r="24" spans="1:27" s="64" customFormat="1" ht="14.1" customHeight="1">
      <c r="A24" s="238">
        <f t="shared" si="7"/>
        <v>17</v>
      </c>
      <c r="B24" s="195" t="str">
        <f>IF(Bloomberg_Lead!AC25="","",Bloomberg_Lead!AC25)</f>
        <v/>
      </c>
      <c r="D24" s="72"/>
      <c r="E24" s="69" t="str">
        <f>IF(Bloomberg_Lead!AF25="","",Bloomberg_Lead!AF25)</f>
        <v/>
      </c>
      <c r="F24" s="69"/>
      <c r="G24" s="70" t="str">
        <f t="shared" si="0"/>
        <v/>
      </c>
      <c r="H24" s="71" t="str">
        <f t="shared" si="3"/>
        <v/>
      </c>
      <c r="I24" s="167" t="str">
        <f t="shared" si="1"/>
        <v/>
      </c>
      <c r="J24" s="168" t="str">
        <f t="shared" si="4"/>
        <v/>
      </c>
      <c r="K24" s="168"/>
      <c r="L24" s="168" t="str">
        <f t="shared" si="5"/>
        <v/>
      </c>
      <c r="N24" s="209" t="str">
        <f>TAX!G22</f>
        <v/>
      </c>
      <c r="O24" s="169" t="str">
        <f t="shared" si="6"/>
        <v/>
      </c>
      <c r="P24" s="210" t="str">
        <f t="shared" si="2"/>
        <v/>
      </c>
      <c r="Q24" s="73"/>
      <c r="T24" s="79"/>
    </row>
    <row r="25" spans="1:27" s="64" customFormat="1" ht="14.1" customHeight="1">
      <c r="A25" s="238">
        <f t="shared" si="7"/>
        <v>18</v>
      </c>
      <c r="B25" s="195" t="str">
        <f>IF(Bloomberg_Lead!AC26="","",Bloomberg_Lead!AC26)</f>
        <v/>
      </c>
      <c r="D25" s="72"/>
      <c r="E25" s="69" t="str">
        <f>IF(Bloomberg_Lead!AF26="","",Bloomberg_Lead!AF26)</f>
        <v/>
      </c>
      <c r="F25" s="69"/>
      <c r="G25" s="70" t="str">
        <f t="shared" si="0"/>
        <v/>
      </c>
      <c r="H25" s="71" t="str">
        <f t="shared" si="3"/>
        <v/>
      </c>
      <c r="I25" s="167" t="str">
        <f t="shared" si="1"/>
        <v/>
      </c>
      <c r="J25" s="168" t="str">
        <f t="shared" si="4"/>
        <v/>
      </c>
      <c r="K25" s="168"/>
      <c r="L25" s="168" t="str">
        <f t="shared" si="5"/>
        <v/>
      </c>
      <c r="N25" s="209" t="str">
        <f>TAX!G23</f>
        <v/>
      </c>
      <c r="O25" s="169" t="str">
        <f t="shared" si="6"/>
        <v/>
      </c>
      <c r="P25" s="210" t="str">
        <f t="shared" si="2"/>
        <v/>
      </c>
      <c r="Q25" s="73"/>
      <c r="T25" s="78"/>
      <c r="W25" s="76"/>
    </row>
    <row r="26" spans="1:27" s="64" customFormat="1" ht="14.1" customHeight="1">
      <c r="A26" s="238">
        <f t="shared" si="7"/>
        <v>19</v>
      </c>
      <c r="B26" s="195" t="str">
        <f>IF(Bloomberg_Lead!AC27="","",Bloomberg_Lead!AC27)</f>
        <v/>
      </c>
      <c r="D26" s="72"/>
      <c r="E26" s="69" t="str">
        <f>IF(Bloomberg_Lead!AF27="","",Bloomberg_Lead!AF27)</f>
        <v/>
      </c>
      <c r="F26" s="69"/>
      <c r="G26" s="70" t="str">
        <f t="shared" si="0"/>
        <v/>
      </c>
      <c r="H26" s="71" t="str">
        <f t="shared" si="3"/>
        <v/>
      </c>
      <c r="I26" s="167" t="str">
        <f t="shared" si="1"/>
        <v/>
      </c>
      <c r="J26" s="168" t="str">
        <f t="shared" si="4"/>
        <v/>
      </c>
      <c r="K26" s="168"/>
      <c r="L26" s="168" t="str">
        <f t="shared" si="5"/>
        <v/>
      </c>
      <c r="N26" s="209" t="str">
        <f>TAX!G24</f>
        <v/>
      </c>
      <c r="O26" s="169" t="str">
        <f t="shared" si="6"/>
        <v/>
      </c>
      <c r="P26" s="210" t="str">
        <f t="shared" si="2"/>
        <v/>
      </c>
      <c r="Q26" s="73"/>
    </row>
    <row r="27" spans="1:27" s="64" customFormat="1" ht="14.1" customHeight="1">
      <c r="A27" s="238">
        <f t="shared" si="7"/>
        <v>20</v>
      </c>
      <c r="B27" s="198" t="str">
        <f>IF(Bloomberg_Lead!AC28="","",Bloomberg_Lead!AC28)</f>
        <v/>
      </c>
      <c r="C27" s="249"/>
      <c r="D27" s="250"/>
      <c r="E27" s="251" t="str">
        <f>IF(Bloomberg_Lead!AF28="","",Bloomberg_Lead!AF28)</f>
        <v/>
      </c>
      <c r="F27" s="251"/>
      <c r="G27" s="252" t="str">
        <f t="shared" si="0"/>
        <v/>
      </c>
      <c r="H27" s="253" t="str">
        <f t="shared" si="3"/>
        <v/>
      </c>
      <c r="I27" s="254" t="str">
        <f t="shared" si="1"/>
        <v/>
      </c>
      <c r="J27" s="255" t="str">
        <f t="shared" si="4"/>
        <v/>
      </c>
      <c r="K27" s="255"/>
      <c r="L27" s="255" t="str">
        <f t="shared" si="5"/>
        <v/>
      </c>
      <c r="M27" s="249"/>
      <c r="N27" s="209" t="str">
        <f>TAX!G25</f>
        <v/>
      </c>
      <c r="O27" s="256" t="str">
        <f t="shared" si="6"/>
        <v/>
      </c>
      <c r="P27" s="257" t="str">
        <f t="shared" si="2"/>
        <v/>
      </c>
      <c r="Q27" s="73"/>
    </row>
    <row r="28" spans="1:27" s="64" customFormat="1" ht="14.1" customHeight="1">
      <c r="B28" s="211" t="s">
        <v>13427</v>
      </c>
      <c r="C28" s="212"/>
      <c r="D28" s="212"/>
      <c r="E28" s="213"/>
      <c r="F28" s="212"/>
      <c r="G28" s="214">
        <f>MAX(G8:G27)</f>
        <v>1.6612329383621343</v>
      </c>
      <c r="H28" s="215"/>
      <c r="I28" s="215"/>
      <c r="J28" s="216">
        <f>MAX(J8:J27)</f>
        <v>2.4276428328068533</v>
      </c>
      <c r="K28" s="216"/>
      <c r="L28" s="216">
        <f>MAX(L8:L27)</f>
        <v>0.70825431680665729</v>
      </c>
      <c r="M28" s="213"/>
      <c r="N28" s="213"/>
      <c r="O28" s="217">
        <f>MAX(O8:O27)</f>
        <v>1.564282673807005</v>
      </c>
      <c r="P28" s="218">
        <f>MAX(P8:P27)</f>
        <v>1.9199626460200978</v>
      </c>
      <c r="Q28" s="73"/>
    </row>
    <row r="29" spans="1:27" s="64" customFormat="1" ht="14.1" customHeight="1">
      <c r="B29" s="219" t="s">
        <v>13428</v>
      </c>
      <c r="C29" s="220"/>
      <c r="D29" s="220"/>
      <c r="E29" s="221"/>
      <c r="F29" s="222"/>
      <c r="G29" s="223">
        <f>AVERAGE(G8:G27)</f>
        <v>1.1147706263544033</v>
      </c>
      <c r="H29" s="224"/>
      <c r="I29" s="224"/>
      <c r="J29" s="225">
        <f>AVERAGE(J8:J27)</f>
        <v>0.42185915513681321</v>
      </c>
      <c r="K29" s="225"/>
      <c r="L29" s="225">
        <f>AVERAGE(L8:L27)</f>
        <v>0.20150713385532384</v>
      </c>
      <c r="M29" s="221"/>
      <c r="N29" s="221"/>
      <c r="O29" s="226">
        <f>AVERAGE(O8:O27)</f>
        <v>0.92676352365327119</v>
      </c>
      <c r="P29" s="227">
        <f>AVERAGE(P8:P27)</f>
        <v>1.1374870903465453</v>
      </c>
      <c r="Q29" s="73"/>
    </row>
    <row r="30" spans="1:27" s="64" customFormat="1" ht="14.1" customHeight="1">
      <c r="B30" s="228" t="s">
        <v>13429</v>
      </c>
      <c r="C30" s="220"/>
      <c r="D30" s="220"/>
      <c r="E30" s="221"/>
      <c r="F30" s="222"/>
      <c r="G30" s="223">
        <f>MEDIAN(G8:G27)</f>
        <v>1.0253059891294076</v>
      </c>
      <c r="H30" s="224"/>
      <c r="I30" s="224"/>
      <c r="J30" s="225">
        <f>MEDIAN(J8:J27)</f>
        <v>0.10287735710275454</v>
      </c>
      <c r="K30" s="225"/>
      <c r="L30" s="225">
        <f>MEDIAN(L8:L27)</f>
        <v>9.3039902322173046E-2</v>
      </c>
      <c r="M30" s="221"/>
      <c r="N30" s="221"/>
      <c r="O30" s="226">
        <f>MEDIAN(O8:O27)</f>
        <v>0.87941213578926825</v>
      </c>
      <c r="P30" s="227">
        <f>MEDIAN(P8:P27)</f>
        <v>1.0793691443650562</v>
      </c>
      <c r="Q30" s="73"/>
    </row>
    <row r="31" spans="1:27" s="64" customFormat="1" ht="14.1" customHeight="1">
      <c r="B31" s="229" t="s">
        <v>13430</v>
      </c>
      <c r="C31" s="230"/>
      <c r="D31" s="230"/>
      <c r="E31" s="231"/>
      <c r="F31" s="232"/>
      <c r="G31" s="233">
        <f>MIN(G8:G27)</f>
        <v>0.74912605624893747</v>
      </c>
      <c r="H31" s="234"/>
      <c r="I31" s="234"/>
      <c r="J31" s="235">
        <f>MIN(J8:J27)</f>
        <v>1.6853384571616885E-3</v>
      </c>
      <c r="K31" s="235"/>
      <c r="L31" s="235">
        <f>MIN(L8:L27)</f>
        <v>1.682502870369969E-3</v>
      </c>
      <c r="M31" s="231"/>
      <c r="N31" s="231"/>
      <c r="O31" s="236">
        <f>MIN(O8:O27)</f>
        <v>0.35541139217301471</v>
      </c>
      <c r="P31" s="237">
        <f>MIN(P8:P27)</f>
        <v>0.43622332994425084</v>
      </c>
      <c r="Q31" s="73"/>
    </row>
    <row r="32" spans="1:27" s="64" customFormat="1" ht="14.1" customHeight="1">
      <c r="E32" s="72"/>
      <c r="Q32" s="80"/>
    </row>
    <row r="33" spans="2:25" s="64" customFormat="1" ht="14.1" customHeight="1">
      <c r="B33" s="258" t="s">
        <v>13431</v>
      </c>
      <c r="C33" s="259"/>
      <c r="D33" s="260"/>
      <c r="E33" s="261"/>
      <c r="F33" s="260"/>
      <c r="G33" s="260"/>
      <c r="H33" s="260"/>
      <c r="I33" s="260"/>
      <c r="J33" s="262"/>
      <c r="K33" s="262"/>
      <c r="L33" s="263">
        <f>L29</f>
        <v>0.20150713385532384</v>
      </c>
      <c r="M33" s="264"/>
      <c r="N33" s="265"/>
      <c r="O33" s="266">
        <f>O29</f>
        <v>0.92676352365327119</v>
      </c>
      <c r="P33" s="267">
        <f>O33*(1+($L$43/$L$44)*$E$43)</f>
        <v>1.1374870903465453</v>
      </c>
      <c r="Q33" s="65"/>
    </row>
    <row r="34" spans="2:25" s="64" customFormat="1" ht="14.1" customHeight="1">
      <c r="B34" s="564" t="s">
        <v>13409</v>
      </c>
      <c r="Q34" s="65"/>
    </row>
    <row r="35" spans="2:25" s="64" customFormat="1" ht="14.1" customHeight="1">
      <c r="B35" s="81" t="s">
        <v>13432</v>
      </c>
      <c r="C35" s="81"/>
      <c r="E35" s="72"/>
      <c r="P35" s="82"/>
      <c r="Q35" s="65"/>
    </row>
    <row r="36" spans="2:25" s="64" customFormat="1" ht="14.1" customHeight="1">
      <c r="E36" s="72"/>
      <c r="Q36" s="65"/>
    </row>
    <row r="37" spans="2:25" s="64" customFormat="1" ht="35.1" customHeight="1">
      <c r="B37" s="624" t="s">
        <v>13433</v>
      </c>
      <c r="C37" s="625"/>
      <c r="D37" s="270" t="s">
        <v>13434</v>
      </c>
      <c r="E37" s="324" t="s">
        <v>13435</v>
      </c>
      <c r="F37" s="270" t="s">
        <v>13436</v>
      </c>
      <c r="G37" s="271" t="s">
        <v>13437</v>
      </c>
      <c r="H37" s="270" t="s">
        <v>13434</v>
      </c>
      <c r="I37" s="324" t="s">
        <v>13438</v>
      </c>
      <c r="J37" s="270" t="s">
        <v>13434</v>
      </c>
      <c r="K37" s="270"/>
      <c r="L37" s="324" t="s">
        <v>13439</v>
      </c>
      <c r="M37" s="270" t="s">
        <v>13434</v>
      </c>
      <c r="N37" s="324" t="s">
        <v>11756</v>
      </c>
      <c r="O37" s="270" t="s">
        <v>13440</v>
      </c>
      <c r="P37" s="272" t="s">
        <v>13441</v>
      </c>
      <c r="Q37" s="65"/>
    </row>
    <row r="38" spans="2:25" s="64" customFormat="1" ht="14.1" customHeight="1">
      <c r="B38" s="626">
        <f>CHOOSE($W$15,G131,G132,G133,G134,G135,G136)</f>
        <v>3.6799999999999999E-2</v>
      </c>
      <c r="C38" s="627"/>
      <c r="D38" s="260"/>
      <c r="E38" s="314">
        <f>P33</f>
        <v>1.1374870903465453</v>
      </c>
      <c r="F38" s="260"/>
      <c r="G38" s="315">
        <v>0.08</v>
      </c>
      <c r="H38" s="268"/>
      <c r="I38" s="269">
        <v>4.4000000000000003E-3</v>
      </c>
      <c r="J38" s="268"/>
      <c r="K38" s="268"/>
      <c r="L38" s="269">
        <v>0</v>
      </c>
      <c r="M38" s="268"/>
      <c r="N38" s="269">
        <v>0</v>
      </c>
      <c r="O38" s="260"/>
      <c r="P38" s="312">
        <v>0.13700000000000001</v>
      </c>
      <c r="Q38" s="65"/>
    </row>
    <row r="39" spans="2:25" s="64" customFormat="1" ht="14.1" customHeight="1">
      <c r="E39" s="72"/>
      <c r="Q39" s="65"/>
    </row>
    <row r="40" spans="2:25" s="64" customFormat="1" ht="14.1" customHeight="1">
      <c r="B40" s="81" t="s">
        <v>13442</v>
      </c>
      <c r="C40" s="81"/>
      <c r="E40" s="72"/>
      <c r="L40" s="81" t="s">
        <v>13408</v>
      </c>
      <c r="Q40" s="65"/>
    </row>
    <row r="41" spans="2:25" s="64" customFormat="1" ht="14.1" customHeight="1">
      <c r="E41" s="72"/>
      <c r="Q41" s="65"/>
      <c r="R41" s="75" t="s">
        <v>13443</v>
      </c>
    </row>
    <row r="42" spans="2:25" s="64" customFormat="1" ht="35.1" customHeight="1">
      <c r="B42" s="624" t="s">
        <v>13444</v>
      </c>
      <c r="C42" s="625"/>
      <c r="D42" s="324" t="s">
        <v>13436</v>
      </c>
      <c r="E42" s="324" t="s">
        <v>13445</v>
      </c>
      <c r="F42" s="324" t="s">
        <v>13440</v>
      </c>
      <c r="G42" s="272" t="s">
        <v>13446</v>
      </c>
      <c r="I42" s="75"/>
      <c r="L42" s="275" t="s">
        <v>13447</v>
      </c>
      <c r="M42" s="276" t="s">
        <v>13436</v>
      </c>
      <c r="N42" s="277" t="s">
        <v>13448</v>
      </c>
      <c r="O42" s="276" t="s">
        <v>13440</v>
      </c>
      <c r="P42" s="278" t="s">
        <v>13449</v>
      </c>
      <c r="Q42" s="65"/>
      <c r="R42" s="323" t="s">
        <v>13450</v>
      </c>
      <c r="S42" s="194"/>
      <c r="T42" s="194" t="s">
        <v>13451</v>
      </c>
      <c r="V42" s="205" t="s">
        <v>13452</v>
      </c>
    </row>
    <row r="43" spans="2:25" s="64" customFormat="1" ht="14.1" customHeight="1">
      <c r="B43" s="633">
        <v>3.7999999999999999E-2</v>
      </c>
      <c r="C43" s="634"/>
      <c r="D43" s="260"/>
      <c r="E43" s="313">
        <f>1-X45</f>
        <v>0.90100000000000002</v>
      </c>
      <c r="F43" s="260"/>
      <c r="G43" s="312">
        <f>(B43*E43)</f>
        <v>3.4237999999999998E-2</v>
      </c>
      <c r="J43" s="83" t="s">
        <v>13414</v>
      </c>
      <c r="K43" s="83"/>
      <c r="L43" s="318">
        <f>L33</f>
        <v>0.20150713385532384</v>
      </c>
      <c r="N43" s="316">
        <f>G43</f>
        <v>3.4237999999999998E-2</v>
      </c>
      <c r="P43" s="273">
        <f>N43*L43</f>
        <v>6.899201248938577E-3</v>
      </c>
      <c r="Q43" s="65"/>
      <c r="R43" s="195" t="s">
        <v>13453</v>
      </c>
      <c r="S43" s="196"/>
      <c r="T43" s="197">
        <v>9.9000000000000005E-2</v>
      </c>
      <c r="V43" s="419" t="s">
        <v>13454</v>
      </c>
      <c r="W43" s="281"/>
      <c r="X43" s="421">
        <v>-118090</v>
      </c>
      <c r="Y43" s="64" t="s">
        <v>13455</v>
      </c>
    </row>
    <row r="44" spans="2:25" s="64" customFormat="1" ht="14.1" customHeight="1">
      <c r="B44" s="239" t="s">
        <v>13456</v>
      </c>
      <c r="C44" s="84"/>
      <c r="J44" s="83" t="s">
        <v>13420</v>
      </c>
      <c r="K44" s="83"/>
      <c r="L44" s="319">
        <f>(1-L43)</f>
        <v>0.79849286614467618</v>
      </c>
      <c r="M44" s="249"/>
      <c r="N44" s="317">
        <f>P38</f>
        <v>0.13700000000000001</v>
      </c>
      <c r="O44" s="249"/>
      <c r="P44" s="274">
        <f>N44*L44</f>
        <v>0.10939352266182065</v>
      </c>
      <c r="Q44" s="65"/>
      <c r="R44" s="195" t="s">
        <v>13457</v>
      </c>
      <c r="S44" s="196"/>
      <c r="T44" s="197">
        <v>0.20899999999999999</v>
      </c>
    </row>
    <row r="45" spans="2:25" s="64" customFormat="1" ht="14.1" customHeight="1">
      <c r="L45" s="239" t="s">
        <v>13458</v>
      </c>
      <c r="Q45" s="65"/>
      <c r="R45" s="195" t="s">
        <v>13459</v>
      </c>
      <c r="S45" s="196"/>
      <c r="T45" s="197">
        <v>0.23100000000000001</v>
      </c>
      <c r="V45" s="280" t="s">
        <v>13460</v>
      </c>
      <c r="W45" s="281"/>
      <c r="X45" s="420">
        <f>IF(X43&lt;200,$T$43,IF(X43&lt;20000,$T$44,IF(X43&lt;300000,$T$45,$T$46)))</f>
        <v>9.9000000000000005E-2</v>
      </c>
    </row>
    <row r="46" spans="2:25" s="64" customFormat="1" ht="14.1" customHeight="1">
      <c r="N46" s="279" t="s">
        <v>13461</v>
      </c>
      <c r="O46" s="261" t="s">
        <v>13440</v>
      </c>
      <c r="P46" s="312">
        <f>ROUND(P43+P44,3)</f>
        <v>0.11600000000000001</v>
      </c>
      <c r="Q46" s="65"/>
      <c r="R46" s="198" t="s">
        <v>13462</v>
      </c>
      <c r="S46" s="199"/>
      <c r="T46" s="200">
        <v>0.26400000000000001</v>
      </c>
      <c r="V46" s="28" t="s">
        <v>13463</v>
      </c>
    </row>
    <row r="47" spans="2:25" s="64" customFormat="1" ht="14.1" customHeight="1">
      <c r="B47" s="75" t="s">
        <v>13464</v>
      </c>
      <c r="C47" s="75"/>
      <c r="E47" s="85"/>
      <c r="F47" s="75"/>
      <c r="G47" s="75"/>
      <c r="H47" s="75"/>
      <c r="I47" s="75"/>
      <c r="P47" s="72"/>
      <c r="Q47" s="65"/>
    </row>
    <row r="48" spans="2:25" s="64" customFormat="1" ht="14.1" customHeight="1">
      <c r="B48" s="240" t="s">
        <v>13465</v>
      </c>
      <c r="C48" s="635" t="s">
        <v>13466</v>
      </c>
      <c r="D48" s="636"/>
      <c r="E48" s="636"/>
      <c r="F48" s="636"/>
      <c r="G48" s="636"/>
      <c r="H48" s="636"/>
      <c r="I48" s="636"/>
      <c r="J48" s="636"/>
      <c r="K48" s="636"/>
      <c r="L48" s="636"/>
      <c r="M48" s="636"/>
      <c r="N48" s="636"/>
      <c r="O48" s="636"/>
      <c r="P48" s="637"/>
      <c r="Q48" s="86"/>
    </row>
    <row r="49" spans="1:17" s="64" customFormat="1" ht="14.1" customHeight="1">
      <c r="B49" s="241" t="s">
        <v>13467</v>
      </c>
      <c r="C49" s="638" t="s">
        <v>13468</v>
      </c>
      <c r="D49" s="639"/>
      <c r="E49" s="639"/>
      <c r="F49" s="639"/>
      <c r="G49" s="639"/>
      <c r="H49" s="639"/>
      <c r="I49" s="639"/>
      <c r="J49" s="639"/>
      <c r="K49" s="639"/>
      <c r="L49" s="639"/>
      <c r="M49" s="639"/>
      <c r="N49" s="639"/>
      <c r="O49" s="639"/>
      <c r="P49" s="640"/>
      <c r="Q49" s="86"/>
    </row>
    <row r="50" spans="1:17" s="64" customFormat="1" ht="14.1" customHeight="1">
      <c r="B50" s="242" t="s">
        <v>13469</v>
      </c>
      <c r="C50" s="641" t="str">
        <f>$Y$11&amp;" 기준 과거 "&amp;Y9&amp;" 적용"</f>
        <v>2022년 11월 30일 기준 과거 2년 평균 Weekly adjusted Beta 적용</v>
      </c>
      <c r="D50" s="620" t="str">
        <f t="shared" ref="D50:N50" si="10">M6&amp;" 기준 과거 5년 평균 Weekly adjusted Beta 적용"</f>
        <v xml:space="preserve"> 기준 과거 5년 평균 Weekly adjusted Beta 적용</v>
      </c>
      <c r="E50" s="620" t="str">
        <f t="shared" si="10"/>
        <v>Tax Rate 기준 과거 5년 평균 Weekly adjusted Beta 적용</v>
      </c>
      <c r="F50" s="620" t="str">
        <f t="shared" si="10"/>
        <v>Unlevered Beta 기준 과거 5년 평균 Weekly adjusted Beta 적용</v>
      </c>
      <c r="G50" s="620" t="str">
        <f t="shared" si="10"/>
        <v>Re-Levered Beta 기준 과거 5년 평균 Weekly adjusted Beta 적용</v>
      </c>
      <c r="H50" s="620" t="str">
        <f t="shared" si="10"/>
        <v xml:space="preserve"> 기준 과거 5년 평균 Weekly adjusted Beta 적용</v>
      </c>
      <c r="I50" s="620" t="str">
        <f>U43&amp;" 기준 과거 5년 평균 Weekly adjusted Beta 적용"</f>
        <v xml:space="preserve"> 기준 과거 5년 평균 Weekly adjusted Beta 적용</v>
      </c>
      <c r="J50" s="620" t="e">
        <f>#REF!&amp;" 기준 과거 5년 평균 Weekly adjusted Beta 적용"</f>
        <v>#REF!</v>
      </c>
      <c r="K50" s="620" t="e">
        <f>#REF!&amp;" 기준 과거 5년 평균 Weekly adjusted Beta 적용"</f>
        <v>#REF!</v>
      </c>
      <c r="L50" s="620" t="str">
        <f>U42&amp;" 기준 과거 5년 평균 Weekly adjusted Beta 적용"</f>
        <v xml:space="preserve"> 기준 과거 5년 평균 Weekly adjusted Beta 적용</v>
      </c>
      <c r="M50" s="620" t="e">
        <f>#REF!&amp;" 기준 과거 5년 평균 Weekly adjusted Beta 적용"</f>
        <v>#REF!</v>
      </c>
      <c r="N50" s="620" t="str">
        <f t="shared" si="10"/>
        <v xml:space="preserve"> 기준 과거 5년 평균 Weekly adjusted Beta 적용</v>
      </c>
      <c r="O50" s="620" t="e">
        <f>#REF!&amp;" 기준 과거 5년 평균 Weekly adjusted Beta 적용"</f>
        <v>#REF!</v>
      </c>
      <c r="P50" s="623" t="str">
        <f>R6&amp;" 기준 과거 5년 평균 Weekly adjusted Beta 적용"</f>
        <v>회계 데이터 기준일 기준 과거 5년 평균 Weekly adjusted Beta 적용</v>
      </c>
      <c r="Q50" s="86"/>
    </row>
    <row r="51" spans="1:17" s="64" customFormat="1" ht="14.1" customHeight="1">
      <c r="B51" s="242" t="s">
        <v>13470</v>
      </c>
      <c r="C51" s="620" t="str">
        <f>$Y$11&amp;" 기준 시가총액 사용"</f>
        <v>2022년 11월 30일 기준 시가총액 사용</v>
      </c>
      <c r="D51" s="620"/>
      <c r="E51" s="620"/>
      <c r="F51" s="620"/>
      <c r="G51" s="620"/>
      <c r="H51" s="620"/>
      <c r="I51" s="620"/>
      <c r="J51" s="620"/>
      <c r="K51" s="620"/>
      <c r="L51" s="620"/>
      <c r="M51" s="620"/>
      <c r="N51" s="620"/>
      <c r="O51" s="620"/>
      <c r="P51" s="623"/>
      <c r="Q51" s="86"/>
    </row>
    <row r="52" spans="1:17" s="64" customFormat="1" ht="14.1" customHeight="1">
      <c r="B52" s="242" t="s">
        <v>13471</v>
      </c>
      <c r="C52" s="620" t="str">
        <f>$Y$11&amp;" 기준 이자발생부채 적용"</f>
        <v>2022년 11월 30일 기준 이자발생부채 적용</v>
      </c>
      <c r="D52" s="621"/>
      <c r="E52" s="621"/>
      <c r="F52" s="621"/>
      <c r="G52" s="621"/>
      <c r="H52" s="621"/>
      <c r="I52" s="621"/>
      <c r="J52" s="621"/>
      <c r="K52" s="621"/>
      <c r="L52" s="621"/>
      <c r="M52" s="621"/>
      <c r="N52" s="621"/>
      <c r="O52" s="621"/>
      <c r="P52" s="622"/>
      <c r="Q52" s="86"/>
    </row>
    <row r="53" spans="1:17" s="64" customFormat="1" ht="14.1" customHeight="1">
      <c r="B53" s="242" t="s">
        <v>13472</v>
      </c>
      <c r="C53" s="620" t="str">
        <f>$Y$15&amp;" 10년 만기 국채 이자율 적용 (Source: Bloomberg)"</f>
        <v>2022년 11월 30일 10년 만기 국채 이자율 적용 (Source: Bloomberg)</v>
      </c>
      <c r="D53" s="620"/>
      <c r="E53" s="620"/>
      <c r="F53" s="620"/>
      <c r="G53" s="620"/>
      <c r="H53" s="620"/>
      <c r="I53" s="620"/>
      <c r="J53" s="620"/>
      <c r="K53" s="620"/>
      <c r="L53" s="620"/>
      <c r="M53" s="620"/>
      <c r="N53" s="620"/>
      <c r="O53" s="620"/>
      <c r="P53" s="623"/>
      <c r="Q53" s="86"/>
    </row>
    <row r="54" spans="1:17" s="64" customFormat="1" ht="14.1" customHeight="1">
      <c r="B54" s="242" t="s">
        <v>13473</v>
      </c>
      <c r="C54" s="620" t="str">
        <f>$Y$13&amp;" 기준 Market Risk Premium 적용 (Source: Bloomberg)"</f>
        <v>2022년 11월 30일 기준 Market Risk Premium 적용 (Source: Bloomberg)</v>
      </c>
      <c r="D54" s="620"/>
      <c r="E54" s="620"/>
      <c r="F54" s="620"/>
      <c r="G54" s="620"/>
      <c r="H54" s="620"/>
      <c r="I54" s="620"/>
      <c r="J54" s="620"/>
      <c r="K54" s="620"/>
      <c r="L54" s="620"/>
      <c r="M54" s="620"/>
      <c r="N54" s="620"/>
      <c r="O54" s="620"/>
      <c r="P54" s="623"/>
      <c r="Q54" s="86"/>
    </row>
    <row r="55" spans="1:17" s="64" customFormat="1" ht="14.1" customHeight="1">
      <c r="B55" s="242" t="s">
        <v>13474</v>
      </c>
      <c r="C55" s="620" t="str">
        <f>Bond!$C$25&amp;" 기준 5년 만기 "&amp;Bond!$C$26&amp;" 등급 무보증 회사채 이자율 적용 (Source: 금융투자협회)"</f>
        <v>44561 기준 5년 만기 B+ 등급 무보증 회사채 이자율 적용 (Source: 금융투자협회)</v>
      </c>
      <c r="D55" s="620"/>
      <c r="E55" s="620"/>
      <c r="F55" s="620"/>
      <c r="G55" s="620"/>
      <c r="H55" s="620"/>
      <c r="I55" s="620"/>
      <c r="J55" s="620"/>
      <c r="K55" s="620"/>
      <c r="L55" s="620"/>
      <c r="M55" s="620"/>
      <c r="N55" s="620"/>
      <c r="O55" s="620"/>
      <c r="P55" s="623"/>
      <c r="Q55" s="84"/>
    </row>
    <row r="56" spans="1:17" s="64" customFormat="1" ht="14.1" customHeight="1">
      <c r="B56" s="243" t="s">
        <v>13475</v>
      </c>
      <c r="C56" s="628" t="s">
        <v>13476</v>
      </c>
      <c r="D56" s="628"/>
      <c r="E56" s="628"/>
      <c r="F56" s="628"/>
      <c r="G56" s="628"/>
      <c r="H56" s="628"/>
      <c r="I56" s="628"/>
      <c r="J56" s="628"/>
      <c r="K56" s="628"/>
      <c r="L56" s="628"/>
      <c r="M56" s="628"/>
      <c r="N56" s="628"/>
      <c r="O56" s="628"/>
      <c r="P56" s="629"/>
      <c r="Q56" s="65"/>
    </row>
    <row r="57" spans="1:17" s="64" customFormat="1" ht="14.1" customHeight="1">
      <c r="B57" s="303" t="s">
        <v>13477</v>
      </c>
      <c r="C57" s="87"/>
      <c r="D57" s="87"/>
      <c r="E57" s="87"/>
      <c r="F57" s="87"/>
      <c r="G57" s="87"/>
      <c r="H57" s="87"/>
      <c r="I57" s="87"/>
      <c r="J57" s="87"/>
      <c r="K57" s="87"/>
      <c r="L57" s="87"/>
      <c r="M57" s="87"/>
      <c r="N57" s="87"/>
      <c r="O57" s="87"/>
      <c r="P57" s="87"/>
      <c r="Q57" s="65"/>
    </row>
    <row r="58" spans="1:17" s="64" customFormat="1" ht="14.1" customHeight="1">
      <c r="D58" s="87"/>
      <c r="E58" s="87"/>
      <c r="F58" s="87"/>
      <c r="G58" s="87"/>
      <c r="H58" s="87"/>
      <c r="I58" s="87"/>
      <c r="J58" s="87"/>
      <c r="K58" s="87"/>
      <c r="L58" s="87"/>
      <c r="M58" s="87"/>
      <c r="N58" s="87"/>
      <c r="O58" s="87"/>
      <c r="P58" s="87"/>
      <c r="Q58" s="65"/>
    </row>
    <row r="59" spans="1:17" s="64" customFormat="1" ht="14.1" customHeight="1">
      <c r="B59" s="88" t="s">
        <v>13478</v>
      </c>
      <c r="D59" s="75"/>
      <c r="E59" s="75"/>
      <c r="F59" s="75"/>
      <c r="G59" s="85"/>
      <c r="H59" s="85"/>
      <c r="I59" s="85"/>
      <c r="K59" s="87"/>
      <c r="L59" s="89" t="s">
        <v>13479</v>
      </c>
      <c r="M59" s="87"/>
      <c r="N59" s="87"/>
      <c r="O59" s="87"/>
      <c r="P59" s="87"/>
    </row>
    <row r="60" spans="1:17" s="64" customFormat="1" ht="14.1" customHeight="1">
      <c r="B60" s="90"/>
      <c r="C60" s="91"/>
      <c r="D60" s="91"/>
      <c r="E60" s="91"/>
      <c r="F60" s="92"/>
      <c r="G60" s="90" t="s">
        <v>13480</v>
      </c>
      <c r="H60" s="162" t="s">
        <v>13481</v>
      </c>
      <c r="I60" s="162" t="s">
        <v>13482</v>
      </c>
      <c r="J60" s="156" t="s">
        <v>11699</v>
      </c>
      <c r="K60" s="87"/>
      <c r="L60" s="74" t="s">
        <v>13483</v>
      </c>
      <c r="M60" s="87"/>
      <c r="N60" s="87"/>
      <c r="O60" s="87"/>
      <c r="P60" s="87"/>
    </row>
    <row r="61" spans="1:17" s="64" customFormat="1" ht="14.1" customHeight="1">
      <c r="A61" s="170">
        <v>1</v>
      </c>
      <c r="B61" s="93" t="str">
        <f>Bloomberg_Lead!AC36</f>
        <v>에스비에스콘텐츠허브</v>
      </c>
      <c r="C61" s="94"/>
      <c r="D61" s="95"/>
      <c r="E61" s="95"/>
      <c r="F61" s="96"/>
      <c r="G61" s="163">
        <f>Bloomberg_Lead!AG36</f>
        <v>0.92662840000000002</v>
      </c>
      <c r="H61" s="95">
        <f>Bloomberg_Lead!AI36</f>
        <v>1.0937380000000001</v>
      </c>
      <c r="I61" s="95">
        <f>Bloomberg_Lead!AE36</f>
        <v>0.88113759999999997</v>
      </c>
      <c r="J61" s="164" t="str">
        <f>Bloomberg_Lead!AD9</f>
        <v>KOSPI Index</v>
      </c>
      <c r="K61" s="87"/>
      <c r="L61" s="74" t="s">
        <v>13484</v>
      </c>
      <c r="M61" s="87"/>
      <c r="N61" s="87"/>
      <c r="O61" s="87"/>
      <c r="P61" s="87"/>
    </row>
    <row r="62" spans="1:17" s="64" customFormat="1" ht="14.1" customHeight="1">
      <c r="A62" s="170">
        <f>A61+1</f>
        <v>2</v>
      </c>
      <c r="B62" s="100" t="str">
        <f>Bloomberg_Lead!AC37</f>
        <v>삼화네트웍스</v>
      </c>
      <c r="C62" s="101"/>
      <c r="D62" s="98"/>
      <c r="E62" s="98"/>
      <c r="F62" s="102"/>
      <c r="G62" s="97">
        <f>Bloomberg_Lead!AG37</f>
        <v>1.1233930000000001</v>
      </c>
      <c r="H62" s="98">
        <f>Bloomberg_Lead!AI37</f>
        <v>1.25589</v>
      </c>
      <c r="I62" s="98">
        <f>Bloomberg_Lead!AE37</f>
        <v>0.95296190000000003</v>
      </c>
      <c r="J62" s="99" t="str">
        <f>Bloomberg_Lead!AD10</f>
        <v>KOSPI Index</v>
      </c>
      <c r="K62" s="87"/>
      <c r="L62" s="74" t="s">
        <v>13485</v>
      </c>
      <c r="M62" s="87"/>
      <c r="N62" s="87"/>
      <c r="O62" s="87"/>
      <c r="P62" s="87"/>
    </row>
    <row r="63" spans="1:17" s="64" customFormat="1" ht="14.1" customHeight="1">
      <c r="A63" s="170">
        <f t="shared" ref="A63:A80" si="11">A62+1</f>
        <v>3</v>
      </c>
      <c r="B63" s="100" t="str">
        <f>Bloomberg_Lead!AC38</f>
        <v>스튜디오드래곤</v>
      </c>
      <c r="C63" s="101"/>
      <c r="D63" s="98"/>
      <c r="E63" s="98"/>
      <c r="F63" s="102"/>
      <c r="G63" s="97">
        <f>Bloomberg_Lead!AG38</f>
        <v>0.7711462</v>
      </c>
      <c r="H63" s="98">
        <f>Bloomberg_Lead!AI38</f>
        <v>0.82794480000000004</v>
      </c>
      <c r="I63" s="98">
        <f>Bloomberg_Lead!AE38</f>
        <v>0.81609679999999996</v>
      </c>
      <c r="J63" s="99" t="str">
        <f>Bloomberg_Lead!AD11</f>
        <v>KOSPI Index</v>
      </c>
      <c r="K63" s="87"/>
      <c r="L63" s="87"/>
      <c r="M63" s="87"/>
      <c r="N63" s="87"/>
      <c r="O63" s="87"/>
      <c r="P63" s="87"/>
    </row>
    <row r="64" spans="1:17" s="64" customFormat="1" ht="14.1" customHeight="1">
      <c r="A64" s="170">
        <f t="shared" si="11"/>
        <v>4</v>
      </c>
      <c r="B64" s="100" t="str">
        <f>Bloomberg_Lead!AC39</f>
        <v>초록뱀미디어</v>
      </c>
      <c r="C64" s="101"/>
      <c r="D64" s="98"/>
      <c r="E64" s="98"/>
      <c r="F64" s="102"/>
      <c r="G64" s="97">
        <f>Bloomberg_Lead!AG39</f>
        <v>1.188871</v>
      </c>
      <c r="H64" s="98">
        <f>Bloomberg_Lead!AI39</f>
        <v>1.1564859999999999</v>
      </c>
      <c r="I64" s="98">
        <f>Bloomberg_Lead!AE39</f>
        <v>1.267674</v>
      </c>
      <c r="J64" s="99" t="str">
        <f>Bloomberg_Lead!AD12</f>
        <v>KOSPI Index</v>
      </c>
      <c r="K64" s="87"/>
      <c r="L64" s="87"/>
      <c r="M64" s="87"/>
      <c r="N64" s="87"/>
      <c r="O64" s="87"/>
      <c r="P64" s="87"/>
    </row>
    <row r="65" spans="1:16" s="64" customFormat="1" ht="14.1" customHeight="1">
      <c r="A65" s="170">
        <f t="shared" si="11"/>
        <v>5</v>
      </c>
      <c r="B65" s="100" t="str">
        <f>Bloomberg_Lead!AC40</f>
        <v>팬엔터테인먼트</v>
      </c>
      <c r="C65" s="101"/>
      <c r="D65" s="98"/>
      <c r="E65" s="98"/>
      <c r="F65" s="102"/>
      <c r="G65" s="97">
        <f>Bloomberg_Lead!AG40</f>
        <v>1.1617090000000001</v>
      </c>
      <c r="H65" s="98">
        <f>Bloomberg_Lead!AI40</f>
        <v>1.558932</v>
      </c>
      <c r="I65" s="98">
        <f>Bloomberg_Lead!AE40</f>
        <v>0.97484179999999998</v>
      </c>
      <c r="J65" s="99" t="str">
        <f>Bloomberg_Lead!AD13</f>
        <v>KOSPI Index</v>
      </c>
      <c r="K65" s="87"/>
      <c r="L65" s="87"/>
      <c r="M65" s="87"/>
      <c r="N65" s="87"/>
      <c r="O65" s="87"/>
      <c r="P65" s="87"/>
    </row>
    <row r="66" spans="1:16" s="64" customFormat="1" ht="14.1" customHeight="1">
      <c r="A66" s="170">
        <f t="shared" si="11"/>
        <v>6</v>
      </c>
      <c r="B66" s="100" t="str">
        <f>Bloomberg_Lead!AC41</f>
        <v>콘텐트리중앙</v>
      </c>
      <c r="C66" s="101"/>
      <c r="D66" s="98"/>
      <c r="E66" s="98"/>
      <c r="F66" s="102"/>
      <c r="G66" s="97">
        <f>Bloomberg_Lead!AG41</f>
        <v>1.147848</v>
      </c>
      <c r="H66" s="98">
        <f>Bloomberg_Lead!AI41</f>
        <v>1.326916</v>
      </c>
      <c r="I66" s="98">
        <f>Bloomberg_Lead!AE41</f>
        <v>1.1233139999999999</v>
      </c>
      <c r="J66" s="99" t="str">
        <f>Bloomberg_Lead!AD14</f>
        <v>KOSPI Index</v>
      </c>
      <c r="K66" s="87"/>
      <c r="L66" s="87"/>
      <c r="M66" s="87"/>
      <c r="N66" s="87"/>
      <c r="O66" s="87"/>
      <c r="P66" s="87"/>
    </row>
    <row r="67" spans="1:16" s="64" customFormat="1" ht="14.1" customHeight="1">
      <c r="A67" s="170">
        <f t="shared" si="11"/>
        <v>7</v>
      </c>
      <c r="B67" s="100" t="str">
        <f>Bloomberg_Lead!AC42</f>
        <v>에이스토리</v>
      </c>
      <c r="C67" s="101"/>
      <c r="D67" s="98"/>
      <c r="E67" s="98"/>
      <c r="F67" s="102"/>
      <c r="G67" s="97">
        <f>Bloomberg_Lead!AG42</f>
        <v>1.3674660000000001</v>
      </c>
      <c r="H67" s="98">
        <f>Bloomberg_Lead!AI42</f>
        <v>2.2516500000000002</v>
      </c>
      <c r="I67" s="98">
        <f>Bloomberg_Lead!AE42</f>
        <v>0.90581900000000004</v>
      </c>
      <c r="J67" s="99" t="str">
        <f>Bloomberg_Lead!AD15</f>
        <v>KOSPI Index</v>
      </c>
      <c r="K67" s="87"/>
      <c r="L67" s="87"/>
      <c r="M67" s="87"/>
      <c r="N67" s="87"/>
      <c r="O67" s="87"/>
      <c r="P67" s="87"/>
    </row>
    <row r="68" spans="1:16" s="64" customFormat="1" ht="14.1" customHeight="1">
      <c r="A68" s="170">
        <f t="shared" si="11"/>
        <v>8</v>
      </c>
      <c r="B68" s="100" t="str">
        <f>Bloomberg_Lead!AC43</f>
        <v>키이스트</v>
      </c>
      <c r="C68" s="101"/>
      <c r="D68" s="98"/>
      <c r="E68" s="98"/>
      <c r="F68" s="102"/>
      <c r="G68" s="97">
        <f>Bloomberg_Lead!AG43</f>
        <v>1.42405</v>
      </c>
      <c r="H68" s="98">
        <f>Bloomberg_Lead!AI43</f>
        <v>1.3808609999999999</v>
      </c>
      <c r="I68" s="98">
        <f>Bloomberg_Lead!AE43</f>
        <v>1.5782400000000001</v>
      </c>
      <c r="J68" s="99" t="str">
        <f>Bloomberg_Lead!AD16</f>
        <v>KOSPI Index</v>
      </c>
      <c r="K68" s="87"/>
      <c r="L68" s="87"/>
      <c r="M68" s="87"/>
      <c r="N68" s="87"/>
      <c r="O68" s="87"/>
      <c r="P68" s="87"/>
    </row>
    <row r="69" spans="1:16" s="64" customFormat="1" ht="14.1" customHeight="1">
      <c r="A69" s="170">
        <f t="shared" si="11"/>
        <v>9</v>
      </c>
      <c r="B69" s="100" t="str">
        <f>Bloomberg_Lead!AC44</f>
        <v>넷플릭스</v>
      </c>
      <c r="C69" s="101"/>
      <c r="D69" s="98"/>
      <c r="E69" s="98"/>
      <c r="F69" s="102"/>
      <c r="G69" s="97">
        <f>Bloomberg_Lead!AG44</f>
        <v>1.0759470960508526</v>
      </c>
      <c r="H69" s="98">
        <f>Bloomberg_Lead!AI44</f>
        <v>1.1890439257971495</v>
      </c>
      <c r="I69" s="98">
        <f>Bloomberg_Lead!AE44</f>
        <v>1.391033243382954</v>
      </c>
      <c r="J69" s="99" t="str">
        <f>Bloomberg_Lead!AD17</f>
        <v>SPX Index</v>
      </c>
      <c r="K69" s="87"/>
      <c r="L69" s="87"/>
      <c r="M69" s="87"/>
      <c r="N69" s="87"/>
      <c r="O69" s="87"/>
      <c r="P69" s="87"/>
    </row>
    <row r="70" spans="1:16" s="64" customFormat="1" ht="14.1" customHeight="1">
      <c r="A70" s="170">
        <f t="shared" si="11"/>
        <v>10</v>
      </c>
      <c r="B70" s="100" t="str">
        <f>Bloomberg_Lead!AC45</f>
        <v>월트디즈니</v>
      </c>
      <c r="C70" s="101"/>
      <c r="D70" s="98"/>
      <c r="E70" s="98"/>
      <c r="F70" s="102"/>
      <c r="G70" s="97">
        <f>Bloomberg_Lead!AG45</f>
        <v>1.0333232112079203</v>
      </c>
      <c r="H70" s="98">
        <f>Bloomberg_Lead!AI45</f>
        <v>1.1370435026413233</v>
      </c>
      <c r="I70" s="98">
        <f>Bloomberg_Lead!AE45</f>
        <v>1.0757701782588152</v>
      </c>
      <c r="J70" s="99" t="str">
        <f>Bloomberg_Lead!AD18</f>
        <v>SPX Index</v>
      </c>
      <c r="K70" s="87"/>
      <c r="L70" s="87"/>
      <c r="M70" s="87"/>
      <c r="N70" s="87"/>
      <c r="O70" s="87"/>
      <c r="P70" s="87"/>
    </row>
    <row r="71" spans="1:16" s="64" customFormat="1" ht="14.1" customHeight="1">
      <c r="A71" s="170">
        <f t="shared" si="11"/>
        <v>11</v>
      </c>
      <c r="B71" s="100" t="str">
        <f>Bloomberg_Lead!AC46</f>
        <v>아이치이</v>
      </c>
      <c r="C71" s="101"/>
      <c r="D71" s="98"/>
      <c r="E71" s="98"/>
      <c r="F71" s="102"/>
      <c r="G71" s="97">
        <f>Bloomberg_Lead!AG46</f>
        <v>0.89897016850022449</v>
      </c>
      <c r="H71" s="98">
        <f>Bloomberg_Lead!AI46</f>
        <v>0.88045542482762351</v>
      </c>
      <c r="I71" s="98">
        <f>Bloomberg_Lead!AE46</f>
        <v>0.74912605624893747</v>
      </c>
      <c r="J71" s="99" t="str">
        <f>Bloomberg_Lead!AD19</f>
        <v>SPX Index</v>
      </c>
      <c r="K71" s="87"/>
      <c r="L71" s="87"/>
      <c r="M71" s="87"/>
      <c r="N71" s="87"/>
      <c r="O71" s="87"/>
      <c r="P71" s="87"/>
    </row>
    <row r="72" spans="1:16" s="64" customFormat="1" ht="14.1" customHeight="1">
      <c r="A72" s="170">
        <f t="shared" si="11"/>
        <v>12</v>
      </c>
      <c r="B72" s="100" t="str">
        <f>Bloomberg_Lead!AC47</f>
        <v>로쿠</v>
      </c>
      <c r="C72" s="101"/>
      <c r="D72" s="98"/>
      <c r="E72" s="98"/>
      <c r="F72" s="102"/>
      <c r="G72" s="97">
        <f>Bloomberg_Lead!AG47</f>
        <v>1.3561172237406551</v>
      </c>
      <c r="H72" s="98">
        <f>Bloomberg_Lead!AI47</f>
        <v>1.3425328581687852</v>
      </c>
      <c r="I72" s="98">
        <f>Bloomberg_Lead!AE47</f>
        <v>1.6612329383621343</v>
      </c>
      <c r="J72" s="99" t="str">
        <f>Bloomberg_Lead!AD20</f>
        <v>SPX Index</v>
      </c>
      <c r="K72" s="87"/>
      <c r="L72" s="87"/>
      <c r="M72" s="87"/>
      <c r="N72" s="87"/>
      <c r="O72" s="87"/>
      <c r="P72" s="87"/>
    </row>
    <row r="73" spans="1:16" s="64" customFormat="1" ht="14.1" customHeight="1">
      <c r="A73" s="170">
        <f t="shared" si="11"/>
        <v>13</v>
      </c>
      <c r="B73" s="100" t="str">
        <f>Bloomberg_Lead!AC48</f>
        <v/>
      </c>
      <c r="C73" s="101"/>
      <c r="D73" s="98"/>
      <c r="E73" s="98"/>
      <c r="F73" s="102"/>
      <c r="G73" s="97" t="str">
        <f>Bloomberg_Lead!AG48</f>
        <v/>
      </c>
      <c r="H73" s="98" t="str">
        <f>Bloomberg_Lead!AI48</f>
        <v/>
      </c>
      <c r="I73" s="98" t="str">
        <f>Bloomberg_Lead!AE48</f>
        <v/>
      </c>
      <c r="J73" s="99" t="str">
        <f>Bloomberg_Lead!AD21</f>
        <v/>
      </c>
      <c r="K73" s="87"/>
      <c r="L73" s="87"/>
      <c r="M73" s="87"/>
      <c r="N73" s="87"/>
      <c r="O73" s="87"/>
      <c r="P73" s="87"/>
    </row>
    <row r="74" spans="1:16" s="64" customFormat="1" ht="14.1" customHeight="1">
      <c r="A74" s="170">
        <f t="shared" si="11"/>
        <v>14</v>
      </c>
      <c r="B74" s="100" t="str">
        <f>Bloomberg_Lead!AC49</f>
        <v/>
      </c>
      <c r="C74" s="101"/>
      <c r="D74" s="98"/>
      <c r="E74" s="98"/>
      <c r="F74" s="102"/>
      <c r="G74" s="97" t="str">
        <f>Bloomberg_Lead!AG49</f>
        <v/>
      </c>
      <c r="H74" s="98" t="str">
        <f>Bloomberg_Lead!AI49</f>
        <v/>
      </c>
      <c r="I74" s="98" t="str">
        <f>Bloomberg_Lead!AE49</f>
        <v/>
      </c>
      <c r="J74" s="99" t="str">
        <f>Bloomberg_Lead!AD22</f>
        <v/>
      </c>
      <c r="K74" s="87"/>
      <c r="L74" s="87"/>
      <c r="M74" s="87"/>
      <c r="N74" s="87"/>
      <c r="O74" s="87"/>
      <c r="P74" s="87"/>
    </row>
    <row r="75" spans="1:16" s="64" customFormat="1" ht="14.1" customHeight="1">
      <c r="A75" s="170">
        <f t="shared" si="11"/>
        <v>15</v>
      </c>
      <c r="B75" s="100" t="str">
        <f>Bloomberg_Lead!AC50</f>
        <v/>
      </c>
      <c r="C75" s="101"/>
      <c r="D75" s="98"/>
      <c r="E75" s="98"/>
      <c r="F75" s="102"/>
      <c r="G75" s="97" t="str">
        <f>Bloomberg_Lead!AG50</f>
        <v/>
      </c>
      <c r="H75" s="98" t="str">
        <f>Bloomberg_Lead!AI50</f>
        <v/>
      </c>
      <c r="I75" s="98" t="str">
        <f>Bloomberg_Lead!AE50</f>
        <v/>
      </c>
      <c r="J75" s="99" t="str">
        <f>Bloomberg_Lead!AD23</f>
        <v/>
      </c>
      <c r="K75" s="87"/>
      <c r="L75" s="87"/>
      <c r="M75" s="87"/>
      <c r="N75" s="87"/>
      <c r="O75" s="87"/>
      <c r="P75" s="87"/>
    </row>
    <row r="76" spans="1:16" s="64" customFormat="1" ht="14.1" customHeight="1">
      <c r="A76" s="170">
        <f t="shared" si="11"/>
        <v>16</v>
      </c>
      <c r="B76" s="100" t="str">
        <f>Bloomberg_Lead!AC51</f>
        <v/>
      </c>
      <c r="C76" s="101"/>
      <c r="D76" s="98"/>
      <c r="E76" s="98"/>
      <c r="F76" s="102"/>
      <c r="G76" s="97" t="str">
        <f>Bloomberg_Lead!AG51</f>
        <v/>
      </c>
      <c r="H76" s="98" t="str">
        <f>Bloomberg_Lead!AI51</f>
        <v/>
      </c>
      <c r="I76" s="98" t="str">
        <f>Bloomberg_Lead!AE51</f>
        <v/>
      </c>
      <c r="J76" s="99" t="str">
        <f>Bloomberg_Lead!AD24</f>
        <v/>
      </c>
      <c r="K76" s="87"/>
      <c r="L76" s="87"/>
      <c r="M76" s="87"/>
      <c r="N76" s="87"/>
      <c r="O76" s="87"/>
      <c r="P76" s="87"/>
    </row>
    <row r="77" spans="1:16" s="64" customFormat="1" ht="14.1" customHeight="1">
      <c r="A77" s="170">
        <f t="shared" si="11"/>
        <v>17</v>
      </c>
      <c r="B77" s="100" t="str">
        <f>Bloomberg_Lead!AC52</f>
        <v/>
      </c>
      <c r="C77" s="101"/>
      <c r="D77" s="98"/>
      <c r="E77" s="98"/>
      <c r="F77" s="102"/>
      <c r="G77" s="97" t="str">
        <f>Bloomberg_Lead!AG52</f>
        <v/>
      </c>
      <c r="H77" s="98" t="str">
        <f>Bloomberg_Lead!AI52</f>
        <v/>
      </c>
      <c r="I77" s="98" t="str">
        <f>Bloomberg_Lead!AE52</f>
        <v/>
      </c>
      <c r="J77" s="99" t="str">
        <f>Bloomberg_Lead!AD25</f>
        <v/>
      </c>
      <c r="K77" s="87"/>
      <c r="L77" s="87"/>
      <c r="M77" s="87"/>
      <c r="N77" s="87"/>
      <c r="O77" s="87"/>
      <c r="P77" s="87"/>
    </row>
    <row r="78" spans="1:16" s="64" customFormat="1" ht="14.1" customHeight="1">
      <c r="A78" s="170">
        <f t="shared" si="11"/>
        <v>18</v>
      </c>
      <c r="B78" s="100" t="str">
        <f>Bloomberg_Lead!AC53</f>
        <v/>
      </c>
      <c r="C78" s="101"/>
      <c r="D78" s="98"/>
      <c r="E78" s="98"/>
      <c r="F78" s="102"/>
      <c r="G78" s="97" t="str">
        <f>Bloomberg_Lead!AG53</f>
        <v/>
      </c>
      <c r="H78" s="98" t="str">
        <f>Bloomberg_Lead!AI53</f>
        <v/>
      </c>
      <c r="I78" s="98" t="str">
        <f>Bloomberg_Lead!AE53</f>
        <v/>
      </c>
      <c r="J78" s="99" t="str">
        <f>Bloomberg_Lead!AD26</f>
        <v/>
      </c>
      <c r="K78" s="87"/>
      <c r="L78" s="87"/>
      <c r="M78" s="87"/>
      <c r="N78" s="87"/>
      <c r="O78" s="87"/>
      <c r="P78" s="87"/>
    </row>
    <row r="79" spans="1:16" s="64" customFormat="1" ht="14.1" customHeight="1">
      <c r="A79" s="170">
        <f t="shared" si="11"/>
        <v>19</v>
      </c>
      <c r="B79" s="100" t="str">
        <f>Bloomberg_Lead!AC54</f>
        <v/>
      </c>
      <c r="C79" s="101"/>
      <c r="D79" s="98"/>
      <c r="E79" s="98"/>
      <c r="F79" s="102"/>
      <c r="G79" s="97" t="str">
        <f>Bloomberg_Lead!AG54</f>
        <v/>
      </c>
      <c r="H79" s="98" t="str">
        <f>Bloomberg_Lead!AI54</f>
        <v/>
      </c>
      <c r="I79" s="98" t="str">
        <f>Bloomberg_Lead!AE54</f>
        <v/>
      </c>
      <c r="J79" s="99" t="str">
        <f>Bloomberg_Lead!AD27</f>
        <v/>
      </c>
      <c r="K79" s="87"/>
      <c r="L79" s="87"/>
      <c r="M79" s="87"/>
      <c r="N79" s="87"/>
      <c r="O79" s="87"/>
      <c r="P79" s="87"/>
    </row>
    <row r="80" spans="1:16" s="64" customFormat="1" ht="14.1" customHeight="1">
      <c r="A80" s="170">
        <f t="shared" si="11"/>
        <v>20</v>
      </c>
      <c r="B80" s="103" t="str">
        <f>Bloomberg_Lead!AC55</f>
        <v/>
      </c>
      <c r="C80" s="104"/>
      <c r="D80" s="105"/>
      <c r="E80" s="105"/>
      <c r="F80" s="106"/>
      <c r="G80" s="107" t="str">
        <f>Bloomberg_Lead!AG55</f>
        <v/>
      </c>
      <c r="H80" s="105" t="str">
        <f>Bloomberg_Lead!AI55</f>
        <v/>
      </c>
      <c r="I80" s="105" t="str">
        <f>Bloomberg_Lead!AE55</f>
        <v/>
      </c>
      <c r="J80" s="108" t="str">
        <f>Bloomberg_Lead!AD28</f>
        <v/>
      </c>
      <c r="K80" s="87"/>
      <c r="L80" s="87"/>
      <c r="M80" s="87"/>
      <c r="N80" s="87"/>
      <c r="O80" s="87"/>
      <c r="P80" s="87"/>
    </row>
    <row r="81" spans="1:17" s="64" customFormat="1" ht="14.1" customHeight="1">
      <c r="B81" s="109"/>
      <c r="C81" s="110"/>
      <c r="D81" s="110"/>
      <c r="E81" s="110"/>
      <c r="F81" s="110"/>
      <c r="J81" s="111"/>
      <c r="K81" s="87"/>
      <c r="Q81" s="65"/>
    </row>
    <row r="82" spans="1:17" s="64" customFormat="1" ht="14.1" customHeight="1">
      <c r="B82" s="88" t="s">
        <v>13486</v>
      </c>
      <c r="E82" s="72"/>
      <c r="N82" s="89" t="s">
        <v>13479</v>
      </c>
      <c r="Q82" s="65"/>
    </row>
    <row r="83" spans="1:17" s="75" customFormat="1" ht="14.1" customHeight="1">
      <c r="B83" s="112"/>
      <c r="C83" s="113"/>
      <c r="D83" s="114"/>
      <c r="E83" s="114"/>
      <c r="F83" s="114"/>
      <c r="G83" s="114">
        <f>'회사명 입력'!E11</f>
        <v>44895</v>
      </c>
      <c r="H83" s="113" t="s">
        <v>13487</v>
      </c>
      <c r="I83" s="113" t="s">
        <v>13488</v>
      </c>
      <c r="J83" s="113" t="s">
        <v>13489</v>
      </c>
      <c r="K83" s="114"/>
      <c r="L83" s="115" t="s">
        <v>13490</v>
      </c>
      <c r="M83" s="116"/>
      <c r="N83" s="117">
        <f>G83</f>
        <v>44895</v>
      </c>
      <c r="Q83" s="74"/>
    </row>
    <row r="84" spans="1:17" s="64" customFormat="1" ht="14.1" customHeight="1">
      <c r="A84" s="170">
        <v>1</v>
      </c>
      <c r="B84" s="93" t="str">
        <f>B61</f>
        <v>에스비에스콘텐츠허브</v>
      </c>
      <c r="C84" s="94"/>
      <c r="D84" s="118"/>
      <c r="E84" s="118"/>
      <c r="F84" s="118"/>
      <c r="G84" s="119">
        <f>Financials!Q10</f>
        <v>112155.51345</v>
      </c>
      <c r="H84" s="119">
        <f>Financials!R10</f>
        <v>84.966030000000003</v>
      </c>
      <c r="I84" s="119">
        <f>Financials!S10</f>
        <v>87.24409</v>
      </c>
      <c r="J84" s="119">
        <f>Financials!T10</f>
        <v>94.041830000000004</v>
      </c>
      <c r="K84" s="120">
        <f>Financials!U10</f>
        <v>105.0813</v>
      </c>
      <c r="L84" s="121">
        <f>Financials!V10</f>
        <v>0</v>
      </c>
      <c r="M84" s="122"/>
      <c r="N84" s="117" t="s">
        <v>13491</v>
      </c>
      <c r="Q84" s="65"/>
    </row>
    <row r="85" spans="1:17" s="64" customFormat="1" ht="14.1" customHeight="1">
      <c r="A85" s="170">
        <f>A84+1</f>
        <v>2</v>
      </c>
      <c r="B85" s="100" t="str">
        <f t="shared" ref="B85:B103" si="12">B62</f>
        <v>삼화네트웍스</v>
      </c>
      <c r="C85" s="101"/>
      <c r="D85" s="123"/>
      <c r="E85" s="123"/>
      <c r="F85" s="123"/>
      <c r="G85" s="71">
        <f>Financials!Q11</f>
        <v>109860.54614999999</v>
      </c>
      <c r="H85" s="124">
        <f>Financials!R11</f>
        <v>81.065719999999999</v>
      </c>
      <c r="I85" s="124">
        <f>Financials!S11</f>
        <v>82.658590000000004</v>
      </c>
      <c r="J85" s="124">
        <f>Financials!T11</f>
        <v>95.659279999999995</v>
      </c>
      <c r="K85" s="64">
        <f>Financials!U11</f>
        <v>108.73548</v>
      </c>
      <c r="L85" s="125">
        <f>Financials!V11</f>
        <v>0</v>
      </c>
      <c r="M85" s="123"/>
      <c r="N85" s="117" t="s">
        <v>13492</v>
      </c>
      <c r="Q85" s="65"/>
    </row>
    <row r="86" spans="1:17" s="64" customFormat="1" ht="14.1" customHeight="1">
      <c r="A86" s="170">
        <f t="shared" ref="A86:A103" si="13">A85+1</f>
        <v>3</v>
      </c>
      <c r="B86" s="100" t="str">
        <f t="shared" si="12"/>
        <v>스튜디오드래곤</v>
      </c>
      <c r="C86" s="101"/>
      <c r="D86" s="123"/>
      <c r="E86" s="123"/>
      <c r="F86" s="123"/>
      <c r="G86" s="71">
        <f>Financials!Q12</f>
        <v>2176028.4125000001</v>
      </c>
      <c r="H86" s="124">
        <f>Financials!R12</f>
        <v>1622.56718</v>
      </c>
      <c r="I86" s="124">
        <f>Financials!S12</f>
        <v>1608.0254399999999</v>
      </c>
      <c r="J86" s="124">
        <f>Financials!T12</f>
        <v>1678.0857100000001</v>
      </c>
      <c r="K86" s="64">
        <f>Financials!U12</f>
        <v>1845.7492</v>
      </c>
      <c r="L86" s="125">
        <f>Financials!V12</f>
        <v>0</v>
      </c>
      <c r="M86" s="126"/>
      <c r="N86" s="117" t="s">
        <v>13493</v>
      </c>
      <c r="Q86" s="65"/>
    </row>
    <row r="87" spans="1:17" s="64" customFormat="1" ht="14.1" customHeight="1">
      <c r="A87" s="170">
        <f t="shared" si="13"/>
        <v>4</v>
      </c>
      <c r="B87" s="100" t="str">
        <f t="shared" si="12"/>
        <v>초록뱀미디어</v>
      </c>
      <c r="C87" s="101"/>
      <c r="D87" s="123"/>
      <c r="E87" s="123"/>
      <c r="F87" s="123"/>
      <c r="G87" s="71">
        <f>Financials!Q13</f>
        <v>260140.53599999999</v>
      </c>
      <c r="H87" s="124">
        <f>Financials!R13</f>
        <v>186.49126999999999</v>
      </c>
      <c r="I87" s="124">
        <f>Financials!S13</f>
        <v>201.37411</v>
      </c>
      <c r="J87" s="124">
        <f>Financials!T13</f>
        <v>238.97105999999999</v>
      </c>
      <c r="K87" s="64">
        <f>Financials!U13</f>
        <v>342.34381999999999</v>
      </c>
      <c r="L87" s="125">
        <f>Financials!V13</f>
        <v>0</v>
      </c>
      <c r="M87" s="126"/>
      <c r="N87" s="127" t="s">
        <v>13494</v>
      </c>
      <c r="Q87" s="65"/>
    </row>
    <row r="88" spans="1:17" s="64" customFormat="1" ht="14.1" customHeight="1">
      <c r="A88" s="170">
        <f t="shared" si="13"/>
        <v>5</v>
      </c>
      <c r="B88" s="100" t="str">
        <f t="shared" si="12"/>
        <v>팬엔터테인먼트</v>
      </c>
      <c r="C88" s="101"/>
      <c r="D88" s="123"/>
      <c r="E88" s="123"/>
      <c r="F88" s="123"/>
      <c r="G88" s="71">
        <f>Financials!Q14</f>
        <v>116730.53034</v>
      </c>
      <c r="H88" s="124">
        <f>Financials!R14</f>
        <v>75.517240000000001</v>
      </c>
      <c r="I88" s="124">
        <f>Financials!S14</f>
        <v>72.976259999999996</v>
      </c>
      <c r="J88" s="124">
        <f>Financials!T14</f>
        <v>75.007840000000002</v>
      </c>
      <c r="K88" s="64">
        <f>Financials!U14</f>
        <v>88.387529999999998</v>
      </c>
      <c r="L88" s="125">
        <f>Financials!V14</f>
        <v>0</v>
      </c>
      <c r="M88" s="126"/>
      <c r="N88" s="128"/>
      <c r="Q88" s="65"/>
    </row>
    <row r="89" spans="1:17" s="64" customFormat="1" ht="14.1" customHeight="1">
      <c r="A89" s="170">
        <f t="shared" si="13"/>
        <v>6</v>
      </c>
      <c r="B89" s="100" t="str">
        <f t="shared" si="12"/>
        <v>콘텐트리중앙</v>
      </c>
      <c r="C89" s="101"/>
      <c r="D89" s="123"/>
      <c r="E89" s="123"/>
      <c r="F89" s="123"/>
      <c r="G89" s="71">
        <f>Financials!Q15</f>
        <v>519643.95039999997</v>
      </c>
      <c r="H89" s="124">
        <f>Financials!R15</f>
        <v>371.92766999999998</v>
      </c>
      <c r="I89" s="124">
        <f>Financials!S15</f>
        <v>412.68414000000001</v>
      </c>
      <c r="J89" s="124">
        <f>Financials!T15</f>
        <v>498.28147000000001</v>
      </c>
      <c r="K89" s="64">
        <f>Financials!U15</f>
        <v>628.91094999999996</v>
      </c>
      <c r="L89" s="125">
        <f>Financials!V15</f>
        <v>0</v>
      </c>
      <c r="M89" s="126"/>
      <c r="N89" s="128"/>
      <c r="Q89" s="65"/>
    </row>
    <row r="90" spans="1:17" s="64" customFormat="1" ht="14.1" customHeight="1">
      <c r="A90" s="170">
        <f t="shared" si="13"/>
        <v>7</v>
      </c>
      <c r="B90" s="100" t="str">
        <f t="shared" si="12"/>
        <v>에이스토리</v>
      </c>
      <c r="C90" s="101"/>
      <c r="D90" s="123"/>
      <c r="E90" s="123"/>
      <c r="F90" s="123"/>
      <c r="G90" s="71">
        <f>Financials!Q16</f>
        <v>221399.4069</v>
      </c>
      <c r="H90" s="124">
        <f>Financials!R16</f>
        <v>167.12191999999999</v>
      </c>
      <c r="I90" s="124">
        <f>Financials!S16</f>
        <v>161.50031000000001</v>
      </c>
      <c r="J90" s="124">
        <f>Financials!T16</f>
        <v>171.87339</v>
      </c>
      <c r="K90" s="64">
        <f>Financials!U16</f>
        <v>189.33866</v>
      </c>
      <c r="L90" s="125">
        <f>Financials!V16</f>
        <v>0</v>
      </c>
      <c r="M90" s="126"/>
      <c r="N90" s="128"/>
      <c r="Q90" s="65"/>
    </row>
    <row r="91" spans="1:17" s="64" customFormat="1" ht="14.1" customHeight="1">
      <c r="A91" s="170">
        <f t="shared" si="13"/>
        <v>8</v>
      </c>
      <c r="B91" s="100" t="str">
        <f t="shared" si="12"/>
        <v>키이스트</v>
      </c>
      <c r="C91" s="101"/>
      <c r="D91" s="123"/>
      <c r="E91" s="123"/>
      <c r="F91" s="123"/>
      <c r="G91" s="71">
        <f>Financials!Q17</f>
        <v>166669.93045000001</v>
      </c>
      <c r="H91" s="124">
        <f>Financials!R17</f>
        <v>100.50597</v>
      </c>
      <c r="I91" s="124">
        <f>Financials!S17</f>
        <v>102.54152999999999</v>
      </c>
      <c r="J91" s="124">
        <f>Financials!T17</f>
        <v>114.0425</v>
      </c>
      <c r="K91" s="64">
        <f>Financials!U17</f>
        <v>142.18267</v>
      </c>
      <c r="L91" s="125">
        <f>Financials!V17</f>
        <v>0</v>
      </c>
      <c r="M91" s="126"/>
      <c r="N91" s="128"/>
      <c r="Q91" s="65"/>
    </row>
    <row r="92" spans="1:17" s="64" customFormat="1" ht="14.1" customHeight="1">
      <c r="A92" s="170">
        <f t="shared" si="13"/>
        <v>9</v>
      </c>
      <c r="B92" s="100" t="str">
        <f t="shared" si="12"/>
        <v>넷플릭스</v>
      </c>
      <c r="C92" s="101"/>
      <c r="D92" s="123"/>
      <c r="E92" s="123"/>
      <c r="F92" s="123"/>
      <c r="G92" s="71">
        <f>Financials!Q18</f>
        <v>135967.11152999999</v>
      </c>
      <c r="H92" s="124">
        <f>Financials!R18</f>
        <v>126017.30094</v>
      </c>
      <c r="I92" s="124">
        <f>Financials!S18</f>
        <v>114412.72308</v>
      </c>
      <c r="J92" s="124">
        <f>Financials!T18</f>
        <v>103037.02307</v>
      </c>
      <c r="K92" s="64">
        <f>Financials!U18</f>
        <v>138282.02601</v>
      </c>
      <c r="L92" s="125">
        <f>Financials!V18</f>
        <v>0</v>
      </c>
      <c r="M92" s="126"/>
      <c r="N92" s="128"/>
      <c r="Q92" s="65"/>
    </row>
    <row r="93" spans="1:17" s="64" customFormat="1" ht="14.1" customHeight="1">
      <c r="A93" s="170">
        <f t="shared" si="13"/>
        <v>10</v>
      </c>
      <c r="B93" s="100" t="str">
        <f t="shared" si="12"/>
        <v>월트디즈니</v>
      </c>
      <c r="C93" s="101"/>
      <c r="D93" s="123"/>
      <c r="E93" s="123"/>
      <c r="F93" s="123"/>
      <c r="G93" s="71">
        <f>Financials!Q19</f>
        <v>178474.94787</v>
      </c>
      <c r="H93" s="124">
        <f>Financials!R19</f>
        <v>175884.83155999999</v>
      </c>
      <c r="I93" s="124">
        <f>Financials!S19</f>
        <v>184046.83914</v>
      </c>
      <c r="J93" s="124">
        <f>Financials!T19</f>
        <v>187386.93312</v>
      </c>
      <c r="K93" s="64">
        <f>Financials!U19</f>
        <v>217737.82873000001</v>
      </c>
      <c r="L93" s="125">
        <f>Financials!V19</f>
        <v>0</v>
      </c>
      <c r="M93" s="126"/>
      <c r="N93" s="128"/>
      <c r="Q93" s="65"/>
    </row>
    <row r="94" spans="1:17" s="64" customFormat="1" ht="14.1" customHeight="1">
      <c r="A94" s="170">
        <f t="shared" si="13"/>
        <v>11</v>
      </c>
      <c r="B94" s="100" t="str">
        <f t="shared" si="12"/>
        <v>아이치이</v>
      </c>
      <c r="C94" s="101"/>
      <c r="D94" s="123"/>
      <c r="E94" s="123"/>
      <c r="F94" s="123"/>
      <c r="G94" s="71">
        <f>Financials!Q20</f>
        <v>16903.63753</v>
      </c>
      <c r="H94" s="124">
        <f>Financials!R20</f>
        <v>2097.3615199999999</v>
      </c>
      <c r="I94" s="124">
        <f>Financials!S20</f>
        <v>2199.4391300000002</v>
      </c>
      <c r="J94" s="124">
        <f>Financials!T20</f>
        <v>2803.80078</v>
      </c>
      <c r="K94" s="64">
        <f>Financials!U20</f>
        <v>3074.9542000000001</v>
      </c>
      <c r="L94" s="125">
        <f>Financials!V20</f>
        <v>0</v>
      </c>
      <c r="M94" s="126"/>
      <c r="N94" s="128"/>
      <c r="Q94" s="65"/>
    </row>
    <row r="95" spans="1:17" s="64" customFormat="1" ht="14.1" customHeight="1">
      <c r="A95" s="170">
        <f t="shared" si="13"/>
        <v>12</v>
      </c>
      <c r="B95" s="100" t="str">
        <f t="shared" si="12"/>
        <v>로쿠</v>
      </c>
      <c r="C95" s="101"/>
      <c r="D95" s="123"/>
      <c r="E95" s="123"/>
      <c r="F95" s="123"/>
      <c r="G95" s="71">
        <f>Financials!Q21</f>
        <v>8268.4311699999998</v>
      </c>
      <c r="H95" s="124">
        <f>Financials!R21</f>
        <v>7643.3134300000002</v>
      </c>
      <c r="I95" s="124">
        <f>Financials!S21</f>
        <v>8048.9154900000003</v>
      </c>
      <c r="J95" s="124">
        <f>Financials!T21</f>
        <v>9746.5200999999997</v>
      </c>
      <c r="K95" s="64">
        <f>Financials!U21</f>
        <v>14647.55428</v>
      </c>
      <c r="L95" s="125">
        <f>Financials!V21</f>
        <v>0</v>
      </c>
      <c r="M95" s="126"/>
      <c r="N95" s="128"/>
      <c r="Q95" s="65"/>
    </row>
    <row r="96" spans="1:17" s="64" customFormat="1" ht="14.1" customHeight="1">
      <c r="A96" s="170">
        <f t="shared" si="13"/>
        <v>13</v>
      </c>
      <c r="B96" s="100" t="str">
        <f t="shared" si="12"/>
        <v/>
      </c>
      <c r="C96" s="101"/>
      <c r="D96" s="123"/>
      <c r="E96" s="123"/>
      <c r="F96" s="123"/>
      <c r="G96" s="71" t="str">
        <f>Financials!Q22</f>
        <v/>
      </c>
      <c r="H96" s="124" t="str">
        <f>Financials!R22</f>
        <v/>
      </c>
      <c r="I96" s="124" t="str">
        <f>Financials!S22</f>
        <v/>
      </c>
      <c r="J96" s="124" t="str">
        <f>Financials!T22</f>
        <v/>
      </c>
      <c r="K96" s="64" t="str">
        <f>Financials!U22</f>
        <v/>
      </c>
      <c r="L96" s="125">
        <f>Financials!V22</f>
        <v>0</v>
      </c>
      <c r="M96" s="126"/>
      <c r="N96" s="128"/>
      <c r="Q96" s="65"/>
    </row>
    <row r="97" spans="1:17" s="64" customFormat="1" ht="14.1" customHeight="1">
      <c r="A97" s="170">
        <f t="shared" si="13"/>
        <v>14</v>
      </c>
      <c r="B97" s="100" t="str">
        <f t="shared" si="12"/>
        <v/>
      </c>
      <c r="C97" s="101"/>
      <c r="D97" s="123"/>
      <c r="E97" s="123"/>
      <c r="F97" s="123"/>
      <c r="G97" s="71" t="str">
        <f>Financials!Q23</f>
        <v/>
      </c>
      <c r="H97" s="124" t="str">
        <f>Financials!R23</f>
        <v/>
      </c>
      <c r="I97" s="124" t="str">
        <f>Financials!S23</f>
        <v/>
      </c>
      <c r="J97" s="124" t="str">
        <f>Financials!T23</f>
        <v/>
      </c>
      <c r="K97" s="64" t="str">
        <f>Financials!U23</f>
        <v/>
      </c>
      <c r="L97" s="125">
        <f>Financials!V23</f>
        <v>0</v>
      </c>
      <c r="M97" s="126"/>
      <c r="N97" s="128"/>
      <c r="Q97" s="65"/>
    </row>
    <row r="98" spans="1:17" s="64" customFormat="1" ht="14.1" customHeight="1">
      <c r="A98" s="170">
        <f t="shared" si="13"/>
        <v>15</v>
      </c>
      <c r="B98" s="100" t="str">
        <f t="shared" si="12"/>
        <v/>
      </c>
      <c r="C98" s="101"/>
      <c r="D98" s="123"/>
      <c r="E98" s="123"/>
      <c r="F98" s="123"/>
      <c r="G98" s="71" t="str">
        <f>Financials!Q24</f>
        <v/>
      </c>
      <c r="H98" s="124" t="str">
        <f>Financials!R24</f>
        <v/>
      </c>
      <c r="I98" s="124" t="str">
        <f>Financials!S24</f>
        <v/>
      </c>
      <c r="J98" s="124" t="str">
        <f>Financials!T24</f>
        <v/>
      </c>
      <c r="K98" s="64" t="str">
        <f>Financials!U24</f>
        <v/>
      </c>
      <c r="L98" s="125">
        <f>Financials!V24</f>
        <v>0</v>
      </c>
      <c r="M98" s="126"/>
      <c r="N98" s="128"/>
      <c r="Q98" s="65"/>
    </row>
    <row r="99" spans="1:17" s="64" customFormat="1" ht="14.1" customHeight="1">
      <c r="A99" s="170">
        <f t="shared" si="13"/>
        <v>16</v>
      </c>
      <c r="B99" s="100" t="str">
        <f t="shared" si="12"/>
        <v/>
      </c>
      <c r="C99" s="101"/>
      <c r="D99" s="123"/>
      <c r="E99" s="123"/>
      <c r="F99" s="123"/>
      <c r="G99" s="71" t="str">
        <f>Financials!Q25</f>
        <v/>
      </c>
      <c r="H99" s="124" t="str">
        <f>Financials!R25</f>
        <v/>
      </c>
      <c r="I99" s="124" t="str">
        <f>Financials!S25</f>
        <v/>
      </c>
      <c r="J99" s="124" t="str">
        <f>Financials!T25</f>
        <v/>
      </c>
      <c r="K99" s="64" t="str">
        <f>Financials!U25</f>
        <v/>
      </c>
      <c r="L99" s="125">
        <f>Financials!V25</f>
        <v>0</v>
      </c>
      <c r="M99" s="126"/>
      <c r="N99" s="128"/>
      <c r="Q99" s="65"/>
    </row>
    <row r="100" spans="1:17" s="64" customFormat="1" ht="14.1" customHeight="1">
      <c r="A100" s="170">
        <f t="shared" si="13"/>
        <v>17</v>
      </c>
      <c r="B100" s="100" t="str">
        <f t="shared" si="12"/>
        <v/>
      </c>
      <c r="C100" s="101"/>
      <c r="D100" s="123"/>
      <c r="E100" s="123"/>
      <c r="F100" s="123"/>
      <c r="G100" s="71" t="str">
        <f>Financials!Q26</f>
        <v/>
      </c>
      <c r="H100" s="124" t="str">
        <f>Financials!R26</f>
        <v/>
      </c>
      <c r="I100" s="124" t="str">
        <f>Financials!S26</f>
        <v/>
      </c>
      <c r="J100" s="124" t="str">
        <f>Financials!T26</f>
        <v/>
      </c>
      <c r="K100" s="64" t="str">
        <f>Financials!U26</f>
        <v/>
      </c>
      <c r="L100" s="125">
        <f>Financials!V26</f>
        <v>0</v>
      </c>
      <c r="M100" s="126"/>
      <c r="N100" s="128"/>
      <c r="Q100" s="65"/>
    </row>
    <row r="101" spans="1:17" s="64" customFormat="1" ht="14.1" customHeight="1">
      <c r="A101" s="170">
        <f t="shared" si="13"/>
        <v>18</v>
      </c>
      <c r="B101" s="100" t="str">
        <f t="shared" si="12"/>
        <v/>
      </c>
      <c r="C101" s="101"/>
      <c r="D101" s="123"/>
      <c r="E101" s="123"/>
      <c r="F101" s="123"/>
      <c r="G101" s="71" t="str">
        <f>Financials!Q27</f>
        <v/>
      </c>
      <c r="H101" s="124" t="str">
        <f>Financials!R27</f>
        <v/>
      </c>
      <c r="I101" s="124" t="str">
        <f>Financials!S27</f>
        <v/>
      </c>
      <c r="J101" s="124" t="str">
        <f>Financials!T27</f>
        <v/>
      </c>
      <c r="K101" s="64" t="str">
        <f>Financials!U27</f>
        <v/>
      </c>
      <c r="L101" s="125">
        <f>Financials!V27</f>
        <v>0</v>
      </c>
      <c r="M101" s="126"/>
      <c r="N101" s="128"/>
      <c r="Q101" s="65"/>
    </row>
    <row r="102" spans="1:17" s="64" customFormat="1" ht="14.1" customHeight="1">
      <c r="A102" s="170">
        <f t="shared" si="13"/>
        <v>19</v>
      </c>
      <c r="B102" s="100" t="str">
        <f t="shared" si="12"/>
        <v/>
      </c>
      <c r="C102" s="101"/>
      <c r="D102" s="123"/>
      <c r="E102" s="123"/>
      <c r="F102" s="123"/>
      <c r="G102" s="71" t="str">
        <f>Financials!Q28</f>
        <v/>
      </c>
      <c r="H102" s="124" t="str">
        <f>Financials!R28</f>
        <v/>
      </c>
      <c r="I102" s="124" t="str">
        <f>Financials!S28</f>
        <v/>
      </c>
      <c r="J102" s="124" t="str">
        <f>Financials!T28</f>
        <v/>
      </c>
      <c r="K102" s="64" t="str">
        <f>Financials!U28</f>
        <v/>
      </c>
      <c r="L102" s="125">
        <f>Financials!V28</f>
        <v>0</v>
      </c>
      <c r="M102" s="126"/>
      <c r="N102" s="128"/>
      <c r="Q102" s="65"/>
    </row>
    <row r="103" spans="1:17" s="64" customFormat="1" ht="14.1" customHeight="1">
      <c r="A103" s="170">
        <f t="shared" si="13"/>
        <v>20</v>
      </c>
      <c r="B103" s="103" t="str">
        <f t="shared" si="12"/>
        <v/>
      </c>
      <c r="C103" s="104"/>
      <c r="D103" s="129"/>
      <c r="E103" s="129"/>
      <c r="F103" s="129"/>
      <c r="G103" s="130" t="str">
        <f>Financials!Q29</f>
        <v/>
      </c>
      <c r="H103" s="131" t="str">
        <f>Financials!R29</f>
        <v/>
      </c>
      <c r="I103" s="131" t="str">
        <f>Financials!S29</f>
        <v/>
      </c>
      <c r="J103" s="131" t="str">
        <f>Financials!T29</f>
        <v/>
      </c>
      <c r="K103" s="132" t="str">
        <f>Financials!U29</f>
        <v/>
      </c>
      <c r="L103" s="133">
        <f>Financials!V29</f>
        <v>0</v>
      </c>
      <c r="M103" s="126"/>
      <c r="N103" s="128"/>
      <c r="Q103" s="65"/>
    </row>
    <row r="104" spans="1:17" s="64" customFormat="1" ht="14.1" customHeight="1">
      <c r="N104" s="128"/>
      <c r="Q104" s="65"/>
    </row>
    <row r="105" spans="1:17" s="64" customFormat="1" ht="14.1" customHeight="1">
      <c r="B105" s="88" t="s">
        <v>13495</v>
      </c>
      <c r="E105" s="72"/>
      <c r="Q105" s="65"/>
    </row>
    <row r="106" spans="1:17" s="75" customFormat="1" ht="14.1" customHeight="1">
      <c r="B106" s="112"/>
      <c r="C106" s="113"/>
      <c r="D106" s="114"/>
      <c r="E106" s="114"/>
      <c r="F106" s="114"/>
      <c r="G106" s="630" t="s">
        <v>13496</v>
      </c>
      <c r="H106" s="630" t="s">
        <v>13497</v>
      </c>
      <c r="I106" s="64"/>
      <c r="J106" s="64"/>
      <c r="K106" s="64"/>
      <c r="L106" s="64"/>
      <c r="M106" s="64"/>
      <c r="N106" s="64"/>
      <c r="O106" s="64"/>
    </row>
    <row r="107" spans="1:17" s="75" customFormat="1" ht="14.1" customHeight="1">
      <c r="B107" s="157"/>
      <c r="C107" s="158"/>
      <c r="D107" s="159"/>
      <c r="E107" s="159"/>
      <c r="F107" s="160"/>
      <c r="G107" s="631"/>
      <c r="H107" s="632"/>
      <c r="I107" s="64"/>
      <c r="J107" s="64"/>
      <c r="K107" s="64"/>
      <c r="L107" s="64"/>
      <c r="M107" s="64"/>
      <c r="N107" s="64"/>
      <c r="O107" s="64"/>
    </row>
    <row r="108" spans="1:17" s="64" customFormat="1" ht="14.1" customHeight="1">
      <c r="A108" s="170">
        <v>1</v>
      </c>
      <c r="B108" s="93" t="str">
        <f>B61</f>
        <v>에스비에스콘텐츠허브</v>
      </c>
      <c r="C108" s="94"/>
      <c r="D108" s="118"/>
      <c r="E108" s="118"/>
      <c r="F108" s="118"/>
      <c r="G108" s="161">
        <f>Financials!L10</f>
        <v>189.02</v>
      </c>
      <c r="H108" s="177">
        <f>'회사명 입력'!$E$11</f>
        <v>44895</v>
      </c>
    </row>
    <row r="109" spans="1:17" s="64" customFormat="1" ht="14.1" customHeight="1">
      <c r="A109" s="170">
        <f>A108+1</f>
        <v>2</v>
      </c>
      <c r="B109" s="100" t="str">
        <f t="shared" ref="B109:B127" si="14">B62</f>
        <v>삼화네트웍스</v>
      </c>
      <c r="C109" s="101"/>
      <c r="D109" s="123"/>
      <c r="E109" s="123"/>
      <c r="F109" s="123"/>
      <c r="G109" s="175">
        <f>Financials!L11</f>
        <v>8411.4526600000008</v>
      </c>
      <c r="H109" s="178">
        <f>'회사명 입력'!$E$11</f>
        <v>44895</v>
      </c>
    </row>
    <row r="110" spans="1:17" s="64" customFormat="1" ht="14.1" customHeight="1">
      <c r="A110" s="170">
        <f t="shared" ref="A110:A127" si="15">A109+1</f>
        <v>3</v>
      </c>
      <c r="B110" s="100" t="str">
        <f t="shared" si="14"/>
        <v>스튜디오드래곤</v>
      </c>
      <c r="C110" s="101"/>
      <c r="D110" s="123"/>
      <c r="E110" s="123"/>
      <c r="F110" s="123"/>
      <c r="G110" s="175">
        <f>Financials!L12</f>
        <v>170000</v>
      </c>
      <c r="H110" s="178">
        <f>'회사명 입력'!$E$11</f>
        <v>44895</v>
      </c>
    </row>
    <row r="111" spans="1:17" s="64" customFormat="1" ht="14.1" customHeight="1">
      <c r="A111" s="170">
        <f t="shared" si="15"/>
        <v>4</v>
      </c>
      <c r="B111" s="100" t="str">
        <f t="shared" si="14"/>
        <v>초록뱀미디어</v>
      </c>
      <c r="C111" s="101"/>
      <c r="D111" s="123"/>
      <c r="E111" s="123"/>
      <c r="F111" s="123"/>
      <c r="G111" s="175">
        <f>Financials!L13</f>
        <v>129320.34753</v>
      </c>
      <c r="H111" s="178">
        <f>'회사명 입력'!$E$11</f>
        <v>44895</v>
      </c>
    </row>
    <row r="112" spans="1:17" s="64" customFormat="1" ht="14.1" customHeight="1">
      <c r="A112" s="170">
        <f t="shared" si="15"/>
        <v>5</v>
      </c>
      <c r="B112" s="100" t="str">
        <f t="shared" si="14"/>
        <v>팬엔터테인먼트</v>
      </c>
      <c r="C112" s="101"/>
      <c r="D112" s="123"/>
      <c r="E112" s="123"/>
      <c r="F112" s="123"/>
      <c r="G112" s="175">
        <f>Financials!L14</f>
        <v>23725.753860000001</v>
      </c>
      <c r="H112" s="178">
        <f>'회사명 입력'!$E$11</f>
        <v>44895</v>
      </c>
    </row>
    <row r="113" spans="1:21" s="64" customFormat="1" ht="14.1" customHeight="1">
      <c r="A113" s="170">
        <f t="shared" si="15"/>
        <v>6</v>
      </c>
      <c r="B113" s="100" t="str">
        <f t="shared" si="14"/>
        <v>콘텐트리중앙</v>
      </c>
      <c r="C113" s="101"/>
      <c r="D113" s="123"/>
      <c r="E113" s="123"/>
      <c r="F113" s="123"/>
      <c r="G113" s="175">
        <f>Financials!L15</f>
        <v>1261509.9117999999</v>
      </c>
      <c r="H113" s="178">
        <f>'회사명 입력'!$E$11</f>
        <v>44895</v>
      </c>
    </row>
    <row r="114" spans="1:21" s="64" customFormat="1" ht="14.1" customHeight="1">
      <c r="A114" s="170">
        <f t="shared" si="15"/>
        <v>7</v>
      </c>
      <c r="B114" s="100" t="str">
        <f t="shared" si="14"/>
        <v>에이스토리</v>
      </c>
      <c r="C114" s="101"/>
      <c r="D114" s="123"/>
      <c r="E114" s="123"/>
      <c r="F114" s="123"/>
      <c r="G114" s="175">
        <f>Financials!L16</f>
        <v>14776.237090000001</v>
      </c>
      <c r="H114" s="178">
        <f>'회사명 입력'!$E$11</f>
        <v>44895</v>
      </c>
    </row>
    <row r="115" spans="1:21" s="64" customFormat="1" ht="14.1" customHeight="1">
      <c r="A115" s="170">
        <f t="shared" si="15"/>
        <v>8</v>
      </c>
      <c r="B115" s="100" t="str">
        <f t="shared" si="14"/>
        <v>키이스트</v>
      </c>
      <c r="C115" s="101"/>
      <c r="D115" s="123"/>
      <c r="E115" s="123"/>
      <c r="F115" s="123"/>
      <c r="G115" s="175">
        <f>Financials!L17</f>
        <v>9119.0400300000001</v>
      </c>
      <c r="H115" s="178">
        <f>'회사명 입력'!$E$11</f>
        <v>44895</v>
      </c>
    </row>
    <row r="116" spans="1:21" s="64" customFormat="1" ht="14.1" customHeight="1">
      <c r="A116" s="170">
        <f t="shared" si="15"/>
        <v>9</v>
      </c>
      <c r="B116" s="100" t="str">
        <f t="shared" si="14"/>
        <v>넷플릭스</v>
      </c>
      <c r="C116" s="101"/>
      <c r="D116" s="123"/>
      <c r="E116" s="123"/>
      <c r="F116" s="123"/>
      <c r="G116" s="175">
        <f>Financials!L18</f>
        <v>16432.181</v>
      </c>
      <c r="H116" s="178">
        <f>'회사명 입력'!$E$11</f>
        <v>44895</v>
      </c>
    </row>
    <row r="117" spans="1:21" s="64" customFormat="1" ht="14.1" customHeight="1">
      <c r="A117" s="170">
        <f t="shared" si="15"/>
        <v>10</v>
      </c>
      <c r="B117" s="100" t="str">
        <f t="shared" si="14"/>
        <v>월트디즈니</v>
      </c>
      <c r="C117" s="101"/>
      <c r="D117" s="123"/>
      <c r="E117" s="123"/>
      <c r="F117" s="123"/>
      <c r="G117" s="175">
        <f>Financials!L19</f>
        <v>52259</v>
      </c>
      <c r="H117" s="178">
        <f>'회사명 입력'!$E$11</f>
        <v>44895</v>
      </c>
    </row>
    <row r="118" spans="1:21" s="64" customFormat="1" ht="14.1" customHeight="1">
      <c r="A118" s="170">
        <f t="shared" si="15"/>
        <v>11</v>
      </c>
      <c r="B118" s="100" t="str">
        <f t="shared" si="14"/>
        <v>아이치이</v>
      </c>
      <c r="C118" s="101"/>
      <c r="D118" s="123"/>
      <c r="E118" s="123"/>
      <c r="F118" s="123"/>
      <c r="G118" s="175">
        <f>Financials!L20</f>
        <v>19572.833999999999</v>
      </c>
      <c r="H118" s="178">
        <f>'회사명 입력'!$E$11</f>
        <v>44895</v>
      </c>
    </row>
    <row r="119" spans="1:21" s="64" customFormat="1" ht="14.1" customHeight="1">
      <c r="A119" s="170">
        <f t="shared" si="15"/>
        <v>12</v>
      </c>
      <c r="B119" s="100" t="str">
        <f t="shared" si="14"/>
        <v>로쿠</v>
      </c>
      <c r="C119" s="101"/>
      <c r="D119" s="123"/>
      <c r="E119" s="123"/>
      <c r="F119" s="123"/>
      <c r="G119" s="175">
        <f>Financials!L21</f>
        <v>701.995</v>
      </c>
      <c r="H119" s="178">
        <f>'회사명 입력'!$E$11</f>
        <v>44895</v>
      </c>
    </row>
    <row r="120" spans="1:21" s="64" customFormat="1" ht="14.1" customHeight="1">
      <c r="A120" s="170">
        <f t="shared" si="15"/>
        <v>13</v>
      </c>
      <c r="B120" s="100" t="str">
        <f t="shared" si="14"/>
        <v/>
      </c>
      <c r="C120" s="101"/>
      <c r="D120" s="123"/>
      <c r="E120" s="123"/>
      <c r="F120" s="123"/>
      <c r="G120" s="175" t="str">
        <f>Financials!L22</f>
        <v/>
      </c>
      <c r="H120" s="178">
        <f>'회사명 입력'!$E$11</f>
        <v>44895</v>
      </c>
    </row>
    <row r="121" spans="1:21" s="64" customFormat="1" ht="14.1" customHeight="1">
      <c r="A121" s="170">
        <f t="shared" si="15"/>
        <v>14</v>
      </c>
      <c r="B121" s="100" t="str">
        <f t="shared" si="14"/>
        <v/>
      </c>
      <c r="C121" s="101"/>
      <c r="D121" s="123"/>
      <c r="E121" s="123"/>
      <c r="F121" s="123"/>
      <c r="G121" s="175" t="str">
        <f>Financials!L23</f>
        <v/>
      </c>
      <c r="H121" s="178">
        <f>'회사명 입력'!$E$11</f>
        <v>44895</v>
      </c>
    </row>
    <row r="122" spans="1:21" s="64" customFormat="1" ht="14.1" customHeight="1">
      <c r="A122" s="170">
        <f t="shared" si="15"/>
        <v>15</v>
      </c>
      <c r="B122" s="100" t="str">
        <f t="shared" si="14"/>
        <v/>
      </c>
      <c r="C122" s="101"/>
      <c r="D122" s="123"/>
      <c r="E122" s="123"/>
      <c r="F122" s="123"/>
      <c r="G122" s="175" t="str">
        <f>Financials!L24</f>
        <v/>
      </c>
      <c r="H122" s="178">
        <f>'회사명 입력'!$E$11</f>
        <v>44895</v>
      </c>
    </row>
    <row r="123" spans="1:21" s="64" customFormat="1" ht="14.1" customHeight="1">
      <c r="A123" s="170">
        <f t="shared" si="15"/>
        <v>16</v>
      </c>
      <c r="B123" s="100" t="str">
        <f t="shared" si="14"/>
        <v/>
      </c>
      <c r="C123" s="101"/>
      <c r="D123" s="123"/>
      <c r="E123" s="123"/>
      <c r="F123" s="123"/>
      <c r="G123" s="175" t="str">
        <f>Financials!L25</f>
        <v/>
      </c>
      <c r="H123" s="178">
        <f>'회사명 입력'!$E$11</f>
        <v>44895</v>
      </c>
    </row>
    <row r="124" spans="1:21" s="64" customFormat="1" ht="14.1" customHeight="1">
      <c r="A124" s="170">
        <f t="shared" si="15"/>
        <v>17</v>
      </c>
      <c r="B124" s="100" t="str">
        <f t="shared" si="14"/>
        <v/>
      </c>
      <c r="C124" s="101"/>
      <c r="D124" s="123"/>
      <c r="E124" s="123"/>
      <c r="F124" s="123"/>
      <c r="G124" s="175" t="str">
        <f>Financials!L26</f>
        <v/>
      </c>
      <c r="H124" s="178">
        <f>'회사명 입력'!$E$11</f>
        <v>44895</v>
      </c>
    </row>
    <row r="125" spans="1:21" s="64" customFormat="1" ht="14.1" customHeight="1">
      <c r="A125" s="170">
        <f t="shared" si="15"/>
        <v>18</v>
      </c>
      <c r="B125" s="100" t="str">
        <f t="shared" si="14"/>
        <v/>
      </c>
      <c r="C125" s="101"/>
      <c r="D125" s="123"/>
      <c r="E125" s="123"/>
      <c r="F125" s="123"/>
      <c r="G125" s="175" t="str">
        <f>Financials!L27</f>
        <v/>
      </c>
      <c r="H125" s="178">
        <f>'회사명 입력'!$E$11</f>
        <v>44895</v>
      </c>
    </row>
    <row r="126" spans="1:21" s="64" customFormat="1" ht="14.1" customHeight="1">
      <c r="A126" s="170">
        <f t="shared" si="15"/>
        <v>19</v>
      </c>
      <c r="B126" s="100" t="str">
        <f t="shared" si="14"/>
        <v/>
      </c>
      <c r="C126" s="101"/>
      <c r="D126" s="123"/>
      <c r="E126" s="123"/>
      <c r="F126" s="123"/>
      <c r="G126" s="175" t="str">
        <f>Financials!L28</f>
        <v/>
      </c>
      <c r="H126" s="178">
        <f>'회사명 입력'!$E$11</f>
        <v>44895</v>
      </c>
    </row>
    <row r="127" spans="1:21" s="64" customFormat="1" ht="14.1" customHeight="1">
      <c r="A127" s="170">
        <f t="shared" si="15"/>
        <v>20</v>
      </c>
      <c r="B127" s="103" t="str">
        <f t="shared" si="14"/>
        <v/>
      </c>
      <c r="C127" s="104"/>
      <c r="D127" s="129"/>
      <c r="E127" s="129"/>
      <c r="F127" s="129"/>
      <c r="G127" s="176" t="str">
        <f>Financials!L29</f>
        <v/>
      </c>
      <c r="H127" s="179">
        <f>'회사명 입력'!$E$11</f>
        <v>44895</v>
      </c>
    </row>
    <row r="128" spans="1:21" s="64" customFormat="1" ht="14.1" customHeight="1">
      <c r="D128" s="72"/>
      <c r="J128" s="134"/>
      <c r="Q128" s="65"/>
      <c r="U128" s="58"/>
    </row>
    <row r="129" spans="2:17" ht="14.1" customHeight="1">
      <c r="B129" s="88" t="s">
        <v>13498</v>
      </c>
      <c r="C129" s="64"/>
      <c r="D129" s="64"/>
      <c r="E129" s="72"/>
      <c r="F129" s="64"/>
      <c r="G129" s="64"/>
      <c r="H129" s="135"/>
      <c r="I129" s="136"/>
    </row>
    <row r="130" spans="2:17" ht="14.1" customHeight="1">
      <c r="B130" s="138"/>
      <c r="C130" s="139"/>
      <c r="D130" s="140"/>
      <c r="E130" s="140"/>
      <c r="F130" s="140"/>
      <c r="G130" s="141" t="s">
        <v>13499</v>
      </c>
      <c r="H130" s="142"/>
      <c r="I130" s="141" t="s">
        <v>13500</v>
      </c>
    </row>
    <row r="131" spans="2:17" ht="14.1" customHeight="1">
      <c r="B131" s="143">
        <f>CRP!K8</f>
        <v>44895</v>
      </c>
      <c r="C131" s="144"/>
      <c r="D131" s="126"/>
      <c r="E131" s="126"/>
      <c r="F131" s="126"/>
      <c r="G131" s="145">
        <f>CRP!V8</f>
        <v>3.6799999999999999E-2</v>
      </c>
      <c r="H131" s="146"/>
      <c r="I131" s="145">
        <f>CRP!V18</f>
        <v>0.14324000000000001</v>
      </c>
    </row>
    <row r="132" spans="2:17" ht="14.1" customHeight="1">
      <c r="B132" s="100" t="s">
        <v>13501</v>
      </c>
      <c r="C132" s="101"/>
      <c r="D132" s="123"/>
      <c r="E132" s="123"/>
      <c r="F132" s="123"/>
      <c r="G132" s="147">
        <f>CRP!V9</f>
        <v>3.9129545454545452E-2</v>
      </c>
      <c r="H132" s="146"/>
      <c r="I132" s="145">
        <f>CRP!V19</f>
        <v>0.13989409090909091</v>
      </c>
    </row>
    <row r="133" spans="2:17" ht="14.1" customHeight="1">
      <c r="B133" s="100" t="s">
        <v>13492</v>
      </c>
      <c r="C133" s="101"/>
      <c r="D133" s="123"/>
      <c r="E133" s="123"/>
      <c r="F133" s="123"/>
      <c r="G133" s="147">
        <f>CRP!V10</f>
        <v>4.0168524590163929E-2</v>
      </c>
      <c r="H133" s="148"/>
      <c r="I133" s="147">
        <f>CRP!V20</f>
        <v>0.11267672131147541</v>
      </c>
    </row>
    <row r="134" spans="2:17" ht="14.1" customHeight="1">
      <c r="B134" s="100" t="s">
        <v>13493</v>
      </c>
      <c r="C134" s="101"/>
      <c r="D134" s="122"/>
      <c r="E134" s="122"/>
      <c r="F134" s="122"/>
      <c r="G134" s="149">
        <f>CRP!V11</f>
        <v>3.7091935483870971E-2</v>
      </c>
      <c r="H134" s="150"/>
      <c r="I134" s="149">
        <f>CRP!V21</f>
        <v>0.10376467741935484</v>
      </c>
    </row>
    <row r="135" spans="2:17" ht="14.1" customHeight="1">
      <c r="B135" s="100" t="s">
        <v>13494</v>
      </c>
      <c r="C135" s="101"/>
      <c r="D135" s="122"/>
      <c r="E135" s="122"/>
      <c r="F135" s="122"/>
      <c r="G135" s="149">
        <f>CRP!V12</f>
        <v>3.2483577235772353E-2</v>
      </c>
      <c r="H135" s="150"/>
      <c r="I135" s="149">
        <f>CRP!V22</f>
        <v>0.10644247967479679</v>
      </c>
    </row>
    <row r="136" spans="2:17" ht="14.1" customHeight="1">
      <c r="B136" s="600" t="s">
        <v>13502</v>
      </c>
      <c r="C136" s="110"/>
      <c r="D136" s="110"/>
      <c r="E136" s="110"/>
      <c r="F136" s="110"/>
      <c r="G136" s="601">
        <f>CRP!V13</f>
        <v>2.6349736308316444E-2</v>
      </c>
      <c r="H136" s="602"/>
      <c r="I136" s="601">
        <f>CRP!V23</f>
        <v>0.11928022312373235</v>
      </c>
    </row>
    <row r="137" spans="2:17" s="63" customFormat="1" ht="14.1" customHeight="1" thickBot="1">
      <c r="B137" s="151" t="s">
        <v>13503</v>
      </c>
      <c r="C137" s="152"/>
      <c r="D137" s="152"/>
      <c r="E137" s="152"/>
      <c r="F137" s="152"/>
      <c r="G137" s="153">
        <f>CRP!V14</f>
        <v>2.1921470951792334E-2</v>
      </c>
      <c r="H137" s="154"/>
      <c r="I137" s="153">
        <f>CRP!V24</f>
        <v>0.11912044417767116</v>
      </c>
      <c r="J137" s="58"/>
      <c r="K137" s="58"/>
      <c r="L137" s="58"/>
      <c r="Q137" s="155"/>
    </row>
    <row r="138" spans="2:17" ht="14.1" customHeight="1">
      <c r="B138" s="603"/>
      <c r="E138" s="58"/>
      <c r="G138" s="604"/>
      <c r="H138" s="605"/>
      <c r="I138" s="604"/>
    </row>
    <row r="139" spans="2:17" ht="14.1" customHeight="1"/>
    <row r="140" spans="2:17" ht="14.1" customHeight="1"/>
    <row r="141" spans="2:17" ht="14.1" customHeight="1"/>
    <row r="142" spans="2:17" ht="14.1" customHeight="1"/>
    <row r="143" spans="2:17" ht="14.1" customHeight="1"/>
    <row r="144" spans="2:17" ht="14.1" customHeight="1"/>
    <row r="145" ht="14.1" customHeight="1"/>
    <row r="146" ht="14.1" customHeight="1"/>
    <row r="147" ht="14.1" customHeight="1"/>
    <row r="148" ht="14.1" customHeight="1"/>
    <row r="149" ht="14.1" customHeight="1"/>
    <row r="150" ht="14.1" customHeight="1"/>
    <row r="151" ht="14.1" customHeight="1"/>
    <row r="152" ht="14.1" customHeight="1"/>
    <row r="153" ht="14.1" customHeight="1"/>
    <row r="154" ht="14.1" customHeight="1"/>
    <row r="155" ht="14.1" customHeight="1"/>
    <row r="156" ht="14.1" customHeight="1"/>
    <row r="157" ht="14.1" customHeight="1"/>
    <row r="158" ht="14.1" customHeight="1"/>
    <row r="159" ht="14.1" customHeight="1"/>
    <row r="160" ht="14.1" customHeight="1"/>
    <row r="161" ht="14.1" customHeight="1"/>
    <row r="162" ht="14.1" customHeight="1"/>
    <row r="163" ht="14.1" customHeight="1"/>
    <row r="164" ht="14.1" customHeight="1"/>
    <row r="165" ht="14.1" customHeight="1"/>
    <row r="166" ht="14.1" customHeight="1"/>
    <row r="167" ht="14.1" customHeight="1"/>
    <row r="168" ht="14.1" customHeight="1"/>
    <row r="169" ht="14.1" customHeight="1"/>
    <row r="170" ht="14.1" customHeight="1"/>
    <row r="171" ht="14.1" customHeight="1"/>
    <row r="172" ht="14.1" customHeight="1"/>
    <row r="173" ht="14.1" customHeight="1"/>
    <row r="174" ht="14.1" customHeight="1"/>
    <row r="175" ht="14.1" customHeight="1"/>
    <row r="176" ht="14.1" customHeight="1"/>
    <row r="177" ht="14.1" customHeight="1"/>
    <row r="178" ht="14.1" customHeight="1"/>
    <row r="179" ht="14.1" customHeight="1"/>
    <row r="180" ht="14.1" customHeight="1"/>
    <row r="181" ht="14.1" customHeight="1"/>
    <row r="182" ht="14.1" customHeight="1"/>
    <row r="183" ht="14.1" customHeight="1"/>
    <row r="184" ht="14.1" customHeight="1"/>
    <row r="185" ht="14.1" customHeight="1"/>
    <row r="186" ht="14.1" customHeight="1"/>
    <row r="187" ht="14.1" customHeight="1"/>
    <row r="188" ht="14.1" customHeight="1"/>
    <row r="189" ht="14.1" customHeight="1"/>
    <row r="190" ht="14.1" customHeight="1"/>
    <row r="191" ht="14.1" customHeight="1"/>
    <row r="192" ht="14.1" customHeight="1"/>
    <row r="193" ht="14.1" customHeight="1"/>
    <row r="194" ht="14.1" customHeight="1"/>
    <row r="195" ht="14.1" customHeight="1"/>
    <row r="196" ht="14.1" customHeight="1"/>
    <row r="197" ht="14.1" customHeight="1"/>
    <row r="198" ht="14.1" customHeight="1"/>
    <row r="199" ht="14.1" customHeight="1"/>
    <row r="200" ht="14.1" customHeight="1"/>
    <row r="201" ht="14.1" customHeight="1"/>
    <row r="202" ht="14.1" customHeight="1"/>
    <row r="203" ht="14.1" customHeight="1"/>
    <row r="204" ht="14.1" customHeight="1"/>
    <row r="205" ht="14.1" customHeight="1"/>
    <row r="206" ht="14.1" customHeight="1"/>
    <row r="207" ht="14.1" customHeight="1"/>
    <row r="208" ht="14.1" customHeight="1"/>
    <row r="209" ht="14.1" customHeight="1"/>
    <row r="210" ht="14.1" customHeight="1"/>
    <row r="211" ht="14.1" customHeight="1"/>
    <row r="212" ht="14.1" customHeight="1"/>
    <row r="213" ht="14.1" customHeight="1"/>
    <row r="214" ht="14.1" customHeight="1"/>
    <row r="215" ht="14.1" customHeight="1"/>
    <row r="216" ht="14.1" customHeight="1"/>
    <row r="217" ht="14.1" customHeight="1"/>
    <row r="218" ht="14.1" customHeight="1"/>
    <row r="219" ht="14.1" customHeight="1"/>
    <row r="220" ht="14.1" customHeight="1"/>
    <row r="221" ht="14.1" customHeight="1"/>
    <row r="222" ht="14.1" customHeight="1"/>
    <row r="223" ht="14.1" customHeight="1"/>
    <row r="224" ht="14.1" customHeight="1"/>
    <row r="225" ht="14.1" customHeight="1"/>
    <row r="226" ht="14.1" customHeight="1"/>
    <row r="227" ht="14.1" customHeight="1"/>
    <row r="228" ht="14.1" customHeight="1"/>
    <row r="229" ht="14.1" customHeight="1"/>
    <row r="230" ht="14.1" customHeight="1"/>
    <row r="231" ht="14.1" customHeight="1"/>
    <row r="232" ht="14.1" customHeight="1"/>
    <row r="233" ht="14.1" customHeight="1"/>
    <row r="234" ht="14.1" customHeight="1"/>
    <row r="235" ht="14.1" customHeight="1"/>
    <row r="236" ht="14.1" customHeight="1"/>
    <row r="237" ht="14.1" customHeight="1"/>
    <row r="238" ht="14.1" customHeight="1"/>
    <row r="239" ht="14.1" customHeight="1"/>
    <row r="240" ht="14.1" customHeight="1"/>
    <row r="241" ht="14.1" customHeight="1"/>
    <row r="242" ht="14.1" customHeight="1"/>
    <row r="243" ht="14.1" customHeight="1"/>
    <row r="244" ht="14.1" customHeight="1"/>
    <row r="245" ht="14.1" customHeight="1"/>
    <row r="246" ht="14.1" customHeight="1"/>
    <row r="247" ht="14.1" customHeight="1"/>
    <row r="248" ht="14.1" customHeight="1"/>
    <row r="249" ht="14.1" customHeight="1"/>
    <row r="250" ht="14.1" customHeight="1"/>
    <row r="251" ht="14.1" customHeight="1"/>
    <row r="252" ht="14.1" customHeight="1"/>
    <row r="253" ht="14.1" customHeight="1"/>
    <row r="254" ht="14.1" customHeight="1"/>
    <row r="255" ht="14.1" customHeight="1"/>
    <row r="256" ht="14.1" customHeight="1"/>
    <row r="257" ht="14.1" customHeight="1"/>
    <row r="258" ht="14.1" customHeight="1"/>
    <row r="259" ht="14.1" customHeight="1"/>
    <row r="260" ht="14.1" customHeight="1"/>
    <row r="261" ht="14.1" customHeight="1"/>
    <row r="262" ht="14.1" customHeight="1"/>
    <row r="263" ht="14.1" customHeight="1"/>
    <row r="264" ht="14.1" customHeight="1"/>
    <row r="265" ht="14.1" customHeight="1"/>
    <row r="266" ht="14.1" customHeight="1"/>
    <row r="267" ht="14.1" customHeight="1"/>
    <row r="268" ht="14.1" customHeight="1"/>
    <row r="269" ht="14.1" customHeight="1"/>
    <row r="270" ht="14.1" customHeight="1"/>
    <row r="271" ht="14.1" customHeight="1"/>
    <row r="272" ht="14.1" customHeight="1"/>
    <row r="273" ht="14.1" customHeight="1"/>
    <row r="274" ht="14.1" customHeight="1"/>
    <row r="275" ht="14.1" customHeight="1"/>
    <row r="276" ht="14.1" customHeight="1"/>
    <row r="277" ht="14.1" customHeight="1"/>
    <row r="278" ht="14.1" customHeight="1"/>
    <row r="279" ht="14.1" customHeight="1"/>
    <row r="280" ht="14.1" customHeight="1"/>
    <row r="281" ht="14.1" customHeight="1"/>
    <row r="282" ht="14.1" customHeight="1"/>
    <row r="283" ht="14.1" customHeight="1"/>
    <row r="284" ht="14.1" customHeight="1"/>
    <row r="285" ht="14.1" customHeight="1"/>
    <row r="286" ht="14.1" customHeight="1"/>
    <row r="287" ht="14.1" customHeight="1"/>
    <row r="288" ht="14.1" customHeight="1"/>
    <row r="289" ht="14.1" customHeight="1"/>
    <row r="290" ht="14.1" customHeight="1"/>
    <row r="291" ht="14.1" customHeight="1"/>
    <row r="292" ht="14.1" customHeight="1"/>
    <row r="293" ht="14.1" customHeight="1"/>
    <row r="294" ht="14.1" customHeight="1"/>
    <row r="295" ht="14.1" customHeight="1"/>
    <row r="296" ht="14.1" customHeight="1"/>
    <row r="297" ht="14.1" customHeight="1"/>
    <row r="298" ht="14.1" customHeight="1"/>
    <row r="299" ht="14.1" customHeight="1"/>
    <row r="300" ht="14.1" customHeight="1"/>
    <row r="301" ht="14.1" customHeight="1"/>
    <row r="302" ht="14.1" customHeight="1"/>
    <row r="303" ht="14.1" customHeight="1"/>
    <row r="304" ht="14.1" customHeight="1"/>
    <row r="305" ht="14.1" customHeight="1"/>
    <row r="306" ht="14.1" customHeight="1"/>
    <row r="307" ht="14.1" customHeight="1"/>
    <row r="308" ht="14.1" customHeight="1"/>
    <row r="309" ht="14.1" customHeight="1"/>
    <row r="310" ht="14.1" customHeight="1"/>
    <row r="311" ht="14.1" customHeight="1"/>
    <row r="312" ht="14.1" customHeight="1"/>
    <row r="313" ht="14.1" customHeight="1"/>
    <row r="314" ht="14.1" customHeight="1"/>
    <row r="315" ht="14.1" customHeight="1"/>
    <row r="316" ht="14.1" customHeight="1"/>
    <row r="317" ht="14.1" customHeight="1"/>
    <row r="318" ht="14.1" customHeight="1"/>
    <row r="319" ht="14.1" customHeight="1"/>
    <row r="320" ht="14.1" customHeight="1"/>
    <row r="321" ht="14.1" customHeight="1"/>
    <row r="322" ht="14.1" customHeight="1"/>
    <row r="323" ht="14.1" customHeight="1"/>
    <row r="324" ht="14.1" customHeight="1"/>
    <row r="325" ht="14.1" customHeight="1"/>
    <row r="326" ht="14.1" customHeight="1"/>
    <row r="327" ht="14.1" customHeight="1"/>
    <row r="328" ht="14.1" customHeight="1"/>
    <row r="329" ht="14.1" customHeight="1"/>
    <row r="330" ht="14.1" customHeight="1"/>
    <row r="331" ht="14.1" customHeight="1"/>
    <row r="332" ht="14.1" customHeight="1"/>
    <row r="333" ht="14.1" customHeight="1"/>
    <row r="334" ht="14.1" customHeight="1"/>
    <row r="335" ht="14.1" customHeight="1"/>
    <row r="336" ht="14.1" customHeight="1"/>
    <row r="337" ht="14.1" customHeight="1"/>
    <row r="338" ht="14.1" customHeight="1"/>
    <row r="339" ht="14.1" customHeight="1"/>
    <row r="340" ht="14.1" customHeight="1"/>
    <row r="341" ht="14.1" customHeight="1"/>
    <row r="342" ht="14.1" customHeight="1"/>
    <row r="343" ht="14.1" customHeight="1"/>
    <row r="344" ht="14.1" customHeight="1"/>
    <row r="345" ht="14.1" customHeight="1"/>
    <row r="346" ht="14.1" customHeight="1"/>
    <row r="347" ht="14.1" customHeight="1"/>
    <row r="348" ht="14.1" customHeight="1"/>
    <row r="349" ht="14.1" customHeight="1"/>
    <row r="350" ht="14.1" customHeight="1"/>
    <row r="351" ht="14.1" customHeight="1"/>
    <row r="352" ht="14.1" customHeight="1"/>
    <row r="353" ht="14.1" customHeight="1"/>
    <row r="354" ht="14.1" customHeight="1"/>
    <row r="355" ht="14.1" customHeight="1"/>
    <row r="356" ht="14.1" customHeight="1"/>
    <row r="357" ht="14.1" customHeight="1"/>
    <row r="358" ht="14.1" customHeight="1"/>
    <row r="359" ht="14.1" customHeight="1"/>
    <row r="360" ht="14.1" customHeight="1"/>
    <row r="361" ht="14.1" customHeight="1"/>
    <row r="362" ht="14.1" customHeight="1"/>
    <row r="363" ht="14.1" customHeight="1"/>
    <row r="364" ht="14.1" customHeight="1"/>
    <row r="365" ht="14.1" customHeight="1"/>
    <row r="366" ht="14.1" customHeight="1"/>
    <row r="367" ht="14.1" customHeight="1"/>
    <row r="368" ht="14.1" customHeight="1"/>
    <row r="369" ht="14.1" customHeight="1"/>
    <row r="370" ht="14.1" customHeight="1"/>
    <row r="371" ht="14.1" customHeight="1"/>
    <row r="372" ht="14.1" customHeight="1"/>
    <row r="373" ht="14.1" customHeight="1"/>
    <row r="374" ht="14.1" customHeight="1"/>
    <row r="375" ht="14.1" customHeight="1"/>
    <row r="376" ht="14.1" customHeight="1"/>
    <row r="377" ht="14.1" customHeight="1"/>
    <row r="378" ht="14.1" customHeight="1"/>
    <row r="379" ht="14.1" customHeight="1"/>
    <row r="380" ht="14.1" customHeight="1"/>
    <row r="381" ht="14.1" customHeight="1"/>
    <row r="382" ht="14.1" customHeight="1"/>
    <row r="383" ht="14.1" customHeight="1"/>
    <row r="384" ht="14.1" customHeight="1"/>
    <row r="385" ht="14.1" customHeight="1"/>
    <row r="386" ht="14.1" customHeight="1"/>
    <row r="387" ht="14.1" customHeight="1"/>
    <row r="388" ht="14.1" customHeight="1"/>
    <row r="389" ht="14.1" customHeight="1"/>
    <row r="390" ht="14.1" customHeight="1"/>
    <row r="391" ht="14.1" customHeight="1"/>
    <row r="392" ht="14.1" customHeight="1"/>
    <row r="393" ht="14.1" customHeight="1"/>
    <row r="394" ht="14.1" customHeight="1"/>
    <row r="395" ht="14.1" customHeight="1"/>
    <row r="396" ht="14.1" customHeight="1"/>
    <row r="397" ht="14.1" customHeight="1"/>
    <row r="398" ht="14.1" customHeight="1"/>
    <row r="399" ht="14.1" customHeight="1"/>
    <row r="400" ht="14.1" customHeight="1"/>
    <row r="401" ht="14.1" customHeight="1"/>
    <row r="402" ht="14.1" customHeight="1"/>
    <row r="403" ht="14.1" customHeight="1"/>
    <row r="404" ht="14.1" customHeight="1"/>
    <row r="405" ht="14.1" customHeight="1"/>
    <row r="406" ht="14.1" customHeight="1"/>
    <row r="407" ht="14.1" customHeight="1"/>
    <row r="408" ht="14.1" customHeight="1"/>
    <row r="409" ht="14.1" customHeight="1"/>
    <row r="410" ht="14.1" customHeight="1"/>
    <row r="411" ht="14.1" customHeight="1"/>
    <row r="412" ht="14.1" customHeight="1"/>
    <row r="413" ht="14.1" customHeight="1"/>
    <row r="414" ht="14.1" customHeight="1"/>
    <row r="415" ht="14.1" customHeight="1"/>
    <row r="416" ht="14.1" customHeight="1"/>
    <row r="417" ht="14.1" customHeight="1"/>
    <row r="418" ht="14.1" customHeight="1"/>
    <row r="419" ht="14.1" customHeight="1"/>
    <row r="420" ht="14.1" customHeight="1"/>
    <row r="421" ht="14.1" customHeight="1"/>
    <row r="422" ht="14.1" customHeight="1"/>
    <row r="423" ht="14.1" customHeight="1"/>
    <row r="424" ht="14.1" customHeight="1"/>
    <row r="425" ht="14.1" customHeight="1"/>
    <row r="426" ht="14.1" customHeight="1"/>
    <row r="427" ht="14.1" customHeight="1"/>
    <row r="428" ht="14.1" customHeight="1"/>
    <row r="429" ht="14.1" customHeight="1"/>
    <row r="430" ht="14.1" customHeight="1"/>
    <row r="431" ht="14.1" customHeight="1"/>
    <row r="432" ht="14.1" customHeight="1"/>
    <row r="433" ht="14.1" customHeight="1"/>
    <row r="434" ht="14.1" customHeight="1"/>
    <row r="435" ht="14.1" customHeight="1"/>
    <row r="436" ht="14.1" customHeight="1"/>
    <row r="437" ht="14.1" customHeight="1"/>
    <row r="438" ht="14.1" customHeight="1"/>
    <row r="439" ht="14.1" customHeight="1"/>
    <row r="440" ht="14.1" customHeight="1"/>
    <row r="441" ht="14.1" customHeight="1"/>
    <row r="442" ht="14.1" customHeight="1"/>
    <row r="443" ht="14.1" customHeight="1"/>
    <row r="444" ht="14.1" customHeight="1"/>
    <row r="445" ht="14.1" customHeight="1"/>
    <row r="446" ht="14.1" customHeight="1"/>
    <row r="447" ht="14.1" customHeight="1"/>
    <row r="448" ht="14.1" customHeight="1"/>
    <row r="449" ht="14.1" customHeight="1"/>
    <row r="450" ht="14.1" customHeight="1"/>
    <row r="451" ht="14.1" customHeight="1"/>
    <row r="452" ht="14.1" customHeight="1"/>
    <row r="453" ht="14.1" customHeight="1"/>
    <row r="454" ht="14.1" customHeight="1"/>
    <row r="455" ht="14.1" customHeight="1"/>
    <row r="456" ht="14.1" customHeight="1"/>
    <row r="457" ht="14.1" customHeight="1"/>
    <row r="458" ht="14.1" customHeight="1"/>
    <row r="459" ht="14.1" customHeight="1"/>
    <row r="460" ht="14.1" customHeight="1"/>
    <row r="461" ht="14.1" customHeight="1"/>
    <row r="462" ht="14.1" customHeight="1"/>
    <row r="463" ht="14.1" customHeight="1"/>
    <row r="464" ht="14.1" customHeight="1"/>
    <row r="465" ht="14.1" customHeight="1"/>
    <row r="466" ht="14.1" customHeight="1"/>
    <row r="467" ht="14.1" customHeight="1"/>
    <row r="468" ht="14.1" customHeight="1"/>
    <row r="469" ht="14.1" customHeight="1"/>
    <row r="470" ht="14.1" customHeight="1"/>
    <row r="471" ht="14.1" customHeight="1"/>
    <row r="472" ht="14.1" customHeight="1"/>
    <row r="473" ht="14.1" customHeight="1"/>
    <row r="474" ht="14.1" customHeight="1"/>
    <row r="475" ht="14.1" customHeight="1"/>
    <row r="476" ht="14.1" customHeight="1"/>
  </sheetData>
  <mergeCells count="26">
    <mergeCell ref="K6:K7"/>
    <mergeCell ref="N6:N7"/>
    <mergeCell ref="O6:O7"/>
    <mergeCell ref="P6:P7"/>
    <mergeCell ref="B6:C7"/>
    <mergeCell ref="D6:D7"/>
    <mergeCell ref="E6:E7"/>
    <mergeCell ref="F6:F7"/>
    <mergeCell ref="H6:H7"/>
    <mergeCell ref="I6:I7"/>
    <mergeCell ref="C56:P56"/>
    <mergeCell ref="G106:G107"/>
    <mergeCell ref="H106:H107"/>
    <mergeCell ref="B42:C42"/>
    <mergeCell ref="B43:C43"/>
    <mergeCell ref="C48:P48"/>
    <mergeCell ref="C49:P49"/>
    <mergeCell ref="C50:P50"/>
    <mergeCell ref="C51:P51"/>
    <mergeCell ref="C55:P55"/>
    <mergeCell ref="R17:AA17"/>
    <mergeCell ref="C52:P52"/>
    <mergeCell ref="C53:P53"/>
    <mergeCell ref="C54:P54"/>
    <mergeCell ref="B37:C37"/>
    <mergeCell ref="B38:C38"/>
  </mergeCells>
  <phoneticPr fontId="6" type="noConversion"/>
  <conditionalFormatting sqref="P33">
    <cfRule type="expression" dxfId="27" priority="4">
      <formula>#REF!=2</formula>
    </cfRule>
  </conditionalFormatting>
  <conditionalFormatting sqref="P33">
    <cfRule type="expression" dxfId="26" priority="3">
      <formula>#REF!=1</formula>
    </cfRule>
  </conditionalFormatting>
  <conditionalFormatting sqref="N8:N27">
    <cfRule type="expression" dxfId="25" priority="1">
      <formula>#REF!=1</formula>
    </cfRule>
  </conditionalFormatting>
  <conditionalFormatting sqref="I24:I25 B24:H27 B9:P14 G8:P8 B8 E8 N8:N27 J15:P27 B15:I23">
    <cfRule type="expression" dxfId="24" priority="2">
      <formula>#REF!=2</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386" r:id="rId4" name="Drop Down 2">
              <controlPr defaultSize="0" autoLine="0" autoPict="0">
                <anchor moveWithCells="1">
                  <from>
                    <xdr:col>17</xdr:col>
                    <xdr:colOff>9525</xdr:colOff>
                    <xdr:row>8</xdr:row>
                    <xdr:rowOff>0</xdr:rowOff>
                  </from>
                  <to>
                    <xdr:col>17</xdr:col>
                    <xdr:colOff>1076325</xdr:colOff>
                    <xdr:row>9</xdr:row>
                    <xdr:rowOff>19050</xdr:rowOff>
                  </to>
                </anchor>
              </controlPr>
            </control>
          </mc:Choice>
        </mc:AlternateContent>
        <mc:AlternateContent xmlns:mc="http://schemas.openxmlformats.org/markup-compatibility/2006">
          <mc:Choice Requires="x14">
            <control shapeId="16387" r:id="rId5" name="Drop Down 3">
              <controlPr defaultSize="0" autoLine="0" autoPict="0">
                <anchor moveWithCells="1">
                  <from>
                    <xdr:col>17</xdr:col>
                    <xdr:colOff>9525</xdr:colOff>
                    <xdr:row>10</xdr:row>
                    <xdr:rowOff>0</xdr:rowOff>
                  </from>
                  <to>
                    <xdr:col>17</xdr:col>
                    <xdr:colOff>1076325</xdr:colOff>
                    <xdr:row>11</xdr:row>
                    <xdr:rowOff>19050</xdr:rowOff>
                  </to>
                </anchor>
              </controlPr>
            </control>
          </mc:Choice>
        </mc:AlternateContent>
        <mc:AlternateContent xmlns:mc="http://schemas.openxmlformats.org/markup-compatibility/2006">
          <mc:Choice Requires="x14">
            <control shapeId="16388" r:id="rId6" name="Drop Down 4">
              <controlPr defaultSize="0" autoLine="0" autoPict="0">
                <anchor moveWithCells="1">
                  <from>
                    <xdr:col>17</xdr:col>
                    <xdr:colOff>9525</xdr:colOff>
                    <xdr:row>12</xdr:row>
                    <xdr:rowOff>0</xdr:rowOff>
                  </from>
                  <to>
                    <xdr:col>17</xdr:col>
                    <xdr:colOff>1076325</xdr:colOff>
                    <xdr:row>13</xdr:row>
                    <xdr:rowOff>19050</xdr:rowOff>
                  </to>
                </anchor>
              </controlPr>
            </control>
          </mc:Choice>
        </mc:AlternateContent>
        <mc:AlternateContent xmlns:mc="http://schemas.openxmlformats.org/markup-compatibility/2006">
          <mc:Choice Requires="x14">
            <control shapeId="16389" r:id="rId7" name="Drop Down 5">
              <controlPr defaultSize="0" autoLine="0" autoPict="0">
                <anchor moveWithCells="1">
                  <from>
                    <xdr:col>17</xdr:col>
                    <xdr:colOff>9525</xdr:colOff>
                    <xdr:row>14</xdr:row>
                    <xdr:rowOff>0</xdr:rowOff>
                  </from>
                  <to>
                    <xdr:col>17</xdr:col>
                    <xdr:colOff>1076325</xdr:colOff>
                    <xdr:row>15</xdr:row>
                    <xdr:rowOff>19050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0000"/>
  </sheetPr>
  <dimension ref="A1"/>
  <sheetViews>
    <sheetView showGridLines="0" topLeftCell="D1" workbookViewId="0"/>
  </sheetViews>
  <sheetFormatPr defaultRowHeight="16.5"/>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rgb="FFB2B2B2"/>
  </sheetPr>
  <dimension ref="B1:T28"/>
  <sheetViews>
    <sheetView showGridLines="0" zoomScaleNormal="100" workbookViewId="0">
      <selection activeCell="F19" sqref="F19"/>
    </sheetView>
  </sheetViews>
  <sheetFormatPr defaultRowHeight="16.5"/>
  <cols>
    <col min="1" max="1" width="1.625" customWidth="1"/>
    <col min="2" max="2" width="8.625" customWidth="1"/>
    <col min="3" max="4" width="14.625" customWidth="1"/>
    <col min="5" max="10" width="12.625" customWidth="1"/>
    <col min="11" max="11" width="5.625" customWidth="1"/>
    <col min="12" max="12" width="8.625" customWidth="1"/>
    <col min="13" max="14" width="15.625" customWidth="1"/>
    <col min="15" max="20" width="12.625" customWidth="1"/>
  </cols>
  <sheetData>
    <row r="1" spans="2:20" ht="27" customHeight="1">
      <c r="B1" s="6" t="s">
        <v>11686</v>
      </c>
      <c r="C1" s="1"/>
      <c r="D1" s="1"/>
      <c r="E1" s="1"/>
      <c r="F1" s="1"/>
      <c r="G1" s="1"/>
      <c r="H1" s="1"/>
      <c r="I1" s="1"/>
      <c r="J1" s="1"/>
      <c r="K1" s="1"/>
      <c r="L1" s="6"/>
      <c r="M1" s="1"/>
      <c r="N1" s="1"/>
      <c r="O1" s="1"/>
      <c r="P1" s="1"/>
      <c r="Q1" s="1"/>
      <c r="R1" s="1"/>
      <c r="S1" s="1"/>
      <c r="T1" s="1"/>
    </row>
    <row r="2" spans="2:20" ht="21" customHeight="1">
      <c r="B2" s="7" t="s">
        <v>13504</v>
      </c>
      <c r="C2" s="2"/>
      <c r="D2" s="2"/>
      <c r="E2" s="2"/>
      <c r="F2" s="2"/>
      <c r="G2" s="2"/>
      <c r="H2" s="2"/>
      <c r="I2" s="2"/>
      <c r="J2" s="2"/>
      <c r="K2" s="2"/>
      <c r="L2" s="7"/>
      <c r="M2" s="2"/>
      <c r="N2" s="2"/>
      <c r="O2" s="2"/>
      <c r="P2" s="2"/>
      <c r="Q2" s="2"/>
      <c r="R2" s="2"/>
      <c r="S2" s="2"/>
      <c r="T2" s="2"/>
    </row>
    <row r="5" spans="2:20">
      <c r="B5" s="13" t="s">
        <v>13505</v>
      </c>
      <c r="L5" s="13"/>
    </row>
    <row r="7" spans="2:20">
      <c r="B7" s="650" t="s">
        <v>11767</v>
      </c>
      <c r="C7" s="650" t="s">
        <v>11768</v>
      </c>
      <c r="D7" s="650" t="s">
        <v>11769</v>
      </c>
      <c r="E7" s="320" t="s">
        <v>13506</v>
      </c>
      <c r="F7" s="320"/>
      <c r="G7" s="320" t="s">
        <v>13507</v>
      </c>
      <c r="H7" s="320"/>
      <c r="I7" s="320" t="s">
        <v>13508</v>
      </c>
      <c r="J7" s="320"/>
    </row>
    <row r="8" spans="2:20">
      <c r="B8" s="651"/>
      <c r="C8" s="651"/>
      <c r="D8" s="651"/>
      <c r="E8" s="193" t="s">
        <v>13509</v>
      </c>
      <c r="F8" s="193" t="s">
        <v>13510</v>
      </c>
      <c r="G8" s="193" t="s">
        <v>13509</v>
      </c>
      <c r="H8" s="193" t="s">
        <v>13510</v>
      </c>
      <c r="I8" s="193" t="s">
        <v>13509</v>
      </c>
      <c r="J8" s="193" t="s">
        <v>13510</v>
      </c>
    </row>
    <row r="9" spans="2:20">
      <c r="B9" s="282">
        <v>1</v>
      </c>
      <c r="C9" s="283" t="s">
        <v>11706</v>
      </c>
      <c r="D9" s="283" t="s">
        <v>11707</v>
      </c>
      <c r="E9" s="282">
        <v>0.83117240000000003</v>
      </c>
      <c r="F9" s="282">
        <v>0.88743939999999999</v>
      </c>
      <c r="G9" s="282">
        <v>0.89485179999999998</v>
      </c>
      <c r="H9" s="282">
        <v>0.92989189999999999</v>
      </c>
      <c r="I9" s="282">
        <v>1.1406229999999999</v>
      </c>
      <c r="J9" s="282">
        <v>1.0937380000000001</v>
      </c>
    </row>
    <row r="10" spans="2:20">
      <c r="B10" s="282">
        <v>2</v>
      </c>
      <c r="C10" s="283" t="s">
        <v>11715</v>
      </c>
      <c r="D10" s="283" t="s">
        <v>10361</v>
      </c>
      <c r="E10" s="282">
        <v>0.99150280000000002</v>
      </c>
      <c r="F10" s="282">
        <v>0.99432529999999997</v>
      </c>
      <c r="G10" s="282">
        <v>1.19536</v>
      </c>
      <c r="H10" s="282">
        <v>1.130228</v>
      </c>
      <c r="I10" s="282">
        <v>1.3838539999999999</v>
      </c>
      <c r="J10" s="282">
        <v>1.25589</v>
      </c>
    </row>
    <row r="11" spans="2:20">
      <c r="B11" s="282">
        <v>3</v>
      </c>
      <c r="C11" s="283" t="s">
        <v>11718</v>
      </c>
      <c r="D11" s="283" t="s">
        <v>6101</v>
      </c>
      <c r="E11" s="282">
        <v>0.76788749999999995</v>
      </c>
      <c r="F11" s="282">
        <v>0.8452499</v>
      </c>
      <c r="G11" s="282">
        <v>0.67106560000000004</v>
      </c>
      <c r="H11" s="282">
        <v>0.78070260000000002</v>
      </c>
      <c r="I11" s="282">
        <v>0.74192970000000003</v>
      </c>
      <c r="J11" s="282">
        <v>0.82794480000000004</v>
      </c>
    </row>
    <row r="12" spans="2:20">
      <c r="B12" s="282">
        <v>4</v>
      </c>
      <c r="C12" s="283" t="s">
        <v>11720</v>
      </c>
      <c r="D12" s="283" t="s">
        <v>9613</v>
      </c>
      <c r="E12" s="282">
        <v>1.382226</v>
      </c>
      <c r="F12" s="282">
        <v>1.2548049999999999</v>
      </c>
      <c r="G12" s="282">
        <v>1.2833669999999999</v>
      </c>
      <c r="H12" s="282">
        <v>1.1888989999999999</v>
      </c>
      <c r="I12" s="282">
        <v>1.234747</v>
      </c>
      <c r="J12" s="282">
        <v>1.1564859999999999</v>
      </c>
    </row>
    <row r="13" spans="2:20">
      <c r="B13" s="282">
        <v>5</v>
      </c>
      <c r="C13" s="283" t="s">
        <v>11722</v>
      </c>
      <c r="D13" s="283" t="s">
        <v>8902</v>
      </c>
      <c r="E13" s="282">
        <v>1.0113369999999999</v>
      </c>
      <c r="F13" s="282">
        <v>1.0075480000000001</v>
      </c>
      <c r="G13" s="282">
        <v>1.2530950000000001</v>
      </c>
      <c r="H13" s="282">
        <v>1.1687190000000001</v>
      </c>
      <c r="I13" s="282">
        <v>1.8384210000000001</v>
      </c>
      <c r="J13" s="282">
        <v>1.558932</v>
      </c>
    </row>
    <row r="14" spans="2:20">
      <c r="B14" s="282">
        <v>6</v>
      </c>
      <c r="C14" s="283" t="s">
        <v>11724</v>
      </c>
      <c r="D14" s="283" t="s">
        <v>325</v>
      </c>
      <c r="E14" s="282">
        <v>1.2132080000000001</v>
      </c>
      <c r="F14" s="282">
        <v>1.1421269999999999</v>
      </c>
      <c r="G14" s="282">
        <v>1.232912</v>
      </c>
      <c r="H14" s="282">
        <v>1.1552629999999999</v>
      </c>
      <c r="I14" s="282">
        <v>1.490394</v>
      </c>
      <c r="J14" s="282">
        <v>1.326916</v>
      </c>
    </row>
    <row r="15" spans="2:20">
      <c r="B15" s="282">
        <v>7</v>
      </c>
      <c r="C15" s="283" t="s">
        <v>11726</v>
      </c>
      <c r="D15" s="283" t="s">
        <v>5512</v>
      </c>
      <c r="E15" s="282">
        <v>1.015263</v>
      </c>
      <c r="F15" s="282">
        <v>1.010165</v>
      </c>
      <c r="G15" s="282">
        <v>1.556203</v>
      </c>
      <c r="H15" s="282">
        <v>1.370789</v>
      </c>
      <c r="I15" s="282">
        <v>2.8775080000000002</v>
      </c>
      <c r="J15" s="282">
        <v>2.2516500000000002</v>
      </c>
    </row>
    <row r="16" spans="2:20">
      <c r="B16" s="282">
        <v>8</v>
      </c>
      <c r="C16" s="283" t="s">
        <v>11728</v>
      </c>
      <c r="D16" s="283" t="s">
        <v>9436</v>
      </c>
      <c r="E16" s="282">
        <v>1.904514</v>
      </c>
      <c r="F16" s="282">
        <v>1.6029929999999999</v>
      </c>
      <c r="G16" s="282">
        <v>1.6443620000000001</v>
      </c>
      <c r="H16" s="282">
        <v>1.4295599999999999</v>
      </c>
      <c r="I16" s="282">
        <v>1.571312</v>
      </c>
      <c r="J16" s="282">
        <v>1.3808609999999999</v>
      </c>
    </row>
    <row r="17" spans="2:10">
      <c r="B17" s="282">
        <v>9</v>
      </c>
      <c r="C17" s="283" t="s">
        <v>11730</v>
      </c>
      <c r="D17" s="283" t="s">
        <v>11731</v>
      </c>
      <c r="E17" s="282">
        <v>1.6024999506751176</v>
      </c>
      <c r="F17" s="282">
        <v>1.4016526171170738</v>
      </c>
      <c r="G17" s="282">
        <v>1.1149196554007523</v>
      </c>
      <c r="H17" s="282">
        <v>1.0766023374694655</v>
      </c>
      <c r="I17" s="282">
        <v>1.2835837245329691</v>
      </c>
      <c r="J17" s="282">
        <v>1.1890439257971492</v>
      </c>
    </row>
    <row r="18" spans="2:10">
      <c r="B18" s="282">
        <v>10</v>
      </c>
      <c r="C18" s="283" t="s">
        <v>11737</v>
      </c>
      <c r="D18" s="283" t="s">
        <v>11738</v>
      </c>
      <c r="E18" s="282">
        <v>1.0753831718273579</v>
      </c>
      <c r="F18" s="282">
        <v>1.0502449453304266</v>
      </c>
      <c r="G18" s="282">
        <v>1.0481267800694309</v>
      </c>
      <c r="H18" s="282">
        <v>1.0320741992010869</v>
      </c>
      <c r="I18" s="282">
        <v>1.2055823097850826</v>
      </c>
      <c r="J18" s="282">
        <v>1.1370435026413233</v>
      </c>
    </row>
    <row r="19" spans="2:10">
      <c r="B19" s="282">
        <v>11</v>
      </c>
      <c r="C19" s="283" t="s">
        <v>11740</v>
      </c>
      <c r="D19" s="283" t="s">
        <v>11741</v>
      </c>
      <c r="E19" s="282">
        <v>0.59496909519124508</v>
      </c>
      <c r="F19" s="282">
        <v>0.7299720970001955</v>
      </c>
      <c r="G19" s="282">
        <v>0.85523767320044042</v>
      </c>
      <c r="H19" s="282">
        <v>0.90348274721580568</v>
      </c>
      <c r="I19" s="282">
        <v>0.8206963442048768</v>
      </c>
      <c r="J19" s="282">
        <v>0.88045542482762318</v>
      </c>
    </row>
    <row r="20" spans="2:10">
      <c r="B20" s="282">
        <v>12</v>
      </c>
      <c r="C20" s="283" t="s">
        <v>11745</v>
      </c>
      <c r="D20" s="283" t="s">
        <v>11746</v>
      </c>
      <c r="E20" s="282">
        <v>1.9249052395997552</v>
      </c>
      <c r="F20" s="282">
        <v>1.6165873270315729</v>
      </c>
      <c r="G20" s="282">
        <v>1.5199609825497111</v>
      </c>
      <c r="H20" s="282">
        <v>1.3466271886265906</v>
      </c>
      <c r="I20" s="282">
        <v>1.513819425447432</v>
      </c>
      <c r="J20" s="282">
        <v>1.3425328581687852</v>
      </c>
    </row>
    <row r="21" spans="2:10">
      <c r="B21" s="282">
        <v>13</v>
      </c>
      <c r="C21" s="283" t="s">
        <v>11685</v>
      </c>
      <c r="D21" s="283" t="s">
        <v>11685</v>
      </c>
      <c r="E21" s="282" t="s">
        <v>11685</v>
      </c>
      <c r="F21" s="282" t="s">
        <v>11685</v>
      </c>
      <c r="G21" s="282" t="s">
        <v>11685</v>
      </c>
      <c r="H21" s="282" t="s">
        <v>11685</v>
      </c>
      <c r="I21" s="282" t="s">
        <v>11685</v>
      </c>
      <c r="J21" s="282" t="s">
        <v>11685</v>
      </c>
    </row>
    <row r="22" spans="2:10">
      <c r="B22" s="282">
        <v>14</v>
      </c>
      <c r="C22" s="283" t="s">
        <v>11685</v>
      </c>
      <c r="D22" s="283" t="s">
        <v>11685</v>
      </c>
      <c r="E22" s="282" t="s">
        <v>11685</v>
      </c>
      <c r="F22" s="282" t="s">
        <v>11685</v>
      </c>
      <c r="G22" s="282" t="s">
        <v>11685</v>
      </c>
      <c r="H22" s="282" t="s">
        <v>11685</v>
      </c>
      <c r="I22" s="282" t="s">
        <v>11685</v>
      </c>
      <c r="J22" s="282" t="s">
        <v>11685</v>
      </c>
    </row>
    <row r="23" spans="2:10">
      <c r="B23" s="282">
        <v>15</v>
      </c>
      <c r="C23" s="283" t="s">
        <v>11685</v>
      </c>
      <c r="D23" s="283" t="s">
        <v>11685</v>
      </c>
      <c r="E23" s="282" t="s">
        <v>11685</v>
      </c>
      <c r="F23" s="282" t="s">
        <v>11685</v>
      </c>
      <c r="G23" s="282" t="s">
        <v>11685</v>
      </c>
      <c r="H23" s="282" t="s">
        <v>11685</v>
      </c>
      <c r="I23" s="282" t="s">
        <v>11685</v>
      </c>
      <c r="J23" s="282" t="s">
        <v>11685</v>
      </c>
    </row>
    <row r="24" spans="2:10">
      <c r="B24" s="282">
        <v>16</v>
      </c>
      <c r="C24" s="283" t="s">
        <v>11685</v>
      </c>
      <c r="D24" s="283" t="s">
        <v>11685</v>
      </c>
      <c r="E24" s="282" t="s">
        <v>11685</v>
      </c>
      <c r="F24" s="282" t="s">
        <v>11685</v>
      </c>
      <c r="G24" s="282" t="s">
        <v>11685</v>
      </c>
      <c r="H24" s="282" t="s">
        <v>11685</v>
      </c>
      <c r="I24" s="282" t="s">
        <v>11685</v>
      </c>
      <c r="J24" s="282" t="s">
        <v>11685</v>
      </c>
    </row>
    <row r="25" spans="2:10">
      <c r="B25" s="282">
        <v>17</v>
      </c>
      <c r="C25" s="283" t="s">
        <v>11685</v>
      </c>
      <c r="D25" s="283" t="s">
        <v>11685</v>
      </c>
      <c r="E25" s="282" t="s">
        <v>11685</v>
      </c>
      <c r="F25" s="282" t="s">
        <v>11685</v>
      </c>
      <c r="G25" s="282" t="s">
        <v>11685</v>
      </c>
      <c r="H25" s="282" t="s">
        <v>11685</v>
      </c>
      <c r="I25" s="282" t="s">
        <v>11685</v>
      </c>
      <c r="J25" s="282" t="s">
        <v>11685</v>
      </c>
    </row>
    <row r="26" spans="2:10">
      <c r="B26" s="282">
        <v>18</v>
      </c>
      <c r="C26" s="283" t="s">
        <v>11685</v>
      </c>
      <c r="D26" s="283" t="s">
        <v>11685</v>
      </c>
      <c r="E26" s="282" t="s">
        <v>11685</v>
      </c>
      <c r="F26" s="282" t="s">
        <v>11685</v>
      </c>
      <c r="G26" s="282" t="s">
        <v>11685</v>
      </c>
      <c r="H26" s="282" t="s">
        <v>11685</v>
      </c>
      <c r="I26" s="282" t="s">
        <v>11685</v>
      </c>
      <c r="J26" s="282" t="s">
        <v>11685</v>
      </c>
    </row>
    <row r="27" spans="2:10">
      <c r="B27" s="282">
        <v>19</v>
      </c>
      <c r="C27" s="283" t="s">
        <v>11685</v>
      </c>
      <c r="D27" s="283" t="s">
        <v>11685</v>
      </c>
      <c r="E27" s="282" t="s">
        <v>11685</v>
      </c>
      <c r="F27" s="282" t="s">
        <v>11685</v>
      </c>
      <c r="G27" s="282" t="s">
        <v>11685</v>
      </c>
      <c r="H27" s="282" t="s">
        <v>11685</v>
      </c>
      <c r="I27" s="282" t="s">
        <v>11685</v>
      </c>
      <c r="J27" s="282" t="s">
        <v>11685</v>
      </c>
    </row>
    <row r="28" spans="2:10">
      <c r="B28" s="282">
        <v>20</v>
      </c>
      <c r="C28" s="283" t="s">
        <v>11685</v>
      </c>
      <c r="D28" s="283" t="s">
        <v>11685</v>
      </c>
      <c r="E28" s="282" t="s">
        <v>11685</v>
      </c>
      <c r="F28" s="282" t="s">
        <v>11685</v>
      </c>
      <c r="G28" s="282" t="s">
        <v>11685</v>
      </c>
      <c r="H28" s="282" t="s">
        <v>11685</v>
      </c>
      <c r="I28" s="282" t="s">
        <v>11685</v>
      </c>
      <c r="J28" s="282" t="s">
        <v>11685</v>
      </c>
    </row>
  </sheetData>
  <mergeCells count="3">
    <mergeCell ref="D7:D8"/>
    <mergeCell ref="C7:C8"/>
    <mergeCell ref="B7:B8"/>
  </mergeCells>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
    <tabColor rgb="FFB2B2B2"/>
  </sheetPr>
  <dimension ref="B1:K34"/>
  <sheetViews>
    <sheetView showGridLines="0" zoomScaleNormal="100" workbookViewId="0">
      <selection activeCell="F19" sqref="F19"/>
    </sheetView>
  </sheetViews>
  <sheetFormatPr defaultRowHeight="16.5"/>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c r="B1" s="6" t="s">
        <v>11686</v>
      </c>
      <c r="C1" s="1"/>
      <c r="D1" s="1"/>
      <c r="E1" s="1"/>
      <c r="F1" s="1"/>
      <c r="G1" s="1"/>
      <c r="H1" s="1"/>
      <c r="I1" s="1"/>
      <c r="J1" s="1"/>
      <c r="K1" s="1"/>
    </row>
    <row r="2" spans="2:11" ht="21" customHeight="1">
      <c r="B2" s="7" t="s">
        <v>13511</v>
      </c>
      <c r="C2" s="2"/>
      <c r="D2" s="2"/>
      <c r="E2" s="2"/>
      <c r="F2" s="2"/>
      <c r="G2" s="2"/>
      <c r="H2" s="2"/>
      <c r="I2" s="2"/>
      <c r="J2" s="2"/>
      <c r="K2" s="2"/>
    </row>
    <row r="3" spans="2:11" s="3" customFormat="1" ht="15" customHeight="1">
      <c r="B3" s="4"/>
    </row>
    <row r="4" spans="2:11" s="3" customFormat="1" ht="15" customHeight="1">
      <c r="B4" s="9"/>
      <c r="F4" s="9" t="s">
        <v>11776</v>
      </c>
      <c r="H4" s="8"/>
    </row>
    <row r="5" spans="2:11" s="3" customFormat="1" ht="15" customHeight="1">
      <c r="B5" s="652" t="s">
        <v>13512</v>
      </c>
      <c r="C5" s="652"/>
      <c r="D5" s="10">
        <v>20201201</v>
      </c>
      <c r="F5" s="3" t="s">
        <v>13513</v>
      </c>
    </row>
    <row r="6" spans="2:11" s="3" customFormat="1" ht="15" customHeight="1">
      <c r="B6" s="652" t="s">
        <v>13514</v>
      </c>
      <c r="C6" s="652"/>
      <c r="D6" s="10">
        <v>20221130</v>
      </c>
      <c r="F6" s="3" t="s">
        <v>13515</v>
      </c>
    </row>
    <row r="7" spans="2:11" s="3" customFormat="1" ht="15" customHeight="1">
      <c r="B7" s="652" t="s">
        <v>13516</v>
      </c>
      <c r="C7" s="652"/>
      <c r="D7" s="10" t="s">
        <v>13517</v>
      </c>
      <c r="F7" s="3" t="s">
        <v>13518</v>
      </c>
    </row>
    <row r="8" spans="2:11" s="3" customFormat="1" ht="15" customHeight="1">
      <c r="F8" s="3" t="s">
        <v>13519</v>
      </c>
    </row>
    <row r="9" spans="2:11" s="3" customFormat="1" ht="15" customHeight="1">
      <c r="F9" s="3" t="s">
        <v>13520</v>
      </c>
    </row>
    <row r="10" spans="2:11" s="3" customFormat="1" ht="15" customHeight="1">
      <c r="I10" s="11"/>
      <c r="J10" s="11"/>
      <c r="K10" s="11"/>
    </row>
    <row r="11" spans="2:11" s="3" customFormat="1" ht="15" customHeight="1">
      <c r="B11" s="193" t="s">
        <v>11767</v>
      </c>
      <c r="C11" s="193" t="s">
        <v>11768</v>
      </c>
      <c r="D11" s="193" t="s">
        <v>13521</v>
      </c>
      <c r="E11" s="193" t="s">
        <v>11770</v>
      </c>
      <c r="F11" s="193" t="s">
        <v>13509</v>
      </c>
      <c r="G11" s="193" t="s">
        <v>13510</v>
      </c>
      <c r="I11" s="11"/>
      <c r="J11" s="11"/>
      <c r="K11" s="11"/>
    </row>
    <row r="12" spans="2:11" s="3" customFormat="1" ht="15" customHeight="1">
      <c r="B12" s="282">
        <v>1</v>
      </c>
      <c r="C12" s="282" t="s">
        <v>11706</v>
      </c>
      <c r="D12" s="282" t="s">
        <v>11707</v>
      </c>
      <c r="E12" s="282" t="s">
        <v>11708</v>
      </c>
      <c r="F12" s="284">
        <v>0.83117240000000003</v>
      </c>
      <c r="G12" s="284">
        <v>0.88743939999999999</v>
      </c>
      <c r="I12" s="11"/>
      <c r="J12" s="11"/>
      <c r="K12" s="11"/>
    </row>
    <row r="13" spans="2:11" s="3" customFormat="1" ht="15" customHeight="1">
      <c r="B13" s="282">
        <v>2</v>
      </c>
      <c r="C13" s="282" t="s">
        <v>11715</v>
      </c>
      <c r="D13" s="282" t="s">
        <v>10361</v>
      </c>
      <c r="E13" s="282" t="s">
        <v>11708</v>
      </c>
      <c r="F13" s="284">
        <v>0.99150280000000002</v>
      </c>
      <c r="G13" s="284">
        <v>0.99432529999999997</v>
      </c>
      <c r="I13" s="11"/>
      <c r="J13" s="11"/>
      <c r="K13" s="11"/>
    </row>
    <row r="14" spans="2:11" s="3" customFormat="1" ht="15" customHeight="1">
      <c r="B14" s="282">
        <v>3</v>
      </c>
      <c r="C14" s="282" t="s">
        <v>11718</v>
      </c>
      <c r="D14" s="282" t="s">
        <v>6101</v>
      </c>
      <c r="E14" s="282" t="s">
        <v>11708</v>
      </c>
      <c r="F14" s="284">
        <v>0.76788749999999995</v>
      </c>
      <c r="G14" s="284">
        <v>0.8452499</v>
      </c>
      <c r="I14" s="11"/>
      <c r="J14" s="11"/>
      <c r="K14" s="11"/>
    </row>
    <row r="15" spans="2:11" s="3" customFormat="1" ht="15" customHeight="1">
      <c r="B15" s="282">
        <v>4</v>
      </c>
      <c r="C15" s="282" t="s">
        <v>11720</v>
      </c>
      <c r="D15" s="282" t="s">
        <v>9613</v>
      </c>
      <c r="E15" s="282" t="s">
        <v>11708</v>
      </c>
      <c r="F15" s="284">
        <v>1.382226</v>
      </c>
      <c r="G15" s="284">
        <v>1.2548049999999999</v>
      </c>
      <c r="I15" s="11"/>
      <c r="J15" s="11"/>
      <c r="K15" s="11"/>
    </row>
    <row r="16" spans="2:11" s="3" customFormat="1" ht="15" customHeight="1">
      <c r="B16" s="282">
        <v>5</v>
      </c>
      <c r="C16" s="282" t="s">
        <v>11722</v>
      </c>
      <c r="D16" s="282" t="s">
        <v>8902</v>
      </c>
      <c r="E16" s="282" t="s">
        <v>11708</v>
      </c>
      <c r="F16" s="284">
        <v>1.0113369999999999</v>
      </c>
      <c r="G16" s="284">
        <v>1.0075480000000001</v>
      </c>
      <c r="I16" s="11"/>
      <c r="J16" s="11"/>
      <c r="K16" s="11"/>
    </row>
    <row r="17" spans="2:11" s="3" customFormat="1" ht="15" customHeight="1">
      <c r="B17" s="282">
        <v>6</v>
      </c>
      <c r="C17" s="282" t="s">
        <v>11724</v>
      </c>
      <c r="D17" s="282" t="s">
        <v>325</v>
      </c>
      <c r="E17" s="282" t="s">
        <v>11708</v>
      </c>
      <c r="F17" s="284">
        <v>1.2132080000000001</v>
      </c>
      <c r="G17" s="284">
        <v>1.1421269999999999</v>
      </c>
      <c r="I17" s="11"/>
      <c r="J17" s="11"/>
      <c r="K17" s="11"/>
    </row>
    <row r="18" spans="2:11" s="3" customFormat="1" ht="15" customHeight="1">
      <c r="B18" s="282">
        <v>7</v>
      </c>
      <c r="C18" s="282" t="s">
        <v>11726</v>
      </c>
      <c r="D18" s="282" t="s">
        <v>5512</v>
      </c>
      <c r="E18" s="282" t="s">
        <v>11708</v>
      </c>
      <c r="F18" s="284">
        <v>1.015263</v>
      </c>
      <c r="G18" s="284">
        <v>1.010165</v>
      </c>
      <c r="I18" s="11"/>
      <c r="J18" s="11"/>
      <c r="K18" s="11"/>
    </row>
    <row r="19" spans="2:11" s="3" customFormat="1" ht="15" customHeight="1">
      <c r="B19" s="282">
        <v>8</v>
      </c>
      <c r="C19" s="282" t="s">
        <v>11728</v>
      </c>
      <c r="D19" s="282" t="s">
        <v>9436</v>
      </c>
      <c r="E19" s="282" t="s">
        <v>11708</v>
      </c>
      <c r="F19" s="284">
        <v>1.904514</v>
      </c>
      <c r="G19" s="284">
        <v>1.6029929999999999</v>
      </c>
      <c r="I19" s="11"/>
      <c r="J19" s="11"/>
      <c r="K19" s="11"/>
    </row>
    <row r="20" spans="2:11" s="3" customFormat="1" ht="15" customHeight="1">
      <c r="B20" s="282">
        <v>9</v>
      </c>
      <c r="C20" s="282" t="s">
        <v>11730</v>
      </c>
      <c r="D20" s="282" t="s">
        <v>11731</v>
      </c>
      <c r="E20" s="282" t="s">
        <v>11732</v>
      </c>
      <c r="F20" s="284">
        <v>1.6024999506751176</v>
      </c>
      <c r="G20" s="284">
        <v>1.4016526171170738</v>
      </c>
      <c r="I20" s="11"/>
      <c r="J20" s="11"/>
      <c r="K20" s="11"/>
    </row>
    <row r="21" spans="2:11" s="3" customFormat="1" ht="15" customHeight="1">
      <c r="B21" s="282">
        <v>10</v>
      </c>
      <c r="C21" s="282" t="s">
        <v>11737</v>
      </c>
      <c r="D21" s="282" t="s">
        <v>11738</v>
      </c>
      <c r="E21" s="282" t="s">
        <v>11732</v>
      </c>
      <c r="F21" s="284">
        <v>1.0753831718273579</v>
      </c>
      <c r="G21" s="284">
        <v>1.0502449453304266</v>
      </c>
      <c r="I21" s="11"/>
      <c r="J21" s="11"/>
      <c r="K21" s="11"/>
    </row>
    <row r="22" spans="2:11" s="3" customFormat="1" ht="15" customHeight="1">
      <c r="B22" s="282">
        <v>11</v>
      </c>
      <c r="C22" s="282" t="s">
        <v>11740</v>
      </c>
      <c r="D22" s="282" t="s">
        <v>11741</v>
      </c>
      <c r="E22" s="282" t="s">
        <v>11732</v>
      </c>
      <c r="F22" s="284">
        <v>0.59496909519124508</v>
      </c>
      <c r="G22" s="284">
        <v>0.7299720970001955</v>
      </c>
      <c r="I22" s="11"/>
      <c r="J22" s="11"/>
      <c r="K22" s="11"/>
    </row>
    <row r="23" spans="2:11" s="3" customFormat="1" ht="15" customHeight="1">
      <c r="B23" s="282">
        <v>12</v>
      </c>
      <c r="C23" s="282" t="s">
        <v>11745</v>
      </c>
      <c r="D23" s="282" t="s">
        <v>11746</v>
      </c>
      <c r="E23" s="282" t="s">
        <v>11732</v>
      </c>
      <c r="F23" s="284">
        <v>1.9249052395997552</v>
      </c>
      <c r="G23" s="284">
        <v>1.6165873270315729</v>
      </c>
      <c r="I23" s="11"/>
      <c r="J23" s="11"/>
      <c r="K23" s="11"/>
    </row>
    <row r="24" spans="2:11" s="3" customFormat="1" ht="15" customHeight="1">
      <c r="B24" s="282">
        <v>13</v>
      </c>
      <c r="C24" s="282" t="s">
        <v>11685</v>
      </c>
      <c r="D24" s="282" t="s">
        <v>11685</v>
      </c>
      <c r="E24" s="282" t="s">
        <v>11685</v>
      </c>
      <c r="F24" s="284" t="s">
        <v>11685</v>
      </c>
      <c r="G24" s="284" t="s">
        <v>11685</v>
      </c>
      <c r="I24" s="11"/>
      <c r="J24" s="11"/>
      <c r="K24" s="11"/>
    </row>
    <row r="25" spans="2:11" s="3" customFormat="1" ht="15" customHeight="1">
      <c r="B25" s="282">
        <v>14</v>
      </c>
      <c r="C25" s="282" t="s">
        <v>11685</v>
      </c>
      <c r="D25" s="282" t="s">
        <v>11685</v>
      </c>
      <c r="E25" s="282" t="s">
        <v>11685</v>
      </c>
      <c r="F25" s="284" t="s">
        <v>11685</v>
      </c>
      <c r="G25" s="284" t="s">
        <v>11685</v>
      </c>
      <c r="I25" s="11"/>
      <c r="J25" s="11"/>
      <c r="K25" s="11"/>
    </row>
    <row r="26" spans="2:11" s="3" customFormat="1" ht="15" customHeight="1">
      <c r="B26" s="282">
        <v>15</v>
      </c>
      <c r="C26" s="282" t="s">
        <v>11685</v>
      </c>
      <c r="D26" s="282" t="s">
        <v>11685</v>
      </c>
      <c r="E26" s="282" t="s">
        <v>11685</v>
      </c>
      <c r="F26" s="284" t="s">
        <v>11685</v>
      </c>
      <c r="G26" s="284" t="s">
        <v>11685</v>
      </c>
      <c r="I26" s="11"/>
      <c r="J26" s="11"/>
      <c r="K26" s="11"/>
    </row>
    <row r="27" spans="2:11" s="3" customFormat="1" ht="15" customHeight="1">
      <c r="B27" s="282">
        <v>16</v>
      </c>
      <c r="C27" s="282" t="s">
        <v>11685</v>
      </c>
      <c r="D27" s="282" t="s">
        <v>11685</v>
      </c>
      <c r="E27" s="282" t="s">
        <v>11685</v>
      </c>
      <c r="F27" s="284" t="s">
        <v>11685</v>
      </c>
      <c r="G27" s="284" t="s">
        <v>11685</v>
      </c>
      <c r="I27" s="11"/>
      <c r="J27" s="11"/>
      <c r="K27" s="11"/>
    </row>
    <row r="28" spans="2:11" s="3" customFormat="1" ht="15" customHeight="1">
      <c r="B28" s="282">
        <v>17</v>
      </c>
      <c r="C28" s="282" t="s">
        <v>11685</v>
      </c>
      <c r="D28" s="282" t="s">
        <v>11685</v>
      </c>
      <c r="E28" s="282" t="s">
        <v>11685</v>
      </c>
      <c r="F28" s="284" t="s">
        <v>11685</v>
      </c>
      <c r="G28" s="284" t="s">
        <v>11685</v>
      </c>
      <c r="I28" s="11"/>
      <c r="J28" s="11"/>
      <c r="K28" s="11"/>
    </row>
    <row r="29" spans="2:11" s="3" customFormat="1" ht="15" customHeight="1">
      <c r="B29" s="282">
        <v>18</v>
      </c>
      <c r="C29" s="282" t="s">
        <v>11685</v>
      </c>
      <c r="D29" s="282" t="s">
        <v>11685</v>
      </c>
      <c r="E29" s="282" t="s">
        <v>11685</v>
      </c>
      <c r="F29" s="284" t="s">
        <v>11685</v>
      </c>
      <c r="G29" s="284" t="s">
        <v>11685</v>
      </c>
      <c r="I29" s="11"/>
      <c r="J29" s="11"/>
      <c r="K29" s="11"/>
    </row>
    <row r="30" spans="2:11" s="3" customFormat="1" ht="15" customHeight="1">
      <c r="B30" s="282">
        <v>19</v>
      </c>
      <c r="C30" s="282" t="s">
        <v>11685</v>
      </c>
      <c r="D30" s="282" t="s">
        <v>11685</v>
      </c>
      <c r="E30" s="282" t="s">
        <v>11685</v>
      </c>
      <c r="F30" s="284" t="s">
        <v>11685</v>
      </c>
      <c r="G30" s="284" t="s">
        <v>11685</v>
      </c>
      <c r="I30" s="11"/>
      <c r="J30" s="11"/>
      <c r="K30" s="11"/>
    </row>
    <row r="31" spans="2:11" s="3" customFormat="1" ht="13.5">
      <c r="B31" s="282">
        <v>20</v>
      </c>
      <c r="C31" s="282" t="s">
        <v>11685</v>
      </c>
      <c r="D31" s="285" t="s">
        <v>11685</v>
      </c>
      <c r="E31" s="282" t="s">
        <v>11685</v>
      </c>
      <c r="F31" s="284" t="s">
        <v>11685</v>
      </c>
      <c r="G31" s="284" t="s">
        <v>11685</v>
      </c>
      <c r="I31" s="11"/>
      <c r="J31" s="11"/>
      <c r="K31" s="11"/>
    </row>
    <row r="32" spans="2:11" s="3" customFormat="1" ht="13.5">
      <c r="B32" s="4"/>
      <c r="I32" s="11"/>
      <c r="J32" s="11"/>
      <c r="K32" s="11"/>
    </row>
    <row r="33" spans="2:2" s="3" customFormat="1" ht="13.5">
      <c r="B33" s="4"/>
    </row>
    <row r="34" spans="2:2" s="3" customFormat="1" ht="13.5">
      <c r="B34" s="4"/>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
    <tabColor rgb="FFB2B2B2"/>
  </sheetPr>
  <dimension ref="B1:K34"/>
  <sheetViews>
    <sheetView showGridLines="0" zoomScaleNormal="100" workbookViewId="0">
      <selection activeCell="F19" sqref="F19"/>
    </sheetView>
  </sheetViews>
  <sheetFormatPr defaultRowHeight="16.5"/>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c r="B1" s="6" t="s">
        <v>11686</v>
      </c>
      <c r="C1" s="1"/>
      <c r="D1" s="1"/>
      <c r="E1" s="1"/>
      <c r="F1" s="1"/>
      <c r="G1" s="1"/>
      <c r="H1" s="1"/>
      <c r="I1" s="1"/>
      <c r="J1" s="1"/>
      <c r="K1" s="1"/>
    </row>
    <row r="2" spans="2:11" ht="21" customHeight="1">
      <c r="B2" s="7" t="s">
        <v>13522</v>
      </c>
      <c r="C2" s="2"/>
      <c r="D2" s="2"/>
      <c r="E2" s="2"/>
      <c r="F2" s="2"/>
      <c r="G2" s="2"/>
      <c r="H2" s="2"/>
      <c r="I2" s="2"/>
      <c r="J2" s="2"/>
      <c r="K2" s="2"/>
    </row>
    <row r="3" spans="2:11" s="3" customFormat="1" ht="15" customHeight="1">
      <c r="B3" s="4"/>
    </row>
    <row r="4" spans="2:11" s="3" customFormat="1" ht="15" customHeight="1">
      <c r="B4" s="9"/>
      <c r="F4" s="9" t="s">
        <v>11776</v>
      </c>
      <c r="H4" s="8"/>
    </row>
    <row r="5" spans="2:11" s="3" customFormat="1" ht="15" customHeight="1">
      <c r="B5" s="652" t="s">
        <v>13512</v>
      </c>
      <c r="C5" s="652"/>
      <c r="D5" s="10">
        <v>20171201</v>
      </c>
      <c r="F5" s="3" t="s">
        <v>13513</v>
      </c>
    </row>
    <row r="6" spans="2:11" s="3" customFormat="1" ht="15" customHeight="1">
      <c r="B6" s="652" t="s">
        <v>13514</v>
      </c>
      <c r="C6" s="652"/>
      <c r="D6" s="10">
        <v>20221130</v>
      </c>
      <c r="F6" s="3" t="s">
        <v>13515</v>
      </c>
    </row>
    <row r="7" spans="2:11" s="3" customFormat="1" ht="15" customHeight="1">
      <c r="B7" s="652" t="s">
        <v>13516</v>
      </c>
      <c r="C7" s="652"/>
      <c r="D7" s="10" t="s">
        <v>13517</v>
      </c>
      <c r="F7" s="3" t="s">
        <v>13518</v>
      </c>
    </row>
    <row r="8" spans="2:11" s="3" customFormat="1" ht="15" customHeight="1">
      <c r="F8" s="3" t="s">
        <v>13519</v>
      </c>
    </row>
    <row r="9" spans="2:11" s="3" customFormat="1" ht="15" customHeight="1">
      <c r="F9" s="3" t="s">
        <v>13520</v>
      </c>
    </row>
    <row r="10" spans="2:11" s="3" customFormat="1" ht="15" customHeight="1">
      <c r="I10" s="11"/>
      <c r="J10" s="11"/>
      <c r="K10" s="11"/>
    </row>
    <row r="11" spans="2:11" s="3" customFormat="1" ht="15" customHeight="1">
      <c r="B11" s="193" t="s">
        <v>11767</v>
      </c>
      <c r="C11" s="193" t="s">
        <v>11768</v>
      </c>
      <c r="D11" s="193" t="s">
        <v>13521</v>
      </c>
      <c r="E11" s="193" t="s">
        <v>11770</v>
      </c>
      <c r="F11" s="193" t="s">
        <v>13509</v>
      </c>
      <c r="G11" s="193" t="s">
        <v>13510</v>
      </c>
      <c r="I11" s="11"/>
      <c r="J11" s="11"/>
      <c r="K11" s="11"/>
    </row>
    <row r="12" spans="2:11" s="3" customFormat="1" ht="15" customHeight="1">
      <c r="B12" s="282">
        <v>1</v>
      </c>
      <c r="C12" s="282" t="s">
        <v>11706</v>
      </c>
      <c r="D12" s="282" t="s">
        <v>11707</v>
      </c>
      <c r="E12" s="282" t="s">
        <v>11708</v>
      </c>
      <c r="F12" s="284">
        <v>0.89485179999999998</v>
      </c>
      <c r="G12" s="284">
        <v>0.92989189999999999</v>
      </c>
      <c r="I12" s="11"/>
      <c r="J12" s="11"/>
      <c r="K12" s="11"/>
    </row>
    <row r="13" spans="2:11" s="3" customFormat="1" ht="15" customHeight="1">
      <c r="B13" s="282">
        <v>2</v>
      </c>
      <c r="C13" s="282" t="s">
        <v>11715</v>
      </c>
      <c r="D13" s="282" t="s">
        <v>10361</v>
      </c>
      <c r="E13" s="282" t="s">
        <v>11708</v>
      </c>
      <c r="F13" s="284">
        <v>1.19536</v>
      </c>
      <c r="G13" s="284">
        <v>1.130228</v>
      </c>
      <c r="I13" s="11"/>
      <c r="J13" s="11"/>
      <c r="K13" s="11"/>
    </row>
    <row r="14" spans="2:11" s="3" customFormat="1" ht="15" customHeight="1">
      <c r="B14" s="282">
        <v>3</v>
      </c>
      <c r="C14" s="282" t="s">
        <v>11718</v>
      </c>
      <c r="D14" s="282" t="s">
        <v>6101</v>
      </c>
      <c r="E14" s="282" t="s">
        <v>11708</v>
      </c>
      <c r="F14" s="284">
        <v>0.67106560000000004</v>
      </c>
      <c r="G14" s="284">
        <v>0.78070260000000002</v>
      </c>
      <c r="I14" s="11"/>
      <c r="J14" s="11"/>
      <c r="K14" s="11"/>
    </row>
    <row r="15" spans="2:11" s="3" customFormat="1" ht="15" customHeight="1">
      <c r="B15" s="282">
        <v>4</v>
      </c>
      <c r="C15" s="282" t="s">
        <v>11720</v>
      </c>
      <c r="D15" s="282" t="s">
        <v>9613</v>
      </c>
      <c r="E15" s="282" t="s">
        <v>11708</v>
      </c>
      <c r="F15" s="284">
        <v>1.2833669999999999</v>
      </c>
      <c r="G15" s="284">
        <v>1.1888989999999999</v>
      </c>
      <c r="I15" s="11"/>
      <c r="J15" s="11"/>
      <c r="K15" s="11"/>
    </row>
    <row r="16" spans="2:11" s="3" customFormat="1" ht="15" customHeight="1">
      <c r="B16" s="282">
        <v>5</v>
      </c>
      <c r="C16" s="282" t="s">
        <v>11722</v>
      </c>
      <c r="D16" s="282" t="s">
        <v>8902</v>
      </c>
      <c r="E16" s="282" t="s">
        <v>11708</v>
      </c>
      <c r="F16" s="284">
        <v>1.2530950000000001</v>
      </c>
      <c r="G16" s="284">
        <v>1.1687190000000001</v>
      </c>
      <c r="I16" s="11"/>
      <c r="J16" s="11"/>
      <c r="K16" s="11"/>
    </row>
    <row r="17" spans="2:11" s="3" customFormat="1" ht="15" customHeight="1">
      <c r="B17" s="282">
        <v>6</v>
      </c>
      <c r="C17" s="282" t="s">
        <v>11724</v>
      </c>
      <c r="D17" s="282" t="s">
        <v>325</v>
      </c>
      <c r="E17" s="282" t="s">
        <v>11708</v>
      </c>
      <c r="F17" s="284">
        <v>1.232912</v>
      </c>
      <c r="G17" s="284">
        <v>1.1552629999999999</v>
      </c>
      <c r="I17" s="11"/>
      <c r="J17" s="11"/>
      <c r="K17" s="11"/>
    </row>
    <row r="18" spans="2:11" s="3" customFormat="1" ht="15" customHeight="1">
      <c r="B18" s="282">
        <v>7</v>
      </c>
      <c r="C18" s="282" t="s">
        <v>11726</v>
      </c>
      <c r="D18" s="282" t="s">
        <v>5512</v>
      </c>
      <c r="E18" s="282" t="s">
        <v>11708</v>
      </c>
      <c r="F18" s="284">
        <v>1.556203</v>
      </c>
      <c r="G18" s="284">
        <v>1.370789</v>
      </c>
      <c r="I18" s="11"/>
      <c r="J18" s="11"/>
      <c r="K18" s="11"/>
    </row>
    <row r="19" spans="2:11" s="3" customFormat="1" ht="15" customHeight="1">
      <c r="B19" s="282">
        <v>8</v>
      </c>
      <c r="C19" s="282" t="s">
        <v>11728</v>
      </c>
      <c r="D19" s="282" t="s">
        <v>9436</v>
      </c>
      <c r="E19" s="282" t="s">
        <v>11708</v>
      </c>
      <c r="F19" s="284">
        <v>1.6443620000000001</v>
      </c>
      <c r="G19" s="284">
        <v>1.4295599999999999</v>
      </c>
      <c r="I19" s="11"/>
      <c r="J19" s="11"/>
      <c r="K19" s="11"/>
    </row>
    <row r="20" spans="2:11" s="3" customFormat="1" ht="15" customHeight="1">
      <c r="B20" s="282">
        <v>9</v>
      </c>
      <c r="C20" s="282" t="s">
        <v>11730</v>
      </c>
      <c r="D20" s="282" t="s">
        <v>11731</v>
      </c>
      <c r="E20" s="282" t="s">
        <v>11732</v>
      </c>
      <c r="F20" s="284">
        <v>1.1149196554007523</v>
      </c>
      <c r="G20" s="284">
        <v>1.0766023374694655</v>
      </c>
      <c r="I20" s="11"/>
      <c r="J20" s="11"/>
      <c r="K20" s="11"/>
    </row>
    <row r="21" spans="2:11" s="3" customFormat="1" ht="15" customHeight="1">
      <c r="B21" s="282">
        <v>10</v>
      </c>
      <c r="C21" s="282" t="s">
        <v>11737</v>
      </c>
      <c r="D21" s="282" t="s">
        <v>11738</v>
      </c>
      <c r="E21" s="282" t="s">
        <v>11732</v>
      </c>
      <c r="F21" s="284">
        <v>1.0481267800694309</v>
      </c>
      <c r="G21" s="284">
        <v>1.0320741992010869</v>
      </c>
      <c r="I21" s="11"/>
      <c r="J21" s="11"/>
      <c r="K21" s="11"/>
    </row>
    <row r="22" spans="2:11" s="3" customFormat="1" ht="15" customHeight="1">
      <c r="B22" s="282">
        <v>11</v>
      </c>
      <c r="C22" s="282" t="s">
        <v>11740</v>
      </c>
      <c r="D22" s="282" t="s">
        <v>11741</v>
      </c>
      <c r="E22" s="282" t="s">
        <v>11732</v>
      </c>
      <c r="F22" s="284">
        <v>0.85523767320044042</v>
      </c>
      <c r="G22" s="284">
        <v>0.90348274721580568</v>
      </c>
      <c r="I22" s="11"/>
      <c r="J22" s="11"/>
      <c r="K22" s="11"/>
    </row>
    <row r="23" spans="2:11" s="3" customFormat="1" ht="15" customHeight="1">
      <c r="B23" s="282">
        <v>12</v>
      </c>
      <c r="C23" s="282" t="s">
        <v>11745</v>
      </c>
      <c r="D23" s="282" t="s">
        <v>11746</v>
      </c>
      <c r="E23" s="282" t="s">
        <v>11732</v>
      </c>
      <c r="F23" s="284">
        <v>1.5199609825497111</v>
      </c>
      <c r="G23" s="284">
        <v>1.3466271886265906</v>
      </c>
      <c r="I23" s="11"/>
      <c r="J23" s="11"/>
      <c r="K23" s="11"/>
    </row>
    <row r="24" spans="2:11" s="3" customFormat="1" ht="15" customHeight="1">
      <c r="B24" s="282">
        <v>13</v>
      </c>
      <c r="C24" s="282" t="s">
        <v>11685</v>
      </c>
      <c r="D24" s="282" t="s">
        <v>11685</v>
      </c>
      <c r="E24" s="282" t="s">
        <v>11685</v>
      </c>
      <c r="F24" s="284" t="s">
        <v>11685</v>
      </c>
      <c r="G24" s="284" t="s">
        <v>11685</v>
      </c>
      <c r="I24" s="11"/>
      <c r="J24" s="11"/>
      <c r="K24" s="11"/>
    </row>
    <row r="25" spans="2:11" s="3" customFormat="1" ht="15" customHeight="1">
      <c r="B25" s="282">
        <v>14</v>
      </c>
      <c r="C25" s="282" t="s">
        <v>11685</v>
      </c>
      <c r="D25" s="282" t="s">
        <v>11685</v>
      </c>
      <c r="E25" s="282" t="s">
        <v>11685</v>
      </c>
      <c r="F25" s="284" t="s">
        <v>11685</v>
      </c>
      <c r="G25" s="284" t="s">
        <v>11685</v>
      </c>
      <c r="I25" s="11"/>
      <c r="J25" s="11"/>
      <c r="K25" s="11"/>
    </row>
    <row r="26" spans="2:11" s="3" customFormat="1" ht="15" customHeight="1">
      <c r="B26" s="282">
        <v>15</v>
      </c>
      <c r="C26" s="282" t="s">
        <v>11685</v>
      </c>
      <c r="D26" s="282" t="s">
        <v>11685</v>
      </c>
      <c r="E26" s="282" t="s">
        <v>11685</v>
      </c>
      <c r="F26" s="284" t="s">
        <v>11685</v>
      </c>
      <c r="G26" s="284" t="s">
        <v>11685</v>
      </c>
      <c r="I26" s="11"/>
      <c r="J26" s="11"/>
      <c r="K26" s="11"/>
    </row>
    <row r="27" spans="2:11" s="3" customFormat="1" ht="15" customHeight="1">
      <c r="B27" s="282">
        <v>16</v>
      </c>
      <c r="C27" s="282" t="s">
        <v>11685</v>
      </c>
      <c r="D27" s="282" t="s">
        <v>11685</v>
      </c>
      <c r="E27" s="282" t="s">
        <v>11685</v>
      </c>
      <c r="F27" s="284" t="s">
        <v>11685</v>
      </c>
      <c r="G27" s="284" t="s">
        <v>11685</v>
      </c>
      <c r="I27" s="11"/>
      <c r="J27" s="11"/>
      <c r="K27" s="11"/>
    </row>
    <row r="28" spans="2:11" s="3" customFormat="1" ht="15" customHeight="1">
      <c r="B28" s="282">
        <v>17</v>
      </c>
      <c r="C28" s="282" t="s">
        <v>11685</v>
      </c>
      <c r="D28" s="282" t="s">
        <v>11685</v>
      </c>
      <c r="E28" s="282" t="s">
        <v>11685</v>
      </c>
      <c r="F28" s="284" t="s">
        <v>11685</v>
      </c>
      <c r="G28" s="284" t="s">
        <v>11685</v>
      </c>
      <c r="I28" s="11"/>
      <c r="J28" s="11"/>
      <c r="K28" s="11"/>
    </row>
    <row r="29" spans="2:11" s="3" customFormat="1" ht="15" customHeight="1">
      <c r="B29" s="282">
        <v>18</v>
      </c>
      <c r="C29" s="282" t="s">
        <v>11685</v>
      </c>
      <c r="D29" s="282" t="s">
        <v>11685</v>
      </c>
      <c r="E29" s="282" t="s">
        <v>11685</v>
      </c>
      <c r="F29" s="284" t="s">
        <v>11685</v>
      </c>
      <c r="G29" s="284" t="s">
        <v>11685</v>
      </c>
      <c r="I29" s="11"/>
      <c r="J29" s="11"/>
      <c r="K29" s="11"/>
    </row>
    <row r="30" spans="2:11" s="3" customFormat="1" ht="15" customHeight="1">
      <c r="B30" s="282">
        <v>19</v>
      </c>
      <c r="C30" s="282" t="s">
        <v>11685</v>
      </c>
      <c r="D30" s="282" t="s">
        <v>11685</v>
      </c>
      <c r="E30" s="282" t="s">
        <v>11685</v>
      </c>
      <c r="F30" s="284" t="s">
        <v>11685</v>
      </c>
      <c r="G30" s="284" t="s">
        <v>11685</v>
      </c>
      <c r="I30" s="11"/>
      <c r="J30" s="11"/>
      <c r="K30" s="11"/>
    </row>
    <row r="31" spans="2:11" s="3" customFormat="1" ht="13.5">
      <c r="B31" s="282">
        <v>20</v>
      </c>
      <c r="C31" s="282" t="s">
        <v>11685</v>
      </c>
      <c r="D31" s="285" t="s">
        <v>11685</v>
      </c>
      <c r="E31" s="282" t="s">
        <v>11685</v>
      </c>
      <c r="F31" s="284" t="s">
        <v>11685</v>
      </c>
      <c r="G31" s="284" t="s">
        <v>11685</v>
      </c>
      <c r="I31" s="11"/>
      <c r="J31" s="11"/>
      <c r="K31" s="11"/>
    </row>
    <row r="32" spans="2:11" s="3" customFormat="1" ht="13.5">
      <c r="B32" s="4"/>
      <c r="I32" s="11"/>
      <c r="J32" s="11"/>
      <c r="K32" s="11"/>
    </row>
    <row r="33" spans="2:11" s="3" customFormat="1" ht="13.5">
      <c r="B33" s="4"/>
      <c r="I33" s="11"/>
      <c r="J33" s="11"/>
      <c r="K33" s="11"/>
    </row>
    <row r="34" spans="2:11" s="3" customFormat="1" ht="13.5">
      <c r="B34" s="4"/>
      <c r="I34" s="11"/>
      <c r="J34" s="11"/>
      <c r="K34" s="11"/>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
    <tabColor rgb="FFB2B2B2"/>
  </sheetPr>
  <dimension ref="B1:K36"/>
  <sheetViews>
    <sheetView showGridLines="0" topLeftCell="A2" zoomScaleNormal="100" workbookViewId="0">
      <selection activeCell="F19" sqref="F19"/>
    </sheetView>
  </sheetViews>
  <sheetFormatPr defaultRowHeight="16.5"/>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c r="B1" s="6" t="s">
        <v>11686</v>
      </c>
      <c r="C1" s="1"/>
      <c r="D1" s="1"/>
      <c r="E1" s="1"/>
      <c r="F1" s="1"/>
      <c r="G1" s="1"/>
      <c r="H1" s="1"/>
      <c r="I1" s="1"/>
      <c r="J1" s="1"/>
      <c r="K1" s="1"/>
    </row>
    <row r="2" spans="2:11" ht="21" customHeight="1">
      <c r="B2" s="7" t="s">
        <v>13523</v>
      </c>
      <c r="C2" s="2"/>
      <c r="D2" s="2"/>
      <c r="E2" s="2"/>
      <c r="F2" s="2"/>
      <c r="G2" s="2"/>
      <c r="H2" s="2"/>
      <c r="I2" s="2"/>
      <c r="J2" s="2"/>
      <c r="K2" s="2"/>
    </row>
    <row r="3" spans="2:11" s="3" customFormat="1" ht="15" customHeight="1">
      <c r="B3" s="4"/>
    </row>
    <row r="4" spans="2:11" s="3" customFormat="1" ht="15" customHeight="1">
      <c r="B4" s="9"/>
      <c r="F4" s="9" t="s">
        <v>11776</v>
      </c>
      <c r="H4" s="8"/>
    </row>
    <row r="5" spans="2:11" s="3" customFormat="1" ht="15" customHeight="1">
      <c r="B5" s="652" t="s">
        <v>13512</v>
      </c>
      <c r="C5" s="652"/>
      <c r="D5" s="10">
        <v>20171201</v>
      </c>
      <c r="F5" s="3" t="s">
        <v>13513</v>
      </c>
    </row>
    <row r="6" spans="2:11" s="3" customFormat="1" ht="15" customHeight="1">
      <c r="B6" s="652" t="s">
        <v>13514</v>
      </c>
      <c r="C6" s="652"/>
      <c r="D6" s="10">
        <v>20221130</v>
      </c>
      <c r="F6" s="3" t="s">
        <v>13515</v>
      </c>
    </row>
    <row r="7" spans="2:11" s="3" customFormat="1" ht="15" customHeight="1">
      <c r="B7" s="652" t="s">
        <v>13516</v>
      </c>
      <c r="C7" s="652"/>
      <c r="D7" s="10" t="s">
        <v>13524</v>
      </c>
      <c r="F7" s="3" t="s">
        <v>13518</v>
      </c>
    </row>
    <row r="8" spans="2:11" s="3" customFormat="1" ht="15" customHeight="1">
      <c r="F8" s="3" t="s">
        <v>13519</v>
      </c>
    </row>
    <row r="9" spans="2:11" s="3" customFormat="1" ht="15" customHeight="1">
      <c r="F9" s="3" t="s">
        <v>13520</v>
      </c>
    </row>
    <row r="10" spans="2:11" s="3" customFormat="1" ht="15" customHeight="1"/>
    <row r="11" spans="2:11" s="3" customFormat="1" ht="15" customHeight="1">
      <c r="B11" s="193" t="s">
        <v>11767</v>
      </c>
      <c r="C11" s="193" t="s">
        <v>11768</v>
      </c>
      <c r="D11" s="193" t="s">
        <v>13521</v>
      </c>
      <c r="E11" s="193" t="s">
        <v>11770</v>
      </c>
      <c r="F11" s="193" t="s">
        <v>13509</v>
      </c>
      <c r="G11" s="193" t="s">
        <v>13510</v>
      </c>
    </row>
    <row r="12" spans="2:11" s="3" customFormat="1" ht="15" customHeight="1">
      <c r="B12" s="282">
        <v>1</v>
      </c>
      <c r="C12" s="282" t="s">
        <v>11706</v>
      </c>
      <c r="D12" s="282" t="s">
        <v>11707</v>
      </c>
      <c r="E12" s="282" t="s">
        <v>11708</v>
      </c>
      <c r="F12" s="284">
        <v>1.1406229999999999</v>
      </c>
      <c r="G12" s="284">
        <v>1.0937380000000001</v>
      </c>
    </row>
    <row r="13" spans="2:11" s="3" customFormat="1" ht="15" customHeight="1">
      <c r="B13" s="282">
        <v>2</v>
      </c>
      <c r="C13" s="282" t="s">
        <v>11715</v>
      </c>
      <c r="D13" s="282" t="s">
        <v>10361</v>
      </c>
      <c r="E13" s="282" t="s">
        <v>11708</v>
      </c>
      <c r="F13" s="284">
        <v>1.3838539999999999</v>
      </c>
      <c r="G13" s="284">
        <v>1.25589</v>
      </c>
    </row>
    <row r="14" spans="2:11" s="3" customFormat="1" ht="15" customHeight="1">
      <c r="B14" s="282">
        <v>3</v>
      </c>
      <c r="C14" s="282" t="s">
        <v>11718</v>
      </c>
      <c r="D14" s="282" t="s">
        <v>6101</v>
      </c>
      <c r="E14" s="282" t="s">
        <v>11708</v>
      </c>
      <c r="F14" s="284">
        <v>0.74192970000000003</v>
      </c>
      <c r="G14" s="284">
        <v>0.82794480000000004</v>
      </c>
    </row>
    <row r="15" spans="2:11" s="3" customFormat="1" ht="15" customHeight="1">
      <c r="B15" s="282">
        <v>4</v>
      </c>
      <c r="C15" s="282" t="s">
        <v>11720</v>
      </c>
      <c r="D15" s="282" t="s">
        <v>9613</v>
      </c>
      <c r="E15" s="282" t="s">
        <v>11708</v>
      </c>
      <c r="F15" s="284">
        <v>1.234747</v>
      </c>
      <c r="G15" s="284">
        <v>1.1564859999999999</v>
      </c>
    </row>
    <row r="16" spans="2:11" s="3" customFormat="1" ht="15" customHeight="1">
      <c r="B16" s="282">
        <v>5</v>
      </c>
      <c r="C16" s="282" t="s">
        <v>11722</v>
      </c>
      <c r="D16" s="282" t="s">
        <v>8902</v>
      </c>
      <c r="E16" s="282" t="s">
        <v>11708</v>
      </c>
      <c r="F16" s="284">
        <v>1.8384210000000001</v>
      </c>
      <c r="G16" s="284">
        <v>1.558932</v>
      </c>
    </row>
    <row r="17" spans="2:7" s="3" customFormat="1" ht="15" customHeight="1">
      <c r="B17" s="282">
        <v>6</v>
      </c>
      <c r="C17" s="282" t="s">
        <v>11724</v>
      </c>
      <c r="D17" s="282" t="s">
        <v>325</v>
      </c>
      <c r="E17" s="282" t="s">
        <v>11708</v>
      </c>
      <c r="F17" s="284">
        <v>1.490394</v>
      </c>
      <c r="G17" s="284">
        <v>1.326916</v>
      </c>
    </row>
    <row r="18" spans="2:7" s="3" customFormat="1" ht="15" customHeight="1">
      <c r="B18" s="282">
        <v>7</v>
      </c>
      <c r="C18" s="282" t="s">
        <v>11726</v>
      </c>
      <c r="D18" s="282" t="s">
        <v>5512</v>
      </c>
      <c r="E18" s="282" t="s">
        <v>11708</v>
      </c>
      <c r="F18" s="284">
        <v>2.8775080000000002</v>
      </c>
      <c r="G18" s="284">
        <v>2.2516500000000002</v>
      </c>
    </row>
    <row r="19" spans="2:7" s="3" customFormat="1" ht="15" customHeight="1">
      <c r="B19" s="282">
        <v>8</v>
      </c>
      <c r="C19" s="282" t="s">
        <v>11728</v>
      </c>
      <c r="D19" s="282" t="s">
        <v>9436</v>
      </c>
      <c r="E19" s="282" t="s">
        <v>11708</v>
      </c>
      <c r="F19" s="284">
        <v>1.571312</v>
      </c>
      <c r="G19" s="284">
        <v>1.3808609999999999</v>
      </c>
    </row>
    <row r="20" spans="2:7" s="3" customFormat="1" ht="15" customHeight="1">
      <c r="B20" s="282">
        <v>9</v>
      </c>
      <c r="C20" s="282" t="s">
        <v>11730</v>
      </c>
      <c r="D20" s="282" t="s">
        <v>11731</v>
      </c>
      <c r="E20" s="282" t="s">
        <v>11732</v>
      </c>
      <c r="F20" s="284">
        <v>1.2835837245329691</v>
      </c>
      <c r="G20" s="284">
        <v>1.1890439257971492</v>
      </c>
    </row>
    <row r="21" spans="2:7" s="3" customFormat="1" ht="15" customHeight="1">
      <c r="B21" s="282">
        <v>10</v>
      </c>
      <c r="C21" s="282" t="s">
        <v>11737</v>
      </c>
      <c r="D21" s="282" t="s">
        <v>11738</v>
      </c>
      <c r="E21" s="282" t="s">
        <v>11732</v>
      </c>
      <c r="F21" s="284">
        <v>1.2055823097850826</v>
      </c>
      <c r="G21" s="284">
        <v>1.1370435026413233</v>
      </c>
    </row>
    <row r="22" spans="2:7" s="3" customFormat="1" ht="15" customHeight="1">
      <c r="B22" s="282">
        <v>11</v>
      </c>
      <c r="C22" s="282" t="s">
        <v>11740</v>
      </c>
      <c r="D22" s="282" t="s">
        <v>11741</v>
      </c>
      <c r="E22" s="282" t="s">
        <v>11732</v>
      </c>
      <c r="F22" s="284">
        <v>0.8206963442048768</v>
      </c>
      <c r="G22" s="284">
        <v>0.88045542482762318</v>
      </c>
    </row>
    <row r="23" spans="2:7" s="3" customFormat="1" ht="15" customHeight="1">
      <c r="B23" s="282">
        <v>12</v>
      </c>
      <c r="C23" s="282" t="s">
        <v>11745</v>
      </c>
      <c r="D23" s="282" t="s">
        <v>11746</v>
      </c>
      <c r="E23" s="282" t="s">
        <v>11732</v>
      </c>
      <c r="F23" s="284">
        <v>1.513819425447432</v>
      </c>
      <c r="G23" s="284">
        <v>1.3425328581687852</v>
      </c>
    </row>
    <row r="24" spans="2:7" s="3" customFormat="1" ht="15" customHeight="1">
      <c r="B24" s="282">
        <v>13</v>
      </c>
      <c r="C24" s="282" t="s">
        <v>11685</v>
      </c>
      <c r="D24" s="282" t="s">
        <v>11685</v>
      </c>
      <c r="E24" s="282" t="s">
        <v>11685</v>
      </c>
      <c r="F24" s="284" t="s">
        <v>11685</v>
      </c>
      <c r="G24" s="284" t="s">
        <v>11685</v>
      </c>
    </row>
    <row r="25" spans="2:7" s="3" customFormat="1" ht="15" customHeight="1">
      <c r="B25" s="282">
        <v>14</v>
      </c>
      <c r="C25" s="282" t="s">
        <v>11685</v>
      </c>
      <c r="D25" s="282" t="s">
        <v>11685</v>
      </c>
      <c r="E25" s="282" t="s">
        <v>11685</v>
      </c>
      <c r="F25" s="284" t="s">
        <v>11685</v>
      </c>
      <c r="G25" s="284" t="s">
        <v>11685</v>
      </c>
    </row>
    <row r="26" spans="2:7" s="3" customFormat="1" ht="15" customHeight="1">
      <c r="B26" s="282">
        <v>15</v>
      </c>
      <c r="C26" s="282" t="s">
        <v>11685</v>
      </c>
      <c r="D26" s="282" t="s">
        <v>11685</v>
      </c>
      <c r="E26" s="282" t="s">
        <v>11685</v>
      </c>
      <c r="F26" s="284" t="s">
        <v>11685</v>
      </c>
      <c r="G26" s="284" t="s">
        <v>11685</v>
      </c>
    </row>
    <row r="27" spans="2:7" s="3" customFormat="1" ht="15" customHeight="1">
      <c r="B27" s="282">
        <v>16</v>
      </c>
      <c r="C27" s="282" t="s">
        <v>11685</v>
      </c>
      <c r="D27" s="282" t="s">
        <v>11685</v>
      </c>
      <c r="E27" s="282" t="s">
        <v>11685</v>
      </c>
      <c r="F27" s="284" t="s">
        <v>11685</v>
      </c>
      <c r="G27" s="284" t="s">
        <v>11685</v>
      </c>
    </row>
    <row r="28" spans="2:7" s="3" customFormat="1" ht="15" customHeight="1">
      <c r="B28" s="282">
        <v>17</v>
      </c>
      <c r="C28" s="282" t="s">
        <v>11685</v>
      </c>
      <c r="D28" s="282" t="s">
        <v>11685</v>
      </c>
      <c r="E28" s="282" t="s">
        <v>11685</v>
      </c>
      <c r="F28" s="284" t="s">
        <v>11685</v>
      </c>
      <c r="G28" s="284" t="s">
        <v>11685</v>
      </c>
    </row>
    <row r="29" spans="2:7" s="3" customFormat="1" ht="15" customHeight="1">
      <c r="B29" s="282">
        <v>18</v>
      </c>
      <c r="C29" s="282" t="s">
        <v>11685</v>
      </c>
      <c r="D29" s="282" t="s">
        <v>11685</v>
      </c>
      <c r="E29" s="282" t="s">
        <v>11685</v>
      </c>
      <c r="F29" s="284" t="s">
        <v>11685</v>
      </c>
      <c r="G29" s="284" t="s">
        <v>11685</v>
      </c>
    </row>
    <row r="30" spans="2:7" s="3" customFormat="1" ht="15" customHeight="1">
      <c r="B30" s="282">
        <v>19</v>
      </c>
      <c r="C30" s="282" t="s">
        <v>11685</v>
      </c>
      <c r="D30" s="282" t="s">
        <v>11685</v>
      </c>
      <c r="E30" s="282" t="s">
        <v>11685</v>
      </c>
      <c r="F30" s="284" t="s">
        <v>11685</v>
      </c>
      <c r="G30" s="284" t="s">
        <v>11685</v>
      </c>
    </row>
    <row r="31" spans="2:7" s="3" customFormat="1" ht="13.5">
      <c r="B31" s="282">
        <v>20</v>
      </c>
      <c r="C31" s="282" t="s">
        <v>11685</v>
      </c>
      <c r="D31" s="285" t="s">
        <v>11685</v>
      </c>
      <c r="E31" s="282" t="s">
        <v>11685</v>
      </c>
      <c r="F31" s="284" t="s">
        <v>11685</v>
      </c>
      <c r="G31" s="284" t="s">
        <v>11685</v>
      </c>
    </row>
    <row r="32" spans="2:7" s="3" customFormat="1" ht="13.5">
      <c r="B32" s="4"/>
    </row>
    <row r="33" spans="2:11" s="3" customFormat="1" ht="13.5">
      <c r="B33" s="4"/>
    </row>
    <row r="34" spans="2:11" s="3" customFormat="1" ht="13.5">
      <c r="B34" s="4"/>
    </row>
    <row r="35" spans="2:11">
      <c r="I35" s="3"/>
      <c r="J35" s="3"/>
      <c r="K35" s="3"/>
    </row>
    <row r="36" spans="2:11">
      <c r="I36" s="3"/>
      <c r="J36" s="3"/>
      <c r="K36" s="3"/>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B2B2B2"/>
  </sheetPr>
  <dimension ref="B1:K34"/>
  <sheetViews>
    <sheetView showGridLines="0" zoomScaleNormal="100" workbookViewId="0">
      <selection activeCell="F19" sqref="F19"/>
    </sheetView>
  </sheetViews>
  <sheetFormatPr defaultRowHeight="16.5"/>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c r="B1" s="6" t="s">
        <v>11686</v>
      </c>
      <c r="C1" s="1"/>
      <c r="D1" s="1"/>
      <c r="E1" s="1"/>
      <c r="F1" s="1"/>
      <c r="G1" s="1"/>
      <c r="H1" s="1"/>
      <c r="I1" s="1"/>
      <c r="J1" s="1"/>
      <c r="K1" s="1"/>
    </row>
    <row r="2" spans="2:11" ht="21" customHeight="1">
      <c r="B2" s="7" t="s">
        <v>13511</v>
      </c>
      <c r="C2" s="2"/>
      <c r="D2" s="2"/>
      <c r="E2" s="2"/>
      <c r="F2" s="2"/>
      <c r="G2" s="2"/>
      <c r="H2" s="2"/>
      <c r="I2" s="2"/>
      <c r="J2" s="2"/>
      <c r="K2" s="2"/>
    </row>
    <row r="3" spans="2:11" s="3" customFormat="1" ht="15" customHeight="1">
      <c r="B3" s="4"/>
    </row>
    <row r="4" spans="2:11" s="3" customFormat="1" ht="15" customHeight="1">
      <c r="B4" s="9"/>
      <c r="F4" s="9" t="s">
        <v>11776</v>
      </c>
      <c r="H4" s="8"/>
    </row>
    <row r="5" spans="2:11" s="3" customFormat="1" ht="15" customHeight="1">
      <c r="B5" s="652" t="s">
        <v>13512</v>
      </c>
      <c r="C5" s="652"/>
      <c r="D5" s="10">
        <v>20201001</v>
      </c>
      <c r="F5" s="3" t="s">
        <v>13513</v>
      </c>
    </row>
    <row r="6" spans="2:11" s="3" customFormat="1" ht="15" customHeight="1">
      <c r="B6" s="652" t="s">
        <v>13514</v>
      </c>
      <c r="C6" s="652"/>
      <c r="D6" s="10">
        <v>20221130</v>
      </c>
      <c r="F6" s="3" t="s">
        <v>13515</v>
      </c>
    </row>
    <row r="7" spans="2:11" s="3" customFormat="1" ht="15" customHeight="1">
      <c r="B7" s="652" t="s">
        <v>13516</v>
      </c>
      <c r="C7" s="652"/>
      <c r="D7" s="10" t="s">
        <v>13524</v>
      </c>
      <c r="F7" s="3" t="s">
        <v>13518</v>
      </c>
    </row>
    <row r="8" spans="2:11" s="3" customFormat="1" ht="15" customHeight="1">
      <c r="F8" s="3" t="s">
        <v>13519</v>
      </c>
    </row>
    <row r="9" spans="2:11" s="3" customFormat="1" ht="15" customHeight="1">
      <c r="F9" s="3" t="s">
        <v>13520</v>
      </c>
    </row>
    <row r="10" spans="2:11" s="3" customFormat="1" ht="15" customHeight="1">
      <c r="I10" s="11"/>
      <c r="J10" s="11"/>
      <c r="K10" s="11"/>
    </row>
    <row r="11" spans="2:11" s="3" customFormat="1" ht="15" customHeight="1">
      <c r="B11" s="193" t="s">
        <v>11767</v>
      </c>
      <c r="C11" s="193" t="s">
        <v>11768</v>
      </c>
      <c r="D11" s="193" t="s">
        <v>13521</v>
      </c>
      <c r="E11" s="193" t="s">
        <v>11770</v>
      </c>
      <c r="F11" s="193" t="s">
        <v>13509</v>
      </c>
      <c r="G11" s="193" t="s">
        <v>13510</v>
      </c>
      <c r="I11" s="11"/>
      <c r="J11" s="11"/>
      <c r="K11" s="11"/>
    </row>
    <row r="12" spans="2:11" s="3" customFormat="1" ht="15" customHeight="1">
      <c r="B12" s="282">
        <v>1</v>
      </c>
      <c r="C12" s="282" t="s">
        <v>11706</v>
      </c>
      <c r="D12" s="282" t="s">
        <v>11707</v>
      </c>
      <c r="E12" s="282" t="s">
        <v>11708</v>
      </c>
      <c r="F12" s="284">
        <v>1.0120389999999999</v>
      </c>
      <c r="G12" s="284">
        <v>1.008016</v>
      </c>
      <c r="I12" s="11"/>
      <c r="J12" s="11"/>
      <c r="K12" s="11"/>
    </row>
    <row r="13" spans="2:11" s="3" customFormat="1" ht="15" customHeight="1">
      <c r="B13" s="282">
        <v>2</v>
      </c>
      <c r="C13" s="282" t="s">
        <v>11715</v>
      </c>
      <c r="D13" s="282" t="s">
        <v>10361</v>
      </c>
      <c r="E13" s="282" t="s">
        <v>11708</v>
      </c>
      <c r="F13" s="284">
        <v>1.308136</v>
      </c>
      <c r="G13" s="284">
        <v>1.2054119999999999</v>
      </c>
      <c r="I13" s="11"/>
      <c r="J13" s="11"/>
      <c r="K13" s="11"/>
    </row>
    <row r="14" spans="2:11" s="3" customFormat="1" ht="15" customHeight="1">
      <c r="B14" s="282">
        <v>3</v>
      </c>
      <c r="C14" s="282" t="s">
        <v>11718</v>
      </c>
      <c r="D14" s="282" t="s">
        <v>6101</v>
      </c>
      <c r="E14" s="282" t="s">
        <v>11708</v>
      </c>
      <c r="F14" s="284">
        <v>0.87653789999999998</v>
      </c>
      <c r="G14" s="284">
        <v>0.91768269999999996</v>
      </c>
      <c r="I14" s="11"/>
      <c r="J14" s="11"/>
      <c r="K14" s="11"/>
    </row>
    <row r="15" spans="2:11" s="3" customFormat="1" ht="15" customHeight="1">
      <c r="B15" s="282">
        <v>4</v>
      </c>
      <c r="C15" s="282" t="s">
        <v>11720</v>
      </c>
      <c r="D15" s="282" t="s">
        <v>9613</v>
      </c>
      <c r="E15" s="282" t="s">
        <v>11708</v>
      </c>
      <c r="F15" s="284">
        <v>1.021647</v>
      </c>
      <c r="G15" s="284">
        <v>1.014421</v>
      </c>
      <c r="I15" s="11"/>
      <c r="J15" s="11"/>
      <c r="K15" s="11"/>
    </row>
    <row r="16" spans="2:11" s="3" customFormat="1" ht="15" customHeight="1">
      <c r="B16" s="282">
        <v>5</v>
      </c>
      <c r="C16" s="282" t="s">
        <v>11722</v>
      </c>
      <c r="D16" s="282" t="s">
        <v>8902</v>
      </c>
      <c r="E16" s="282" t="s">
        <v>11708</v>
      </c>
      <c r="F16" s="284">
        <v>2.1047920000000002</v>
      </c>
      <c r="G16" s="284">
        <v>1.7365109999999999</v>
      </c>
      <c r="I16" s="11"/>
      <c r="J16" s="11"/>
      <c r="K16" s="11"/>
    </row>
    <row r="17" spans="2:11" s="3" customFormat="1" ht="15" customHeight="1">
      <c r="B17" s="282">
        <v>6</v>
      </c>
      <c r="C17" s="282" t="s">
        <v>11724</v>
      </c>
      <c r="D17" s="282" t="s">
        <v>325</v>
      </c>
      <c r="E17" s="282" t="s">
        <v>11708</v>
      </c>
      <c r="F17" s="284">
        <v>1.3347439999999999</v>
      </c>
      <c r="G17" s="284">
        <v>1.22315</v>
      </c>
      <c r="I17" s="11"/>
      <c r="J17" s="11"/>
      <c r="K17" s="11"/>
    </row>
    <row r="18" spans="2:11" s="3" customFormat="1" ht="15" customHeight="1">
      <c r="B18" s="282">
        <v>7</v>
      </c>
      <c r="C18" s="282" t="s">
        <v>11726</v>
      </c>
      <c r="D18" s="282" t="s">
        <v>5512</v>
      </c>
      <c r="E18" s="282" t="s">
        <v>11708</v>
      </c>
      <c r="F18" s="284">
        <v>3.618881</v>
      </c>
      <c r="G18" s="284">
        <v>2.7458930000000001</v>
      </c>
      <c r="I18" s="11"/>
      <c r="J18" s="11"/>
      <c r="K18" s="11"/>
    </row>
    <row r="19" spans="2:11" s="3" customFormat="1" ht="15" customHeight="1">
      <c r="B19" s="282">
        <v>8</v>
      </c>
      <c r="C19" s="282" t="s">
        <v>11728</v>
      </c>
      <c r="D19" s="282" t="s">
        <v>9436</v>
      </c>
      <c r="E19" s="282" t="s">
        <v>11708</v>
      </c>
      <c r="F19" s="284">
        <v>1.606169</v>
      </c>
      <c r="G19" s="284">
        <v>1.404099</v>
      </c>
      <c r="I19" s="11"/>
      <c r="J19" s="11"/>
      <c r="K19" s="11"/>
    </row>
    <row r="20" spans="2:11" s="3" customFormat="1" ht="15" customHeight="1">
      <c r="B20" s="282">
        <v>9</v>
      </c>
      <c r="C20" s="282" t="s">
        <v>11730</v>
      </c>
      <c r="D20" s="282" t="s">
        <v>11731</v>
      </c>
      <c r="E20" s="282" t="s">
        <v>11732</v>
      </c>
      <c r="F20" s="284">
        <v>1.6838721902993847</v>
      </c>
      <c r="G20" s="284">
        <v>1.4559002343849881</v>
      </c>
      <c r="I20" s="11"/>
      <c r="J20" s="11"/>
      <c r="K20" s="11"/>
    </row>
    <row r="21" spans="2:11" s="3" customFormat="1" ht="15" customHeight="1">
      <c r="B21" s="282">
        <v>10</v>
      </c>
      <c r="C21" s="282" t="s">
        <v>11737</v>
      </c>
      <c r="D21" s="282" t="s">
        <v>11738</v>
      </c>
      <c r="E21" s="282" t="s">
        <v>11732</v>
      </c>
      <c r="F21" s="284">
        <v>1.3742751495465246</v>
      </c>
      <c r="G21" s="284">
        <v>1.2495042711966862</v>
      </c>
      <c r="I21" s="11"/>
      <c r="J21" s="11"/>
      <c r="K21" s="11"/>
    </row>
    <row r="22" spans="2:11" s="3" customFormat="1" ht="15" customHeight="1">
      <c r="B22" s="282">
        <v>11</v>
      </c>
      <c r="C22" s="282" t="s">
        <v>11740</v>
      </c>
      <c r="D22" s="282" t="s">
        <v>11741</v>
      </c>
      <c r="E22" s="282" t="s">
        <v>11732</v>
      </c>
      <c r="F22" s="284">
        <v>0.2006951687531599</v>
      </c>
      <c r="G22" s="284">
        <v>0.46712544120098159</v>
      </c>
      <c r="I22" s="11"/>
      <c r="J22" s="11"/>
      <c r="K22" s="11"/>
    </row>
    <row r="23" spans="2:11" s="3" customFormat="1" ht="15" customHeight="1">
      <c r="B23" s="282">
        <v>12</v>
      </c>
      <c r="C23" s="282" t="s">
        <v>11745</v>
      </c>
      <c r="D23" s="282" t="s">
        <v>11746</v>
      </c>
      <c r="E23" s="282" t="s">
        <v>11732</v>
      </c>
      <c r="F23" s="284">
        <v>1.4818084743108586</v>
      </c>
      <c r="G23" s="284">
        <v>1.3211924374840771</v>
      </c>
      <c r="I23" s="11"/>
      <c r="J23" s="11"/>
      <c r="K23" s="11"/>
    </row>
    <row r="24" spans="2:11" s="3" customFormat="1" ht="15" customHeight="1">
      <c r="B24" s="282">
        <v>13</v>
      </c>
      <c r="C24" s="282" t="s">
        <v>11685</v>
      </c>
      <c r="D24" s="282" t="s">
        <v>11685</v>
      </c>
      <c r="E24" s="282" t="s">
        <v>11685</v>
      </c>
      <c r="F24" s="284" t="s">
        <v>11685</v>
      </c>
      <c r="G24" s="284" t="s">
        <v>11685</v>
      </c>
      <c r="I24" s="11"/>
      <c r="J24" s="11"/>
      <c r="K24" s="11"/>
    </row>
    <row r="25" spans="2:11" s="3" customFormat="1" ht="15" customHeight="1">
      <c r="B25" s="282">
        <v>14</v>
      </c>
      <c r="C25" s="282" t="s">
        <v>11685</v>
      </c>
      <c r="D25" s="282" t="s">
        <v>11685</v>
      </c>
      <c r="E25" s="282" t="s">
        <v>11685</v>
      </c>
      <c r="F25" s="284" t="s">
        <v>11685</v>
      </c>
      <c r="G25" s="284" t="s">
        <v>11685</v>
      </c>
      <c r="I25" s="11"/>
      <c r="J25" s="11"/>
      <c r="K25" s="11"/>
    </row>
    <row r="26" spans="2:11" s="3" customFormat="1" ht="15" customHeight="1">
      <c r="B26" s="282">
        <v>15</v>
      </c>
      <c r="C26" s="282" t="s">
        <v>11685</v>
      </c>
      <c r="D26" s="282" t="s">
        <v>11685</v>
      </c>
      <c r="E26" s="282" t="s">
        <v>11685</v>
      </c>
      <c r="F26" s="284" t="s">
        <v>11685</v>
      </c>
      <c r="G26" s="284" t="s">
        <v>11685</v>
      </c>
      <c r="I26" s="11"/>
      <c r="J26" s="11"/>
      <c r="K26" s="11"/>
    </row>
    <row r="27" spans="2:11" s="3" customFormat="1" ht="15" customHeight="1">
      <c r="B27" s="282">
        <v>16</v>
      </c>
      <c r="C27" s="282" t="s">
        <v>11685</v>
      </c>
      <c r="D27" s="282" t="s">
        <v>11685</v>
      </c>
      <c r="E27" s="282" t="s">
        <v>11685</v>
      </c>
      <c r="F27" s="284" t="s">
        <v>11685</v>
      </c>
      <c r="G27" s="284" t="s">
        <v>11685</v>
      </c>
      <c r="I27" s="11"/>
      <c r="J27" s="11"/>
      <c r="K27" s="11"/>
    </row>
    <row r="28" spans="2:11" s="3" customFormat="1" ht="15" customHeight="1">
      <c r="B28" s="282">
        <v>17</v>
      </c>
      <c r="C28" s="282" t="s">
        <v>11685</v>
      </c>
      <c r="D28" s="282" t="s">
        <v>11685</v>
      </c>
      <c r="E28" s="282" t="s">
        <v>11685</v>
      </c>
      <c r="F28" s="284" t="s">
        <v>11685</v>
      </c>
      <c r="G28" s="284" t="s">
        <v>11685</v>
      </c>
      <c r="I28" s="11"/>
      <c r="J28" s="11"/>
      <c r="K28" s="11"/>
    </row>
    <row r="29" spans="2:11" s="3" customFormat="1" ht="15" customHeight="1">
      <c r="B29" s="282">
        <v>18</v>
      </c>
      <c r="C29" s="282" t="s">
        <v>11685</v>
      </c>
      <c r="D29" s="282" t="s">
        <v>11685</v>
      </c>
      <c r="E29" s="282" t="s">
        <v>11685</v>
      </c>
      <c r="F29" s="284" t="s">
        <v>11685</v>
      </c>
      <c r="G29" s="284" t="s">
        <v>11685</v>
      </c>
      <c r="I29" s="11"/>
      <c r="J29" s="11"/>
      <c r="K29" s="11"/>
    </row>
    <row r="30" spans="2:11" s="3" customFormat="1" ht="15" customHeight="1">
      <c r="B30" s="282">
        <v>19</v>
      </c>
      <c r="C30" s="282" t="s">
        <v>11685</v>
      </c>
      <c r="D30" s="282" t="s">
        <v>11685</v>
      </c>
      <c r="E30" s="282" t="s">
        <v>11685</v>
      </c>
      <c r="F30" s="284" t="s">
        <v>11685</v>
      </c>
      <c r="G30" s="284" t="s">
        <v>11685</v>
      </c>
      <c r="I30" s="11"/>
      <c r="J30" s="11"/>
      <c r="K30" s="11"/>
    </row>
    <row r="31" spans="2:11" s="3" customFormat="1" ht="13.5">
      <c r="B31" s="282">
        <v>20</v>
      </c>
      <c r="C31" s="282" t="s">
        <v>11685</v>
      </c>
      <c r="D31" s="285" t="s">
        <v>11685</v>
      </c>
      <c r="E31" s="282" t="s">
        <v>11685</v>
      </c>
      <c r="F31" s="284" t="s">
        <v>11685</v>
      </c>
      <c r="G31" s="284" t="s">
        <v>11685</v>
      </c>
      <c r="I31" s="11"/>
      <c r="J31" s="11"/>
      <c r="K31" s="11"/>
    </row>
    <row r="32" spans="2:11" s="3" customFormat="1" ht="13.5">
      <c r="B32" s="4"/>
      <c r="I32" s="11"/>
      <c r="J32" s="11"/>
      <c r="K32" s="11"/>
    </row>
    <row r="33" spans="2:2" s="3" customFormat="1" ht="13.5">
      <c r="B33" s="4"/>
    </row>
    <row r="34" spans="2:2" s="3" customFormat="1" ht="13.5">
      <c r="B34" s="4"/>
    </row>
  </sheetData>
  <mergeCells count="3">
    <mergeCell ref="B5:C5"/>
    <mergeCell ref="B6:C6"/>
    <mergeCell ref="B7:C7"/>
  </mergeCells>
  <phoneticPr fontId="82"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1"/>
  </sheetPr>
  <dimension ref="A1"/>
  <sheetViews>
    <sheetView workbookViewId="0"/>
  </sheetViews>
  <sheetFormatPr defaultRowHeight="16.5"/>
  <sheetData/>
  <phoneticPr fontId="8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D3:U84"/>
  <sheetViews>
    <sheetView showGridLines="0" workbookViewId="0">
      <selection activeCell="N13" sqref="N13"/>
    </sheetView>
  </sheetViews>
  <sheetFormatPr defaultColWidth="12.625" defaultRowHeight="12"/>
  <cols>
    <col min="1" max="3" width="2.625" style="337" customWidth="1"/>
    <col min="4" max="15" width="12.625" style="337"/>
    <col min="16" max="16" width="2.625" style="337" customWidth="1"/>
    <col min="17" max="16384" width="12.625" style="337"/>
  </cols>
  <sheetData>
    <row r="3" spans="4:21">
      <c r="D3" s="336" t="s">
        <v>13525</v>
      </c>
    </row>
    <row r="5" spans="4:21">
      <c r="D5" s="345" t="s">
        <v>11673</v>
      </c>
      <c r="E5" s="345" t="s">
        <v>11673</v>
      </c>
    </row>
    <row r="6" spans="4:21">
      <c r="D6" s="376">
        <v>2</v>
      </c>
      <c r="E6" s="581" t="str">
        <f>CHOOSE($D$6,"BB Financials","CIQ Financials")</f>
        <v>CIQ Financials</v>
      </c>
    </row>
    <row r="7" spans="4:21">
      <c r="Q7" s="336" t="s">
        <v>13526</v>
      </c>
    </row>
    <row r="8" spans="4:21">
      <c r="E8" s="344"/>
      <c r="J8" s="344"/>
      <c r="K8" s="339"/>
      <c r="M8" s="339"/>
      <c r="Q8" s="354"/>
      <c r="R8" s="354"/>
      <c r="S8" s="354"/>
      <c r="T8" s="354"/>
      <c r="U8" s="354"/>
    </row>
    <row r="9" spans="4:21">
      <c r="D9" s="345" t="s">
        <v>11673</v>
      </c>
      <c r="E9" s="345" t="s">
        <v>13527</v>
      </c>
      <c r="F9" s="356" t="s">
        <v>13528</v>
      </c>
      <c r="G9" s="358" t="s">
        <v>13529</v>
      </c>
      <c r="H9" s="358" t="s">
        <v>11700</v>
      </c>
      <c r="I9" s="358" t="s">
        <v>13530</v>
      </c>
      <c r="J9" s="358" t="s">
        <v>13531</v>
      </c>
      <c r="K9" s="358" t="s">
        <v>13532</v>
      </c>
      <c r="L9" s="358" t="s">
        <v>13533</v>
      </c>
      <c r="M9" s="358" t="s">
        <v>13534</v>
      </c>
      <c r="N9" s="358" t="s">
        <v>13535</v>
      </c>
      <c r="O9" s="358" t="s">
        <v>13536</v>
      </c>
      <c r="Q9" s="359" t="s">
        <v>13537</v>
      </c>
      <c r="R9" s="360" t="s">
        <v>13538</v>
      </c>
      <c r="S9" s="360" t="s">
        <v>13539</v>
      </c>
      <c r="T9" s="360" t="s">
        <v>13540</v>
      </c>
      <c r="U9" s="361" t="s">
        <v>13541</v>
      </c>
    </row>
    <row r="10" spans="4:21">
      <c r="D10" s="362">
        <v>1</v>
      </c>
      <c r="E10" s="363" t="str">
        <f>CHOOSE($D$6,E38,E65)</f>
        <v>KOSDAQ:A046140</v>
      </c>
      <c r="F10" s="364" t="str">
        <f t="shared" ref="F10:U10" si="0">CHOOSE($D$6,F38,F65)</f>
        <v>SBS Contents Hub Co., Ltd.</v>
      </c>
      <c r="G10" s="366">
        <f t="shared" si="0"/>
        <v>44895</v>
      </c>
      <c r="H10" s="367" t="str">
        <f t="shared" si="0"/>
        <v>South Korea</v>
      </c>
      <c r="I10" s="367" t="str">
        <f t="shared" si="0"/>
        <v>KRW</v>
      </c>
      <c r="J10" s="367">
        <f t="shared" si="0"/>
        <v>112155.51345</v>
      </c>
      <c r="K10" s="367">
        <f t="shared" si="0"/>
        <v>23546.574789999999</v>
      </c>
      <c r="L10" s="367">
        <f t="shared" si="0"/>
        <v>189.02</v>
      </c>
      <c r="M10" s="367">
        <f t="shared" si="0"/>
        <v>126996.93279000001</v>
      </c>
      <c r="N10" s="367">
        <f t="shared" si="0"/>
        <v>173572.12338999999</v>
      </c>
      <c r="O10" s="367">
        <f t="shared" si="0"/>
        <v>0</v>
      </c>
      <c r="Q10" s="368">
        <f>CHOOSE($D$6,Q38,Q65)</f>
        <v>112155.51345</v>
      </c>
      <c r="R10" s="369">
        <f t="shared" si="0"/>
        <v>84.966030000000003</v>
      </c>
      <c r="S10" s="369">
        <f t="shared" si="0"/>
        <v>87.24409</v>
      </c>
      <c r="T10" s="369">
        <f t="shared" si="0"/>
        <v>94.041830000000004</v>
      </c>
      <c r="U10" s="370">
        <f t="shared" si="0"/>
        <v>105.0813</v>
      </c>
    </row>
    <row r="11" spans="4:21">
      <c r="D11" s="371">
        <v>2</v>
      </c>
      <c r="E11" s="372" t="str">
        <f t="shared" ref="E11:U11" si="1">CHOOSE($D$6,E39,E66)</f>
        <v>KOSDAQ:A046390</v>
      </c>
      <c r="F11" s="373" t="str">
        <f t="shared" si="1"/>
        <v>Samhwa Networks Co., Ltd.</v>
      </c>
      <c r="G11" s="374">
        <f t="shared" si="1"/>
        <v>44895</v>
      </c>
      <c r="H11" s="375" t="str">
        <f t="shared" si="1"/>
        <v>South Korea</v>
      </c>
      <c r="I11" s="375" t="str">
        <f t="shared" si="1"/>
        <v>KRW</v>
      </c>
      <c r="J11" s="375">
        <f t="shared" si="1"/>
        <v>109860.54614999999</v>
      </c>
      <c r="K11" s="375">
        <f t="shared" si="1"/>
        <v>9749.5695599999999</v>
      </c>
      <c r="L11" s="375">
        <f t="shared" si="1"/>
        <v>8411.4526600000008</v>
      </c>
      <c r="M11" s="375">
        <f t="shared" si="1"/>
        <v>29197.262559999999</v>
      </c>
      <c r="N11" s="375">
        <f t="shared" si="1"/>
        <v>51508.718260000001</v>
      </c>
      <c r="O11" s="375">
        <f t="shared" si="1"/>
        <v>-1.0888</v>
      </c>
      <c r="Q11" s="368">
        <f t="shared" si="1"/>
        <v>109860.54614999999</v>
      </c>
      <c r="R11" s="369">
        <f t="shared" si="1"/>
        <v>81.065719999999999</v>
      </c>
      <c r="S11" s="369">
        <f t="shared" si="1"/>
        <v>82.658590000000004</v>
      </c>
      <c r="T11" s="369">
        <f t="shared" si="1"/>
        <v>95.659279999999995</v>
      </c>
      <c r="U11" s="370">
        <f t="shared" si="1"/>
        <v>108.73548</v>
      </c>
    </row>
    <row r="12" spans="4:21">
      <c r="D12" s="371">
        <v>3</v>
      </c>
      <c r="E12" s="372" t="str">
        <f t="shared" ref="E12:U12" si="2">CHOOSE($D$6,E40,E67)</f>
        <v>KOSDAQ:A253450</v>
      </c>
      <c r="F12" s="373" t="str">
        <f t="shared" si="2"/>
        <v>Studio Dragon Corporation</v>
      </c>
      <c r="G12" s="374">
        <f t="shared" si="2"/>
        <v>44895</v>
      </c>
      <c r="H12" s="375" t="str">
        <f t="shared" si="2"/>
        <v>South Korea</v>
      </c>
      <c r="I12" s="375" t="str">
        <f t="shared" si="2"/>
        <v>KRW</v>
      </c>
      <c r="J12" s="375">
        <f t="shared" si="2"/>
        <v>2176028.4125000001</v>
      </c>
      <c r="K12" s="375">
        <f t="shared" si="2"/>
        <v>83177.204360000003</v>
      </c>
      <c r="L12" s="375">
        <f t="shared" si="2"/>
        <v>170000</v>
      </c>
      <c r="M12" s="375">
        <f t="shared" si="2"/>
        <v>88134.817590000006</v>
      </c>
      <c r="N12" s="375">
        <f t="shared" si="2"/>
        <v>679763.20404999994</v>
      </c>
      <c r="O12" s="375">
        <f t="shared" si="2"/>
        <v>0</v>
      </c>
      <c r="Q12" s="368">
        <f t="shared" si="2"/>
        <v>2176028.4125000001</v>
      </c>
      <c r="R12" s="369">
        <f t="shared" si="2"/>
        <v>1622.56718</v>
      </c>
      <c r="S12" s="369">
        <f t="shared" si="2"/>
        <v>1608.0254399999999</v>
      </c>
      <c r="T12" s="369">
        <f t="shared" si="2"/>
        <v>1678.0857100000001</v>
      </c>
      <c r="U12" s="370">
        <f t="shared" si="2"/>
        <v>1845.7492</v>
      </c>
    </row>
    <row r="13" spans="4:21">
      <c r="D13" s="371">
        <v>4</v>
      </c>
      <c r="E13" s="372" t="str">
        <f t="shared" ref="E13:U13" si="3">CHOOSE($D$6,E41,E68)</f>
        <v>KOSDAQ:A047820</v>
      </c>
      <c r="F13" s="373" t="str">
        <f t="shared" si="3"/>
        <v>Chorokbaem Media Co., Ltd.</v>
      </c>
      <c r="G13" s="374">
        <f t="shared" si="3"/>
        <v>44895</v>
      </c>
      <c r="H13" s="375" t="str">
        <f t="shared" si="3"/>
        <v>South Korea</v>
      </c>
      <c r="I13" s="375" t="str">
        <f t="shared" si="3"/>
        <v>KRW</v>
      </c>
      <c r="J13" s="375">
        <f t="shared" si="3"/>
        <v>260140.53599999999</v>
      </c>
      <c r="K13" s="375">
        <f t="shared" si="3"/>
        <v>35184.8128</v>
      </c>
      <c r="L13" s="375">
        <f t="shared" si="3"/>
        <v>129320.34753</v>
      </c>
      <c r="M13" s="375">
        <f t="shared" si="3"/>
        <v>75072.513900000005</v>
      </c>
      <c r="N13" s="375">
        <f t="shared" si="3"/>
        <v>380055.70513000002</v>
      </c>
      <c r="O13" s="375">
        <f t="shared" si="3"/>
        <v>35989.963239999997</v>
      </c>
      <c r="Q13" s="368">
        <f t="shared" si="3"/>
        <v>260140.53599999999</v>
      </c>
      <c r="R13" s="369">
        <f t="shared" si="3"/>
        <v>186.49126999999999</v>
      </c>
      <c r="S13" s="369">
        <f t="shared" si="3"/>
        <v>201.37411</v>
      </c>
      <c r="T13" s="369">
        <f t="shared" si="3"/>
        <v>238.97105999999999</v>
      </c>
      <c r="U13" s="370">
        <f t="shared" si="3"/>
        <v>342.34381999999999</v>
      </c>
    </row>
    <row r="14" spans="4:21">
      <c r="D14" s="371">
        <v>5</v>
      </c>
      <c r="E14" s="372" t="str">
        <f t="shared" ref="E14:U14" si="4">CHOOSE($D$6,E42,E69)</f>
        <v>KOSDAQ:A068050</v>
      </c>
      <c r="F14" s="373" t="str">
        <f t="shared" si="4"/>
        <v>Pan Entertainment Co., Ltd.</v>
      </c>
      <c r="G14" s="374">
        <f t="shared" si="4"/>
        <v>44895</v>
      </c>
      <c r="H14" s="375" t="str">
        <f t="shared" si="4"/>
        <v>South Korea</v>
      </c>
      <c r="I14" s="375" t="str">
        <f t="shared" si="4"/>
        <v>KRW</v>
      </c>
      <c r="J14" s="375">
        <f t="shared" si="4"/>
        <v>116730.53034</v>
      </c>
      <c r="K14" s="375">
        <f t="shared" si="4"/>
        <v>7936.1365100000003</v>
      </c>
      <c r="L14" s="375">
        <f t="shared" si="4"/>
        <v>23725.753860000001</v>
      </c>
      <c r="M14" s="375">
        <f t="shared" si="4"/>
        <v>7936.1365100000003</v>
      </c>
      <c r="N14" s="375">
        <f t="shared" si="4"/>
        <v>68921.881880000001</v>
      </c>
      <c r="O14" s="375">
        <f t="shared" si="4"/>
        <v>0</v>
      </c>
      <c r="Q14" s="368">
        <f t="shared" si="4"/>
        <v>116730.53034</v>
      </c>
      <c r="R14" s="369">
        <f t="shared" si="4"/>
        <v>75.517240000000001</v>
      </c>
      <c r="S14" s="369">
        <f t="shared" si="4"/>
        <v>72.976259999999996</v>
      </c>
      <c r="T14" s="369">
        <f t="shared" si="4"/>
        <v>75.007840000000002</v>
      </c>
      <c r="U14" s="370">
        <f t="shared" si="4"/>
        <v>88.387529999999998</v>
      </c>
    </row>
    <row r="15" spans="4:21">
      <c r="D15" s="371">
        <v>6</v>
      </c>
      <c r="E15" s="372" t="str">
        <f t="shared" ref="E15:U15" si="5">CHOOSE($D$6,E43,E70)</f>
        <v>KOSE:A036420</v>
      </c>
      <c r="F15" s="373" t="str">
        <f t="shared" si="5"/>
        <v>ContentreeJoongAng corp.</v>
      </c>
      <c r="G15" s="374">
        <f t="shared" si="5"/>
        <v>44895</v>
      </c>
      <c r="H15" s="375" t="str">
        <f t="shared" si="5"/>
        <v>South Korea</v>
      </c>
      <c r="I15" s="375" t="str">
        <f t="shared" si="5"/>
        <v>KRW</v>
      </c>
      <c r="J15" s="375">
        <f t="shared" si="5"/>
        <v>519643.95039999997</v>
      </c>
      <c r="K15" s="375">
        <f t="shared" si="5"/>
        <v>387428.94454</v>
      </c>
      <c r="L15" s="375">
        <f t="shared" si="5"/>
        <v>1261509.9117999999</v>
      </c>
      <c r="M15" s="375">
        <f t="shared" si="5"/>
        <v>416986.78736000002</v>
      </c>
      <c r="N15" s="375">
        <f t="shared" si="5"/>
        <v>721783.50459000003</v>
      </c>
      <c r="O15" s="375">
        <f t="shared" si="5"/>
        <v>520298.6335</v>
      </c>
      <c r="Q15" s="368">
        <f t="shared" si="5"/>
        <v>519643.95039999997</v>
      </c>
      <c r="R15" s="369">
        <f t="shared" si="5"/>
        <v>371.92766999999998</v>
      </c>
      <c r="S15" s="369">
        <f t="shared" si="5"/>
        <v>412.68414000000001</v>
      </c>
      <c r="T15" s="369">
        <f t="shared" si="5"/>
        <v>498.28147000000001</v>
      </c>
      <c r="U15" s="370">
        <f t="shared" si="5"/>
        <v>628.91094999999996</v>
      </c>
    </row>
    <row r="16" spans="4:21">
      <c r="D16" s="371">
        <v>7</v>
      </c>
      <c r="E16" s="372" t="str">
        <f t="shared" ref="E16:U16" si="6">CHOOSE($D$6,E44,E71)</f>
        <v>KOSDAQ:A241840</v>
      </c>
      <c r="F16" s="373" t="str">
        <f t="shared" si="6"/>
        <v>ASTORY Co.,Ltd</v>
      </c>
      <c r="G16" s="374">
        <f t="shared" si="6"/>
        <v>44895</v>
      </c>
      <c r="H16" s="375" t="str">
        <f t="shared" si="6"/>
        <v>South Korea</v>
      </c>
      <c r="I16" s="375" t="str">
        <f t="shared" si="6"/>
        <v>KRW</v>
      </c>
      <c r="J16" s="375">
        <f t="shared" si="6"/>
        <v>221399.4069</v>
      </c>
      <c r="K16" s="375">
        <f t="shared" si="6"/>
        <v>37599.016360000001</v>
      </c>
      <c r="L16" s="375">
        <f t="shared" si="6"/>
        <v>14776.237090000001</v>
      </c>
      <c r="M16" s="375">
        <f t="shared" si="6"/>
        <v>40769.217360000002</v>
      </c>
      <c r="N16" s="375">
        <f t="shared" si="6"/>
        <v>61386.642849999997</v>
      </c>
      <c r="O16" s="375">
        <f t="shared" si="6"/>
        <v>0</v>
      </c>
      <c r="Q16" s="368">
        <f t="shared" si="6"/>
        <v>221399.4069</v>
      </c>
      <c r="R16" s="369">
        <f t="shared" si="6"/>
        <v>167.12191999999999</v>
      </c>
      <c r="S16" s="369">
        <f t="shared" si="6"/>
        <v>161.50031000000001</v>
      </c>
      <c r="T16" s="369">
        <f t="shared" si="6"/>
        <v>171.87339</v>
      </c>
      <c r="U16" s="370">
        <f t="shared" si="6"/>
        <v>189.33866</v>
      </c>
    </row>
    <row r="17" spans="4:21">
      <c r="D17" s="371">
        <v>8</v>
      </c>
      <c r="E17" s="372" t="str">
        <f t="shared" ref="E17:U17" si="7">CHOOSE($D$6,E45,E72)</f>
        <v>KOSDAQ:A054780</v>
      </c>
      <c r="F17" s="373" t="str">
        <f t="shared" si="7"/>
        <v>KEYEAST.Co.,Ltd.</v>
      </c>
      <c r="G17" s="374">
        <f t="shared" si="7"/>
        <v>44895</v>
      </c>
      <c r="H17" s="375" t="str">
        <f t="shared" si="7"/>
        <v>South Korea</v>
      </c>
      <c r="I17" s="375" t="str">
        <f t="shared" si="7"/>
        <v>KRW</v>
      </c>
      <c r="J17" s="375">
        <f t="shared" si="7"/>
        <v>166669.93045000001</v>
      </c>
      <c r="K17" s="375">
        <f t="shared" si="7"/>
        <v>15191.52908</v>
      </c>
      <c r="L17" s="375">
        <f t="shared" si="7"/>
        <v>9119.0400300000001</v>
      </c>
      <c r="M17" s="375">
        <f t="shared" si="7"/>
        <v>26686.684300000001</v>
      </c>
      <c r="N17" s="375">
        <f t="shared" si="7"/>
        <v>67900.444929999998</v>
      </c>
      <c r="O17" s="375">
        <f t="shared" si="7"/>
        <v>0</v>
      </c>
      <c r="Q17" s="368">
        <f t="shared" si="7"/>
        <v>166669.93045000001</v>
      </c>
      <c r="R17" s="369">
        <f t="shared" si="7"/>
        <v>100.50597</v>
      </c>
      <c r="S17" s="369">
        <f t="shared" si="7"/>
        <v>102.54152999999999</v>
      </c>
      <c r="T17" s="369">
        <f t="shared" si="7"/>
        <v>114.0425</v>
      </c>
      <c r="U17" s="370">
        <f t="shared" si="7"/>
        <v>142.18267</v>
      </c>
    </row>
    <row r="18" spans="4:21">
      <c r="D18" s="371">
        <v>9</v>
      </c>
      <c r="E18" s="372" t="str">
        <f t="shared" ref="E18:U18" si="8">CHOOSE($D$6,E46,E73)</f>
        <v>NasdaqGS:NFLX</v>
      </c>
      <c r="F18" s="373" t="str">
        <f t="shared" si="8"/>
        <v>Netflix, Inc.</v>
      </c>
      <c r="G18" s="374">
        <f t="shared" si="8"/>
        <v>44895</v>
      </c>
      <c r="H18" s="375" t="str">
        <f t="shared" si="8"/>
        <v>United States</v>
      </c>
      <c r="I18" s="375" t="str">
        <f t="shared" si="8"/>
        <v>USD</v>
      </c>
      <c r="J18" s="375">
        <f t="shared" si="8"/>
        <v>135967.11152999999</v>
      </c>
      <c r="K18" s="375">
        <f t="shared" si="8"/>
        <v>6113.7330000000002</v>
      </c>
      <c r="L18" s="375">
        <f t="shared" si="8"/>
        <v>16432.181</v>
      </c>
      <c r="M18" s="375">
        <f t="shared" si="8"/>
        <v>6113.7330000000002</v>
      </c>
      <c r="N18" s="375">
        <f t="shared" si="8"/>
        <v>20528.141</v>
      </c>
      <c r="O18" s="375">
        <f t="shared" si="8"/>
        <v>0</v>
      </c>
      <c r="Q18" s="368">
        <f t="shared" si="8"/>
        <v>135967.11152999999</v>
      </c>
      <c r="R18" s="369">
        <f t="shared" si="8"/>
        <v>126017.30094</v>
      </c>
      <c r="S18" s="369">
        <f t="shared" si="8"/>
        <v>114412.72308</v>
      </c>
      <c r="T18" s="369">
        <f t="shared" si="8"/>
        <v>103037.02307</v>
      </c>
      <c r="U18" s="370">
        <f t="shared" si="8"/>
        <v>138282.02601</v>
      </c>
    </row>
    <row r="19" spans="4:21">
      <c r="D19" s="371">
        <v>10</v>
      </c>
      <c r="E19" s="372" t="str">
        <f t="shared" ref="E19:U19" si="9">CHOOSE($D$6,E47,E74)</f>
        <v>NYSE:DIS</v>
      </c>
      <c r="F19" s="373" t="str">
        <f t="shared" si="9"/>
        <v>The Walt Disney Company</v>
      </c>
      <c r="G19" s="374">
        <f t="shared" si="9"/>
        <v>44895</v>
      </c>
      <c r="H19" s="375" t="str">
        <f t="shared" si="9"/>
        <v>United States</v>
      </c>
      <c r="I19" s="375" t="str">
        <f t="shared" si="9"/>
        <v>USD</v>
      </c>
      <c r="J19" s="375">
        <f t="shared" si="9"/>
        <v>178474.94787</v>
      </c>
      <c r="K19" s="375">
        <f t="shared" si="9"/>
        <v>11615</v>
      </c>
      <c r="L19" s="375">
        <f t="shared" si="9"/>
        <v>52259</v>
      </c>
      <c r="M19" s="375">
        <f t="shared" si="9"/>
        <v>11615</v>
      </c>
      <c r="N19" s="375">
        <f t="shared" si="9"/>
        <v>108378</v>
      </c>
      <c r="O19" s="375">
        <f t="shared" si="9"/>
        <v>13370</v>
      </c>
      <c r="Q19" s="368">
        <f t="shared" si="9"/>
        <v>178474.94787</v>
      </c>
      <c r="R19" s="369">
        <f t="shared" si="9"/>
        <v>175884.83155999999</v>
      </c>
      <c r="S19" s="369">
        <f t="shared" si="9"/>
        <v>184046.83914</v>
      </c>
      <c r="T19" s="369">
        <f t="shared" si="9"/>
        <v>187386.93312</v>
      </c>
      <c r="U19" s="370">
        <f t="shared" si="9"/>
        <v>217737.82873000001</v>
      </c>
    </row>
    <row r="20" spans="4:21">
      <c r="D20" s="371">
        <v>11</v>
      </c>
      <c r="E20" s="372" t="str">
        <f t="shared" ref="E20:U20" si="10">CHOOSE($D$6,E48,E75)</f>
        <v>NasdaqGS:IQ</v>
      </c>
      <c r="F20" s="373" t="str">
        <f t="shared" si="10"/>
        <v>iQIYI, Inc.</v>
      </c>
      <c r="G20" s="374">
        <f t="shared" si="10"/>
        <v>44895</v>
      </c>
      <c r="H20" s="375" t="str">
        <f t="shared" si="10"/>
        <v>China</v>
      </c>
      <c r="I20" s="375" t="str">
        <f t="shared" si="10"/>
        <v>CNY</v>
      </c>
      <c r="J20" s="375">
        <f t="shared" si="10"/>
        <v>16903.63753</v>
      </c>
      <c r="K20" s="375">
        <f t="shared" si="10"/>
        <v>3559.8989999999999</v>
      </c>
      <c r="L20" s="375">
        <f t="shared" si="10"/>
        <v>19572.833999999999</v>
      </c>
      <c r="M20" s="375">
        <f t="shared" si="10"/>
        <v>5030.3860000000004</v>
      </c>
      <c r="N20" s="375">
        <f t="shared" si="10"/>
        <v>5450.915</v>
      </c>
      <c r="O20" s="375">
        <f t="shared" si="10"/>
        <v>94.561000000000007</v>
      </c>
      <c r="Q20" s="368">
        <f t="shared" si="10"/>
        <v>16903.63753</v>
      </c>
      <c r="R20" s="369">
        <f t="shared" si="10"/>
        <v>2097.3615199999999</v>
      </c>
      <c r="S20" s="369">
        <f t="shared" si="10"/>
        <v>2199.4391300000002</v>
      </c>
      <c r="T20" s="369">
        <f t="shared" si="10"/>
        <v>2803.80078</v>
      </c>
      <c r="U20" s="370">
        <f t="shared" si="10"/>
        <v>3074.9542000000001</v>
      </c>
    </row>
    <row r="21" spans="4:21">
      <c r="D21" s="371">
        <v>12</v>
      </c>
      <c r="E21" s="372" t="str">
        <f t="shared" ref="E21:U21" si="11">CHOOSE($D$6,E49,E76)</f>
        <v>NasdaqGS:ROKU</v>
      </c>
      <c r="F21" s="373" t="str">
        <f t="shared" si="11"/>
        <v>Roku, Inc.</v>
      </c>
      <c r="G21" s="374">
        <f t="shared" si="11"/>
        <v>44895</v>
      </c>
      <c r="H21" s="375" t="str">
        <f t="shared" si="11"/>
        <v>United States</v>
      </c>
      <c r="I21" s="375" t="str">
        <f t="shared" si="11"/>
        <v>USD</v>
      </c>
      <c r="J21" s="375">
        <f t="shared" si="11"/>
        <v>8268.4311699999998</v>
      </c>
      <c r="K21" s="375">
        <f t="shared" si="11"/>
        <v>2018.616</v>
      </c>
      <c r="L21" s="375">
        <f t="shared" si="11"/>
        <v>701.995</v>
      </c>
      <c r="M21" s="375">
        <f t="shared" si="11"/>
        <v>2018.616</v>
      </c>
      <c r="N21" s="375">
        <f t="shared" si="11"/>
        <v>2777.9270000000001</v>
      </c>
      <c r="O21" s="375">
        <f t="shared" si="11"/>
        <v>0</v>
      </c>
      <c r="Q21" s="368">
        <f t="shared" si="11"/>
        <v>8268.4311699999998</v>
      </c>
      <c r="R21" s="369">
        <f t="shared" si="11"/>
        <v>7643.3134300000002</v>
      </c>
      <c r="S21" s="369">
        <f t="shared" si="11"/>
        <v>8048.9154900000003</v>
      </c>
      <c r="T21" s="369">
        <f t="shared" si="11"/>
        <v>9746.5200999999997</v>
      </c>
      <c r="U21" s="370">
        <f t="shared" si="11"/>
        <v>14647.55428</v>
      </c>
    </row>
    <row r="22" spans="4:21">
      <c r="D22" s="371">
        <v>13</v>
      </c>
      <c r="E22" s="372" t="str">
        <f t="shared" ref="E22:U22" si="12">CHOOSE($D$6,E50,E77)</f>
        <v/>
      </c>
      <c r="F22" s="373" t="str">
        <f t="shared" si="12"/>
        <v/>
      </c>
      <c r="G22" s="374" t="str">
        <f t="shared" si="12"/>
        <v/>
      </c>
      <c r="H22" s="375" t="str">
        <f t="shared" si="12"/>
        <v/>
      </c>
      <c r="I22" s="375" t="str">
        <f t="shared" si="12"/>
        <v/>
      </c>
      <c r="J22" s="375" t="str">
        <f t="shared" si="12"/>
        <v/>
      </c>
      <c r="K22" s="375" t="str">
        <f t="shared" si="12"/>
        <v/>
      </c>
      <c r="L22" s="375" t="str">
        <f t="shared" si="12"/>
        <v/>
      </c>
      <c r="M22" s="375" t="str">
        <f t="shared" si="12"/>
        <v/>
      </c>
      <c r="N22" s="375" t="str">
        <f t="shared" si="12"/>
        <v/>
      </c>
      <c r="O22" s="375" t="str">
        <f t="shared" si="12"/>
        <v/>
      </c>
      <c r="Q22" s="368" t="str">
        <f t="shared" si="12"/>
        <v/>
      </c>
      <c r="R22" s="369" t="str">
        <f t="shared" si="12"/>
        <v/>
      </c>
      <c r="S22" s="369" t="str">
        <f t="shared" si="12"/>
        <v/>
      </c>
      <c r="T22" s="369" t="str">
        <f t="shared" si="12"/>
        <v/>
      </c>
      <c r="U22" s="370" t="str">
        <f t="shared" si="12"/>
        <v/>
      </c>
    </row>
    <row r="23" spans="4:21">
      <c r="D23" s="371">
        <v>14</v>
      </c>
      <c r="E23" s="372" t="str">
        <f t="shared" ref="E23:U23" si="13">CHOOSE($D$6,E51,E78)</f>
        <v/>
      </c>
      <c r="F23" s="373" t="str">
        <f t="shared" si="13"/>
        <v/>
      </c>
      <c r="G23" s="374" t="str">
        <f t="shared" si="13"/>
        <v/>
      </c>
      <c r="H23" s="375" t="str">
        <f t="shared" si="13"/>
        <v/>
      </c>
      <c r="I23" s="375" t="str">
        <f t="shared" si="13"/>
        <v/>
      </c>
      <c r="J23" s="375" t="str">
        <f t="shared" si="13"/>
        <v/>
      </c>
      <c r="K23" s="375" t="str">
        <f t="shared" si="13"/>
        <v/>
      </c>
      <c r="L23" s="375" t="str">
        <f t="shared" si="13"/>
        <v/>
      </c>
      <c r="M23" s="375" t="str">
        <f t="shared" si="13"/>
        <v/>
      </c>
      <c r="N23" s="375" t="str">
        <f t="shared" si="13"/>
        <v/>
      </c>
      <c r="O23" s="375" t="str">
        <f t="shared" si="13"/>
        <v/>
      </c>
      <c r="Q23" s="368" t="str">
        <f t="shared" si="13"/>
        <v/>
      </c>
      <c r="R23" s="369" t="str">
        <f t="shared" si="13"/>
        <v/>
      </c>
      <c r="S23" s="369" t="str">
        <f t="shared" si="13"/>
        <v/>
      </c>
      <c r="T23" s="369" t="str">
        <f t="shared" si="13"/>
        <v/>
      </c>
      <c r="U23" s="370" t="str">
        <f t="shared" si="13"/>
        <v/>
      </c>
    </row>
    <row r="24" spans="4:21">
      <c r="D24" s="371">
        <v>15</v>
      </c>
      <c r="E24" s="372" t="str">
        <f t="shared" ref="E24:U24" si="14">CHOOSE($D$6,E52,E79)</f>
        <v/>
      </c>
      <c r="F24" s="373" t="str">
        <f t="shared" si="14"/>
        <v/>
      </c>
      <c r="G24" s="374" t="str">
        <f t="shared" si="14"/>
        <v/>
      </c>
      <c r="H24" s="375" t="str">
        <f t="shared" si="14"/>
        <v/>
      </c>
      <c r="I24" s="375" t="str">
        <f t="shared" si="14"/>
        <v/>
      </c>
      <c r="J24" s="375" t="str">
        <f t="shared" si="14"/>
        <v/>
      </c>
      <c r="K24" s="375" t="str">
        <f t="shared" si="14"/>
        <v/>
      </c>
      <c r="L24" s="375" t="str">
        <f t="shared" si="14"/>
        <v/>
      </c>
      <c r="M24" s="375" t="str">
        <f t="shared" si="14"/>
        <v/>
      </c>
      <c r="N24" s="375" t="str">
        <f t="shared" si="14"/>
        <v/>
      </c>
      <c r="O24" s="375" t="str">
        <f t="shared" si="14"/>
        <v/>
      </c>
      <c r="Q24" s="368" t="str">
        <f t="shared" si="14"/>
        <v/>
      </c>
      <c r="R24" s="369" t="str">
        <f t="shared" si="14"/>
        <v/>
      </c>
      <c r="S24" s="369" t="str">
        <f t="shared" si="14"/>
        <v/>
      </c>
      <c r="T24" s="369" t="str">
        <f t="shared" si="14"/>
        <v/>
      </c>
      <c r="U24" s="370" t="str">
        <f t="shared" si="14"/>
        <v/>
      </c>
    </row>
    <row r="25" spans="4:21">
      <c r="D25" s="371">
        <v>16</v>
      </c>
      <c r="E25" s="372" t="str">
        <f t="shared" ref="E25:U25" si="15">CHOOSE($D$6,E53,E80)</f>
        <v/>
      </c>
      <c r="F25" s="373" t="str">
        <f t="shared" si="15"/>
        <v/>
      </c>
      <c r="G25" s="374" t="str">
        <f t="shared" si="15"/>
        <v/>
      </c>
      <c r="H25" s="375" t="str">
        <f t="shared" si="15"/>
        <v/>
      </c>
      <c r="I25" s="375" t="str">
        <f t="shared" si="15"/>
        <v/>
      </c>
      <c r="J25" s="375" t="str">
        <f t="shared" si="15"/>
        <v/>
      </c>
      <c r="K25" s="375" t="str">
        <f t="shared" si="15"/>
        <v/>
      </c>
      <c r="L25" s="375" t="str">
        <f t="shared" si="15"/>
        <v/>
      </c>
      <c r="M25" s="375" t="str">
        <f t="shared" si="15"/>
        <v/>
      </c>
      <c r="N25" s="375" t="str">
        <f t="shared" si="15"/>
        <v/>
      </c>
      <c r="O25" s="375" t="str">
        <f t="shared" si="15"/>
        <v/>
      </c>
      <c r="Q25" s="368" t="str">
        <f t="shared" si="15"/>
        <v/>
      </c>
      <c r="R25" s="369" t="str">
        <f t="shared" si="15"/>
        <v/>
      </c>
      <c r="S25" s="369" t="str">
        <f t="shared" si="15"/>
        <v/>
      </c>
      <c r="T25" s="369" t="str">
        <f t="shared" si="15"/>
        <v/>
      </c>
      <c r="U25" s="370" t="str">
        <f t="shared" si="15"/>
        <v/>
      </c>
    </row>
    <row r="26" spans="4:21">
      <c r="D26" s="371">
        <v>17</v>
      </c>
      <c r="E26" s="372" t="str">
        <f t="shared" ref="E26:U26" si="16">CHOOSE($D$6,E54,E81)</f>
        <v/>
      </c>
      <c r="F26" s="373" t="str">
        <f t="shared" si="16"/>
        <v/>
      </c>
      <c r="G26" s="374" t="str">
        <f t="shared" si="16"/>
        <v/>
      </c>
      <c r="H26" s="375" t="str">
        <f t="shared" si="16"/>
        <v/>
      </c>
      <c r="I26" s="375" t="str">
        <f t="shared" si="16"/>
        <v/>
      </c>
      <c r="J26" s="375" t="str">
        <f t="shared" si="16"/>
        <v/>
      </c>
      <c r="K26" s="375" t="str">
        <f t="shared" si="16"/>
        <v/>
      </c>
      <c r="L26" s="375" t="str">
        <f t="shared" si="16"/>
        <v/>
      </c>
      <c r="M26" s="375" t="str">
        <f t="shared" si="16"/>
        <v/>
      </c>
      <c r="N26" s="375" t="str">
        <f t="shared" si="16"/>
        <v/>
      </c>
      <c r="O26" s="375" t="str">
        <f t="shared" si="16"/>
        <v/>
      </c>
      <c r="Q26" s="368" t="str">
        <f t="shared" si="16"/>
        <v/>
      </c>
      <c r="R26" s="369" t="str">
        <f t="shared" si="16"/>
        <v/>
      </c>
      <c r="S26" s="369" t="str">
        <f t="shared" si="16"/>
        <v/>
      </c>
      <c r="T26" s="369" t="str">
        <f t="shared" si="16"/>
        <v/>
      </c>
      <c r="U26" s="370" t="str">
        <f t="shared" si="16"/>
        <v/>
      </c>
    </row>
    <row r="27" spans="4:21">
      <c r="D27" s="371">
        <v>18</v>
      </c>
      <c r="E27" s="372" t="str">
        <f t="shared" ref="E27:U27" si="17">CHOOSE($D$6,E55,E82)</f>
        <v/>
      </c>
      <c r="F27" s="373" t="str">
        <f t="shared" si="17"/>
        <v/>
      </c>
      <c r="G27" s="374" t="str">
        <f t="shared" si="17"/>
        <v/>
      </c>
      <c r="H27" s="375" t="str">
        <f t="shared" si="17"/>
        <v/>
      </c>
      <c r="I27" s="375" t="str">
        <f t="shared" si="17"/>
        <v/>
      </c>
      <c r="J27" s="375" t="str">
        <f t="shared" si="17"/>
        <v/>
      </c>
      <c r="K27" s="375" t="str">
        <f t="shared" si="17"/>
        <v/>
      </c>
      <c r="L27" s="375" t="str">
        <f t="shared" si="17"/>
        <v/>
      </c>
      <c r="M27" s="375" t="str">
        <f t="shared" si="17"/>
        <v/>
      </c>
      <c r="N27" s="375" t="str">
        <f t="shared" si="17"/>
        <v/>
      </c>
      <c r="O27" s="375" t="str">
        <f t="shared" si="17"/>
        <v/>
      </c>
      <c r="Q27" s="368" t="str">
        <f t="shared" si="17"/>
        <v/>
      </c>
      <c r="R27" s="369" t="str">
        <f t="shared" si="17"/>
        <v/>
      </c>
      <c r="S27" s="369" t="str">
        <f t="shared" si="17"/>
        <v/>
      </c>
      <c r="T27" s="369" t="str">
        <f t="shared" si="17"/>
        <v/>
      </c>
      <c r="U27" s="370" t="str">
        <f t="shared" si="17"/>
        <v/>
      </c>
    </row>
    <row r="28" spans="4:21">
      <c r="D28" s="371">
        <v>19</v>
      </c>
      <c r="E28" s="372" t="str">
        <f t="shared" ref="E28:U28" si="18">CHOOSE($D$6,E56,E83)</f>
        <v/>
      </c>
      <c r="F28" s="373" t="str">
        <f t="shared" si="18"/>
        <v/>
      </c>
      <c r="G28" s="374" t="str">
        <f t="shared" si="18"/>
        <v/>
      </c>
      <c r="H28" s="375" t="str">
        <f t="shared" si="18"/>
        <v/>
      </c>
      <c r="I28" s="375" t="str">
        <f t="shared" si="18"/>
        <v/>
      </c>
      <c r="J28" s="375" t="str">
        <f t="shared" si="18"/>
        <v/>
      </c>
      <c r="K28" s="375" t="str">
        <f t="shared" si="18"/>
        <v/>
      </c>
      <c r="L28" s="375" t="str">
        <f t="shared" si="18"/>
        <v/>
      </c>
      <c r="M28" s="375" t="str">
        <f t="shared" si="18"/>
        <v/>
      </c>
      <c r="N28" s="375" t="str">
        <f t="shared" si="18"/>
        <v/>
      </c>
      <c r="O28" s="375" t="str">
        <f t="shared" si="18"/>
        <v/>
      </c>
      <c r="Q28" s="368" t="str">
        <f t="shared" si="18"/>
        <v/>
      </c>
      <c r="R28" s="369" t="str">
        <f t="shared" si="18"/>
        <v/>
      </c>
      <c r="S28" s="369" t="str">
        <f t="shared" si="18"/>
        <v/>
      </c>
      <c r="T28" s="369" t="str">
        <f t="shared" si="18"/>
        <v/>
      </c>
      <c r="U28" s="370" t="str">
        <f t="shared" si="18"/>
        <v/>
      </c>
    </row>
    <row r="29" spans="4:21">
      <c r="D29" s="376">
        <v>20</v>
      </c>
      <c r="E29" s="377" t="str">
        <f t="shared" ref="E29:U29" si="19">CHOOSE($D$6,E57,E84)</f>
        <v/>
      </c>
      <c r="F29" s="378" t="str">
        <f t="shared" si="19"/>
        <v/>
      </c>
      <c r="G29" s="380" t="str">
        <f t="shared" si="19"/>
        <v/>
      </c>
      <c r="H29" s="381" t="str">
        <f t="shared" si="19"/>
        <v/>
      </c>
      <c r="I29" s="381" t="str">
        <f t="shared" si="19"/>
        <v/>
      </c>
      <c r="J29" s="381" t="str">
        <f t="shared" si="19"/>
        <v/>
      </c>
      <c r="K29" s="381" t="str">
        <f t="shared" si="19"/>
        <v/>
      </c>
      <c r="L29" s="381" t="str">
        <f t="shared" si="19"/>
        <v/>
      </c>
      <c r="M29" s="381" t="str">
        <f t="shared" si="19"/>
        <v/>
      </c>
      <c r="N29" s="381" t="str">
        <f t="shared" si="19"/>
        <v/>
      </c>
      <c r="O29" s="381" t="str">
        <f t="shared" si="19"/>
        <v/>
      </c>
      <c r="Q29" s="382" t="str">
        <f t="shared" si="19"/>
        <v/>
      </c>
      <c r="R29" s="383" t="str">
        <f t="shared" si="19"/>
        <v/>
      </c>
      <c r="S29" s="383" t="str">
        <f t="shared" si="19"/>
        <v/>
      </c>
      <c r="T29" s="383" t="str">
        <f t="shared" si="19"/>
        <v/>
      </c>
      <c r="U29" s="379" t="str">
        <f t="shared" si="19"/>
        <v/>
      </c>
    </row>
    <row r="34" spans="4:21">
      <c r="D34" s="336" t="s">
        <v>13542</v>
      </c>
    </row>
    <row r="35" spans="4:21">
      <c r="Q35" s="336" t="s">
        <v>13543</v>
      </c>
    </row>
    <row r="36" spans="4:21">
      <c r="E36" s="344"/>
      <c r="J36" s="344" t="s">
        <v>13537</v>
      </c>
      <c r="K36" s="339"/>
      <c r="M36" s="339"/>
      <c r="Q36" s="354"/>
      <c r="R36" s="354"/>
      <c r="S36" s="354"/>
      <c r="T36" s="354"/>
      <c r="U36" s="354"/>
    </row>
    <row r="37" spans="4:21">
      <c r="D37" s="345" t="s">
        <v>11673</v>
      </c>
      <c r="E37" s="345" t="s">
        <v>13527</v>
      </c>
      <c r="F37" s="356" t="s">
        <v>11674</v>
      </c>
      <c r="G37" s="358" t="s">
        <v>13529</v>
      </c>
      <c r="H37" s="358" t="s">
        <v>11700</v>
      </c>
      <c r="I37" s="358" t="s">
        <v>13530</v>
      </c>
      <c r="J37" s="358" t="s">
        <v>13531</v>
      </c>
      <c r="K37" s="358" t="s">
        <v>13532</v>
      </c>
      <c r="L37" s="358" t="s">
        <v>13533</v>
      </c>
      <c r="M37" s="358" t="s">
        <v>13534</v>
      </c>
      <c r="N37" s="358" t="str">
        <f>IF(E37="","",BB_Financials!K6)</f>
        <v>BV</v>
      </c>
      <c r="O37" s="358" t="s">
        <v>13536</v>
      </c>
      <c r="Q37" s="359" t="s">
        <v>13537</v>
      </c>
      <c r="R37" s="360" t="s">
        <v>13538</v>
      </c>
      <c r="S37" s="360" t="s">
        <v>13539</v>
      </c>
      <c r="T37" s="360" t="s">
        <v>13540</v>
      </c>
      <c r="U37" s="361" t="s">
        <v>13541</v>
      </c>
    </row>
    <row r="38" spans="4:21">
      <c r="D38" s="362">
        <v>1</v>
      </c>
      <c r="E38" s="363" t="str">
        <f>IF(Bloomberg_Lead!AB9="","",Bloomberg_Lead!AB9)</f>
        <v>046140 KS EQUITY</v>
      </c>
      <c r="F38" s="364" t="str">
        <f>IF(Bloomberg_Lead!AC9="","",Bloomberg_Lead!AC9)</f>
        <v>에스비에스콘텐츠허브</v>
      </c>
      <c r="G38" s="374">
        <f>IF(E38="","",'회사명 입력'!$E$11)</f>
        <v>44895</v>
      </c>
      <c r="H38" s="367" t="str">
        <f>IF(Bloomberg_Lead!AF9="","",Bloomberg_Lead!AF9)</f>
        <v>SOUTH KOREA</v>
      </c>
      <c r="I38" s="367" t="str">
        <f>IF(Bloomberg_Lead!AG9="","",Bloomberg_Lead!AG9)</f>
        <v>KRW</v>
      </c>
      <c r="J38" s="367" t="e">
        <f t="shared" ref="J38:J57" si="20">IF(E38="","",Q38)</f>
        <v>#DIV/0!</v>
      </c>
      <c r="K38" s="367"/>
      <c r="L38" s="367">
        <f ca="1">IF(E38="","",BB_Financials!I7)</f>
        <v>2424.9322999999999</v>
      </c>
      <c r="M38" s="367">
        <f ca="1">IF(E38="","",BB_Financials!J7)</f>
        <v>4187.6085000000003</v>
      </c>
      <c r="N38" s="367">
        <f ca="1">IF(E38="","",BB_Financials!K7)</f>
        <v>49593.229899999998</v>
      </c>
      <c r="O38" s="367"/>
      <c r="Q38" s="368" t="e">
        <f>IF(E38="","",'BB_Mkt Cap'!E9)</f>
        <v>#DIV/0!</v>
      </c>
      <c r="R38" s="369" t="e">
        <f>IF(F38="","",'BB_Mkt Cap'!F9)</f>
        <v>#DIV/0!</v>
      </c>
      <c r="S38" s="369" t="e">
        <f>IF(G38="","",'BB_Mkt Cap'!G9)</f>
        <v>#DIV/0!</v>
      </c>
      <c r="T38" s="369">
        <f>IF(H38="","",'BB_Mkt Cap'!H9)</f>
        <v>104466.48727009092</v>
      </c>
      <c r="U38" s="370">
        <f>IF(I38="","",'BB_Mkt Cap'!I9)</f>
        <v>122566.13926497917</v>
      </c>
    </row>
    <row r="39" spans="4:21">
      <c r="D39" s="371">
        <v>2</v>
      </c>
      <c r="E39" s="372" t="str">
        <f>IF(Bloomberg_Lead!AB10="","",Bloomberg_Lead!AB10)</f>
        <v>046390 KS EQUITY</v>
      </c>
      <c r="F39" s="373" t="str">
        <f>IF(Bloomberg_Lead!AC10="","",Bloomberg_Lead!AC10)</f>
        <v>삼화네트웍스</v>
      </c>
      <c r="G39" s="374">
        <f>IF(E39="","",'회사명 입력'!$E$11)</f>
        <v>44895</v>
      </c>
      <c r="H39" s="375" t="str">
        <f>IF(Bloomberg_Lead!AF10="","",Bloomberg_Lead!AF10)</f>
        <v>SOUTH KOREA</v>
      </c>
      <c r="I39" s="375" t="str">
        <f>IF(Bloomberg_Lead!AG10="","",Bloomberg_Lead!AG10)</f>
        <v>KRW</v>
      </c>
      <c r="J39" s="375" t="e">
        <f t="shared" si="20"/>
        <v>#DIV/0!</v>
      </c>
      <c r="K39" s="375"/>
      <c r="L39" s="367">
        <f ca="1">IF(E39="","",BB_Financials!I8)</f>
        <v>20845.266599999999</v>
      </c>
      <c r="M39" s="375">
        <f ca="1">IF(E39="","",BB_Financials!J8)</f>
        <v>20894.430400000001</v>
      </c>
      <c r="N39" s="375">
        <f ca="1">IF(E39="","",BB_Financials!K8)</f>
        <v>35805.181600000004</v>
      </c>
      <c r="O39" s="375"/>
      <c r="Q39" s="368" t="e">
        <f>IF(E39="","",'BB_Mkt Cap'!E10)</f>
        <v>#DIV/0!</v>
      </c>
      <c r="R39" s="369" t="e">
        <f>IF(F39="","",'BB_Mkt Cap'!F10)</f>
        <v>#DIV/0!</v>
      </c>
      <c r="S39" s="369" t="e">
        <f>IF(G39="","",'BB_Mkt Cap'!G10)</f>
        <v>#DIV/0!</v>
      </c>
      <c r="T39" s="369">
        <f>IF(H39="","",'BB_Mkt Cap'!H10)</f>
        <v>146673.67454499999</v>
      </c>
      <c r="U39" s="370">
        <f>IF(I39="","",'BB_Mkt Cap'!I10)</f>
        <v>166057.44478215277</v>
      </c>
    </row>
    <row r="40" spans="4:21">
      <c r="D40" s="371">
        <v>3</v>
      </c>
      <c r="E40" s="372" t="str">
        <f>IF(Bloomberg_Lead!AB11="","",Bloomberg_Lead!AB11)</f>
        <v>253450 KS EQUITY</v>
      </c>
      <c r="F40" s="373" t="str">
        <f>IF(Bloomberg_Lead!AC11="","",Bloomberg_Lead!AC11)</f>
        <v>스튜디오드래곤</v>
      </c>
      <c r="G40" s="374">
        <f>IF(E40="","",'회사명 입력'!$E$11)</f>
        <v>44895</v>
      </c>
      <c r="H40" s="375" t="str">
        <f>IF(Bloomberg_Lead!AF11="","",Bloomberg_Lead!AF11)</f>
        <v>SOUTH KOREA</v>
      </c>
      <c r="I40" s="375" t="str">
        <f>IF(Bloomberg_Lead!AG11="","",Bloomberg_Lead!AG11)</f>
        <v>KRW</v>
      </c>
      <c r="J40" s="375" t="e">
        <f t="shared" si="20"/>
        <v>#DIV/0!</v>
      </c>
      <c r="K40" s="375"/>
      <c r="L40" s="375">
        <f ca="1">IF(E40="","",BB_Financials!I9)</f>
        <v>10491.487000000001</v>
      </c>
      <c r="M40" s="375">
        <f ca="1">IF(E40="","",BB_Financials!J9)</f>
        <v>14079.722</v>
      </c>
      <c r="N40" s="375">
        <f ca="1">IF(E40="","",BB_Financials!K9)</f>
        <v>23733.907800000001</v>
      </c>
      <c r="O40" s="375"/>
      <c r="Q40" s="368" t="e">
        <f>IF(E40="","",'BB_Mkt Cap'!E11)</f>
        <v>#DIV/0!</v>
      </c>
      <c r="R40" s="369" t="e">
        <f>IF(F40="","",'BB_Mkt Cap'!F11)</f>
        <v>#DIV/0!</v>
      </c>
      <c r="S40" s="369" t="e">
        <f>IF(G40="","",'BB_Mkt Cap'!G11)</f>
        <v>#DIV/0!</v>
      </c>
      <c r="T40" s="369">
        <f>IF(H40="","",'BB_Mkt Cap'!H11)</f>
        <v>154925.10702545455</v>
      </c>
      <c r="U40" s="370">
        <f>IF(I40="","",'BB_Mkt Cap'!I11)</f>
        <v>154111.46480583336</v>
      </c>
    </row>
    <row r="41" spans="4:21">
      <c r="D41" s="371">
        <v>4</v>
      </c>
      <c r="E41" s="372" t="str">
        <f>IF(Bloomberg_Lead!AB12="","",Bloomberg_Lead!AB12)</f>
        <v>047820 KS EQUITY</v>
      </c>
      <c r="F41" s="373" t="str">
        <f>IF(Bloomberg_Lead!AC12="","",Bloomberg_Lead!AC12)</f>
        <v>초록뱀미디어</v>
      </c>
      <c r="G41" s="374">
        <f>IF(E41="","",'회사명 입력'!$E$11)</f>
        <v>44895</v>
      </c>
      <c r="H41" s="375" t="str">
        <f>IF(Bloomberg_Lead!AF12="","",Bloomberg_Lead!AF12)</f>
        <v>SOUTH KOREA</v>
      </c>
      <c r="I41" s="375" t="str">
        <f>IF(Bloomberg_Lead!AG12="","",Bloomberg_Lead!AG12)</f>
        <v>KRW</v>
      </c>
      <c r="J41" s="375" t="e">
        <f t="shared" si="20"/>
        <v>#DIV/0!</v>
      </c>
      <c r="K41" s="375"/>
      <c r="L41" s="375">
        <f ca="1">IF(E41="","",BB_Financials!I10)</f>
        <v>14242.620199999999</v>
      </c>
      <c r="M41" s="375">
        <f ca="1">IF(E41="","",BB_Financials!J10)</f>
        <v>4410.7242999999999</v>
      </c>
      <c r="N41" s="375">
        <f ca="1">IF(E41="","",BB_Financials!K10)</f>
        <v>26814.702600000001</v>
      </c>
      <c r="O41" s="375"/>
      <c r="Q41" s="368" t="e">
        <f>IF(E41="","",'BB_Mkt Cap'!E12)</f>
        <v>#DIV/0!</v>
      </c>
      <c r="R41" s="369" t="e">
        <f>IF(F41="","",'BB_Mkt Cap'!F12)</f>
        <v>#DIV/0!</v>
      </c>
      <c r="S41" s="369" t="e">
        <f>IF(G41="","",'BB_Mkt Cap'!G12)</f>
        <v>#DIV/0!</v>
      </c>
      <c r="T41" s="369">
        <f>IF(H41="","",'BB_Mkt Cap'!H12)</f>
        <v>67592.727272727265</v>
      </c>
      <c r="U41" s="370">
        <f>IF(I41="","",'BB_Mkt Cap'!I12)</f>
        <v>69919.166666666672</v>
      </c>
    </row>
    <row r="42" spans="4:21">
      <c r="D42" s="371">
        <v>5</v>
      </c>
      <c r="E42" s="372" t="str">
        <f>IF(Bloomberg_Lead!AB13="","",Bloomberg_Lead!AB13)</f>
        <v>068050 KS EQUITY</v>
      </c>
      <c r="F42" s="373" t="str">
        <f>IF(Bloomberg_Lead!AC13="","",Bloomberg_Lead!AC13)</f>
        <v>팬엔터테인먼트</v>
      </c>
      <c r="G42" s="374">
        <f>IF(E42="","",'회사명 입력'!$E$11)</f>
        <v>44895</v>
      </c>
      <c r="H42" s="375" t="str">
        <f>IF(Bloomberg_Lead!AF13="","",Bloomberg_Lead!AF13)</f>
        <v>SOUTH KOREA</v>
      </c>
      <c r="I42" s="375" t="str">
        <f>IF(Bloomberg_Lead!AG13="","",Bloomberg_Lead!AG13)</f>
        <v>KRW</v>
      </c>
      <c r="J42" s="375">
        <f t="shared" si="20"/>
        <v>0</v>
      </c>
      <c r="K42" s="375" t="s">
        <v>11685</v>
      </c>
      <c r="L42" s="375">
        <f ca="1">IF(E42="","",BB_Financials!I11)</f>
        <v>6698.0478000000003</v>
      </c>
      <c r="M42" s="375">
        <f ca="1">IF(E42="","",BB_Financials!J11)</f>
        <v>14379.727699999999</v>
      </c>
      <c r="N42" s="375">
        <f ca="1">IF(E42="","",BB_Financials!K11)</f>
        <v>57695.010499999997</v>
      </c>
      <c r="O42" s="375" t="s">
        <v>11685</v>
      </c>
      <c r="Q42" s="368">
        <f>IF(E42="","",'BB_Mkt Cap'!E13)</f>
        <v>0</v>
      </c>
      <c r="R42" s="369">
        <f>IF(F42="","",'BB_Mkt Cap'!F13)</f>
        <v>0</v>
      </c>
      <c r="S42" s="369">
        <f>IF(G42="","",'BB_Mkt Cap'!G13)</f>
        <v>0</v>
      </c>
      <c r="T42" s="369">
        <f>IF(H42="","",'BB_Mkt Cap'!H13)</f>
        <v>0</v>
      </c>
      <c r="U42" s="370">
        <f>IF(I42="","",'BB_Mkt Cap'!I13)</f>
        <v>0</v>
      </c>
    </row>
    <row r="43" spans="4:21">
      <c r="D43" s="371">
        <v>6</v>
      </c>
      <c r="E43" s="372" t="str">
        <f>IF(Bloomberg_Lead!AB14="","",Bloomberg_Lead!AB14)</f>
        <v>036420 KS EQUITY</v>
      </c>
      <c r="F43" s="373" t="str">
        <f>IF(Bloomberg_Lead!AC14="","",Bloomberg_Lead!AC14)</f>
        <v>콘텐트리중앙</v>
      </c>
      <c r="G43" s="374">
        <f>IF(E43="","",'회사명 입력'!$E$11)</f>
        <v>44895</v>
      </c>
      <c r="H43" s="375" t="str">
        <f>IF(Bloomberg_Lead!AF14="","",Bloomberg_Lead!AF14)</f>
        <v>SOUTH KOREA</v>
      </c>
      <c r="I43" s="375" t="str">
        <f>IF(Bloomberg_Lead!AG14="","",Bloomberg_Lead!AG14)</f>
        <v>KRW</v>
      </c>
      <c r="J43" s="375">
        <f t="shared" si="20"/>
        <v>0</v>
      </c>
      <c r="K43" s="375" t="s">
        <v>11685</v>
      </c>
      <c r="L43" s="375">
        <f ca="1">IF(E43="","",BB_Financials!I12)</f>
        <v>19254.655899999998</v>
      </c>
      <c r="M43" s="375">
        <f ca="1">IF(E43="","",BB_Financials!J12)</f>
        <v>105019.628</v>
      </c>
      <c r="N43" s="375">
        <f ca="1">IF(E43="","",BB_Financials!K12)</f>
        <v>154821.3965</v>
      </c>
      <c r="O43" s="375" t="s">
        <v>11685</v>
      </c>
      <c r="Q43" s="368">
        <f>IF(E43="","",'BB_Mkt Cap'!E14)</f>
        <v>0</v>
      </c>
      <c r="R43" s="369">
        <f>IF(F43="","",'BB_Mkt Cap'!F14)</f>
        <v>0</v>
      </c>
      <c r="S43" s="369">
        <f>IF(G43="","",'BB_Mkt Cap'!G14)</f>
        <v>0</v>
      </c>
      <c r="T43" s="369">
        <f>IF(H43="","",'BB_Mkt Cap'!H14)</f>
        <v>0</v>
      </c>
      <c r="U43" s="370">
        <f>IF(I43="","",'BB_Mkt Cap'!I14)</f>
        <v>0</v>
      </c>
    </row>
    <row r="44" spans="4:21">
      <c r="D44" s="371">
        <v>7</v>
      </c>
      <c r="E44" s="372" t="str">
        <f>IF(Bloomberg_Lead!AB15="","",Bloomberg_Lead!AB15)</f>
        <v>241840 KS EQUITY</v>
      </c>
      <c r="F44" s="373" t="str">
        <f>IF(Bloomberg_Lead!AC15="","",Bloomberg_Lead!AC15)</f>
        <v>에이스토리</v>
      </c>
      <c r="G44" s="374">
        <f>IF(E44="","",'회사명 입력'!$E$11)</f>
        <v>44895</v>
      </c>
      <c r="H44" s="375" t="str">
        <f>IF(Bloomberg_Lead!AF15="","",Bloomberg_Lead!AF15)</f>
        <v>SOUTH KOREA</v>
      </c>
      <c r="I44" s="375" t="str">
        <f>IF(Bloomberg_Lead!AG15="","",Bloomberg_Lead!AG15)</f>
        <v>KRW</v>
      </c>
      <c r="J44" s="375">
        <f t="shared" si="20"/>
        <v>0</v>
      </c>
      <c r="K44" s="375" t="s">
        <v>11685</v>
      </c>
      <c r="L44" s="375">
        <f ca="1">IF(E44="","",BB_Financials!I13)</f>
        <v>11934.847399999999</v>
      </c>
      <c r="M44" s="375">
        <f ca="1">IF(E44="","",BB_Financials!J13)</f>
        <v>3352.915</v>
      </c>
      <c r="N44" s="375">
        <f ca="1">IF(E44="","",BB_Financials!K13)</f>
        <v>31696.482</v>
      </c>
      <c r="O44" s="375" t="s">
        <v>11685</v>
      </c>
      <c r="Q44" s="368">
        <f>IF(E44="","",'BB_Mkt Cap'!E15)</f>
        <v>0</v>
      </c>
      <c r="R44" s="369">
        <f>IF(F44="","",'BB_Mkt Cap'!F15)</f>
        <v>0</v>
      </c>
      <c r="S44" s="369">
        <f>IF(G44="","",'BB_Mkt Cap'!G15)</f>
        <v>0</v>
      </c>
      <c r="T44" s="369">
        <f>IF(H44="","",'BB_Mkt Cap'!H15)</f>
        <v>0</v>
      </c>
      <c r="U44" s="370">
        <f>IF(I44="","",'BB_Mkt Cap'!I15)</f>
        <v>0</v>
      </c>
    </row>
    <row r="45" spans="4:21">
      <c r="D45" s="371">
        <v>8</v>
      </c>
      <c r="E45" s="372" t="str">
        <f>IF(Bloomberg_Lead!AB16="","",Bloomberg_Lead!AB16)</f>
        <v>054780 KS EQUITY</v>
      </c>
      <c r="F45" s="373" t="str">
        <f>IF(Bloomberg_Lead!AC16="","",Bloomberg_Lead!AC16)</f>
        <v>키이스트</v>
      </c>
      <c r="G45" s="374">
        <f>IF(E45="","",'회사명 입력'!$E$11)</f>
        <v>44895</v>
      </c>
      <c r="H45" s="375" t="str">
        <f>IF(Bloomberg_Lead!AF16="","",Bloomberg_Lead!AF16)</f>
        <v>SOUTH KOREA</v>
      </c>
      <c r="I45" s="375" t="str">
        <f>IF(Bloomberg_Lead!AG16="","",Bloomberg_Lead!AG16)</f>
        <v>KRW</v>
      </c>
      <c r="J45" s="375">
        <f t="shared" si="20"/>
        <v>0</v>
      </c>
      <c r="K45" s="375" t="s">
        <v>11685</v>
      </c>
      <c r="L45" s="375">
        <f ca="1">IF(E45="","",BB_Financials!I14)</f>
        <v>10108.594300000001</v>
      </c>
      <c r="M45" s="375">
        <f ca="1">IF(E45="","",BB_Financials!J14)</f>
        <v>13274.8019</v>
      </c>
      <c r="N45" s="375">
        <f ca="1">IF(E45="","",BB_Financials!K14)</f>
        <v>26068.600299999998</v>
      </c>
      <c r="O45" s="375" t="s">
        <v>11685</v>
      </c>
      <c r="Q45" s="368">
        <f>IF(E45="","",'BB_Mkt Cap'!E16)</f>
        <v>0</v>
      </c>
      <c r="R45" s="369">
        <f>IF(F45="","",'BB_Mkt Cap'!F16)</f>
        <v>0</v>
      </c>
      <c r="S45" s="369">
        <f>IF(G45="","",'BB_Mkt Cap'!G16)</f>
        <v>0</v>
      </c>
      <c r="T45" s="369">
        <f>IF(H45="","",'BB_Mkt Cap'!H16)</f>
        <v>0</v>
      </c>
      <c r="U45" s="370">
        <f>IF(I45="","",'BB_Mkt Cap'!I16)</f>
        <v>0</v>
      </c>
    </row>
    <row r="46" spans="4:21">
      <c r="D46" s="371">
        <v>9</v>
      </c>
      <c r="E46" s="372" t="str">
        <f>IF(Bloomberg_Lead!AB17="","",Bloomberg_Lead!AB17)</f>
        <v>nflx us Equity</v>
      </c>
      <c r="F46" s="373" t="str">
        <f>IF(Bloomberg_Lead!AC17="","",Bloomberg_Lead!AC17)</f>
        <v>넷플릭스</v>
      </c>
      <c r="G46" s="374">
        <f>IF(E46="","",'회사명 입력'!$E$11)</f>
        <v>44895</v>
      </c>
      <c r="H46" s="375" t="str">
        <f>IF(Bloomberg_Lead!AF17="","",Bloomberg_Lead!AF17)</f>
        <v>UNITED STATES</v>
      </c>
      <c r="I46" s="375" t="str">
        <f>IF(Bloomberg_Lead!AG17="","",Bloomberg_Lead!AG17)</f>
        <v>USD</v>
      </c>
      <c r="J46" s="375">
        <f t="shared" si="20"/>
        <v>0</v>
      </c>
      <c r="K46" s="375" t="s">
        <v>11685</v>
      </c>
      <c r="L46" s="375">
        <f ca="1">IF(E46="","",BB_Financials!I15)</f>
        <v>10812.225</v>
      </c>
      <c r="M46" s="375">
        <f ca="1">IF(E46="","",BB_Financials!J15)</f>
        <v>50.237000000000002</v>
      </c>
      <c r="N46" s="375">
        <f ca="1">IF(E46="","",BB_Financials!K15)</f>
        <v>39840.749300000003</v>
      </c>
      <c r="O46" s="375" t="s">
        <v>11685</v>
      </c>
      <c r="Q46" s="368">
        <f>IF(E46="","",'BB_Mkt Cap'!E17)</f>
        <v>0</v>
      </c>
      <c r="R46" s="369">
        <f>IF(F46="","",'BB_Mkt Cap'!F17)</f>
        <v>0</v>
      </c>
      <c r="S46" s="369">
        <f>IF(G46="","",'BB_Mkt Cap'!G17)</f>
        <v>0</v>
      </c>
      <c r="T46" s="369">
        <f>IF(H46="","",'BB_Mkt Cap'!H17)</f>
        <v>0</v>
      </c>
      <c r="U46" s="370">
        <f>IF(I46="","",'BB_Mkt Cap'!I17)</f>
        <v>0</v>
      </c>
    </row>
    <row r="47" spans="4:21">
      <c r="D47" s="371">
        <v>10</v>
      </c>
      <c r="E47" s="372" t="str">
        <f>IF(Bloomberg_Lead!AB18="","",Bloomberg_Lead!AB18)</f>
        <v>dis us Equity</v>
      </c>
      <c r="F47" s="373" t="str">
        <f>IF(Bloomberg_Lead!AC18="","",Bloomberg_Lead!AC18)</f>
        <v>월트디즈니</v>
      </c>
      <c r="G47" s="374">
        <f>IF(E47="","",'회사명 입력'!$E$11)</f>
        <v>44895</v>
      </c>
      <c r="H47" s="375" t="str">
        <f>IF(Bloomberg_Lead!AF18="","",Bloomberg_Lead!AF18)</f>
        <v>UNITED STATES</v>
      </c>
      <c r="I47" s="375" t="str">
        <f>IF(Bloomberg_Lead!AG18="","",Bloomberg_Lead!AG18)</f>
        <v>USD</v>
      </c>
      <c r="J47" s="375">
        <f t="shared" si="20"/>
        <v>0</v>
      </c>
      <c r="K47" s="375" t="s">
        <v>11685</v>
      </c>
      <c r="L47" s="375">
        <f ca="1">IF(E47="","",BB_Financials!I16)</f>
        <v>201.453</v>
      </c>
      <c r="M47" s="375">
        <f ca="1">IF(E47="","",BB_Financials!J16)</f>
        <v>9642.0992000000006</v>
      </c>
      <c r="N47" s="375">
        <f ca="1">IF(E47="","",BB_Financials!K16)</f>
        <v>20127.444</v>
      </c>
      <c r="O47" s="375" t="s">
        <v>11685</v>
      </c>
      <c r="Q47" s="368">
        <f>IF(E47="","",'BB_Mkt Cap'!E18)</f>
        <v>0</v>
      </c>
      <c r="R47" s="369">
        <f>IF(F47="","",'BB_Mkt Cap'!F18)</f>
        <v>0</v>
      </c>
      <c r="S47" s="369">
        <f>IF(G47="","",'BB_Mkt Cap'!G18)</f>
        <v>0</v>
      </c>
      <c r="T47" s="369">
        <f>IF(H47="","",'BB_Mkt Cap'!H18)</f>
        <v>0</v>
      </c>
      <c r="U47" s="370">
        <f>IF(I47="","",'BB_Mkt Cap'!I18)</f>
        <v>0</v>
      </c>
    </row>
    <row r="48" spans="4:21">
      <c r="D48" s="371">
        <v>11</v>
      </c>
      <c r="E48" s="372" t="str">
        <f>IF(Bloomberg_Lead!AB19="","",Bloomberg_Lead!AB19)</f>
        <v>iq us Equity</v>
      </c>
      <c r="F48" s="373" t="str">
        <f>IF(Bloomberg_Lead!AC19="","",Bloomberg_Lead!AC19)</f>
        <v>아이치이</v>
      </c>
      <c r="G48" s="374">
        <f>IF(E48="","",'회사명 입력'!$E$11)</f>
        <v>44895</v>
      </c>
      <c r="H48" s="375" t="str">
        <f>IF(Bloomberg_Lead!AF19="","",Bloomberg_Lead!AF19)</f>
        <v>CHINA</v>
      </c>
      <c r="I48" s="375" t="str">
        <f>IF(Bloomberg_Lead!AG19="","",Bloomberg_Lead!AG19)</f>
        <v>USD</v>
      </c>
      <c r="J48" s="375">
        <f t="shared" si="20"/>
        <v>0</v>
      </c>
      <c r="K48" s="375" t="s">
        <v>11685</v>
      </c>
      <c r="L48" s="375">
        <f ca="1">IF(E48="","",BB_Financials!I17)</f>
        <v>31242.127100000002</v>
      </c>
      <c r="M48" s="375">
        <f ca="1">IF(E48="","",BB_Financials!J17)</f>
        <v>2246.5450999999998</v>
      </c>
      <c r="N48" s="375">
        <f ca="1">IF(E48="","",BB_Financials!K17)</f>
        <v>58797.533600000002</v>
      </c>
      <c r="O48" s="375" t="s">
        <v>11685</v>
      </c>
      <c r="Q48" s="368">
        <f>IF(E48="","",'BB_Mkt Cap'!E19)</f>
        <v>0</v>
      </c>
      <c r="R48" s="369">
        <f>IF(F48="","",'BB_Mkt Cap'!F19)</f>
        <v>0</v>
      </c>
      <c r="S48" s="369">
        <f>IF(G48="","",'BB_Mkt Cap'!G19)</f>
        <v>0</v>
      </c>
      <c r="T48" s="369">
        <f>IF(H48="","",'BB_Mkt Cap'!H19)</f>
        <v>0</v>
      </c>
      <c r="U48" s="370">
        <f>IF(I48="","",'BB_Mkt Cap'!I19)</f>
        <v>0</v>
      </c>
    </row>
    <row r="49" spans="4:21">
      <c r="D49" s="371">
        <v>12</v>
      </c>
      <c r="E49" s="372" t="str">
        <f>IF(Bloomberg_Lead!AB20="","",Bloomberg_Lead!AB20)</f>
        <v>roku us Equity</v>
      </c>
      <c r="F49" s="373" t="str">
        <f>IF(Bloomberg_Lead!AC20="","",Bloomberg_Lead!AC20)</f>
        <v>로쿠</v>
      </c>
      <c r="G49" s="374">
        <f>IF(E49="","",'회사명 입력'!$E$11)</f>
        <v>44895</v>
      </c>
      <c r="H49" s="375" t="str">
        <f>IF(Bloomberg_Lead!AF20="","",Bloomberg_Lead!AF20)</f>
        <v>UNITED STATES</v>
      </c>
      <c r="I49" s="375" t="str">
        <f>IF(Bloomberg_Lead!AG20="","",Bloomberg_Lead!AG20)</f>
        <v>USD</v>
      </c>
      <c r="J49" s="375">
        <f t="shared" si="20"/>
        <v>0</v>
      </c>
      <c r="K49" s="375" t="s">
        <v>11685</v>
      </c>
      <c r="L49" s="375">
        <f ca="1">IF(E49="","",BB_Financials!I18)</f>
        <v>0</v>
      </c>
      <c r="M49" s="375">
        <f ca="1">IF(E49="","",BB_Financials!J18)</f>
        <v>0</v>
      </c>
      <c r="N49" s="375">
        <f ca="1">IF(E49="","",BB_Financials!K18)</f>
        <v>0</v>
      </c>
      <c r="O49" s="375" t="s">
        <v>11685</v>
      </c>
      <c r="Q49" s="368">
        <f>IF(E49="","",'BB_Mkt Cap'!E20)</f>
        <v>0</v>
      </c>
      <c r="R49" s="369">
        <f>IF(F49="","",'BB_Mkt Cap'!F20)</f>
        <v>0</v>
      </c>
      <c r="S49" s="369">
        <f>IF(G49="","",'BB_Mkt Cap'!G20)</f>
        <v>0</v>
      </c>
      <c r="T49" s="369">
        <f>IF(H49="","",'BB_Mkt Cap'!H20)</f>
        <v>0</v>
      </c>
      <c r="U49" s="370">
        <f>IF(I49="","",'BB_Mkt Cap'!I20)</f>
        <v>0</v>
      </c>
    </row>
    <row r="50" spans="4:21">
      <c r="D50" s="371">
        <v>13</v>
      </c>
      <c r="E50" s="372" t="str">
        <f>IF(Bloomberg_Lead!AB21="","",Bloomberg_Lead!AB21)</f>
        <v/>
      </c>
      <c r="F50" s="373" t="str">
        <f>IF(Bloomberg_Lead!AC21="","",Bloomberg_Lead!AC21)</f>
        <v/>
      </c>
      <c r="G50" s="374" t="str">
        <f>IF(E50="","",'회사명 입력'!$E$11)</f>
        <v/>
      </c>
      <c r="H50" s="375" t="str">
        <f>IF(Bloomberg_Lead!AF21="","",Bloomberg_Lead!AF21)</f>
        <v/>
      </c>
      <c r="I50" s="375" t="str">
        <f>IF(Bloomberg_Lead!AG21="","",Bloomberg_Lead!AG21)</f>
        <v/>
      </c>
      <c r="J50" s="375" t="str">
        <f t="shared" si="20"/>
        <v/>
      </c>
      <c r="K50" s="375" t="s">
        <v>11685</v>
      </c>
      <c r="L50" s="375" t="str">
        <f>IF(E50="","",BB_Financials!I19)</f>
        <v/>
      </c>
      <c r="M50" s="375" t="str">
        <f>IF(E50="","",BB_Financials!J19)</f>
        <v/>
      </c>
      <c r="N50" s="375" t="str">
        <f>IF(E50="","",BB_Financials!K19)</f>
        <v/>
      </c>
      <c r="O50" s="375" t="s">
        <v>11685</v>
      </c>
      <c r="Q50" s="368" t="str">
        <f>IF(E50="","",'BB_Mkt Cap'!E21)</f>
        <v/>
      </c>
      <c r="R50" s="369" t="str">
        <f>IF(F50="","",'BB_Mkt Cap'!F21)</f>
        <v/>
      </c>
      <c r="S50" s="369" t="str">
        <f>IF(G50="","",'BB_Mkt Cap'!G21)</f>
        <v/>
      </c>
      <c r="T50" s="369" t="str">
        <f>IF(H50="","",'BB_Mkt Cap'!H21)</f>
        <v/>
      </c>
      <c r="U50" s="370" t="str">
        <f>IF(I50="","",'BB_Mkt Cap'!I21)</f>
        <v/>
      </c>
    </row>
    <row r="51" spans="4:21">
      <c r="D51" s="371">
        <v>14</v>
      </c>
      <c r="E51" s="372" t="str">
        <f>IF(Bloomberg_Lead!AB22="","",Bloomberg_Lead!AB22)</f>
        <v/>
      </c>
      <c r="F51" s="373" t="str">
        <f>IF(Bloomberg_Lead!AC22="","",Bloomberg_Lead!AC22)</f>
        <v/>
      </c>
      <c r="G51" s="374" t="str">
        <f>IF(E51="","",'회사명 입력'!$E$11)</f>
        <v/>
      </c>
      <c r="H51" s="375" t="str">
        <f>IF(Bloomberg_Lead!AF22="","",Bloomberg_Lead!AF22)</f>
        <v/>
      </c>
      <c r="I51" s="375" t="str">
        <f>IF(Bloomberg_Lead!AG22="","",Bloomberg_Lead!AG22)</f>
        <v/>
      </c>
      <c r="J51" s="375" t="str">
        <f t="shared" si="20"/>
        <v/>
      </c>
      <c r="K51" s="375" t="s">
        <v>11685</v>
      </c>
      <c r="L51" s="375" t="str">
        <f>IF(E51="","",BB_Financials!I20)</f>
        <v/>
      </c>
      <c r="M51" s="375" t="str">
        <f>IF(E51="","",BB_Financials!J20)</f>
        <v/>
      </c>
      <c r="N51" s="375" t="str">
        <f>IF(E51="","",BB_Financials!K20)</f>
        <v/>
      </c>
      <c r="O51" s="375" t="s">
        <v>11685</v>
      </c>
      <c r="Q51" s="368" t="str">
        <f>IF(E51="","",'BB_Mkt Cap'!E22)</f>
        <v/>
      </c>
      <c r="R51" s="369" t="str">
        <f>IF(F51="","",'BB_Mkt Cap'!F22)</f>
        <v/>
      </c>
      <c r="S51" s="369" t="str">
        <f>IF(G51="","",'BB_Mkt Cap'!G22)</f>
        <v/>
      </c>
      <c r="T51" s="369" t="str">
        <f>IF(H51="","",'BB_Mkt Cap'!H22)</f>
        <v/>
      </c>
      <c r="U51" s="370" t="str">
        <f>IF(I51="","",'BB_Mkt Cap'!I22)</f>
        <v/>
      </c>
    </row>
    <row r="52" spans="4:21">
      <c r="D52" s="371">
        <v>15</v>
      </c>
      <c r="E52" s="372" t="str">
        <f>IF(Bloomberg_Lead!AB23="","",Bloomberg_Lead!AB23)</f>
        <v/>
      </c>
      <c r="F52" s="373" t="str">
        <f>IF(Bloomberg_Lead!AC23="","",Bloomberg_Lead!AC23)</f>
        <v/>
      </c>
      <c r="G52" s="374" t="str">
        <f>IF(E52="","",'회사명 입력'!$E$11)</f>
        <v/>
      </c>
      <c r="H52" s="375" t="str">
        <f>IF(Bloomberg_Lead!AF23="","",Bloomberg_Lead!AF23)</f>
        <v/>
      </c>
      <c r="I52" s="375" t="str">
        <f>IF(Bloomberg_Lead!AG23="","",Bloomberg_Lead!AG23)</f>
        <v/>
      </c>
      <c r="J52" s="375" t="str">
        <f t="shared" si="20"/>
        <v/>
      </c>
      <c r="K52" s="375" t="s">
        <v>11685</v>
      </c>
      <c r="L52" s="375" t="str">
        <f>IF(E52="","",BB_Financials!I21)</f>
        <v/>
      </c>
      <c r="M52" s="375" t="str">
        <f>IF(E52="","",BB_Financials!J21)</f>
        <v/>
      </c>
      <c r="N52" s="375" t="str">
        <f>IF(E52="","",BB_Financials!K21)</f>
        <v/>
      </c>
      <c r="O52" s="375" t="s">
        <v>11685</v>
      </c>
      <c r="Q52" s="368" t="str">
        <f>IF(E52="","",'BB_Mkt Cap'!E23)</f>
        <v/>
      </c>
      <c r="R52" s="369" t="str">
        <f>IF(F52="","",'BB_Mkt Cap'!F23)</f>
        <v/>
      </c>
      <c r="S52" s="369" t="str">
        <f>IF(G52="","",'BB_Mkt Cap'!G23)</f>
        <v/>
      </c>
      <c r="T52" s="369" t="str">
        <f>IF(H52="","",'BB_Mkt Cap'!H23)</f>
        <v/>
      </c>
      <c r="U52" s="370" t="str">
        <f>IF(I52="","",'BB_Mkt Cap'!I23)</f>
        <v/>
      </c>
    </row>
    <row r="53" spans="4:21">
      <c r="D53" s="371">
        <v>16</v>
      </c>
      <c r="E53" s="372" t="str">
        <f>IF(Bloomberg_Lead!AB24="","",Bloomberg_Lead!AB24)</f>
        <v/>
      </c>
      <c r="F53" s="373" t="str">
        <f>IF(Bloomberg_Lead!AC24="","",Bloomberg_Lead!AC24)</f>
        <v/>
      </c>
      <c r="G53" s="374" t="str">
        <f>IF(E53="","",'회사명 입력'!$E$11)</f>
        <v/>
      </c>
      <c r="H53" s="375" t="str">
        <f>IF(Bloomberg_Lead!AF24="","",Bloomberg_Lead!AF24)</f>
        <v/>
      </c>
      <c r="I53" s="375" t="str">
        <f>IF(Bloomberg_Lead!AG24="","",Bloomberg_Lead!AG24)</f>
        <v/>
      </c>
      <c r="J53" s="375" t="str">
        <f t="shared" si="20"/>
        <v/>
      </c>
      <c r="K53" s="375" t="s">
        <v>11685</v>
      </c>
      <c r="L53" s="375" t="str">
        <f>IF(E53="","",BB_Financials!I22)</f>
        <v/>
      </c>
      <c r="M53" s="375" t="str">
        <f>IF(E53="","",BB_Financials!J22)</f>
        <v/>
      </c>
      <c r="N53" s="375" t="str">
        <f>IF(E53="","",BB_Financials!K22)</f>
        <v/>
      </c>
      <c r="O53" s="375" t="s">
        <v>11685</v>
      </c>
      <c r="Q53" s="368" t="str">
        <f>IF(E53="","",'BB_Mkt Cap'!E24)</f>
        <v/>
      </c>
      <c r="R53" s="369" t="str">
        <f>IF(F53="","",'BB_Mkt Cap'!F24)</f>
        <v/>
      </c>
      <c r="S53" s="369" t="str">
        <f>IF(G53="","",'BB_Mkt Cap'!G24)</f>
        <v/>
      </c>
      <c r="T53" s="369" t="str">
        <f>IF(H53="","",'BB_Mkt Cap'!H24)</f>
        <v/>
      </c>
      <c r="U53" s="370" t="str">
        <f>IF(I53="","",'BB_Mkt Cap'!I24)</f>
        <v/>
      </c>
    </row>
    <row r="54" spans="4:21">
      <c r="D54" s="371">
        <v>17</v>
      </c>
      <c r="E54" s="372" t="str">
        <f>IF(Bloomberg_Lead!AB25="","",Bloomberg_Lead!AB25)</f>
        <v/>
      </c>
      <c r="F54" s="373" t="str">
        <f>IF(Bloomberg_Lead!AC25="","",Bloomberg_Lead!AC25)</f>
        <v/>
      </c>
      <c r="G54" s="374" t="str">
        <f>IF(E54="","",'회사명 입력'!$E$11)</f>
        <v/>
      </c>
      <c r="H54" s="375" t="str">
        <f>IF(Bloomberg_Lead!AF25="","",Bloomberg_Lead!AF25)</f>
        <v/>
      </c>
      <c r="I54" s="375" t="str">
        <f>IF(Bloomberg_Lead!AG25="","",Bloomberg_Lead!AG25)</f>
        <v/>
      </c>
      <c r="J54" s="375" t="str">
        <f t="shared" si="20"/>
        <v/>
      </c>
      <c r="K54" s="375" t="s">
        <v>11685</v>
      </c>
      <c r="L54" s="375" t="str">
        <f>IF(E54="","",BB_Financials!I23)</f>
        <v/>
      </c>
      <c r="M54" s="375" t="str">
        <f>IF(E54="","",BB_Financials!J23)</f>
        <v/>
      </c>
      <c r="N54" s="375" t="str">
        <f>IF(E54="","",BB_Financials!K23)</f>
        <v/>
      </c>
      <c r="O54" s="375" t="s">
        <v>11685</v>
      </c>
      <c r="Q54" s="368" t="str">
        <f>IF(E54="","",'BB_Mkt Cap'!E25)</f>
        <v/>
      </c>
      <c r="R54" s="369" t="str">
        <f>IF(F54="","",'BB_Mkt Cap'!F25)</f>
        <v/>
      </c>
      <c r="S54" s="369" t="str">
        <f>IF(G54="","",'BB_Mkt Cap'!G25)</f>
        <v/>
      </c>
      <c r="T54" s="369" t="str">
        <f>IF(H54="","",'BB_Mkt Cap'!H25)</f>
        <v/>
      </c>
      <c r="U54" s="370" t="str">
        <f>IF(I54="","",'BB_Mkt Cap'!I25)</f>
        <v/>
      </c>
    </row>
    <row r="55" spans="4:21">
      <c r="D55" s="371">
        <v>18</v>
      </c>
      <c r="E55" s="372" t="str">
        <f>IF(Bloomberg_Lead!AB26="","",Bloomberg_Lead!AB26)</f>
        <v/>
      </c>
      <c r="F55" s="373" t="str">
        <f>IF(Bloomberg_Lead!AC26="","",Bloomberg_Lead!AC26)</f>
        <v/>
      </c>
      <c r="G55" s="374" t="str">
        <f>IF(E55="","",'회사명 입력'!$E$11)</f>
        <v/>
      </c>
      <c r="H55" s="375" t="str">
        <f>IF(Bloomberg_Lead!AF26="","",Bloomberg_Lead!AF26)</f>
        <v/>
      </c>
      <c r="I55" s="375" t="str">
        <f>IF(Bloomberg_Lead!AG26="","",Bloomberg_Lead!AG26)</f>
        <v/>
      </c>
      <c r="J55" s="375" t="str">
        <f t="shared" si="20"/>
        <v/>
      </c>
      <c r="K55" s="375" t="s">
        <v>11685</v>
      </c>
      <c r="L55" s="375" t="str">
        <f>IF(E55="","",BB_Financials!I24)</f>
        <v/>
      </c>
      <c r="M55" s="375" t="str">
        <f>IF(E55="","",BB_Financials!J24)</f>
        <v/>
      </c>
      <c r="N55" s="375" t="str">
        <f>IF(E55="","",BB_Financials!K24)</f>
        <v/>
      </c>
      <c r="O55" s="375" t="s">
        <v>11685</v>
      </c>
      <c r="Q55" s="368" t="str">
        <f>IF(E55="","",'BB_Mkt Cap'!E26)</f>
        <v/>
      </c>
      <c r="R55" s="369" t="str">
        <f>IF(F55="","",'BB_Mkt Cap'!F26)</f>
        <v/>
      </c>
      <c r="S55" s="369" t="str">
        <f>IF(G55="","",'BB_Mkt Cap'!G26)</f>
        <v/>
      </c>
      <c r="T55" s="369" t="str">
        <f>IF(H55="","",'BB_Mkt Cap'!H26)</f>
        <v/>
      </c>
      <c r="U55" s="370" t="str">
        <f>IF(I55="","",'BB_Mkt Cap'!I26)</f>
        <v/>
      </c>
    </row>
    <row r="56" spans="4:21">
      <c r="D56" s="371">
        <v>19</v>
      </c>
      <c r="E56" s="372" t="str">
        <f>IF(Bloomberg_Lead!AB27="","",Bloomberg_Lead!AB27)</f>
        <v/>
      </c>
      <c r="F56" s="373" t="str">
        <f>IF(Bloomberg_Lead!AC27="","",Bloomberg_Lead!AC27)</f>
        <v/>
      </c>
      <c r="G56" s="374" t="str">
        <f>IF(E56="","",'회사명 입력'!$E$11)</f>
        <v/>
      </c>
      <c r="H56" s="375" t="str">
        <f>IF(Bloomberg_Lead!AF27="","",Bloomberg_Lead!AF27)</f>
        <v/>
      </c>
      <c r="I56" s="375" t="str">
        <f>IF(Bloomberg_Lead!AG27="","",Bloomberg_Lead!AG27)</f>
        <v/>
      </c>
      <c r="J56" s="375" t="str">
        <f t="shared" si="20"/>
        <v/>
      </c>
      <c r="K56" s="375" t="s">
        <v>11685</v>
      </c>
      <c r="L56" s="375" t="str">
        <f>IF(E56="","",BB_Financials!I25)</f>
        <v/>
      </c>
      <c r="M56" s="375" t="str">
        <f>IF(E56="","",BB_Financials!J25)</f>
        <v/>
      </c>
      <c r="N56" s="375" t="str">
        <f>IF(E56="","",BB_Financials!K25)</f>
        <v/>
      </c>
      <c r="O56" s="375" t="s">
        <v>11685</v>
      </c>
      <c r="Q56" s="368" t="str">
        <f>IF(E56="","",'BB_Mkt Cap'!E27)</f>
        <v/>
      </c>
      <c r="R56" s="369" t="str">
        <f>IF(F56="","",'BB_Mkt Cap'!F27)</f>
        <v/>
      </c>
      <c r="S56" s="369" t="str">
        <f>IF(G56="","",'BB_Mkt Cap'!G27)</f>
        <v/>
      </c>
      <c r="T56" s="369" t="str">
        <f>IF(H56="","",'BB_Mkt Cap'!H27)</f>
        <v/>
      </c>
      <c r="U56" s="370" t="str">
        <f>IF(I56="","",'BB_Mkt Cap'!I27)</f>
        <v/>
      </c>
    </row>
    <row r="57" spans="4:21">
      <c r="D57" s="376">
        <v>20</v>
      </c>
      <c r="E57" s="377" t="str">
        <f>IF(Bloomberg_Lead!AB28="","",Bloomberg_Lead!AB28)</f>
        <v/>
      </c>
      <c r="F57" s="378" t="str">
        <f>IF(Bloomberg_Lead!AC28="","",Bloomberg_Lead!AC28)</f>
        <v/>
      </c>
      <c r="G57" s="380" t="str">
        <f>IF(E57="","",'회사명 입력'!$E$11)</f>
        <v/>
      </c>
      <c r="H57" s="381" t="str">
        <f>IF(Bloomberg_Lead!AF28="","",Bloomberg_Lead!AF28)</f>
        <v/>
      </c>
      <c r="I57" s="381" t="str">
        <f>IF(Bloomberg_Lead!AG28="","",Bloomberg_Lead!AG28)</f>
        <v/>
      </c>
      <c r="J57" s="381" t="str">
        <f t="shared" si="20"/>
        <v/>
      </c>
      <c r="K57" s="381" t="s">
        <v>11685</v>
      </c>
      <c r="L57" s="381" t="str">
        <f>IF(E57="","",BB_Financials!I26)</f>
        <v/>
      </c>
      <c r="M57" s="381" t="str">
        <f>IF(E57="","",BB_Financials!J26)</f>
        <v/>
      </c>
      <c r="N57" s="381" t="str">
        <f>IF(E57="","",BB_Financials!K26)</f>
        <v/>
      </c>
      <c r="O57" s="381" t="s">
        <v>11685</v>
      </c>
      <c r="Q57" s="382" t="str">
        <f>IF(E57="","",'BB_Mkt Cap'!E28)</f>
        <v/>
      </c>
      <c r="R57" s="383" t="str">
        <f>IF(F57="","",'BB_Mkt Cap'!F28)</f>
        <v/>
      </c>
      <c r="S57" s="383" t="str">
        <f>IF(G57="","",'BB_Mkt Cap'!G28)</f>
        <v/>
      </c>
      <c r="T57" s="383" t="str">
        <f>IF(H57="","",'BB_Mkt Cap'!H28)</f>
        <v/>
      </c>
      <c r="U57" s="379" t="str">
        <f>IF(I57="","",'BB_Mkt Cap'!I28)</f>
        <v/>
      </c>
    </row>
    <row r="61" spans="4:21">
      <c r="D61" s="336" t="s">
        <v>13544</v>
      </c>
    </row>
    <row r="62" spans="4:21">
      <c r="Q62" s="336" t="s">
        <v>13543</v>
      </c>
    </row>
    <row r="63" spans="4:21">
      <c r="E63" s="344"/>
      <c r="J63" s="344" t="s">
        <v>13537</v>
      </c>
      <c r="K63" s="339"/>
      <c r="M63" s="339"/>
      <c r="Q63" s="354"/>
      <c r="R63" s="354"/>
      <c r="S63" s="354"/>
      <c r="T63" s="354"/>
      <c r="U63" s="354"/>
    </row>
    <row r="64" spans="4:21">
      <c r="D64" s="345" t="s">
        <v>11673</v>
      </c>
      <c r="E64" s="345" t="s">
        <v>13527</v>
      </c>
      <c r="F64" s="356" t="s">
        <v>11674</v>
      </c>
      <c r="G64" s="358" t="s">
        <v>13529</v>
      </c>
      <c r="H64" s="358" t="s">
        <v>11700</v>
      </c>
      <c r="I64" s="358" t="s">
        <v>13530</v>
      </c>
      <c r="J64" s="358" t="s">
        <v>13531</v>
      </c>
      <c r="K64" s="358" t="s">
        <v>13532</v>
      </c>
      <c r="L64" s="358" t="s">
        <v>13533</v>
      </c>
      <c r="M64" s="358" t="s">
        <v>13534</v>
      </c>
      <c r="N64" s="358" t="s">
        <v>13535</v>
      </c>
      <c r="O64" s="358" t="s">
        <v>13536</v>
      </c>
      <c r="Q64" s="359" t="s">
        <v>13537</v>
      </c>
      <c r="R64" s="360" t="s">
        <v>13538</v>
      </c>
      <c r="S64" s="360" t="s">
        <v>13539</v>
      </c>
      <c r="T64" s="360" t="s">
        <v>13540</v>
      </c>
      <c r="U64" s="361" t="s">
        <v>13541</v>
      </c>
    </row>
    <row r="65" spans="4:21">
      <c r="D65" s="362">
        <v>1</v>
      </c>
      <c r="E65" s="363" t="str">
        <f>IF(CIQ_Financials!AF14="","",CIQ_Financials!AF14)</f>
        <v>KOSDAQ:A046140</v>
      </c>
      <c r="F65" s="364" t="str">
        <f>IF(CIQ_Financials!AG14="","",CIQ_Financials!AG14)</f>
        <v>SBS Contents Hub Co., Ltd.</v>
      </c>
      <c r="G65" s="374">
        <f>IF(E65="","",'회사명 입력'!$E$11)</f>
        <v>44895</v>
      </c>
      <c r="H65" s="367" t="str">
        <f>IF(CIQ_Financials!AJ14="","",CIQ_Financials!AJ14)</f>
        <v>South Korea</v>
      </c>
      <c r="I65" s="367" t="str">
        <f>IF(CIQ_Financials!AK14="","",CIQ_Financials!AK14)</f>
        <v>KRW</v>
      </c>
      <c r="J65" s="367">
        <f>IF(CIQ_Financials!AL14="","",CIQ_Financials!AL14)</f>
        <v>112155.51345</v>
      </c>
      <c r="K65" s="367">
        <f>IF(CIQ_Financials!AM14="","",CIQ_Financials!AM14)</f>
        <v>23546.574789999999</v>
      </c>
      <c r="L65" s="367">
        <f>IF(CIQ_Financials!AN14="","",CIQ_Financials!AN14)</f>
        <v>189.02</v>
      </c>
      <c r="M65" s="367">
        <f>IF(CIQ_Financials!AO14="","",CIQ_Financials!AO14)</f>
        <v>126996.93279000001</v>
      </c>
      <c r="N65" s="367">
        <f>IF(CIQ_Financials!AP14="","",CIQ_Financials!AP14)</f>
        <v>173572.12338999999</v>
      </c>
      <c r="O65" s="367">
        <f>IF(CIQ_Financials!AQ14="","",CIQ_Financials!AQ14)</f>
        <v>0</v>
      </c>
      <c r="Q65" s="368">
        <f>IF(CIQ_Financials!AW14="","",CIQ_Financials!AW14)</f>
        <v>112155.51345</v>
      </c>
      <c r="R65" s="369">
        <f>IF(CIQ_Financials!AX14="","",CIQ_Financials!AX14)</f>
        <v>84.966030000000003</v>
      </c>
      <c r="S65" s="369">
        <f>IF(CIQ_Financials!AY14="","",CIQ_Financials!AY14)</f>
        <v>87.24409</v>
      </c>
      <c r="T65" s="369">
        <f>IF(CIQ_Financials!AZ14="","",CIQ_Financials!AZ14)</f>
        <v>94.041830000000004</v>
      </c>
      <c r="U65" s="370">
        <f>IF(CIQ_Financials!BA14="","",CIQ_Financials!BA14)</f>
        <v>105.0813</v>
      </c>
    </row>
    <row r="66" spans="4:21">
      <c r="D66" s="371">
        <v>2</v>
      </c>
      <c r="E66" s="372" t="str">
        <f>IF(CIQ_Financials!AF15="","",CIQ_Financials!AF15)</f>
        <v>KOSDAQ:A046390</v>
      </c>
      <c r="F66" s="373" t="str">
        <f>IF(CIQ_Financials!AG15="","",CIQ_Financials!AG15)</f>
        <v>Samhwa Networks Co., Ltd.</v>
      </c>
      <c r="G66" s="374">
        <f>IF(E66="","",'회사명 입력'!$E$11)</f>
        <v>44895</v>
      </c>
      <c r="H66" s="375" t="str">
        <f>IF(CIQ_Financials!AJ15="","",CIQ_Financials!AJ15)</f>
        <v>South Korea</v>
      </c>
      <c r="I66" s="375" t="str">
        <f>IF(CIQ_Financials!AK15="","",CIQ_Financials!AK15)</f>
        <v>KRW</v>
      </c>
      <c r="J66" s="375">
        <f>IF(CIQ_Financials!AL15="","",CIQ_Financials!AL15)</f>
        <v>109860.54614999999</v>
      </c>
      <c r="K66" s="375">
        <f>IF(CIQ_Financials!AM15="","",CIQ_Financials!AM15)</f>
        <v>9749.5695599999999</v>
      </c>
      <c r="L66" s="375">
        <f>IF(CIQ_Financials!AN15="","",CIQ_Financials!AN15)</f>
        <v>8411.4526600000008</v>
      </c>
      <c r="M66" s="375">
        <f>IF(CIQ_Financials!AO15="","",CIQ_Financials!AO15)</f>
        <v>29197.262559999999</v>
      </c>
      <c r="N66" s="375">
        <f>IF(CIQ_Financials!AP15="","",CIQ_Financials!AP15)</f>
        <v>51508.718260000001</v>
      </c>
      <c r="O66" s="375">
        <f>IF(CIQ_Financials!AQ15="","",CIQ_Financials!AQ15)</f>
        <v>-1.0888</v>
      </c>
      <c r="Q66" s="368">
        <f>IF(CIQ_Financials!AW15="","",CIQ_Financials!AW15)</f>
        <v>109860.54614999999</v>
      </c>
      <c r="R66" s="369">
        <f>IF(CIQ_Financials!AX15="","",CIQ_Financials!AX15)</f>
        <v>81.065719999999999</v>
      </c>
      <c r="S66" s="369">
        <f>IF(CIQ_Financials!AY15="","",CIQ_Financials!AY15)</f>
        <v>82.658590000000004</v>
      </c>
      <c r="T66" s="369">
        <f>IF(CIQ_Financials!AZ15="","",CIQ_Financials!AZ15)</f>
        <v>95.659279999999995</v>
      </c>
      <c r="U66" s="370">
        <f>IF(CIQ_Financials!BA15="","",CIQ_Financials!BA15)</f>
        <v>108.73548</v>
      </c>
    </row>
    <row r="67" spans="4:21">
      <c r="D67" s="371">
        <v>3</v>
      </c>
      <c r="E67" s="372" t="str">
        <f>IF(CIQ_Financials!AF16="","",CIQ_Financials!AF16)</f>
        <v>KOSDAQ:A253450</v>
      </c>
      <c r="F67" s="373" t="str">
        <f>IF(CIQ_Financials!AG16="","",CIQ_Financials!AG16)</f>
        <v>Studio Dragon Corporation</v>
      </c>
      <c r="G67" s="374">
        <f>IF(E67="","",'회사명 입력'!$E$11)</f>
        <v>44895</v>
      </c>
      <c r="H67" s="375" t="str">
        <f>IF(CIQ_Financials!AJ16="","",CIQ_Financials!AJ16)</f>
        <v>South Korea</v>
      </c>
      <c r="I67" s="375" t="str">
        <f>IF(CIQ_Financials!AK16="","",CIQ_Financials!AK16)</f>
        <v>KRW</v>
      </c>
      <c r="J67" s="375">
        <f>IF(CIQ_Financials!AL16="","",CIQ_Financials!AL16)</f>
        <v>2176028.4125000001</v>
      </c>
      <c r="K67" s="375">
        <f>IF(CIQ_Financials!AM16="","",CIQ_Financials!AM16)</f>
        <v>83177.204360000003</v>
      </c>
      <c r="L67" s="375">
        <f>IF(CIQ_Financials!AN16="","",CIQ_Financials!AN16)</f>
        <v>170000</v>
      </c>
      <c r="M67" s="375">
        <f>IF(CIQ_Financials!AO16="","",CIQ_Financials!AO16)</f>
        <v>88134.817590000006</v>
      </c>
      <c r="N67" s="375">
        <f>IF(CIQ_Financials!AP16="","",CIQ_Financials!AP16)</f>
        <v>679763.20404999994</v>
      </c>
      <c r="O67" s="375">
        <f>IF(CIQ_Financials!AQ16="","",CIQ_Financials!AQ16)</f>
        <v>0</v>
      </c>
      <c r="Q67" s="368">
        <f>IF(CIQ_Financials!AW16="","",CIQ_Financials!AW16)</f>
        <v>2176028.4125000001</v>
      </c>
      <c r="R67" s="369">
        <f>IF(CIQ_Financials!AX16="","",CIQ_Financials!AX16)</f>
        <v>1622.56718</v>
      </c>
      <c r="S67" s="369">
        <f>IF(CIQ_Financials!AY16="","",CIQ_Financials!AY16)</f>
        <v>1608.0254399999999</v>
      </c>
      <c r="T67" s="369">
        <f>IF(CIQ_Financials!AZ16="","",CIQ_Financials!AZ16)</f>
        <v>1678.0857100000001</v>
      </c>
      <c r="U67" s="370">
        <f>IF(CIQ_Financials!BA16="","",CIQ_Financials!BA16)</f>
        <v>1845.7492</v>
      </c>
    </row>
    <row r="68" spans="4:21">
      <c r="D68" s="371">
        <v>4</v>
      </c>
      <c r="E68" s="372" t="str">
        <f>IF(CIQ_Financials!AF17="","",CIQ_Financials!AF17)</f>
        <v>KOSDAQ:A047820</v>
      </c>
      <c r="F68" s="373" t="str">
        <f>IF(CIQ_Financials!AG17="","",CIQ_Financials!AG17)</f>
        <v>Chorokbaem Media Co., Ltd.</v>
      </c>
      <c r="G68" s="374">
        <f>IF(E68="","",'회사명 입력'!$E$11)</f>
        <v>44895</v>
      </c>
      <c r="H68" s="375" t="str">
        <f>IF(CIQ_Financials!AJ17="","",CIQ_Financials!AJ17)</f>
        <v>South Korea</v>
      </c>
      <c r="I68" s="375" t="str">
        <f>IF(CIQ_Financials!AK17="","",CIQ_Financials!AK17)</f>
        <v>KRW</v>
      </c>
      <c r="J68" s="375">
        <f>IF(CIQ_Financials!AL17="","",CIQ_Financials!AL17)</f>
        <v>260140.53599999999</v>
      </c>
      <c r="K68" s="375">
        <f>IF(CIQ_Financials!AM17="","",CIQ_Financials!AM17)</f>
        <v>35184.8128</v>
      </c>
      <c r="L68" s="375">
        <f>IF(CIQ_Financials!AN17="","",CIQ_Financials!AN17)</f>
        <v>129320.34753</v>
      </c>
      <c r="M68" s="375">
        <f>IF(CIQ_Financials!AO17="","",CIQ_Financials!AO17)</f>
        <v>75072.513900000005</v>
      </c>
      <c r="N68" s="375">
        <f>IF(CIQ_Financials!AP17="","",CIQ_Financials!AP17)</f>
        <v>380055.70513000002</v>
      </c>
      <c r="O68" s="375">
        <f>IF(CIQ_Financials!AQ17="","",CIQ_Financials!AQ17)</f>
        <v>35989.963239999997</v>
      </c>
      <c r="Q68" s="368">
        <f>IF(CIQ_Financials!AW17="","",CIQ_Financials!AW17)</f>
        <v>260140.53599999999</v>
      </c>
      <c r="R68" s="369">
        <f>IF(CIQ_Financials!AX17="","",CIQ_Financials!AX17)</f>
        <v>186.49126999999999</v>
      </c>
      <c r="S68" s="369">
        <f>IF(CIQ_Financials!AY17="","",CIQ_Financials!AY17)</f>
        <v>201.37411</v>
      </c>
      <c r="T68" s="369">
        <f>IF(CIQ_Financials!AZ17="","",CIQ_Financials!AZ17)</f>
        <v>238.97105999999999</v>
      </c>
      <c r="U68" s="370">
        <f>IF(CIQ_Financials!BA17="","",CIQ_Financials!BA17)</f>
        <v>342.34381999999999</v>
      </c>
    </row>
    <row r="69" spans="4:21">
      <c r="D69" s="371">
        <v>5</v>
      </c>
      <c r="E69" s="372" t="str">
        <f>IF(CIQ_Financials!AF18="","",CIQ_Financials!AF18)</f>
        <v>KOSDAQ:A068050</v>
      </c>
      <c r="F69" s="373" t="str">
        <f>IF(CIQ_Financials!AG18="","",CIQ_Financials!AG18)</f>
        <v>Pan Entertainment Co., Ltd.</v>
      </c>
      <c r="G69" s="374">
        <f>IF(E69="","",'회사명 입력'!$E$11)</f>
        <v>44895</v>
      </c>
      <c r="H69" s="375" t="str">
        <f>IF(CIQ_Financials!AJ18="","",CIQ_Financials!AJ18)</f>
        <v>South Korea</v>
      </c>
      <c r="I69" s="375" t="str">
        <f>IF(CIQ_Financials!AK18="","",CIQ_Financials!AK18)</f>
        <v>KRW</v>
      </c>
      <c r="J69" s="375">
        <f>IF(CIQ_Financials!AL18="","",CIQ_Financials!AL18)</f>
        <v>116730.53034</v>
      </c>
      <c r="K69" s="375">
        <f>IF(CIQ_Financials!AM18="","",CIQ_Financials!AM18)</f>
        <v>7936.1365100000003</v>
      </c>
      <c r="L69" s="375">
        <f>IF(CIQ_Financials!AN18="","",CIQ_Financials!AN18)</f>
        <v>23725.753860000001</v>
      </c>
      <c r="M69" s="375">
        <f>IF(CIQ_Financials!AO18="","",CIQ_Financials!AO18)</f>
        <v>7936.1365100000003</v>
      </c>
      <c r="N69" s="375">
        <f>IF(CIQ_Financials!AP18="","",CIQ_Financials!AP18)</f>
        <v>68921.881880000001</v>
      </c>
      <c r="O69" s="375">
        <f>IF(CIQ_Financials!AQ18="","",CIQ_Financials!AQ18)</f>
        <v>0</v>
      </c>
      <c r="Q69" s="368">
        <f>IF(CIQ_Financials!AW18="","",CIQ_Financials!AW18)</f>
        <v>116730.53034</v>
      </c>
      <c r="R69" s="369">
        <f>IF(CIQ_Financials!AX18="","",CIQ_Financials!AX18)</f>
        <v>75.517240000000001</v>
      </c>
      <c r="S69" s="369">
        <f>IF(CIQ_Financials!AY18="","",CIQ_Financials!AY18)</f>
        <v>72.976259999999996</v>
      </c>
      <c r="T69" s="369">
        <f>IF(CIQ_Financials!AZ18="","",CIQ_Financials!AZ18)</f>
        <v>75.007840000000002</v>
      </c>
      <c r="U69" s="370">
        <f>IF(CIQ_Financials!BA18="","",CIQ_Financials!BA18)</f>
        <v>88.387529999999998</v>
      </c>
    </row>
    <row r="70" spans="4:21">
      <c r="D70" s="371">
        <v>6</v>
      </c>
      <c r="E70" s="372" t="str">
        <f>IF(CIQ_Financials!AF19="","",CIQ_Financials!AF19)</f>
        <v>KOSE:A036420</v>
      </c>
      <c r="F70" s="373" t="str">
        <f>IF(CIQ_Financials!AG19="","",CIQ_Financials!AG19)</f>
        <v>ContentreeJoongAng corp.</v>
      </c>
      <c r="G70" s="374">
        <f>IF(E70="","",'회사명 입력'!$E$11)</f>
        <v>44895</v>
      </c>
      <c r="H70" s="375" t="str">
        <f>IF(CIQ_Financials!AJ19="","",CIQ_Financials!AJ19)</f>
        <v>South Korea</v>
      </c>
      <c r="I70" s="375" t="str">
        <f>IF(CIQ_Financials!AK19="","",CIQ_Financials!AK19)</f>
        <v>KRW</v>
      </c>
      <c r="J70" s="375">
        <f>IF(CIQ_Financials!AL19="","",CIQ_Financials!AL19)</f>
        <v>519643.95039999997</v>
      </c>
      <c r="K70" s="375">
        <f>IF(CIQ_Financials!AM19="","",CIQ_Financials!AM19)</f>
        <v>387428.94454</v>
      </c>
      <c r="L70" s="375">
        <f>IF(CIQ_Financials!AN19="","",CIQ_Financials!AN19)</f>
        <v>1261509.9117999999</v>
      </c>
      <c r="M70" s="375">
        <f>IF(CIQ_Financials!AO19="","",CIQ_Financials!AO19)</f>
        <v>416986.78736000002</v>
      </c>
      <c r="N70" s="375">
        <f>IF(CIQ_Financials!AP19="","",CIQ_Financials!AP19)</f>
        <v>721783.50459000003</v>
      </c>
      <c r="O70" s="375">
        <f>IF(CIQ_Financials!AQ19="","",CIQ_Financials!AQ19)</f>
        <v>520298.6335</v>
      </c>
      <c r="Q70" s="368">
        <f>IF(CIQ_Financials!AW19="","",CIQ_Financials!AW19)</f>
        <v>519643.95039999997</v>
      </c>
      <c r="R70" s="369">
        <f>IF(CIQ_Financials!AX19="","",CIQ_Financials!AX19)</f>
        <v>371.92766999999998</v>
      </c>
      <c r="S70" s="369">
        <f>IF(CIQ_Financials!AY19="","",CIQ_Financials!AY19)</f>
        <v>412.68414000000001</v>
      </c>
      <c r="T70" s="369">
        <f>IF(CIQ_Financials!AZ19="","",CIQ_Financials!AZ19)</f>
        <v>498.28147000000001</v>
      </c>
      <c r="U70" s="370">
        <f>IF(CIQ_Financials!BA19="","",CIQ_Financials!BA19)</f>
        <v>628.91094999999996</v>
      </c>
    </row>
    <row r="71" spans="4:21">
      <c r="D71" s="371">
        <v>7</v>
      </c>
      <c r="E71" s="372" t="str">
        <f>IF(CIQ_Financials!AF20="","",CIQ_Financials!AF20)</f>
        <v>KOSDAQ:A241840</v>
      </c>
      <c r="F71" s="373" t="str">
        <f>IF(CIQ_Financials!AG20="","",CIQ_Financials!AG20)</f>
        <v>ASTORY Co.,Ltd</v>
      </c>
      <c r="G71" s="374">
        <f>IF(E71="","",'회사명 입력'!$E$11)</f>
        <v>44895</v>
      </c>
      <c r="H71" s="375" t="str">
        <f>IF(CIQ_Financials!AJ20="","",CIQ_Financials!AJ20)</f>
        <v>South Korea</v>
      </c>
      <c r="I71" s="375" t="str">
        <f>IF(CIQ_Financials!AK20="","",CIQ_Financials!AK20)</f>
        <v>KRW</v>
      </c>
      <c r="J71" s="375">
        <f>IF(CIQ_Financials!AL20="","",CIQ_Financials!AL20)</f>
        <v>221399.4069</v>
      </c>
      <c r="K71" s="375">
        <f>IF(CIQ_Financials!AM20="","",CIQ_Financials!AM20)</f>
        <v>37599.016360000001</v>
      </c>
      <c r="L71" s="375">
        <f>IF(CIQ_Financials!AN20="","",CIQ_Financials!AN20)</f>
        <v>14776.237090000001</v>
      </c>
      <c r="M71" s="375">
        <f>IF(CIQ_Financials!AO20="","",CIQ_Financials!AO20)</f>
        <v>40769.217360000002</v>
      </c>
      <c r="N71" s="375">
        <f>IF(CIQ_Financials!AP20="","",CIQ_Financials!AP20)</f>
        <v>61386.642849999997</v>
      </c>
      <c r="O71" s="375">
        <f>IF(CIQ_Financials!AQ20="","",CIQ_Financials!AQ20)</f>
        <v>0</v>
      </c>
      <c r="Q71" s="368">
        <f>IF(CIQ_Financials!AW20="","",CIQ_Financials!AW20)</f>
        <v>221399.4069</v>
      </c>
      <c r="R71" s="369">
        <f>IF(CIQ_Financials!AX20="","",CIQ_Financials!AX20)</f>
        <v>167.12191999999999</v>
      </c>
      <c r="S71" s="369">
        <f>IF(CIQ_Financials!AY20="","",CIQ_Financials!AY20)</f>
        <v>161.50031000000001</v>
      </c>
      <c r="T71" s="369">
        <f>IF(CIQ_Financials!AZ20="","",CIQ_Financials!AZ20)</f>
        <v>171.87339</v>
      </c>
      <c r="U71" s="370">
        <f>IF(CIQ_Financials!BA20="","",CIQ_Financials!BA20)</f>
        <v>189.33866</v>
      </c>
    </row>
    <row r="72" spans="4:21">
      <c r="D72" s="371">
        <v>8</v>
      </c>
      <c r="E72" s="372" t="str">
        <f>IF(CIQ_Financials!AF21="","",CIQ_Financials!AF21)</f>
        <v>KOSDAQ:A054780</v>
      </c>
      <c r="F72" s="373" t="str">
        <f>IF(CIQ_Financials!AG21="","",CIQ_Financials!AG21)</f>
        <v>KEYEAST.Co.,Ltd.</v>
      </c>
      <c r="G72" s="374">
        <f>IF(E72="","",'회사명 입력'!$E$11)</f>
        <v>44895</v>
      </c>
      <c r="H72" s="375" t="str">
        <f>IF(CIQ_Financials!AJ21="","",CIQ_Financials!AJ21)</f>
        <v>South Korea</v>
      </c>
      <c r="I72" s="375" t="str">
        <f>IF(CIQ_Financials!AK21="","",CIQ_Financials!AK21)</f>
        <v>KRW</v>
      </c>
      <c r="J72" s="375">
        <f>IF(CIQ_Financials!AL21="","",CIQ_Financials!AL21)</f>
        <v>166669.93045000001</v>
      </c>
      <c r="K72" s="375">
        <f>IF(CIQ_Financials!AM21="","",CIQ_Financials!AM21)</f>
        <v>15191.52908</v>
      </c>
      <c r="L72" s="375">
        <f>IF(CIQ_Financials!AN21="","",CIQ_Financials!AN21)</f>
        <v>9119.0400300000001</v>
      </c>
      <c r="M72" s="375">
        <f>IF(CIQ_Financials!AO21="","",CIQ_Financials!AO21)</f>
        <v>26686.684300000001</v>
      </c>
      <c r="N72" s="375">
        <f>IF(CIQ_Financials!AP21="","",CIQ_Financials!AP21)</f>
        <v>67900.444929999998</v>
      </c>
      <c r="O72" s="375">
        <f>IF(CIQ_Financials!AQ21="","",CIQ_Financials!AQ21)</f>
        <v>0</v>
      </c>
      <c r="Q72" s="368">
        <f>IF(CIQ_Financials!AW21="","",CIQ_Financials!AW21)</f>
        <v>166669.93045000001</v>
      </c>
      <c r="R72" s="369">
        <f>IF(CIQ_Financials!AX21="","",CIQ_Financials!AX21)</f>
        <v>100.50597</v>
      </c>
      <c r="S72" s="369">
        <f>IF(CIQ_Financials!AY21="","",CIQ_Financials!AY21)</f>
        <v>102.54152999999999</v>
      </c>
      <c r="T72" s="369">
        <f>IF(CIQ_Financials!AZ21="","",CIQ_Financials!AZ21)</f>
        <v>114.0425</v>
      </c>
      <c r="U72" s="370">
        <f>IF(CIQ_Financials!BA21="","",CIQ_Financials!BA21)</f>
        <v>142.18267</v>
      </c>
    </row>
    <row r="73" spans="4:21">
      <c r="D73" s="371">
        <v>9</v>
      </c>
      <c r="E73" s="372" t="str">
        <f>IF(CIQ_Financials!AF22="","",CIQ_Financials!AF22)</f>
        <v>NasdaqGS:NFLX</v>
      </c>
      <c r="F73" s="373" t="str">
        <f>IF(CIQ_Financials!AG22="","",CIQ_Financials!AG22)</f>
        <v>Netflix, Inc.</v>
      </c>
      <c r="G73" s="374">
        <f>IF(E73="","",'회사명 입력'!$E$11)</f>
        <v>44895</v>
      </c>
      <c r="H73" s="375" t="str">
        <f>IF(CIQ_Financials!AJ22="","",CIQ_Financials!AJ22)</f>
        <v>United States</v>
      </c>
      <c r="I73" s="375" t="str">
        <f>IF(CIQ_Financials!AK22="","",CIQ_Financials!AK22)</f>
        <v>USD</v>
      </c>
      <c r="J73" s="375">
        <f>IF(CIQ_Financials!AL22="","",CIQ_Financials!AL22)</f>
        <v>135967.11152999999</v>
      </c>
      <c r="K73" s="375">
        <f>IF(CIQ_Financials!AM22="","",CIQ_Financials!AM22)</f>
        <v>6113.7330000000002</v>
      </c>
      <c r="L73" s="375">
        <f>IF(CIQ_Financials!AN22="","",CIQ_Financials!AN22)</f>
        <v>16432.181</v>
      </c>
      <c r="M73" s="375">
        <f>IF(CIQ_Financials!AO22="","",CIQ_Financials!AO22)</f>
        <v>6113.7330000000002</v>
      </c>
      <c r="N73" s="375">
        <f>IF(CIQ_Financials!AP22="","",CIQ_Financials!AP22)</f>
        <v>20528.141</v>
      </c>
      <c r="O73" s="375">
        <f>IF(CIQ_Financials!AQ22="","",CIQ_Financials!AQ22)</f>
        <v>0</v>
      </c>
      <c r="Q73" s="368">
        <f>IF(CIQ_Financials!AW22="","",CIQ_Financials!AW22)</f>
        <v>135967.11152999999</v>
      </c>
      <c r="R73" s="369">
        <f>IF(CIQ_Financials!AX22="","",CIQ_Financials!AX22)</f>
        <v>126017.30094</v>
      </c>
      <c r="S73" s="369">
        <f>IF(CIQ_Financials!AY22="","",CIQ_Financials!AY22)</f>
        <v>114412.72308</v>
      </c>
      <c r="T73" s="369">
        <f>IF(CIQ_Financials!AZ22="","",CIQ_Financials!AZ22)</f>
        <v>103037.02307</v>
      </c>
      <c r="U73" s="370">
        <f>IF(CIQ_Financials!BA22="","",CIQ_Financials!BA22)</f>
        <v>138282.02601</v>
      </c>
    </row>
    <row r="74" spans="4:21">
      <c r="D74" s="371">
        <v>10</v>
      </c>
      <c r="E74" s="372" t="str">
        <f>IF(CIQ_Financials!AF23="","",CIQ_Financials!AF23)</f>
        <v>NYSE:DIS</v>
      </c>
      <c r="F74" s="373" t="str">
        <f>IF(CIQ_Financials!AG23="","",CIQ_Financials!AG23)</f>
        <v>The Walt Disney Company</v>
      </c>
      <c r="G74" s="374">
        <f>IF(E74="","",'회사명 입력'!$E$11)</f>
        <v>44895</v>
      </c>
      <c r="H74" s="375" t="str">
        <f>IF(CIQ_Financials!AJ23="","",CIQ_Financials!AJ23)</f>
        <v>United States</v>
      </c>
      <c r="I74" s="375" t="str">
        <f>IF(CIQ_Financials!AK23="","",CIQ_Financials!AK23)</f>
        <v>USD</v>
      </c>
      <c r="J74" s="375">
        <f>IF(CIQ_Financials!AL23="","",CIQ_Financials!AL23)</f>
        <v>178474.94787</v>
      </c>
      <c r="K74" s="375">
        <f>IF(CIQ_Financials!AM23="","",CIQ_Financials!AM23)</f>
        <v>11615</v>
      </c>
      <c r="L74" s="375">
        <f>IF(CIQ_Financials!AN23="","",CIQ_Financials!AN23)</f>
        <v>52259</v>
      </c>
      <c r="M74" s="375">
        <f>IF(CIQ_Financials!AO23="","",CIQ_Financials!AO23)</f>
        <v>11615</v>
      </c>
      <c r="N74" s="375">
        <f>IF(CIQ_Financials!AP23="","",CIQ_Financials!AP23)</f>
        <v>108378</v>
      </c>
      <c r="O74" s="375">
        <f>IF(CIQ_Financials!AQ23="","",CIQ_Financials!AQ23)</f>
        <v>13370</v>
      </c>
      <c r="Q74" s="368">
        <f>IF(CIQ_Financials!AW23="","",CIQ_Financials!AW23)</f>
        <v>178474.94787</v>
      </c>
      <c r="R74" s="369">
        <f>IF(CIQ_Financials!AX23="","",CIQ_Financials!AX23)</f>
        <v>175884.83155999999</v>
      </c>
      <c r="S74" s="369">
        <f>IF(CIQ_Financials!AY23="","",CIQ_Financials!AY23)</f>
        <v>184046.83914</v>
      </c>
      <c r="T74" s="369">
        <f>IF(CIQ_Financials!AZ23="","",CIQ_Financials!AZ23)</f>
        <v>187386.93312</v>
      </c>
      <c r="U74" s="370">
        <f>IF(CIQ_Financials!BA23="","",CIQ_Financials!BA23)</f>
        <v>217737.82873000001</v>
      </c>
    </row>
    <row r="75" spans="4:21">
      <c r="D75" s="371">
        <v>11</v>
      </c>
      <c r="E75" s="372" t="str">
        <f>IF(CIQ_Financials!AF24="","",CIQ_Financials!AF24)</f>
        <v>NasdaqGS:IQ</v>
      </c>
      <c r="F75" s="373" t="str">
        <f>IF(CIQ_Financials!AG24="","",CIQ_Financials!AG24)</f>
        <v>iQIYI, Inc.</v>
      </c>
      <c r="G75" s="374">
        <f>IF(E75="","",'회사명 입력'!$E$11)</f>
        <v>44895</v>
      </c>
      <c r="H75" s="375" t="str">
        <f>IF(CIQ_Financials!AJ24="","",CIQ_Financials!AJ24)</f>
        <v>China</v>
      </c>
      <c r="I75" s="375" t="str">
        <f>IF(CIQ_Financials!AK24="","",CIQ_Financials!AK24)</f>
        <v>CNY</v>
      </c>
      <c r="J75" s="375">
        <f>IF(CIQ_Financials!AL24="","",CIQ_Financials!AL24)</f>
        <v>16903.63753</v>
      </c>
      <c r="K75" s="375">
        <f>IF(CIQ_Financials!AM24="","",CIQ_Financials!AM24)</f>
        <v>3559.8989999999999</v>
      </c>
      <c r="L75" s="375">
        <f>IF(CIQ_Financials!AN24="","",CIQ_Financials!AN24)</f>
        <v>19572.833999999999</v>
      </c>
      <c r="M75" s="375">
        <f>IF(CIQ_Financials!AO24="","",CIQ_Financials!AO24)</f>
        <v>5030.3860000000004</v>
      </c>
      <c r="N75" s="375">
        <f>IF(CIQ_Financials!AP24="","",CIQ_Financials!AP24)</f>
        <v>5450.915</v>
      </c>
      <c r="O75" s="375">
        <f>IF(CIQ_Financials!AQ24="","",CIQ_Financials!AQ24)</f>
        <v>94.561000000000007</v>
      </c>
      <c r="Q75" s="368">
        <f>IF(CIQ_Financials!AW24="","",CIQ_Financials!AW24)</f>
        <v>16903.63753</v>
      </c>
      <c r="R75" s="369">
        <f>IF(CIQ_Financials!AX24="","",CIQ_Financials!AX24)</f>
        <v>2097.3615199999999</v>
      </c>
      <c r="S75" s="369">
        <f>IF(CIQ_Financials!AY24="","",CIQ_Financials!AY24)</f>
        <v>2199.4391300000002</v>
      </c>
      <c r="T75" s="369">
        <f>IF(CIQ_Financials!AZ24="","",CIQ_Financials!AZ24)</f>
        <v>2803.80078</v>
      </c>
      <c r="U75" s="370">
        <f>IF(CIQ_Financials!BA24="","",CIQ_Financials!BA24)</f>
        <v>3074.9542000000001</v>
      </c>
    </row>
    <row r="76" spans="4:21">
      <c r="D76" s="371">
        <v>12</v>
      </c>
      <c r="E76" s="372" t="str">
        <f>IF(CIQ_Financials!AF25="","",CIQ_Financials!AF25)</f>
        <v>NasdaqGS:ROKU</v>
      </c>
      <c r="F76" s="373" t="str">
        <f>IF(CIQ_Financials!AG25="","",CIQ_Financials!AG25)</f>
        <v>Roku, Inc.</v>
      </c>
      <c r="G76" s="374">
        <f>IF(E76="","",'회사명 입력'!$E$11)</f>
        <v>44895</v>
      </c>
      <c r="H76" s="375" t="str">
        <f>IF(CIQ_Financials!AJ25="","",CIQ_Financials!AJ25)</f>
        <v>United States</v>
      </c>
      <c r="I76" s="375" t="str">
        <f>IF(CIQ_Financials!AK25="","",CIQ_Financials!AK25)</f>
        <v>USD</v>
      </c>
      <c r="J76" s="375">
        <f>IF(CIQ_Financials!AL25="","",CIQ_Financials!AL25)</f>
        <v>8268.4311699999998</v>
      </c>
      <c r="K76" s="375">
        <f>IF(CIQ_Financials!AM25="","",CIQ_Financials!AM25)</f>
        <v>2018.616</v>
      </c>
      <c r="L76" s="375">
        <f>IF(CIQ_Financials!AN25="","",CIQ_Financials!AN25)</f>
        <v>701.995</v>
      </c>
      <c r="M76" s="375">
        <f>IF(CIQ_Financials!AO25="","",CIQ_Financials!AO25)</f>
        <v>2018.616</v>
      </c>
      <c r="N76" s="375">
        <f>IF(CIQ_Financials!AP25="","",CIQ_Financials!AP25)</f>
        <v>2777.9270000000001</v>
      </c>
      <c r="O76" s="375">
        <f>IF(CIQ_Financials!AQ25="","",CIQ_Financials!AQ25)</f>
        <v>0</v>
      </c>
      <c r="Q76" s="368">
        <f>IF(CIQ_Financials!AW25="","",CIQ_Financials!AW25)</f>
        <v>8268.4311699999998</v>
      </c>
      <c r="R76" s="369">
        <f>IF(CIQ_Financials!AX25="","",CIQ_Financials!AX25)</f>
        <v>7643.3134300000002</v>
      </c>
      <c r="S76" s="369">
        <f>IF(CIQ_Financials!AY25="","",CIQ_Financials!AY25)</f>
        <v>8048.9154900000003</v>
      </c>
      <c r="T76" s="369">
        <f>IF(CIQ_Financials!AZ25="","",CIQ_Financials!AZ25)</f>
        <v>9746.5200999999997</v>
      </c>
      <c r="U76" s="370">
        <f>IF(CIQ_Financials!BA25="","",CIQ_Financials!BA25)</f>
        <v>14647.55428</v>
      </c>
    </row>
    <row r="77" spans="4:21">
      <c r="D77" s="371">
        <v>13</v>
      </c>
      <c r="E77" s="372" t="str">
        <f>IF(CIQ_Financials!AF26="","",CIQ_Financials!AF26)</f>
        <v/>
      </c>
      <c r="F77" s="373" t="str">
        <f>IF(CIQ_Financials!AG26="","",CIQ_Financials!AG26)</f>
        <v/>
      </c>
      <c r="G77" s="374" t="str">
        <f>IF(E77="","",'회사명 입력'!$E$11)</f>
        <v/>
      </c>
      <c r="H77" s="375" t="str">
        <f>IF(CIQ_Financials!AJ26="","",CIQ_Financials!AJ26)</f>
        <v/>
      </c>
      <c r="I77" s="375" t="str">
        <f>IF(CIQ_Financials!AK26="","",CIQ_Financials!AK26)</f>
        <v/>
      </c>
      <c r="J77" s="375" t="str">
        <f>IF(CIQ_Financials!AL26="","",CIQ_Financials!AL26)</f>
        <v/>
      </c>
      <c r="K77" s="375" t="str">
        <f>IF(CIQ_Financials!AM26="","",CIQ_Financials!AM26)</f>
        <v/>
      </c>
      <c r="L77" s="375" t="str">
        <f>IF(CIQ_Financials!AN26="","",CIQ_Financials!AN26)</f>
        <v/>
      </c>
      <c r="M77" s="375" t="str">
        <f>IF(CIQ_Financials!AO26="","",CIQ_Financials!AO26)</f>
        <v/>
      </c>
      <c r="N77" s="375" t="str">
        <f>IF(CIQ_Financials!AP26="","",CIQ_Financials!AP26)</f>
        <v/>
      </c>
      <c r="O77" s="375" t="str">
        <f>IF(CIQ_Financials!AQ26="","",CIQ_Financials!AQ26)</f>
        <v/>
      </c>
      <c r="Q77" s="368" t="str">
        <f>IF(CIQ_Financials!AW26="","",CIQ_Financials!AW26)</f>
        <v/>
      </c>
      <c r="R77" s="369" t="str">
        <f>IF(CIQ_Financials!AX26="","",CIQ_Financials!AX26)</f>
        <v/>
      </c>
      <c r="S77" s="369" t="str">
        <f>IF(CIQ_Financials!AY26="","",CIQ_Financials!AY26)</f>
        <v/>
      </c>
      <c r="T77" s="369" t="str">
        <f>IF(CIQ_Financials!AZ26="","",CIQ_Financials!AZ26)</f>
        <v/>
      </c>
      <c r="U77" s="370" t="str">
        <f>IF(CIQ_Financials!BA26="","",CIQ_Financials!BA26)</f>
        <v/>
      </c>
    </row>
    <row r="78" spans="4:21">
      <c r="D78" s="371">
        <v>14</v>
      </c>
      <c r="E78" s="372" t="str">
        <f>IF(CIQ_Financials!AF27="","",CIQ_Financials!AF27)</f>
        <v/>
      </c>
      <c r="F78" s="373" t="str">
        <f>IF(CIQ_Financials!AG27="","",CIQ_Financials!AG27)</f>
        <v/>
      </c>
      <c r="G78" s="374" t="str">
        <f>IF(E78="","",'회사명 입력'!$E$11)</f>
        <v/>
      </c>
      <c r="H78" s="375" t="str">
        <f>IF(CIQ_Financials!AJ27="","",CIQ_Financials!AJ27)</f>
        <v/>
      </c>
      <c r="I78" s="375" t="str">
        <f>IF(CIQ_Financials!AK27="","",CIQ_Financials!AK27)</f>
        <v/>
      </c>
      <c r="J78" s="375" t="str">
        <f>IF(CIQ_Financials!AL27="","",CIQ_Financials!AL27)</f>
        <v/>
      </c>
      <c r="K78" s="375" t="str">
        <f>IF(CIQ_Financials!AM27="","",CIQ_Financials!AM27)</f>
        <v/>
      </c>
      <c r="L78" s="375" t="str">
        <f>IF(CIQ_Financials!AN27="","",CIQ_Financials!AN27)</f>
        <v/>
      </c>
      <c r="M78" s="375" t="str">
        <f>IF(CIQ_Financials!AO27="","",CIQ_Financials!AO27)</f>
        <v/>
      </c>
      <c r="N78" s="375" t="str">
        <f>IF(CIQ_Financials!AP27="","",CIQ_Financials!AP27)</f>
        <v/>
      </c>
      <c r="O78" s="375" t="str">
        <f>IF(CIQ_Financials!AQ27="","",CIQ_Financials!AQ27)</f>
        <v/>
      </c>
      <c r="Q78" s="368" t="str">
        <f>IF(CIQ_Financials!AW27="","",CIQ_Financials!AW27)</f>
        <v/>
      </c>
      <c r="R78" s="369" t="str">
        <f>IF(CIQ_Financials!AX27="","",CIQ_Financials!AX27)</f>
        <v/>
      </c>
      <c r="S78" s="369" t="str">
        <f>IF(CIQ_Financials!AY27="","",CIQ_Financials!AY27)</f>
        <v/>
      </c>
      <c r="T78" s="369" t="str">
        <f>IF(CIQ_Financials!AZ27="","",CIQ_Financials!AZ27)</f>
        <v/>
      </c>
      <c r="U78" s="370" t="str">
        <f>IF(CIQ_Financials!BA27="","",CIQ_Financials!BA27)</f>
        <v/>
      </c>
    </row>
    <row r="79" spans="4:21">
      <c r="D79" s="371">
        <v>15</v>
      </c>
      <c r="E79" s="372" t="str">
        <f>IF(CIQ_Financials!AF28="","",CIQ_Financials!AF28)</f>
        <v/>
      </c>
      <c r="F79" s="373" t="str">
        <f>IF(CIQ_Financials!AG28="","",CIQ_Financials!AG28)</f>
        <v/>
      </c>
      <c r="G79" s="374" t="str">
        <f>IF(E79="","",'회사명 입력'!$E$11)</f>
        <v/>
      </c>
      <c r="H79" s="375" t="str">
        <f>IF(CIQ_Financials!AJ28="","",CIQ_Financials!AJ28)</f>
        <v/>
      </c>
      <c r="I79" s="375" t="str">
        <f>IF(CIQ_Financials!AK28="","",CIQ_Financials!AK28)</f>
        <v/>
      </c>
      <c r="J79" s="375" t="str">
        <f>IF(CIQ_Financials!AL28="","",CIQ_Financials!AL28)</f>
        <v/>
      </c>
      <c r="K79" s="375" t="str">
        <f>IF(CIQ_Financials!AM28="","",CIQ_Financials!AM28)</f>
        <v/>
      </c>
      <c r="L79" s="375" t="str">
        <f>IF(CIQ_Financials!AN28="","",CIQ_Financials!AN28)</f>
        <v/>
      </c>
      <c r="M79" s="375" t="str">
        <f>IF(CIQ_Financials!AO28="","",CIQ_Financials!AO28)</f>
        <v/>
      </c>
      <c r="N79" s="375" t="str">
        <f>IF(CIQ_Financials!AP28="","",CIQ_Financials!AP28)</f>
        <v/>
      </c>
      <c r="O79" s="375" t="str">
        <f>IF(CIQ_Financials!AQ28="","",CIQ_Financials!AQ28)</f>
        <v/>
      </c>
      <c r="Q79" s="368" t="str">
        <f>IF(CIQ_Financials!AW28="","",CIQ_Financials!AW28)</f>
        <v/>
      </c>
      <c r="R79" s="369" t="str">
        <f>IF(CIQ_Financials!AX28="","",CIQ_Financials!AX28)</f>
        <v/>
      </c>
      <c r="S79" s="369" t="str">
        <f>IF(CIQ_Financials!AY28="","",CIQ_Financials!AY28)</f>
        <v/>
      </c>
      <c r="T79" s="369" t="str">
        <f>IF(CIQ_Financials!AZ28="","",CIQ_Financials!AZ28)</f>
        <v/>
      </c>
      <c r="U79" s="370" t="str">
        <f>IF(CIQ_Financials!BA28="","",CIQ_Financials!BA28)</f>
        <v/>
      </c>
    </row>
    <row r="80" spans="4:21">
      <c r="D80" s="371">
        <v>16</v>
      </c>
      <c r="E80" s="372" t="str">
        <f>IF(CIQ_Financials!AF29="","",CIQ_Financials!AF29)</f>
        <v/>
      </c>
      <c r="F80" s="373" t="str">
        <f>IF(CIQ_Financials!AG29="","",CIQ_Financials!AG29)</f>
        <v/>
      </c>
      <c r="G80" s="374" t="str">
        <f>IF(E80="","",'회사명 입력'!$E$11)</f>
        <v/>
      </c>
      <c r="H80" s="375" t="str">
        <f>IF(CIQ_Financials!AJ29="","",CIQ_Financials!AJ29)</f>
        <v/>
      </c>
      <c r="I80" s="375" t="str">
        <f>IF(CIQ_Financials!AK29="","",CIQ_Financials!AK29)</f>
        <v/>
      </c>
      <c r="J80" s="375" t="str">
        <f>IF(CIQ_Financials!AL29="","",CIQ_Financials!AL29)</f>
        <v/>
      </c>
      <c r="K80" s="375" t="str">
        <f>IF(CIQ_Financials!AM29="","",CIQ_Financials!AM29)</f>
        <v/>
      </c>
      <c r="L80" s="375" t="str">
        <f>IF(CIQ_Financials!AN29="","",CIQ_Financials!AN29)</f>
        <v/>
      </c>
      <c r="M80" s="375" t="str">
        <f>IF(CIQ_Financials!AO29="","",CIQ_Financials!AO29)</f>
        <v/>
      </c>
      <c r="N80" s="375" t="str">
        <f>IF(CIQ_Financials!AP29="","",CIQ_Financials!AP29)</f>
        <v/>
      </c>
      <c r="O80" s="375" t="str">
        <f>IF(CIQ_Financials!AQ29="","",CIQ_Financials!AQ29)</f>
        <v/>
      </c>
      <c r="Q80" s="368" t="str">
        <f>IF(CIQ_Financials!AW29="","",CIQ_Financials!AW29)</f>
        <v/>
      </c>
      <c r="R80" s="369" t="str">
        <f>IF(CIQ_Financials!AX29="","",CIQ_Financials!AX29)</f>
        <v/>
      </c>
      <c r="S80" s="369" t="str">
        <f>IF(CIQ_Financials!AY29="","",CIQ_Financials!AY29)</f>
        <v/>
      </c>
      <c r="T80" s="369" t="str">
        <f>IF(CIQ_Financials!AZ29="","",CIQ_Financials!AZ29)</f>
        <v/>
      </c>
      <c r="U80" s="370" t="str">
        <f>IF(CIQ_Financials!BA29="","",CIQ_Financials!BA29)</f>
        <v/>
      </c>
    </row>
    <row r="81" spans="4:21">
      <c r="D81" s="371">
        <v>17</v>
      </c>
      <c r="E81" s="372" t="str">
        <f>IF(CIQ_Financials!AF30="","",CIQ_Financials!AF30)</f>
        <v/>
      </c>
      <c r="F81" s="373" t="str">
        <f>IF(CIQ_Financials!AG30="","",CIQ_Financials!AG30)</f>
        <v/>
      </c>
      <c r="G81" s="374" t="str">
        <f>IF(E81="","",'회사명 입력'!$E$11)</f>
        <v/>
      </c>
      <c r="H81" s="375" t="str">
        <f>IF(CIQ_Financials!AJ30="","",CIQ_Financials!AJ30)</f>
        <v/>
      </c>
      <c r="I81" s="375" t="str">
        <f>IF(CIQ_Financials!AK30="","",CIQ_Financials!AK30)</f>
        <v/>
      </c>
      <c r="J81" s="375" t="str">
        <f>IF(CIQ_Financials!AL30="","",CIQ_Financials!AL30)</f>
        <v/>
      </c>
      <c r="K81" s="375" t="str">
        <f>IF(CIQ_Financials!AM30="","",CIQ_Financials!AM30)</f>
        <v/>
      </c>
      <c r="L81" s="375" t="str">
        <f>IF(CIQ_Financials!AN30="","",CIQ_Financials!AN30)</f>
        <v/>
      </c>
      <c r="M81" s="375" t="str">
        <f>IF(CIQ_Financials!AO30="","",CIQ_Financials!AO30)</f>
        <v/>
      </c>
      <c r="N81" s="375" t="str">
        <f>IF(CIQ_Financials!AP30="","",CIQ_Financials!AP30)</f>
        <v/>
      </c>
      <c r="O81" s="375" t="str">
        <f>IF(CIQ_Financials!AQ30="","",CIQ_Financials!AQ30)</f>
        <v/>
      </c>
      <c r="Q81" s="368" t="str">
        <f>IF(CIQ_Financials!AW30="","",CIQ_Financials!AW30)</f>
        <v/>
      </c>
      <c r="R81" s="369" t="str">
        <f>IF(CIQ_Financials!AX30="","",CIQ_Financials!AX30)</f>
        <v/>
      </c>
      <c r="S81" s="369" t="str">
        <f>IF(CIQ_Financials!AY30="","",CIQ_Financials!AY30)</f>
        <v/>
      </c>
      <c r="T81" s="369" t="str">
        <f>IF(CIQ_Financials!AZ30="","",CIQ_Financials!AZ30)</f>
        <v/>
      </c>
      <c r="U81" s="370" t="str">
        <f>IF(CIQ_Financials!BA30="","",CIQ_Financials!BA30)</f>
        <v/>
      </c>
    </row>
    <row r="82" spans="4:21">
      <c r="D82" s="371">
        <v>18</v>
      </c>
      <c r="E82" s="372" t="str">
        <f>IF(CIQ_Financials!AF31="","",CIQ_Financials!AF31)</f>
        <v/>
      </c>
      <c r="F82" s="373" t="str">
        <f>IF(CIQ_Financials!AG31="","",CIQ_Financials!AG31)</f>
        <v/>
      </c>
      <c r="G82" s="374" t="str">
        <f>IF(E82="","",'회사명 입력'!$E$11)</f>
        <v/>
      </c>
      <c r="H82" s="375" t="str">
        <f>IF(CIQ_Financials!AJ31="","",CIQ_Financials!AJ31)</f>
        <v/>
      </c>
      <c r="I82" s="375" t="str">
        <f>IF(CIQ_Financials!AK31="","",CIQ_Financials!AK31)</f>
        <v/>
      </c>
      <c r="J82" s="375" t="str">
        <f>IF(CIQ_Financials!AL31="","",CIQ_Financials!AL31)</f>
        <v/>
      </c>
      <c r="K82" s="375" t="str">
        <f>IF(CIQ_Financials!AM31="","",CIQ_Financials!AM31)</f>
        <v/>
      </c>
      <c r="L82" s="375" t="str">
        <f>IF(CIQ_Financials!AN31="","",CIQ_Financials!AN31)</f>
        <v/>
      </c>
      <c r="M82" s="375" t="str">
        <f>IF(CIQ_Financials!AO31="","",CIQ_Financials!AO31)</f>
        <v/>
      </c>
      <c r="N82" s="375" t="str">
        <f>IF(CIQ_Financials!AP31="","",CIQ_Financials!AP31)</f>
        <v/>
      </c>
      <c r="O82" s="375" t="str">
        <f>IF(CIQ_Financials!AQ31="","",CIQ_Financials!AQ31)</f>
        <v/>
      </c>
      <c r="Q82" s="368" t="str">
        <f>IF(CIQ_Financials!AW31="","",CIQ_Financials!AW31)</f>
        <v/>
      </c>
      <c r="R82" s="369" t="str">
        <f>IF(CIQ_Financials!AX31="","",CIQ_Financials!AX31)</f>
        <v/>
      </c>
      <c r="S82" s="369" t="str">
        <f>IF(CIQ_Financials!AY31="","",CIQ_Financials!AY31)</f>
        <v/>
      </c>
      <c r="T82" s="369" t="str">
        <f>IF(CIQ_Financials!AZ31="","",CIQ_Financials!AZ31)</f>
        <v/>
      </c>
      <c r="U82" s="370" t="str">
        <f>IF(CIQ_Financials!BA31="","",CIQ_Financials!BA31)</f>
        <v/>
      </c>
    </row>
    <row r="83" spans="4:21">
      <c r="D83" s="371">
        <v>19</v>
      </c>
      <c r="E83" s="372" t="str">
        <f>IF(CIQ_Financials!AF32="","",CIQ_Financials!AF32)</f>
        <v/>
      </c>
      <c r="F83" s="373" t="str">
        <f>IF(CIQ_Financials!AG32="","",CIQ_Financials!AG32)</f>
        <v/>
      </c>
      <c r="G83" s="374" t="str">
        <f>IF(E83="","",'회사명 입력'!$E$11)</f>
        <v/>
      </c>
      <c r="H83" s="375" t="str">
        <f>IF(CIQ_Financials!AJ32="","",CIQ_Financials!AJ32)</f>
        <v/>
      </c>
      <c r="I83" s="375" t="str">
        <f>IF(CIQ_Financials!AK32="","",CIQ_Financials!AK32)</f>
        <v/>
      </c>
      <c r="J83" s="375" t="str">
        <f>IF(CIQ_Financials!AL32="","",CIQ_Financials!AL32)</f>
        <v/>
      </c>
      <c r="K83" s="375" t="str">
        <f>IF(CIQ_Financials!AM32="","",CIQ_Financials!AM32)</f>
        <v/>
      </c>
      <c r="L83" s="375" t="str">
        <f>IF(CIQ_Financials!AN32="","",CIQ_Financials!AN32)</f>
        <v/>
      </c>
      <c r="M83" s="375" t="str">
        <f>IF(CIQ_Financials!AO32="","",CIQ_Financials!AO32)</f>
        <v/>
      </c>
      <c r="N83" s="375" t="str">
        <f>IF(CIQ_Financials!AP32="","",CIQ_Financials!AP32)</f>
        <v/>
      </c>
      <c r="O83" s="375" t="str">
        <f>IF(CIQ_Financials!AQ32="","",CIQ_Financials!AQ32)</f>
        <v/>
      </c>
      <c r="Q83" s="368" t="str">
        <f>IF(CIQ_Financials!AW32="","",CIQ_Financials!AW32)</f>
        <v/>
      </c>
      <c r="R83" s="369" t="str">
        <f>IF(CIQ_Financials!AX32="","",CIQ_Financials!AX32)</f>
        <v/>
      </c>
      <c r="S83" s="369" t="str">
        <f>IF(CIQ_Financials!AY32="","",CIQ_Financials!AY32)</f>
        <v/>
      </c>
      <c r="T83" s="369" t="str">
        <f>IF(CIQ_Financials!AZ32="","",CIQ_Financials!AZ32)</f>
        <v/>
      </c>
      <c r="U83" s="370" t="str">
        <f>IF(CIQ_Financials!BA32="","",CIQ_Financials!BA32)</f>
        <v/>
      </c>
    </row>
    <row r="84" spans="4:21">
      <c r="D84" s="376">
        <v>20</v>
      </c>
      <c r="E84" s="377" t="str">
        <f>IF(CIQ_Financials!AF33="","",CIQ_Financials!AF33)</f>
        <v/>
      </c>
      <c r="F84" s="378" t="str">
        <f>IF(CIQ_Financials!AG33="","",CIQ_Financials!AG33)</f>
        <v/>
      </c>
      <c r="G84" s="380" t="str">
        <f>IF(E84="","",'회사명 입력'!$E$11)</f>
        <v/>
      </c>
      <c r="H84" s="381" t="str">
        <f>IF(CIQ_Financials!AJ33="","",CIQ_Financials!AJ33)</f>
        <v/>
      </c>
      <c r="I84" s="381" t="str">
        <f>IF(CIQ_Financials!AK33="","",CIQ_Financials!AK33)</f>
        <v/>
      </c>
      <c r="J84" s="381" t="str">
        <f>IF(CIQ_Financials!AL33="","",CIQ_Financials!AL33)</f>
        <v/>
      </c>
      <c r="K84" s="381" t="str">
        <f>IF(CIQ_Financials!AM33="","",CIQ_Financials!AM33)</f>
        <v/>
      </c>
      <c r="L84" s="381" t="str">
        <f>IF(CIQ_Financials!AN33="","",CIQ_Financials!AN33)</f>
        <v/>
      </c>
      <c r="M84" s="381" t="str">
        <f>IF(CIQ_Financials!AO33="","",CIQ_Financials!AO33)</f>
        <v/>
      </c>
      <c r="N84" s="381" t="str">
        <f>IF(CIQ_Financials!AP33="","",CIQ_Financials!AP33)</f>
        <v/>
      </c>
      <c r="O84" s="381" t="str">
        <f>IF(CIQ_Financials!AQ33="","",CIQ_Financials!AQ33)</f>
        <v/>
      </c>
      <c r="Q84" s="382" t="str">
        <f>IF(CIQ_Financials!AW33="","",CIQ_Financials!AW33)</f>
        <v/>
      </c>
      <c r="R84" s="383" t="str">
        <f>IF(CIQ_Financials!AX33="","",CIQ_Financials!AX33)</f>
        <v/>
      </c>
      <c r="S84" s="383" t="str">
        <f>IF(CIQ_Financials!AY33="","",CIQ_Financials!AY33)</f>
        <v/>
      </c>
      <c r="T84" s="383" t="str">
        <f>IF(CIQ_Financials!AZ33="","",CIQ_Financials!AZ33)</f>
        <v/>
      </c>
      <c r="U84" s="379" t="str">
        <f>IF(CIQ_Financials!BA33="","",CIQ_Financials!BA33)</f>
        <v/>
      </c>
    </row>
  </sheetData>
  <phoneticPr fontId="83" type="noConversion"/>
  <conditionalFormatting sqref="F10:J29 F38:J57 F65:J84 L38:N57 P38:T57 P10:T29 P65:T84">
    <cfRule type="containsText" dxfId="23" priority="15" operator="containsText" text="Invalid">
      <formula>NOT(ISERROR(SEARCH("Invalid",F10)))</formula>
    </cfRule>
  </conditionalFormatting>
  <conditionalFormatting sqref="K38:K57">
    <cfRule type="containsText" dxfId="22" priority="14" operator="containsText" text="Invalid">
      <formula>NOT(ISERROR(SEARCH("Invalid",K38)))</formula>
    </cfRule>
  </conditionalFormatting>
  <conditionalFormatting sqref="L10:N29">
    <cfRule type="containsText" dxfId="21" priority="17" operator="containsText" text="Invalid">
      <formula>NOT(ISERROR(SEARCH("Invalid",L10)))</formula>
    </cfRule>
  </conditionalFormatting>
  <conditionalFormatting sqref="K10:K29">
    <cfRule type="containsText" dxfId="20" priority="16" operator="containsText" text="Invalid">
      <formula>NOT(ISERROR(SEARCH("Invalid",K10)))</formula>
    </cfRule>
  </conditionalFormatting>
  <conditionalFormatting sqref="K65:K84">
    <cfRule type="containsText" dxfId="19" priority="12" operator="containsText" text="Invalid">
      <formula>NOT(ISERROR(SEARCH("Invalid",K65)))</formula>
    </cfRule>
  </conditionalFormatting>
  <conditionalFormatting sqref="L65:N84">
    <cfRule type="containsText" dxfId="18" priority="13" operator="containsText" text="Invalid">
      <formula>NOT(ISERROR(SEARCH("Invalid",L65)))</formula>
    </cfRule>
  </conditionalFormatting>
  <conditionalFormatting sqref="U38:U57">
    <cfRule type="containsText" dxfId="17" priority="7" operator="containsText" text="Invalid">
      <formula>NOT(ISERROR(SEARCH("Invalid",U38)))</formula>
    </cfRule>
  </conditionalFormatting>
  <conditionalFormatting sqref="U10:U29">
    <cfRule type="containsText" dxfId="16" priority="8" operator="containsText" text="Invalid">
      <formula>NOT(ISERROR(SEARCH("Invalid",U10)))</formula>
    </cfRule>
  </conditionalFormatting>
  <conditionalFormatting sqref="U65:U84">
    <cfRule type="containsText" dxfId="15" priority="6" operator="containsText" text="Invalid">
      <formula>NOT(ISERROR(SEARCH("Invalid",U65)))</formula>
    </cfRule>
  </conditionalFormatting>
  <conditionalFormatting sqref="O38:O57">
    <cfRule type="containsText" dxfId="14" priority="3" operator="containsText" text="Invalid">
      <formula>NOT(ISERROR(SEARCH("Invalid",O38)))</formula>
    </cfRule>
  </conditionalFormatting>
  <conditionalFormatting sqref="O10:O29">
    <cfRule type="containsText" dxfId="13" priority="4" operator="containsText" text="Invalid">
      <formula>NOT(ISERROR(SEARCH("Invalid",O10)))</formula>
    </cfRule>
  </conditionalFormatting>
  <conditionalFormatting sqref="O65:O84">
    <cfRule type="containsText" dxfId="12" priority="2" operator="containsText" text="Invalid">
      <formula>NOT(ISERROR(SEARCH("Invalid",O65)))</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B1:AX750"/>
  <sheetViews>
    <sheetView showGridLines="0" zoomScaleNormal="100" workbookViewId="0">
      <selection activeCell="D6" sqref="D6"/>
    </sheetView>
  </sheetViews>
  <sheetFormatPr defaultRowHeight="16.5"/>
  <cols>
    <col min="1" max="1" width="1.625" customWidth="1"/>
    <col min="2" max="2" width="5.625" style="5" customWidth="1"/>
    <col min="3" max="3" width="15.625" customWidth="1"/>
    <col min="4" max="4" width="20.625" customWidth="1"/>
    <col min="5" max="9" width="12.625" customWidth="1"/>
    <col min="10" max="11" width="10.625" customWidth="1"/>
    <col min="12" max="12" width="14.125" bestFit="1" customWidth="1"/>
    <col min="13" max="50" width="10.625" customWidth="1"/>
  </cols>
  <sheetData>
    <row r="1" spans="2:50" ht="27" customHeight="1">
      <c r="B1" s="6" t="s">
        <v>11686</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2:50" ht="21" customHeight="1">
      <c r="B2" s="7" t="s">
        <v>13545</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row>
    <row r="3" spans="2:50" s="3" customFormat="1" ht="15" customHeight="1">
      <c r="B3" s="4"/>
    </row>
    <row r="4" spans="2:50" s="3" customFormat="1" ht="15" customHeight="1">
      <c r="B4" s="9"/>
      <c r="F4" s="9" t="s">
        <v>11776</v>
      </c>
    </row>
    <row r="5" spans="2:50" s="3" customFormat="1" ht="15" customHeight="1">
      <c r="B5" s="582" t="s">
        <v>13512</v>
      </c>
      <c r="C5" s="582"/>
      <c r="D5" s="583">
        <f>DATE(YEAR(D6)-1,MONTH(D6)+1,1)</f>
        <v>44531</v>
      </c>
      <c r="F5" s="3" t="s">
        <v>13546</v>
      </c>
      <c r="K5" s="655">
        <v>1</v>
      </c>
      <c r="L5" s="655"/>
      <c r="M5" s="655">
        <v>2</v>
      </c>
      <c r="N5" s="655"/>
      <c r="O5" s="655">
        <v>3</v>
      </c>
      <c r="P5" s="655"/>
      <c r="Q5" s="655">
        <v>4</v>
      </c>
      <c r="R5" s="655"/>
      <c r="S5" s="655"/>
      <c r="T5" s="655"/>
      <c r="U5" s="655"/>
      <c r="V5" s="655"/>
      <c r="W5" s="655"/>
      <c r="X5" s="655"/>
      <c r="Y5" s="655"/>
      <c r="Z5" s="655"/>
      <c r="AA5" s="655"/>
      <c r="AB5" s="655"/>
      <c r="AC5" s="655"/>
      <c r="AD5" s="655"/>
      <c r="AE5" s="655"/>
      <c r="AF5" s="655"/>
      <c r="AG5" s="655"/>
      <c r="AH5" s="655"/>
      <c r="AI5" s="655"/>
      <c r="AJ5" s="655"/>
      <c r="AK5" s="655"/>
      <c r="AL5" s="655"/>
      <c r="AM5" s="655"/>
      <c r="AN5" s="655"/>
      <c r="AO5" s="655"/>
      <c r="AP5" s="655"/>
      <c r="AQ5" s="655"/>
      <c r="AR5" s="655"/>
      <c r="AS5" s="655"/>
      <c r="AT5" s="655"/>
      <c r="AU5" s="655"/>
      <c r="AV5" s="655"/>
      <c r="AW5" s="655"/>
      <c r="AX5" s="655"/>
    </row>
    <row r="6" spans="2:50" s="3" customFormat="1" ht="15" customHeight="1">
      <c r="B6" s="584" t="s">
        <v>13514</v>
      </c>
      <c r="C6" s="584"/>
      <c r="D6" s="585">
        <f>Company!D6</f>
        <v>44895</v>
      </c>
      <c r="K6" s="655" t="str">
        <f>D9</f>
        <v>sbs콘텐츠허브</v>
      </c>
      <c r="L6" s="655"/>
      <c r="M6" s="655" t="str">
        <f>D10</f>
        <v>삼화네트웍스</v>
      </c>
      <c r="N6" s="655"/>
      <c r="O6" s="655" t="str">
        <f>D11</f>
        <v>스튜디오드래곤</v>
      </c>
      <c r="P6" s="655"/>
      <c r="Q6" s="655" t="str">
        <f>D12</f>
        <v>초록뱀미디어</v>
      </c>
      <c r="R6" s="655"/>
      <c r="S6" s="655"/>
      <c r="T6" s="655"/>
      <c r="U6" s="655"/>
      <c r="V6" s="655"/>
      <c r="W6" s="655"/>
      <c r="X6" s="655"/>
      <c r="Y6" s="655"/>
      <c r="Z6" s="655"/>
      <c r="AA6" s="655"/>
      <c r="AB6" s="655"/>
      <c r="AC6" s="655"/>
      <c r="AD6" s="655"/>
      <c r="AE6" s="655"/>
      <c r="AF6" s="655"/>
      <c r="AG6" s="655"/>
      <c r="AH6" s="655"/>
      <c r="AI6" s="655"/>
      <c r="AJ6" s="655"/>
      <c r="AK6" s="655"/>
      <c r="AL6" s="655"/>
      <c r="AM6" s="655"/>
      <c r="AN6" s="655"/>
      <c r="AO6" s="655"/>
      <c r="AP6" s="655"/>
      <c r="AQ6" s="655"/>
      <c r="AR6" s="655"/>
      <c r="AS6" s="655"/>
      <c r="AT6" s="655"/>
      <c r="AU6" s="655"/>
      <c r="AV6" s="655"/>
      <c r="AW6" s="655"/>
      <c r="AX6" s="655"/>
    </row>
    <row r="7" spans="2:50" s="3" customFormat="1" ht="15" customHeight="1">
      <c r="K7" s="655" t="str">
        <f>C9</f>
        <v>046140 KS EQUITY</v>
      </c>
      <c r="L7" s="655"/>
      <c r="M7" s="655" t="str">
        <f>C10</f>
        <v>046390 KS EQUITY</v>
      </c>
      <c r="N7" s="655"/>
      <c r="O7" s="655" t="str">
        <f>C11</f>
        <v>253450 KS EQUITY</v>
      </c>
      <c r="P7" s="655"/>
      <c r="Q7" s="655" t="str">
        <f>C12</f>
        <v>047820 KS EQUITY</v>
      </c>
      <c r="R7" s="655"/>
      <c r="S7" s="655"/>
      <c r="T7" s="655"/>
      <c r="U7" s="655"/>
      <c r="V7" s="655"/>
      <c r="W7" s="655"/>
      <c r="X7" s="655"/>
      <c r="Y7" s="655"/>
      <c r="Z7" s="655"/>
      <c r="AA7" s="655"/>
      <c r="AB7" s="655"/>
      <c r="AC7" s="655"/>
      <c r="AD7" s="655"/>
      <c r="AE7" s="655"/>
      <c r="AF7" s="655"/>
      <c r="AG7" s="655"/>
      <c r="AH7" s="655"/>
      <c r="AI7" s="655"/>
      <c r="AJ7" s="655"/>
      <c r="AK7" s="655"/>
      <c r="AL7" s="655"/>
      <c r="AM7" s="655"/>
      <c r="AN7" s="655"/>
      <c r="AO7" s="655"/>
      <c r="AP7" s="655"/>
      <c r="AQ7" s="655"/>
      <c r="AR7" s="655"/>
      <c r="AS7" s="655"/>
      <c r="AT7" s="655"/>
      <c r="AU7" s="655"/>
      <c r="AV7" s="655"/>
      <c r="AW7" s="655"/>
      <c r="AX7" s="655"/>
    </row>
    <row r="8" spans="2:50" s="3" customFormat="1" ht="15" customHeight="1">
      <c r="B8" s="193" t="s">
        <v>11767</v>
      </c>
      <c r="C8" s="193" t="s">
        <v>11768</v>
      </c>
      <c r="D8" s="193" t="s">
        <v>11769</v>
      </c>
      <c r="E8" s="586">
        <f>D6</f>
        <v>44895</v>
      </c>
      <c r="F8" s="193" t="s">
        <v>13547</v>
      </c>
      <c r="G8" s="193" t="s">
        <v>13548</v>
      </c>
      <c r="H8" s="193" t="s">
        <v>13549</v>
      </c>
      <c r="I8" s="193" t="s">
        <v>13550</v>
      </c>
    </row>
    <row r="9" spans="2:50" s="3" customFormat="1" ht="15" customHeight="1">
      <c r="B9" s="282">
        <v>1</v>
      </c>
      <c r="C9" s="283" t="str">
        <f>IF(Company!C9="","",Company!C9)</f>
        <v>046140 KS EQUITY</v>
      </c>
      <c r="D9" s="283" t="str">
        <f>'회사명 입력'!D15</f>
        <v>sbs콘텐츠허브</v>
      </c>
      <c r="E9" s="587" t="e">
        <f>L702</f>
        <v>#DIV/0!</v>
      </c>
      <c r="F9" s="587" t="e">
        <f>L703</f>
        <v>#DIV/0!</v>
      </c>
      <c r="G9" s="587" t="e">
        <f>L704</f>
        <v>#DIV/0!</v>
      </c>
      <c r="H9" s="587">
        <f>L705</f>
        <v>104466.48727009092</v>
      </c>
      <c r="I9" s="587">
        <f>L706</f>
        <v>122566.13926497917</v>
      </c>
      <c r="K9" s="599">
        <v>44742</v>
      </c>
      <c r="L9" s="598">
        <v>91948921598</v>
      </c>
      <c r="M9" s="599">
        <v>44742</v>
      </c>
      <c r="N9" s="598">
        <v>129283909370</v>
      </c>
      <c r="O9" s="599">
        <v>44742</v>
      </c>
      <c r="P9" s="598">
        <v>151302927720</v>
      </c>
      <c r="Q9" s="599">
        <v>44742</v>
      </c>
      <c r="R9" s="598">
        <v>62520000000</v>
      </c>
      <c r="S9" s="599"/>
      <c r="T9" s="598"/>
      <c r="U9" s="599"/>
      <c r="V9" s="598"/>
      <c r="W9" s="599"/>
      <c r="X9" s="598"/>
      <c r="Y9" s="599"/>
      <c r="Z9" s="598"/>
      <c r="AA9" s="599"/>
      <c r="AB9" s="598"/>
      <c r="AC9" s="599"/>
      <c r="AD9" s="598"/>
      <c r="AE9" s="599"/>
      <c r="AF9" s="598"/>
      <c r="AG9" s="599"/>
      <c r="AH9" s="598"/>
      <c r="AI9" s="599"/>
      <c r="AJ9" s="598"/>
      <c r="AK9" s="599"/>
      <c r="AL9" s="598"/>
      <c r="AM9" s="599"/>
      <c r="AN9" s="598"/>
      <c r="AO9" s="599"/>
      <c r="AP9" s="598"/>
      <c r="AQ9" s="599"/>
      <c r="AS9" s="599"/>
      <c r="AU9" s="599"/>
      <c r="AW9" s="12"/>
      <c r="AX9" s="12"/>
    </row>
    <row r="10" spans="2:50" s="3" customFormat="1" ht="15" customHeight="1">
      <c r="B10" s="282">
        <v>2</v>
      </c>
      <c r="C10" s="283" t="str">
        <f>IF(Company!C10="","",Company!C10)</f>
        <v>046390 KS EQUITY</v>
      </c>
      <c r="D10" s="283" t="str">
        <f>'회사명 입력'!D16</f>
        <v>삼화네트웍스</v>
      </c>
      <c r="E10" s="587" t="e">
        <f>N702</f>
        <v>#DIV/0!</v>
      </c>
      <c r="F10" s="587" t="e">
        <f>N703</f>
        <v>#DIV/0!</v>
      </c>
      <c r="G10" s="587" t="e">
        <f>N704</f>
        <v>#DIV/0!</v>
      </c>
      <c r="H10" s="587">
        <f>N705</f>
        <v>146673.67454499999</v>
      </c>
      <c r="I10" s="587">
        <f>N706</f>
        <v>166057.44478215277</v>
      </c>
      <c r="K10" s="599">
        <v>44741</v>
      </c>
      <c r="L10" s="598">
        <v>93214801620</v>
      </c>
      <c r="M10" s="599">
        <v>44741</v>
      </c>
      <c r="N10" s="598">
        <v>131442638840</v>
      </c>
      <c r="O10" s="599">
        <v>44741</v>
      </c>
      <c r="P10" s="598">
        <v>152344600200</v>
      </c>
      <c r="Q10" s="599">
        <v>44741</v>
      </c>
      <c r="R10" s="598">
        <v>65160000000</v>
      </c>
      <c r="S10" s="599"/>
      <c r="T10" s="598"/>
      <c r="U10" s="599"/>
      <c r="V10" s="598"/>
      <c r="W10" s="599"/>
      <c r="X10" s="598"/>
      <c r="Y10" s="599"/>
      <c r="Z10" s="598"/>
      <c r="AA10" s="599"/>
      <c r="AB10" s="598"/>
      <c r="AC10" s="599"/>
      <c r="AD10" s="598"/>
      <c r="AE10" s="599"/>
      <c r="AF10" s="598"/>
      <c r="AG10" s="599"/>
      <c r="AH10" s="598"/>
      <c r="AI10" s="599"/>
      <c r="AJ10" s="598"/>
      <c r="AK10" s="599"/>
      <c r="AL10" s="598"/>
      <c r="AM10" s="599"/>
      <c r="AN10" s="598"/>
      <c r="AO10" s="599"/>
      <c r="AP10" s="598"/>
      <c r="AQ10" s="599"/>
      <c r="AS10" s="599"/>
      <c r="AU10" s="599"/>
      <c r="AW10" s="12"/>
    </row>
    <row r="11" spans="2:50" s="3" customFormat="1" ht="15" customHeight="1">
      <c r="B11" s="282">
        <v>3</v>
      </c>
      <c r="C11" s="283" t="str">
        <f>IF(Company!C11="","",Company!C11)</f>
        <v>253450 KS EQUITY</v>
      </c>
      <c r="D11" s="283" t="str">
        <f>'회사명 입력'!D17</f>
        <v>스튜디오드래곤</v>
      </c>
      <c r="E11" s="587" t="e">
        <f>P702</f>
        <v>#DIV/0!</v>
      </c>
      <c r="F11" s="587" t="e">
        <f>P703</f>
        <v>#DIV/0!</v>
      </c>
      <c r="G11" s="587" t="e">
        <f>P704</f>
        <v>#DIV/0!</v>
      </c>
      <c r="H11" s="587">
        <f>P705</f>
        <v>154925.10702545455</v>
      </c>
      <c r="I11" s="587">
        <f>P706</f>
        <v>154111.46480583336</v>
      </c>
      <c r="K11" s="599">
        <v>44740</v>
      </c>
      <c r="L11" s="598">
        <v>92409241606</v>
      </c>
      <c r="M11" s="599">
        <v>44740</v>
      </c>
      <c r="N11" s="598">
        <v>130962921180</v>
      </c>
      <c r="O11" s="599">
        <v>44740</v>
      </c>
      <c r="P11" s="598">
        <v>151302927720</v>
      </c>
      <c r="Q11" s="599">
        <v>44740</v>
      </c>
      <c r="R11" s="598">
        <v>65640000000</v>
      </c>
      <c r="S11" s="599"/>
      <c r="T11" s="598"/>
      <c r="U11" s="599"/>
      <c r="V11" s="598"/>
      <c r="W11" s="599"/>
      <c r="X11" s="598"/>
      <c r="Y11" s="599"/>
      <c r="Z11" s="598"/>
      <c r="AA11" s="599"/>
      <c r="AB11" s="598"/>
      <c r="AC11" s="599"/>
      <c r="AD11" s="598"/>
      <c r="AE11" s="599"/>
      <c r="AF11" s="598"/>
      <c r="AG11" s="599"/>
      <c r="AH11" s="598"/>
      <c r="AI11" s="599"/>
      <c r="AJ11" s="598"/>
      <c r="AK11" s="599"/>
      <c r="AL11" s="598"/>
      <c r="AM11" s="599"/>
      <c r="AN11" s="598"/>
      <c r="AO11" s="599"/>
      <c r="AP11" s="598"/>
      <c r="AQ11" s="599"/>
      <c r="AS11" s="599"/>
      <c r="AU11" s="599"/>
      <c r="AW11" s="12"/>
    </row>
    <row r="12" spans="2:50" s="3" customFormat="1" ht="15" customHeight="1">
      <c r="B12" s="282">
        <v>4</v>
      </c>
      <c r="C12" s="283" t="str">
        <f>IF(Company!C12="","",Company!C12)</f>
        <v>047820 KS EQUITY</v>
      </c>
      <c r="D12" s="283" t="str">
        <f>'회사명 입력'!D18</f>
        <v>초록뱀미디어</v>
      </c>
      <c r="E12" s="587" t="e">
        <f>R702</f>
        <v>#DIV/0!</v>
      </c>
      <c r="F12" s="587" t="e">
        <f>R703</f>
        <v>#DIV/0!</v>
      </c>
      <c r="G12" s="587" t="e">
        <f>R704</f>
        <v>#DIV/0!</v>
      </c>
      <c r="H12" s="587">
        <f>R705</f>
        <v>67592.727272727265</v>
      </c>
      <c r="I12" s="587">
        <f>R706</f>
        <v>69919.166666666672</v>
      </c>
      <c r="K12" s="599">
        <v>44739</v>
      </c>
      <c r="L12" s="598">
        <v>92754481612</v>
      </c>
      <c r="M12" s="599">
        <v>44739</v>
      </c>
      <c r="N12" s="598">
        <v>129044050540</v>
      </c>
      <c r="O12" s="599">
        <v>44739</v>
      </c>
      <c r="P12" s="598">
        <v>151042509600</v>
      </c>
      <c r="Q12" s="599">
        <v>44739</v>
      </c>
      <c r="R12" s="598">
        <v>63840000000</v>
      </c>
      <c r="S12" s="599"/>
      <c r="T12" s="598"/>
      <c r="U12" s="599"/>
      <c r="V12" s="598"/>
      <c r="W12" s="599"/>
      <c r="X12" s="598"/>
      <c r="Y12" s="599"/>
      <c r="Z12" s="598"/>
      <c r="AA12" s="599"/>
      <c r="AB12" s="598"/>
      <c r="AC12" s="599"/>
      <c r="AD12" s="598"/>
      <c r="AE12" s="599"/>
      <c r="AF12" s="598"/>
      <c r="AG12" s="599"/>
      <c r="AH12" s="598"/>
      <c r="AI12" s="599"/>
      <c r="AJ12" s="598"/>
      <c r="AK12" s="599"/>
      <c r="AL12" s="598"/>
      <c r="AM12" s="599"/>
      <c r="AN12" s="598"/>
      <c r="AO12" s="599"/>
      <c r="AP12" s="598"/>
      <c r="AQ12" s="599"/>
      <c r="AS12" s="599"/>
      <c r="AU12" s="599"/>
      <c r="AW12" s="12"/>
    </row>
    <row r="13" spans="2:50" s="3" customFormat="1" ht="15" customHeight="1">
      <c r="B13" s="282">
        <v>5</v>
      </c>
      <c r="C13" s="283" t="str">
        <f>IF(Company!C13="","",Company!C13)</f>
        <v>068050 KS EQUITY</v>
      </c>
      <c r="D13" s="283" t="str">
        <f>'회사명 입력'!D19</f>
        <v>팬엔터테인먼트</v>
      </c>
      <c r="E13" s="587">
        <f>T702</f>
        <v>0</v>
      </c>
      <c r="F13" s="587">
        <f>T703</f>
        <v>0</v>
      </c>
      <c r="G13" s="587">
        <f>T704</f>
        <v>0</v>
      </c>
      <c r="H13" s="587">
        <f>T705</f>
        <v>0</v>
      </c>
      <c r="I13" s="587">
        <f>T706</f>
        <v>0</v>
      </c>
      <c r="K13" s="599">
        <v>44736</v>
      </c>
      <c r="L13" s="598">
        <v>88151281532</v>
      </c>
      <c r="M13" s="599">
        <v>44736</v>
      </c>
      <c r="N13" s="598">
        <v>124007015110</v>
      </c>
      <c r="O13" s="599">
        <v>44736</v>
      </c>
      <c r="P13" s="598">
        <v>149219582760</v>
      </c>
      <c r="Q13" s="599">
        <v>44736</v>
      </c>
      <c r="R13" s="598">
        <v>61920000000</v>
      </c>
      <c r="S13" s="599"/>
      <c r="T13" s="598"/>
      <c r="U13" s="599"/>
      <c r="V13" s="598"/>
      <c r="W13" s="599"/>
      <c r="X13" s="598"/>
      <c r="Y13" s="599"/>
      <c r="Z13" s="598"/>
      <c r="AA13" s="599"/>
      <c r="AB13" s="598"/>
      <c r="AC13" s="599"/>
      <c r="AD13" s="598"/>
      <c r="AE13" s="599"/>
      <c r="AF13" s="598"/>
      <c r="AG13" s="599"/>
      <c r="AH13" s="598"/>
      <c r="AI13" s="599"/>
      <c r="AJ13" s="598"/>
      <c r="AK13" s="599"/>
      <c r="AL13" s="598"/>
      <c r="AM13" s="599"/>
      <c r="AN13" s="598"/>
      <c r="AO13" s="599"/>
      <c r="AP13" s="598"/>
      <c r="AQ13" s="599"/>
      <c r="AS13" s="599"/>
      <c r="AU13" s="599"/>
      <c r="AW13" s="12"/>
    </row>
    <row r="14" spans="2:50" s="3" customFormat="1" ht="15" customHeight="1">
      <c r="B14" s="282">
        <v>6</v>
      </c>
      <c r="C14" s="283" t="str">
        <f>IF(Company!C14="","",Company!C14)</f>
        <v>036420 KS EQUITY</v>
      </c>
      <c r="D14" s="283" t="str">
        <f>'회사명 입력'!D20</f>
        <v>콘텐트리중앙</v>
      </c>
      <c r="E14" s="587">
        <f>V702</f>
        <v>0</v>
      </c>
      <c r="F14" s="587">
        <f>V703</f>
        <v>0</v>
      </c>
      <c r="G14" s="587">
        <f>V704</f>
        <v>0</v>
      </c>
      <c r="H14" s="587">
        <f>V705</f>
        <v>0</v>
      </c>
      <c r="I14" s="587">
        <f>V706</f>
        <v>0</v>
      </c>
      <c r="K14" s="599">
        <v>44735</v>
      </c>
      <c r="L14" s="598">
        <v>82857601440</v>
      </c>
      <c r="M14" s="599">
        <v>44735</v>
      </c>
      <c r="N14" s="598">
        <v>119449697340</v>
      </c>
      <c r="O14" s="599">
        <v>44735</v>
      </c>
      <c r="P14" s="598">
        <v>145834147200</v>
      </c>
      <c r="Q14" s="599">
        <v>44735</v>
      </c>
      <c r="R14" s="598">
        <v>60600000000</v>
      </c>
      <c r="S14" s="599"/>
      <c r="T14" s="598"/>
      <c r="U14" s="599"/>
      <c r="V14" s="598"/>
      <c r="W14" s="599"/>
      <c r="X14" s="598"/>
      <c r="Y14" s="599"/>
      <c r="Z14" s="598"/>
      <c r="AA14" s="599"/>
      <c r="AB14" s="598"/>
      <c r="AC14" s="599"/>
      <c r="AD14" s="598"/>
      <c r="AE14" s="599"/>
      <c r="AF14" s="598"/>
      <c r="AG14" s="599"/>
      <c r="AH14" s="598"/>
      <c r="AI14" s="599"/>
      <c r="AJ14" s="598"/>
      <c r="AK14" s="599"/>
      <c r="AL14" s="598"/>
      <c r="AM14" s="599"/>
      <c r="AN14" s="598"/>
      <c r="AO14" s="599"/>
      <c r="AP14" s="598"/>
      <c r="AQ14" s="599"/>
      <c r="AS14" s="599"/>
      <c r="AU14" s="599"/>
      <c r="AW14" s="12"/>
    </row>
    <row r="15" spans="2:50" s="3" customFormat="1" ht="15" customHeight="1">
      <c r="B15" s="282">
        <v>7</v>
      </c>
      <c r="C15" s="283" t="str">
        <f>IF(Company!C15="","",Company!C15)</f>
        <v>241840 KS EQUITY</v>
      </c>
      <c r="D15" s="283" t="str">
        <f>'회사명 입력'!D21</f>
        <v>에이스토리</v>
      </c>
      <c r="E15" s="587">
        <f>X702</f>
        <v>0</v>
      </c>
      <c r="F15" s="587">
        <f>X703</f>
        <v>0</v>
      </c>
      <c r="G15" s="587">
        <f>X704</f>
        <v>0</v>
      </c>
      <c r="H15" s="587">
        <f>X705</f>
        <v>0</v>
      </c>
      <c r="I15" s="587">
        <f>X706</f>
        <v>0</v>
      </c>
      <c r="K15" s="599">
        <v>44734</v>
      </c>
      <c r="L15" s="598">
        <v>88611601540</v>
      </c>
      <c r="M15" s="599">
        <v>44734</v>
      </c>
      <c r="N15" s="598">
        <v>128324474050</v>
      </c>
      <c r="O15" s="599">
        <v>44734</v>
      </c>
      <c r="P15" s="598">
        <v>148959164640</v>
      </c>
      <c r="Q15" s="599">
        <v>44734</v>
      </c>
      <c r="R15" s="598">
        <v>65160000000</v>
      </c>
      <c r="S15" s="599"/>
      <c r="T15" s="598"/>
      <c r="U15" s="599"/>
      <c r="V15" s="598"/>
      <c r="W15" s="599"/>
      <c r="X15" s="598"/>
      <c r="Y15" s="599"/>
      <c r="Z15" s="598"/>
      <c r="AA15" s="599"/>
      <c r="AB15" s="598"/>
      <c r="AC15" s="599"/>
      <c r="AD15" s="598"/>
      <c r="AE15" s="599"/>
      <c r="AF15" s="598"/>
      <c r="AG15" s="599"/>
      <c r="AH15" s="598"/>
      <c r="AI15" s="599"/>
      <c r="AJ15" s="598"/>
      <c r="AK15" s="599"/>
      <c r="AL15" s="598"/>
      <c r="AM15" s="599"/>
      <c r="AN15" s="598"/>
      <c r="AO15" s="599"/>
      <c r="AP15" s="598"/>
      <c r="AQ15" s="599"/>
      <c r="AS15" s="599"/>
      <c r="AU15" s="599"/>
      <c r="AW15" s="12"/>
    </row>
    <row r="16" spans="2:50" s="3" customFormat="1" ht="15" customHeight="1">
      <c r="B16" s="282">
        <v>8</v>
      </c>
      <c r="C16" s="283" t="str">
        <f>IF(Company!C16="","",Company!C16)</f>
        <v>054780 KS EQUITY</v>
      </c>
      <c r="D16" s="283" t="str">
        <f>'회사명 입력'!D22</f>
        <v>키이스트</v>
      </c>
      <c r="E16" s="587">
        <f>Z702</f>
        <v>0</v>
      </c>
      <c r="F16" s="587">
        <f>Z703</f>
        <v>0</v>
      </c>
      <c r="G16" s="587">
        <f>Z704</f>
        <v>0</v>
      </c>
      <c r="H16" s="587">
        <f>Z705</f>
        <v>0</v>
      </c>
      <c r="I16" s="587">
        <f>Z706</f>
        <v>0</v>
      </c>
      <c r="K16" s="599">
        <v>44733</v>
      </c>
      <c r="L16" s="598">
        <v>93329881622</v>
      </c>
      <c r="M16" s="599">
        <v>44733</v>
      </c>
      <c r="N16" s="598">
        <v>132641932990</v>
      </c>
      <c r="O16" s="599">
        <v>44733</v>
      </c>
      <c r="P16" s="598">
        <v>151563345840</v>
      </c>
      <c r="Q16" s="599">
        <v>44733</v>
      </c>
      <c r="R16" s="598">
        <v>66000000000</v>
      </c>
      <c r="S16" s="599"/>
      <c r="T16" s="598"/>
      <c r="U16" s="599"/>
      <c r="V16" s="598"/>
      <c r="W16" s="599"/>
      <c r="X16" s="598"/>
      <c r="Y16" s="599"/>
      <c r="Z16" s="598"/>
      <c r="AA16" s="599"/>
      <c r="AB16" s="598"/>
      <c r="AC16" s="599"/>
      <c r="AD16" s="598"/>
      <c r="AE16" s="599"/>
      <c r="AF16" s="598"/>
      <c r="AG16" s="599"/>
      <c r="AH16" s="598"/>
      <c r="AI16" s="599"/>
      <c r="AJ16" s="598"/>
      <c r="AK16" s="599"/>
      <c r="AL16" s="598"/>
      <c r="AM16" s="599"/>
      <c r="AN16" s="598"/>
      <c r="AO16" s="599"/>
      <c r="AP16" s="598"/>
      <c r="AQ16" s="599"/>
      <c r="AS16" s="599"/>
      <c r="AU16" s="599"/>
      <c r="AW16" s="12"/>
    </row>
    <row r="17" spans="2:49" s="3" customFormat="1" ht="15" customHeight="1">
      <c r="B17" s="282">
        <v>9</v>
      </c>
      <c r="C17" s="283" t="str">
        <f>IF(Company!C17="","",Company!C17)</f>
        <v>nflx us Equity</v>
      </c>
      <c r="D17" s="283">
        <f>'회사명 입력'!D23</f>
        <v>0</v>
      </c>
      <c r="E17" s="587">
        <f>AB702</f>
        <v>0</v>
      </c>
      <c r="F17" s="587">
        <f>AB703</f>
        <v>0</v>
      </c>
      <c r="G17" s="587">
        <f>AB704</f>
        <v>0</v>
      </c>
      <c r="H17" s="587">
        <f>AB705</f>
        <v>0</v>
      </c>
      <c r="I17" s="587">
        <f>AB706</f>
        <v>0</v>
      </c>
      <c r="K17" s="599">
        <v>44732</v>
      </c>
      <c r="L17" s="598">
        <v>92294161604</v>
      </c>
      <c r="M17" s="599">
        <v>44732</v>
      </c>
      <c r="N17" s="598">
        <v>131202780010</v>
      </c>
      <c r="O17" s="599">
        <v>44732</v>
      </c>
      <c r="P17" s="598">
        <v>147396655920</v>
      </c>
      <c r="Q17" s="599">
        <v>44732</v>
      </c>
      <c r="R17" s="598">
        <v>65160000000</v>
      </c>
      <c r="S17" s="599"/>
      <c r="T17" s="598"/>
      <c r="U17" s="599"/>
      <c r="V17" s="598"/>
      <c r="W17" s="599"/>
      <c r="X17" s="598"/>
      <c r="Y17" s="599"/>
      <c r="Z17" s="598"/>
      <c r="AA17" s="599"/>
      <c r="AB17" s="598"/>
      <c r="AC17" s="599"/>
      <c r="AD17" s="598"/>
      <c r="AE17" s="599"/>
      <c r="AF17" s="598"/>
      <c r="AG17" s="599"/>
      <c r="AH17" s="598"/>
      <c r="AI17" s="599"/>
      <c r="AJ17" s="598"/>
      <c r="AK17" s="599"/>
      <c r="AL17" s="598"/>
      <c r="AM17" s="599"/>
      <c r="AN17" s="598"/>
      <c r="AO17" s="599"/>
      <c r="AP17" s="598"/>
      <c r="AQ17" s="599"/>
      <c r="AS17" s="599"/>
      <c r="AU17" s="599"/>
      <c r="AW17" s="12"/>
    </row>
    <row r="18" spans="2:49" s="3" customFormat="1" ht="15" customHeight="1">
      <c r="B18" s="282">
        <v>10</v>
      </c>
      <c r="C18" s="283" t="str">
        <f>IF(Company!C18="","",Company!C18)</f>
        <v>dis us Equity</v>
      </c>
      <c r="D18" s="283">
        <f>'회사명 입력'!D24</f>
        <v>0</v>
      </c>
      <c r="E18" s="587">
        <f>AD702</f>
        <v>0</v>
      </c>
      <c r="F18" s="587">
        <f>AD703</f>
        <v>0</v>
      </c>
      <c r="G18" s="587">
        <f>AD704</f>
        <v>0</v>
      </c>
      <c r="H18" s="587">
        <f>AD705</f>
        <v>0</v>
      </c>
      <c r="I18" s="587">
        <f>AD706</f>
        <v>0</v>
      </c>
      <c r="K18" s="599">
        <v>44729</v>
      </c>
      <c r="L18" s="598">
        <v>98968801720</v>
      </c>
      <c r="M18" s="599">
        <v>44729</v>
      </c>
      <c r="N18" s="598">
        <v>139118121400</v>
      </c>
      <c r="O18" s="599">
        <v>44729</v>
      </c>
      <c r="P18" s="598">
        <v>148959164640</v>
      </c>
      <c r="Q18" s="599">
        <v>44729</v>
      </c>
      <c r="R18" s="598">
        <v>68400000000</v>
      </c>
      <c r="S18" s="599"/>
      <c r="T18" s="598"/>
      <c r="U18" s="599"/>
      <c r="V18" s="598"/>
      <c r="W18" s="599"/>
      <c r="X18" s="598"/>
      <c r="Y18" s="599"/>
      <c r="Z18" s="598"/>
      <c r="AA18" s="599"/>
      <c r="AB18" s="598"/>
      <c r="AC18" s="599"/>
      <c r="AD18" s="598"/>
      <c r="AE18" s="599"/>
      <c r="AF18" s="598"/>
      <c r="AG18" s="599"/>
      <c r="AH18" s="598"/>
      <c r="AI18" s="599"/>
      <c r="AJ18" s="598"/>
      <c r="AK18" s="599"/>
      <c r="AL18" s="598"/>
      <c r="AM18" s="599"/>
      <c r="AN18" s="598"/>
      <c r="AO18" s="599"/>
      <c r="AP18" s="598"/>
      <c r="AQ18" s="599"/>
      <c r="AS18" s="599"/>
      <c r="AU18" s="599"/>
      <c r="AW18" s="12"/>
    </row>
    <row r="19" spans="2:49" s="3" customFormat="1" ht="15" customHeight="1">
      <c r="B19" s="282">
        <v>11</v>
      </c>
      <c r="C19" s="283" t="str">
        <f>IF(Company!C19="","",Company!C19)</f>
        <v>iq us Equity</v>
      </c>
      <c r="D19" s="283">
        <f>'회사명 입력'!D25</f>
        <v>0</v>
      </c>
      <c r="E19" s="587">
        <f>AF702</f>
        <v>0</v>
      </c>
      <c r="F19" s="587">
        <f>AF703</f>
        <v>0</v>
      </c>
      <c r="G19" s="587">
        <f>AF704</f>
        <v>0</v>
      </c>
      <c r="H19" s="587">
        <f>AF705</f>
        <v>0</v>
      </c>
      <c r="I19" s="587">
        <f>AF706</f>
        <v>0</v>
      </c>
      <c r="K19" s="599">
        <v>44728</v>
      </c>
      <c r="L19" s="598">
        <v>99659281732</v>
      </c>
      <c r="M19" s="599">
        <v>44728</v>
      </c>
      <c r="N19" s="598">
        <v>141516709700</v>
      </c>
      <c r="O19" s="599">
        <v>44728</v>
      </c>
      <c r="P19" s="598">
        <v>150782091480</v>
      </c>
      <c r="Q19" s="599">
        <v>44728</v>
      </c>
      <c r="R19" s="598">
        <v>67560000000</v>
      </c>
      <c r="S19" s="599"/>
      <c r="T19" s="598"/>
      <c r="U19" s="599"/>
      <c r="V19" s="598"/>
      <c r="W19" s="599"/>
      <c r="X19" s="598"/>
      <c r="Y19" s="599"/>
      <c r="Z19" s="598"/>
      <c r="AA19" s="599"/>
      <c r="AB19" s="598"/>
      <c r="AC19" s="599"/>
      <c r="AD19" s="598"/>
      <c r="AE19" s="599"/>
      <c r="AF19" s="598"/>
      <c r="AG19" s="599"/>
      <c r="AH19" s="598"/>
      <c r="AI19" s="599"/>
      <c r="AJ19" s="598"/>
      <c r="AK19" s="599"/>
      <c r="AL19" s="598"/>
      <c r="AM19" s="599"/>
      <c r="AN19" s="598"/>
      <c r="AO19" s="599"/>
      <c r="AP19" s="598"/>
      <c r="AQ19" s="599"/>
      <c r="AS19" s="599"/>
      <c r="AU19" s="599"/>
      <c r="AW19" s="12"/>
    </row>
    <row r="20" spans="2:49" s="3" customFormat="1" ht="15" customHeight="1">
      <c r="B20" s="282">
        <v>12</v>
      </c>
      <c r="C20" s="283" t="str">
        <f>IF(Company!C20="","",Company!C20)</f>
        <v>roku us Equity</v>
      </c>
      <c r="D20" s="283">
        <f>'회사명 입력'!D26</f>
        <v>0</v>
      </c>
      <c r="E20" s="587">
        <f>AH702</f>
        <v>0</v>
      </c>
      <c r="F20" s="587">
        <f>AH703</f>
        <v>0</v>
      </c>
      <c r="G20" s="587">
        <f>AH704</f>
        <v>0</v>
      </c>
      <c r="H20" s="587">
        <f>AH705</f>
        <v>0</v>
      </c>
      <c r="I20" s="587">
        <f>AH706</f>
        <v>0</v>
      </c>
      <c r="K20" s="599">
        <v>44727</v>
      </c>
      <c r="L20" s="598">
        <v>100119601740</v>
      </c>
      <c r="M20" s="599">
        <v>44727</v>
      </c>
      <c r="N20" s="598">
        <v>142476145020</v>
      </c>
      <c r="O20" s="599">
        <v>44727</v>
      </c>
      <c r="P20" s="598">
        <v>152344600200</v>
      </c>
      <c r="Q20" s="599">
        <v>44727</v>
      </c>
      <c r="R20" s="598">
        <v>66840000000</v>
      </c>
      <c r="S20" s="599"/>
      <c r="T20" s="598"/>
      <c r="U20" s="599"/>
      <c r="V20" s="598"/>
      <c r="W20" s="599"/>
      <c r="X20" s="598"/>
      <c r="Y20" s="599"/>
      <c r="Z20" s="598"/>
      <c r="AA20" s="599"/>
      <c r="AB20" s="598"/>
      <c r="AC20" s="599"/>
      <c r="AD20" s="598"/>
      <c r="AE20" s="599"/>
      <c r="AF20" s="598"/>
      <c r="AG20" s="599"/>
      <c r="AH20" s="598"/>
      <c r="AI20" s="599"/>
      <c r="AJ20" s="598"/>
      <c r="AK20" s="599"/>
      <c r="AL20" s="598"/>
      <c r="AM20" s="599"/>
      <c r="AN20" s="598"/>
      <c r="AO20" s="599"/>
      <c r="AP20" s="598"/>
      <c r="AQ20" s="599"/>
      <c r="AS20" s="599"/>
      <c r="AU20" s="599"/>
      <c r="AW20" s="12"/>
    </row>
    <row r="21" spans="2:49" s="3" customFormat="1" ht="15" customHeight="1">
      <c r="B21" s="282">
        <v>13</v>
      </c>
      <c r="C21" s="283" t="str">
        <f>IF(Company!C21="","",Company!C21)</f>
        <v/>
      </c>
      <c r="D21" s="283">
        <f>'회사명 입력'!D27</f>
        <v>0</v>
      </c>
      <c r="E21" s="587">
        <f>AJ702</f>
        <v>0</v>
      </c>
      <c r="F21" s="587">
        <f>AJ703</f>
        <v>0</v>
      </c>
      <c r="G21" s="587">
        <f>AJ704</f>
        <v>0</v>
      </c>
      <c r="H21" s="587">
        <f>AJ705</f>
        <v>0</v>
      </c>
      <c r="I21" s="587">
        <f>AJ706</f>
        <v>0</v>
      </c>
      <c r="K21" s="599">
        <v>44726</v>
      </c>
      <c r="L21" s="598">
        <v>107484721868</v>
      </c>
      <c r="M21" s="599">
        <v>44726</v>
      </c>
      <c r="N21" s="598">
        <v>153269792370</v>
      </c>
      <c r="O21" s="599">
        <v>44726</v>
      </c>
      <c r="P21" s="598">
        <v>155469617640</v>
      </c>
      <c r="Q21" s="599">
        <v>44726</v>
      </c>
      <c r="R21" s="598">
        <v>67920000000</v>
      </c>
      <c r="S21" s="599"/>
      <c r="T21" s="598"/>
      <c r="U21" s="599"/>
      <c r="V21" s="598"/>
      <c r="W21" s="599"/>
      <c r="X21" s="598"/>
      <c r="Y21" s="599"/>
      <c r="Z21" s="598"/>
      <c r="AA21" s="599"/>
      <c r="AB21" s="598"/>
      <c r="AC21" s="599"/>
      <c r="AD21" s="598"/>
      <c r="AE21" s="599"/>
      <c r="AF21" s="598"/>
      <c r="AG21" s="599"/>
      <c r="AH21" s="598"/>
      <c r="AI21" s="599"/>
      <c r="AJ21" s="598"/>
      <c r="AK21" s="599"/>
      <c r="AL21" s="598"/>
      <c r="AM21" s="599"/>
      <c r="AN21" s="598"/>
      <c r="AO21" s="599"/>
      <c r="AP21" s="598"/>
      <c r="AQ21" s="599"/>
      <c r="AS21" s="599"/>
      <c r="AU21" s="599"/>
      <c r="AW21" s="12"/>
    </row>
    <row r="22" spans="2:49" s="3" customFormat="1" ht="15" customHeight="1">
      <c r="B22" s="282">
        <v>14</v>
      </c>
      <c r="C22" s="283" t="str">
        <f>IF(Company!C22="","",Company!C22)</f>
        <v/>
      </c>
      <c r="D22" s="283">
        <f>'회사명 입력'!D28</f>
        <v>0</v>
      </c>
      <c r="E22" s="587">
        <f>AL702</f>
        <v>0</v>
      </c>
      <c r="F22" s="587">
        <f>AL703</f>
        <v>0</v>
      </c>
      <c r="G22" s="587">
        <f>AL704</f>
        <v>0</v>
      </c>
      <c r="H22" s="587">
        <f>AL705</f>
        <v>0</v>
      </c>
      <c r="I22" s="587">
        <f>AL706</f>
        <v>0</v>
      </c>
      <c r="K22" s="599">
        <v>44725</v>
      </c>
      <c r="L22" s="598">
        <v>112663321958</v>
      </c>
      <c r="M22" s="599">
        <v>44725</v>
      </c>
      <c r="N22" s="598">
        <v>153509651200</v>
      </c>
      <c r="O22" s="599">
        <v>44725</v>
      </c>
      <c r="P22" s="598">
        <v>155469617640</v>
      </c>
      <c r="Q22" s="599">
        <v>44725</v>
      </c>
      <c r="R22" s="598">
        <v>70800000000</v>
      </c>
      <c r="S22" s="599"/>
      <c r="T22" s="598"/>
      <c r="U22" s="599"/>
      <c r="V22" s="598"/>
      <c r="W22" s="599"/>
      <c r="X22" s="598"/>
      <c r="Y22" s="599"/>
      <c r="Z22" s="598"/>
      <c r="AA22" s="599"/>
      <c r="AB22" s="598"/>
      <c r="AC22" s="599"/>
      <c r="AD22" s="598"/>
      <c r="AE22" s="599"/>
      <c r="AF22" s="598"/>
      <c r="AG22" s="599"/>
      <c r="AH22" s="598"/>
      <c r="AI22" s="599"/>
      <c r="AJ22" s="598"/>
      <c r="AK22" s="599"/>
      <c r="AL22" s="598"/>
      <c r="AM22" s="599"/>
      <c r="AN22" s="598"/>
      <c r="AO22" s="599"/>
      <c r="AP22" s="598"/>
      <c r="AQ22" s="599"/>
      <c r="AS22" s="599"/>
      <c r="AU22" s="599"/>
      <c r="AW22" s="12"/>
    </row>
    <row r="23" spans="2:49" s="3" customFormat="1" ht="15" customHeight="1">
      <c r="B23" s="282">
        <v>15</v>
      </c>
      <c r="C23" s="283" t="str">
        <f>IF(Company!C23="","",Company!C23)</f>
        <v/>
      </c>
      <c r="D23" s="283">
        <f>'회사명 입력'!D29</f>
        <v>0</v>
      </c>
      <c r="E23" s="587">
        <f>AN702</f>
        <v>0</v>
      </c>
      <c r="F23" s="587">
        <f>AN703</f>
        <v>0</v>
      </c>
      <c r="G23" s="587">
        <f>AN704</f>
        <v>0</v>
      </c>
      <c r="H23" s="587">
        <f>AN705</f>
        <v>0</v>
      </c>
      <c r="I23" s="587">
        <f>AN706</f>
        <v>0</v>
      </c>
      <c r="K23" s="599">
        <v>44722</v>
      </c>
      <c r="L23" s="598">
        <v>116806202030</v>
      </c>
      <c r="M23" s="599">
        <v>44722</v>
      </c>
      <c r="N23" s="598">
        <v>165262733870</v>
      </c>
      <c r="O23" s="599">
        <v>44722</v>
      </c>
      <c r="P23" s="598">
        <v>161980070640</v>
      </c>
      <c r="Q23" s="599">
        <v>44722</v>
      </c>
      <c r="R23" s="598">
        <v>71520000000</v>
      </c>
      <c r="S23" s="599"/>
      <c r="T23" s="598"/>
      <c r="U23" s="599"/>
      <c r="V23" s="598"/>
      <c r="W23" s="599"/>
      <c r="X23" s="598"/>
      <c r="Y23" s="599"/>
      <c r="Z23" s="598"/>
      <c r="AA23" s="599"/>
      <c r="AB23" s="598"/>
      <c r="AC23" s="599"/>
      <c r="AD23" s="598"/>
      <c r="AE23" s="599"/>
      <c r="AF23" s="598"/>
      <c r="AG23" s="599"/>
      <c r="AH23" s="598"/>
      <c r="AI23" s="599"/>
      <c r="AJ23" s="598"/>
      <c r="AK23" s="599"/>
      <c r="AL23" s="598"/>
      <c r="AM23" s="599"/>
      <c r="AN23" s="598"/>
      <c r="AO23" s="599"/>
      <c r="AP23" s="598"/>
      <c r="AQ23" s="599"/>
      <c r="AS23" s="599"/>
      <c r="AU23" s="599"/>
      <c r="AW23" s="12"/>
    </row>
    <row r="24" spans="2:49" s="3" customFormat="1" ht="15" customHeight="1">
      <c r="B24" s="282">
        <v>16</v>
      </c>
      <c r="C24" s="283" t="str">
        <f>IF(Company!C24="","",Company!C24)</f>
        <v/>
      </c>
      <c r="D24" s="283">
        <f>'회사명 입력'!D30</f>
        <v>0</v>
      </c>
      <c r="E24" s="587">
        <f>AP702</f>
        <v>0</v>
      </c>
      <c r="F24" s="587">
        <f>AP703</f>
        <v>0</v>
      </c>
      <c r="G24" s="587">
        <f>AP704</f>
        <v>0</v>
      </c>
      <c r="H24" s="587">
        <f>AP705</f>
        <v>0</v>
      </c>
      <c r="I24" s="587">
        <f>AP706</f>
        <v>0</v>
      </c>
      <c r="K24" s="599">
        <v>44721</v>
      </c>
      <c r="L24" s="598">
        <v>117381602040</v>
      </c>
      <c r="M24" s="599">
        <v>44721</v>
      </c>
      <c r="N24" s="598">
        <v>170299769300</v>
      </c>
      <c r="O24" s="599">
        <v>44721</v>
      </c>
      <c r="P24" s="598">
        <v>163021743120</v>
      </c>
      <c r="Q24" s="599">
        <v>44721</v>
      </c>
      <c r="R24" s="598">
        <v>72480000000</v>
      </c>
      <c r="S24" s="599"/>
      <c r="T24" s="598"/>
      <c r="U24" s="599"/>
      <c r="V24" s="598"/>
      <c r="W24" s="599"/>
      <c r="X24" s="598"/>
      <c r="Y24" s="599"/>
      <c r="Z24" s="598"/>
      <c r="AA24" s="599"/>
      <c r="AB24" s="598"/>
      <c r="AC24" s="599"/>
      <c r="AD24" s="598"/>
      <c r="AE24" s="599"/>
      <c r="AF24" s="598"/>
      <c r="AG24" s="599"/>
      <c r="AH24" s="598"/>
      <c r="AI24" s="599"/>
      <c r="AJ24" s="598"/>
      <c r="AK24" s="599"/>
      <c r="AL24" s="598"/>
      <c r="AM24" s="599"/>
      <c r="AN24" s="598"/>
      <c r="AO24" s="599"/>
      <c r="AP24" s="598"/>
      <c r="AQ24" s="599"/>
      <c r="AS24" s="599"/>
      <c r="AU24" s="599"/>
      <c r="AW24" s="12"/>
    </row>
    <row r="25" spans="2:49" s="3" customFormat="1" ht="15" customHeight="1">
      <c r="B25" s="282">
        <v>17</v>
      </c>
      <c r="C25" s="283" t="str">
        <f>IF(Company!C25="","",Company!C25)</f>
        <v/>
      </c>
      <c r="D25" s="283" t="str">
        <f>Company!D25</f>
        <v/>
      </c>
      <c r="E25" s="587">
        <f>AR702</f>
        <v>0</v>
      </c>
      <c r="F25" s="587">
        <f>AR703</f>
        <v>0</v>
      </c>
      <c r="G25" s="587">
        <f>AR704</f>
        <v>0</v>
      </c>
      <c r="H25" s="587">
        <f>AR705</f>
        <v>0</v>
      </c>
      <c r="I25" s="587">
        <f>AR706</f>
        <v>0</v>
      </c>
      <c r="K25" s="599">
        <v>44720</v>
      </c>
      <c r="L25" s="598">
        <v>118532402060</v>
      </c>
      <c r="M25" s="599">
        <v>44720</v>
      </c>
      <c r="N25" s="598">
        <v>174617228240</v>
      </c>
      <c r="O25" s="599">
        <v>44720</v>
      </c>
      <c r="P25" s="598">
        <v>163282161240</v>
      </c>
      <c r="Q25" s="599">
        <v>44720</v>
      </c>
      <c r="R25" s="598">
        <v>73200000000</v>
      </c>
      <c r="S25" s="599"/>
      <c r="T25" s="598"/>
      <c r="U25" s="599"/>
      <c r="V25" s="598"/>
      <c r="W25" s="599"/>
      <c r="X25" s="598"/>
      <c r="Y25" s="599"/>
      <c r="Z25" s="598"/>
      <c r="AA25" s="599"/>
      <c r="AB25" s="598"/>
      <c r="AC25" s="599"/>
      <c r="AD25" s="598"/>
      <c r="AE25" s="599"/>
      <c r="AF25" s="598"/>
      <c r="AG25" s="599"/>
      <c r="AH25" s="598"/>
      <c r="AI25" s="599"/>
      <c r="AJ25" s="598"/>
      <c r="AK25" s="599"/>
      <c r="AL25" s="598"/>
      <c r="AM25" s="599"/>
      <c r="AN25" s="598"/>
      <c r="AO25" s="599"/>
      <c r="AP25" s="598"/>
      <c r="AQ25" s="599"/>
      <c r="AS25" s="599"/>
      <c r="AU25" s="599"/>
      <c r="AW25" s="12"/>
    </row>
    <row r="26" spans="2:49" s="3" customFormat="1" ht="15" customHeight="1">
      <c r="B26" s="282">
        <v>18</v>
      </c>
      <c r="C26" s="283" t="str">
        <f>IF(Company!C26="","",Company!C26)</f>
        <v/>
      </c>
      <c r="D26" s="283" t="str">
        <f>Company!D26</f>
        <v/>
      </c>
      <c r="E26" s="587">
        <f>AT702</f>
        <v>0</v>
      </c>
      <c r="F26" s="587">
        <f>AT703</f>
        <v>0</v>
      </c>
      <c r="G26" s="587">
        <f>AT704</f>
        <v>0</v>
      </c>
      <c r="H26" s="587">
        <f>AT705</f>
        <v>0</v>
      </c>
      <c r="I26" s="587">
        <f>AT706</f>
        <v>0</v>
      </c>
      <c r="K26" s="599">
        <v>44719</v>
      </c>
      <c r="L26" s="598">
        <v>119107802070</v>
      </c>
      <c r="M26" s="599">
        <v>44719</v>
      </c>
      <c r="N26" s="598">
        <v>178454969520</v>
      </c>
      <c r="O26" s="599">
        <v>44719</v>
      </c>
      <c r="P26" s="598">
        <v>160417561920</v>
      </c>
      <c r="Q26" s="599">
        <v>44719</v>
      </c>
      <c r="R26" s="598">
        <v>71040000000</v>
      </c>
      <c r="S26" s="599"/>
      <c r="T26" s="598"/>
      <c r="U26" s="599"/>
      <c r="V26" s="598"/>
      <c r="W26" s="599"/>
      <c r="X26" s="598"/>
      <c r="Y26" s="599"/>
      <c r="Z26" s="598"/>
      <c r="AA26" s="599"/>
      <c r="AB26" s="598"/>
      <c r="AC26" s="599"/>
      <c r="AD26" s="598"/>
      <c r="AE26" s="599"/>
      <c r="AF26" s="598"/>
      <c r="AG26" s="599"/>
      <c r="AH26" s="598"/>
      <c r="AI26" s="599"/>
      <c r="AJ26" s="598"/>
      <c r="AK26" s="599"/>
      <c r="AL26" s="598"/>
      <c r="AM26" s="599"/>
      <c r="AN26" s="598"/>
      <c r="AO26" s="599"/>
      <c r="AP26" s="598"/>
      <c r="AQ26" s="599"/>
      <c r="AS26" s="599"/>
      <c r="AU26" s="599"/>
      <c r="AW26" s="12"/>
    </row>
    <row r="27" spans="2:49" s="3" customFormat="1" ht="15" customHeight="1">
      <c r="B27" s="282">
        <v>19</v>
      </c>
      <c r="C27" s="283" t="str">
        <f>IF(Company!C27="","",Company!C27)</f>
        <v/>
      </c>
      <c r="D27" s="283" t="str">
        <f>Company!D27</f>
        <v/>
      </c>
      <c r="E27" s="587">
        <f>AV702</f>
        <v>0</v>
      </c>
      <c r="F27" s="587">
        <f>AV703</f>
        <v>0</v>
      </c>
      <c r="G27" s="587">
        <f>AV704</f>
        <v>0</v>
      </c>
      <c r="H27" s="587">
        <f>AV705</f>
        <v>0</v>
      </c>
      <c r="I27" s="587">
        <f>AV706</f>
        <v>0</v>
      </c>
      <c r="K27" s="599">
        <v>44715</v>
      </c>
      <c r="L27" s="598">
        <v>122560202130</v>
      </c>
      <c r="M27" s="599">
        <v>44715</v>
      </c>
      <c r="N27" s="598">
        <v>168860616320</v>
      </c>
      <c r="O27" s="599">
        <v>44715</v>
      </c>
      <c r="P27" s="598">
        <v>162500906880</v>
      </c>
      <c r="Q27" s="599">
        <v>44715</v>
      </c>
      <c r="R27" s="598">
        <v>70320000000</v>
      </c>
      <c r="S27" s="599"/>
      <c r="T27" s="598"/>
      <c r="U27" s="599"/>
      <c r="V27" s="598"/>
      <c r="W27" s="599"/>
      <c r="X27" s="598"/>
      <c r="Y27" s="599"/>
      <c r="Z27" s="598"/>
      <c r="AA27" s="599"/>
      <c r="AB27" s="598"/>
      <c r="AC27" s="599"/>
      <c r="AD27" s="598"/>
      <c r="AE27" s="599"/>
      <c r="AF27" s="598"/>
      <c r="AG27" s="599"/>
      <c r="AH27" s="598"/>
      <c r="AI27" s="599"/>
      <c r="AJ27" s="598"/>
      <c r="AK27" s="599"/>
      <c r="AL27" s="598"/>
      <c r="AM27" s="599"/>
      <c r="AN27" s="598"/>
      <c r="AO27" s="599"/>
      <c r="AP27" s="598"/>
      <c r="AQ27" s="599"/>
      <c r="AS27" s="599"/>
      <c r="AU27" s="599"/>
      <c r="AW27" s="12"/>
    </row>
    <row r="28" spans="2:49" s="3" customFormat="1" ht="15" customHeight="1">
      <c r="B28" s="282">
        <v>20</v>
      </c>
      <c r="C28" s="283" t="str">
        <f>IF(Company!C28="","",Company!C28)</f>
        <v/>
      </c>
      <c r="D28" s="283" t="str">
        <f>Company!D28</f>
        <v/>
      </c>
      <c r="E28" s="587">
        <f>AX702</f>
        <v>0</v>
      </c>
      <c r="F28" s="587">
        <f>AX703</f>
        <v>0</v>
      </c>
      <c r="G28" s="587">
        <f>AX704</f>
        <v>0</v>
      </c>
      <c r="H28" s="587">
        <f>AX705</f>
        <v>0</v>
      </c>
      <c r="I28" s="587">
        <f>AX706</f>
        <v>0</v>
      </c>
      <c r="K28" s="599">
        <v>44714</v>
      </c>
      <c r="L28" s="598">
        <v>121984802120</v>
      </c>
      <c r="M28" s="599">
        <v>44714</v>
      </c>
      <c r="N28" s="598">
        <v>159745980780</v>
      </c>
      <c r="O28" s="599">
        <v>44714</v>
      </c>
      <c r="P28" s="598">
        <v>161719652520</v>
      </c>
      <c r="Q28" s="599">
        <v>44714</v>
      </c>
      <c r="R28" s="598">
        <v>70080000000</v>
      </c>
      <c r="S28" s="599"/>
      <c r="T28" s="598"/>
      <c r="U28" s="599"/>
      <c r="V28" s="598"/>
      <c r="W28" s="599"/>
      <c r="X28" s="598"/>
      <c r="Y28" s="599"/>
      <c r="Z28" s="598"/>
      <c r="AA28" s="599"/>
      <c r="AB28" s="598"/>
      <c r="AC28" s="599"/>
      <c r="AD28" s="598"/>
      <c r="AE28" s="599"/>
      <c r="AF28" s="598"/>
      <c r="AG28" s="599"/>
      <c r="AH28" s="598"/>
      <c r="AI28" s="599"/>
      <c r="AJ28" s="598"/>
      <c r="AK28" s="599"/>
      <c r="AL28" s="598"/>
      <c r="AM28" s="599"/>
      <c r="AN28" s="598"/>
      <c r="AO28" s="599"/>
      <c r="AP28" s="598"/>
      <c r="AQ28" s="599"/>
      <c r="AS28" s="599"/>
      <c r="AU28" s="599"/>
      <c r="AW28" s="12"/>
    </row>
    <row r="29" spans="2:49" s="3" customFormat="1" ht="15" customHeight="1">
      <c r="B29" s="4"/>
      <c r="K29" s="599">
        <v>44712</v>
      </c>
      <c r="L29" s="598">
        <v>123711002150</v>
      </c>
      <c r="M29" s="599">
        <v>44712</v>
      </c>
      <c r="N29" s="598">
        <v>162144569080</v>
      </c>
      <c r="O29" s="599">
        <v>44712</v>
      </c>
      <c r="P29" s="598">
        <v>161198816280</v>
      </c>
      <c r="Q29" s="599">
        <v>44712</v>
      </c>
      <c r="R29" s="598">
        <v>70440000000</v>
      </c>
      <c r="S29" s="599"/>
      <c r="T29" s="598"/>
      <c r="U29" s="599"/>
      <c r="V29" s="598"/>
      <c r="W29" s="599"/>
      <c r="X29" s="598"/>
      <c r="Y29" s="599"/>
      <c r="Z29" s="598"/>
      <c r="AA29" s="599"/>
      <c r="AB29" s="598"/>
      <c r="AC29" s="599"/>
      <c r="AD29" s="598"/>
      <c r="AE29" s="599"/>
      <c r="AF29" s="598"/>
      <c r="AG29" s="599"/>
      <c r="AH29" s="598"/>
      <c r="AI29" s="599"/>
      <c r="AJ29" s="598"/>
      <c r="AK29" s="599"/>
      <c r="AL29" s="598"/>
      <c r="AM29" s="599"/>
      <c r="AN29" s="598"/>
      <c r="AO29" s="599"/>
      <c r="AP29" s="598"/>
      <c r="AQ29" s="599"/>
      <c r="AS29" s="599"/>
      <c r="AU29" s="599"/>
      <c r="AW29" s="12"/>
    </row>
    <row r="30" spans="2:49" s="3" customFormat="1" ht="15" customHeight="1">
      <c r="B30" s="4"/>
      <c r="K30" s="599">
        <v>44711</v>
      </c>
      <c r="L30" s="598">
        <v>123711002150</v>
      </c>
      <c r="M30" s="599">
        <v>44711</v>
      </c>
      <c r="N30" s="598">
        <v>161185133760</v>
      </c>
      <c r="O30" s="599">
        <v>44711</v>
      </c>
      <c r="P30" s="598">
        <v>162240488760</v>
      </c>
      <c r="Q30" s="599">
        <v>44711</v>
      </c>
      <c r="R30" s="598">
        <v>70440000000</v>
      </c>
      <c r="S30" s="599"/>
      <c r="T30" s="598"/>
      <c r="U30" s="599"/>
      <c r="V30" s="598"/>
      <c r="W30" s="599"/>
      <c r="X30" s="598"/>
      <c r="Y30" s="599"/>
      <c r="Z30" s="598"/>
      <c r="AA30" s="599"/>
      <c r="AB30" s="598"/>
      <c r="AC30" s="599"/>
      <c r="AD30" s="598"/>
      <c r="AE30" s="599"/>
      <c r="AF30" s="598"/>
      <c r="AG30" s="599"/>
      <c r="AH30" s="598"/>
      <c r="AI30" s="599"/>
      <c r="AJ30" s="598"/>
      <c r="AK30" s="599"/>
      <c r="AL30" s="598"/>
      <c r="AM30" s="599"/>
      <c r="AN30" s="598"/>
      <c r="AO30" s="599"/>
      <c r="AP30" s="598"/>
      <c r="AQ30" s="599"/>
      <c r="AS30" s="599"/>
      <c r="AU30" s="599"/>
      <c r="AW30" s="12"/>
    </row>
    <row r="31" spans="2:49" s="3" customFormat="1" ht="15" customHeight="1">
      <c r="B31" s="4"/>
      <c r="K31" s="599">
        <v>44708</v>
      </c>
      <c r="L31" s="598">
        <v>124286402160</v>
      </c>
      <c r="M31" s="599">
        <v>44708</v>
      </c>
      <c r="N31" s="598">
        <v>159506121950</v>
      </c>
      <c r="O31" s="599">
        <v>44708</v>
      </c>
      <c r="P31" s="598">
        <v>155990453880</v>
      </c>
      <c r="Q31" s="599">
        <v>44708</v>
      </c>
      <c r="R31" s="598">
        <v>69360000000</v>
      </c>
      <c r="S31" s="599"/>
      <c r="T31" s="598"/>
      <c r="U31" s="599"/>
      <c r="V31" s="598"/>
      <c r="W31" s="599"/>
      <c r="X31" s="598"/>
      <c r="Y31" s="599"/>
      <c r="Z31" s="598"/>
      <c r="AA31" s="599"/>
      <c r="AB31" s="598"/>
      <c r="AC31" s="599"/>
      <c r="AD31" s="598"/>
      <c r="AE31" s="599"/>
      <c r="AF31" s="598"/>
      <c r="AG31" s="599"/>
      <c r="AH31" s="598"/>
      <c r="AI31" s="599"/>
      <c r="AJ31" s="598"/>
      <c r="AK31" s="599"/>
      <c r="AL31" s="598"/>
      <c r="AM31" s="599"/>
      <c r="AN31" s="598"/>
      <c r="AO31" s="599"/>
      <c r="AP31" s="598"/>
      <c r="AQ31" s="599"/>
      <c r="AS31" s="599"/>
      <c r="AU31" s="599"/>
      <c r="AW31" s="12"/>
    </row>
    <row r="32" spans="2:49" s="3" customFormat="1" ht="15" customHeight="1">
      <c r="B32" s="4"/>
      <c r="K32" s="599">
        <v>44707</v>
      </c>
      <c r="L32" s="598">
        <v>124861802170</v>
      </c>
      <c r="M32" s="599">
        <v>44707</v>
      </c>
      <c r="N32" s="598">
        <v>159506121950</v>
      </c>
      <c r="O32" s="599">
        <v>44707</v>
      </c>
      <c r="P32" s="598">
        <v>156250872000</v>
      </c>
      <c r="Q32" s="599">
        <v>44707</v>
      </c>
      <c r="R32" s="598">
        <v>68640000000</v>
      </c>
      <c r="S32" s="599"/>
      <c r="T32" s="598"/>
      <c r="U32" s="599"/>
      <c r="V32" s="598"/>
      <c r="W32" s="599"/>
      <c r="X32" s="598"/>
      <c r="Y32" s="599"/>
      <c r="Z32" s="598"/>
      <c r="AA32" s="599"/>
      <c r="AB32" s="598"/>
      <c r="AC32" s="599"/>
      <c r="AD32" s="598"/>
      <c r="AE32" s="599"/>
      <c r="AF32" s="598"/>
      <c r="AG32" s="599"/>
      <c r="AH32" s="598"/>
      <c r="AI32" s="599"/>
      <c r="AJ32" s="598"/>
      <c r="AK32" s="599"/>
      <c r="AL32" s="598"/>
      <c r="AM32" s="599"/>
      <c r="AN32" s="598"/>
      <c r="AO32" s="599"/>
      <c r="AP32" s="598"/>
      <c r="AQ32" s="599"/>
      <c r="AS32" s="599"/>
      <c r="AU32" s="599"/>
      <c r="AW32" s="12"/>
    </row>
    <row r="33" spans="2:49" s="3" customFormat="1" ht="15" customHeight="1">
      <c r="B33" s="4"/>
      <c r="K33" s="599">
        <v>44706</v>
      </c>
      <c r="L33" s="598">
        <v>116806202030</v>
      </c>
      <c r="M33" s="599">
        <v>44706</v>
      </c>
      <c r="N33" s="598">
        <v>157107533650</v>
      </c>
      <c r="O33" s="599">
        <v>44706</v>
      </c>
      <c r="P33" s="598">
        <v>154948781400</v>
      </c>
      <c r="Q33" s="599">
        <v>44706</v>
      </c>
      <c r="R33" s="598">
        <v>68280000000</v>
      </c>
      <c r="S33" s="599"/>
      <c r="T33" s="598"/>
      <c r="U33" s="599"/>
      <c r="V33" s="598"/>
      <c r="W33" s="599"/>
      <c r="X33" s="598"/>
      <c r="Y33" s="599"/>
      <c r="Z33" s="598"/>
      <c r="AA33" s="599"/>
      <c r="AB33" s="598"/>
      <c r="AC33" s="599"/>
      <c r="AD33" s="598"/>
      <c r="AE33" s="599"/>
      <c r="AF33" s="598"/>
      <c r="AG33" s="599"/>
      <c r="AH33" s="598"/>
      <c r="AI33" s="599"/>
      <c r="AJ33" s="598"/>
      <c r="AK33" s="599"/>
      <c r="AL33" s="598"/>
      <c r="AM33" s="599"/>
      <c r="AN33" s="598"/>
      <c r="AO33" s="599"/>
      <c r="AP33" s="598"/>
      <c r="AQ33" s="599"/>
      <c r="AS33" s="599"/>
      <c r="AU33" s="599"/>
      <c r="AW33" s="12"/>
    </row>
    <row r="34" spans="2:49" s="3" customFormat="1" ht="15" customHeight="1">
      <c r="B34" s="4"/>
      <c r="K34" s="599">
        <v>44705</v>
      </c>
      <c r="L34" s="598">
        <v>120258602090</v>
      </c>
      <c r="M34" s="599">
        <v>44705</v>
      </c>
      <c r="N34" s="598">
        <v>154469086520</v>
      </c>
      <c r="O34" s="599">
        <v>44705</v>
      </c>
      <c r="P34" s="598">
        <v>153125854560</v>
      </c>
      <c r="Q34" s="599">
        <v>44705</v>
      </c>
      <c r="R34" s="598">
        <v>67200000000</v>
      </c>
      <c r="S34" s="599"/>
      <c r="T34" s="598"/>
      <c r="U34" s="599"/>
      <c r="V34" s="598"/>
      <c r="W34" s="599"/>
      <c r="X34" s="598"/>
      <c r="Y34" s="599"/>
      <c r="Z34" s="598"/>
      <c r="AA34" s="599"/>
      <c r="AB34" s="598"/>
      <c r="AC34" s="599"/>
      <c r="AD34" s="598"/>
      <c r="AE34" s="599"/>
      <c r="AF34" s="598"/>
      <c r="AG34" s="599"/>
      <c r="AH34" s="598"/>
      <c r="AI34" s="599"/>
      <c r="AJ34" s="598"/>
      <c r="AK34" s="599"/>
      <c r="AL34" s="598"/>
      <c r="AM34" s="599"/>
      <c r="AN34" s="598"/>
      <c r="AO34" s="599"/>
      <c r="AP34" s="598"/>
      <c r="AQ34" s="599"/>
      <c r="AS34" s="599"/>
      <c r="AU34" s="599"/>
      <c r="AW34" s="12"/>
    </row>
    <row r="35" spans="2:49" s="3" customFormat="1" ht="15" customHeight="1">
      <c r="B35" s="4"/>
      <c r="K35" s="599">
        <v>44704</v>
      </c>
      <c r="L35" s="598">
        <v>119683202080</v>
      </c>
      <c r="M35" s="599">
        <v>44704</v>
      </c>
      <c r="N35" s="598">
        <v>159506121950</v>
      </c>
      <c r="O35" s="599">
        <v>44704</v>
      </c>
      <c r="P35" s="598">
        <v>155209199520</v>
      </c>
      <c r="Q35" s="599">
        <v>44704</v>
      </c>
      <c r="R35" s="598">
        <v>67920000000</v>
      </c>
      <c r="S35" s="599"/>
      <c r="T35" s="598"/>
      <c r="U35" s="599"/>
      <c r="V35" s="598"/>
      <c r="W35" s="599"/>
      <c r="X35" s="598"/>
      <c r="Y35" s="599"/>
      <c r="Z35" s="598"/>
      <c r="AA35" s="599"/>
      <c r="AB35" s="598"/>
      <c r="AC35" s="599"/>
      <c r="AD35" s="598"/>
      <c r="AE35" s="599"/>
      <c r="AF35" s="598"/>
      <c r="AG35" s="599"/>
      <c r="AH35" s="598"/>
      <c r="AI35" s="599"/>
      <c r="AJ35" s="598"/>
      <c r="AK35" s="599"/>
      <c r="AL35" s="598"/>
      <c r="AM35" s="599"/>
      <c r="AN35" s="598"/>
      <c r="AO35" s="599"/>
      <c r="AP35" s="598"/>
      <c r="AQ35" s="599"/>
      <c r="AS35" s="599"/>
      <c r="AU35" s="599"/>
      <c r="AW35" s="12"/>
    </row>
    <row r="36" spans="2:49" s="3" customFormat="1" ht="15" customHeight="1">
      <c r="B36" s="4"/>
      <c r="K36" s="599">
        <v>44701</v>
      </c>
      <c r="L36" s="598">
        <v>120258602090</v>
      </c>
      <c r="M36" s="599">
        <v>44701</v>
      </c>
      <c r="N36" s="598">
        <v>158306827800</v>
      </c>
      <c r="O36" s="599">
        <v>44701</v>
      </c>
      <c r="P36" s="598">
        <v>155469617640</v>
      </c>
      <c r="Q36" s="599">
        <v>44701</v>
      </c>
      <c r="R36" s="598">
        <v>69000000000</v>
      </c>
      <c r="S36" s="599"/>
      <c r="T36" s="598"/>
      <c r="U36" s="599"/>
      <c r="V36" s="598"/>
      <c r="W36" s="599"/>
      <c r="X36" s="598"/>
      <c r="Y36" s="599"/>
      <c r="Z36" s="598"/>
      <c r="AA36" s="599"/>
      <c r="AB36" s="598"/>
      <c r="AC36" s="599"/>
      <c r="AD36" s="598"/>
      <c r="AE36" s="599"/>
      <c r="AF36" s="598"/>
      <c r="AG36" s="599"/>
      <c r="AH36" s="598"/>
      <c r="AI36" s="599"/>
      <c r="AJ36" s="598"/>
      <c r="AK36" s="599"/>
      <c r="AL36" s="598"/>
      <c r="AM36" s="599"/>
      <c r="AN36" s="598"/>
      <c r="AO36" s="599"/>
      <c r="AP36" s="598"/>
      <c r="AQ36" s="599"/>
      <c r="AS36" s="599"/>
      <c r="AU36" s="599"/>
      <c r="AW36" s="12"/>
    </row>
    <row r="37" spans="2:49" s="3" customFormat="1" ht="15" customHeight="1">
      <c r="B37" s="4"/>
      <c r="K37" s="599">
        <v>44700</v>
      </c>
      <c r="L37" s="598">
        <v>121409402110</v>
      </c>
      <c r="M37" s="599">
        <v>44700</v>
      </c>
      <c r="N37" s="598">
        <v>153989368860</v>
      </c>
      <c r="O37" s="599">
        <v>44700</v>
      </c>
      <c r="P37" s="598">
        <v>154167527040</v>
      </c>
      <c r="Q37" s="599">
        <v>44700</v>
      </c>
      <c r="R37" s="598">
        <v>68400000000</v>
      </c>
      <c r="S37" s="599"/>
      <c r="T37" s="598"/>
      <c r="U37" s="599"/>
      <c r="V37" s="598"/>
      <c r="W37" s="599"/>
      <c r="X37" s="598"/>
      <c r="Y37" s="599"/>
      <c r="Z37" s="598"/>
      <c r="AA37" s="599"/>
      <c r="AB37" s="598"/>
      <c r="AC37" s="599"/>
      <c r="AD37" s="598"/>
      <c r="AE37" s="599"/>
      <c r="AF37" s="598"/>
      <c r="AG37" s="599"/>
      <c r="AH37" s="598"/>
      <c r="AI37" s="599"/>
      <c r="AJ37" s="598"/>
      <c r="AK37" s="599"/>
      <c r="AL37" s="598"/>
      <c r="AM37" s="599"/>
      <c r="AN37" s="598"/>
      <c r="AO37" s="599"/>
      <c r="AP37" s="598"/>
      <c r="AQ37" s="599"/>
      <c r="AS37" s="599"/>
      <c r="AU37" s="599"/>
      <c r="AW37" s="12"/>
    </row>
    <row r="38" spans="2:49" s="3" customFormat="1" ht="15" customHeight="1">
      <c r="B38" s="4"/>
      <c r="K38" s="599">
        <v>44699</v>
      </c>
      <c r="L38" s="598">
        <v>127163402210</v>
      </c>
      <c r="M38" s="599">
        <v>44699</v>
      </c>
      <c r="N38" s="598">
        <v>159026404290</v>
      </c>
      <c r="O38" s="599">
        <v>44699</v>
      </c>
      <c r="P38" s="598">
        <v>158334216960</v>
      </c>
      <c r="Q38" s="599">
        <v>44699</v>
      </c>
      <c r="R38" s="598">
        <v>70200000000</v>
      </c>
      <c r="S38" s="599"/>
      <c r="T38" s="598"/>
      <c r="U38" s="599"/>
      <c r="V38" s="598"/>
      <c r="W38" s="599"/>
      <c r="X38" s="598"/>
      <c r="Y38" s="599"/>
      <c r="Z38" s="598"/>
      <c r="AA38" s="599"/>
      <c r="AB38" s="598"/>
      <c r="AC38" s="599"/>
      <c r="AD38" s="598"/>
      <c r="AE38" s="599"/>
      <c r="AF38" s="598"/>
      <c r="AG38" s="599"/>
      <c r="AH38" s="598"/>
      <c r="AI38" s="599"/>
      <c r="AJ38" s="598"/>
      <c r="AK38" s="599"/>
      <c r="AL38" s="598"/>
      <c r="AM38" s="599"/>
      <c r="AN38" s="598"/>
      <c r="AO38" s="599"/>
      <c r="AP38" s="598"/>
      <c r="AQ38" s="599"/>
      <c r="AS38" s="599"/>
      <c r="AU38" s="599"/>
      <c r="AW38" s="12"/>
    </row>
    <row r="39" spans="2:49" s="3" customFormat="1" ht="15" customHeight="1">
      <c r="B39" s="4"/>
      <c r="K39" s="599">
        <v>44698</v>
      </c>
      <c r="L39" s="598">
        <v>131766602290</v>
      </c>
      <c r="M39" s="599">
        <v>44698</v>
      </c>
      <c r="N39" s="598">
        <v>156387957160</v>
      </c>
      <c r="O39" s="599">
        <v>44698</v>
      </c>
      <c r="P39" s="598">
        <v>157552962600</v>
      </c>
      <c r="Q39" s="599">
        <v>44698</v>
      </c>
      <c r="R39" s="598">
        <v>70200000000</v>
      </c>
      <c r="S39" s="599"/>
      <c r="T39" s="598"/>
      <c r="U39" s="599"/>
      <c r="V39" s="598"/>
      <c r="W39" s="599"/>
      <c r="X39" s="598"/>
      <c r="Y39" s="599"/>
      <c r="Z39" s="598"/>
      <c r="AA39" s="599"/>
      <c r="AB39" s="598"/>
      <c r="AC39" s="599"/>
      <c r="AD39" s="598"/>
      <c r="AE39" s="599"/>
      <c r="AF39" s="598"/>
      <c r="AG39" s="599"/>
      <c r="AH39" s="598"/>
      <c r="AI39" s="599"/>
      <c r="AJ39" s="598"/>
      <c r="AK39" s="599"/>
      <c r="AL39" s="598"/>
      <c r="AM39" s="599"/>
      <c r="AN39" s="598"/>
      <c r="AO39" s="599"/>
      <c r="AP39" s="598"/>
      <c r="AQ39" s="599"/>
      <c r="AS39" s="599"/>
      <c r="AU39" s="599"/>
      <c r="AW39" s="12"/>
    </row>
    <row r="40" spans="2:49" s="3" customFormat="1" ht="15" customHeight="1">
      <c r="B40" s="4"/>
      <c r="K40" s="599">
        <v>44697</v>
      </c>
      <c r="L40" s="598">
        <v>131191202280</v>
      </c>
      <c r="M40" s="599">
        <v>44697</v>
      </c>
      <c r="N40" s="598">
        <v>157827110140</v>
      </c>
      <c r="O40" s="599">
        <v>44697</v>
      </c>
      <c r="P40" s="598">
        <v>155730035760</v>
      </c>
      <c r="Q40" s="599">
        <v>44697</v>
      </c>
      <c r="R40" s="598">
        <v>68040000000</v>
      </c>
      <c r="S40" s="599"/>
      <c r="T40" s="598"/>
      <c r="U40" s="599"/>
      <c r="V40" s="598"/>
      <c r="W40" s="599"/>
      <c r="X40" s="598"/>
      <c r="Y40" s="599"/>
      <c r="Z40" s="598"/>
      <c r="AA40" s="599"/>
      <c r="AB40" s="598"/>
      <c r="AC40" s="599"/>
      <c r="AD40" s="598"/>
      <c r="AE40" s="599"/>
      <c r="AF40" s="598"/>
      <c r="AG40" s="599"/>
      <c r="AH40" s="598"/>
      <c r="AI40" s="599"/>
      <c r="AJ40" s="598"/>
      <c r="AK40" s="599"/>
      <c r="AL40" s="598"/>
      <c r="AM40" s="599"/>
      <c r="AN40" s="598"/>
      <c r="AO40" s="599"/>
      <c r="AP40" s="598"/>
      <c r="AQ40" s="599"/>
      <c r="AS40" s="599"/>
      <c r="AU40" s="599"/>
      <c r="AW40" s="12"/>
    </row>
    <row r="41" spans="2:49" s="3" customFormat="1" ht="15" customHeight="1">
      <c r="B41" s="4"/>
      <c r="K41" s="599">
        <v>44694</v>
      </c>
      <c r="L41" s="598">
        <v>134068202330</v>
      </c>
      <c r="M41" s="599">
        <v>44694</v>
      </c>
      <c r="N41" s="598">
        <v>155668380670</v>
      </c>
      <c r="O41" s="599">
        <v>44694</v>
      </c>
      <c r="P41" s="598">
        <v>155730035760</v>
      </c>
      <c r="Q41" s="599">
        <v>44694</v>
      </c>
      <c r="R41" s="598">
        <v>67200000000</v>
      </c>
      <c r="S41" s="599"/>
      <c r="T41" s="598"/>
      <c r="U41" s="599"/>
      <c r="V41" s="598"/>
      <c r="W41" s="599"/>
      <c r="X41" s="598"/>
      <c r="Y41" s="599"/>
      <c r="Z41" s="598"/>
      <c r="AA41" s="599"/>
      <c r="AB41" s="598"/>
      <c r="AC41" s="599"/>
      <c r="AD41" s="598"/>
      <c r="AE41" s="599"/>
      <c r="AF41" s="598"/>
      <c r="AG41" s="599"/>
      <c r="AH41" s="598"/>
      <c r="AI41" s="599"/>
      <c r="AJ41" s="598"/>
      <c r="AK41" s="599"/>
      <c r="AL41" s="598"/>
      <c r="AM41" s="599"/>
      <c r="AN41" s="598"/>
      <c r="AO41" s="599"/>
      <c r="AP41" s="598"/>
      <c r="AQ41" s="599"/>
      <c r="AS41" s="599"/>
      <c r="AU41" s="599"/>
      <c r="AW41" s="12"/>
    </row>
    <row r="42" spans="2:49" s="3" customFormat="1" ht="15" customHeight="1">
      <c r="B42" s="4"/>
      <c r="K42" s="599">
        <v>44693</v>
      </c>
      <c r="L42" s="598">
        <v>137520602390</v>
      </c>
      <c r="M42" s="599">
        <v>44693</v>
      </c>
      <c r="N42" s="598">
        <v>155188663010</v>
      </c>
      <c r="O42" s="599">
        <v>44693</v>
      </c>
      <c r="P42" s="598">
        <v>151042509600</v>
      </c>
      <c r="Q42" s="599">
        <v>44693</v>
      </c>
      <c r="R42" s="598">
        <v>66240000000</v>
      </c>
      <c r="S42" s="599"/>
      <c r="T42" s="598"/>
      <c r="U42" s="599"/>
      <c r="V42" s="598"/>
      <c r="W42" s="599"/>
      <c r="X42" s="598"/>
      <c r="Y42" s="599"/>
      <c r="Z42" s="598"/>
      <c r="AA42" s="599"/>
      <c r="AB42" s="598"/>
      <c r="AC42" s="599"/>
      <c r="AD42" s="598"/>
      <c r="AE42" s="599"/>
      <c r="AF42" s="598"/>
      <c r="AG42" s="599"/>
      <c r="AH42" s="598"/>
      <c r="AI42" s="599"/>
      <c r="AJ42" s="598"/>
      <c r="AK42" s="599"/>
      <c r="AL42" s="598"/>
      <c r="AM42" s="599"/>
      <c r="AN42" s="598"/>
      <c r="AO42" s="599"/>
      <c r="AP42" s="598"/>
      <c r="AQ42" s="599"/>
      <c r="AS42" s="599"/>
      <c r="AU42" s="599"/>
      <c r="AW42" s="12"/>
    </row>
    <row r="43" spans="2:49" s="3" customFormat="1" ht="15" customHeight="1">
      <c r="B43" s="4"/>
      <c r="K43" s="599">
        <v>44692</v>
      </c>
      <c r="L43" s="598">
        <v>140397602440</v>
      </c>
      <c r="M43" s="599">
        <v>44692</v>
      </c>
      <c r="N43" s="598">
        <v>156387957160</v>
      </c>
      <c r="O43" s="599">
        <v>44692</v>
      </c>
      <c r="P43" s="598">
        <v>158594635080</v>
      </c>
      <c r="Q43" s="599">
        <v>44692</v>
      </c>
      <c r="R43" s="598">
        <v>69000000000</v>
      </c>
      <c r="S43" s="599"/>
      <c r="T43" s="598"/>
      <c r="U43" s="599"/>
      <c r="V43" s="598"/>
      <c r="W43" s="599"/>
      <c r="X43" s="598"/>
      <c r="Y43" s="599"/>
      <c r="Z43" s="598"/>
      <c r="AA43" s="599"/>
      <c r="AB43" s="598"/>
      <c r="AC43" s="599"/>
      <c r="AD43" s="598"/>
      <c r="AE43" s="599"/>
      <c r="AF43" s="598"/>
      <c r="AG43" s="599"/>
      <c r="AH43" s="598"/>
      <c r="AI43" s="599"/>
      <c r="AJ43" s="598"/>
      <c r="AK43" s="599"/>
      <c r="AL43" s="598"/>
      <c r="AM43" s="599"/>
      <c r="AN43" s="598"/>
      <c r="AO43" s="599"/>
      <c r="AP43" s="598"/>
      <c r="AQ43" s="599"/>
      <c r="AS43" s="599"/>
      <c r="AU43" s="599"/>
      <c r="AW43" s="12"/>
    </row>
    <row r="44" spans="2:49" s="3" customFormat="1" ht="15" customHeight="1">
      <c r="B44" s="4"/>
      <c r="K44" s="599">
        <v>44691</v>
      </c>
      <c r="L44" s="598">
        <v>142699202480</v>
      </c>
      <c r="M44" s="599">
        <v>44691</v>
      </c>
      <c r="N44" s="598">
        <v>150391486410</v>
      </c>
      <c r="O44" s="599">
        <v>44691</v>
      </c>
      <c r="P44" s="598">
        <v>158594635080</v>
      </c>
      <c r="Q44" s="599">
        <v>44691</v>
      </c>
      <c r="R44" s="598">
        <v>68400000000</v>
      </c>
      <c r="S44" s="599"/>
      <c r="T44" s="598"/>
      <c r="U44" s="599"/>
      <c r="V44" s="598"/>
      <c r="W44" s="599"/>
      <c r="X44" s="598"/>
      <c r="Y44" s="599"/>
      <c r="Z44" s="598"/>
      <c r="AA44" s="599"/>
      <c r="AB44" s="598"/>
      <c r="AC44" s="599"/>
      <c r="AD44" s="598"/>
      <c r="AE44" s="599"/>
      <c r="AF44" s="598"/>
      <c r="AG44" s="599"/>
      <c r="AH44" s="598"/>
      <c r="AI44" s="599"/>
      <c r="AJ44" s="598"/>
      <c r="AK44" s="599"/>
      <c r="AL44" s="598"/>
      <c r="AM44" s="599"/>
      <c r="AN44" s="598"/>
      <c r="AO44" s="599"/>
      <c r="AP44" s="598"/>
      <c r="AQ44" s="599"/>
      <c r="AS44" s="599"/>
      <c r="AU44" s="599"/>
      <c r="AW44" s="12"/>
    </row>
    <row r="45" spans="2:49" s="3" customFormat="1" ht="15" customHeight="1">
      <c r="B45" s="4"/>
      <c r="K45" s="599">
        <v>44690</v>
      </c>
      <c r="L45" s="598">
        <v>139246802420</v>
      </c>
      <c r="M45" s="599">
        <v>44690</v>
      </c>
      <c r="N45" s="598">
        <v>153029933540</v>
      </c>
      <c r="O45" s="599">
        <v>44690</v>
      </c>
      <c r="P45" s="598">
        <v>160677980040</v>
      </c>
      <c r="Q45" s="599">
        <v>44690</v>
      </c>
      <c r="R45" s="598">
        <v>69240000000</v>
      </c>
      <c r="S45" s="599"/>
      <c r="T45" s="598"/>
      <c r="U45" s="599"/>
      <c r="V45" s="598"/>
      <c r="W45" s="599"/>
      <c r="X45" s="598"/>
      <c r="Y45" s="599"/>
      <c r="Z45" s="598"/>
      <c r="AA45" s="599"/>
      <c r="AB45" s="598"/>
      <c r="AC45" s="599"/>
      <c r="AD45" s="598"/>
      <c r="AE45" s="599"/>
      <c r="AF45" s="598"/>
      <c r="AG45" s="599"/>
      <c r="AH45" s="598"/>
      <c r="AI45" s="599"/>
      <c r="AJ45" s="598"/>
      <c r="AK45" s="599"/>
      <c r="AL45" s="598"/>
      <c r="AM45" s="599"/>
      <c r="AN45" s="598"/>
      <c r="AO45" s="599"/>
      <c r="AP45" s="598"/>
      <c r="AQ45" s="599"/>
      <c r="AS45" s="599"/>
      <c r="AU45" s="599"/>
      <c r="AW45" s="12"/>
    </row>
    <row r="46" spans="2:49" s="3" customFormat="1" ht="15" customHeight="1">
      <c r="B46" s="4"/>
      <c r="K46" s="599">
        <v>44687</v>
      </c>
      <c r="L46" s="598">
        <v>140973002450</v>
      </c>
      <c r="M46" s="599">
        <v>44687</v>
      </c>
      <c r="N46" s="598">
        <v>159266263120</v>
      </c>
      <c r="O46" s="599">
        <v>44687</v>
      </c>
      <c r="P46" s="598">
        <v>163802997480</v>
      </c>
      <c r="Q46" s="599">
        <v>44687</v>
      </c>
      <c r="R46" s="598">
        <v>71520000000</v>
      </c>
      <c r="S46" s="599"/>
      <c r="T46" s="598"/>
      <c r="U46" s="599"/>
      <c r="V46" s="598"/>
      <c r="W46" s="599"/>
      <c r="X46" s="598"/>
      <c r="Y46" s="599"/>
      <c r="Z46" s="598"/>
      <c r="AA46" s="599"/>
      <c r="AB46" s="598"/>
      <c r="AC46" s="599"/>
      <c r="AD46" s="598"/>
      <c r="AE46" s="599"/>
      <c r="AF46" s="598"/>
      <c r="AG46" s="599"/>
      <c r="AH46" s="598"/>
      <c r="AI46" s="599"/>
      <c r="AJ46" s="598"/>
      <c r="AK46" s="599"/>
      <c r="AL46" s="598"/>
      <c r="AM46" s="599"/>
      <c r="AN46" s="598"/>
      <c r="AO46" s="599"/>
      <c r="AP46" s="598"/>
      <c r="AQ46" s="599"/>
      <c r="AS46" s="599"/>
      <c r="AU46" s="599"/>
      <c r="AW46" s="12"/>
    </row>
    <row r="47" spans="2:49" s="3" customFormat="1" ht="15" customHeight="1">
      <c r="B47" s="4"/>
      <c r="K47" s="599">
        <v>44685</v>
      </c>
      <c r="L47" s="598">
        <v>138096002400</v>
      </c>
      <c r="M47" s="599">
        <v>44685</v>
      </c>
      <c r="N47" s="598">
        <v>160705416100</v>
      </c>
      <c r="O47" s="599">
        <v>44685</v>
      </c>
      <c r="P47" s="598">
        <v>164063415600</v>
      </c>
      <c r="Q47" s="599">
        <v>44685</v>
      </c>
      <c r="R47" s="598">
        <v>69480000000</v>
      </c>
      <c r="S47" s="599"/>
      <c r="T47" s="598"/>
      <c r="U47" s="599"/>
      <c r="V47" s="598"/>
      <c r="W47" s="599"/>
      <c r="X47" s="598"/>
      <c r="Y47" s="599"/>
      <c r="Z47" s="598"/>
      <c r="AA47" s="599"/>
      <c r="AB47" s="598"/>
      <c r="AC47" s="599"/>
      <c r="AD47" s="598"/>
      <c r="AE47" s="599"/>
      <c r="AF47" s="598"/>
      <c r="AG47" s="599"/>
      <c r="AH47" s="598"/>
      <c r="AI47" s="599"/>
      <c r="AJ47" s="598"/>
      <c r="AK47" s="599"/>
      <c r="AL47" s="598"/>
      <c r="AM47" s="599"/>
      <c r="AN47" s="598"/>
      <c r="AO47" s="599"/>
      <c r="AP47" s="598"/>
      <c r="AQ47" s="599"/>
      <c r="AS47" s="599"/>
      <c r="AU47" s="599"/>
      <c r="AW47" s="12"/>
    </row>
    <row r="48" spans="2:49" s="3" customFormat="1" ht="15" customHeight="1">
      <c r="B48" s="4"/>
      <c r="K48" s="599">
        <v>44684</v>
      </c>
      <c r="L48" s="598">
        <v>139246802420</v>
      </c>
      <c r="M48" s="599">
        <v>44684</v>
      </c>
      <c r="N48" s="598">
        <v>163104004400</v>
      </c>
      <c r="O48" s="599">
        <v>44684</v>
      </c>
      <c r="P48" s="598">
        <v>161980070640</v>
      </c>
      <c r="Q48" s="599">
        <v>44684</v>
      </c>
      <c r="R48" s="598">
        <v>69840000000</v>
      </c>
      <c r="S48" s="599"/>
      <c r="T48" s="598"/>
      <c r="U48" s="599"/>
      <c r="V48" s="598"/>
      <c r="W48" s="599"/>
      <c r="X48" s="598"/>
      <c r="Y48" s="599"/>
      <c r="Z48" s="598"/>
      <c r="AA48" s="599"/>
      <c r="AB48" s="598"/>
      <c r="AC48" s="599"/>
      <c r="AD48" s="598"/>
      <c r="AE48" s="599"/>
      <c r="AF48" s="598"/>
      <c r="AG48" s="599"/>
      <c r="AH48" s="598"/>
      <c r="AI48" s="599"/>
      <c r="AJ48" s="598"/>
      <c r="AK48" s="599"/>
      <c r="AL48" s="598"/>
      <c r="AM48" s="599"/>
      <c r="AN48" s="598"/>
      <c r="AO48" s="599"/>
      <c r="AP48" s="598"/>
      <c r="AQ48" s="599"/>
      <c r="AS48" s="599"/>
      <c r="AU48" s="599"/>
      <c r="AW48" s="12"/>
    </row>
    <row r="49" spans="2:49" s="3" customFormat="1" ht="15" customHeight="1">
      <c r="B49" s="4"/>
      <c r="K49" s="599">
        <v>44683</v>
      </c>
      <c r="L49" s="598">
        <v>139822202430</v>
      </c>
      <c r="M49" s="599">
        <v>44683</v>
      </c>
      <c r="N49" s="598">
        <v>162624286740</v>
      </c>
      <c r="O49" s="599">
        <v>44683</v>
      </c>
      <c r="P49" s="598">
        <v>160938398160</v>
      </c>
      <c r="Q49" s="599">
        <v>44683</v>
      </c>
      <c r="R49" s="598">
        <v>70440000000</v>
      </c>
      <c r="S49" s="599"/>
      <c r="T49" s="598"/>
      <c r="U49" s="599"/>
      <c r="V49" s="598"/>
      <c r="W49" s="599"/>
      <c r="X49" s="598"/>
      <c r="Y49" s="599"/>
      <c r="Z49" s="598"/>
      <c r="AA49" s="599"/>
      <c r="AB49" s="598"/>
      <c r="AC49" s="599"/>
      <c r="AD49" s="598"/>
      <c r="AE49" s="599"/>
      <c r="AF49" s="598"/>
      <c r="AG49" s="599"/>
      <c r="AH49" s="598"/>
      <c r="AI49" s="599"/>
      <c r="AJ49" s="598"/>
      <c r="AK49" s="599"/>
      <c r="AL49" s="598"/>
      <c r="AM49" s="599"/>
      <c r="AN49" s="598"/>
      <c r="AO49" s="599"/>
      <c r="AP49" s="598"/>
      <c r="AQ49" s="599"/>
      <c r="AS49" s="599"/>
      <c r="AU49" s="599"/>
      <c r="AW49" s="12"/>
    </row>
    <row r="50" spans="2:49" s="3" customFormat="1" ht="15" customHeight="1">
      <c r="B50" s="4"/>
      <c r="K50" s="599">
        <v>44680</v>
      </c>
      <c r="L50" s="598">
        <v>139822202430</v>
      </c>
      <c r="M50" s="599">
        <v>44680</v>
      </c>
      <c r="N50" s="598">
        <v>163823580890</v>
      </c>
      <c r="O50" s="599">
        <v>44680</v>
      </c>
      <c r="P50" s="598">
        <v>158855053200</v>
      </c>
      <c r="Q50" s="599">
        <v>44680</v>
      </c>
      <c r="R50" s="598">
        <v>70440000000</v>
      </c>
      <c r="S50" s="599"/>
      <c r="T50" s="598"/>
      <c r="U50" s="599"/>
      <c r="V50" s="598"/>
      <c r="W50" s="599"/>
      <c r="X50" s="598"/>
      <c r="Y50" s="599"/>
      <c r="Z50" s="598"/>
      <c r="AA50" s="599"/>
      <c r="AB50" s="598"/>
      <c r="AC50" s="599"/>
      <c r="AD50" s="598"/>
      <c r="AE50" s="599"/>
      <c r="AF50" s="598"/>
      <c r="AG50" s="599"/>
      <c r="AH50" s="598"/>
      <c r="AI50" s="599"/>
      <c r="AJ50" s="598"/>
      <c r="AK50" s="599"/>
      <c r="AL50" s="598"/>
      <c r="AM50" s="599"/>
      <c r="AN50" s="598"/>
      <c r="AO50" s="599"/>
      <c r="AP50" s="598"/>
      <c r="AQ50" s="599"/>
      <c r="AS50" s="599"/>
      <c r="AU50" s="599"/>
      <c r="AW50" s="12"/>
    </row>
    <row r="51" spans="2:49" s="3" customFormat="1" ht="15" customHeight="1">
      <c r="B51" s="4"/>
      <c r="K51" s="599">
        <v>44679</v>
      </c>
      <c r="L51" s="598">
        <v>138096002400</v>
      </c>
      <c r="M51" s="599">
        <v>44679</v>
      </c>
      <c r="N51" s="598">
        <v>164063439720</v>
      </c>
      <c r="O51" s="599">
        <v>44679</v>
      </c>
      <c r="P51" s="598">
        <v>158334216960</v>
      </c>
      <c r="Q51" s="599">
        <v>44679</v>
      </c>
      <c r="R51" s="598">
        <v>70200000000</v>
      </c>
      <c r="S51" s="599"/>
      <c r="T51" s="598"/>
      <c r="U51" s="599"/>
      <c r="V51" s="598"/>
      <c r="W51" s="599"/>
      <c r="X51" s="598"/>
      <c r="Y51" s="599"/>
      <c r="Z51" s="598"/>
      <c r="AA51" s="599"/>
      <c r="AB51" s="598"/>
      <c r="AC51" s="599"/>
      <c r="AD51" s="598"/>
      <c r="AE51" s="599"/>
      <c r="AF51" s="598"/>
      <c r="AG51" s="599"/>
      <c r="AH51" s="598"/>
      <c r="AI51" s="599"/>
      <c r="AJ51" s="598"/>
      <c r="AK51" s="599"/>
      <c r="AL51" s="598"/>
      <c r="AM51" s="599"/>
      <c r="AN51" s="598"/>
      <c r="AO51" s="599"/>
      <c r="AP51" s="598"/>
      <c r="AQ51" s="599"/>
      <c r="AS51" s="599"/>
      <c r="AU51" s="599"/>
      <c r="AW51" s="12"/>
    </row>
    <row r="52" spans="2:49" s="3" customFormat="1" ht="15" customHeight="1">
      <c r="B52" s="4"/>
      <c r="K52" s="599">
        <v>44678</v>
      </c>
      <c r="L52" s="598">
        <v>139246802420</v>
      </c>
      <c r="M52" s="599">
        <v>44678</v>
      </c>
      <c r="N52" s="598">
        <v>167901181000</v>
      </c>
      <c r="O52" s="599">
        <v>44678</v>
      </c>
      <c r="P52" s="598">
        <v>158334216960</v>
      </c>
      <c r="Q52" s="599">
        <v>44678</v>
      </c>
      <c r="R52" s="598">
        <v>70080000000</v>
      </c>
      <c r="S52" s="599"/>
      <c r="T52" s="598"/>
      <c r="U52" s="599"/>
      <c r="V52" s="598"/>
      <c r="W52" s="599"/>
      <c r="X52" s="598"/>
      <c r="Y52" s="599"/>
      <c r="Z52" s="598"/>
      <c r="AA52" s="599"/>
      <c r="AB52" s="598"/>
      <c r="AC52" s="599"/>
      <c r="AD52" s="598"/>
      <c r="AE52" s="599"/>
      <c r="AF52" s="598"/>
      <c r="AG52" s="599"/>
      <c r="AH52" s="598"/>
      <c r="AI52" s="599"/>
      <c r="AJ52" s="598"/>
      <c r="AK52" s="599"/>
      <c r="AL52" s="598"/>
      <c r="AM52" s="599"/>
      <c r="AN52" s="598"/>
      <c r="AO52" s="599"/>
      <c r="AP52" s="598"/>
      <c r="AQ52" s="599"/>
      <c r="AS52" s="599"/>
      <c r="AU52" s="599"/>
      <c r="AW52" s="12"/>
    </row>
    <row r="53" spans="2:49" s="3" customFormat="1" ht="15" customHeight="1">
      <c r="B53" s="4"/>
      <c r="K53" s="599">
        <v>44677</v>
      </c>
      <c r="L53" s="598">
        <v>138096002400</v>
      </c>
      <c r="M53" s="599">
        <v>44677</v>
      </c>
      <c r="N53" s="598">
        <v>171978781110</v>
      </c>
      <c r="O53" s="599">
        <v>44677</v>
      </c>
      <c r="P53" s="598">
        <v>158855053200</v>
      </c>
      <c r="Q53" s="599">
        <v>44677</v>
      </c>
      <c r="R53" s="598">
        <v>71160000000</v>
      </c>
      <c r="S53" s="599"/>
      <c r="T53" s="598"/>
      <c r="U53" s="599"/>
      <c r="V53" s="598"/>
      <c r="W53" s="599"/>
      <c r="X53" s="598"/>
      <c r="Y53" s="599"/>
      <c r="Z53" s="598"/>
      <c r="AA53" s="599"/>
      <c r="AB53" s="598"/>
      <c r="AC53" s="599"/>
      <c r="AD53" s="598"/>
      <c r="AE53" s="599"/>
      <c r="AF53" s="598"/>
      <c r="AG53" s="599"/>
      <c r="AH53" s="598"/>
      <c r="AI53" s="599"/>
      <c r="AJ53" s="598"/>
      <c r="AK53" s="599"/>
      <c r="AL53" s="598"/>
      <c r="AM53" s="599"/>
      <c r="AN53" s="598"/>
      <c r="AO53" s="599"/>
      <c r="AP53" s="598"/>
      <c r="AQ53" s="599"/>
      <c r="AS53" s="599"/>
      <c r="AU53" s="599"/>
      <c r="AW53" s="12"/>
    </row>
    <row r="54" spans="2:49" s="3" customFormat="1" ht="15" customHeight="1">
      <c r="B54" s="4"/>
      <c r="K54" s="599">
        <v>44676</v>
      </c>
      <c r="L54" s="598">
        <v>139246802420</v>
      </c>
      <c r="M54" s="599">
        <v>44676</v>
      </c>
      <c r="N54" s="598">
        <v>169820051640</v>
      </c>
      <c r="O54" s="599">
        <v>44676</v>
      </c>
      <c r="P54" s="598">
        <v>156250872000</v>
      </c>
      <c r="Q54" s="599">
        <v>44676</v>
      </c>
      <c r="R54" s="598">
        <v>69960000000</v>
      </c>
      <c r="S54" s="599"/>
      <c r="T54" s="598"/>
      <c r="U54" s="599"/>
      <c r="V54" s="598"/>
      <c r="W54" s="599"/>
      <c r="X54" s="598"/>
      <c r="Y54" s="599"/>
      <c r="Z54" s="598"/>
      <c r="AA54" s="599"/>
      <c r="AB54" s="598"/>
      <c r="AC54" s="599"/>
      <c r="AD54" s="598"/>
      <c r="AE54" s="599"/>
      <c r="AF54" s="598"/>
      <c r="AG54" s="599"/>
      <c r="AH54" s="598"/>
      <c r="AI54" s="599"/>
      <c r="AJ54" s="598"/>
      <c r="AK54" s="599"/>
      <c r="AL54" s="598"/>
      <c r="AM54" s="599"/>
      <c r="AN54" s="598"/>
      <c r="AO54" s="599"/>
      <c r="AP54" s="598"/>
      <c r="AQ54" s="599"/>
      <c r="AS54" s="599"/>
      <c r="AU54" s="599"/>
      <c r="AW54" s="12"/>
    </row>
    <row r="55" spans="2:49" s="3" customFormat="1" ht="15" customHeight="1">
      <c r="B55" s="4"/>
      <c r="K55" s="599">
        <v>44673</v>
      </c>
      <c r="L55" s="598">
        <v>149028602590</v>
      </c>
      <c r="M55" s="599">
        <v>44673</v>
      </c>
      <c r="N55" s="598">
        <v>175576663560</v>
      </c>
      <c r="O55" s="599">
        <v>44673</v>
      </c>
      <c r="P55" s="598">
        <v>160417561920</v>
      </c>
      <c r="Q55" s="599">
        <v>44673</v>
      </c>
      <c r="R55" s="598">
        <v>72000000000</v>
      </c>
      <c r="S55" s="599"/>
      <c r="T55" s="598"/>
      <c r="U55" s="599"/>
      <c r="V55" s="598"/>
      <c r="W55" s="599"/>
      <c r="X55" s="598"/>
      <c r="Y55" s="599"/>
      <c r="Z55" s="598"/>
      <c r="AA55" s="599"/>
      <c r="AB55" s="598"/>
      <c r="AC55" s="599"/>
      <c r="AD55" s="598"/>
      <c r="AE55" s="599"/>
      <c r="AF55" s="598"/>
      <c r="AG55" s="599"/>
      <c r="AH55" s="598"/>
      <c r="AI55" s="599"/>
      <c r="AJ55" s="598"/>
      <c r="AK55" s="599"/>
      <c r="AL55" s="598"/>
      <c r="AM55" s="599"/>
      <c r="AN55" s="598"/>
      <c r="AO55" s="599"/>
      <c r="AP55" s="598"/>
      <c r="AQ55" s="599"/>
      <c r="AS55" s="599"/>
      <c r="AU55" s="599"/>
      <c r="AW55" s="12"/>
    </row>
    <row r="56" spans="2:49" s="3" customFormat="1" ht="15" customHeight="1">
      <c r="B56" s="4"/>
      <c r="K56" s="599">
        <v>44672</v>
      </c>
      <c r="L56" s="598">
        <v>140655194880</v>
      </c>
      <c r="M56" s="599">
        <v>44672</v>
      </c>
      <c r="N56" s="598">
        <v>179174546010</v>
      </c>
      <c r="O56" s="599">
        <v>44672</v>
      </c>
      <c r="P56" s="598">
        <v>159896725680</v>
      </c>
      <c r="Q56" s="599">
        <v>44672</v>
      </c>
      <c r="R56" s="598">
        <v>72000000000</v>
      </c>
      <c r="S56" s="599"/>
      <c r="T56" s="598"/>
      <c r="U56" s="599"/>
      <c r="V56" s="598"/>
      <c r="W56" s="599"/>
      <c r="X56" s="598"/>
      <c r="Y56" s="599"/>
      <c r="Z56" s="598"/>
      <c r="AA56" s="599"/>
      <c r="AB56" s="598"/>
      <c r="AC56" s="599"/>
      <c r="AD56" s="598"/>
      <c r="AE56" s="599"/>
      <c r="AF56" s="598"/>
      <c r="AG56" s="599"/>
      <c r="AH56" s="598"/>
      <c r="AI56" s="599"/>
      <c r="AJ56" s="598"/>
      <c r="AK56" s="599"/>
      <c r="AL56" s="598"/>
      <c r="AM56" s="599"/>
      <c r="AN56" s="598"/>
      <c r="AO56" s="599"/>
      <c r="AP56" s="598"/>
      <c r="AQ56" s="599"/>
      <c r="AS56" s="599"/>
      <c r="AU56" s="599"/>
      <c r="AW56" s="12"/>
    </row>
    <row r="57" spans="2:49" s="3" customFormat="1" ht="15" customHeight="1">
      <c r="B57" s="4"/>
      <c r="K57" s="599">
        <v>44671</v>
      </c>
      <c r="L57" s="598">
        <v>145050669720</v>
      </c>
      <c r="M57" s="599">
        <v>44671</v>
      </c>
      <c r="N57" s="598">
        <v>179894122500</v>
      </c>
      <c r="O57" s="599">
        <v>44671</v>
      </c>
      <c r="P57" s="598">
        <v>161459234400</v>
      </c>
      <c r="Q57" s="599">
        <v>44671</v>
      </c>
      <c r="R57" s="598">
        <v>73440000000</v>
      </c>
      <c r="S57" s="599"/>
      <c r="T57" s="598"/>
      <c r="U57" s="599"/>
      <c r="V57" s="598"/>
      <c r="W57" s="599"/>
      <c r="X57" s="598"/>
      <c r="Y57" s="599"/>
      <c r="Z57" s="598"/>
      <c r="AA57" s="599"/>
      <c r="AB57" s="598"/>
      <c r="AC57" s="599"/>
      <c r="AD57" s="598"/>
      <c r="AE57" s="599"/>
      <c r="AF57" s="598"/>
      <c r="AG57" s="599"/>
      <c r="AH57" s="598"/>
      <c r="AI57" s="599"/>
      <c r="AJ57" s="598"/>
      <c r="AK57" s="599"/>
      <c r="AL57" s="598"/>
      <c r="AM57" s="599"/>
      <c r="AN57" s="598"/>
      <c r="AO57" s="599"/>
      <c r="AP57" s="598"/>
      <c r="AQ57" s="599"/>
      <c r="AS57" s="599"/>
      <c r="AU57" s="599"/>
      <c r="AW57" s="12"/>
    </row>
    <row r="58" spans="2:49" s="3" customFormat="1" ht="15" customHeight="1">
      <c r="B58" s="4"/>
      <c r="K58" s="599">
        <v>44670</v>
      </c>
      <c r="L58" s="598">
        <v>140655194880</v>
      </c>
      <c r="M58" s="599">
        <v>44670</v>
      </c>
      <c r="N58" s="598">
        <v>177735393030</v>
      </c>
      <c r="O58" s="599">
        <v>44670</v>
      </c>
      <c r="P58" s="598">
        <v>157552962600</v>
      </c>
      <c r="Q58" s="599">
        <v>44670</v>
      </c>
      <c r="R58" s="598">
        <v>73680000000</v>
      </c>
      <c r="S58" s="599"/>
      <c r="T58" s="598"/>
      <c r="U58" s="599"/>
      <c r="V58" s="598"/>
      <c r="W58" s="599"/>
      <c r="X58" s="598"/>
      <c r="Y58" s="599"/>
      <c r="Z58" s="598"/>
      <c r="AA58" s="599"/>
      <c r="AB58" s="598"/>
      <c r="AC58" s="599"/>
      <c r="AD58" s="598"/>
      <c r="AE58" s="599"/>
      <c r="AF58" s="598"/>
      <c r="AG58" s="599"/>
      <c r="AH58" s="598"/>
      <c r="AI58" s="599"/>
      <c r="AJ58" s="598"/>
      <c r="AK58" s="599"/>
      <c r="AL58" s="598"/>
      <c r="AM58" s="599"/>
      <c r="AN58" s="598"/>
      <c r="AO58" s="599"/>
      <c r="AP58" s="598"/>
      <c r="AQ58" s="599"/>
      <c r="AS58" s="599"/>
      <c r="AU58" s="599"/>
      <c r="AW58" s="12"/>
    </row>
    <row r="59" spans="2:49" s="3" customFormat="1" ht="15" customHeight="1">
      <c r="B59" s="4"/>
      <c r="K59" s="599">
        <v>44669</v>
      </c>
      <c r="L59" s="598">
        <v>142852932300</v>
      </c>
      <c r="M59" s="599">
        <v>44669</v>
      </c>
      <c r="N59" s="598">
        <v>175576663560</v>
      </c>
      <c r="O59" s="599">
        <v>44669</v>
      </c>
      <c r="P59" s="598">
        <v>157813380720</v>
      </c>
      <c r="Q59" s="599">
        <v>44669</v>
      </c>
      <c r="R59" s="598">
        <v>72480000000</v>
      </c>
      <c r="S59" s="599"/>
      <c r="T59" s="598"/>
      <c r="U59" s="599"/>
      <c r="V59" s="598"/>
      <c r="W59" s="599"/>
      <c r="X59" s="598"/>
      <c r="Y59" s="599"/>
      <c r="Z59" s="598"/>
      <c r="AA59" s="599"/>
      <c r="AB59" s="598"/>
      <c r="AC59" s="599"/>
      <c r="AD59" s="598"/>
      <c r="AE59" s="599"/>
      <c r="AF59" s="598"/>
      <c r="AG59" s="599"/>
      <c r="AH59" s="598"/>
      <c r="AI59" s="599"/>
      <c r="AJ59" s="598"/>
      <c r="AK59" s="599"/>
      <c r="AL59" s="598"/>
      <c r="AM59" s="599"/>
      <c r="AN59" s="598"/>
      <c r="AO59" s="599"/>
      <c r="AP59" s="598"/>
      <c r="AQ59" s="599"/>
      <c r="AS59" s="599"/>
      <c r="AU59" s="599"/>
      <c r="AW59" s="12"/>
    </row>
    <row r="60" spans="2:49" s="3" customFormat="1" ht="15" customHeight="1">
      <c r="B60" s="4"/>
      <c r="K60" s="599">
        <v>44666</v>
      </c>
      <c r="L60" s="598">
        <v>145600104075</v>
      </c>
      <c r="M60" s="599">
        <v>44666</v>
      </c>
      <c r="N60" s="598">
        <v>175816522390</v>
      </c>
      <c r="O60" s="599">
        <v>44666</v>
      </c>
      <c r="P60" s="598">
        <v>164063415600</v>
      </c>
      <c r="Q60" s="599">
        <v>44666</v>
      </c>
      <c r="R60" s="598">
        <v>72120000000</v>
      </c>
      <c r="S60" s="599"/>
      <c r="T60" s="598"/>
      <c r="U60" s="599"/>
      <c r="V60" s="598"/>
      <c r="W60" s="599"/>
      <c r="X60" s="598"/>
      <c r="Y60" s="599"/>
      <c r="Z60" s="598"/>
      <c r="AA60" s="599"/>
      <c r="AB60" s="598"/>
      <c r="AC60" s="599"/>
      <c r="AD60" s="598"/>
      <c r="AE60" s="599"/>
      <c r="AF60" s="598"/>
      <c r="AG60" s="599"/>
      <c r="AH60" s="598"/>
      <c r="AI60" s="599"/>
      <c r="AJ60" s="598"/>
      <c r="AK60" s="599"/>
      <c r="AL60" s="598"/>
      <c r="AM60" s="599"/>
      <c r="AN60" s="598"/>
      <c r="AO60" s="599"/>
      <c r="AP60" s="598"/>
      <c r="AQ60" s="599"/>
      <c r="AS60" s="599"/>
      <c r="AU60" s="599"/>
      <c r="AW60" s="12"/>
    </row>
    <row r="61" spans="2:49" s="3" customFormat="1" ht="15" customHeight="1">
      <c r="B61" s="4"/>
      <c r="K61" s="599">
        <v>44665</v>
      </c>
      <c r="L61" s="598">
        <v>146149538430</v>
      </c>
      <c r="M61" s="599">
        <v>44665</v>
      </c>
      <c r="N61" s="598">
        <v>177975251860</v>
      </c>
      <c r="O61" s="599">
        <v>44665</v>
      </c>
      <c r="P61" s="598">
        <v>159375889440</v>
      </c>
      <c r="Q61" s="599">
        <v>44665</v>
      </c>
      <c r="R61" s="598">
        <v>73320000000</v>
      </c>
      <c r="S61" s="599"/>
      <c r="T61" s="598"/>
      <c r="U61" s="599"/>
      <c r="V61" s="598"/>
      <c r="W61" s="599"/>
      <c r="X61" s="598"/>
      <c r="Y61" s="599"/>
      <c r="Z61" s="598"/>
      <c r="AA61" s="599"/>
      <c r="AB61" s="598"/>
      <c r="AC61" s="599"/>
      <c r="AD61" s="598"/>
      <c r="AE61" s="599"/>
      <c r="AF61" s="598"/>
      <c r="AG61" s="599"/>
      <c r="AH61" s="598"/>
      <c r="AI61" s="599"/>
      <c r="AJ61" s="598"/>
      <c r="AK61" s="599"/>
      <c r="AL61" s="598"/>
      <c r="AM61" s="599"/>
      <c r="AN61" s="598"/>
      <c r="AO61" s="599"/>
      <c r="AP61" s="598"/>
      <c r="AQ61" s="599"/>
      <c r="AS61" s="599"/>
      <c r="AU61" s="599"/>
      <c r="AW61" s="12"/>
    </row>
    <row r="62" spans="2:49" s="3" customFormat="1" ht="15" customHeight="1">
      <c r="B62" s="4"/>
      <c r="K62" s="599">
        <v>44664</v>
      </c>
      <c r="L62" s="598">
        <v>138457457460</v>
      </c>
      <c r="M62" s="599">
        <v>44664</v>
      </c>
      <c r="N62" s="598">
        <v>174137510580</v>
      </c>
      <c r="O62" s="599">
        <v>44664</v>
      </c>
      <c r="P62" s="598">
        <v>153125854560</v>
      </c>
      <c r="Q62" s="599">
        <v>44664</v>
      </c>
      <c r="R62" s="598">
        <v>72840000000</v>
      </c>
      <c r="S62" s="599"/>
      <c r="T62" s="598"/>
      <c r="U62" s="599"/>
      <c r="V62" s="598"/>
      <c r="W62" s="599"/>
      <c r="X62" s="598"/>
      <c r="Y62" s="599"/>
      <c r="Z62" s="598"/>
      <c r="AA62" s="599"/>
      <c r="AB62" s="598"/>
      <c r="AC62" s="599"/>
      <c r="AD62" s="598"/>
      <c r="AE62" s="599"/>
      <c r="AF62" s="598"/>
      <c r="AG62" s="599"/>
      <c r="AH62" s="598"/>
      <c r="AI62" s="599"/>
      <c r="AJ62" s="598"/>
      <c r="AK62" s="599"/>
      <c r="AL62" s="598"/>
      <c r="AM62" s="599"/>
      <c r="AN62" s="598"/>
      <c r="AO62" s="599"/>
      <c r="AP62" s="598"/>
      <c r="AQ62" s="599"/>
      <c r="AS62" s="599"/>
      <c r="AU62" s="599"/>
      <c r="AW62" s="12"/>
    </row>
    <row r="63" spans="2:49" s="3" customFormat="1" ht="15" customHeight="1">
      <c r="B63" s="4"/>
      <c r="K63" s="599">
        <v>44663</v>
      </c>
      <c r="L63" s="598">
        <v>136809154395</v>
      </c>
      <c r="M63" s="599">
        <v>44663</v>
      </c>
      <c r="N63" s="598">
        <v>175576663560</v>
      </c>
      <c r="O63" s="599">
        <v>44663</v>
      </c>
      <c r="P63" s="598">
        <v>153386272680</v>
      </c>
      <c r="Q63" s="599">
        <v>44663</v>
      </c>
      <c r="R63" s="598">
        <v>72840000000</v>
      </c>
      <c r="S63" s="599"/>
      <c r="T63" s="598"/>
      <c r="U63" s="599"/>
      <c r="V63" s="598"/>
      <c r="W63" s="599"/>
      <c r="X63" s="598"/>
      <c r="Y63" s="599"/>
      <c r="Z63" s="598"/>
      <c r="AA63" s="599"/>
      <c r="AB63" s="598"/>
      <c r="AC63" s="599"/>
      <c r="AD63" s="598"/>
      <c r="AE63" s="599"/>
      <c r="AF63" s="598"/>
      <c r="AG63" s="599"/>
      <c r="AH63" s="598"/>
      <c r="AI63" s="599"/>
      <c r="AJ63" s="598"/>
      <c r="AK63" s="599"/>
      <c r="AL63" s="598"/>
      <c r="AM63" s="599"/>
      <c r="AN63" s="598"/>
      <c r="AO63" s="599"/>
      <c r="AP63" s="598"/>
      <c r="AQ63" s="599"/>
      <c r="AS63" s="599"/>
      <c r="AU63" s="599"/>
      <c r="AW63" s="12"/>
    </row>
    <row r="64" spans="2:49" s="3" customFormat="1" ht="15" customHeight="1">
      <c r="B64" s="4"/>
      <c r="K64" s="599">
        <v>44662</v>
      </c>
      <c r="L64" s="598">
        <v>142303497945</v>
      </c>
      <c r="M64" s="599">
        <v>44662</v>
      </c>
      <c r="N64" s="598">
        <v>182292710800</v>
      </c>
      <c r="O64" s="599">
        <v>44662</v>
      </c>
      <c r="P64" s="598">
        <v>152344600200</v>
      </c>
      <c r="Q64" s="599">
        <v>44662</v>
      </c>
      <c r="R64" s="598">
        <v>73320000000</v>
      </c>
      <c r="S64" s="599"/>
      <c r="T64" s="598"/>
      <c r="U64" s="599"/>
      <c r="V64" s="598"/>
      <c r="W64" s="599"/>
      <c r="X64" s="598"/>
      <c r="Y64" s="599"/>
      <c r="Z64" s="598"/>
      <c r="AA64" s="599"/>
      <c r="AB64" s="598"/>
      <c r="AC64" s="599"/>
      <c r="AD64" s="598"/>
      <c r="AE64" s="599"/>
      <c r="AF64" s="598"/>
      <c r="AG64" s="599"/>
      <c r="AH64" s="598"/>
      <c r="AI64" s="599"/>
      <c r="AJ64" s="598"/>
      <c r="AK64" s="599"/>
      <c r="AL64" s="598"/>
      <c r="AM64" s="599"/>
      <c r="AN64" s="598"/>
      <c r="AO64" s="599"/>
      <c r="AP64" s="598"/>
      <c r="AQ64" s="599"/>
      <c r="AS64" s="599"/>
      <c r="AU64" s="599"/>
      <c r="AW64" s="12"/>
    </row>
    <row r="65" spans="2:49" s="3" customFormat="1" ht="15" customHeight="1">
      <c r="B65" s="4"/>
      <c r="K65" s="599">
        <v>44659</v>
      </c>
      <c r="L65" s="598">
        <v>149446144560</v>
      </c>
      <c r="M65" s="599">
        <v>44659</v>
      </c>
      <c r="N65" s="598">
        <v>178215110690</v>
      </c>
      <c r="O65" s="599">
        <v>44659</v>
      </c>
      <c r="P65" s="598">
        <v>149219582760</v>
      </c>
      <c r="Q65" s="599">
        <v>44659</v>
      </c>
      <c r="R65" s="598">
        <v>73920000000</v>
      </c>
      <c r="S65" s="599"/>
      <c r="T65" s="598"/>
      <c r="U65" s="599"/>
      <c r="V65" s="598"/>
      <c r="W65" s="599"/>
      <c r="X65" s="598"/>
      <c r="Y65" s="599"/>
      <c r="Z65" s="598"/>
      <c r="AA65" s="599"/>
      <c r="AB65" s="598"/>
      <c r="AC65" s="599"/>
      <c r="AD65" s="598"/>
      <c r="AE65" s="599"/>
      <c r="AF65" s="598"/>
      <c r="AG65" s="599"/>
      <c r="AH65" s="598"/>
      <c r="AI65" s="599"/>
      <c r="AJ65" s="598"/>
      <c r="AK65" s="599"/>
      <c r="AL65" s="598"/>
      <c r="AM65" s="599"/>
      <c r="AN65" s="598"/>
      <c r="AO65" s="599"/>
      <c r="AP65" s="598"/>
      <c r="AQ65" s="599"/>
      <c r="AS65" s="599"/>
      <c r="AU65" s="599"/>
      <c r="AW65" s="12"/>
    </row>
    <row r="66" spans="2:49" s="3" customFormat="1" ht="15" customHeight="1">
      <c r="B66" s="4"/>
      <c r="K66" s="599">
        <v>44658</v>
      </c>
      <c r="L66" s="598">
        <v>147248407140</v>
      </c>
      <c r="M66" s="599">
        <v>44658</v>
      </c>
      <c r="N66" s="598">
        <v>176296240050</v>
      </c>
      <c r="O66" s="599">
        <v>44658</v>
      </c>
      <c r="P66" s="598">
        <v>149219582760</v>
      </c>
      <c r="Q66" s="599">
        <v>44658</v>
      </c>
      <c r="R66" s="598">
        <v>72000000000</v>
      </c>
      <c r="S66" s="599"/>
      <c r="T66" s="598"/>
      <c r="U66" s="599"/>
      <c r="V66" s="598"/>
      <c r="W66" s="599"/>
      <c r="X66" s="598"/>
      <c r="Y66" s="599"/>
      <c r="Z66" s="598"/>
      <c r="AA66" s="599"/>
      <c r="AB66" s="598"/>
      <c r="AC66" s="599"/>
      <c r="AD66" s="598"/>
      <c r="AE66" s="599"/>
      <c r="AF66" s="598"/>
      <c r="AG66" s="599"/>
      <c r="AH66" s="598"/>
      <c r="AI66" s="599"/>
      <c r="AJ66" s="598"/>
      <c r="AK66" s="599"/>
      <c r="AL66" s="598"/>
      <c r="AM66" s="599"/>
      <c r="AN66" s="598"/>
      <c r="AO66" s="599"/>
      <c r="AP66" s="598"/>
      <c r="AQ66" s="599"/>
      <c r="AS66" s="599"/>
      <c r="AU66" s="599"/>
      <c r="AW66" s="12"/>
    </row>
    <row r="67" spans="2:49" s="3" customFormat="1" ht="15" customHeight="1">
      <c r="B67" s="4"/>
      <c r="K67" s="599">
        <v>44657</v>
      </c>
      <c r="L67" s="598">
        <v>157138225530</v>
      </c>
      <c r="M67" s="599">
        <v>44657</v>
      </c>
      <c r="N67" s="598">
        <v>181333275480</v>
      </c>
      <c r="O67" s="599">
        <v>44657</v>
      </c>
      <c r="P67" s="598">
        <v>150261255240</v>
      </c>
      <c r="Q67" s="599">
        <v>44657</v>
      </c>
      <c r="R67" s="598">
        <v>73080000000</v>
      </c>
      <c r="S67" s="599"/>
      <c r="T67" s="598"/>
      <c r="U67" s="599"/>
      <c r="V67" s="598"/>
      <c r="W67" s="599"/>
      <c r="X67" s="598"/>
      <c r="Y67" s="599"/>
      <c r="Z67" s="598"/>
      <c r="AA67" s="599"/>
      <c r="AB67" s="598"/>
      <c r="AC67" s="599"/>
      <c r="AD67" s="598"/>
      <c r="AE67" s="599"/>
      <c r="AF67" s="598"/>
      <c r="AG67" s="599"/>
      <c r="AH67" s="598"/>
      <c r="AI67" s="599"/>
      <c r="AJ67" s="598"/>
      <c r="AK67" s="599"/>
      <c r="AL67" s="598"/>
      <c r="AM67" s="599"/>
      <c r="AN67" s="598"/>
      <c r="AO67" s="599"/>
      <c r="AP67" s="598"/>
      <c r="AQ67" s="599"/>
      <c r="AS67" s="599"/>
      <c r="AU67" s="599"/>
      <c r="AW67" s="12"/>
    </row>
    <row r="68" spans="2:49" s="3" customFormat="1" ht="15" customHeight="1">
      <c r="B68" s="4"/>
      <c r="K68" s="599">
        <v>44656</v>
      </c>
      <c r="L68" s="598">
        <v>156039356820</v>
      </c>
      <c r="M68" s="599">
        <v>44656</v>
      </c>
      <c r="N68" s="598">
        <v>184931157930</v>
      </c>
      <c r="O68" s="599">
        <v>44656</v>
      </c>
      <c r="P68" s="598">
        <v>149740419000</v>
      </c>
      <c r="Q68" s="599">
        <v>44656</v>
      </c>
      <c r="R68" s="598">
        <v>73320000000</v>
      </c>
      <c r="S68" s="599"/>
      <c r="T68" s="598"/>
      <c r="U68" s="599"/>
      <c r="V68" s="598"/>
      <c r="W68" s="599"/>
      <c r="X68" s="598"/>
      <c r="Y68" s="599"/>
      <c r="Z68" s="598"/>
      <c r="AA68" s="599"/>
      <c r="AB68" s="598"/>
      <c r="AC68" s="599"/>
      <c r="AD68" s="598"/>
      <c r="AE68" s="599"/>
      <c r="AF68" s="598"/>
      <c r="AG68" s="599"/>
      <c r="AH68" s="598"/>
      <c r="AI68" s="599"/>
      <c r="AJ68" s="598"/>
      <c r="AK68" s="599"/>
      <c r="AL68" s="598"/>
      <c r="AM68" s="599"/>
      <c r="AN68" s="598"/>
      <c r="AO68" s="599"/>
      <c r="AP68" s="598"/>
      <c r="AQ68" s="599"/>
      <c r="AS68" s="599"/>
      <c r="AU68" s="599"/>
      <c r="AW68" s="12"/>
    </row>
    <row r="69" spans="2:49" s="3" customFormat="1" ht="15" customHeight="1">
      <c r="B69" s="4"/>
      <c r="K69" s="599">
        <v>44655</v>
      </c>
      <c r="L69" s="598">
        <v>153292185045</v>
      </c>
      <c r="M69" s="599">
        <v>44655</v>
      </c>
      <c r="N69" s="598">
        <v>186610169740</v>
      </c>
      <c r="O69" s="599">
        <v>44655</v>
      </c>
      <c r="P69" s="598">
        <v>149219582760</v>
      </c>
      <c r="Q69" s="599">
        <v>44655</v>
      </c>
      <c r="R69" s="598">
        <v>72360000000</v>
      </c>
      <c r="S69" s="599"/>
      <c r="T69" s="598"/>
      <c r="U69" s="599"/>
      <c r="V69" s="598"/>
      <c r="W69" s="599"/>
      <c r="X69" s="598"/>
      <c r="Y69" s="599"/>
      <c r="Z69" s="598"/>
      <c r="AA69" s="599"/>
      <c r="AB69" s="598"/>
      <c r="AC69" s="599"/>
      <c r="AD69" s="598"/>
      <c r="AE69" s="599"/>
      <c r="AF69" s="598"/>
      <c r="AG69" s="599"/>
      <c r="AH69" s="598"/>
      <c r="AI69" s="599"/>
      <c r="AJ69" s="598"/>
      <c r="AK69" s="599"/>
      <c r="AL69" s="598"/>
      <c r="AM69" s="599"/>
      <c r="AN69" s="598"/>
      <c r="AO69" s="599"/>
      <c r="AP69" s="598"/>
      <c r="AQ69" s="599"/>
      <c r="AS69" s="599"/>
      <c r="AU69" s="599"/>
      <c r="AW69" s="12"/>
    </row>
    <row r="70" spans="2:49" s="3" customFormat="1" ht="15" customHeight="1">
      <c r="B70" s="4"/>
      <c r="K70" s="599">
        <v>44652</v>
      </c>
      <c r="L70" s="598">
        <v>144501235365</v>
      </c>
      <c r="M70" s="599">
        <v>44652</v>
      </c>
      <c r="N70" s="598">
        <v>183731863780</v>
      </c>
      <c r="O70" s="599">
        <v>44652</v>
      </c>
      <c r="P70" s="598">
        <v>151302927720</v>
      </c>
      <c r="Q70" s="599">
        <v>44652</v>
      </c>
      <c r="R70" s="598">
        <v>70560000000</v>
      </c>
      <c r="S70" s="599"/>
      <c r="T70" s="598"/>
      <c r="U70" s="599"/>
      <c r="V70" s="598"/>
      <c r="W70" s="599"/>
      <c r="X70" s="598"/>
      <c r="Y70" s="599"/>
      <c r="Z70" s="598"/>
      <c r="AA70" s="599"/>
      <c r="AB70" s="598"/>
      <c r="AC70" s="599"/>
      <c r="AD70" s="598"/>
      <c r="AE70" s="599"/>
      <c r="AF70" s="598"/>
      <c r="AG70" s="599"/>
      <c r="AH70" s="598"/>
      <c r="AI70" s="599"/>
      <c r="AJ70" s="598"/>
      <c r="AK70" s="599"/>
      <c r="AL70" s="598"/>
      <c r="AM70" s="599"/>
      <c r="AN70" s="598"/>
      <c r="AO70" s="599"/>
      <c r="AP70" s="598"/>
      <c r="AQ70" s="599"/>
      <c r="AS70" s="599"/>
      <c r="AU70" s="599"/>
      <c r="AW70" s="12"/>
    </row>
    <row r="71" spans="2:49" s="3" customFormat="1" ht="15" customHeight="1">
      <c r="B71" s="4"/>
      <c r="K71" s="599">
        <v>44651</v>
      </c>
      <c r="L71" s="598">
        <v>146698972785</v>
      </c>
      <c r="M71" s="599">
        <v>44651</v>
      </c>
      <c r="N71" s="598">
        <v>189248616870</v>
      </c>
      <c r="O71" s="599">
        <v>44651</v>
      </c>
      <c r="P71" s="598">
        <v>150782091480</v>
      </c>
      <c r="Q71" s="599">
        <v>44651</v>
      </c>
      <c r="R71" s="598">
        <v>70560000000</v>
      </c>
      <c r="S71" s="599"/>
      <c r="T71" s="598"/>
      <c r="U71" s="599"/>
      <c r="V71" s="598"/>
      <c r="W71" s="599"/>
      <c r="X71" s="598"/>
      <c r="Y71" s="599"/>
      <c r="Z71" s="598"/>
      <c r="AA71" s="599"/>
      <c r="AB71" s="598"/>
      <c r="AC71" s="599"/>
      <c r="AD71" s="598"/>
      <c r="AE71" s="599"/>
      <c r="AF71" s="598"/>
      <c r="AG71" s="599"/>
      <c r="AH71" s="598"/>
      <c r="AI71" s="599"/>
      <c r="AJ71" s="598"/>
      <c r="AK71" s="599"/>
      <c r="AL71" s="598"/>
      <c r="AM71" s="599"/>
      <c r="AN71" s="598"/>
      <c r="AO71" s="599"/>
      <c r="AP71" s="598"/>
      <c r="AQ71" s="599"/>
      <c r="AS71" s="599"/>
      <c r="AU71" s="599"/>
      <c r="AW71" s="12"/>
    </row>
    <row r="72" spans="2:49" s="3" customFormat="1" ht="15" customHeight="1">
      <c r="B72" s="4"/>
      <c r="K72" s="599">
        <v>44650</v>
      </c>
      <c r="L72" s="598">
        <v>148347275850</v>
      </c>
      <c r="M72" s="599">
        <v>44650</v>
      </c>
      <c r="N72" s="598">
        <v>187569605060</v>
      </c>
      <c r="O72" s="599">
        <v>44650</v>
      </c>
      <c r="P72" s="598">
        <v>150782091480</v>
      </c>
      <c r="Q72" s="599">
        <v>44650</v>
      </c>
      <c r="R72" s="598">
        <v>70440000000</v>
      </c>
      <c r="S72" s="599"/>
      <c r="T72" s="598"/>
      <c r="U72" s="599"/>
      <c r="V72" s="598"/>
      <c r="W72" s="599"/>
      <c r="X72" s="598"/>
      <c r="Y72" s="599"/>
      <c r="Z72" s="598"/>
      <c r="AA72" s="599"/>
      <c r="AB72" s="598"/>
      <c r="AC72" s="599"/>
      <c r="AD72" s="598"/>
      <c r="AE72" s="599"/>
      <c r="AF72" s="598"/>
      <c r="AG72" s="599"/>
      <c r="AH72" s="598"/>
      <c r="AI72" s="599"/>
      <c r="AJ72" s="598"/>
      <c r="AK72" s="599"/>
      <c r="AL72" s="598"/>
      <c r="AM72" s="599"/>
      <c r="AN72" s="598"/>
      <c r="AO72" s="599"/>
      <c r="AP72" s="598"/>
      <c r="AQ72" s="599"/>
      <c r="AS72" s="599"/>
      <c r="AU72" s="599"/>
      <c r="AW72" s="12"/>
    </row>
    <row r="73" spans="2:49" s="3" customFormat="1" ht="15" customHeight="1">
      <c r="B73" s="4"/>
      <c r="K73" s="599">
        <v>44649</v>
      </c>
      <c r="L73" s="598">
        <v>140655194880</v>
      </c>
      <c r="M73" s="599">
        <v>44649</v>
      </c>
      <c r="N73" s="598">
        <v>176056381220</v>
      </c>
      <c r="O73" s="599">
        <v>44649</v>
      </c>
      <c r="P73" s="598">
        <v>149740419000</v>
      </c>
      <c r="Q73" s="599">
        <v>44649</v>
      </c>
      <c r="R73" s="598">
        <v>69840000000</v>
      </c>
      <c r="S73" s="599"/>
      <c r="T73" s="598"/>
      <c r="U73" s="599"/>
      <c r="V73" s="598"/>
      <c r="W73" s="599"/>
      <c r="X73" s="598"/>
      <c r="Y73" s="599"/>
      <c r="Z73" s="598"/>
      <c r="AA73" s="599"/>
      <c r="AB73" s="598"/>
      <c r="AC73" s="599"/>
      <c r="AD73" s="598"/>
      <c r="AE73" s="599"/>
      <c r="AF73" s="598"/>
      <c r="AG73" s="599"/>
      <c r="AH73" s="598"/>
      <c r="AI73" s="599"/>
      <c r="AJ73" s="598"/>
      <c r="AK73" s="599"/>
      <c r="AL73" s="598"/>
      <c r="AM73" s="599"/>
      <c r="AN73" s="598"/>
      <c r="AO73" s="599"/>
      <c r="AP73" s="598"/>
      <c r="AQ73" s="599"/>
      <c r="AS73" s="599"/>
      <c r="AU73" s="599"/>
      <c r="AW73" s="12"/>
    </row>
    <row r="74" spans="2:49" s="3" customFormat="1" ht="15" customHeight="1">
      <c r="B74" s="4"/>
      <c r="K74" s="599">
        <v>44648</v>
      </c>
      <c r="L74" s="598">
        <v>142303497945</v>
      </c>
      <c r="M74" s="599">
        <v>44648</v>
      </c>
      <c r="N74" s="598">
        <v>174857087070</v>
      </c>
      <c r="O74" s="599">
        <v>44648</v>
      </c>
      <c r="P74" s="598">
        <v>150521673360</v>
      </c>
      <c r="Q74" s="599">
        <v>44648</v>
      </c>
      <c r="R74" s="598">
        <v>69480000000</v>
      </c>
      <c r="S74" s="599"/>
      <c r="T74" s="598"/>
      <c r="U74" s="599"/>
      <c r="V74" s="598"/>
      <c r="W74" s="599"/>
      <c r="X74" s="598"/>
      <c r="Y74" s="599"/>
      <c r="Z74" s="598"/>
      <c r="AA74" s="599"/>
      <c r="AB74" s="598"/>
      <c r="AC74" s="599"/>
      <c r="AD74" s="598"/>
      <c r="AE74" s="599"/>
      <c r="AF74" s="598"/>
      <c r="AG74" s="599"/>
      <c r="AH74" s="598"/>
      <c r="AI74" s="599"/>
      <c r="AJ74" s="598"/>
      <c r="AK74" s="599"/>
      <c r="AL74" s="598"/>
      <c r="AM74" s="599"/>
      <c r="AN74" s="598"/>
      <c r="AO74" s="599"/>
      <c r="AP74" s="598"/>
      <c r="AQ74" s="599"/>
      <c r="AS74" s="599"/>
      <c r="AU74" s="599"/>
      <c r="AW74" s="12"/>
    </row>
    <row r="75" spans="2:49" s="3" customFormat="1" ht="15" customHeight="1">
      <c r="B75" s="4"/>
      <c r="K75" s="599">
        <v>44645</v>
      </c>
      <c r="L75" s="598">
        <v>135710285685</v>
      </c>
      <c r="M75" s="599">
        <v>44645</v>
      </c>
      <c r="N75" s="598">
        <v>177495534200</v>
      </c>
      <c r="O75" s="599">
        <v>44645</v>
      </c>
      <c r="P75" s="598">
        <v>150000837120</v>
      </c>
      <c r="Q75" s="599">
        <v>44645</v>
      </c>
      <c r="R75" s="598">
        <v>71520000000</v>
      </c>
      <c r="S75" s="599"/>
      <c r="T75" s="598"/>
      <c r="U75" s="599"/>
      <c r="V75" s="598"/>
      <c r="W75" s="599"/>
      <c r="X75" s="598"/>
      <c r="Y75" s="599"/>
      <c r="Z75" s="598"/>
      <c r="AA75" s="599"/>
      <c r="AB75" s="598"/>
      <c r="AC75" s="599"/>
      <c r="AD75" s="598"/>
      <c r="AE75" s="599"/>
      <c r="AF75" s="598"/>
      <c r="AG75" s="599"/>
      <c r="AH75" s="598"/>
      <c r="AI75" s="599"/>
      <c r="AJ75" s="598"/>
      <c r="AK75" s="599"/>
      <c r="AL75" s="598"/>
      <c r="AM75" s="599"/>
      <c r="AN75" s="598"/>
      <c r="AO75" s="599"/>
      <c r="AP75" s="598"/>
      <c r="AQ75" s="599"/>
      <c r="AS75" s="599"/>
      <c r="AU75" s="599"/>
      <c r="AW75" s="12"/>
    </row>
    <row r="76" spans="2:49" s="3" customFormat="1" ht="15" customHeight="1">
      <c r="B76" s="4"/>
      <c r="K76" s="599">
        <v>44644</v>
      </c>
      <c r="L76" s="598">
        <v>135160851330</v>
      </c>
      <c r="M76" s="599">
        <v>44644</v>
      </c>
      <c r="N76" s="598">
        <v>179654263670</v>
      </c>
      <c r="O76" s="599">
        <v>44644</v>
      </c>
      <c r="P76" s="598">
        <v>148177910280</v>
      </c>
      <c r="Q76" s="599">
        <v>44644</v>
      </c>
      <c r="R76" s="598">
        <v>71400000000</v>
      </c>
      <c r="S76" s="599"/>
      <c r="T76" s="598"/>
      <c r="U76" s="599"/>
      <c r="V76" s="598"/>
      <c r="W76" s="599"/>
      <c r="X76" s="598"/>
      <c r="Y76" s="599"/>
      <c r="Z76" s="598"/>
      <c r="AA76" s="599"/>
      <c r="AB76" s="598"/>
      <c r="AC76" s="599"/>
      <c r="AD76" s="598"/>
      <c r="AE76" s="599"/>
      <c r="AF76" s="598"/>
      <c r="AG76" s="599"/>
      <c r="AH76" s="598"/>
      <c r="AI76" s="599"/>
      <c r="AJ76" s="598"/>
      <c r="AK76" s="599"/>
      <c r="AL76" s="598"/>
      <c r="AM76" s="599"/>
      <c r="AN76" s="598"/>
      <c r="AO76" s="599"/>
      <c r="AP76" s="598"/>
      <c r="AQ76" s="599"/>
      <c r="AS76" s="599"/>
      <c r="AU76" s="599"/>
      <c r="AW76" s="12"/>
    </row>
    <row r="77" spans="2:49" s="3" customFormat="1" ht="15" customHeight="1">
      <c r="B77" s="4"/>
      <c r="K77" s="599">
        <v>44643</v>
      </c>
      <c r="L77" s="598">
        <v>132963113910</v>
      </c>
      <c r="M77" s="599">
        <v>44643</v>
      </c>
      <c r="N77" s="598">
        <v>179414404840</v>
      </c>
      <c r="O77" s="599">
        <v>44643</v>
      </c>
      <c r="P77" s="598">
        <v>146615401560</v>
      </c>
      <c r="Q77" s="599">
        <v>44643</v>
      </c>
      <c r="R77" s="598">
        <v>70560000000</v>
      </c>
      <c r="S77" s="599"/>
      <c r="T77" s="598"/>
      <c r="U77" s="599"/>
      <c r="V77" s="598"/>
      <c r="W77" s="599"/>
      <c r="X77" s="598"/>
      <c r="Y77" s="599"/>
      <c r="Z77" s="598"/>
      <c r="AA77" s="599"/>
      <c r="AB77" s="598"/>
      <c r="AC77" s="599"/>
      <c r="AD77" s="598"/>
      <c r="AE77" s="599"/>
      <c r="AF77" s="598"/>
      <c r="AG77" s="599"/>
      <c r="AH77" s="598"/>
      <c r="AI77" s="599"/>
      <c r="AJ77" s="598"/>
      <c r="AK77" s="599"/>
      <c r="AL77" s="598"/>
      <c r="AM77" s="599"/>
      <c r="AN77" s="598"/>
      <c r="AO77" s="599"/>
      <c r="AP77" s="598"/>
      <c r="AQ77" s="599"/>
      <c r="AS77" s="599"/>
      <c r="AU77" s="599"/>
      <c r="AW77" s="12"/>
    </row>
    <row r="78" spans="2:49" s="3" customFormat="1" ht="15" customHeight="1">
      <c r="B78" s="4"/>
      <c r="K78" s="599">
        <v>44642</v>
      </c>
      <c r="L78" s="598">
        <v>137908023105</v>
      </c>
      <c r="M78" s="599">
        <v>44642</v>
      </c>
      <c r="N78" s="598">
        <v>180853557820</v>
      </c>
      <c r="O78" s="599">
        <v>44642</v>
      </c>
      <c r="P78" s="598">
        <v>148438328400</v>
      </c>
      <c r="Q78" s="599">
        <v>44642</v>
      </c>
      <c r="R78" s="598">
        <v>69960000000</v>
      </c>
      <c r="S78" s="599"/>
      <c r="T78" s="598"/>
      <c r="U78" s="599"/>
      <c r="V78" s="598"/>
      <c r="W78" s="599"/>
      <c r="X78" s="598"/>
      <c r="Y78" s="599"/>
      <c r="Z78" s="598"/>
      <c r="AA78" s="599"/>
      <c r="AB78" s="598"/>
      <c r="AC78" s="599"/>
      <c r="AD78" s="598"/>
      <c r="AE78" s="599"/>
      <c r="AF78" s="598"/>
      <c r="AG78" s="599"/>
      <c r="AH78" s="598"/>
      <c r="AI78" s="599"/>
      <c r="AJ78" s="598"/>
      <c r="AK78" s="599"/>
      <c r="AL78" s="598"/>
      <c r="AM78" s="599"/>
      <c r="AN78" s="598"/>
      <c r="AO78" s="599"/>
      <c r="AP78" s="598"/>
      <c r="AQ78" s="599"/>
      <c r="AS78" s="599"/>
      <c r="AU78" s="599"/>
      <c r="AW78" s="12"/>
    </row>
    <row r="79" spans="2:49" s="3" customFormat="1" ht="15" customHeight="1">
      <c r="B79" s="4"/>
      <c r="K79" s="599">
        <v>44641</v>
      </c>
      <c r="L79" s="598">
        <v>135710285685</v>
      </c>
      <c r="M79" s="599">
        <v>44641</v>
      </c>
      <c r="N79" s="598">
        <v>175576663560</v>
      </c>
      <c r="O79" s="599">
        <v>44641</v>
      </c>
      <c r="P79" s="598">
        <v>145313310960</v>
      </c>
      <c r="Q79" s="599">
        <v>44641</v>
      </c>
      <c r="R79" s="598">
        <v>69240000000</v>
      </c>
      <c r="S79" s="599"/>
      <c r="T79" s="598"/>
      <c r="U79" s="599"/>
      <c r="V79" s="598"/>
      <c r="W79" s="599"/>
      <c r="X79" s="598"/>
      <c r="Y79" s="599"/>
      <c r="Z79" s="598"/>
      <c r="AA79" s="599"/>
      <c r="AB79" s="598"/>
      <c r="AC79" s="599"/>
      <c r="AD79" s="598"/>
      <c r="AE79" s="599"/>
      <c r="AF79" s="598"/>
      <c r="AG79" s="599"/>
      <c r="AH79" s="598"/>
      <c r="AI79" s="599"/>
      <c r="AJ79" s="598"/>
      <c r="AK79" s="599"/>
      <c r="AL79" s="598"/>
      <c r="AM79" s="599"/>
      <c r="AN79" s="598"/>
      <c r="AO79" s="599"/>
      <c r="AP79" s="598"/>
      <c r="AQ79" s="599"/>
      <c r="AS79" s="599"/>
      <c r="AU79" s="599"/>
      <c r="AW79" s="12"/>
    </row>
    <row r="80" spans="2:49" s="3" customFormat="1" ht="15" customHeight="1">
      <c r="B80" s="4"/>
      <c r="K80" s="599">
        <v>44638</v>
      </c>
      <c r="L80" s="598">
        <v>134611416975</v>
      </c>
      <c r="M80" s="599">
        <v>44638</v>
      </c>
      <c r="N80" s="598">
        <v>175336804730</v>
      </c>
      <c r="O80" s="599">
        <v>44638</v>
      </c>
      <c r="P80" s="598">
        <v>145834147200</v>
      </c>
      <c r="Q80" s="599">
        <v>44638</v>
      </c>
      <c r="R80" s="598">
        <v>69480000000</v>
      </c>
      <c r="S80" s="599"/>
      <c r="T80" s="598"/>
      <c r="U80" s="599"/>
      <c r="V80" s="598"/>
      <c r="W80" s="599"/>
      <c r="X80" s="598"/>
      <c r="Y80" s="599"/>
      <c r="Z80" s="598"/>
      <c r="AA80" s="599"/>
      <c r="AB80" s="598"/>
      <c r="AC80" s="599"/>
      <c r="AD80" s="598"/>
      <c r="AE80" s="599"/>
      <c r="AF80" s="598"/>
      <c r="AG80" s="599"/>
      <c r="AH80" s="598"/>
      <c r="AI80" s="599"/>
      <c r="AJ80" s="598"/>
      <c r="AK80" s="599"/>
      <c r="AL80" s="598"/>
      <c r="AM80" s="599"/>
      <c r="AN80" s="598"/>
      <c r="AO80" s="599"/>
      <c r="AP80" s="598"/>
      <c r="AQ80" s="599"/>
      <c r="AS80" s="599"/>
      <c r="AU80" s="599"/>
      <c r="AW80" s="12"/>
    </row>
    <row r="81" spans="2:49" s="3" customFormat="1" ht="15" customHeight="1">
      <c r="B81" s="4"/>
      <c r="K81" s="599">
        <v>44637</v>
      </c>
      <c r="L81" s="598">
        <v>129666507780</v>
      </c>
      <c r="M81" s="599">
        <v>44637</v>
      </c>
      <c r="N81" s="598">
        <v>172938216430</v>
      </c>
      <c r="O81" s="599">
        <v>44637</v>
      </c>
      <c r="P81" s="598">
        <v>145834147200</v>
      </c>
      <c r="Q81" s="599">
        <v>44637</v>
      </c>
      <c r="R81" s="598">
        <v>69120000000</v>
      </c>
      <c r="S81" s="599"/>
      <c r="T81" s="598"/>
      <c r="U81" s="599"/>
      <c r="V81" s="598"/>
      <c r="W81" s="599"/>
      <c r="X81" s="598"/>
      <c r="Y81" s="599"/>
      <c r="Z81" s="598"/>
      <c r="AA81" s="599"/>
      <c r="AB81" s="598"/>
      <c r="AC81" s="599"/>
      <c r="AD81" s="598"/>
      <c r="AE81" s="599"/>
      <c r="AF81" s="598"/>
      <c r="AG81" s="599"/>
      <c r="AH81" s="598"/>
      <c r="AI81" s="599"/>
      <c r="AJ81" s="598"/>
      <c r="AK81" s="599"/>
      <c r="AL81" s="598"/>
      <c r="AM81" s="599"/>
      <c r="AN81" s="598"/>
      <c r="AO81" s="599"/>
      <c r="AP81" s="598"/>
      <c r="AQ81" s="599"/>
      <c r="AS81" s="599"/>
      <c r="AU81" s="599"/>
      <c r="AW81" s="12"/>
    </row>
    <row r="82" spans="2:49" s="3" customFormat="1" ht="15" customHeight="1">
      <c r="B82" s="4"/>
      <c r="K82" s="599">
        <v>44636</v>
      </c>
      <c r="L82" s="598">
        <v>123073295520</v>
      </c>
      <c r="M82" s="599">
        <v>44636</v>
      </c>
      <c r="N82" s="598">
        <v>168141039830</v>
      </c>
      <c r="O82" s="599">
        <v>44636</v>
      </c>
      <c r="P82" s="598">
        <v>144011220360</v>
      </c>
      <c r="Q82" s="599">
        <v>44636</v>
      </c>
      <c r="R82" s="598">
        <v>67800000000</v>
      </c>
      <c r="S82" s="599"/>
      <c r="T82" s="598"/>
      <c r="U82" s="599"/>
      <c r="V82" s="598"/>
      <c r="W82" s="599"/>
      <c r="X82" s="598"/>
      <c r="Y82" s="599"/>
      <c r="Z82" s="598"/>
      <c r="AA82" s="599"/>
      <c r="AB82" s="598"/>
      <c r="AC82" s="599"/>
      <c r="AD82" s="598"/>
      <c r="AE82" s="599"/>
      <c r="AF82" s="598"/>
      <c r="AG82" s="599"/>
      <c r="AH82" s="598"/>
      <c r="AI82" s="599"/>
      <c r="AJ82" s="598"/>
      <c r="AK82" s="599"/>
      <c r="AL82" s="598"/>
      <c r="AM82" s="599"/>
      <c r="AN82" s="598"/>
      <c r="AO82" s="599"/>
      <c r="AP82" s="598"/>
      <c r="AQ82" s="599"/>
      <c r="AS82" s="599"/>
      <c r="AU82" s="599"/>
      <c r="AW82" s="12"/>
    </row>
    <row r="83" spans="2:49" s="3" customFormat="1" ht="15" customHeight="1">
      <c r="B83" s="4"/>
      <c r="K83" s="599">
        <v>44635</v>
      </c>
      <c r="L83" s="598">
        <v>115381214550</v>
      </c>
      <c r="M83" s="599">
        <v>44635</v>
      </c>
      <c r="N83" s="598">
        <v>164303298550</v>
      </c>
      <c r="O83" s="599">
        <v>44635</v>
      </c>
      <c r="P83" s="598">
        <v>144011220360</v>
      </c>
      <c r="Q83" s="599">
        <v>44635</v>
      </c>
      <c r="R83" s="598">
        <v>66600000000</v>
      </c>
      <c r="S83" s="599"/>
      <c r="T83" s="598"/>
      <c r="U83" s="599"/>
      <c r="V83" s="598"/>
      <c r="W83" s="599"/>
      <c r="X83" s="598"/>
      <c r="Y83" s="599"/>
      <c r="Z83" s="598"/>
      <c r="AA83" s="599"/>
      <c r="AB83" s="598"/>
      <c r="AC83" s="599"/>
      <c r="AD83" s="598"/>
      <c r="AE83" s="599"/>
      <c r="AF83" s="598"/>
      <c r="AG83" s="599"/>
      <c r="AH83" s="598"/>
      <c r="AI83" s="599"/>
      <c r="AJ83" s="598"/>
      <c r="AK83" s="599"/>
      <c r="AL83" s="598"/>
      <c r="AM83" s="599"/>
      <c r="AN83" s="598"/>
      <c r="AO83" s="599"/>
      <c r="AP83" s="598"/>
      <c r="AQ83" s="599"/>
      <c r="AS83" s="599"/>
      <c r="AU83" s="599"/>
      <c r="AW83" s="12"/>
    </row>
    <row r="84" spans="2:49" s="3" customFormat="1" ht="15" customHeight="1">
      <c r="B84" s="4"/>
      <c r="K84" s="599">
        <v>44634</v>
      </c>
      <c r="L84" s="598">
        <v>110436305355</v>
      </c>
      <c r="M84" s="599">
        <v>44634</v>
      </c>
      <c r="N84" s="598">
        <v>168141039830</v>
      </c>
      <c r="O84" s="599">
        <v>44634</v>
      </c>
      <c r="P84" s="598">
        <v>144271638480</v>
      </c>
      <c r="Q84" s="599">
        <v>44634</v>
      </c>
      <c r="R84" s="598">
        <v>68400000000</v>
      </c>
      <c r="S84" s="599"/>
      <c r="T84" s="598"/>
      <c r="U84" s="599"/>
      <c r="V84" s="598"/>
      <c r="W84" s="599"/>
      <c r="X84" s="598"/>
      <c r="Y84" s="599"/>
      <c r="Z84" s="598"/>
      <c r="AA84" s="599"/>
      <c r="AB84" s="598"/>
      <c r="AC84" s="599"/>
      <c r="AD84" s="598"/>
      <c r="AE84" s="599"/>
      <c r="AF84" s="598"/>
      <c r="AG84" s="599"/>
      <c r="AH84" s="598"/>
      <c r="AI84" s="599"/>
      <c r="AJ84" s="598"/>
      <c r="AK84" s="599"/>
      <c r="AL84" s="598"/>
      <c r="AM84" s="599"/>
      <c r="AN84" s="598"/>
      <c r="AO84" s="599"/>
      <c r="AP84" s="598"/>
      <c r="AQ84" s="599"/>
      <c r="AS84" s="599"/>
      <c r="AU84" s="599"/>
      <c r="AW84" s="12"/>
    </row>
    <row r="85" spans="2:49" s="3" customFormat="1" ht="15" customHeight="1">
      <c r="B85" s="4"/>
      <c r="K85" s="599">
        <v>44631</v>
      </c>
      <c r="L85" s="598">
        <v>114282345840</v>
      </c>
      <c r="M85" s="599">
        <v>44631</v>
      </c>
      <c r="N85" s="598">
        <v>171259204620</v>
      </c>
      <c r="O85" s="599">
        <v>44631</v>
      </c>
      <c r="P85" s="598">
        <v>144792474720</v>
      </c>
      <c r="Q85" s="599">
        <v>44631</v>
      </c>
      <c r="R85" s="598">
        <v>68520000000</v>
      </c>
      <c r="S85" s="599"/>
      <c r="T85" s="598"/>
      <c r="U85" s="599"/>
      <c r="V85" s="598"/>
      <c r="W85" s="599"/>
      <c r="X85" s="598"/>
      <c r="Y85" s="599"/>
      <c r="Z85" s="598"/>
      <c r="AA85" s="599"/>
      <c r="AB85" s="598"/>
      <c r="AC85" s="599"/>
      <c r="AD85" s="598"/>
      <c r="AE85" s="599"/>
      <c r="AF85" s="598"/>
      <c r="AG85" s="599"/>
      <c r="AH85" s="598"/>
      <c r="AI85" s="599"/>
      <c r="AJ85" s="598"/>
      <c r="AK85" s="599"/>
      <c r="AL85" s="598"/>
      <c r="AM85" s="599"/>
      <c r="AN85" s="598"/>
      <c r="AO85" s="599"/>
      <c r="AP85" s="598"/>
      <c r="AQ85" s="599"/>
      <c r="AS85" s="599"/>
      <c r="AU85" s="599"/>
      <c r="AW85" s="12"/>
    </row>
    <row r="86" spans="2:49" s="3" customFormat="1" ht="15" customHeight="1">
      <c r="B86" s="4"/>
      <c r="K86" s="599">
        <v>44630</v>
      </c>
      <c r="L86" s="598">
        <v>112084608420</v>
      </c>
      <c r="M86" s="599">
        <v>44630</v>
      </c>
      <c r="N86" s="598">
        <v>168860616320</v>
      </c>
      <c r="O86" s="599">
        <v>44630</v>
      </c>
      <c r="P86" s="598">
        <v>143229966000</v>
      </c>
      <c r="Q86" s="599">
        <v>44630</v>
      </c>
      <c r="R86" s="598">
        <v>67920000000</v>
      </c>
      <c r="S86" s="599"/>
      <c r="T86" s="598"/>
      <c r="U86" s="599"/>
      <c r="V86" s="598"/>
      <c r="W86" s="599"/>
      <c r="X86" s="598"/>
      <c r="Y86" s="599"/>
      <c r="Z86" s="598"/>
      <c r="AA86" s="599"/>
      <c r="AB86" s="598"/>
      <c r="AC86" s="599"/>
      <c r="AD86" s="598"/>
      <c r="AE86" s="599"/>
      <c r="AF86" s="598"/>
      <c r="AG86" s="599"/>
      <c r="AH86" s="598"/>
      <c r="AI86" s="599"/>
      <c r="AJ86" s="598"/>
      <c r="AK86" s="599"/>
      <c r="AL86" s="598"/>
      <c r="AM86" s="599"/>
      <c r="AN86" s="598"/>
      <c r="AO86" s="599"/>
      <c r="AP86" s="598"/>
      <c r="AQ86" s="599"/>
      <c r="AS86" s="599"/>
      <c r="AU86" s="599"/>
      <c r="AW86" s="12"/>
    </row>
    <row r="87" spans="2:49" s="3" customFormat="1" ht="15" customHeight="1">
      <c r="B87" s="4"/>
      <c r="K87" s="599">
        <v>44628</v>
      </c>
      <c r="L87" s="598">
        <v>109227549774</v>
      </c>
      <c r="M87" s="599">
        <v>44628</v>
      </c>
      <c r="N87" s="598">
        <v>165502592700</v>
      </c>
      <c r="O87" s="599">
        <v>44628</v>
      </c>
      <c r="P87" s="598">
        <v>142188293520</v>
      </c>
      <c r="Q87" s="599">
        <v>44628</v>
      </c>
      <c r="R87" s="598">
        <v>67920000000</v>
      </c>
      <c r="S87" s="599"/>
      <c r="T87" s="598"/>
      <c r="U87" s="599"/>
      <c r="V87" s="598"/>
      <c r="W87" s="599"/>
      <c r="X87" s="598"/>
      <c r="Y87" s="599"/>
      <c r="Z87" s="598"/>
      <c r="AA87" s="599"/>
      <c r="AB87" s="598"/>
      <c r="AC87" s="599"/>
      <c r="AD87" s="598"/>
      <c r="AE87" s="599"/>
      <c r="AF87" s="598"/>
      <c r="AG87" s="599"/>
      <c r="AH87" s="598"/>
      <c r="AI87" s="599"/>
      <c r="AJ87" s="598"/>
      <c r="AK87" s="599"/>
      <c r="AL87" s="598"/>
      <c r="AM87" s="599"/>
      <c r="AN87" s="598"/>
      <c r="AO87" s="599"/>
      <c r="AP87" s="598"/>
      <c r="AQ87" s="599"/>
      <c r="AS87" s="599"/>
      <c r="AU87" s="599"/>
      <c r="AW87" s="12"/>
    </row>
    <row r="88" spans="2:49" s="3" customFormat="1" ht="15" customHeight="1">
      <c r="B88" s="4"/>
      <c r="K88" s="599">
        <v>44627</v>
      </c>
      <c r="L88" s="598">
        <v>111535174065</v>
      </c>
      <c r="M88" s="599">
        <v>44627</v>
      </c>
      <c r="N88" s="598">
        <v>171259204620</v>
      </c>
      <c r="O88" s="599">
        <v>44627</v>
      </c>
      <c r="P88" s="598">
        <v>145313310960</v>
      </c>
      <c r="Q88" s="599">
        <v>44627</v>
      </c>
      <c r="R88" s="598">
        <v>69360000000</v>
      </c>
      <c r="S88" s="599"/>
      <c r="T88" s="598"/>
      <c r="U88" s="599"/>
      <c r="V88" s="598"/>
      <c r="W88" s="599"/>
      <c r="X88" s="598"/>
      <c r="Y88" s="599"/>
      <c r="Z88" s="598"/>
      <c r="AA88" s="599"/>
      <c r="AB88" s="598"/>
      <c r="AC88" s="599"/>
      <c r="AD88" s="598"/>
      <c r="AE88" s="599"/>
      <c r="AF88" s="598"/>
      <c r="AG88" s="599"/>
      <c r="AH88" s="598"/>
      <c r="AI88" s="599"/>
      <c r="AJ88" s="598"/>
      <c r="AK88" s="599"/>
      <c r="AL88" s="598"/>
      <c r="AM88" s="599"/>
      <c r="AN88" s="598"/>
      <c r="AO88" s="599"/>
      <c r="AP88" s="598"/>
      <c r="AQ88" s="599"/>
      <c r="AS88" s="599"/>
      <c r="AU88" s="599"/>
      <c r="AW88" s="12"/>
    </row>
    <row r="89" spans="2:49" s="3" customFormat="1" ht="15" customHeight="1">
      <c r="B89" s="4"/>
      <c r="K89" s="599">
        <v>44624</v>
      </c>
      <c r="L89" s="598">
        <v>113183477130</v>
      </c>
      <c r="M89" s="599">
        <v>44624</v>
      </c>
      <c r="N89" s="598">
        <v>175576663560</v>
      </c>
      <c r="O89" s="599">
        <v>44624</v>
      </c>
      <c r="P89" s="598">
        <v>147917492160</v>
      </c>
      <c r="Q89" s="599">
        <v>44624</v>
      </c>
      <c r="R89" s="598">
        <v>70680000000</v>
      </c>
      <c r="S89" s="599"/>
      <c r="T89" s="598"/>
      <c r="U89" s="599"/>
      <c r="V89" s="598"/>
      <c r="W89" s="599"/>
      <c r="X89" s="598"/>
      <c r="Y89" s="599"/>
      <c r="Z89" s="598"/>
      <c r="AA89" s="599"/>
      <c r="AB89" s="598"/>
      <c r="AC89" s="599"/>
      <c r="AD89" s="598"/>
      <c r="AE89" s="599"/>
      <c r="AF89" s="598"/>
      <c r="AG89" s="599"/>
      <c r="AH89" s="598"/>
      <c r="AI89" s="599"/>
      <c r="AJ89" s="598"/>
      <c r="AK89" s="599"/>
      <c r="AL89" s="598"/>
      <c r="AM89" s="599"/>
      <c r="AN89" s="598"/>
      <c r="AO89" s="599"/>
      <c r="AP89" s="598"/>
      <c r="AQ89" s="599"/>
      <c r="AS89" s="599"/>
      <c r="AU89" s="599"/>
      <c r="AW89" s="12"/>
    </row>
    <row r="90" spans="2:49" s="3" customFormat="1" ht="15" customHeight="1">
      <c r="B90" s="4"/>
      <c r="K90" s="599">
        <v>44623</v>
      </c>
      <c r="L90" s="598">
        <v>114282345840</v>
      </c>
      <c r="M90" s="599">
        <v>44623</v>
      </c>
      <c r="N90" s="598">
        <v>173417934090</v>
      </c>
      <c r="O90" s="599">
        <v>44623</v>
      </c>
      <c r="P90" s="598">
        <v>145834147200</v>
      </c>
      <c r="Q90" s="599">
        <v>44623</v>
      </c>
      <c r="R90" s="598">
        <v>70200000000</v>
      </c>
      <c r="S90" s="599"/>
      <c r="T90" s="598"/>
      <c r="U90" s="599"/>
      <c r="V90" s="598"/>
      <c r="W90" s="599"/>
      <c r="X90" s="598"/>
      <c r="Y90" s="599"/>
      <c r="Z90" s="598"/>
      <c r="AA90" s="599"/>
      <c r="AB90" s="598"/>
      <c r="AC90" s="599"/>
      <c r="AD90" s="598"/>
      <c r="AE90" s="599"/>
      <c r="AF90" s="598"/>
      <c r="AG90" s="599"/>
      <c r="AH90" s="598"/>
      <c r="AI90" s="599"/>
      <c r="AJ90" s="598"/>
      <c r="AK90" s="599"/>
      <c r="AL90" s="598"/>
      <c r="AM90" s="599"/>
      <c r="AN90" s="598"/>
      <c r="AO90" s="599"/>
      <c r="AP90" s="598"/>
      <c r="AQ90" s="599"/>
      <c r="AS90" s="599"/>
      <c r="AU90" s="599"/>
      <c r="AW90" s="12"/>
    </row>
    <row r="91" spans="2:49" s="3" customFormat="1" ht="15" customHeight="1">
      <c r="B91" s="4"/>
      <c r="K91" s="599">
        <v>44622</v>
      </c>
      <c r="L91" s="598">
        <v>112634042775</v>
      </c>
      <c r="M91" s="599">
        <v>44622</v>
      </c>
      <c r="N91" s="598">
        <v>168620757490</v>
      </c>
      <c r="O91" s="599">
        <v>44622</v>
      </c>
      <c r="P91" s="598">
        <v>145052892840</v>
      </c>
      <c r="Q91" s="599">
        <v>44622</v>
      </c>
      <c r="R91" s="598">
        <v>68520000000</v>
      </c>
      <c r="S91" s="599"/>
      <c r="T91" s="598"/>
      <c r="U91" s="599"/>
      <c r="V91" s="598"/>
      <c r="W91" s="599"/>
      <c r="X91" s="598"/>
      <c r="Y91" s="599"/>
      <c r="Z91" s="598"/>
      <c r="AA91" s="599"/>
      <c r="AB91" s="598"/>
      <c r="AC91" s="599"/>
      <c r="AD91" s="598"/>
      <c r="AE91" s="599"/>
      <c r="AF91" s="598"/>
      <c r="AG91" s="599"/>
      <c r="AH91" s="598"/>
      <c r="AI91" s="599"/>
      <c r="AJ91" s="598"/>
      <c r="AK91" s="599"/>
      <c r="AL91" s="598"/>
      <c r="AM91" s="599"/>
      <c r="AN91" s="598"/>
      <c r="AO91" s="599"/>
      <c r="AP91" s="598"/>
      <c r="AQ91" s="599"/>
      <c r="AS91" s="599"/>
      <c r="AU91" s="599"/>
      <c r="AW91" s="12"/>
    </row>
    <row r="92" spans="2:49" s="3" customFormat="1" ht="15" customHeight="1">
      <c r="B92" s="4"/>
      <c r="K92" s="599">
        <v>44620</v>
      </c>
      <c r="L92" s="598">
        <v>109886871000</v>
      </c>
      <c r="M92" s="599">
        <v>44620</v>
      </c>
      <c r="N92" s="598">
        <v>163823580890</v>
      </c>
      <c r="O92" s="599">
        <v>44620</v>
      </c>
      <c r="P92" s="598">
        <v>142448711640</v>
      </c>
      <c r="Q92" s="599">
        <v>44620</v>
      </c>
      <c r="R92" s="598">
        <v>68640000000</v>
      </c>
      <c r="S92" s="599"/>
      <c r="T92" s="598"/>
      <c r="U92" s="599"/>
      <c r="V92" s="598"/>
      <c r="W92" s="599"/>
      <c r="X92" s="598"/>
      <c r="Y92" s="599"/>
      <c r="Z92" s="598"/>
      <c r="AA92" s="599"/>
      <c r="AB92" s="598"/>
      <c r="AC92" s="599"/>
      <c r="AD92" s="598"/>
      <c r="AE92" s="599"/>
      <c r="AF92" s="598"/>
      <c r="AG92" s="599"/>
      <c r="AH92" s="598"/>
      <c r="AI92" s="599"/>
      <c r="AJ92" s="598"/>
      <c r="AK92" s="599"/>
      <c r="AL92" s="598"/>
      <c r="AM92" s="599"/>
      <c r="AN92" s="598"/>
      <c r="AO92" s="599"/>
      <c r="AP92" s="598"/>
      <c r="AQ92" s="599"/>
      <c r="AS92" s="599"/>
      <c r="AU92" s="599"/>
      <c r="AW92" s="12"/>
    </row>
    <row r="93" spans="2:49" s="3" customFormat="1" ht="15" customHeight="1">
      <c r="B93" s="4"/>
      <c r="K93" s="599">
        <v>44617</v>
      </c>
      <c r="L93" s="598">
        <v>109447323516</v>
      </c>
      <c r="M93" s="599">
        <v>44617</v>
      </c>
      <c r="N93" s="598">
        <v>160945274930</v>
      </c>
      <c r="O93" s="599">
        <v>44617</v>
      </c>
      <c r="P93" s="598">
        <v>142188293520</v>
      </c>
      <c r="Q93" s="599">
        <v>44617</v>
      </c>
      <c r="R93" s="598">
        <v>69840000000</v>
      </c>
      <c r="S93" s="599"/>
      <c r="T93" s="598"/>
      <c r="U93" s="599"/>
      <c r="V93" s="598"/>
      <c r="W93" s="599"/>
      <c r="X93" s="598"/>
      <c r="Y93" s="599"/>
      <c r="Z93" s="598"/>
      <c r="AA93" s="599"/>
      <c r="AB93" s="598"/>
      <c r="AC93" s="599"/>
      <c r="AD93" s="598"/>
      <c r="AE93" s="599"/>
      <c r="AF93" s="598"/>
      <c r="AG93" s="599"/>
      <c r="AH93" s="598"/>
      <c r="AI93" s="599"/>
      <c r="AJ93" s="598"/>
      <c r="AK93" s="599"/>
      <c r="AL93" s="598"/>
      <c r="AM93" s="599"/>
      <c r="AN93" s="598"/>
      <c r="AO93" s="599"/>
      <c r="AP93" s="598"/>
      <c r="AQ93" s="599"/>
      <c r="AS93" s="599"/>
      <c r="AU93" s="599"/>
      <c r="AW93" s="12"/>
    </row>
    <row r="94" spans="2:49" s="3" customFormat="1" ht="15" customHeight="1">
      <c r="B94" s="4"/>
      <c r="K94" s="599">
        <v>44616</v>
      </c>
      <c r="L94" s="598">
        <v>106480377999</v>
      </c>
      <c r="M94" s="599">
        <v>44616</v>
      </c>
      <c r="N94" s="598">
        <v>159266263120</v>
      </c>
      <c r="O94" s="599">
        <v>44616</v>
      </c>
      <c r="P94" s="598">
        <v>140886202920</v>
      </c>
      <c r="Q94" s="599">
        <v>44616</v>
      </c>
      <c r="R94" s="598">
        <v>68520000000</v>
      </c>
      <c r="S94" s="599"/>
      <c r="T94" s="598"/>
      <c r="U94" s="599"/>
      <c r="V94" s="598"/>
      <c r="W94" s="599"/>
      <c r="X94" s="598"/>
      <c r="Y94" s="599"/>
      <c r="Z94" s="598"/>
      <c r="AA94" s="599"/>
      <c r="AB94" s="598"/>
      <c r="AC94" s="599"/>
      <c r="AD94" s="598"/>
      <c r="AE94" s="599"/>
      <c r="AF94" s="598"/>
      <c r="AG94" s="599"/>
      <c r="AH94" s="598"/>
      <c r="AI94" s="599"/>
      <c r="AJ94" s="598"/>
      <c r="AK94" s="599"/>
      <c r="AL94" s="598"/>
      <c r="AM94" s="599"/>
      <c r="AN94" s="598"/>
      <c r="AO94" s="599"/>
      <c r="AP94" s="598"/>
      <c r="AQ94" s="599"/>
      <c r="AS94" s="599"/>
      <c r="AU94" s="599"/>
      <c r="AW94" s="12"/>
    </row>
    <row r="95" spans="2:49" s="3" customFormat="1" ht="15" customHeight="1">
      <c r="B95" s="4"/>
      <c r="K95" s="599">
        <v>44615</v>
      </c>
      <c r="L95" s="598">
        <v>110985739710</v>
      </c>
      <c r="M95" s="599">
        <v>44615</v>
      </c>
      <c r="N95" s="598">
        <v>165982310360</v>
      </c>
      <c r="O95" s="599">
        <v>44615</v>
      </c>
      <c r="P95" s="598">
        <v>141407039160</v>
      </c>
      <c r="Q95" s="599">
        <v>44615</v>
      </c>
      <c r="R95" s="598">
        <v>69120000000</v>
      </c>
      <c r="S95" s="599"/>
      <c r="T95" s="598"/>
      <c r="U95" s="599"/>
      <c r="V95" s="598"/>
      <c r="W95" s="599"/>
      <c r="X95" s="598"/>
      <c r="Y95" s="599"/>
      <c r="Z95" s="598"/>
      <c r="AA95" s="599"/>
      <c r="AB95" s="598"/>
      <c r="AC95" s="599"/>
      <c r="AD95" s="598"/>
      <c r="AE95" s="599"/>
      <c r="AF95" s="598"/>
      <c r="AG95" s="599"/>
      <c r="AH95" s="598"/>
      <c r="AI95" s="599"/>
      <c r="AJ95" s="598"/>
      <c r="AK95" s="599"/>
      <c r="AL95" s="598"/>
      <c r="AM95" s="599"/>
      <c r="AN95" s="598"/>
      <c r="AO95" s="599"/>
      <c r="AP95" s="598"/>
      <c r="AQ95" s="599"/>
      <c r="AS95" s="599"/>
      <c r="AU95" s="599"/>
      <c r="AW95" s="12"/>
    </row>
    <row r="96" spans="2:49" s="3" customFormat="1" ht="15" customHeight="1">
      <c r="B96" s="4"/>
      <c r="K96" s="599">
        <v>44614</v>
      </c>
      <c r="L96" s="598">
        <v>111535174065</v>
      </c>
      <c r="M96" s="599">
        <v>44614</v>
      </c>
      <c r="N96" s="598">
        <v>164303298550</v>
      </c>
      <c r="O96" s="599">
        <v>44614</v>
      </c>
      <c r="P96" s="598">
        <v>140625784800</v>
      </c>
      <c r="Q96" s="599">
        <v>44614</v>
      </c>
      <c r="R96" s="598">
        <v>67800000000</v>
      </c>
      <c r="S96" s="599"/>
      <c r="T96" s="598"/>
      <c r="U96" s="599"/>
      <c r="V96" s="598"/>
      <c r="W96" s="599"/>
      <c r="X96" s="598"/>
      <c r="Y96" s="599"/>
      <c r="Z96" s="598"/>
      <c r="AA96" s="599"/>
      <c r="AB96" s="598"/>
      <c r="AC96" s="599"/>
      <c r="AD96" s="598"/>
      <c r="AE96" s="599"/>
      <c r="AF96" s="598"/>
      <c r="AG96" s="599"/>
      <c r="AH96" s="598"/>
      <c r="AI96" s="599"/>
      <c r="AJ96" s="598"/>
      <c r="AK96" s="599"/>
      <c r="AL96" s="598"/>
      <c r="AM96" s="599"/>
      <c r="AN96" s="598"/>
      <c r="AO96" s="599"/>
      <c r="AP96" s="598"/>
      <c r="AQ96" s="599"/>
      <c r="AS96" s="599"/>
      <c r="AU96" s="599"/>
      <c r="AW96" s="12"/>
    </row>
    <row r="97" spans="2:49" s="3" customFormat="1" ht="15" customHeight="1">
      <c r="B97" s="4"/>
      <c r="K97" s="599">
        <v>44613</v>
      </c>
      <c r="L97" s="598">
        <v>116480083260</v>
      </c>
      <c r="M97" s="599">
        <v>44613</v>
      </c>
      <c r="N97" s="598">
        <v>169820051640</v>
      </c>
      <c r="O97" s="599">
        <v>44613</v>
      </c>
      <c r="P97" s="598">
        <v>143229966000</v>
      </c>
      <c r="Q97" s="599">
        <v>44613</v>
      </c>
      <c r="R97" s="598">
        <v>68520000000</v>
      </c>
      <c r="S97" s="599"/>
      <c r="T97" s="598"/>
      <c r="U97" s="599"/>
      <c r="V97" s="598"/>
      <c r="W97" s="599"/>
      <c r="X97" s="598"/>
      <c r="Y97" s="599"/>
      <c r="Z97" s="598"/>
      <c r="AA97" s="599"/>
      <c r="AB97" s="598"/>
      <c r="AC97" s="599"/>
      <c r="AD97" s="598"/>
      <c r="AE97" s="599"/>
      <c r="AF97" s="598"/>
      <c r="AG97" s="599"/>
      <c r="AH97" s="598"/>
      <c r="AI97" s="599"/>
      <c r="AJ97" s="598"/>
      <c r="AK97" s="599"/>
      <c r="AL97" s="598"/>
      <c r="AM97" s="599"/>
      <c r="AN97" s="598"/>
      <c r="AO97" s="599"/>
      <c r="AP97" s="598"/>
      <c r="AQ97" s="599"/>
      <c r="AS97" s="599"/>
      <c r="AU97" s="599"/>
      <c r="AW97" s="12"/>
    </row>
    <row r="98" spans="2:49" s="3" customFormat="1" ht="15" customHeight="1">
      <c r="B98" s="4"/>
      <c r="K98" s="599">
        <v>44610</v>
      </c>
      <c r="L98" s="598">
        <v>112084608420</v>
      </c>
      <c r="M98" s="599">
        <v>44610</v>
      </c>
      <c r="N98" s="598">
        <v>170059910470</v>
      </c>
      <c r="O98" s="599">
        <v>44610</v>
      </c>
      <c r="P98" s="598">
        <v>143229966000</v>
      </c>
      <c r="Q98" s="599">
        <v>44610</v>
      </c>
      <c r="R98" s="598">
        <v>66360000000</v>
      </c>
      <c r="S98" s="599"/>
      <c r="T98" s="598"/>
      <c r="U98" s="599"/>
      <c r="V98" s="598"/>
      <c r="W98" s="599"/>
      <c r="X98" s="598"/>
      <c r="Y98" s="599"/>
      <c r="Z98" s="598"/>
      <c r="AA98" s="599"/>
      <c r="AB98" s="598"/>
      <c r="AC98" s="599"/>
      <c r="AD98" s="598"/>
      <c r="AE98" s="599"/>
      <c r="AF98" s="598"/>
      <c r="AG98" s="599"/>
      <c r="AH98" s="598"/>
      <c r="AI98" s="599"/>
      <c r="AJ98" s="598"/>
      <c r="AK98" s="599"/>
      <c r="AL98" s="598"/>
      <c r="AM98" s="599"/>
      <c r="AN98" s="598"/>
      <c r="AO98" s="599"/>
      <c r="AP98" s="598"/>
      <c r="AQ98" s="599"/>
      <c r="AS98" s="599"/>
      <c r="AU98" s="599"/>
      <c r="AW98" s="12"/>
    </row>
    <row r="99" spans="2:49" s="3" customFormat="1" ht="15" customHeight="1">
      <c r="B99" s="4"/>
      <c r="K99" s="599">
        <v>44609</v>
      </c>
      <c r="L99" s="598">
        <v>112634042775</v>
      </c>
      <c r="M99" s="599">
        <v>44609</v>
      </c>
      <c r="N99" s="598">
        <v>166462028020</v>
      </c>
      <c r="O99" s="599">
        <v>44609</v>
      </c>
      <c r="P99" s="598">
        <v>141927875400</v>
      </c>
      <c r="Q99" s="599">
        <v>44609</v>
      </c>
      <c r="R99" s="598">
        <v>66840000000</v>
      </c>
      <c r="S99" s="599"/>
      <c r="T99" s="598"/>
      <c r="U99" s="599"/>
      <c r="V99" s="598"/>
      <c r="W99" s="599"/>
      <c r="X99" s="598"/>
      <c r="Y99" s="599"/>
      <c r="Z99" s="598"/>
      <c r="AA99" s="599"/>
      <c r="AB99" s="598"/>
      <c r="AC99" s="599"/>
      <c r="AD99" s="598"/>
      <c r="AE99" s="599"/>
      <c r="AF99" s="598"/>
      <c r="AG99" s="599"/>
      <c r="AH99" s="598"/>
      <c r="AI99" s="599"/>
      <c r="AJ99" s="598"/>
      <c r="AK99" s="599"/>
      <c r="AL99" s="598"/>
      <c r="AM99" s="599"/>
      <c r="AN99" s="598"/>
      <c r="AO99" s="599"/>
      <c r="AP99" s="598"/>
      <c r="AQ99" s="599"/>
      <c r="AS99" s="599"/>
      <c r="AU99" s="599"/>
      <c r="AW99" s="12"/>
    </row>
    <row r="100" spans="2:49" s="3" customFormat="1" ht="15" customHeight="1">
      <c r="B100" s="4"/>
      <c r="K100" s="599">
        <v>44608</v>
      </c>
      <c r="L100" s="598">
        <v>113183477130</v>
      </c>
      <c r="M100" s="599">
        <v>44608</v>
      </c>
      <c r="N100" s="598">
        <v>165742451530</v>
      </c>
      <c r="O100" s="599">
        <v>44608</v>
      </c>
      <c r="P100" s="598">
        <v>140625784800</v>
      </c>
      <c r="Q100" s="599">
        <v>44608</v>
      </c>
      <c r="R100" s="598">
        <v>64800000000</v>
      </c>
      <c r="S100" s="599"/>
      <c r="T100" s="598"/>
      <c r="U100" s="599"/>
      <c r="V100" s="598"/>
      <c r="W100" s="599"/>
      <c r="X100" s="598"/>
      <c r="Y100" s="599"/>
      <c r="Z100" s="598"/>
      <c r="AA100" s="599"/>
      <c r="AB100" s="598"/>
      <c r="AC100" s="599"/>
      <c r="AD100" s="598"/>
      <c r="AE100" s="599"/>
      <c r="AF100" s="598"/>
      <c r="AG100" s="599"/>
      <c r="AH100" s="598"/>
      <c r="AI100" s="599"/>
      <c r="AJ100" s="598"/>
      <c r="AK100" s="599"/>
      <c r="AL100" s="598"/>
      <c r="AM100" s="599"/>
      <c r="AN100" s="598"/>
      <c r="AO100" s="599"/>
      <c r="AP100" s="598"/>
      <c r="AQ100" s="599"/>
      <c r="AS100" s="599"/>
      <c r="AU100" s="599"/>
      <c r="AW100" s="12"/>
    </row>
    <row r="101" spans="2:49" s="3" customFormat="1" ht="15" customHeight="1">
      <c r="B101" s="4"/>
      <c r="K101" s="599">
        <v>44607</v>
      </c>
      <c r="L101" s="598">
        <v>108897889161</v>
      </c>
      <c r="M101" s="599">
        <v>44607</v>
      </c>
      <c r="N101" s="598">
        <v>159506121950</v>
      </c>
      <c r="O101" s="599">
        <v>44607</v>
      </c>
      <c r="P101" s="598">
        <v>138282021720</v>
      </c>
      <c r="Q101" s="599">
        <v>44607</v>
      </c>
      <c r="R101" s="598">
        <v>63720000000</v>
      </c>
      <c r="S101" s="599"/>
      <c r="T101" s="598"/>
      <c r="U101" s="599"/>
      <c r="V101" s="598"/>
      <c r="W101" s="599"/>
      <c r="X101" s="598"/>
      <c r="Y101" s="599"/>
      <c r="Z101" s="598"/>
      <c r="AA101" s="599"/>
      <c r="AB101" s="598"/>
      <c r="AC101" s="599"/>
      <c r="AD101" s="598"/>
      <c r="AE101" s="599"/>
      <c r="AF101" s="598"/>
      <c r="AG101" s="599"/>
      <c r="AH101" s="598"/>
      <c r="AI101" s="599"/>
      <c r="AJ101" s="598"/>
      <c r="AK101" s="599"/>
      <c r="AL101" s="598"/>
      <c r="AM101" s="599"/>
      <c r="AN101" s="598"/>
      <c r="AO101" s="599"/>
      <c r="AP101" s="598"/>
      <c r="AQ101" s="599"/>
      <c r="AS101" s="599"/>
      <c r="AU101" s="599"/>
      <c r="AW101" s="12"/>
    </row>
    <row r="102" spans="2:49" s="3" customFormat="1" ht="15" customHeight="1">
      <c r="B102" s="4"/>
      <c r="K102" s="599">
        <v>44606</v>
      </c>
      <c r="L102" s="598">
        <v>106590264870</v>
      </c>
      <c r="M102" s="599">
        <v>44606</v>
      </c>
      <c r="N102" s="598">
        <v>162144569080</v>
      </c>
      <c r="O102" s="599">
        <v>44606</v>
      </c>
      <c r="P102" s="598">
        <v>138282021720</v>
      </c>
      <c r="Q102" s="599">
        <v>44606</v>
      </c>
      <c r="R102" s="598">
        <v>63480000000</v>
      </c>
      <c r="S102" s="599"/>
      <c r="T102" s="598"/>
      <c r="U102" s="599"/>
      <c r="V102" s="598"/>
      <c r="W102" s="599"/>
      <c r="X102" s="598"/>
      <c r="Y102" s="599"/>
      <c r="Z102" s="598"/>
      <c r="AA102" s="599"/>
      <c r="AB102" s="598"/>
      <c r="AC102" s="599"/>
      <c r="AD102" s="598"/>
      <c r="AE102" s="599"/>
      <c r="AF102" s="598"/>
      <c r="AG102" s="599"/>
      <c r="AH102" s="598"/>
      <c r="AI102" s="599"/>
      <c r="AJ102" s="598"/>
      <c r="AK102" s="599"/>
      <c r="AL102" s="598"/>
      <c r="AM102" s="599"/>
      <c r="AN102" s="598"/>
      <c r="AO102" s="599"/>
      <c r="AP102" s="598"/>
      <c r="AQ102" s="599"/>
      <c r="AS102" s="599"/>
      <c r="AU102" s="599"/>
      <c r="AW102" s="12"/>
    </row>
    <row r="103" spans="2:49" s="3" customFormat="1" ht="15" customHeight="1">
      <c r="B103" s="4"/>
      <c r="K103" s="599">
        <v>44603</v>
      </c>
      <c r="L103" s="598">
        <v>110436305355</v>
      </c>
      <c r="M103" s="599">
        <v>44603</v>
      </c>
      <c r="N103" s="598">
        <v>163583722060</v>
      </c>
      <c r="O103" s="599">
        <v>44603</v>
      </c>
      <c r="P103" s="598">
        <v>141667457280</v>
      </c>
      <c r="Q103" s="599">
        <v>44603</v>
      </c>
      <c r="R103" s="598">
        <v>65400000000</v>
      </c>
      <c r="S103" s="599"/>
      <c r="T103" s="598"/>
      <c r="U103" s="599"/>
      <c r="V103" s="598"/>
      <c r="W103" s="599"/>
      <c r="X103" s="598"/>
      <c r="Y103" s="599"/>
      <c r="Z103" s="598"/>
      <c r="AA103" s="599"/>
      <c r="AB103" s="598"/>
      <c r="AC103" s="599"/>
      <c r="AD103" s="598"/>
      <c r="AE103" s="599"/>
      <c r="AF103" s="598"/>
      <c r="AG103" s="599"/>
      <c r="AH103" s="598"/>
      <c r="AI103" s="599"/>
      <c r="AJ103" s="598"/>
      <c r="AK103" s="599"/>
      <c r="AL103" s="598"/>
      <c r="AM103" s="599"/>
      <c r="AN103" s="598"/>
      <c r="AO103" s="599"/>
      <c r="AP103" s="598"/>
      <c r="AQ103" s="599"/>
      <c r="AS103" s="599"/>
      <c r="AU103" s="599"/>
      <c r="AW103" s="12"/>
    </row>
    <row r="104" spans="2:49" s="3" customFormat="1" ht="15" customHeight="1">
      <c r="B104" s="4"/>
      <c r="K104" s="599">
        <v>44602</v>
      </c>
      <c r="L104" s="598">
        <v>114282345840</v>
      </c>
      <c r="M104" s="599">
        <v>44602</v>
      </c>
      <c r="N104" s="598">
        <v>169820051640</v>
      </c>
      <c r="O104" s="599">
        <v>44602</v>
      </c>
      <c r="P104" s="598">
        <v>144532056600</v>
      </c>
      <c r="Q104" s="599">
        <v>44602</v>
      </c>
      <c r="R104" s="598">
        <v>66720000000</v>
      </c>
      <c r="S104" s="599"/>
      <c r="T104" s="598"/>
      <c r="U104" s="599"/>
      <c r="V104" s="598"/>
      <c r="W104" s="599"/>
      <c r="X104" s="598"/>
      <c r="Y104" s="599"/>
      <c r="Z104" s="598"/>
      <c r="AA104" s="599"/>
      <c r="AB104" s="598"/>
      <c r="AC104" s="599"/>
      <c r="AD104" s="598"/>
      <c r="AE104" s="599"/>
      <c r="AF104" s="598"/>
      <c r="AG104" s="599"/>
      <c r="AH104" s="598"/>
      <c r="AI104" s="599"/>
      <c r="AJ104" s="598"/>
      <c r="AK104" s="599"/>
      <c r="AL104" s="598"/>
      <c r="AM104" s="599"/>
      <c r="AN104" s="598"/>
      <c r="AO104" s="599"/>
      <c r="AP104" s="598"/>
      <c r="AQ104" s="599"/>
      <c r="AS104" s="599"/>
      <c r="AU104" s="599"/>
      <c r="AW104" s="12"/>
    </row>
    <row r="105" spans="2:49" s="3" customFormat="1" ht="15" customHeight="1">
      <c r="B105" s="4"/>
      <c r="K105" s="599">
        <v>44601</v>
      </c>
      <c r="L105" s="598">
        <v>117029517615</v>
      </c>
      <c r="M105" s="599">
        <v>44601</v>
      </c>
      <c r="N105" s="598">
        <v>167901181000</v>
      </c>
      <c r="O105" s="599">
        <v>44601</v>
      </c>
      <c r="P105" s="598">
        <v>146615401560</v>
      </c>
      <c r="Q105" s="599">
        <v>44601</v>
      </c>
      <c r="R105" s="598">
        <v>67320000000</v>
      </c>
      <c r="S105" s="599"/>
      <c r="T105" s="598"/>
      <c r="U105" s="599"/>
      <c r="V105" s="598"/>
      <c r="W105" s="599"/>
      <c r="X105" s="598"/>
      <c r="Y105" s="599"/>
      <c r="Z105" s="598"/>
      <c r="AA105" s="599"/>
      <c r="AB105" s="598"/>
      <c r="AC105" s="599"/>
      <c r="AD105" s="598"/>
      <c r="AE105" s="599"/>
      <c r="AF105" s="598"/>
      <c r="AG105" s="599"/>
      <c r="AH105" s="598"/>
      <c r="AI105" s="599"/>
      <c r="AJ105" s="598"/>
      <c r="AK105" s="599"/>
      <c r="AL105" s="598"/>
      <c r="AM105" s="599"/>
      <c r="AN105" s="598"/>
      <c r="AO105" s="599"/>
      <c r="AP105" s="598"/>
      <c r="AQ105" s="599"/>
      <c r="AS105" s="599"/>
      <c r="AU105" s="599"/>
      <c r="AW105" s="12"/>
    </row>
    <row r="106" spans="2:49" s="3" customFormat="1" ht="15" customHeight="1">
      <c r="B106" s="4"/>
      <c r="K106" s="599">
        <v>44600</v>
      </c>
      <c r="L106" s="598">
        <v>95964658965</v>
      </c>
      <c r="M106" s="599">
        <v>44600</v>
      </c>
      <c r="N106" s="598">
        <v>166462028020</v>
      </c>
      <c r="O106" s="599">
        <v>44600</v>
      </c>
      <c r="P106" s="598">
        <v>146615401560</v>
      </c>
      <c r="Q106" s="599">
        <v>44600</v>
      </c>
      <c r="R106" s="598">
        <v>66840000000</v>
      </c>
      <c r="S106" s="599"/>
      <c r="T106" s="598"/>
      <c r="U106" s="599"/>
      <c r="V106" s="598"/>
      <c r="W106" s="599"/>
      <c r="X106" s="598"/>
      <c r="Y106" s="599"/>
      <c r="Z106" s="598"/>
      <c r="AA106" s="599"/>
      <c r="AB106" s="598"/>
      <c r="AC106" s="599"/>
      <c r="AD106" s="598"/>
      <c r="AE106" s="599"/>
      <c r="AF106" s="598"/>
      <c r="AG106" s="599"/>
      <c r="AH106" s="598"/>
      <c r="AI106" s="599"/>
      <c r="AJ106" s="598"/>
      <c r="AK106" s="599"/>
      <c r="AL106" s="598"/>
      <c r="AM106" s="599"/>
      <c r="AN106" s="598"/>
      <c r="AO106" s="599"/>
      <c r="AP106" s="598"/>
      <c r="AQ106" s="599"/>
      <c r="AS106" s="599"/>
      <c r="AU106" s="599"/>
      <c r="AW106" s="12"/>
    </row>
    <row r="107" spans="2:49" s="3" customFormat="1" ht="15" customHeight="1">
      <c r="B107" s="4"/>
      <c r="K107" s="599">
        <v>44599</v>
      </c>
      <c r="L107" s="598">
        <v>91909814220</v>
      </c>
      <c r="M107" s="599">
        <v>44599</v>
      </c>
      <c r="N107" s="598">
        <v>166222169190</v>
      </c>
      <c r="O107" s="599">
        <v>44599</v>
      </c>
      <c r="P107" s="598">
        <v>146615401560</v>
      </c>
      <c r="Q107" s="599">
        <v>44599</v>
      </c>
      <c r="R107" s="598">
        <v>67320000000</v>
      </c>
      <c r="S107" s="599"/>
      <c r="T107" s="598"/>
      <c r="U107" s="599"/>
      <c r="V107" s="598"/>
      <c r="W107" s="599"/>
      <c r="X107" s="598"/>
      <c r="Y107" s="599"/>
      <c r="Z107" s="598"/>
      <c r="AA107" s="599"/>
      <c r="AB107" s="598"/>
      <c r="AC107" s="599"/>
      <c r="AD107" s="598"/>
      <c r="AE107" s="599"/>
      <c r="AF107" s="598"/>
      <c r="AG107" s="599"/>
      <c r="AH107" s="598"/>
      <c r="AI107" s="599"/>
      <c r="AJ107" s="598"/>
      <c r="AK107" s="599"/>
      <c r="AL107" s="598"/>
      <c r="AM107" s="599"/>
      <c r="AN107" s="598"/>
      <c r="AO107" s="599"/>
      <c r="AP107" s="598"/>
      <c r="AQ107" s="599"/>
      <c r="AS107" s="599"/>
      <c r="AU107" s="599"/>
      <c r="AW107" s="12"/>
    </row>
    <row r="108" spans="2:49" s="3" customFormat="1" ht="15" customHeight="1">
      <c r="B108" s="4"/>
      <c r="K108" s="599">
        <v>44596</v>
      </c>
      <c r="L108" s="598">
        <v>93261429135</v>
      </c>
      <c r="M108" s="599">
        <v>44596</v>
      </c>
      <c r="N108" s="598">
        <v>169340333980</v>
      </c>
      <c r="O108" s="599">
        <v>44596</v>
      </c>
      <c r="P108" s="598">
        <v>146354983440</v>
      </c>
      <c r="Q108" s="599">
        <v>44596</v>
      </c>
      <c r="R108" s="598">
        <v>67920000000</v>
      </c>
      <c r="S108" s="599"/>
      <c r="T108" s="598"/>
      <c r="U108" s="599"/>
      <c r="V108" s="598"/>
      <c r="W108" s="599"/>
      <c r="X108" s="598"/>
      <c r="Y108" s="599"/>
      <c r="Z108" s="598"/>
      <c r="AA108" s="599"/>
      <c r="AB108" s="598"/>
      <c r="AC108" s="599"/>
      <c r="AD108" s="598"/>
      <c r="AE108" s="599"/>
      <c r="AF108" s="598"/>
      <c r="AG108" s="599"/>
      <c r="AH108" s="598"/>
      <c r="AI108" s="599"/>
      <c r="AJ108" s="598"/>
      <c r="AK108" s="599"/>
      <c r="AL108" s="598"/>
      <c r="AM108" s="599"/>
      <c r="AN108" s="598"/>
      <c r="AO108" s="599"/>
      <c r="AP108" s="598"/>
      <c r="AQ108" s="599"/>
      <c r="AS108" s="599"/>
      <c r="AU108" s="599"/>
      <c r="AW108" s="12"/>
    </row>
    <row r="109" spans="2:49" s="3" customFormat="1" ht="15" customHeight="1">
      <c r="B109" s="4"/>
      <c r="K109" s="599">
        <v>44595</v>
      </c>
      <c r="L109" s="598">
        <v>91459275915</v>
      </c>
      <c r="M109" s="599">
        <v>44595</v>
      </c>
      <c r="N109" s="598">
        <v>159745980780</v>
      </c>
      <c r="O109" s="599">
        <v>44595</v>
      </c>
      <c r="P109" s="598">
        <v>145834147200</v>
      </c>
      <c r="Q109" s="599">
        <v>44595</v>
      </c>
      <c r="R109" s="598">
        <v>66360000000</v>
      </c>
      <c r="S109" s="599"/>
      <c r="T109" s="598"/>
      <c r="U109" s="599"/>
      <c r="V109" s="598"/>
      <c r="W109" s="599"/>
      <c r="X109" s="598"/>
      <c r="Y109" s="599"/>
      <c r="Z109" s="598"/>
      <c r="AA109" s="599"/>
      <c r="AB109" s="598"/>
      <c r="AC109" s="599"/>
      <c r="AD109" s="598"/>
      <c r="AE109" s="599"/>
      <c r="AF109" s="598"/>
      <c r="AG109" s="599"/>
      <c r="AH109" s="598"/>
      <c r="AI109" s="599"/>
      <c r="AJ109" s="598"/>
      <c r="AK109" s="599"/>
      <c r="AL109" s="598"/>
      <c r="AM109" s="599"/>
      <c r="AN109" s="598"/>
      <c r="AO109" s="599"/>
      <c r="AP109" s="598"/>
      <c r="AQ109" s="599"/>
      <c r="AS109" s="599"/>
      <c r="AU109" s="599"/>
      <c r="AW109" s="12"/>
    </row>
    <row r="110" spans="2:49" s="3" customFormat="1" ht="15" customHeight="1">
      <c r="B110" s="4"/>
      <c r="K110" s="599">
        <v>44589</v>
      </c>
      <c r="L110" s="598">
        <v>90558199305</v>
      </c>
      <c r="M110" s="599">
        <v>44589</v>
      </c>
      <c r="N110" s="598">
        <v>152310357050</v>
      </c>
      <c r="O110" s="599">
        <v>44589</v>
      </c>
      <c r="P110" s="598">
        <v>143750802240</v>
      </c>
      <c r="Q110" s="599">
        <v>44589</v>
      </c>
      <c r="R110" s="598">
        <v>63480000000</v>
      </c>
      <c r="S110" s="599"/>
      <c r="T110" s="598"/>
      <c r="U110" s="599"/>
      <c r="V110" s="598"/>
      <c r="W110" s="599"/>
      <c r="X110" s="598"/>
      <c r="Y110" s="599"/>
      <c r="Z110" s="598"/>
      <c r="AA110" s="599"/>
      <c r="AB110" s="598"/>
      <c r="AC110" s="599"/>
      <c r="AD110" s="598"/>
      <c r="AE110" s="599"/>
      <c r="AF110" s="598"/>
      <c r="AG110" s="599"/>
      <c r="AH110" s="598"/>
      <c r="AI110" s="599"/>
      <c r="AJ110" s="598"/>
      <c r="AK110" s="599"/>
      <c r="AL110" s="598"/>
      <c r="AM110" s="599"/>
      <c r="AN110" s="598"/>
      <c r="AO110" s="599"/>
      <c r="AP110" s="598"/>
      <c r="AQ110" s="599"/>
      <c r="AS110" s="599"/>
      <c r="AU110" s="599"/>
      <c r="AW110" s="12"/>
    </row>
    <row r="111" spans="2:49" s="3" customFormat="1" ht="15" customHeight="1">
      <c r="B111" s="4"/>
      <c r="K111" s="599">
        <v>44588</v>
      </c>
      <c r="L111" s="598">
        <v>86953892865</v>
      </c>
      <c r="M111" s="599">
        <v>44588</v>
      </c>
      <c r="N111" s="598">
        <v>146793603960</v>
      </c>
      <c r="O111" s="599">
        <v>44588</v>
      </c>
      <c r="P111" s="598">
        <v>133594495560</v>
      </c>
      <c r="Q111" s="599">
        <v>44588</v>
      </c>
      <c r="R111" s="598">
        <v>61920000000</v>
      </c>
      <c r="S111" s="599"/>
      <c r="T111" s="598"/>
      <c r="U111" s="599"/>
      <c r="V111" s="598"/>
      <c r="W111" s="599"/>
      <c r="X111" s="598"/>
      <c r="Y111" s="599"/>
      <c r="Z111" s="598"/>
      <c r="AA111" s="599"/>
      <c r="AB111" s="598"/>
      <c r="AC111" s="599"/>
      <c r="AD111" s="598"/>
      <c r="AE111" s="599"/>
      <c r="AF111" s="598"/>
      <c r="AG111" s="599"/>
      <c r="AH111" s="598"/>
      <c r="AI111" s="599"/>
      <c r="AJ111" s="598"/>
      <c r="AK111" s="599"/>
      <c r="AL111" s="598"/>
      <c r="AM111" s="599"/>
      <c r="AN111" s="598"/>
      <c r="AO111" s="599"/>
      <c r="AP111" s="598"/>
      <c r="AQ111" s="599"/>
      <c r="AS111" s="599"/>
      <c r="AU111" s="599"/>
      <c r="AW111" s="12"/>
    </row>
    <row r="112" spans="2:49" s="3" customFormat="1" ht="15" customHeight="1">
      <c r="B112" s="4"/>
      <c r="K112" s="599">
        <v>44587</v>
      </c>
      <c r="L112" s="598">
        <v>91459275915</v>
      </c>
      <c r="M112" s="599">
        <v>44587</v>
      </c>
      <c r="N112" s="598">
        <v>153269792370</v>
      </c>
      <c r="O112" s="599">
        <v>44587</v>
      </c>
      <c r="P112" s="598">
        <v>139323694200</v>
      </c>
      <c r="Q112" s="599">
        <v>44587</v>
      </c>
      <c r="R112" s="598">
        <v>64440000000</v>
      </c>
      <c r="S112" s="599"/>
      <c r="T112" s="598"/>
      <c r="U112" s="599"/>
      <c r="V112" s="598"/>
      <c r="W112" s="599"/>
      <c r="X112" s="598"/>
      <c r="Y112" s="599"/>
      <c r="Z112" s="598"/>
      <c r="AA112" s="599"/>
      <c r="AB112" s="598"/>
      <c r="AC112" s="599"/>
      <c r="AD112" s="598"/>
      <c r="AE112" s="599"/>
      <c r="AF112" s="598"/>
      <c r="AG112" s="599"/>
      <c r="AH112" s="598"/>
      <c r="AI112" s="599"/>
      <c r="AJ112" s="598"/>
      <c r="AK112" s="599"/>
      <c r="AL112" s="598"/>
      <c r="AM112" s="599"/>
      <c r="AN112" s="598"/>
      <c r="AO112" s="599"/>
      <c r="AP112" s="598"/>
      <c r="AQ112" s="599"/>
      <c r="AS112" s="599"/>
      <c r="AU112" s="599"/>
      <c r="AW112" s="12"/>
    </row>
    <row r="113" spans="2:49" s="3" customFormat="1" ht="15" customHeight="1">
      <c r="B113" s="4"/>
      <c r="K113" s="599">
        <v>44586</v>
      </c>
      <c r="L113" s="598">
        <v>91008737610</v>
      </c>
      <c r="M113" s="599">
        <v>44586</v>
      </c>
      <c r="N113" s="598">
        <v>154229227690</v>
      </c>
      <c r="O113" s="599">
        <v>44586</v>
      </c>
      <c r="P113" s="598">
        <v>136719513000</v>
      </c>
      <c r="Q113" s="599">
        <v>44586</v>
      </c>
      <c r="R113" s="598">
        <v>65160000000</v>
      </c>
      <c r="S113" s="599"/>
      <c r="T113" s="598"/>
      <c r="U113" s="599"/>
      <c r="V113" s="598"/>
      <c r="W113" s="599"/>
      <c r="X113" s="598"/>
      <c r="Y113" s="599"/>
      <c r="Z113" s="598"/>
      <c r="AA113" s="599"/>
      <c r="AB113" s="598"/>
      <c r="AC113" s="599"/>
      <c r="AD113" s="598"/>
      <c r="AE113" s="599"/>
      <c r="AF113" s="598"/>
      <c r="AG113" s="599"/>
      <c r="AH113" s="598"/>
      <c r="AI113" s="599"/>
      <c r="AJ113" s="598"/>
      <c r="AK113" s="599"/>
      <c r="AL113" s="598"/>
      <c r="AM113" s="599"/>
      <c r="AN113" s="598"/>
      <c r="AO113" s="599"/>
      <c r="AP113" s="598"/>
      <c r="AQ113" s="599"/>
      <c r="AS113" s="599"/>
      <c r="AU113" s="599"/>
      <c r="AW113" s="12"/>
    </row>
    <row r="114" spans="2:49" s="3" customFormat="1" ht="15" customHeight="1">
      <c r="B114" s="4"/>
      <c r="K114" s="599">
        <v>44585</v>
      </c>
      <c r="L114" s="598">
        <v>96415197270</v>
      </c>
      <c r="M114" s="599">
        <v>44585</v>
      </c>
      <c r="N114" s="598">
        <v>166941745680</v>
      </c>
      <c r="O114" s="599">
        <v>44585</v>
      </c>
      <c r="P114" s="598">
        <v>139323694200</v>
      </c>
      <c r="Q114" s="599">
        <v>44585</v>
      </c>
      <c r="R114" s="598">
        <v>68040000000</v>
      </c>
      <c r="S114" s="599"/>
      <c r="T114" s="598"/>
      <c r="U114" s="599"/>
      <c r="V114" s="598"/>
      <c r="W114" s="599"/>
      <c r="X114" s="598"/>
      <c r="Y114" s="599"/>
      <c r="Z114" s="598"/>
      <c r="AA114" s="599"/>
      <c r="AB114" s="598"/>
      <c r="AC114" s="599"/>
      <c r="AD114" s="598"/>
      <c r="AE114" s="599"/>
      <c r="AF114" s="598"/>
      <c r="AG114" s="599"/>
      <c r="AH114" s="598"/>
      <c r="AI114" s="599"/>
      <c r="AJ114" s="598"/>
      <c r="AK114" s="599"/>
      <c r="AL114" s="598"/>
      <c r="AM114" s="599"/>
      <c r="AN114" s="598"/>
      <c r="AO114" s="599"/>
      <c r="AP114" s="598"/>
      <c r="AQ114" s="599"/>
      <c r="AS114" s="599"/>
      <c r="AU114" s="599"/>
      <c r="AW114" s="12"/>
    </row>
    <row r="115" spans="2:49" s="3" customFormat="1" ht="15" customHeight="1">
      <c r="B115" s="4"/>
      <c r="K115" s="599">
        <v>44582</v>
      </c>
      <c r="L115" s="598">
        <v>103173271845</v>
      </c>
      <c r="M115" s="599">
        <v>44582</v>
      </c>
      <c r="N115" s="598">
        <v>176296240050</v>
      </c>
      <c r="O115" s="599">
        <v>44582</v>
      </c>
      <c r="P115" s="598">
        <v>144011220360</v>
      </c>
      <c r="Q115" s="599">
        <v>44582</v>
      </c>
      <c r="R115" s="598">
        <v>69120000000</v>
      </c>
      <c r="S115" s="599"/>
      <c r="T115" s="598"/>
      <c r="U115" s="599"/>
      <c r="V115" s="598"/>
      <c r="W115" s="599"/>
      <c r="X115" s="598"/>
      <c r="Y115" s="599"/>
      <c r="Z115" s="598"/>
      <c r="AA115" s="599"/>
      <c r="AB115" s="598"/>
      <c r="AC115" s="599"/>
      <c r="AD115" s="598"/>
      <c r="AE115" s="599"/>
      <c r="AF115" s="598"/>
      <c r="AG115" s="599"/>
      <c r="AH115" s="598"/>
      <c r="AI115" s="599"/>
      <c r="AJ115" s="598"/>
      <c r="AK115" s="599"/>
      <c r="AL115" s="598"/>
      <c r="AM115" s="599"/>
      <c r="AN115" s="598"/>
      <c r="AO115" s="599"/>
      <c r="AP115" s="598"/>
      <c r="AQ115" s="599"/>
      <c r="AS115" s="599"/>
      <c r="AU115" s="599"/>
      <c r="AW115" s="12"/>
    </row>
    <row r="116" spans="2:49" s="3" customFormat="1" ht="15" customHeight="1">
      <c r="B116" s="4"/>
      <c r="K116" s="599">
        <v>44581</v>
      </c>
      <c r="L116" s="598">
        <v>107678654895</v>
      </c>
      <c r="M116" s="599">
        <v>44581</v>
      </c>
      <c r="N116" s="598">
        <v>177735393030</v>
      </c>
      <c r="O116" s="599">
        <v>44581</v>
      </c>
      <c r="P116" s="598">
        <v>147136237800</v>
      </c>
      <c r="Q116" s="599">
        <v>44581</v>
      </c>
      <c r="R116" s="598">
        <v>70080000000</v>
      </c>
      <c r="S116" s="599"/>
      <c r="T116" s="598"/>
      <c r="U116" s="599"/>
      <c r="V116" s="598"/>
      <c r="W116" s="599"/>
      <c r="X116" s="598"/>
      <c r="Y116" s="599"/>
      <c r="Z116" s="598"/>
      <c r="AA116" s="599"/>
      <c r="AB116" s="598"/>
      <c r="AC116" s="599"/>
      <c r="AD116" s="598"/>
      <c r="AE116" s="599"/>
      <c r="AF116" s="598"/>
      <c r="AG116" s="599"/>
      <c r="AH116" s="598"/>
      <c r="AI116" s="599"/>
      <c r="AJ116" s="598"/>
      <c r="AK116" s="599"/>
      <c r="AL116" s="598"/>
      <c r="AM116" s="599"/>
      <c r="AN116" s="598"/>
      <c r="AO116" s="599"/>
      <c r="AP116" s="598"/>
      <c r="AQ116" s="599"/>
      <c r="AS116" s="599"/>
      <c r="AU116" s="599"/>
      <c r="AW116" s="12"/>
    </row>
    <row r="117" spans="2:49" s="3" customFormat="1" ht="15" customHeight="1">
      <c r="B117" s="4"/>
      <c r="K117" s="599">
        <v>44580</v>
      </c>
      <c r="L117" s="598">
        <v>102272195235</v>
      </c>
      <c r="M117" s="599">
        <v>44580</v>
      </c>
      <c r="N117" s="598">
        <v>176056381220</v>
      </c>
      <c r="O117" s="599">
        <v>44580</v>
      </c>
      <c r="P117" s="598">
        <v>146094565320</v>
      </c>
      <c r="Q117" s="599">
        <v>44580</v>
      </c>
      <c r="R117" s="598">
        <v>69720000000</v>
      </c>
      <c r="S117" s="599"/>
      <c r="T117" s="598"/>
      <c r="U117" s="599"/>
      <c r="V117" s="598"/>
      <c r="W117" s="599"/>
      <c r="X117" s="598"/>
      <c r="Y117" s="599"/>
      <c r="Z117" s="598"/>
      <c r="AA117" s="599"/>
      <c r="AB117" s="598"/>
      <c r="AC117" s="599"/>
      <c r="AD117" s="598"/>
      <c r="AE117" s="599"/>
      <c r="AF117" s="598"/>
      <c r="AG117" s="599"/>
      <c r="AH117" s="598"/>
      <c r="AI117" s="599"/>
      <c r="AJ117" s="598"/>
      <c r="AK117" s="599"/>
      <c r="AL117" s="598"/>
      <c r="AM117" s="599"/>
      <c r="AN117" s="598"/>
      <c r="AO117" s="599"/>
      <c r="AP117" s="598"/>
      <c r="AQ117" s="599"/>
      <c r="AS117" s="599"/>
      <c r="AU117" s="599"/>
      <c r="AW117" s="12"/>
    </row>
    <row r="118" spans="2:49" s="3" customFormat="1" ht="15" customHeight="1">
      <c r="B118" s="4"/>
      <c r="K118" s="599">
        <v>44579</v>
      </c>
      <c r="L118" s="598">
        <v>100920580320</v>
      </c>
      <c r="M118" s="599">
        <v>44579</v>
      </c>
      <c r="N118" s="598">
        <v>178215110690</v>
      </c>
      <c r="O118" s="599">
        <v>44579</v>
      </c>
      <c r="P118" s="598">
        <v>147136237800</v>
      </c>
      <c r="Q118" s="599">
        <v>44579</v>
      </c>
      <c r="R118" s="598">
        <v>71160000000</v>
      </c>
      <c r="S118" s="599"/>
      <c r="T118" s="598"/>
      <c r="U118" s="599"/>
      <c r="V118" s="598"/>
      <c r="W118" s="599"/>
      <c r="X118" s="598"/>
      <c r="Y118" s="599"/>
      <c r="Z118" s="598"/>
      <c r="AA118" s="599"/>
      <c r="AB118" s="598"/>
      <c r="AC118" s="599"/>
      <c r="AD118" s="598"/>
      <c r="AE118" s="599"/>
      <c r="AF118" s="598"/>
      <c r="AG118" s="599"/>
      <c r="AH118" s="598"/>
      <c r="AI118" s="599"/>
      <c r="AJ118" s="598"/>
      <c r="AK118" s="599"/>
      <c r="AL118" s="598"/>
      <c r="AM118" s="599"/>
      <c r="AN118" s="598"/>
      <c r="AO118" s="599"/>
      <c r="AP118" s="598"/>
      <c r="AQ118" s="599"/>
      <c r="AS118" s="599"/>
      <c r="AU118" s="599"/>
      <c r="AW118" s="12"/>
    </row>
    <row r="119" spans="2:49" s="3" customFormat="1" ht="15" customHeight="1">
      <c r="B119" s="4"/>
      <c r="K119" s="599">
        <v>44578</v>
      </c>
      <c r="L119" s="598">
        <v>105425963370</v>
      </c>
      <c r="M119" s="599">
        <v>44578</v>
      </c>
      <c r="N119" s="598">
        <v>186370310910</v>
      </c>
      <c r="O119" s="599">
        <v>44578</v>
      </c>
      <c r="P119" s="598">
        <v>149219582760</v>
      </c>
      <c r="Q119" s="599">
        <v>44578</v>
      </c>
      <c r="R119" s="598">
        <v>72120000000</v>
      </c>
      <c r="S119" s="599"/>
      <c r="T119" s="598"/>
      <c r="U119" s="599"/>
      <c r="V119" s="598"/>
      <c r="W119" s="599"/>
      <c r="X119" s="598"/>
      <c r="Y119" s="599"/>
      <c r="Z119" s="598"/>
      <c r="AA119" s="599"/>
      <c r="AB119" s="598"/>
      <c r="AC119" s="599"/>
      <c r="AD119" s="598"/>
      <c r="AE119" s="599"/>
      <c r="AF119" s="598"/>
      <c r="AG119" s="599"/>
      <c r="AH119" s="598"/>
      <c r="AI119" s="599"/>
      <c r="AJ119" s="598"/>
      <c r="AK119" s="599"/>
      <c r="AL119" s="598"/>
      <c r="AM119" s="599"/>
      <c r="AN119" s="598"/>
      <c r="AO119" s="599"/>
      <c r="AP119" s="598"/>
      <c r="AQ119" s="599"/>
      <c r="AS119" s="599"/>
      <c r="AU119" s="599"/>
      <c r="AW119" s="12"/>
    </row>
    <row r="120" spans="2:49" s="3" customFormat="1" ht="15" customHeight="1">
      <c r="B120" s="4"/>
      <c r="K120" s="599">
        <v>44575</v>
      </c>
      <c r="L120" s="598">
        <v>105425963370</v>
      </c>
      <c r="M120" s="599">
        <v>44575</v>
      </c>
      <c r="N120" s="598">
        <v>182292710800</v>
      </c>
      <c r="O120" s="599">
        <v>44575</v>
      </c>
      <c r="P120" s="598">
        <v>155209199520</v>
      </c>
      <c r="Q120" s="599">
        <v>44575</v>
      </c>
      <c r="R120" s="598">
        <v>73200000000</v>
      </c>
      <c r="S120" s="599"/>
      <c r="T120" s="598"/>
      <c r="U120" s="599"/>
      <c r="V120" s="598"/>
      <c r="W120" s="599"/>
      <c r="X120" s="598"/>
      <c r="Y120" s="599"/>
      <c r="Z120" s="598"/>
      <c r="AA120" s="599"/>
      <c r="AB120" s="598"/>
      <c r="AC120" s="599"/>
      <c r="AD120" s="598"/>
      <c r="AE120" s="599"/>
      <c r="AF120" s="598"/>
      <c r="AG120" s="599"/>
      <c r="AH120" s="598"/>
      <c r="AI120" s="599"/>
      <c r="AJ120" s="598"/>
      <c r="AK120" s="599"/>
      <c r="AL120" s="598"/>
      <c r="AM120" s="599"/>
      <c r="AN120" s="598"/>
      <c r="AO120" s="599"/>
      <c r="AP120" s="598"/>
      <c r="AQ120" s="599"/>
      <c r="AS120" s="599"/>
      <c r="AU120" s="599"/>
      <c r="AW120" s="12"/>
    </row>
    <row r="121" spans="2:49" s="3" customFormat="1" ht="15" customHeight="1">
      <c r="B121" s="4"/>
      <c r="K121" s="599">
        <v>44574</v>
      </c>
      <c r="L121" s="598">
        <v>107228116590</v>
      </c>
      <c r="M121" s="599">
        <v>44574</v>
      </c>
      <c r="N121" s="598">
        <v>184211581440</v>
      </c>
      <c r="O121" s="599">
        <v>44574</v>
      </c>
      <c r="P121" s="598">
        <v>156250872000</v>
      </c>
      <c r="Q121" s="599">
        <v>44574</v>
      </c>
      <c r="R121" s="598">
        <v>73920000000</v>
      </c>
      <c r="S121" s="599"/>
      <c r="T121" s="598"/>
      <c r="U121" s="599"/>
      <c r="V121" s="598"/>
      <c r="W121" s="599"/>
      <c r="X121" s="598"/>
      <c r="Y121" s="599"/>
      <c r="Z121" s="598"/>
      <c r="AA121" s="599"/>
      <c r="AB121" s="598"/>
      <c r="AC121" s="599"/>
      <c r="AD121" s="598"/>
      <c r="AE121" s="599"/>
      <c r="AF121" s="598"/>
      <c r="AG121" s="599"/>
      <c r="AH121" s="598"/>
      <c r="AI121" s="599"/>
      <c r="AJ121" s="598"/>
      <c r="AK121" s="599"/>
      <c r="AL121" s="598"/>
      <c r="AM121" s="599"/>
      <c r="AN121" s="598"/>
      <c r="AO121" s="599"/>
      <c r="AP121" s="598"/>
      <c r="AQ121" s="599"/>
      <c r="AS121" s="599"/>
      <c r="AU121" s="599"/>
      <c r="AW121" s="12"/>
    </row>
    <row r="122" spans="2:49" s="3" customFormat="1" ht="15" customHeight="1">
      <c r="B122" s="4"/>
      <c r="K122" s="599">
        <v>44573</v>
      </c>
      <c r="L122" s="598">
        <v>110381884725</v>
      </c>
      <c r="M122" s="599">
        <v>44573</v>
      </c>
      <c r="N122" s="598">
        <v>185410875590</v>
      </c>
      <c r="O122" s="599">
        <v>44573</v>
      </c>
      <c r="P122" s="598">
        <v>154688363280</v>
      </c>
      <c r="Q122" s="599">
        <v>44573</v>
      </c>
      <c r="R122" s="598">
        <v>73200000000</v>
      </c>
      <c r="S122" s="599"/>
      <c r="T122" s="598"/>
      <c r="U122" s="599"/>
      <c r="V122" s="598"/>
      <c r="W122" s="599"/>
      <c r="X122" s="598"/>
      <c r="Y122" s="599"/>
      <c r="Z122" s="598"/>
      <c r="AA122" s="599"/>
      <c r="AB122" s="598"/>
      <c r="AC122" s="599"/>
      <c r="AD122" s="598"/>
      <c r="AE122" s="599"/>
      <c r="AF122" s="598"/>
      <c r="AG122" s="599"/>
      <c r="AH122" s="598"/>
      <c r="AI122" s="599"/>
      <c r="AJ122" s="598"/>
      <c r="AK122" s="599"/>
      <c r="AL122" s="598"/>
      <c r="AM122" s="599"/>
      <c r="AN122" s="598"/>
      <c r="AO122" s="599"/>
      <c r="AP122" s="598"/>
      <c r="AQ122" s="599"/>
      <c r="AS122" s="599"/>
      <c r="AU122" s="599"/>
      <c r="AW122" s="12"/>
    </row>
    <row r="123" spans="2:49" s="3" customFormat="1" ht="15" customHeight="1">
      <c r="B123" s="4"/>
      <c r="K123" s="599">
        <v>44572</v>
      </c>
      <c r="L123" s="598">
        <v>108579731505</v>
      </c>
      <c r="M123" s="599">
        <v>44572</v>
      </c>
      <c r="N123" s="598">
        <v>184211581440</v>
      </c>
      <c r="O123" s="599">
        <v>44572</v>
      </c>
      <c r="P123" s="598">
        <v>154948781400</v>
      </c>
      <c r="Q123" s="599">
        <v>44572</v>
      </c>
      <c r="R123" s="598">
        <v>74040000000</v>
      </c>
      <c r="S123" s="599"/>
      <c r="T123" s="598"/>
      <c r="U123" s="599"/>
      <c r="V123" s="598"/>
      <c r="W123" s="599"/>
      <c r="X123" s="598"/>
      <c r="Y123" s="599"/>
      <c r="Z123" s="598"/>
      <c r="AA123" s="599"/>
      <c r="AB123" s="598"/>
      <c r="AC123" s="599"/>
      <c r="AD123" s="598"/>
      <c r="AE123" s="599"/>
      <c r="AF123" s="598"/>
      <c r="AG123" s="599"/>
      <c r="AH123" s="598"/>
      <c r="AI123" s="599"/>
      <c r="AJ123" s="598"/>
      <c r="AK123" s="599"/>
      <c r="AL123" s="598"/>
      <c r="AM123" s="599"/>
      <c r="AN123" s="598"/>
      <c r="AO123" s="599"/>
      <c r="AP123" s="598"/>
      <c r="AQ123" s="599"/>
      <c r="AS123" s="599"/>
      <c r="AU123" s="599"/>
      <c r="AW123" s="12"/>
    </row>
    <row r="124" spans="2:49" s="3" customFormat="1" ht="15" customHeight="1">
      <c r="B124" s="4"/>
      <c r="K124" s="599">
        <v>44571</v>
      </c>
      <c r="L124" s="598">
        <v>112634576250</v>
      </c>
      <c r="M124" s="599">
        <v>44571</v>
      </c>
      <c r="N124" s="598">
        <v>190687769850</v>
      </c>
      <c r="O124" s="599">
        <v>44571</v>
      </c>
      <c r="P124" s="598">
        <v>159636307560</v>
      </c>
      <c r="Q124" s="599">
        <v>44571</v>
      </c>
      <c r="R124" s="598">
        <v>75120000000</v>
      </c>
      <c r="S124" s="599"/>
      <c r="T124" s="598"/>
      <c r="U124" s="599"/>
      <c r="V124" s="598"/>
      <c r="W124" s="599"/>
      <c r="X124" s="598"/>
      <c r="Y124" s="599"/>
      <c r="Z124" s="598"/>
      <c r="AA124" s="599"/>
      <c r="AB124" s="598"/>
      <c r="AC124" s="599"/>
      <c r="AD124" s="598"/>
      <c r="AE124" s="599"/>
      <c r="AF124" s="598"/>
      <c r="AG124" s="599"/>
      <c r="AH124" s="598"/>
      <c r="AI124" s="599"/>
      <c r="AJ124" s="598"/>
      <c r="AK124" s="599"/>
      <c r="AL124" s="598"/>
      <c r="AM124" s="599"/>
      <c r="AN124" s="598"/>
      <c r="AO124" s="599"/>
      <c r="AP124" s="598"/>
      <c r="AQ124" s="599"/>
      <c r="AS124" s="599"/>
      <c r="AU124" s="599"/>
      <c r="AW124" s="12"/>
    </row>
    <row r="125" spans="2:49" s="3" customFormat="1" ht="15" customHeight="1">
      <c r="B125" s="4"/>
      <c r="K125" s="599">
        <v>44568</v>
      </c>
      <c r="L125" s="598">
        <v>113986191165</v>
      </c>
      <c r="M125" s="599">
        <v>44568</v>
      </c>
      <c r="N125" s="598">
        <v>190927628680</v>
      </c>
      <c r="O125" s="599">
        <v>44568</v>
      </c>
      <c r="P125" s="598">
        <v>159115471320</v>
      </c>
      <c r="Q125" s="599">
        <v>44568</v>
      </c>
      <c r="R125" s="598">
        <v>74040000000</v>
      </c>
      <c r="S125" s="599"/>
      <c r="T125" s="598"/>
      <c r="U125" s="599"/>
      <c r="V125" s="598"/>
      <c r="W125" s="599"/>
      <c r="X125" s="598"/>
      <c r="Y125" s="599"/>
      <c r="Z125" s="598"/>
      <c r="AA125" s="599"/>
      <c r="AB125" s="598"/>
      <c r="AC125" s="599"/>
      <c r="AD125" s="598"/>
      <c r="AE125" s="599"/>
      <c r="AF125" s="598"/>
      <c r="AG125" s="599"/>
      <c r="AH125" s="598"/>
      <c r="AI125" s="599"/>
      <c r="AJ125" s="598"/>
      <c r="AK125" s="599"/>
      <c r="AL125" s="598"/>
      <c r="AM125" s="599"/>
      <c r="AN125" s="598"/>
      <c r="AO125" s="599"/>
      <c r="AP125" s="598"/>
      <c r="AQ125" s="599"/>
      <c r="AS125" s="599"/>
      <c r="AU125" s="599"/>
      <c r="AW125" s="12"/>
    </row>
    <row r="126" spans="2:49" s="3" customFormat="1" ht="15" customHeight="1">
      <c r="B126" s="4"/>
      <c r="K126" s="599">
        <v>44567</v>
      </c>
      <c r="L126" s="598">
        <v>113085114555</v>
      </c>
      <c r="M126" s="599">
        <v>44567</v>
      </c>
      <c r="N126" s="598">
        <v>187089887400</v>
      </c>
      <c r="O126" s="599">
        <v>44567</v>
      </c>
      <c r="P126" s="598">
        <v>160417561920</v>
      </c>
      <c r="Q126" s="599">
        <v>44567</v>
      </c>
      <c r="R126" s="598">
        <v>74640000000</v>
      </c>
      <c r="S126" s="599"/>
      <c r="T126" s="598"/>
      <c r="U126" s="599"/>
      <c r="V126" s="598"/>
      <c r="W126" s="599"/>
      <c r="X126" s="598"/>
      <c r="Y126" s="599"/>
      <c r="Z126" s="598"/>
      <c r="AA126" s="599"/>
      <c r="AB126" s="598"/>
      <c r="AC126" s="599"/>
      <c r="AD126" s="598"/>
      <c r="AE126" s="599"/>
      <c r="AF126" s="598"/>
      <c r="AG126" s="599"/>
      <c r="AH126" s="598"/>
      <c r="AI126" s="599"/>
      <c r="AJ126" s="598"/>
      <c r="AK126" s="599"/>
      <c r="AL126" s="598"/>
      <c r="AM126" s="599"/>
      <c r="AN126" s="598"/>
      <c r="AO126" s="599"/>
      <c r="AP126" s="598"/>
      <c r="AQ126" s="599"/>
      <c r="AS126" s="599"/>
      <c r="AU126" s="599"/>
      <c r="AW126" s="12"/>
    </row>
    <row r="127" spans="2:49" s="3" customFormat="1" ht="15" customHeight="1">
      <c r="B127" s="4"/>
      <c r="K127" s="599">
        <v>44566</v>
      </c>
      <c r="L127" s="598">
        <v>117139959300</v>
      </c>
      <c r="M127" s="599">
        <v>44566</v>
      </c>
      <c r="N127" s="598">
        <v>196684240600</v>
      </c>
      <c r="O127" s="599">
        <v>44566</v>
      </c>
      <c r="P127" s="598">
        <v>160417561920</v>
      </c>
      <c r="Q127" s="599">
        <v>44566</v>
      </c>
      <c r="R127" s="598">
        <v>76080000000</v>
      </c>
      <c r="S127" s="599"/>
      <c r="T127" s="598"/>
      <c r="U127" s="599"/>
      <c r="V127" s="598"/>
      <c r="W127" s="599"/>
      <c r="X127" s="598"/>
      <c r="Y127" s="599"/>
      <c r="Z127" s="598"/>
      <c r="AA127" s="599"/>
      <c r="AB127" s="598"/>
      <c r="AC127" s="599"/>
      <c r="AD127" s="598"/>
      <c r="AE127" s="599"/>
      <c r="AF127" s="598"/>
      <c r="AG127" s="599"/>
      <c r="AH127" s="598"/>
      <c r="AI127" s="599"/>
      <c r="AJ127" s="598"/>
      <c r="AK127" s="599"/>
      <c r="AL127" s="598"/>
      <c r="AM127" s="599"/>
      <c r="AN127" s="598"/>
      <c r="AO127" s="599"/>
      <c r="AP127" s="598"/>
      <c r="AQ127" s="599"/>
      <c r="AS127" s="599"/>
      <c r="AU127" s="599"/>
      <c r="AW127" s="12"/>
    </row>
    <row r="128" spans="2:49" s="3" customFormat="1" ht="15" customHeight="1">
      <c r="B128" s="4"/>
      <c r="K128" s="599">
        <v>44565</v>
      </c>
      <c r="L128" s="598">
        <v>122996957265</v>
      </c>
      <c r="M128" s="599">
        <v>44565</v>
      </c>
      <c r="N128" s="598">
        <v>197403817090</v>
      </c>
      <c r="O128" s="599">
        <v>44565</v>
      </c>
      <c r="P128" s="598">
        <v>162500906880</v>
      </c>
      <c r="Q128" s="599">
        <v>44565</v>
      </c>
      <c r="R128" s="598">
        <v>77520000000</v>
      </c>
      <c r="S128" s="599"/>
      <c r="T128" s="598"/>
      <c r="U128" s="599"/>
      <c r="V128" s="598"/>
      <c r="W128" s="599"/>
      <c r="X128" s="598"/>
      <c r="Y128" s="599"/>
      <c r="Z128" s="598"/>
      <c r="AA128" s="599"/>
      <c r="AB128" s="598"/>
      <c r="AC128" s="599"/>
      <c r="AD128" s="598"/>
      <c r="AE128" s="599"/>
      <c r="AF128" s="598"/>
      <c r="AG128" s="599"/>
      <c r="AH128" s="598"/>
      <c r="AI128" s="599"/>
      <c r="AJ128" s="598"/>
      <c r="AK128" s="599"/>
      <c r="AL128" s="598"/>
      <c r="AM128" s="599"/>
      <c r="AN128" s="598"/>
      <c r="AO128" s="599"/>
      <c r="AP128" s="598"/>
      <c r="AQ128" s="599"/>
      <c r="AS128" s="599"/>
      <c r="AU128" s="599"/>
      <c r="AW128" s="12"/>
    </row>
    <row r="129" spans="2:49" s="3" customFormat="1" ht="15" customHeight="1">
      <c r="B129" s="4"/>
      <c r="K129" s="599">
        <v>44564</v>
      </c>
      <c r="L129" s="598">
        <v>124799110485</v>
      </c>
      <c r="M129" s="599">
        <v>44564</v>
      </c>
      <c r="N129" s="598">
        <v>195484946450</v>
      </c>
      <c r="O129" s="599">
        <v>44564</v>
      </c>
      <c r="P129" s="598">
        <v>162240488760</v>
      </c>
      <c r="Q129" s="599">
        <v>44564</v>
      </c>
      <c r="R129" s="598">
        <v>75720000000</v>
      </c>
      <c r="S129" s="599"/>
      <c r="T129" s="598"/>
      <c r="U129" s="599"/>
      <c r="V129" s="598"/>
      <c r="W129" s="599"/>
      <c r="X129" s="598"/>
      <c r="Y129" s="599"/>
      <c r="Z129" s="598"/>
      <c r="AA129" s="599"/>
      <c r="AB129" s="598"/>
      <c r="AC129" s="599"/>
      <c r="AD129" s="598"/>
      <c r="AE129" s="599"/>
      <c r="AF129" s="598"/>
      <c r="AG129" s="599"/>
      <c r="AH129" s="598"/>
      <c r="AI129" s="599"/>
      <c r="AJ129" s="598"/>
      <c r="AK129" s="599"/>
      <c r="AL129" s="598"/>
      <c r="AM129" s="599"/>
      <c r="AN129" s="598"/>
      <c r="AO129" s="599"/>
      <c r="AP129" s="598"/>
      <c r="AQ129" s="599"/>
      <c r="AS129" s="599"/>
      <c r="AU129" s="599"/>
      <c r="AW129" s="12"/>
    </row>
    <row r="130" spans="2:49" s="3" customFormat="1" ht="15" customHeight="1">
      <c r="B130" s="4"/>
      <c r="K130" s="599">
        <v>44560</v>
      </c>
      <c r="L130" s="598">
        <v>119843189130</v>
      </c>
      <c r="M130" s="599">
        <v>44560</v>
      </c>
      <c r="N130" s="598">
        <v>193086358150</v>
      </c>
      <c r="O130" s="599">
        <v>44560</v>
      </c>
      <c r="P130" s="598">
        <v>164063415600</v>
      </c>
      <c r="Q130" s="599">
        <v>44560</v>
      </c>
      <c r="R130" s="598">
        <v>75840000000</v>
      </c>
      <c r="S130" s="599"/>
      <c r="T130" s="598"/>
      <c r="U130" s="599"/>
      <c r="V130" s="598"/>
      <c r="W130" s="599"/>
      <c r="X130" s="598"/>
      <c r="Y130" s="599"/>
      <c r="Z130" s="598"/>
      <c r="AA130" s="599"/>
      <c r="AB130" s="598"/>
      <c r="AC130" s="599"/>
      <c r="AD130" s="598"/>
      <c r="AE130" s="599"/>
      <c r="AF130" s="598"/>
      <c r="AG130" s="599"/>
      <c r="AH130" s="598"/>
      <c r="AI130" s="599"/>
      <c r="AJ130" s="598"/>
      <c r="AK130" s="599"/>
      <c r="AL130" s="598"/>
      <c r="AM130" s="599"/>
      <c r="AN130" s="598"/>
      <c r="AO130" s="599"/>
      <c r="AP130" s="598"/>
      <c r="AQ130" s="599"/>
      <c r="AS130" s="599"/>
      <c r="AU130" s="599"/>
      <c r="AW130" s="12"/>
    </row>
    <row r="131" spans="2:49" s="3" customFormat="1" ht="15" customHeight="1">
      <c r="B131" s="4"/>
      <c r="K131" s="599">
        <v>44559</v>
      </c>
      <c r="L131" s="598">
        <v>119843189130</v>
      </c>
      <c r="M131" s="599">
        <v>44559</v>
      </c>
      <c r="N131" s="598">
        <v>191887064000</v>
      </c>
      <c r="O131" s="599">
        <v>44559</v>
      </c>
      <c r="P131" s="598">
        <v>166928014920</v>
      </c>
      <c r="Q131" s="599">
        <v>44559</v>
      </c>
      <c r="R131" s="598">
        <v>75120000000</v>
      </c>
      <c r="S131" s="599"/>
      <c r="T131" s="598"/>
      <c r="U131" s="599"/>
      <c r="V131" s="598"/>
      <c r="W131" s="599"/>
      <c r="X131" s="598"/>
      <c r="Y131" s="599"/>
      <c r="Z131" s="598"/>
      <c r="AA131" s="599"/>
      <c r="AB131" s="598"/>
      <c r="AC131" s="599"/>
      <c r="AD131" s="598"/>
      <c r="AE131" s="599"/>
      <c r="AF131" s="598"/>
      <c r="AG131" s="599"/>
      <c r="AH131" s="598"/>
      <c r="AI131" s="599"/>
      <c r="AJ131" s="598"/>
      <c r="AK131" s="599"/>
      <c r="AL131" s="598"/>
      <c r="AM131" s="599"/>
      <c r="AN131" s="598"/>
      <c r="AO131" s="599"/>
      <c r="AP131" s="598"/>
      <c r="AQ131" s="599"/>
      <c r="AS131" s="599"/>
      <c r="AU131" s="599"/>
      <c r="AW131" s="12"/>
    </row>
    <row r="132" spans="2:49" s="3" customFormat="1" ht="15" customHeight="1">
      <c r="B132" s="4"/>
      <c r="K132" s="599">
        <v>44558</v>
      </c>
      <c r="L132" s="598">
        <v>120744265740</v>
      </c>
      <c r="M132" s="599">
        <v>44558</v>
      </c>
      <c r="N132" s="598">
        <v>189488475700</v>
      </c>
      <c r="O132" s="599">
        <v>44558</v>
      </c>
      <c r="P132" s="598">
        <v>178646830320</v>
      </c>
      <c r="Q132" s="599">
        <v>44558</v>
      </c>
      <c r="R132" s="598">
        <v>74640000000</v>
      </c>
      <c r="S132" s="599"/>
      <c r="T132" s="598"/>
      <c r="U132" s="599"/>
      <c r="V132" s="598"/>
      <c r="W132" s="599"/>
      <c r="X132" s="598"/>
      <c r="Y132" s="599"/>
      <c r="Z132" s="598"/>
      <c r="AA132" s="599"/>
      <c r="AB132" s="598"/>
      <c r="AC132" s="599"/>
      <c r="AD132" s="598"/>
      <c r="AE132" s="599"/>
      <c r="AF132" s="598"/>
      <c r="AG132" s="599"/>
      <c r="AH132" s="598"/>
      <c r="AI132" s="599"/>
      <c r="AJ132" s="598"/>
      <c r="AK132" s="599"/>
      <c r="AL132" s="598"/>
      <c r="AM132" s="599"/>
      <c r="AN132" s="598"/>
      <c r="AO132" s="599"/>
      <c r="AP132" s="598"/>
      <c r="AQ132" s="599"/>
      <c r="AS132" s="599"/>
      <c r="AU132" s="599"/>
      <c r="AW132" s="12"/>
    </row>
    <row r="133" spans="2:49" s="3" customFormat="1" ht="15" customHeight="1">
      <c r="B133" s="4"/>
      <c r="K133" s="599">
        <v>44557</v>
      </c>
      <c r="L133" s="598">
        <v>120744265740</v>
      </c>
      <c r="M133" s="599">
        <v>44557</v>
      </c>
      <c r="N133" s="598">
        <v>193326216980</v>
      </c>
      <c r="O133" s="599">
        <v>44557</v>
      </c>
      <c r="P133" s="598">
        <v>176303067240</v>
      </c>
      <c r="Q133" s="599">
        <v>44557</v>
      </c>
      <c r="R133" s="598">
        <v>76440000000</v>
      </c>
      <c r="S133" s="599"/>
      <c r="T133" s="598"/>
      <c r="U133" s="599"/>
      <c r="V133" s="598"/>
      <c r="W133" s="599"/>
      <c r="X133" s="598"/>
      <c r="Y133" s="599"/>
      <c r="Z133" s="598"/>
      <c r="AA133" s="599"/>
      <c r="AB133" s="598"/>
      <c r="AC133" s="599"/>
      <c r="AD133" s="598"/>
      <c r="AE133" s="599"/>
      <c r="AF133" s="598"/>
      <c r="AG133" s="599"/>
      <c r="AH133" s="598"/>
      <c r="AI133" s="599"/>
      <c r="AJ133" s="598"/>
      <c r="AK133" s="599"/>
      <c r="AL133" s="598"/>
      <c r="AM133" s="599"/>
      <c r="AN133" s="598"/>
      <c r="AO133" s="599"/>
      <c r="AP133" s="598"/>
      <c r="AQ133" s="599"/>
      <c r="AS133" s="599"/>
      <c r="AU133" s="599"/>
      <c r="AW133" s="12"/>
    </row>
    <row r="134" spans="2:49" s="3" customFormat="1" ht="15" customHeight="1">
      <c r="B134" s="4"/>
      <c r="K134" s="599">
        <v>44554</v>
      </c>
      <c r="L134" s="598">
        <v>127952878620</v>
      </c>
      <c r="M134" s="599">
        <v>44554</v>
      </c>
      <c r="N134" s="598">
        <v>187569605060</v>
      </c>
      <c r="O134" s="599">
        <v>44554</v>
      </c>
      <c r="P134" s="598">
        <v>171094704840</v>
      </c>
      <c r="Q134" s="599">
        <v>44554</v>
      </c>
      <c r="R134" s="598">
        <v>77880000000</v>
      </c>
      <c r="S134" s="599"/>
      <c r="T134" s="598"/>
      <c r="U134" s="599"/>
      <c r="V134" s="598"/>
      <c r="W134" s="599"/>
      <c r="X134" s="598"/>
      <c r="Y134" s="599"/>
      <c r="Z134" s="598"/>
      <c r="AA134" s="599"/>
      <c r="AB134" s="598"/>
      <c r="AC134" s="599"/>
      <c r="AD134" s="598"/>
      <c r="AE134" s="599"/>
      <c r="AF134" s="598"/>
      <c r="AG134" s="599"/>
      <c r="AH134" s="598"/>
      <c r="AI134" s="599"/>
      <c r="AJ134" s="598"/>
      <c r="AK134" s="599"/>
      <c r="AL134" s="598"/>
      <c r="AM134" s="599"/>
      <c r="AN134" s="598"/>
      <c r="AO134" s="599"/>
      <c r="AP134" s="598"/>
      <c r="AQ134" s="599"/>
      <c r="AS134" s="599"/>
      <c r="AU134" s="599"/>
      <c r="AW134" s="12"/>
    </row>
    <row r="135" spans="2:49" s="3" customFormat="1" ht="15" customHeight="1">
      <c r="B135" s="4"/>
      <c r="K135" s="599">
        <v>44553</v>
      </c>
      <c r="L135" s="598">
        <v>127952878620</v>
      </c>
      <c r="M135" s="599">
        <v>44553</v>
      </c>
      <c r="N135" s="598">
        <v>162485228790</v>
      </c>
      <c r="O135" s="599">
        <v>44553</v>
      </c>
      <c r="P135" s="598">
        <v>170834286720</v>
      </c>
      <c r="Q135" s="599">
        <v>44553</v>
      </c>
      <c r="R135" s="598">
        <v>76320000000</v>
      </c>
      <c r="S135" s="599"/>
      <c r="T135" s="598"/>
      <c r="U135" s="599"/>
      <c r="V135" s="598"/>
      <c r="W135" s="599"/>
      <c r="X135" s="598"/>
      <c r="Y135" s="599"/>
      <c r="Z135" s="598"/>
      <c r="AA135" s="599"/>
      <c r="AB135" s="598"/>
      <c r="AC135" s="599"/>
      <c r="AD135" s="598"/>
      <c r="AE135" s="599"/>
      <c r="AF135" s="598"/>
      <c r="AG135" s="599"/>
      <c r="AH135" s="598"/>
      <c r="AI135" s="599"/>
      <c r="AJ135" s="598"/>
      <c r="AK135" s="599"/>
      <c r="AL135" s="598"/>
      <c r="AM135" s="599"/>
      <c r="AN135" s="598"/>
      <c r="AO135" s="599"/>
      <c r="AP135" s="598"/>
      <c r="AQ135" s="599"/>
      <c r="AS135" s="599"/>
      <c r="AU135" s="599"/>
      <c r="AW135" s="12"/>
    </row>
    <row r="136" spans="2:49" s="3" customFormat="1" ht="15" customHeight="1">
      <c r="B136" s="4"/>
      <c r="K136" s="599">
        <v>44552</v>
      </c>
      <c r="L136" s="598">
        <v>128403416925</v>
      </c>
      <c r="M136" s="599">
        <v>44552</v>
      </c>
      <c r="N136" s="598">
        <v>155490169740</v>
      </c>
      <c r="O136" s="599">
        <v>44552</v>
      </c>
      <c r="P136" s="598">
        <v>172136377320</v>
      </c>
      <c r="Q136" s="599">
        <v>44552</v>
      </c>
      <c r="R136" s="598">
        <v>76560000000</v>
      </c>
      <c r="S136" s="599"/>
      <c r="T136" s="598"/>
      <c r="U136" s="599"/>
      <c r="V136" s="598"/>
      <c r="W136" s="599"/>
      <c r="X136" s="598"/>
      <c r="Y136" s="599"/>
      <c r="Z136" s="598"/>
      <c r="AA136" s="599"/>
      <c r="AB136" s="598"/>
      <c r="AC136" s="599"/>
      <c r="AD136" s="598"/>
      <c r="AE136" s="599"/>
      <c r="AF136" s="598"/>
      <c r="AG136" s="599"/>
      <c r="AH136" s="598"/>
      <c r="AI136" s="599"/>
      <c r="AJ136" s="598"/>
      <c r="AK136" s="599"/>
      <c r="AL136" s="598"/>
      <c r="AM136" s="599"/>
      <c r="AN136" s="598"/>
      <c r="AO136" s="599"/>
      <c r="AP136" s="598"/>
      <c r="AQ136" s="599"/>
      <c r="AS136" s="599"/>
      <c r="AU136" s="599"/>
      <c r="AW136" s="12"/>
    </row>
    <row r="137" spans="2:49" s="3" customFormat="1" ht="15" customHeight="1">
      <c r="B137" s="4"/>
      <c r="K137" s="599">
        <v>44551</v>
      </c>
      <c r="L137" s="598">
        <v>129755031840</v>
      </c>
      <c r="M137" s="599">
        <v>44551</v>
      </c>
      <c r="N137" s="598">
        <v>171079158480</v>
      </c>
      <c r="O137" s="599">
        <v>44551</v>
      </c>
      <c r="P137" s="598">
        <v>172917631680</v>
      </c>
      <c r="Q137" s="599">
        <v>44551</v>
      </c>
      <c r="R137" s="598">
        <v>77160000000</v>
      </c>
      <c r="S137" s="599"/>
      <c r="T137" s="598"/>
      <c r="U137" s="599"/>
      <c r="V137" s="598"/>
      <c r="W137" s="599"/>
      <c r="X137" s="598"/>
      <c r="Y137" s="599"/>
      <c r="Z137" s="598"/>
      <c r="AA137" s="599"/>
      <c r="AB137" s="598"/>
      <c r="AC137" s="599"/>
      <c r="AD137" s="598"/>
      <c r="AE137" s="599"/>
      <c r="AF137" s="598"/>
      <c r="AG137" s="599"/>
      <c r="AH137" s="598"/>
      <c r="AI137" s="599"/>
      <c r="AJ137" s="598"/>
      <c r="AK137" s="599"/>
      <c r="AL137" s="598"/>
      <c r="AM137" s="599"/>
      <c r="AN137" s="598"/>
      <c r="AO137" s="599"/>
      <c r="AP137" s="598"/>
      <c r="AQ137" s="599"/>
      <c r="AS137" s="599"/>
      <c r="AU137" s="599"/>
      <c r="AW137" s="12"/>
    </row>
    <row r="138" spans="2:49" s="3" customFormat="1" ht="15" customHeight="1">
      <c r="B138" s="4"/>
      <c r="K138" s="599">
        <v>44550</v>
      </c>
      <c r="L138" s="598">
        <v>126150725400</v>
      </c>
      <c r="M138" s="599">
        <v>44550</v>
      </c>
      <c r="N138" s="598">
        <v>167881417200</v>
      </c>
      <c r="O138" s="599">
        <v>44550</v>
      </c>
      <c r="P138" s="598">
        <v>173178049800</v>
      </c>
      <c r="Q138" s="599">
        <v>44550</v>
      </c>
      <c r="R138" s="598">
        <v>76920000000</v>
      </c>
      <c r="S138" s="599"/>
      <c r="T138" s="598"/>
      <c r="U138" s="599"/>
      <c r="V138" s="598"/>
      <c r="W138" s="599"/>
      <c r="X138" s="598"/>
      <c r="Y138" s="599"/>
      <c r="Z138" s="598"/>
      <c r="AA138" s="599"/>
      <c r="AB138" s="598"/>
      <c r="AC138" s="599"/>
      <c r="AD138" s="598"/>
      <c r="AE138" s="599"/>
      <c r="AF138" s="598"/>
      <c r="AG138" s="599"/>
      <c r="AH138" s="598"/>
      <c r="AI138" s="599"/>
      <c r="AJ138" s="598"/>
      <c r="AK138" s="599"/>
      <c r="AL138" s="598"/>
      <c r="AM138" s="599"/>
      <c r="AN138" s="598"/>
      <c r="AO138" s="599"/>
      <c r="AP138" s="598"/>
      <c r="AQ138" s="599"/>
      <c r="AS138" s="599"/>
      <c r="AU138" s="599"/>
      <c r="AW138" s="12"/>
    </row>
    <row r="139" spans="2:49" s="3" customFormat="1" ht="15" customHeight="1">
      <c r="B139" s="4"/>
      <c r="K139" s="599">
        <v>44547</v>
      </c>
      <c r="L139" s="598">
        <v>139666874550</v>
      </c>
      <c r="M139" s="599">
        <v>44547</v>
      </c>
      <c r="N139" s="598">
        <v>179872947000</v>
      </c>
      <c r="O139" s="599">
        <v>44547</v>
      </c>
      <c r="P139" s="598">
        <v>175000976640</v>
      </c>
      <c r="Q139" s="599">
        <v>44547</v>
      </c>
      <c r="R139" s="598">
        <v>78360000000</v>
      </c>
      <c r="S139" s="599"/>
      <c r="T139" s="598"/>
      <c r="U139" s="599"/>
      <c r="V139" s="598"/>
      <c r="W139" s="599"/>
      <c r="X139" s="598"/>
      <c r="Y139" s="599"/>
      <c r="Z139" s="598"/>
      <c r="AA139" s="599"/>
      <c r="AB139" s="598"/>
      <c r="AC139" s="599"/>
      <c r="AD139" s="598"/>
      <c r="AE139" s="599"/>
      <c r="AF139" s="598"/>
      <c r="AG139" s="599"/>
      <c r="AH139" s="598"/>
      <c r="AI139" s="599"/>
      <c r="AJ139" s="598"/>
      <c r="AK139" s="599"/>
      <c r="AL139" s="598"/>
      <c r="AM139" s="599"/>
      <c r="AN139" s="598"/>
      <c r="AO139" s="599"/>
      <c r="AP139" s="598"/>
      <c r="AQ139" s="599"/>
      <c r="AS139" s="599"/>
      <c r="AU139" s="599"/>
      <c r="AW139" s="12"/>
    </row>
    <row r="140" spans="2:49" s="3" customFormat="1" ht="15" customHeight="1">
      <c r="B140" s="4"/>
      <c r="K140" s="599">
        <v>44546</v>
      </c>
      <c r="L140" s="598">
        <v>146875487430</v>
      </c>
      <c r="M140" s="599">
        <v>44546</v>
      </c>
      <c r="N140" s="598">
        <v>169280429010</v>
      </c>
      <c r="O140" s="599">
        <v>44546</v>
      </c>
      <c r="P140" s="598">
        <v>174740558520</v>
      </c>
      <c r="Q140" s="599">
        <v>44546</v>
      </c>
      <c r="R140" s="598">
        <v>77160000000</v>
      </c>
      <c r="S140" s="599"/>
      <c r="T140" s="598"/>
      <c r="U140" s="599"/>
      <c r="V140" s="598"/>
      <c r="W140" s="599"/>
      <c r="X140" s="598"/>
      <c r="Y140" s="599"/>
      <c r="Z140" s="598"/>
      <c r="AA140" s="599"/>
      <c r="AB140" s="598"/>
      <c r="AC140" s="599"/>
      <c r="AD140" s="598"/>
      <c r="AE140" s="599"/>
      <c r="AF140" s="598"/>
      <c r="AG140" s="599"/>
      <c r="AH140" s="598"/>
      <c r="AI140" s="599"/>
      <c r="AJ140" s="598"/>
      <c r="AK140" s="599"/>
      <c r="AL140" s="598"/>
      <c r="AM140" s="599"/>
      <c r="AN140" s="598"/>
      <c r="AO140" s="599"/>
      <c r="AP140" s="598"/>
      <c r="AQ140" s="599"/>
      <c r="AS140" s="599"/>
      <c r="AU140" s="599"/>
      <c r="AW140" s="12"/>
    </row>
    <row r="141" spans="2:49" s="3" customFormat="1" ht="15" customHeight="1">
      <c r="B141" s="4"/>
      <c r="K141" s="599">
        <v>44545</v>
      </c>
      <c r="L141" s="598">
        <v>144172257600</v>
      </c>
      <c r="M141" s="599">
        <v>44545</v>
      </c>
      <c r="N141" s="598">
        <v>158687911020</v>
      </c>
      <c r="O141" s="599">
        <v>44545</v>
      </c>
      <c r="P141" s="598">
        <v>175782231000</v>
      </c>
      <c r="Q141" s="599">
        <v>44545</v>
      </c>
      <c r="R141" s="598">
        <v>73920000000</v>
      </c>
      <c r="S141" s="599"/>
      <c r="T141" s="598"/>
      <c r="U141" s="599"/>
      <c r="V141" s="598"/>
      <c r="W141" s="599"/>
      <c r="X141" s="598"/>
      <c r="Y141" s="599"/>
      <c r="Z141" s="598"/>
      <c r="AA141" s="599"/>
      <c r="AB141" s="598"/>
      <c r="AC141" s="599"/>
      <c r="AD141" s="598"/>
      <c r="AE141" s="599"/>
      <c r="AF141" s="598"/>
      <c r="AG141" s="599"/>
      <c r="AH141" s="598"/>
      <c r="AI141" s="599"/>
      <c r="AJ141" s="598"/>
      <c r="AK141" s="599"/>
      <c r="AL141" s="598"/>
      <c r="AM141" s="599"/>
      <c r="AN141" s="598"/>
      <c r="AO141" s="599"/>
      <c r="AP141" s="598"/>
      <c r="AQ141" s="599"/>
      <c r="AS141" s="599"/>
      <c r="AU141" s="599"/>
      <c r="AW141" s="12"/>
    </row>
    <row r="142" spans="2:49" s="3" customFormat="1" ht="15" customHeight="1">
      <c r="B142" s="4"/>
      <c r="K142" s="599">
        <v>44544</v>
      </c>
      <c r="L142" s="598">
        <v>146424949125</v>
      </c>
      <c r="M142" s="599">
        <v>44544</v>
      </c>
      <c r="N142" s="598">
        <v>155690028570</v>
      </c>
      <c r="O142" s="599">
        <v>44544</v>
      </c>
      <c r="P142" s="598">
        <v>176823903480</v>
      </c>
      <c r="Q142" s="599">
        <v>44544</v>
      </c>
      <c r="R142" s="598">
        <v>73800000000</v>
      </c>
      <c r="S142" s="599"/>
      <c r="T142" s="598"/>
      <c r="U142" s="599"/>
      <c r="V142" s="598"/>
      <c r="W142" s="599"/>
      <c r="X142" s="598"/>
      <c r="Y142" s="599"/>
      <c r="Z142" s="598"/>
      <c r="AA142" s="599"/>
      <c r="AB142" s="598"/>
      <c r="AC142" s="599"/>
      <c r="AD142" s="598"/>
      <c r="AE142" s="599"/>
      <c r="AF142" s="598"/>
      <c r="AG142" s="599"/>
      <c r="AH142" s="598"/>
      <c r="AI142" s="599"/>
      <c r="AJ142" s="598"/>
      <c r="AK142" s="599"/>
      <c r="AL142" s="598"/>
      <c r="AM142" s="599"/>
      <c r="AN142" s="598"/>
      <c r="AO142" s="599"/>
      <c r="AP142" s="598"/>
      <c r="AQ142" s="599"/>
      <c r="AS142" s="599"/>
      <c r="AU142" s="599"/>
      <c r="AW142" s="12"/>
    </row>
    <row r="143" spans="2:49" s="3" customFormat="1" ht="15" customHeight="1">
      <c r="B143" s="4"/>
      <c r="K143" s="599">
        <v>44543</v>
      </c>
      <c r="L143" s="598">
        <v>148227102345</v>
      </c>
      <c r="M143" s="599">
        <v>44543</v>
      </c>
      <c r="N143" s="598">
        <v>157688616870</v>
      </c>
      <c r="O143" s="599">
        <v>44543</v>
      </c>
      <c r="P143" s="598">
        <v>175000976640</v>
      </c>
      <c r="Q143" s="599">
        <v>44543</v>
      </c>
      <c r="R143" s="598">
        <v>71040000000</v>
      </c>
      <c r="S143" s="599"/>
      <c r="T143" s="598"/>
      <c r="U143" s="599"/>
      <c r="V143" s="598"/>
      <c r="W143" s="599"/>
      <c r="X143" s="598"/>
      <c r="Y143" s="599"/>
      <c r="Z143" s="598"/>
      <c r="AA143" s="599"/>
      <c r="AB143" s="598"/>
      <c r="AC143" s="599"/>
      <c r="AD143" s="598"/>
      <c r="AE143" s="599"/>
      <c r="AF143" s="598"/>
      <c r="AG143" s="599"/>
      <c r="AH143" s="598"/>
      <c r="AI143" s="599"/>
      <c r="AJ143" s="598"/>
      <c r="AK143" s="599"/>
      <c r="AL143" s="598"/>
      <c r="AM143" s="599"/>
      <c r="AN143" s="598"/>
      <c r="AO143" s="599"/>
      <c r="AP143" s="598"/>
      <c r="AQ143" s="599"/>
      <c r="AS143" s="599"/>
      <c r="AU143" s="599"/>
      <c r="AW143" s="12"/>
    </row>
    <row r="144" spans="2:49" s="3" customFormat="1" ht="15" customHeight="1">
      <c r="B144" s="4"/>
      <c r="K144" s="599">
        <v>44540</v>
      </c>
      <c r="L144" s="598">
        <v>146875487430</v>
      </c>
      <c r="M144" s="599">
        <v>44540</v>
      </c>
      <c r="N144" s="598">
        <v>159887064000</v>
      </c>
      <c r="O144" s="599">
        <v>44540</v>
      </c>
      <c r="P144" s="598">
        <v>169011359880</v>
      </c>
      <c r="Q144" s="599">
        <v>44540</v>
      </c>
      <c r="R144" s="598">
        <v>70320000000</v>
      </c>
      <c r="S144" s="599"/>
      <c r="T144" s="598"/>
      <c r="U144" s="599"/>
      <c r="V144" s="598"/>
      <c r="W144" s="599"/>
      <c r="X144" s="598"/>
      <c r="Y144" s="599"/>
      <c r="Z144" s="598"/>
      <c r="AA144" s="599"/>
      <c r="AB144" s="598"/>
      <c r="AC144" s="599"/>
      <c r="AD144" s="598"/>
      <c r="AE144" s="599"/>
      <c r="AF144" s="598"/>
      <c r="AG144" s="599"/>
      <c r="AH144" s="598"/>
      <c r="AI144" s="599"/>
      <c r="AJ144" s="598"/>
      <c r="AK144" s="599"/>
      <c r="AL144" s="598"/>
      <c r="AM144" s="599"/>
      <c r="AN144" s="598"/>
      <c r="AO144" s="599"/>
      <c r="AP144" s="598"/>
      <c r="AQ144" s="599"/>
      <c r="AS144" s="599"/>
      <c r="AU144" s="599"/>
      <c r="AW144" s="12"/>
    </row>
    <row r="145" spans="2:49" s="3" customFormat="1" ht="15" customHeight="1">
      <c r="B145" s="4"/>
      <c r="K145" s="599">
        <v>44539</v>
      </c>
      <c r="L145" s="598">
        <v>146875487430</v>
      </c>
      <c r="M145" s="599">
        <v>44539</v>
      </c>
      <c r="N145" s="598">
        <v>154490875590</v>
      </c>
      <c r="O145" s="599">
        <v>44539</v>
      </c>
      <c r="P145" s="598">
        <v>164584251840</v>
      </c>
      <c r="Q145" s="599">
        <v>44539</v>
      </c>
      <c r="R145" s="598">
        <v>70440000000</v>
      </c>
      <c r="S145" s="599"/>
      <c r="T145" s="598"/>
      <c r="U145" s="599"/>
      <c r="V145" s="598"/>
      <c r="W145" s="599"/>
      <c r="X145" s="598"/>
      <c r="Y145" s="599"/>
      <c r="Z145" s="598"/>
      <c r="AA145" s="599"/>
      <c r="AB145" s="598"/>
      <c r="AC145" s="599"/>
      <c r="AD145" s="598"/>
      <c r="AE145" s="599"/>
      <c r="AF145" s="598"/>
      <c r="AG145" s="599"/>
      <c r="AH145" s="598"/>
      <c r="AI145" s="599"/>
      <c r="AJ145" s="598"/>
      <c r="AK145" s="599"/>
      <c r="AL145" s="598"/>
      <c r="AM145" s="599"/>
      <c r="AN145" s="598"/>
      <c r="AO145" s="599"/>
      <c r="AP145" s="598"/>
      <c r="AQ145" s="599"/>
      <c r="AS145" s="599"/>
      <c r="AU145" s="599"/>
      <c r="AW145" s="12"/>
    </row>
    <row r="146" spans="2:49" s="3" customFormat="1" ht="15" customHeight="1">
      <c r="B146" s="4"/>
      <c r="K146" s="599">
        <v>44538</v>
      </c>
      <c r="L146" s="598">
        <v>143271180990</v>
      </c>
      <c r="M146" s="599">
        <v>44538</v>
      </c>
      <c r="N146" s="598">
        <v>153691440270</v>
      </c>
      <c r="O146" s="599">
        <v>44538</v>
      </c>
      <c r="P146" s="598">
        <v>161459234400</v>
      </c>
      <c r="Q146" s="599">
        <v>44538</v>
      </c>
      <c r="R146" s="598">
        <v>69480000000</v>
      </c>
      <c r="S146" s="599"/>
      <c r="T146" s="598"/>
      <c r="U146" s="599"/>
      <c r="V146" s="598"/>
      <c r="W146" s="599"/>
      <c r="X146" s="598"/>
      <c r="Y146" s="599"/>
      <c r="Z146" s="598"/>
      <c r="AA146" s="599"/>
      <c r="AB146" s="598"/>
      <c r="AC146" s="599"/>
      <c r="AD146" s="598"/>
      <c r="AE146" s="599"/>
      <c r="AF146" s="598"/>
      <c r="AG146" s="599"/>
      <c r="AH146" s="598"/>
      <c r="AI146" s="599"/>
      <c r="AJ146" s="598"/>
      <c r="AK146" s="599"/>
      <c r="AL146" s="598"/>
      <c r="AM146" s="599"/>
      <c r="AN146" s="598"/>
      <c r="AO146" s="599"/>
      <c r="AP146" s="598"/>
      <c r="AQ146" s="599"/>
      <c r="AS146" s="599"/>
      <c r="AU146" s="599"/>
      <c r="AW146" s="12"/>
    </row>
    <row r="147" spans="2:49" s="3" customFormat="1" ht="15" customHeight="1">
      <c r="B147" s="4"/>
      <c r="K147" s="599">
        <v>44537</v>
      </c>
      <c r="L147" s="598">
        <v>145073334210</v>
      </c>
      <c r="M147" s="599">
        <v>44537</v>
      </c>
      <c r="N147" s="598">
        <v>149894122500</v>
      </c>
      <c r="O147" s="599">
        <v>44537</v>
      </c>
      <c r="P147" s="598">
        <v>162240488760</v>
      </c>
      <c r="Q147" s="599">
        <v>44537</v>
      </c>
      <c r="R147" s="598">
        <v>71640000000</v>
      </c>
      <c r="S147" s="599"/>
      <c r="T147" s="598"/>
      <c r="U147" s="599"/>
      <c r="V147" s="598"/>
      <c r="W147" s="599"/>
      <c r="X147" s="598"/>
      <c r="Y147" s="599"/>
      <c r="Z147" s="598"/>
      <c r="AA147" s="599"/>
      <c r="AB147" s="598"/>
      <c r="AC147" s="599"/>
      <c r="AD147" s="598"/>
      <c r="AE147" s="599"/>
      <c r="AF147" s="598"/>
      <c r="AG147" s="599"/>
      <c r="AH147" s="598"/>
      <c r="AI147" s="599"/>
      <c r="AJ147" s="598"/>
      <c r="AK147" s="599"/>
      <c r="AL147" s="598"/>
      <c r="AM147" s="599"/>
      <c r="AN147" s="598"/>
      <c r="AO147" s="599"/>
      <c r="AP147" s="598"/>
      <c r="AQ147" s="599"/>
      <c r="AS147" s="599"/>
      <c r="AU147" s="599"/>
      <c r="AW147" s="12"/>
    </row>
    <row r="148" spans="2:49" s="3" customFormat="1" ht="15" customHeight="1">
      <c r="B148" s="4"/>
      <c r="K148" s="599">
        <v>44536</v>
      </c>
      <c r="L148" s="598">
        <v>145974410820</v>
      </c>
      <c r="M148" s="599">
        <v>44536</v>
      </c>
      <c r="N148" s="598">
        <v>149694263670</v>
      </c>
      <c r="O148" s="599">
        <v>44536</v>
      </c>
      <c r="P148" s="598">
        <v>161980070640</v>
      </c>
      <c r="Q148" s="599">
        <v>44536</v>
      </c>
      <c r="R148" s="598">
        <v>67680000000</v>
      </c>
      <c r="S148" s="599"/>
      <c r="T148" s="598"/>
      <c r="U148" s="599"/>
      <c r="V148" s="598"/>
      <c r="W148" s="599"/>
      <c r="X148" s="598"/>
      <c r="Y148" s="599"/>
      <c r="Z148" s="598"/>
      <c r="AA148" s="599"/>
      <c r="AB148" s="598"/>
      <c r="AC148" s="599"/>
      <c r="AD148" s="598"/>
      <c r="AE148" s="599"/>
      <c r="AF148" s="598"/>
      <c r="AG148" s="599"/>
      <c r="AH148" s="598"/>
      <c r="AI148" s="599"/>
      <c r="AJ148" s="598"/>
      <c r="AK148" s="599"/>
      <c r="AL148" s="598"/>
      <c r="AM148" s="599"/>
      <c r="AN148" s="598"/>
      <c r="AO148" s="599"/>
      <c r="AP148" s="598"/>
      <c r="AQ148" s="599"/>
      <c r="AS148" s="599"/>
      <c r="AU148" s="599"/>
      <c r="AW148" s="12"/>
    </row>
    <row r="149" spans="2:49" s="3" customFormat="1" ht="15" customHeight="1">
      <c r="B149" s="4"/>
      <c r="K149" s="599">
        <v>44533</v>
      </c>
      <c r="L149" s="598">
        <v>143271180990</v>
      </c>
      <c r="M149" s="599">
        <v>44533</v>
      </c>
      <c r="N149" s="598">
        <v>151692851970</v>
      </c>
      <c r="O149" s="599">
        <v>44533</v>
      </c>
      <c r="P149" s="598">
        <v>159375889440</v>
      </c>
      <c r="Q149" s="599">
        <v>44533</v>
      </c>
      <c r="R149" s="598">
        <v>67440000000</v>
      </c>
      <c r="S149" s="599"/>
      <c r="T149" s="598"/>
      <c r="U149" s="599"/>
      <c r="V149" s="598"/>
      <c r="W149" s="599"/>
      <c r="X149" s="598"/>
      <c r="Y149" s="599"/>
      <c r="Z149" s="598"/>
      <c r="AA149" s="599"/>
      <c r="AB149" s="598"/>
      <c r="AC149" s="599"/>
      <c r="AD149" s="598"/>
      <c r="AE149" s="599"/>
      <c r="AF149" s="598"/>
      <c r="AG149" s="599"/>
      <c r="AH149" s="598"/>
      <c r="AI149" s="599"/>
      <c r="AJ149" s="598"/>
      <c r="AK149" s="599"/>
      <c r="AL149" s="598"/>
      <c r="AM149" s="599"/>
      <c r="AN149" s="598"/>
      <c r="AO149" s="599"/>
      <c r="AP149" s="598"/>
      <c r="AQ149" s="599"/>
      <c r="AS149" s="599"/>
      <c r="AU149" s="599"/>
      <c r="AW149" s="12"/>
    </row>
    <row r="150" spans="2:49" s="3" customFormat="1" ht="15" customHeight="1">
      <c r="B150" s="4"/>
      <c r="K150" s="599">
        <v>44532</v>
      </c>
      <c r="L150" s="598">
        <v>135161491500</v>
      </c>
      <c r="M150" s="599">
        <v>44532</v>
      </c>
      <c r="N150" s="598">
        <v>151492993140</v>
      </c>
      <c r="O150" s="599">
        <v>44532</v>
      </c>
      <c r="P150" s="598">
        <v>157292544480</v>
      </c>
      <c r="Q150" s="599">
        <v>44532</v>
      </c>
      <c r="R150" s="598">
        <v>67440000000</v>
      </c>
      <c r="S150" s="599"/>
      <c r="T150" s="598"/>
      <c r="U150" s="599"/>
      <c r="V150" s="598"/>
      <c r="W150" s="599"/>
      <c r="X150" s="598"/>
      <c r="Y150" s="599"/>
      <c r="Z150" s="598"/>
      <c r="AA150" s="599"/>
      <c r="AB150" s="598"/>
      <c r="AC150" s="599"/>
      <c r="AD150" s="598"/>
      <c r="AE150" s="599"/>
      <c r="AF150" s="598"/>
      <c r="AG150" s="599"/>
      <c r="AH150" s="598"/>
      <c r="AI150" s="599"/>
      <c r="AJ150" s="598"/>
      <c r="AK150" s="599"/>
      <c r="AL150" s="598"/>
      <c r="AM150" s="599"/>
      <c r="AN150" s="598"/>
      <c r="AO150" s="599"/>
      <c r="AP150" s="598"/>
      <c r="AQ150" s="599"/>
      <c r="AS150" s="599"/>
      <c r="AU150" s="599"/>
      <c r="AW150" s="12"/>
    </row>
    <row r="151" spans="2:49" s="3" customFormat="1" ht="15" customHeight="1">
      <c r="B151" s="4"/>
      <c r="K151" s="599">
        <v>44531</v>
      </c>
      <c r="L151" s="598">
        <v>138315259635</v>
      </c>
      <c r="M151" s="599">
        <v>44531</v>
      </c>
      <c r="N151" s="598">
        <v>146296663560</v>
      </c>
      <c r="O151" s="599">
        <v>44531</v>
      </c>
      <c r="P151" s="598">
        <v>151302927720</v>
      </c>
      <c r="Q151" s="599">
        <v>44531</v>
      </c>
      <c r="R151" s="598">
        <v>64680000000</v>
      </c>
      <c r="S151" s="599"/>
      <c r="T151" s="598"/>
      <c r="U151" s="599"/>
      <c r="V151" s="598"/>
      <c r="W151" s="599"/>
      <c r="X151" s="598"/>
      <c r="Y151" s="599"/>
      <c r="Z151" s="598"/>
      <c r="AA151" s="599"/>
      <c r="AB151" s="598"/>
      <c r="AC151" s="599"/>
      <c r="AD151" s="598"/>
      <c r="AE151" s="599"/>
      <c r="AF151" s="598"/>
      <c r="AG151" s="599"/>
      <c r="AH151" s="598"/>
      <c r="AI151" s="599"/>
      <c r="AJ151" s="598"/>
      <c r="AK151" s="599"/>
      <c r="AL151" s="598"/>
      <c r="AM151" s="599"/>
      <c r="AN151" s="598"/>
      <c r="AO151" s="599"/>
      <c r="AP151" s="598"/>
      <c r="AQ151" s="599"/>
      <c r="AS151" s="599"/>
      <c r="AU151" s="599"/>
      <c r="AW151" s="12"/>
    </row>
    <row r="152" spans="2:49" s="3" customFormat="1" ht="15" customHeight="1">
      <c r="B152" s="4"/>
      <c r="K152" s="599">
        <v>44530</v>
      </c>
      <c r="L152" s="598">
        <v>139666874550</v>
      </c>
      <c r="M152" s="599">
        <v>44530</v>
      </c>
      <c r="N152" s="598">
        <v>142499345790</v>
      </c>
      <c r="O152" s="599">
        <v>44530</v>
      </c>
      <c r="P152" s="598">
        <v>150000837120</v>
      </c>
      <c r="Q152" s="599">
        <v>44530</v>
      </c>
      <c r="R152" s="598">
        <v>61560000000</v>
      </c>
      <c r="S152" s="599"/>
      <c r="T152" s="598"/>
      <c r="U152" s="599"/>
      <c r="V152" s="598"/>
      <c r="W152" s="599"/>
      <c r="X152" s="598"/>
      <c r="Y152" s="599"/>
      <c r="Z152" s="598"/>
      <c r="AA152" s="599"/>
      <c r="AB152" s="598"/>
      <c r="AC152" s="599"/>
      <c r="AD152" s="598"/>
      <c r="AE152" s="599"/>
      <c r="AF152" s="598"/>
      <c r="AG152" s="599"/>
      <c r="AH152" s="598"/>
      <c r="AI152" s="599"/>
      <c r="AJ152" s="598"/>
      <c r="AK152" s="599"/>
      <c r="AL152" s="598"/>
      <c r="AM152" s="599"/>
      <c r="AN152" s="598"/>
      <c r="AO152" s="599"/>
      <c r="AP152" s="598"/>
      <c r="AQ152" s="599"/>
      <c r="AS152" s="599"/>
      <c r="AU152" s="599"/>
      <c r="AW152" s="12"/>
    </row>
    <row r="153" spans="2:49" s="3" customFormat="1" ht="15" customHeight="1">
      <c r="B153" s="4"/>
      <c r="K153" s="599">
        <v>44529</v>
      </c>
      <c r="L153" s="598">
        <v>140117412855</v>
      </c>
      <c r="M153" s="599">
        <v>44529</v>
      </c>
      <c r="N153" s="598">
        <v>149694263670</v>
      </c>
      <c r="O153" s="599">
        <v>44529</v>
      </c>
      <c r="P153" s="598">
        <v>153907108920</v>
      </c>
      <c r="Q153" s="599">
        <v>44529</v>
      </c>
      <c r="R153" s="598">
        <v>67800000000</v>
      </c>
      <c r="S153" s="599"/>
      <c r="T153" s="598"/>
      <c r="U153" s="599"/>
      <c r="V153" s="598"/>
      <c r="W153" s="599"/>
      <c r="X153" s="598"/>
      <c r="Y153" s="599"/>
      <c r="Z153" s="598"/>
      <c r="AA153" s="599"/>
      <c r="AB153" s="598"/>
      <c r="AC153" s="599"/>
      <c r="AD153" s="598"/>
      <c r="AE153" s="599"/>
      <c r="AF153" s="598"/>
      <c r="AG153" s="599"/>
      <c r="AH153" s="598"/>
      <c r="AI153" s="599"/>
      <c r="AJ153" s="598"/>
      <c r="AK153" s="599"/>
      <c r="AL153" s="598"/>
      <c r="AM153" s="599"/>
      <c r="AN153" s="598"/>
      <c r="AO153" s="599"/>
      <c r="AP153" s="598"/>
      <c r="AQ153" s="599"/>
      <c r="AS153" s="599"/>
      <c r="AU153" s="599"/>
      <c r="AW153" s="12"/>
    </row>
    <row r="154" spans="2:49" s="3" customFormat="1" ht="15" customHeight="1">
      <c r="B154" s="4"/>
      <c r="K154" s="599">
        <v>44526</v>
      </c>
      <c r="L154" s="598">
        <v>148227102345</v>
      </c>
      <c r="M154" s="599">
        <v>44526</v>
      </c>
      <c r="N154" s="598">
        <v>153491581440</v>
      </c>
      <c r="O154" s="599">
        <v>44526</v>
      </c>
      <c r="P154" s="598">
        <v>156511290120</v>
      </c>
      <c r="Q154" s="599">
        <v>44526</v>
      </c>
      <c r="R154" s="598">
        <v>71400000000</v>
      </c>
      <c r="S154" s="599"/>
      <c r="T154" s="598"/>
      <c r="U154" s="599"/>
      <c r="V154" s="598"/>
      <c r="W154" s="599"/>
      <c r="X154" s="598"/>
      <c r="Y154" s="599"/>
      <c r="Z154" s="598"/>
      <c r="AA154" s="599"/>
      <c r="AB154" s="598"/>
      <c r="AC154" s="599"/>
      <c r="AD154" s="598"/>
      <c r="AE154" s="599"/>
      <c r="AF154" s="598"/>
      <c r="AG154" s="599"/>
      <c r="AH154" s="598"/>
      <c r="AI154" s="599"/>
      <c r="AJ154" s="598"/>
      <c r="AK154" s="599"/>
      <c r="AL154" s="598"/>
      <c r="AM154" s="599"/>
      <c r="AN154" s="598"/>
      <c r="AO154" s="599"/>
      <c r="AP154" s="598"/>
      <c r="AQ154" s="599"/>
      <c r="AS154" s="599"/>
      <c r="AU154" s="599"/>
      <c r="AW154" s="12"/>
    </row>
    <row r="155" spans="2:49" s="3" customFormat="1" ht="15" customHeight="1">
      <c r="B155" s="4"/>
      <c r="K155" s="599">
        <v>44525</v>
      </c>
      <c r="L155" s="598">
        <v>154084100310</v>
      </c>
      <c r="M155" s="599">
        <v>44525</v>
      </c>
      <c r="N155" s="598">
        <v>158088334530</v>
      </c>
      <c r="O155" s="599">
        <v>44525</v>
      </c>
      <c r="P155" s="598">
        <v>156771708240</v>
      </c>
      <c r="Q155" s="599">
        <v>44525</v>
      </c>
      <c r="R155" s="598">
        <v>71400000000</v>
      </c>
      <c r="S155" s="599"/>
      <c r="T155" s="598"/>
      <c r="U155" s="599"/>
      <c r="V155" s="598"/>
      <c r="W155" s="599"/>
      <c r="X155" s="598"/>
      <c r="Y155" s="599"/>
      <c r="Z155" s="598"/>
      <c r="AA155" s="599"/>
      <c r="AB155" s="598"/>
      <c r="AC155" s="599"/>
      <c r="AD155" s="598"/>
      <c r="AE155" s="599"/>
      <c r="AF155" s="598"/>
      <c r="AG155" s="599"/>
      <c r="AH155" s="598"/>
      <c r="AI155" s="599"/>
      <c r="AJ155" s="598"/>
      <c r="AK155" s="599"/>
      <c r="AL155" s="598"/>
      <c r="AM155" s="599"/>
      <c r="AN155" s="598"/>
      <c r="AO155" s="599"/>
      <c r="AP155" s="598"/>
      <c r="AQ155" s="599"/>
      <c r="AS155" s="599"/>
      <c r="AU155" s="599"/>
      <c r="AW155" s="12"/>
    </row>
    <row r="156" spans="2:49" s="3" customFormat="1" ht="15" customHeight="1">
      <c r="B156" s="4"/>
      <c r="K156" s="599">
        <v>44524</v>
      </c>
      <c r="L156" s="598">
        <v>155886253530</v>
      </c>
      <c r="M156" s="599">
        <v>44524</v>
      </c>
      <c r="N156" s="598">
        <v>154291016760</v>
      </c>
      <c r="O156" s="599">
        <v>44524</v>
      </c>
      <c r="P156" s="598">
        <v>157552962600</v>
      </c>
      <c r="Q156" s="599">
        <v>44524</v>
      </c>
      <c r="R156" s="598">
        <v>70080000000</v>
      </c>
      <c r="S156" s="599"/>
      <c r="T156" s="598"/>
      <c r="U156" s="599"/>
      <c r="V156" s="598"/>
      <c r="W156" s="599"/>
      <c r="X156" s="598"/>
      <c r="Y156" s="599"/>
      <c r="Z156" s="598"/>
      <c r="AA156" s="599"/>
      <c r="AB156" s="598"/>
      <c r="AC156" s="599"/>
      <c r="AD156" s="598"/>
      <c r="AE156" s="599"/>
      <c r="AF156" s="598"/>
      <c r="AG156" s="599"/>
      <c r="AH156" s="598"/>
      <c r="AI156" s="599"/>
      <c r="AJ156" s="598"/>
      <c r="AK156" s="599"/>
      <c r="AL156" s="598"/>
      <c r="AM156" s="599"/>
      <c r="AN156" s="598"/>
      <c r="AO156" s="599"/>
      <c r="AP156" s="598"/>
      <c r="AQ156" s="599"/>
      <c r="AS156" s="599"/>
      <c r="AU156" s="599"/>
      <c r="AW156" s="12"/>
    </row>
    <row r="157" spans="2:49" s="3" customFormat="1" ht="15" customHeight="1">
      <c r="B157" s="4"/>
      <c r="K157" s="599">
        <v>44523</v>
      </c>
      <c r="L157" s="598">
        <v>149578717260</v>
      </c>
      <c r="M157" s="599">
        <v>44523</v>
      </c>
      <c r="N157" s="598">
        <v>150293840160</v>
      </c>
      <c r="O157" s="599">
        <v>44523</v>
      </c>
      <c r="P157" s="598">
        <v>157032126360</v>
      </c>
      <c r="Q157" s="599">
        <v>44523</v>
      </c>
      <c r="R157" s="598">
        <v>68040000000</v>
      </c>
      <c r="S157" s="599"/>
      <c r="T157" s="598"/>
      <c r="U157" s="599"/>
      <c r="V157" s="598"/>
      <c r="W157" s="599"/>
      <c r="X157" s="598"/>
      <c r="Y157" s="599"/>
      <c r="Z157" s="598"/>
      <c r="AA157" s="599"/>
      <c r="AB157" s="598"/>
      <c r="AC157" s="599"/>
      <c r="AD157" s="598"/>
      <c r="AE157" s="599"/>
      <c r="AF157" s="598"/>
      <c r="AG157" s="599"/>
      <c r="AH157" s="598"/>
      <c r="AI157" s="599"/>
      <c r="AJ157" s="598"/>
      <c r="AK157" s="599"/>
      <c r="AL157" s="598"/>
      <c r="AM157" s="599"/>
      <c r="AN157" s="598"/>
      <c r="AO157" s="599"/>
      <c r="AP157" s="598"/>
      <c r="AQ157" s="599"/>
      <c r="AS157" s="599"/>
      <c r="AU157" s="599"/>
      <c r="AW157" s="12"/>
    </row>
    <row r="158" spans="2:49" s="3" customFormat="1" ht="15" customHeight="1">
      <c r="B158" s="4"/>
      <c r="K158" s="599">
        <v>44522</v>
      </c>
      <c r="L158" s="598">
        <v>152281947090</v>
      </c>
      <c r="M158" s="599">
        <v>44522</v>
      </c>
      <c r="N158" s="598">
        <v>154490875590</v>
      </c>
      <c r="O158" s="599">
        <v>44522</v>
      </c>
      <c r="P158" s="598">
        <v>156250872000</v>
      </c>
      <c r="Q158" s="599">
        <v>44522</v>
      </c>
      <c r="R158" s="598">
        <v>67680000000</v>
      </c>
      <c r="S158" s="599"/>
      <c r="T158" s="598"/>
      <c r="U158" s="599"/>
      <c r="V158" s="598"/>
      <c r="W158" s="599"/>
      <c r="X158" s="598"/>
      <c r="Y158" s="599"/>
      <c r="Z158" s="598"/>
      <c r="AA158" s="599"/>
      <c r="AB158" s="598"/>
      <c r="AC158" s="599"/>
      <c r="AD158" s="598"/>
      <c r="AE158" s="599"/>
      <c r="AF158" s="598"/>
      <c r="AG158" s="599"/>
      <c r="AH158" s="598"/>
      <c r="AI158" s="599"/>
      <c r="AJ158" s="598"/>
      <c r="AK158" s="599"/>
      <c r="AL158" s="598"/>
      <c r="AM158" s="599"/>
      <c r="AN158" s="598"/>
      <c r="AO158" s="599"/>
      <c r="AP158" s="598"/>
      <c r="AQ158" s="599"/>
      <c r="AS158" s="599"/>
      <c r="AU158" s="599"/>
      <c r="AW158" s="12"/>
    </row>
    <row r="159" spans="2:49" s="3" customFormat="1" ht="15" customHeight="1">
      <c r="B159" s="4"/>
      <c r="K159" s="599">
        <v>44519</v>
      </c>
      <c r="L159" s="598">
        <v>151380870480</v>
      </c>
      <c r="M159" s="599">
        <v>44519</v>
      </c>
      <c r="N159" s="598">
        <v>152492287290</v>
      </c>
      <c r="O159" s="599">
        <v>44519</v>
      </c>
      <c r="P159" s="598">
        <v>155730035760</v>
      </c>
      <c r="Q159" s="599">
        <v>44519</v>
      </c>
      <c r="R159" s="598">
        <v>68400000000</v>
      </c>
      <c r="S159" s="599"/>
      <c r="T159" s="598"/>
      <c r="U159" s="599"/>
      <c r="V159" s="598"/>
      <c r="W159" s="599"/>
      <c r="X159" s="598"/>
      <c r="Y159" s="599"/>
      <c r="Z159" s="598"/>
      <c r="AA159" s="599"/>
      <c r="AB159" s="598"/>
      <c r="AC159" s="599"/>
      <c r="AD159" s="598"/>
      <c r="AE159" s="599"/>
      <c r="AF159" s="598"/>
      <c r="AG159" s="599"/>
      <c r="AH159" s="598"/>
      <c r="AI159" s="599"/>
      <c r="AJ159" s="598"/>
      <c r="AK159" s="599"/>
      <c r="AL159" s="598"/>
      <c r="AM159" s="599"/>
      <c r="AN159" s="598"/>
      <c r="AO159" s="599"/>
      <c r="AP159" s="598"/>
      <c r="AQ159" s="599"/>
      <c r="AS159" s="599"/>
      <c r="AU159" s="599"/>
      <c r="AW159" s="12"/>
    </row>
    <row r="160" spans="2:49" s="3" customFormat="1" ht="15" customHeight="1">
      <c r="B160" s="4"/>
      <c r="K160" s="599">
        <v>44518</v>
      </c>
      <c r="L160" s="598">
        <v>143200271445</v>
      </c>
      <c r="M160" s="599">
        <v>44518</v>
      </c>
      <c r="N160" s="598">
        <v>154091157930</v>
      </c>
      <c r="O160" s="599">
        <v>44518</v>
      </c>
      <c r="P160" s="598">
        <v>155469617640</v>
      </c>
      <c r="Q160" s="599">
        <v>44518</v>
      </c>
      <c r="R160" s="598">
        <v>67800000000</v>
      </c>
      <c r="S160" s="599"/>
      <c r="T160" s="598"/>
      <c r="U160" s="599"/>
      <c r="V160" s="598"/>
      <c r="W160" s="599"/>
      <c r="X160" s="598"/>
      <c r="Y160" s="599"/>
      <c r="Z160" s="598"/>
      <c r="AA160" s="599"/>
      <c r="AB160" s="598"/>
      <c r="AC160" s="599"/>
      <c r="AD160" s="598"/>
      <c r="AE160" s="599"/>
      <c r="AF160" s="598"/>
      <c r="AG160" s="599"/>
      <c r="AH160" s="598"/>
      <c r="AI160" s="599"/>
      <c r="AJ160" s="598"/>
      <c r="AK160" s="599"/>
      <c r="AL160" s="598"/>
      <c r="AM160" s="599"/>
      <c r="AN160" s="598"/>
      <c r="AO160" s="599"/>
      <c r="AP160" s="598"/>
      <c r="AQ160" s="599"/>
      <c r="AS160" s="599"/>
      <c r="AU160" s="599"/>
      <c r="AW160" s="12"/>
    </row>
    <row r="161" spans="2:49" s="3" customFormat="1" ht="15" customHeight="1">
      <c r="B161" s="4"/>
      <c r="K161" s="599">
        <v>44517</v>
      </c>
      <c r="L161" s="598">
        <v>144880040025</v>
      </c>
      <c r="M161" s="599">
        <v>44517</v>
      </c>
      <c r="N161" s="598">
        <v>155490169740</v>
      </c>
      <c r="O161" s="599">
        <v>44517</v>
      </c>
      <c r="P161" s="598">
        <v>154948781400</v>
      </c>
      <c r="Q161" s="599">
        <v>44517</v>
      </c>
      <c r="R161" s="598">
        <v>69000000000</v>
      </c>
      <c r="S161" s="599"/>
      <c r="T161" s="598"/>
      <c r="U161" s="599"/>
      <c r="V161" s="598"/>
      <c r="W161" s="599"/>
      <c r="X161" s="598"/>
      <c r="Y161" s="599"/>
      <c r="Z161" s="598"/>
      <c r="AA161" s="599"/>
      <c r="AB161" s="598"/>
      <c r="AC161" s="599"/>
      <c r="AD161" s="598"/>
      <c r="AE161" s="599"/>
      <c r="AF161" s="598"/>
      <c r="AG161" s="599"/>
      <c r="AH161" s="598"/>
      <c r="AI161" s="599"/>
      <c r="AJ161" s="598"/>
      <c r="AK161" s="599"/>
      <c r="AL161" s="598"/>
      <c r="AM161" s="599"/>
      <c r="AN161" s="598"/>
      <c r="AO161" s="599"/>
      <c r="AP161" s="598"/>
      <c r="AQ161" s="599"/>
      <c r="AS161" s="599"/>
      <c r="AU161" s="599"/>
      <c r="AW161" s="12"/>
    </row>
    <row r="162" spans="2:49" s="3" customFormat="1" ht="15" customHeight="1">
      <c r="B162" s="4"/>
      <c r="K162" s="599">
        <v>44516</v>
      </c>
      <c r="L162" s="598">
        <v>136061254980</v>
      </c>
      <c r="M162" s="599">
        <v>44516</v>
      </c>
      <c r="N162" s="598">
        <v>162085511130</v>
      </c>
      <c r="O162" s="599">
        <v>44516</v>
      </c>
      <c r="P162" s="598">
        <v>153646690800</v>
      </c>
      <c r="Q162" s="599">
        <v>44516</v>
      </c>
      <c r="R162" s="598">
        <v>70440000000</v>
      </c>
      <c r="S162" s="599"/>
      <c r="T162" s="598"/>
      <c r="U162" s="599"/>
      <c r="V162" s="598"/>
      <c r="W162" s="599"/>
      <c r="X162" s="598"/>
      <c r="Y162" s="599"/>
      <c r="Z162" s="598"/>
      <c r="AA162" s="599"/>
      <c r="AB162" s="598"/>
      <c r="AC162" s="599"/>
      <c r="AD162" s="598"/>
      <c r="AE162" s="599"/>
      <c r="AF162" s="598"/>
      <c r="AG162" s="599"/>
      <c r="AH162" s="598"/>
      <c r="AI162" s="599"/>
      <c r="AJ162" s="598"/>
      <c r="AK162" s="599"/>
      <c r="AL162" s="598"/>
      <c r="AM162" s="599"/>
      <c r="AN162" s="598"/>
      <c r="AO162" s="599"/>
      <c r="AP162" s="598"/>
      <c r="AQ162" s="599"/>
      <c r="AS162" s="599"/>
      <c r="AU162" s="599"/>
      <c r="AW162" s="12"/>
    </row>
    <row r="163" spans="2:49" s="3" customFormat="1" ht="15" customHeight="1">
      <c r="B163" s="4"/>
      <c r="K163" s="599">
        <v>44515</v>
      </c>
      <c r="L163" s="598">
        <v>130602007095</v>
      </c>
      <c r="M163" s="599">
        <v>44515</v>
      </c>
      <c r="N163" s="598">
        <v>168880711350</v>
      </c>
      <c r="O163" s="599">
        <v>44515</v>
      </c>
      <c r="P163" s="598">
        <v>149480000880</v>
      </c>
      <c r="Q163" s="599">
        <v>44515</v>
      </c>
      <c r="R163" s="598">
        <v>70920000000</v>
      </c>
      <c r="S163" s="599"/>
      <c r="T163" s="598"/>
      <c r="U163" s="599"/>
      <c r="V163" s="598"/>
      <c r="W163" s="599"/>
      <c r="X163" s="598"/>
      <c r="Y163" s="599"/>
      <c r="Z163" s="598"/>
      <c r="AA163" s="599"/>
      <c r="AB163" s="598"/>
      <c r="AC163" s="599"/>
      <c r="AD163" s="598"/>
      <c r="AE163" s="599"/>
      <c r="AF163" s="598"/>
      <c r="AG163" s="599"/>
      <c r="AH163" s="598"/>
      <c r="AI163" s="599"/>
      <c r="AJ163" s="598"/>
      <c r="AK163" s="599"/>
      <c r="AL163" s="598"/>
      <c r="AM163" s="599"/>
      <c r="AN163" s="598"/>
      <c r="AO163" s="599"/>
      <c r="AP163" s="598"/>
      <c r="AQ163" s="599"/>
      <c r="AS163" s="599"/>
      <c r="AU163" s="599"/>
      <c r="AW163" s="12"/>
    </row>
    <row r="164" spans="2:49" s="3" customFormat="1" ht="15" customHeight="1">
      <c r="B164" s="4"/>
      <c r="K164" s="599">
        <v>44512</v>
      </c>
      <c r="L164" s="598">
        <v>123043048485</v>
      </c>
      <c r="M164" s="599">
        <v>44512</v>
      </c>
      <c r="N164" s="598">
        <v>168480993690</v>
      </c>
      <c r="O164" s="599">
        <v>44512</v>
      </c>
      <c r="P164" s="598">
        <v>146094565320</v>
      </c>
      <c r="Q164" s="599">
        <v>44512</v>
      </c>
      <c r="R164" s="598">
        <v>70800000000</v>
      </c>
      <c r="S164" s="599"/>
      <c r="T164" s="598"/>
      <c r="U164" s="599"/>
      <c r="V164" s="598"/>
      <c r="W164" s="599"/>
      <c r="X164" s="598"/>
      <c r="Y164" s="599"/>
      <c r="Z164" s="598"/>
      <c r="AA164" s="599"/>
      <c r="AB164" s="598"/>
      <c r="AC164" s="599"/>
      <c r="AD164" s="598"/>
      <c r="AE164" s="599"/>
      <c r="AF164" s="598"/>
      <c r="AG164" s="599"/>
      <c r="AH164" s="598"/>
      <c r="AI164" s="599"/>
      <c r="AJ164" s="598"/>
      <c r="AK164" s="599"/>
      <c r="AL164" s="598"/>
      <c r="AM164" s="599"/>
      <c r="AN164" s="598"/>
      <c r="AO164" s="599"/>
      <c r="AP164" s="598"/>
      <c r="AQ164" s="599"/>
      <c r="AS164" s="599"/>
      <c r="AU164" s="599"/>
      <c r="AW164" s="12"/>
    </row>
    <row r="165" spans="2:49" s="3" customFormat="1" ht="15" customHeight="1">
      <c r="B165" s="4"/>
      <c r="K165" s="599">
        <v>44511</v>
      </c>
      <c r="L165" s="598">
        <v>111259694865</v>
      </c>
      <c r="M165" s="599">
        <v>44511</v>
      </c>
      <c r="N165" s="598">
        <v>166882123050</v>
      </c>
      <c r="O165" s="599">
        <v>44511</v>
      </c>
      <c r="P165" s="598">
        <v>145834147200</v>
      </c>
      <c r="Q165" s="599">
        <v>44511</v>
      </c>
      <c r="R165" s="598">
        <v>69240000000</v>
      </c>
      <c r="S165" s="599"/>
      <c r="T165" s="598"/>
      <c r="U165" s="599"/>
      <c r="V165" s="598"/>
      <c r="W165" s="599"/>
      <c r="X165" s="598"/>
      <c r="Y165" s="599"/>
      <c r="Z165" s="598"/>
      <c r="AA165" s="599"/>
      <c r="AB165" s="598"/>
      <c r="AC165" s="599"/>
      <c r="AD165" s="598"/>
      <c r="AE165" s="599"/>
      <c r="AF165" s="598"/>
      <c r="AG165" s="599"/>
      <c r="AH165" s="598"/>
      <c r="AI165" s="599"/>
      <c r="AJ165" s="598"/>
      <c r="AK165" s="599"/>
      <c r="AL165" s="598"/>
      <c r="AM165" s="599"/>
      <c r="AN165" s="598"/>
      <c r="AO165" s="599"/>
      <c r="AP165" s="598"/>
      <c r="AQ165" s="599"/>
      <c r="AS165" s="599"/>
      <c r="AU165" s="599"/>
      <c r="AW165" s="12"/>
    </row>
    <row r="166" spans="2:49" s="3" customFormat="1" ht="15" customHeight="1">
      <c r="B166" s="4"/>
      <c r="K166" s="599">
        <v>44510</v>
      </c>
      <c r="L166" s="598">
        <v>115552673445</v>
      </c>
      <c r="M166" s="599">
        <v>44510</v>
      </c>
      <c r="N166" s="598">
        <v>181471817640</v>
      </c>
      <c r="O166" s="599">
        <v>44510</v>
      </c>
      <c r="P166" s="598">
        <v>147917492160</v>
      </c>
      <c r="Q166" s="599">
        <v>44510</v>
      </c>
      <c r="R166" s="598">
        <v>71760000000</v>
      </c>
      <c r="S166" s="599"/>
      <c r="T166" s="598"/>
      <c r="U166" s="599"/>
      <c r="V166" s="598"/>
      <c r="W166" s="599"/>
      <c r="X166" s="598"/>
      <c r="Y166" s="599"/>
      <c r="Z166" s="598"/>
      <c r="AA166" s="599"/>
      <c r="AB166" s="598"/>
      <c r="AC166" s="599"/>
      <c r="AD166" s="598"/>
      <c r="AE166" s="599"/>
      <c r="AF166" s="598"/>
      <c r="AG166" s="599"/>
      <c r="AH166" s="598"/>
      <c r="AI166" s="599"/>
      <c r="AJ166" s="598"/>
      <c r="AK166" s="599"/>
      <c r="AL166" s="598"/>
      <c r="AM166" s="599"/>
      <c r="AN166" s="598"/>
      <c r="AO166" s="599"/>
      <c r="AP166" s="598"/>
      <c r="AQ166" s="599"/>
      <c r="AS166" s="599"/>
      <c r="AU166" s="599"/>
      <c r="AW166" s="12"/>
    </row>
    <row r="167" spans="2:49" s="3" customFormat="1" ht="15" customHeight="1">
      <c r="B167" s="4"/>
      <c r="K167" s="599">
        <v>44509</v>
      </c>
      <c r="L167" s="598">
        <v>123780882390</v>
      </c>
      <c r="M167" s="599">
        <v>44509</v>
      </c>
      <c r="N167" s="598">
        <v>188067159030</v>
      </c>
      <c r="O167" s="599">
        <v>44509</v>
      </c>
      <c r="P167" s="598">
        <v>152084182080</v>
      </c>
      <c r="Q167" s="599">
        <v>44509</v>
      </c>
      <c r="R167" s="598">
        <v>74040000000</v>
      </c>
      <c r="S167" s="599"/>
      <c r="T167" s="598"/>
      <c r="U167" s="599"/>
      <c r="V167" s="598"/>
      <c r="W167" s="599"/>
      <c r="X167" s="598"/>
      <c r="Y167" s="599"/>
      <c r="Z167" s="598"/>
      <c r="AA167" s="599"/>
      <c r="AB167" s="598"/>
      <c r="AC167" s="599"/>
      <c r="AD167" s="598"/>
      <c r="AE167" s="599"/>
      <c r="AF167" s="598"/>
      <c r="AG167" s="599"/>
      <c r="AH167" s="598"/>
      <c r="AI167" s="599"/>
      <c r="AJ167" s="598"/>
      <c r="AK167" s="599"/>
      <c r="AL167" s="598"/>
      <c r="AM167" s="599"/>
      <c r="AN167" s="598"/>
      <c r="AO167" s="599"/>
      <c r="AP167" s="598"/>
      <c r="AQ167" s="599"/>
      <c r="AS167" s="599"/>
      <c r="AU167" s="599"/>
      <c r="AW167" s="12"/>
    </row>
    <row r="168" spans="2:49" s="3" customFormat="1" ht="15" customHeight="1">
      <c r="B168" s="4"/>
      <c r="K168" s="599">
        <v>44508</v>
      </c>
      <c r="L168" s="598">
        <v>123423134175</v>
      </c>
      <c r="M168" s="599">
        <v>44508</v>
      </c>
      <c r="N168" s="598">
        <v>200658265320</v>
      </c>
      <c r="O168" s="599">
        <v>44508</v>
      </c>
      <c r="P168" s="598">
        <v>152344600200</v>
      </c>
      <c r="Q168" s="599">
        <v>44508</v>
      </c>
      <c r="R168" s="598">
        <v>74760000000</v>
      </c>
      <c r="S168" s="599"/>
      <c r="T168" s="598"/>
      <c r="U168" s="599"/>
      <c r="V168" s="598"/>
      <c r="W168" s="599"/>
      <c r="X168" s="598"/>
      <c r="Y168" s="599"/>
      <c r="Z168" s="598"/>
      <c r="AA168" s="599"/>
      <c r="AB168" s="598"/>
      <c r="AC168" s="599"/>
      <c r="AD168" s="598"/>
      <c r="AE168" s="599"/>
      <c r="AF168" s="598"/>
      <c r="AG168" s="599"/>
      <c r="AH168" s="598"/>
      <c r="AI168" s="599"/>
      <c r="AJ168" s="598"/>
      <c r="AK168" s="599"/>
      <c r="AL168" s="598"/>
      <c r="AM168" s="599"/>
      <c r="AN168" s="598"/>
      <c r="AO168" s="599"/>
      <c r="AP168" s="598"/>
      <c r="AQ168" s="599"/>
      <c r="AS168" s="599"/>
      <c r="AU168" s="599"/>
      <c r="AW168" s="12"/>
    </row>
    <row r="169" spans="2:49" s="3" customFormat="1" ht="15" customHeight="1">
      <c r="B169" s="4"/>
      <c r="K169" s="599">
        <v>44505</v>
      </c>
      <c r="L169" s="598">
        <v>123065385960</v>
      </c>
      <c r="M169" s="599">
        <v>44505</v>
      </c>
      <c r="N169" s="598">
        <v>201857418300</v>
      </c>
      <c r="O169" s="599">
        <v>44505</v>
      </c>
      <c r="P169" s="598">
        <v>152344600200</v>
      </c>
      <c r="Q169" s="599">
        <v>44505</v>
      </c>
      <c r="R169" s="598">
        <v>74280000000</v>
      </c>
      <c r="S169" s="599"/>
      <c r="T169" s="598"/>
      <c r="U169" s="599"/>
      <c r="V169" s="598"/>
      <c r="W169" s="599"/>
      <c r="X169" s="598"/>
      <c r="Y169" s="599"/>
      <c r="Z169" s="598"/>
      <c r="AA169" s="599"/>
      <c r="AB169" s="598"/>
      <c r="AC169" s="599"/>
      <c r="AD169" s="598"/>
      <c r="AE169" s="599"/>
      <c r="AF169" s="598"/>
      <c r="AG169" s="599"/>
      <c r="AH169" s="598"/>
      <c r="AI169" s="599"/>
      <c r="AJ169" s="598"/>
      <c r="AK169" s="599"/>
      <c r="AL169" s="598"/>
      <c r="AM169" s="599"/>
      <c r="AN169" s="598"/>
      <c r="AO169" s="599"/>
      <c r="AP169" s="598"/>
      <c r="AQ169" s="599"/>
      <c r="AS169" s="599"/>
      <c r="AU169" s="599"/>
      <c r="AW169" s="12"/>
    </row>
    <row r="170" spans="2:49" s="3" customFormat="1" ht="15" customHeight="1">
      <c r="B170" s="4"/>
      <c r="K170" s="599">
        <v>44504</v>
      </c>
      <c r="L170" s="598">
        <v>123780882390</v>
      </c>
      <c r="M170" s="599">
        <v>44504</v>
      </c>
      <c r="N170" s="598">
        <v>182271252960</v>
      </c>
      <c r="O170" s="599">
        <v>44504</v>
      </c>
      <c r="P170" s="598">
        <v>153125854560</v>
      </c>
      <c r="Q170" s="599">
        <v>44504</v>
      </c>
      <c r="R170" s="598">
        <v>75360000000</v>
      </c>
      <c r="S170" s="599"/>
      <c r="T170" s="598"/>
      <c r="U170" s="599"/>
      <c r="V170" s="598"/>
      <c r="W170" s="599"/>
      <c r="X170" s="598"/>
      <c r="Y170" s="599"/>
      <c r="Z170" s="598"/>
      <c r="AA170" s="599"/>
      <c r="AB170" s="598"/>
      <c r="AC170" s="599"/>
      <c r="AD170" s="598"/>
      <c r="AE170" s="599"/>
      <c r="AF170" s="598"/>
      <c r="AG170" s="599"/>
      <c r="AH170" s="598"/>
      <c r="AI170" s="599"/>
      <c r="AJ170" s="598"/>
      <c r="AK170" s="599"/>
      <c r="AL170" s="598"/>
      <c r="AM170" s="599"/>
      <c r="AN170" s="598"/>
      <c r="AO170" s="599"/>
      <c r="AP170" s="598"/>
      <c r="AQ170" s="599"/>
      <c r="AS170" s="599"/>
      <c r="AU170" s="599"/>
      <c r="AW170" s="12"/>
    </row>
    <row r="171" spans="2:49" s="3" customFormat="1" ht="15" customHeight="1">
      <c r="B171" s="4"/>
      <c r="K171" s="599">
        <v>44503</v>
      </c>
      <c r="L171" s="598">
        <v>120918896670</v>
      </c>
      <c r="M171" s="599">
        <v>44503</v>
      </c>
      <c r="N171" s="598">
        <v>181471817640</v>
      </c>
      <c r="O171" s="599">
        <v>44503</v>
      </c>
      <c r="P171" s="598">
        <v>156250872000</v>
      </c>
      <c r="Q171" s="599">
        <v>44503</v>
      </c>
      <c r="R171" s="598">
        <v>76680000000</v>
      </c>
      <c r="S171" s="599"/>
      <c r="T171" s="598"/>
      <c r="U171" s="599"/>
      <c r="V171" s="598"/>
      <c r="W171" s="599"/>
      <c r="X171" s="598"/>
      <c r="Y171" s="599"/>
      <c r="Z171" s="598"/>
      <c r="AA171" s="599"/>
      <c r="AB171" s="598"/>
      <c r="AC171" s="599"/>
      <c r="AD171" s="598"/>
      <c r="AE171" s="599"/>
      <c r="AF171" s="598"/>
      <c r="AG171" s="599"/>
      <c r="AH171" s="598"/>
      <c r="AI171" s="599"/>
      <c r="AJ171" s="598"/>
      <c r="AK171" s="599"/>
      <c r="AL171" s="598"/>
      <c r="AM171" s="599"/>
      <c r="AN171" s="598"/>
      <c r="AO171" s="599"/>
      <c r="AP171" s="598"/>
      <c r="AQ171" s="599"/>
      <c r="AS171" s="599"/>
      <c r="AU171" s="599"/>
      <c r="AW171" s="12"/>
    </row>
    <row r="172" spans="2:49" s="3" customFormat="1" ht="15" customHeight="1">
      <c r="B172" s="4"/>
      <c r="K172" s="599">
        <v>44502</v>
      </c>
      <c r="L172" s="598">
        <v>116929016230</v>
      </c>
      <c r="M172" s="599">
        <v>44502</v>
      </c>
      <c r="N172" s="598">
        <v>162485228790</v>
      </c>
      <c r="O172" s="599">
        <v>44502</v>
      </c>
      <c r="P172" s="598">
        <v>156511290120</v>
      </c>
      <c r="Q172" s="599">
        <v>44502</v>
      </c>
      <c r="R172" s="598">
        <v>73560000000</v>
      </c>
      <c r="S172" s="599"/>
      <c r="T172" s="598"/>
      <c r="U172" s="599"/>
      <c r="V172" s="598"/>
      <c r="W172" s="599"/>
      <c r="X172" s="598"/>
      <c r="Y172" s="599"/>
      <c r="Z172" s="598"/>
      <c r="AA172" s="599"/>
      <c r="AB172" s="598"/>
      <c r="AC172" s="599"/>
      <c r="AD172" s="598"/>
      <c r="AE172" s="599"/>
      <c r="AF172" s="598"/>
      <c r="AG172" s="599"/>
      <c r="AH172" s="598"/>
      <c r="AI172" s="599"/>
      <c r="AJ172" s="598"/>
      <c r="AK172" s="599"/>
      <c r="AL172" s="598"/>
      <c r="AM172" s="599"/>
      <c r="AN172" s="598"/>
      <c r="AO172" s="599"/>
      <c r="AP172" s="598"/>
      <c r="AQ172" s="599"/>
      <c r="AS172" s="599"/>
      <c r="AU172" s="599"/>
      <c r="AW172" s="12"/>
    </row>
    <row r="173" spans="2:49" s="3" customFormat="1" ht="15" customHeight="1">
      <c r="B173" s="4"/>
      <c r="K173" s="599">
        <v>44501</v>
      </c>
      <c r="L173" s="598">
        <v>109318251860</v>
      </c>
      <c r="M173" s="599">
        <v>44501</v>
      </c>
      <c r="N173" s="598">
        <v>158887769850</v>
      </c>
      <c r="O173" s="599">
        <v>44501</v>
      </c>
      <c r="P173" s="598">
        <v>156250872000</v>
      </c>
      <c r="Q173" s="599">
        <v>44501</v>
      </c>
      <c r="R173" s="598">
        <v>72720000000</v>
      </c>
      <c r="S173" s="599"/>
      <c r="T173" s="598"/>
      <c r="U173" s="599"/>
      <c r="V173" s="598"/>
      <c r="W173" s="599"/>
      <c r="X173" s="598"/>
      <c r="Y173" s="599"/>
      <c r="Z173" s="598"/>
      <c r="AA173" s="599"/>
      <c r="AB173" s="598"/>
      <c r="AC173" s="599"/>
      <c r="AD173" s="598"/>
      <c r="AE173" s="599"/>
      <c r="AF173" s="598"/>
      <c r="AG173" s="599"/>
      <c r="AH173" s="598"/>
      <c r="AI173" s="599"/>
      <c r="AJ173" s="598"/>
      <c r="AK173" s="599"/>
      <c r="AL173" s="598"/>
      <c r="AM173" s="599"/>
      <c r="AN173" s="598"/>
      <c r="AO173" s="599"/>
      <c r="AP173" s="598"/>
      <c r="AQ173" s="599"/>
      <c r="AS173" s="599"/>
      <c r="AU173" s="599"/>
      <c r="AW173" s="12"/>
    </row>
    <row r="174" spans="2:49" s="3" customFormat="1" ht="15" customHeight="1">
      <c r="B174" s="4"/>
      <c r="K174" s="599">
        <v>44498</v>
      </c>
      <c r="L174" s="598">
        <v>106204757345</v>
      </c>
      <c r="M174" s="599">
        <v>44498</v>
      </c>
      <c r="N174" s="598">
        <v>159087628680</v>
      </c>
      <c r="O174" s="599">
        <v>44498</v>
      </c>
      <c r="P174" s="598">
        <v>155469617640</v>
      </c>
      <c r="Q174" s="599">
        <v>44498</v>
      </c>
      <c r="R174" s="598">
        <v>72600000000</v>
      </c>
      <c r="S174" s="599"/>
      <c r="T174" s="598"/>
      <c r="U174" s="599"/>
      <c r="V174" s="598"/>
      <c r="W174" s="599"/>
      <c r="X174" s="598"/>
      <c r="Y174" s="599"/>
      <c r="Z174" s="598"/>
      <c r="AA174" s="599"/>
      <c r="AB174" s="598"/>
      <c r="AC174" s="599"/>
      <c r="AD174" s="598"/>
      <c r="AE174" s="599"/>
      <c r="AF174" s="598"/>
      <c r="AG174" s="599"/>
      <c r="AH174" s="598"/>
      <c r="AI174" s="599"/>
      <c r="AJ174" s="598"/>
      <c r="AK174" s="599"/>
      <c r="AL174" s="598"/>
      <c r="AM174" s="599"/>
      <c r="AN174" s="598"/>
      <c r="AO174" s="599"/>
      <c r="AP174" s="598"/>
      <c r="AQ174" s="599"/>
      <c r="AS174" s="599"/>
      <c r="AU174" s="599"/>
      <c r="AW174" s="12"/>
    </row>
    <row r="175" spans="2:49" s="3" customFormat="1" ht="15" customHeight="1">
      <c r="B175" s="4"/>
      <c r="K175" s="599">
        <v>44497</v>
      </c>
      <c r="L175" s="598">
        <v>104475038170</v>
      </c>
      <c r="M175" s="599">
        <v>44497</v>
      </c>
      <c r="N175" s="598">
        <v>162085511130</v>
      </c>
      <c r="O175" s="599">
        <v>44497</v>
      </c>
      <c r="P175" s="598">
        <v>156511290120</v>
      </c>
      <c r="Q175" s="599">
        <v>44497</v>
      </c>
      <c r="R175" s="598">
        <v>73080000000</v>
      </c>
      <c r="S175" s="599"/>
      <c r="T175" s="598"/>
      <c r="U175" s="599"/>
      <c r="V175" s="598"/>
      <c r="W175" s="599"/>
      <c r="X175" s="598"/>
      <c r="Y175" s="599"/>
      <c r="Z175" s="598"/>
      <c r="AA175" s="599"/>
      <c r="AB175" s="598"/>
      <c r="AC175" s="599"/>
      <c r="AD175" s="598"/>
      <c r="AE175" s="599"/>
      <c r="AF175" s="598"/>
      <c r="AG175" s="599"/>
      <c r="AH175" s="598"/>
      <c r="AI175" s="599"/>
      <c r="AJ175" s="598"/>
      <c r="AK175" s="599"/>
      <c r="AL175" s="598"/>
      <c r="AM175" s="599"/>
      <c r="AN175" s="598"/>
      <c r="AO175" s="599"/>
      <c r="AP175" s="598"/>
      <c r="AQ175" s="599"/>
      <c r="AS175" s="599"/>
      <c r="AU175" s="599"/>
      <c r="AW175" s="12"/>
    </row>
    <row r="176" spans="2:49" s="3" customFormat="1" ht="15" customHeight="1">
      <c r="B176" s="4"/>
      <c r="K176" s="599">
        <v>44496</v>
      </c>
      <c r="L176" s="598">
        <v>106204757345</v>
      </c>
      <c r="M176" s="599">
        <v>44496</v>
      </c>
      <c r="N176" s="598">
        <v>164283958260</v>
      </c>
      <c r="O176" s="599">
        <v>44496</v>
      </c>
      <c r="P176" s="598">
        <v>155990453880</v>
      </c>
      <c r="Q176" s="599">
        <v>44496</v>
      </c>
      <c r="R176" s="598">
        <v>73800000000</v>
      </c>
      <c r="S176" s="599"/>
      <c r="T176" s="598"/>
      <c r="U176" s="599"/>
      <c r="V176" s="598"/>
      <c r="W176" s="599"/>
      <c r="X176" s="598"/>
      <c r="Y176" s="599"/>
      <c r="Z176" s="598"/>
      <c r="AA176" s="599"/>
      <c r="AB176" s="598"/>
      <c r="AC176" s="599"/>
      <c r="AD176" s="598"/>
      <c r="AE176" s="599"/>
      <c r="AF176" s="598"/>
      <c r="AG176" s="599"/>
      <c r="AH176" s="598"/>
      <c r="AI176" s="599"/>
      <c r="AJ176" s="598"/>
      <c r="AK176" s="599"/>
      <c r="AL176" s="598"/>
      <c r="AM176" s="599"/>
      <c r="AN176" s="598"/>
      <c r="AO176" s="599"/>
      <c r="AP176" s="598"/>
      <c r="AQ176" s="599"/>
      <c r="AS176" s="599"/>
      <c r="AU176" s="599"/>
      <c r="AW176" s="12"/>
    </row>
    <row r="177" spans="2:49" s="3" customFormat="1" ht="15" customHeight="1">
      <c r="B177" s="4"/>
      <c r="K177" s="599">
        <v>44495</v>
      </c>
      <c r="L177" s="598">
        <v>102745318995</v>
      </c>
      <c r="M177" s="599">
        <v>44495</v>
      </c>
      <c r="N177" s="598">
        <v>167281840710</v>
      </c>
      <c r="O177" s="599">
        <v>44495</v>
      </c>
      <c r="P177" s="598">
        <v>155730035760</v>
      </c>
      <c r="Q177" s="599">
        <v>44495</v>
      </c>
      <c r="R177" s="598">
        <v>74760000000</v>
      </c>
      <c r="S177" s="599"/>
      <c r="T177" s="598"/>
      <c r="U177" s="599"/>
      <c r="V177" s="598"/>
      <c r="W177" s="599"/>
      <c r="X177" s="598"/>
      <c r="Y177" s="599"/>
      <c r="Z177" s="598"/>
      <c r="AA177" s="599"/>
      <c r="AB177" s="598"/>
      <c r="AC177" s="599"/>
      <c r="AD177" s="598"/>
      <c r="AE177" s="599"/>
      <c r="AF177" s="598"/>
      <c r="AG177" s="599"/>
      <c r="AH177" s="598"/>
      <c r="AI177" s="599"/>
      <c r="AJ177" s="598"/>
      <c r="AK177" s="599"/>
      <c r="AL177" s="598"/>
      <c r="AM177" s="599"/>
      <c r="AN177" s="598"/>
      <c r="AO177" s="599"/>
      <c r="AP177" s="598"/>
      <c r="AQ177" s="599"/>
      <c r="AS177" s="599"/>
      <c r="AU177" s="599"/>
      <c r="AW177" s="12"/>
    </row>
    <row r="178" spans="2:49" s="3" customFormat="1" ht="15" customHeight="1">
      <c r="B178" s="4"/>
      <c r="K178" s="599">
        <v>44494</v>
      </c>
      <c r="L178" s="598">
        <v>100669655985</v>
      </c>
      <c r="M178" s="599">
        <v>44494</v>
      </c>
      <c r="N178" s="598">
        <v>164283958260</v>
      </c>
      <c r="O178" s="599">
        <v>44494</v>
      </c>
      <c r="P178" s="598">
        <v>154427945160</v>
      </c>
      <c r="Q178" s="599">
        <v>44494</v>
      </c>
      <c r="R178" s="598">
        <v>74400000000</v>
      </c>
      <c r="S178" s="599"/>
      <c r="T178" s="598"/>
      <c r="U178" s="599"/>
      <c r="V178" s="598"/>
      <c r="W178" s="599"/>
      <c r="X178" s="598"/>
      <c r="Y178" s="599"/>
      <c r="Z178" s="598"/>
      <c r="AA178" s="599"/>
      <c r="AB178" s="598"/>
      <c r="AC178" s="599"/>
      <c r="AD178" s="598"/>
      <c r="AE178" s="599"/>
      <c r="AF178" s="598"/>
      <c r="AG178" s="599"/>
      <c r="AH178" s="598"/>
      <c r="AI178" s="599"/>
      <c r="AJ178" s="598"/>
      <c r="AK178" s="599"/>
      <c r="AL178" s="598"/>
      <c r="AM178" s="599"/>
      <c r="AN178" s="598"/>
      <c r="AO178" s="599"/>
      <c r="AP178" s="598"/>
      <c r="AQ178" s="599"/>
      <c r="AS178" s="599"/>
      <c r="AU178" s="599"/>
      <c r="AW178" s="12"/>
    </row>
    <row r="179" spans="2:49" s="3" customFormat="1" ht="15" customHeight="1">
      <c r="B179" s="4"/>
      <c r="K179" s="599">
        <v>44491</v>
      </c>
      <c r="L179" s="598">
        <v>100669655985</v>
      </c>
      <c r="M179" s="599">
        <v>44491</v>
      </c>
      <c r="N179" s="598">
        <v>164683675920</v>
      </c>
      <c r="O179" s="599">
        <v>44491</v>
      </c>
      <c r="P179" s="598">
        <v>154167527040</v>
      </c>
      <c r="Q179" s="599">
        <v>44491</v>
      </c>
      <c r="R179" s="598">
        <v>74040000000</v>
      </c>
      <c r="S179" s="599"/>
      <c r="T179" s="598"/>
      <c r="U179" s="599"/>
      <c r="V179" s="598"/>
      <c r="W179" s="599"/>
      <c r="X179" s="598"/>
      <c r="Y179" s="599"/>
      <c r="Z179" s="598"/>
      <c r="AA179" s="599"/>
      <c r="AB179" s="598"/>
      <c r="AC179" s="599"/>
      <c r="AD179" s="598"/>
      <c r="AE179" s="599"/>
      <c r="AF179" s="598"/>
      <c r="AG179" s="599"/>
      <c r="AH179" s="598"/>
      <c r="AI179" s="599"/>
      <c r="AJ179" s="598"/>
      <c r="AK179" s="599"/>
      <c r="AL179" s="598"/>
      <c r="AM179" s="599"/>
      <c r="AN179" s="598"/>
      <c r="AO179" s="599"/>
      <c r="AP179" s="598"/>
      <c r="AQ179" s="599"/>
      <c r="AS179" s="599"/>
      <c r="AU179" s="599"/>
      <c r="AW179" s="12"/>
    </row>
    <row r="180" spans="2:49" s="3" customFormat="1" ht="15" customHeight="1">
      <c r="B180" s="4"/>
      <c r="K180" s="599">
        <v>44490</v>
      </c>
      <c r="L180" s="598">
        <v>95134554625</v>
      </c>
      <c r="M180" s="599">
        <v>44490</v>
      </c>
      <c r="N180" s="598">
        <v>175875770400</v>
      </c>
      <c r="O180" s="599">
        <v>44490</v>
      </c>
      <c r="P180" s="598">
        <v>152865436440</v>
      </c>
      <c r="Q180" s="599">
        <v>44490</v>
      </c>
      <c r="R180" s="598">
        <v>73800000000</v>
      </c>
      <c r="S180" s="599"/>
      <c r="T180" s="598"/>
      <c r="U180" s="599"/>
      <c r="V180" s="598"/>
      <c r="W180" s="599"/>
      <c r="X180" s="598"/>
      <c r="Y180" s="599"/>
      <c r="Z180" s="598"/>
      <c r="AA180" s="599"/>
      <c r="AB180" s="598"/>
      <c r="AC180" s="599"/>
      <c r="AD180" s="598"/>
      <c r="AE180" s="599"/>
      <c r="AF180" s="598"/>
      <c r="AG180" s="599"/>
      <c r="AH180" s="598"/>
      <c r="AI180" s="599"/>
      <c r="AJ180" s="598"/>
      <c r="AK180" s="599"/>
      <c r="AL180" s="598"/>
      <c r="AM180" s="599"/>
      <c r="AN180" s="598"/>
      <c r="AO180" s="599"/>
      <c r="AP180" s="598"/>
      <c r="AQ180" s="599"/>
      <c r="AS180" s="599"/>
      <c r="AU180" s="599"/>
      <c r="AW180" s="12"/>
    </row>
    <row r="181" spans="2:49" s="3" customFormat="1" ht="15" customHeight="1">
      <c r="B181" s="4"/>
      <c r="K181" s="599">
        <v>44489</v>
      </c>
      <c r="L181" s="598">
        <v>102053431325</v>
      </c>
      <c r="M181" s="599">
        <v>44489</v>
      </c>
      <c r="N181" s="598">
        <v>182670970620</v>
      </c>
      <c r="O181" s="599">
        <v>44489</v>
      </c>
      <c r="P181" s="598">
        <v>153646690800</v>
      </c>
      <c r="Q181" s="599">
        <v>44489</v>
      </c>
      <c r="R181" s="598">
        <v>74760000000</v>
      </c>
      <c r="S181" s="599"/>
      <c r="T181" s="598"/>
      <c r="U181" s="599"/>
      <c r="V181" s="598"/>
      <c r="W181" s="599"/>
      <c r="X181" s="598"/>
      <c r="Y181" s="599"/>
      <c r="Z181" s="598"/>
      <c r="AA181" s="599"/>
      <c r="AB181" s="598"/>
      <c r="AC181" s="599"/>
      <c r="AD181" s="598"/>
      <c r="AE181" s="599"/>
      <c r="AF181" s="598"/>
      <c r="AG181" s="599"/>
      <c r="AH181" s="598"/>
      <c r="AI181" s="599"/>
      <c r="AJ181" s="598"/>
      <c r="AK181" s="599"/>
      <c r="AL181" s="598"/>
      <c r="AM181" s="599"/>
      <c r="AN181" s="598"/>
      <c r="AO181" s="599"/>
      <c r="AP181" s="598"/>
      <c r="AQ181" s="599"/>
      <c r="AS181" s="599"/>
      <c r="AU181" s="599"/>
      <c r="AW181" s="12"/>
    </row>
    <row r="182" spans="2:49" s="3" customFormat="1" ht="15" customHeight="1">
      <c r="B182" s="4"/>
      <c r="K182" s="599">
        <v>44488</v>
      </c>
      <c r="L182" s="598">
        <v>87523790255</v>
      </c>
      <c r="M182" s="599">
        <v>44488</v>
      </c>
      <c r="N182" s="598">
        <v>181271958810</v>
      </c>
      <c r="O182" s="599">
        <v>44488</v>
      </c>
      <c r="P182" s="598">
        <v>155469617640</v>
      </c>
      <c r="Q182" s="599">
        <v>44488</v>
      </c>
      <c r="R182" s="598">
        <v>74640000000</v>
      </c>
      <c r="S182" s="599"/>
      <c r="T182" s="598"/>
      <c r="U182" s="599"/>
      <c r="V182" s="598"/>
      <c r="W182" s="599"/>
      <c r="X182" s="598"/>
      <c r="Y182" s="599"/>
      <c r="Z182" s="598"/>
      <c r="AA182" s="599"/>
      <c r="AB182" s="598"/>
      <c r="AC182" s="599"/>
      <c r="AD182" s="598"/>
      <c r="AE182" s="599"/>
      <c r="AF182" s="598"/>
      <c r="AG182" s="599"/>
      <c r="AH182" s="598"/>
      <c r="AI182" s="599"/>
      <c r="AJ182" s="598"/>
      <c r="AK182" s="599"/>
      <c r="AL182" s="598"/>
      <c r="AM182" s="599"/>
      <c r="AN182" s="598"/>
      <c r="AO182" s="599"/>
      <c r="AP182" s="598"/>
      <c r="AQ182" s="599"/>
      <c r="AS182" s="599"/>
      <c r="AU182" s="599"/>
      <c r="AW182" s="12"/>
    </row>
    <row r="183" spans="2:49" s="3" customFormat="1" ht="15" customHeight="1">
      <c r="B183" s="4"/>
      <c r="K183" s="599">
        <v>44487</v>
      </c>
      <c r="L183" s="598">
        <v>89253509430</v>
      </c>
      <c r="M183" s="599">
        <v>44487</v>
      </c>
      <c r="N183" s="598">
        <v>193863065100</v>
      </c>
      <c r="O183" s="599">
        <v>44487</v>
      </c>
      <c r="P183" s="598">
        <v>154688363280</v>
      </c>
      <c r="Q183" s="599">
        <v>44487</v>
      </c>
      <c r="R183" s="598">
        <v>75120000000</v>
      </c>
      <c r="S183" s="599"/>
      <c r="T183" s="598"/>
      <c r="U183" s="599"/>
      <c r="V183" s="598"/>
      <c r="W183" s="599"/>
      <c r="X183" s="598"/>
      <c r="Y183" s="599"/>
      <c r="Z183" s="598"/>
      <c r="AA183" s="599"/>
      <c r="AB183" s="598"/>
      <c r="AC183" s="599"/>
      <c r="AD183" s="598"/>
      <c r="AE183" s="599"/>
      <c r="AF183" s="598"/>
      <c r="AG183" s="599"/>
      <c r="AH183" s="598"/>
      <c r="AI183" s="599"/>
      <c r="AJ183" s="598"/>
      <c r="AK183" s="599"/>
      <c r="AL183" s="598"/>
      <c r="AM183" s="599"/>
      <c r="AN183" s="598"/>
      <c r="AO183" s="599"/>
      <c r="AP183" s="598"/>
      <c r="AQ183" s="599"/>
      <c r="AS183" s="599"/>
      <c r="AU183" s="599"/>
      <c r="AW183" s="12"/>
    </row>
    <row r="184" spans="2:49" s="3" customFormat="1" ht="15" customHeight="1">
      <c r="B184" s="4"/>
      <c r="K184" s="599">
        <v>44484</v>
      </c>
      <c r="L184" s="598">
        <v>82334632730</v>
      </c>
      <c r="M184" s="599">
        <v>44484</v>
      </c>
      <c r="N184" s="598">
        <v>191065041480</v>
      </c>
      <c r="O184" s="599">
        <v>44484</v>
      </c>
      <c r="P184" s="598">
        <v>152084182080</v>
      </c>
      <c r="Q184" s="599">
        <v>44484</v>
      </c>
      <c r="R184" s="598">
        <v>75360000000</v>
      </c>
      <c r="S184" s="599"/>
      <c r="T184" s="598"/>
      <c r="U184" s="599"/>
      <c r="V184" s="598"/>
      <c r="W184" s="599"/>
      <c r="X184" s="598"/>
      <c r="Y184" s="599"/>
      <c r="Z184" s="598"/>
      <c r="AA184" s="599"/>
      <c r="AB184" s="598"/>
      <c r="AC184" s="599"/>
      <c r="AD184" s="598"/>
      <c r="AE184" s="599"/>
      <c r="AF184" s="598"/>
      <c r="AG184" s="599"/>
      <c r="AH184" s="598"/>
      <c r="AI184" s="599"/>
      <c r="AJ184" s="598"/>
      <c r="AK184" s="599"/>
      <c r="AL184" s="598"/>
      <c r="AM184" s="599"/>
      <c r="AN184" s="598"/>
      <c r="AO184" s="599"/>
      <c r="AP184" s="598"/>
      <c r="AQ184" s="599"/>
      <c r="AS184" s="599"/>
      <c r="AU184" s="599"/>
      <c r="AW184" s="12"/>
    </row>
    <row r="185" spans="2:49" s="3" customFormat="1" ht="15" customHeight="1">
      <c r="B185" s="4"/>
      <c r="K185" s="599">
        <v>44483</v>
      </c>
      <c r="L185" s="598">
        <v>81642745060</v>
      </c>
      <c r="M185" s="599">
        <v>44483</v>
      </c>
      <c r="N185" s="598">
        <v>161885652300</v>
      </c>
      <c r="O185" s="599">
        <v>44483</v>
      </c>
      <c r="P185" s="598">
        <v>150782091480</v>
      </c>
      <c r="Q185" s="599">
        <v>44483</v>
      </c>
      <c r="R185" s="598">
        <v>74400000000</v>
      </c>
      <c r="S185" s="599"/>
      <c r="T185" s="598"/>
      <c r="U185" s="599"/>
      <c r="V185" s="598"/>
      <c r="W185" s="599"/>
      <c r="X185" s="598"/>
      <c r="Y185" s="599"/>
      <c r="Z185" s="598"/>
      <c r="AA185" s="599"/>
      <c r="AB185" s="598"/>
      <c r="AC185" s="599"/>
      <c r="AD185" s="598"/>
      <c r="AE185" s="599"/>
      <c r="AF185" s="598"/>
      <c r="AG185" s="599"/>
      <c r="AH185" s="598"/>
      <c r="AI185" s="599"/>
      <c r="AJ185" s="598"/>
      <c r="AK185" s="599"/>
      <c r="AL185" s="598"/>
      <c r="AM185" s="599"/>
      <c r="AN185" s="598"/>
      <c r="AO185" s="599"/>
      <c r="AP185" s="598"/>
      <c r="AQ185" s="599"/>
      <c r="AS185" s="599"/>
      <c r="AU185" s="599"/>
      <c r="AW185" s="12"/>
    </row>
    <row r="186" spans="2:49" s="3" customFormat="1" ht="15" customHeight="1">
      <c r="B186" s="4"/>
      <c r="K186" s="599">
        <v>44482</v>
      </c>
      <c r="L186" s="598">
        <v>79221138215</v>
      </c>
      <c r="M186" s="599">
        <v>44482</v>
      </c>
      <c r="N186" s="598">
        <v>157688616870</v>
      </c>
      <c r="O186" s="599">
        <v>44482</v>
      </c>
      <c r="P186" s="598">
        <v>148177910280</v>
      </c>
      <c r="Q186" s="599">
        <v>44482</v>
      </c>
      <c r="R186" s="598">
        <v>72360000000</v>
      </c>
      <c r="S186" s="599"/>
      <c r="T186" s="598"/>
      <c r="U186" s="599"/>
      <c r="V186" s="598"/>
      <c r="W186" s="599"/>
      <c r="X186" s="598"/>
      <c r="Y186" s="599"/>
      <c r="Z186" s="598"/>
      <c r="AA186" s="599"/>
      <c r="AB186" s="598"/>
      <c r="AC186" s="599"/>
      <c r="AD186" s="598"/>
      <c r="AE186" s="599"/>
      <c r="AF186" s="598"/>
      <c r="AG186" s="599"/>
      <c r="AH186" s="598"/>
      <c r="AI186" s="599"/>
      <c r="AJ186" s="598"/>
      <c r="AK186" s="599"/>
      <c r="AL186" s="598"/>
      <c r="AM186" s="599"/>
      <c r="AN186" s="598"/>
      <c r="AO186" s="599"/>
      <c r="AP186" s="598"/>
      <c r="AQ186" s="599"/>
      <c r="AS186" s="599"/>
      <c r="AU186" s="599"/>
      <c r="AW186" s="12"/>
    </row>
    <row r="187" spans="2:49" s="3" customFormat="1" ht="15" customHeight="1">
      <c r="B187" s="4"/>
      <c r="K187" s="599">
        <v>44481</v>
      </c>
      <c r="L187" s="598">
        <v>77837362875</v>
      </c>
      <c r="M187" s="599">
        <v>44481</v>
      </c>
      <c r="N187" s="598">
        <v>153491581440</v>
      </c>
      <c r="O187" s="599">
        <v>44481</v>
      </c>
      <c r="P187" s="598">
        <v>146094565320</v>
      </c>
      <c r="Q187" s="599">
        <v>44481</v>
      </c>
      <c r="R187" s="598">
        <v>70200000000</v>
      </c>
      <c r="S187" s="599"/>
      <c r="T187" s="598"/>
      <c r="U187" s="599"/>
      <c r="V187" s="598"/>
      <c r="W187" s="599"/>
      <c r="X187" s="598"/>
      <c r="Y187" s="599"/>
      <c r="Z187" s="598"/>
      <c r="AA187" s="599"/>
      <c r="AB187" s="598"/>
      <c r="AC187" s="599"/>
      <c r="AD187" s="598"/>
      <c r="AE187" s="599"/>
      <c r="AF187" s="598"/>
      <c r="AG187" s="599"/>
      <c r="AH187" s="598"/>
      <c r="AI187" s="599"/>
      <c r="AJ187" s="598"/>
      <c r="AK187" s="599"/>
      <c r="AL187" s="598"/>
      <c r="AM187" s="599"/>
      <c r="AN187" s="598"/>
      <c r="AO187" s="599"/>
      <c r="AP187" s="598"/>
      <c r="AQ187" s="599"/>
      <c r="AS187" s="599"/>
      <c r="AU187" s="599"/>
      <c r="AW187" s="12"/>
    </row>
    <row r="188" spans="2:49" s="3" customFormat="1" ht="15" customHeight="1">
      <c r="B188" s="4"/>
      <c r="K188" s="599">
        <v>44477</v>
      </c>
      <c r="L188" s="598">
        <v>81988688895</v>
      </c>
      <c r="M188" s="599">
        <v>44477</v>
      </c>
      <c r="N188" s="598">
        <v>155490169740</v>
      </c>
      <c r="O188" s="599">
        <v>44477</v>
      </c>
      <c r="P188" s="598">
        <v>150000837120</v>
      </c>
      <c r="Q188" s="599">
        <v>44477</v>
      </c>
      <c r="R188" s="598">
        <v>71640000000</v>
      </c>
      <c r="S188" s="599"/>
      <c r="T188" s="598"/>
      <c r="U188" s="599"/>
      <c r="V188" s="598"/>
      <c r="W188" s="599"/>
      <c r="X188" s="598"/>
      <c r="Y188" s="599"/>
      <c r="Z188" s="598"/>
      <c r="AA188" s="599"/>
      <c r="AB188" s="598"/>
      <c r="AC188" s="599"/>
      <c r="AD188" s="598"/>
      <c r="AE188" s="599"/>
      <c r="AF188" s="598"/>
      <c r="AG188" s="599"/>
      <c r="AH188" s="598"/>
      <c r="AI188" s="599"/>
      <c r="AJ188" s="598"/>
      <c r="AK188" s="599"/>
      <c r="AL188" s="598"/>
      <c r="AM188" s="599"/>
      <c r="AN188" s="598"/>
      <c r="AO188" s="599"/>
      <c r="AP188" s="598"/>
      <c r="AQ188" s="599"/>
      <c r="AS188" s="599"/>
      <c r="AU188" s="599"/>
      <c r="AW188" s="12"/>
    </row>
    <row r="189" spans="2:49" s="3" customFormat="1" ht="15" customHeight="1">
      <c r="B189" s="4"/>
      <c r="K189" s="599">
        <v>44476</v>
      </c>
      <c r="L189" s="598">
        <v>80604913555</v>
      </c>
      <c r="M189" s="599">
        <v>44476</v>
      </c>
      <c r="N189" s="598">
        <v>154490875590</v>
      </c>
      <c r="O189" s="599">
        <v>44476</v>
      </c>
      <c r="P189" s="598">
        <v>149740419000</v>
      </c>
      <c r="Q189" s="599">
        <v>44476</v>
      </c>
      <c r="R189" s="598">
        <v>70680000000</v>
      </c>
      <c r="S189" s="599"/>
      <c r="T189" s="598"/>
      <c r="U189" s="599"/>
      <c r="V189" s="598"/>
      <c r="W189" s="599"/>
      <c r="X189" s="598"/>
      <c r="Y189" s="599"/>
      <c r="Z189" s="598"/>
      <c r="AA189" s="599"/>
      <c r="AB189" s="598"/>
      <c r="AC189" s="599"/>
      <c r="AD189" s="598"/>
      <c r="AE189" s="599"/>
      <c r="AF189" s="598"/>
      <c r="AG189" s="599"/>
      <c r="AH189" s="598"/>
      <c r="AI189" s="599"/>
      <c r="AJ189" s="598"/>
      <c r="AK189" s="599"/>
      <c r="AL189" s="598"/>
      <c r="AM189" s="599"/>
      <c r="AN189" s="598"/>
      <c r="AO189" s="599"/>
      <c r="AP189" s="598"/>
      <c r="AQ189" s="599"/>
      <c r="AS189" s="599"/>
      <c r="AU189" s="599"/>
      <c r="AW189" s="12"/>
    </row>
    <row r="190" spans="2:49" s="3" customFormat="1" ht="15" customHeight="1">
      <c r="B190" s="4"/>
      <c r="K190" s="599">
        <v>44475</v>
      </c>
      <c r="L190" s="598">
        <v>78529250545</v>
      </c>
      <c r="M190" s="599">
        <v>44475</v>
      </c>
      <c r="N190" s="598">
        <v>151293134310</v>
      </c>
      <c r="O190" s="599">
        <v>44475</v>
      </c>
      <c r="P190" s="598">
        <v>147917492160</v>
      </c>
      <c r="Q190" s="599">
        <v>44475</v>
      </c>
      <c r="R190" s="598">
        <v>67560000000</v>
      </c>
      <c r="S190" s="599"/>
      <c r="T190" s="598"/>
      <c r="U190" s="599"/>
      <c r="V190" s="598"/>
      <c r="W190" s="599"/>
      <c r="X190" s="598"/>
      <c r="Y190" s="599"/>
      <c r="Z190" s="598"/>
      <c r="AA190" s="599"/>
      <c r="AB190" s="598"/>
      <c r="AC190" s="599"/>
      <c r="AD190" s="598"/>
      <c r="AE190" s="599"/>
      <c r="AF190" s="598"/>
      <c r="AG190" s="599"/>
      <c r="AH190" s="598"/>
      <c r="AI190" s="599"/>
      <c r="AJ190" s="598"/>
      <c r="AK190" s="599"/>
      <c r="AL190" s="598"/>
      <c r="AM190" s="599"/>
      <c r="AN190" s="598"/>
      <c r="AO190" s="599"/>
      <c r="AP190" s="598"/>
      <c r="AQ190" s="599"/>
      <c r="AS190" s="599"/>
      <c r="AU190" s="599"/>
      <c r="AW190" s="12"/>
    </row>
    <row r="191" spans="2:49" s="3" customFormat="1" ht="15" customHeight="1">
      <c r="B191" s="4"/>
      <c r="K191" s="599">
        <v>44474</v>
      </c>
      <c r="L191" s="598">
        <v>83718408070</v>
      </c>
      <c r="M191" s="599">
        <v>44474</v>
      </c>
      <c r="N191" s="598">
        <v>159887064000</v>
      </c>
      <c r="O191" s="599">
        <v>44474</v>
      </c>
      <c r="P191" s="598">
        <v>150261255240</v>
      </c>
      <c r="Q191" s="599">
        <v>44474</v>
      </c>
      <c r="R191" s="598">
        <v>69840000000</v>
      </c>
      <c r="S191" s="599"/>
      <c r="T191" s="598"/>
      <c r="U191" s="599"/>
      <c r="V191" s="598"/>
      <c r="W191" s="599"/>
      <c r="X191" s="598"/>
      <c r="Y191" s="599"/>
      <c r="Z191" s="598"/>
      <c r="AA191" s="599"/>
      <c r="AB191" s="598"/>
      <c r="AC191" s="599"/>
      <c r="AD191" s="598"/>
      <c r="AE191" s="599"/>
      <c r="AF191" s="598"/>
      <c r="AG191" s="599"/>
      <c r="AH191" s="598"/>
      <c r="AI191" s="599"/>
      <c r="AJ191" s="598"/>
      <c r="AK191" s="599"/>
      <c r="AL191" s="598"/>
      <c r="AM191" s="599"/>
      <c r="AN191" s="598"/>
      <c r="AO191" s="599"/>
      <c r="AP191" s="598"/>
      <c r="AQ191" s="599"/>
      <c r="AS191" s="599"/>
      <c r="AU191" s="599"/>
      <c r="AW191" s="12"/>
    </row>
    <row r="192" spans="2:49" s="3" customFormat="1" ht="15" customHeight="1">
      <c r="B192" s="4"/>
      <c r="K192" s="599">
        <v>44470</v>
      </c>
      <c r="L192" s="598">
        <v>89599453265</v>
      </c>
      <c r="M192" s="599">
        <v>44470</v>
      </c>
      <c r="N192" s="598">
        <v>162285369960</v>
      </c>
      <c r="O192" s="599">
        <v>44470</v>
      </c>
      <c r="P192" s="598">
        <v>150261255240</v>
      </c>
      <c r="Q192" s="599">
        <v>44470</v>
      </c>
      <c r="R192" s="598">
        <v>73440000000</v>
      </c>
      <c r="S192" s="599"/>
      <c r="T192" s="598"/>
      <c r="U192" s="599"/>
      <c r="V192" s="598"/>
      <c r="W192" s="599"/>
      <c r="X192" s="598"/>
      <c r="Y192" s="599"/>
      <c r="Z192" s="598"/>
      <c r="AA192" s="599"/>
      <c r="AB192" s="598"/>
      <c r="AC192" s="599"/>
      <c r="AD192" s="598"/>
      <c r="AE192" s="599"/>
      <c r="AF192" s="598"/>
      <c r="AG192" s="599"/>
      <c r="AH192" s="598"/>
      <c r="AI192" s="599"/>
      <c r="AJ192" s="598"/>
      <c r="AK192" s="599"/>
      <c r="AL192" s="598"/>
      <c r="AM192" s="599"/>
      <c r="AN192" s="598"/>
      <c r="AO192" s="599"/>
      <c r="AP192" s="598"/>
      <c r="AQ192" s="599"/>
      <c r="AS192" s="599"/>
      <c r="AU192" s="599"/>
      <c r="AW192" s="12"/>
    </row>
    <row r="193" spans="2:49" s="3" customFormat="1" ht="15" customHeight="1">
      <c r="B193" s="4"/>
      <c r="K193" s="599">
        <v>44469</v>
      </c>
      <c r="L193" s="598">
        <v>91329172440</v>
      </c>
      <c r="M193" s="599">
        <v>44469</v>
      </c>
      <c r="N193" s="598">
        <v>161485934640</v>
      </c>
      <c r="O193" s="599">
        <v>44469</v>
      </c>
      <c r="P193" s="598">
        <v>152344600200</v>
      </c>
      <c r="Q193" s="599">
        <v>44469</v>
      </c>
      <c r="R193" s="598">
        <v>75360000000</v>
      </c>
      <c r="S193" s="599"/>
      <c r="T193" s="598"/>
      <c r="U193" s="599"/>
      <c r="V193" s="598"/>
      <c r="W193" s="599"/>
      <c r="X193" s="598"/>
      <c r="Y193" s="599"/>
      <c r="Z193" s="598"/>
      <c r="AA193" s="599"/>
      <c r="AB193" s="598"/>
      <c r="AC193" s="599"/>
      <c r="AD193" s="598"/>
      <c r="AE193" s="599"/>
      <c r="AF193" s="598"/>
      <c r="AG193" s="599"/>
      <c r="AH193" s="598"/>
      <c r="AI193" s="599"/>
      <c r="AJ193" s="598"/>
      <c r="AK193" s="599"/>
      <c r="AL193" s="598"/>
      <c r="AM193" s="599"/>
      <c r="AN193" s="598"/>
      <c r="AO193" s="599"/>
      <c r="AP193" s="598"/>
      <c r="AQ193" s="599"/>
      <c r="AS193" s="599"/>
      <c r="AU193" s="599"/>
      <c r="AW193" s="12"/>
    </row>
    <row r="194" spans="2:49" s="3" customFormat="1" ht="15" customHeight="1">
      <c r="B194" s="4"/>
      <c r="K194" s="599">
        <v>44468</v>
      </c>
      <c r="L194" s="598">
        <v>88215677925</v>
      </c>
      <c r="M194" s="599">
        <v>44468</v>
      </c>
      <c r="N194" s="598">
        <v>164283958260</v>
      </c>
      <c r="O194" s="599">
        <v>44468</v>
      </c>
      <c r="P194" s="598">
        <v>152865436440</v>
      </c>
      <c r="Q194" s="599">
        <v>44468</v>
      </c>
      <c r="R194" s="598">
        <v>74400000000</v>
      </c>
      <c r="S194" s="599"/>
      <c r="T194" s="598"/>
      <c r="U194" s="599"/>
      <c r="V194" s="598"/>
      <c r="W194" s="599"/>
      <c r="X194" s="598"/>
      <c r="Y194" s="599"/>
      <c r="Z194" s="598"/>
      <c r="AA194" s="599"/>
      <c r="AB194" s="598"/>
      <c r="AC194" s="599"/>
      <c r="AD194" s="598"/>
      <c r="AE194" s="599"/>
      <c r="AF194" s="598"/>
      <c r="AG194" s="599"/>
      <c r="AH194" s="598"/>
      <c r="AI194" s="599"/>
      <c r="AJ194" s="598"/>
      <c r="AK194" s="599"/>
      <c r="AL194" s="598"/>
      <c r="AM194" s="599"/>
      <c r="AN194" s="598"/>
      <c r="AO194" s="599"/>
      <c r="AP194" s="598"/>
      <c r="AQ194" s="599"/>
      <c r="AS194" s="599"/>
      <c r="AU194" s="599"/>
      <c r="AW194" s="12"/>
    </row>
    <row r="195" spans="2:49" s="3" customFormat="1" ht="15" customHeight="1">
      <c r="B195" s="4"/>
      <c r="K195" s="599">
        <v>44467</v>
      </c>
      <c r="L195" s="598">
        <v>89945397100</v>
      </c>
      <c r="M195" s="599">
        <v>44467</v>
      </c>
      <c r="N195" s="598">
        <v>162485228790</v>
      </c>
      <c r="O195" s="599">
        <v>44467</v>
      </c>
      <c r="P195" s="598">
        <v>152084182080</v>
      </c>
      <c r="Q195" s="599">
        <v>44467</v>
      </c>
      <c r="R195" s="598">
        <v>75720000000</v>
      </c>
      <c r="S195" s="599"/>
      <c r="T195" s="598"/>
      <c r="U195" s="599"/>
      <c r="V195" s="598"/>
      <c r="W195" s="599"/>
      <c r="X195" s="598"/>
      <c r="Y195" s="599"/>
      <c r="Z195" s="598"/>
      <c r="AA195" s="599"/>
      <c r="AB195" s="598"/>
      <c r="AC195" s="599"/>
      <c r="AD195" s="598"/>
      <c r="AE195" s="599"/>
      <c r="AF195" s="598"/>
      <c r="AG195" s="599"/>
      <c r="AH195" s="598"/>
      <c r="AI195" s="599"/>
      <c r="AJ195" s="598"/>
      <c r="AK195" s="599"/>
      <c r="AL195" s="598"/>
      <c r="AM195" s="599"/>
      <c r="AN195" s="598"/>
      <c r="AO195" s="599"/>
      <c r="AP195" s="598"/>
      <c r="AQ195" s="599"/>
      <c r="AS195" s="599"/>
      <c r="AU195" s="599"/>
      <c r="AW195" s="12"/>
    </row>
    <row r="196" spans="2:49" s="3" customFormat="1" ht="15" customHeight="1">
      <c r="B196" s="4"/>
      <c r="K196" s="599">
        <v>44466</v>
      </c>
      <c r="L196" s="598">
        <v>89945397100</v>
      </c>
      <c r="M196" s="599">
        <v>44466</v>
      </c>
      <c r="N196" s="598">
        <v>199658971170</v>
      </c>
      <c r="O196" s="599">
        <v>44466</v>
      </c>
      <c r="P196" s="598">
        <v>154948781400</v>
      </c>
      <c r="Q196" s="599">
        <v>44466</v>
      </c>
      <c r="R196" s="598">
        <v>78240000000</v>
      </c>
      <c r="S196" s="599"/>
      <c r="T196" s="598"/>
      <c r="U196" s="599"/>
      <c r="V196" s="598"/>
      <c r="W196" s="599"/>
      <c r="X196" s="598"/>
      <c r="Y196" s="599"/>
      <c r="Z196" s="598"/>
      <c r="AA196" s="599"/>
      <c r="AB196" s="598"/>
      <c r="AC196" s="599"/>
      <c r="AD196" s="598"/>
      <c r="AE196" s="599"/>
      <c r="AF196" s="598"/>
      <c r="AG196" s="599"/>
      <c r="AH196" s="598"/>
      <c r="AI196" s="599"/>
      <c r="AJ196" s="598"/>
      <c r="AK196" s="599"/>
      <c r="AL196" s="598"/>
      <c r="AM196" s="599"/>
      <c r="AN196" s="598"/>
      <c r="AO196" s="599"/>
      <c r="AP196" s="598"/>
      <c r="AQ196" s="599"/>
      <c r="AS196" s="599"/>
      <c r="AU196" s="599"/>
      <c r="AW196" s="12"/>
    </row>
    <row r="197" spans="2:49" s="3" customFormat="1" ht="15" customHeight="1">
      <c r="B197" s="4"/>
      <c r="K197" s="599">
        <v>44463</v>
      </c>
      <c r="L197" s="598">
        <v>89945397100</v>
      </c>
      <c r="M197" s="599">
        <v>44463</v>
      </c>
      <c r="N197" s="598">
        <v>199259253510</v>
      </c>
      <c r="O197" s="599">
        <v>44463</v>
      </c>
      <c r="P197" s="598">
        <v>156250872000</v>
      </c>
      <c r="Q197" s="599">
        <v>44463</v>
      </c>
      <c r="R197" s="598">
        <v>77520000000</v>
      </c>
      <c r="S197" s="599"/>
      <c r="T197" s="598"/>
      <c r="U197" s="599"/>
      <c r="V197" s="598"/>
      <c r="W197" s="599"/>
      <c r="X197" s="598"/>
      <c r="Y197" s="599"/>
      <c r="Z197" s="598"/>
      <c r="AA197" s="599"/>
      <c r="AB197" s="598"/>
      <c r="AC197" s="599"/>
      <c r="AD197" s="598"/>
      <c r="AE197" s="599"/>
      <c r="AF197" s="598"/>
      <c r="AG197" s="599"/>
      <c r="AH197" s="598"/>
      <c r="AI197" s="599"/>
      <c r="AJ197" s="598"/>
      <c r="AK197" s="599"/>
      <c r="AL197" s="598"/>
      <c r="AM197" s="599"/>
      <c r="AN197" s="598"/>
      <c r="AO197" s="599"/>
      <c r="AP197" s="598"/>
      <c r="AQ197" s="599"/>
      <c r="AS197" s="599"/>
      <c r="AU197" s="599"/>
      <c r="AW197" s="12"/>
    </row>
    <row r="198" spans="2:49" s="3" customFormat="1" ht="15" customHeight="1">
      <c r="B198" s="4"/>
      <c r="K198" s="599">
        <v>44462</v>
      </c>
      <c r="L198" s="598">
        <v>88215677925</v>
      </c>
      <c r="M198" s="599">
        <v>44462</v>
      </c>
      <c r="N198" s="598">
        <v>195461935740</v>
      </c>
      <c r="O198" s="599">
        <v>44462</v>
      </c>
      <c r="P198" s="598">
        <v>155730035760</v>
      </c>
      <c r="Q198" s="599">
        <v>44462</v>
      </c>
      <c r="R198" s="598">
        <v>77280000000</v>
      </c>
      <c r="S198" s="599"/>
      <c r="T198" s="598"/>
      <c r="U198" s="599"/>
      <c r="V198" s="598"/>
      <c r="W198" s="599"/>
      <c r="X198" s="598"/>
      <c r="Y198" s="599"/>
      <c r="Z198" s="598"/>
      <c r="AA198" s="599"/>
      <c r="AB198" s="598"/>
      <c r="AC198" s="599"/>
      <c r="AD198" s="598"/>
      <c r="AE198" s="599"/>
      <c r="AF198" s="598"/>
      <c r="AG198" s="599"/>
      <c r="AH198" s="598"/>
      <c r="AI198" s="599"/>
      <c r="AJ198" s="598"/>
      <c r="AK198" s="599"/>
      <c r="AL198" s="598"/>
      <c r="AM198" s="599"/>
      <c r="AN198" s="598"/>
      <c r="AO198" s="599"/>
      <c r="AP198" s="598"/>
      <c r="AQ198" s="599"/>
      <c r="AS198" s="599"/>
      <c r="AU198" s="599"/>
      <c r="AW198" s="12"/>
    </row>
    <row r="199" spans="2:49" s="3" customFormat="1" ht="15" customHeight="1">
      <c r="B199" s="4"/>
      <c r="K199" s="599">
        <v>44456</v>
      </c>
      <c r="L199" s="598">
        <v>91329172440</v>
      </c>
      <c r="M199" s="599">
        <v>44456</v>
      </c>
      <c r="N199" s="598">
        <v>201857418300</v>
      </c>
      <c r="O199" s="599">
        <v>44456</v>
      </c>
      <c r="P199" s="598">
        <v>158594635080</v>
      </c>
      <c r="Q199" s="599">
        <v>44456</v>
      </c>
      <c r="R199" s="598">
        <v>78240000000</v>
      </c>
      <c r="S199" s="599"/>
      <c r="T199" s="598"/>
      <c r="U199" s="599"/>
      <c r="V199" s="598"/>
      <c r="W199" s="599"/>
      <c r="X199" s="598"/>
      <c r="Y199" s="599"/>
      <c r="Z199" s="598"/>
      <c r="AA199" s="599"/>
      <c r="AB199" s="598"/>
      <c r="AC199" s="599"/>
      <c r="AD199" s="598"/>
      <c r="AE199" s="599"/>
      <c r="AF199" s="598"/>
      <c r="AG199" s="599"/>
      <c r="AH199" s="598"/>
      <c r="AI199" s="599"/>
      <c r="AJ199" s="598"/>
      <c r="AK199" s="599"/>
      <c r="AL199" s="598"/>
      <c r="AM199" s="599"/>
      <c r="AN199" s="598"/>
      <c r="AO199" s="599"/>
      <c r="AP199" s="598"/>
      <c r="AQ199" s="599"/>
      <c r="AS199" s="599"/>
      <c r="AU199" s="599"/>
      <c r="AW199" s="12"/>
    </row>
    <row r="200" spans="2:49" s="3" customFormat="1" ht="15" customHeight="1">
      <c r="B200" s="4"/>
      <c r="K200" s="599">
        <v>44455</v>
      </c>
      <c r="L200" s="598">
        <v>88561621760</v>
      </c>
      <c r="M200" s="599">
        <v>44455</v>
      </c>
      <c r="N200" s="598">
        <v>200658265320</v>
      </c>
      <c r="O200" s="599">
        <v>44455</v>
      </c>
      <c r="P200" s="598">
        <v>158334216960</v>
      </c>
      <c r="Q200" s="599">
        <v>44455</v>
      </c>
      <c r="R200" s="598">
        <v>78360000000</v>
      </c>
      <c r="S200" s="599"/>
      <c r="T200" s="598"/>
      <c r="U200" s="599"/>
      <c r="V200" s="598"/>
      <c r="W200" s="599"/>
      <c r="X200" s="598"/>
      <c r="Y200" s="599"/>
      <c r="Z200" s="598"/>
      <c r="AA200" s="599"/>
      <c r="AB200" s="598"/>
      <c r="AC200" s="599"/>
      <c r="AD200" s="598"/>
      <c r="AE200" s="599"/>
      <c r="AF200" s="598"/>
      <c r="AG200" s="599"/>
      <c r="AH200" s="598"/>
      <c r="AI200" s="599"/>
      <c r="AJ200" s="598"/>
      <c r="AK200" s="599"/>
      <c r="AL200" s="598"/>
      <c r="AM200" s="599"/>
      <c r="AN200" s="598"/>
      <c r="AO200" s="599"/>
      <c r="AP200" s="598"/>
      <c r="AQ200" s="599"/>
      <c r="AS200" s="599"/>
      <c r="AU200" s="599"/>
      <c r="AW200" s="12"/>
    </row>
    <row r="201" spans="2:49" s="3" customFormat="1" ht="15" customHeight="1">
      <c r="B201" s="4"/>
      <c r="K201" s="599">
        <v>44454</v>
      </c>
      <c r="L201" s="598">
        <v>93404835450</v>
      </c>
      <c r="M201" s="599">
        <v>44454</v>
      </c>
      <c r="N201" s="598">
        <v>203856006600</v>
      </c>
      <c r="O201" s="599">
        <v>44454</v>
      </c>
      <c r="P201" s="598">
        <v>156771708240</v>
      </c>
      <c r="Q201" s="599">
        <v>44454</v>
      </c>
      <c r="R201" s="598">
        <v>79560000000</v>
      </c>
      <c r="S201" s="599"/>
      <c r="T201" s="598"/>
      <c r="U201" s="599"/>
      <c r="V201" s="598"/>
      <c r="W201" s="599"/>
      <c r="X201" s="598"/>
      <c r="Y201" s="599"/>
      <c r="Z201" s="598"/>
      <c r="AA201" s="599"/>
      <c r="AB201" s="598"/>
      <c r="AC201" s="599"/>
      <c r="AD201" s="598"/>
      <c r="AE201" s="599"/>
      <c r="AF201" s="598"/>
      <c r="AG201" s="599"/>
      <c r="AH201" s="598"/>
      <c r="AI201" s="599"/>
      <c r="AJ201" s="598"/>
      <c r="AK201" s="599"/>
      <c r="AL201" s="598"/>
      <c r="AM201" s="599"/>
      <c r="AN201" s="598"/>
      <c r="AO201" s="599"/>
      <c r="AP201" s="598"/>
      <c r="AQ201" s="599"/>
      <c r="AS201" s="599"/>
      <c r="AU201" s="599"/>
      <c r="AW201" s="12"/>
    </row>
    <row r="202" spans="2:49" s="3" customFormat="1" ht="15" customHeight="1">
      <c r="B202" s="4"/>
      <c r="K202" s="599">
        <v>44453</v>
      </c>
      <c r="L202" s="598">
        <v>94096723120</v>
      </c>
      <c r="M202" s="599">
        <v>44453</v>
      </c>
      <c r="N202" s="598">
        <v>204255724260</v>
      </c>
      <c r="O202" s="599">
        <v>44453</v>
      </c>
      <c r="P202" s="598">
        <v>157292544480</v>
      </c>
      <c r="Q202" s="599">
        <v>44453</v>
      </c>
      <c r="R202" s="598">
        <v>80280000000</v>
      </c>
      <c r="S202" s="599"/>
      <c r="T202" s="598"/>
      <c r="U202" s="599"/>
      <c r="V202" s="598"/>
      <c r="W202" s="599"/>
      <c r="X202" s="598"/>
      <c r="Y202" s="599"/>
      <c r="Z202" s="598"/>
      <c r="AA202" s="599"/>
      <c r="AB202" s="598"/>
      <c r="AC202" s="599"/>
      <c r="AD202" s="598"/>
      <c r="AE202" s="599"/>
      <c r="AF202" s="598"/>
      <c r="AG202" s="599"/>
      <c r="AH202" s="598"/>
      <c r="AI202" s="599"/>
      <c r="AJ202" s="598"/>
      <c r="AK202" s="599"/>
      <c r="AL202" s="598"/>
      <c r="AM202" s="599"/>
      <c r="AN202" s="598"/>
      <c r="AO202" s="599"/>
      <c r="AP202" s="598"/>
      <c r="AQ202" s="599"/>
      <c r="AS202" s="599"/>
      <c r="AU202" s="599"/>
      <c r="AW202" s="12"/>
    </row>
    <row r="203" spans="2:49" s="3" customFormat="1" ht="15" customHeight="1">
      <c r="B203" s="4"/>
      <c r="K203" s="599">
        <v>44452</v>
      </c>
      <c r="L203" s="598">
        <v>93404835450</v>
      </c>
      <c r="M203" s="599">
        <v>44452</v>
      </c>
      <c r="N203" s="598">
        <v>203856006600</v>
      </c>
      <c r="O203" s="599">
        <v>44452</v>
      </c>
      <c r="P203" s="598">
        <v>156771708240</v>
      </c>
      <c r="Q203" s="599">
        <v>44452</v>
      </c>
      <c r="R203" s="598">
        <v>78960000000</v>
      </c>
      <c r="S203" s="599"/>
      <c r="T203" s="598"/>
      <c r="U203" s="599"/>
      <c r="V203" s="598"/>
      <c r="W203" s="599"/>
      <c r="X203" s="598"/>
      <c r="Y203" s="599"/>
      <c r="Z203" s="598"/>
      <c r="AA203" s="599"/>
      <c r="AB203" s="598"/>
      <c r="AC203" s="599"/>
      <c r="AD203" s="598"/>
      <c r="AE203" s="599"/>
      <c r="AF203" s="598"/>
      <c r="AG203" s="599"/>
      <c r="AH203" s="598"/>
      <c r="AI203" s="599"/>
      <c r="AJ203" s="598"/>
      <c r="AK203" s="599"/>
      <c r="AL203" s="598"/>
      <c r="AM203" s="599"/>
      <c r="AN203" s="598"/>
      <c r="AO203" s="599"/>
      <c r="AP203" s="598"/>
      <c r="AQ203" s="599"/>
      <c r="AS203" s="599"/>
      <c r="AU203" s="599"/>
      <c r="AW203" s="12"/>
    </row>
    <row r="204" spans="2:49" s="3" customFormat="1" ht="15" customHeight="1">
      <c r="B204" s="4"/>
      <c r="K204" s="599">
        <v>44449</v>
      </c>
      <c r="L204" s="598">
        <v>95826442295</v>
      </c>
      <c r="M204" s="599">
        <v>44449</v>
      </c>
      <c r="N204" s="598">
        <v>207053747880</v>
      </c>
      <c r="O204" s="599">
        <v>44449</v>
      </c>
      <c r="P204" s="598">
        <v>160157143800</v>
      </c>
      <c r="Q204" s="599">
        <v>44449</v>
      </c>
      <c r="R204" s="598">
        <v>80760000000</v>
      </c>
      <c r="S204" s="599"/>
      <c r="T204" s="598"/>
      <c r="U204" s="599"/>
      <c r="V204" s="598"/>
      <c r="W204" s="599"/>
      <c r="X204" s="598"/>
      <c r="Y204" s="599"/>
      <c r="Z204" s="598"/>
      <c r="AA204" s="599"/>
      <c r="AB204" s="598"/>
      <c r="AC204" s="599"/>
      <c r="AD204" s="598"/>
      <c r="AE204" s="599"/>
      <c r="AF204" s="598"/>
      <c r="AG204" s="599"/>
      <c r="AH204" s="598"/>
      <c r="AI204" s="599"/>
      <c r="AJ204" s="598"/>
      <c r="AK204" s="599"/>
      <c r="AL204" s="598"/>
      <c r="AM204" s="599"/>
      <c r="AN204" s="598"/>
      <c r="AO204" s="599"/>
      <c r="AP204" s="598"/>
      <c r="AQ204" s="599"/>
      <c r="AS204" s="599"/>
      <c r="AU204" s="599"/>
      <c r="AW204" s="12"/>
    </row>
    <row r="205" spans="2:49" s="3" customFormat="1" ht="15" customHeight="1">
      <c r="B205" s="4"/>
      <c r="K205" s="599">
        <v>44448</v>
      </c>
      <c r="L205" s="598">
        <v>96864273800</v>
      </c>
      <c r="M205" s="599">
        <v>44448</v>
      </c>
      <c r="N205" s="598">
        <v>206654030220</v>
      </c>
      <c r="O205" s="599">
        <v>44448</v>
      </c>
      <c r="P205" s="598">
        <v>159896725680</v>
      </c>
      <c r="Q205" s="599">
        <v>44448</v>
      </c>
      <c r="R205" s="598">
        <v>81480000000</v>
      </c>
      <c r="S205" s="599"/>
      <c r="T205" s="598"/>
      <c r="U205" s="599"/>
      <c r="V205" s="598"/>
      <c r="W205" s="599"/>
      <c r="X205" s="598"/>
      <c r="Y205" s="599"/>
      <c r="Z205" s="598"/>
      <c r="AA205" s="599"/>
      <c r="AB205" s="598"/>
      <c r="AC205" s="599"/>
      <c r="AD205" s="598"/>
      <c r="AE205" s="599"/>
      <c r="AF205" s="598"/>
      <c r="AG205" s="599"/>
      <c r="AH205" s="598"/>
      <c r="AI205" s="599"/>
      <c r="AJ205" s="598"/>
      <c r="AK205" s="599"/>
      <c r="AL205" s="598"/>
      <c r="AM205" s="599"/>
      <c r="AN205" s="598"/>
      <c r="AO205" s="599"/>
      <c r="AP205" s="598"/>
      <c r="AQ205" s="599"/>
      <c r="AS205" s="599"/>
      <c r="AU205" s="599"/>
      <c r="AW205" s="12"/>
    </row>
    <row r="206" spans="2:49" s="3" customFormat="1" ht="15" customHeight="1">
      <c r="B206" s="4"/>
      <c r="K206" s="599">
        <v>44447</v>
      </c>
      <c r="L206" s="598">
        <v>97210217635</v>
      </c>
      <c r="M206" s="599">
        <v>44447</v>
      </c>
      <c r="N206" s="598">
        <v>213049512780</v>
      </c>
      <c r="O206" s="599">
        <v>44447</v>
      </c>
      <c r="P206" s="598">
        <v>160938398160</v>
      </c>
      <c r="Q206" s="599">
        <v>44447</v>
      </c>
      <c r="R206" s="598">
        <v>82080000000</v>
      </c>
      <c r="S206" s="599"/>
      <c r="T206" s="598"/>
      <c r="U206" s="599"/>
      <c r="V206" s="598"/>
      <c r="W206" s="599"/>
      <c r="X206" s="598"/>
      <c r="Y206" s="599"/>
      <c r="Z206" s="598"/>
      <c r="AA206" s="599"/>
      <c r="AB206" s="598"/>
      <c r="AC206" s="599"/>
      <c r="AD206" s="598"/>
      <c r="AE206" s="599"/>
      <c r="AF206" s="598"/>
      <c r="AG206" s="599"/>
      <c r="AH206" s="598"/>
      <c r="AI206" s="599"/>
      <c r="AJ206" s="598"/>
      <c r="AK206" s="599"/>
      <c r="AL206" s="598"/>
      <c r="AM206" s="599"/>
      <c r="AN206" s="598"/>
      <c r="AO206" s="599"/>
      <c r="AP206" s="598"/>
      <c r="AQ206" s="599"/>
      <c r="AS206" s="599"/>
      <c r="AU206" s="599"/>
      <c r="AW206" s="12"/>
    </row>
    <row r="207" spans="2:49" s="3" customFormat="1" ht="15" customHeight="1">
      <c r="B207" s="4"/>
      <c r="K207" s="599">
        <v>44446</v>
      </c>
      <c r="L207" s="598">
        <v>99631824480</v>
      </c>
      <c r="M207" s="599">
        <v>44446</v>
      </c>
      <c r="N207" s="598">
        <v>215048101080</v>
      </c>
      <c r="O207" s="599">
        <v>44446</v>
      </c>
      <c r="P207" s="598">
        <v>162240488760</v>
      </c>
      <c r="Q207" s="599">
        <v>44446</v>
      </c>
      <c r="R207" s="598">
        <v>83400000000</v>
      </c>
      <c r="S207" s="599"/>
      <c r="T207" s="598"/>
      <c r="U207" s="599"/>
      <c r="V207" s="598"/>
      <c r="W207" s="599"/>
      <c r="X207" s="598"/>
      <c r="Y207" s="599"/>
      <c r="Z207" s="598"/>
      <c r="AA207" s="599"/>
      <c r="AB207" s="598"/>
      <c r="AC207" s="599"/>
      <c r="AD207" s="598"/>
      <c r="AE207" s="599"/>
      <c r="AF207" s="598"/>
      <c r="AG207" s="599"/>
      <c r="AH207" s="598"/>
      <c r="AI207" s="599"/>
      <c r="AJ207" s="598"/>
      <c r="AK207" s="599"/>
      <c r="AL207" s="598"/>
      <c r="AM207" s="599"/>
      <c r="AN207" s="598"/>
      <c r="AO207" s="599"/>
      <c r="AP207" s="598"/>
      <c r="AQ207" s="599"/>
      <c r="AS207" s="599"/>
      <c r="AU207" s="599"/>
      <c r="AW207" s="12"/>
    </row>
    <row r="208" spans="2:49" s="3" customFormat="1" ht="15" customHeight="1">
      <c r="B208" s="4"/>
      <c r="K208" s="599">
        <v>44445</v>
      </c>
      <c r="L208" s="598">
        <v>99285880645</v>
      </c>
      <c r="M208" s="599">
        <v>44445</v>
      </c>
      <c r="N208" s="598">
        <v>215048101080</v>
      </c>
      <c r="O208" s="599">
        <v>44445</v>
      </c>
      <c r="P208" s="598">
        <v>161719652520</v>
      </c>
      <c r="Q208" s="599">
        <v>44445</v>
      </c>
      <c r="R208" s="598">
        <v>81240000000</v>
      </c>
      <c r="S208" s="599"/>
      <c r="T208" s="598"/>
      <c r="U208" s="599"/>
      <c r="V208" s="598"/>
      <c r="W208" s="599"/>
      <c r="X208" s="598"/>
      <c r="Y208" s="599"/>
      <c r="Z208" s="598"/>
      <c r="AA208" s="599"/>
      <c r="AB208" s="598"/>
      <c r="AC208" s="599"/>
      <c r="AD208" s="598"/>
      <c r="AE208" s="599"/>
      <c r="AF208" s="598"/>
      <c r="AG208" s="599"/>
      <c r="AH208" s="598"/>
      <c r="AI208" s="599"/>
      <c r="AJ208" s="598"/>
      <c r="AK208" s="599"/>
      <c r="AL208" s="598"/>
      <c r="AM208" s="599"/>
      <c r="AN208" s="598"/>
      <c r="AO208" s="599"/>
      <c r="AP208" s="598"/>
      <c r="AQ208" s="599"/>
      <c r="AS208" s="599"/>
      <c r="AU208" s="599"/>
      <c r="AW208" s="12"/>
    </row>
    <row r="209" spans="2:49" s="3" customFormat="1" ht="15" customHeight="1">
      <c r="B209" s="4"/>
      <c r="K209" s="599">
        <v>44442</v>
      </c>
      <c r="L209" s="598">
        <v>97556161470</v>
      </c>
      <c r="M209" s="599">
        <v>44442</v>
      </c>
      <c r="N209" s="598">
        <v>215847536400</v>
      </c>
      <c r="O209" s="599">
        <v>44442</v>
      </c>
      <c r="P209" s="598">
        <v>161980070640</v>
      </c>
      <c r="Q209" s="599">
        <v>44442</v>
      </c>
      <c r="R209" s="598">
        <v>80760000000</v>
      </c>
      <c r="S209" s="599"/>
      <c r="T209" s="598"/>
      <c r="U209" s="599"/>
      <c r="V209" s="598"/>
      <c r="W209" s="599"/>
      <c r="X209" s="598"/>
      <c r="Y209" s="599"/>
      <c r="Z209" s="598"/>
      <c r="AA209" s="599"/>
      <c r="AB209" s="598"/>
      <c r="AC209" s="599"/>
      <c r="AD209" s="598"/>
      <c r="AE209" s="599"/>
      <c r="AF209" s="598"/>
      <c r="AG209" s="599"/>
      <c r="AH209" s="598"/>
      <c r="AI209" s="599"/>
      <c r="AJ209" s="598"/>
      <c r="AK209" s="599"/>
      <c r="AL209" s="598"/>
      <c r="AM209" s="599"/>
      <c r="AN209" s="598"/>
      <c r="AO209" s="599"/>
      <c r="AP209" s="598"/>
      <c r="AQ209" s="599"/>
      <c r="AS209" s="599"/>
      <c r="AU209" s="599"/>
      <c r="AW209" s="12"/>
    </row>
    <row r="210" spans="2:49" s="3" customFormat="1" ht="15" customHeight="1">
      <c r="B210" s="4"/>
      <c r="K210" s="599">
        <v>44441</v>
      </c>
      <c r="L210" s="598">
        <v>96518329965</v>
      </c>
      <c r="M210" s="599">
        <v>44441</v>
      </c>
      <c r="N210" s="598">
        <v>213449230440</v>
      </c>
      <c r="O210" s="599">
        <v>44441</v>
      </c>
      <c r="P210" s="598">
        <v>162761325000</v>
      </c>
      <c r="Q210" s="599">
        <v>44441</v>
      </c>
      <c r="R210" s="598">
        <v>80520000000</v>
      </c>
      <c r="S210" s="599"/>
      <c r="T210" s="598"/>
      <c r="U210" s="599"/>
      <c r="V210" s="598"/>
      <c r="W210" s="599"/>
      <c r="X210" s="598"/>
      <c r="Y210" s="599"/>
      <c r="Z210" s="598"/>
      <c r="AA210" s="599"/>
      <c r="AB210" s="598"/>
      <c r="AC210" s="599"/>
      <c r="AD210" s="598"/>
      <c r="AE210" s="599"/>
      <c r="AF210" s="598"/>
      <c r="AG210" s="599"/>
      <c r="AH210" s="598"/>
      <c r="AI210" s="599"/>
      <c r="AJ210" s="598"/>
      <c r="AK210" s="599"/>
      <c r="AL210" s="598"/>
      <c r="AM210" s="599"/>
      <c r="AN210" s="598"/>
      <c r="AO210" s="599"/>
      <c r="AP210" s="598"/>
      <c r="AQ210" s="599"/>
      <c r="AS210" s="599"/>
      <c r="AU210" s="599"/>
      <c r="AW210" s="12"/>
    </row>
    <row r="211" spans="2:49" s="3" customFormat="1" ht="15" customHeight="1">
      <c r="B211" s="4"/>
      <c r="K211" s="599">
        <v>44440</v>
      </c>
      <c r="L211" s="598">
        <v>97902105305</v>
      </c>
      <c r="M211" s="599">
        <v>44440</v>
      </c>
      <c r="N211" s="598">
        <v>214648383420</v>
      </c>
      <c r="O211" s="599">
        <v>44440</v>
      </c>
      <c r="P211" s="598">
        <v>163021743120</v>
      </c>
      <c r="Q211" s="599">
        <v>44440</v>
      </c>
      <c r="R211" s="598">
        <v>81000000000</v>
      </c>
      <c r="S211" s="599"/>
      <c r="T211" s="598"/>
      <c r="U211" s="599"/>
      <c r="V211" s="598"/>
      <c r="W211" s="599"/>
      <c r="X211" s="598"/>
      <c r="Y211" s="599"/>
      <c r="Z211" s="598"/>
      <c r="AA211" s="599"/>
      <c r="AB211" s="598"/>
      <c r="AC211" s="599"/>
      <c r="AD211" s="598"/>
      <c r="AE211" s="599"/>
      <c r="AF211" s="598"/>
      <c r="AG211" s="599"/>
      <c r="AH211" s="598"/>
      <c r="AI211" s="599"/>
      <c r="AJ211" s="598"/>
      <c r="AK211" s="599"/>
      <c r="AL211" s="598"/>
      <c r="AM211" s="599"/>
      <c r="AN211" s="598"/>
      <c r="AO211" s="599"/>
      <c r="AP211" s="598"/>
      <c r="AQ211" s="599"/>
      <c r="AS211" s="599"/>
      <c r="AU211" s="599"/>
      <c r="AW211" s="12"/>
    </row>
    <row r="212" spans="2:49" s="3" customFormat="1" ht="15" customHeight="1">
      <c r="B212" s="4"/>
      <c r="K212" s="599">
        <v>44439</v>
      </c>
      <c r="L212" s="598">
        <v>95480498460</v>
      </c>
      <c r="M212" s="599">
        <v>44439</v>
      </c>
      <c r="N212" s="598">
        <v>211450642140</v>
      </c>
      <c r="O212" s="599">
        <v>44439</v>
      </c>
      <c r="P212" s="598">
        <v>161459234400</v>
      </c>
      <c r="Q212" s="599">
        <v>44439</v>
      </c>
      <c r="R212" s="598">
        <v>80280000000</v>
      </c>
      <c r="S212" s="599"/>
      <c r="T212" s="598"/>
      <c r="U212" s="599"/>
      <c r="V212" s="598"/>
      <c r="W212" s="599"/>
      <c r="X212" s="598"/>
      <c r="Y212" s="599"/>
      <c r="Z212" s="598"/>
      <c r="AA212" s="599"/>
      <c r="AB212" s="598"/>
      <c r="AC212" s="599"/>
      <c r="AD212" s="598"/>
      <c r="AE212" s="599"/>
      <c r="AF212" s="598"/>
      <c r="AG212" s="599"/>
      <c r="AH212" s="598"/>
      <c r="AI212" s="599"/>
      <c r="AJ212" s="598"/>
      <c r="AK212" s="599"/>
      <c r="AL212" s="598"/>
      <c r="AM212" s="599"/>
      <c r="AN212" s="598"/>
      <c r="AO212" s="599"/>
      <c r="AP212" s="598"/>
      <c r="AQ212" s="599"/>
      <c r="AS212" s="599"/>
      <c r="AU212" s="599"/>
      <c r="AW212" s="12"/>
    </row>
    <row r="213" spans="2:49" s="3" customFormat="1" ht="15" customHeight="1">
      <c r="B213" s="4"/>
      <c r="K213" s="599">
        <v>44438</v>
      </c>
      <c r="L213" s="598">
        <v>96518329965</v>
      </c>
      <c r="M213" s="599">
        <v>44438</v>
      </c>
      <c r="N213" s="598">
        <v>214248665760</v>
      </c>
      <c r="O213" s="599">
        <v>44438</v>
      </c>
      <c r="P213" s="598">
        <v>162240488760</v>
      </c>
      <c r="Q213" s="599">
        <v>44438</v>
      </c>
      <c r="R213" s="598">
        <v>80880000000</v>
      </c>
      <c r="S213" s="599"/>
      <c r="T213" s="598"/>
      <c r="U213" s="599"/>
      <c r="V213" s="598"/>
      <c r="W213" s="599"/>
      <c r="X213" s="598"/>
      <c r="Y213" s="599"/>
      <c r="Z213" s="598"/>
      <c r="AA213" s="599"/>
      <c r="AB213" s="598"/>
      <c r="AC213" s="599"/>
      <c r="AD213" s="598"/>
      <c r="AE213" s="599"/>
      <c r="AF213" s="598"/>
      <c r="AG213" s="599"/>
      <c r="AH213" s="598"/>
      <c r="AI213" s="599"/>
      <c r="AJ213" s="598"/>
      <c r="AK213" s="599"/>
      <c r="AL213" s="598"/>
      <c r="AM213" s="599"/>
      <c r="AN213" s="598"/>
      <c r="AO213" s="599"/>
      <c r="AP213" s="598"/>
      <c r="AQ213" s="599"/>
      <c r="AS213" s="599"/>
      <c r="AU213" s="599"/>
      <c r="AW213" s="12"/>
    </row>
    <row r="214" spans="2:49" s="3" customFormat="1" ht="15" customHeight="1">
      <c r="B214" s="4"/>
      <c r="K214" s="599">
        <v>44435</v>
      </c>
      <c r="L214" s="598">
        <v>95480498460</v>
      </c>
      <c r="M214" s="599">
        <v>44435</v>
      </c>
      <c r="N214" s="598">
        <v>214248665760</v>
      </c>
      <c r="O214" s="599">
        <v>44435</v>
      </c>
      <c r="P214" s="598">
        <v>156771708240</v>
      </c>
      <c r="Q214" s="599">
        <v>44435</v>
      </c>
      <c r="R214" s="598">
        <v>80280000000</v>
      </c>
      <c r="S214" s="599"/>
      <c r="T214" s="598"/>
      <c r="U214" s="599"/>
      <c r="V214" s="598"/>
      <c r="W214" s="599"/>
      <c r="X214" s="598"/>
      <c r="Y214" s="599"/>
      <c r="Z214" s="598"/>
      <c r="AA214" s="599"/>
      <c r="AB214" s="598"/>
      <c r="AC214" s="599"/>
      <c r="AD214" s="598"/>
      <c r="AE214" s="599"/>
      <c r="AF214" s="598"/>
      <c r="AG214" s="599"/>
      <c r="AH214" s="598"/>
      <c r="AI214" s="599"/>
      <c r="AJ214" s="598"/>
      <c r="AK214" s="599"/>
      <c r="AL214" s="598"/>
      <c r="AM214" s="599"/>
      <c r="AN214" s="598"/>
      <c r="AO214" s="599"/>
      <c r="AP214" s="598"/>
      <c r="AQ214" s="599"/>
      <c r="AS214" s="599"/>
      <c r="AU214" s="599"/>
      <c r="AW214" s="12"/>
    </row>
    <row r="215" spans="2:49" s="3" customFormat="1" ht="15" customHeight="1">
      <c r="B215" s="4"/>
      <c r="K215" s="599">
        <v>44434</v>
      </c>
      <c r="L215" s="598">
        <v>96864273800</v>
      </c>
      <c r="M215" s="599">
        <v>44434</v>
      </c>
      <c r="N215" s="598">
        <v>215048101080</v>
      </c>
      <c r="O215" s="599">
        <v>44434</v>
      </c>
      <c r="P215" s="598">
        <v>151563345840</v>
      </c>
      <c r="Q215" s="599">
        <v>44434</v>
      </c>
      <c r="R215" s="598">
        <v>80280000000</v>
      </c>
      <c r="S215" s="599"/>
      <c r="T215" s="598"/>
      <c r="U215" s="599"/>
      <c r="V215" s="598"/>
      <c r="W215" s="599"/>
      <c r="X215" s="598"/>
      <c r="Y215" s="599"/>
      <c r="Z215" s="598"/>
      <c r="AA215" s="599"/>
      <c r="AB215" s="598"/>
      <c r="AC215" s="599"/>
      <c r="AD215" s="598"/>
      <c r="AE215" s="599"/>
      <c r="AF215" s="598"/>
      <c r="AG215" s="599"/>
      <c r="AH215" s="598"/>
      <c r="AI215" s="599"/>
      <c r="AJ215" s="598"/>
      <c r="AK215" s="599"/>
      <c r="AL215" s="598"/>
      <c r="AM215" s="599"/>
      <c r="AN215" s="598"/>
      <c r="AO215" s="599"/>
      <c r="AP215" s="598"/>
      <c r="AQ215" s="599"/>
      <c r="AS215" s="599"/>
      <c r="AU215" s="599"/>
      <c r="AW215" s="12"/>
    </row>
    <row r="216" spans="2:49" s="3" customFormat="1" ht="15" customHeight="1">
      <c r="B216" s="4"/>
      <c r="K216" s="599">
        <v>44433</v>
      </c>
      <c r="L216" s="598">
        <v>97556161470</v>
      </c>
      <c r="M216" s="599">
        <v>44433</v>
      </c>
      <c r="N216" s="598">
        <v>215447818740</v>
      </c>
      <c r="O216" s="599">
        <v>44433</v>
      </c>
      <c r="P216" s="598">
        <v>154427945160</v>
      </c>
      <c r="Q216" s="599">
        <v>44433</v>
      </c>
      <c r="R216" s="598">
        <v>80400000000</v>
      </c>
      <c r="S216" s="599"/>
      <c r="T216" s="598"/>
      <c r="U216" s="599"/>
      <c r="V216" s="598"/>
      <c r="W216" s="599"/>
      <c r="X216" s="598"/>
      <c r="Y216" s="599"/>
      <c r="Z216" s="598"/>
      <c r="AA216" s="599"/>
      <c r="AB216" s="598"/>
      <c r="AC216" s="599"/>
      <c r="AD216" s="598"/>
      <c r="AE216" s="599"/>
      <c r="AF216" s="598"/>
      <c r="AG216" s="599"/>
      <c r="AH216" s="598"/>
      <c r="AI216" s="599"/>
      <c r="AJ216" s="598"/>
      <c r="AK216" s="599"/>
      <c r="AL216" s="598"/>
      <c r="AM216" s="599"/>
      <c r="AN216" s="598"/>
      <c r="AO216" s="599"/>
      <c r="AP216" s="598"/>
      <c r="AQ216" s="599"/>
      <c r="AS216" s="599"/>
      <c r="AU216" s="599"/>
      <c r="AW216" s="12"/>
    </row>
    <row r="217" spans="2:49" s="3" customFormat="1" ht="15" customHeight="1">
      <c r="B217" s="4"/>
      <c r="K217" s="599">
        <v>44432</v>
      </c>
      <c r="L217" s="598">
        <v>97210217635</v>
      </c>
      <c r="M217" s="599">
        <v>44432</v>
      </c>
      <c r="N217" s="598">
        <v>213848948100</v>
      </c>
      <c r="O217" s="599">
        <v>44432</v>
      </c>
      <c r="P217" s="598">
        <v>153386272680</v>
      </c>
      <c r="Q217" s="599">
        <v>44432</v>
      </c>
      <c r="R217" s="598">
        <v>78840000000</v>
      </c>
      <c r="S217" s="599"/>
      <c r="T217" s="598"/>
      <c r="U217" s="599"/>
      <c r="V217" s="598"/>
      <c r="W217" s="599"/>
      <c r="X217" s="598"/>
      <c r="Y217" s="599"/>
      <c r="Z217" s="598"/>
      <c r="AA217" s="599"/>
      <c r="AB217" s="598"/>
      <c r="AC217" s="599"/>
      <c r="AD217" s="598"/>
      <c r="AE217" s="599"/>
      <c r="AF217" s="598"/>
      <c r="AG217" s="599"/>
      <c r="AH217" s="598"/>
      <c r="AI217" s="599"/>
      <c r="AJ217" s="598"/>
      <c r="AK217" s="599"/>
      <c r="AL217" s="598"/>
      <c r="AM217" s="599"/>
      <c r="AN217" s="598"/>
      <c r="AO217" s="599"/>
      <c r="AP217" s="598"/>
      <c r="AQ217" s="599"/>
      <c r="AS217" s="599"/>
      <c r="AU217" s="599"/>
      <c r="AW217" s="12"/>
    </row>
    <row r="218" spans="2:49" s="3" customFormat="1" ht="15" customHeight="1">
      <c r="B218" s="4"/>
      <c r="K218" s="599">
        <v>44431</v>
      </c>
      <c r="L218" s="598">
        <v>94442666955</v>
      </c>
      <c r="M218" s="599">
        <v>44431</v>
      </c>
      <c r="N218" s="598">
        <v>209052336180</v>
      </c>
      <c r="O218" s="599">
        <v>44431</v>
      </c>
      <c r="P218" s="598">
        <v>148438328400</v>
      </c>
      <c r="Q218" s="599">
        <v>44431</v>
      </c>
      <c r="R218" s="598">
        <v>75600000000</v>
      </c>
      <c r="S218" s="599"/>
      <c r="T218" s="598"/>
      <c r="U218" s="599"/>
      <c r="V218" s="598"/>
      <c r="W218" s="599"/>
      <c r="X218" s="598"/>
      <c r="Y218" s="599"/>
      <c r="Z218" s="598"/>
      <c r="AA218" s="599"/>
      <c r="AB218" s="598"/>
      <c r="AC218" s="599"/>
      <c r="AD218" s="598"/>
      <c r="AE218" s="599"/>
      <c r="AF218" s="598"/>
      <c r="AG218" s="599"/>
      <c r="AH218" s="598"/>
      <c r="AI218" s="599"/>
      <c r="AJ218" s="598"/>
      <c r="AK218" s="599"/>
      <c r="AL218" s="598"/>
      <c r="AM218" s="599"/>
      <c r="AN218" s="598"/>
      <c r="AO218" s="599"/>
      <c r="AP218" s="598"/>
      <c r="AQ218" s="599"/>
      <c r="AS218" s="599"/>
      <c r="AU218" s="599"/>
      <c r="AW218" s="12"/>
    </row>
    <row r="219" spans="2:49" s="3" customFormat="1" ht="15" customHeight="1">
      <c r="B219" s="4"/>
      <c r="K219" s="599">
        <v>44428</v>
      </c>
      <c r="L219" s="598">
        <v>90983228605</v>
      </c>
      <c r="M219" s="599">
        <v>44428</v>
      </c>
      <c r="N219" s="598">
        <v>204655441920</v>
      </c>
      <c r="O219" s="599">
        <v>44428</v>
      </c>
      <c r="P219" s="598">
        <v>145834147200</v>
      </c>
      <c r="Q219" s="599">
        <v>44428</v>
      </c>
      <c r="R219" s="598">
        <v>74400000000</v>
      </c>
      <c r="S219" s="599"/>
      <c r="T219" s="598"/>
      <c r="U219" s="599"/>
      <c r="V219" s="598"/>
      <c r="W219" s="599"/>
      <c r="X219" s="598"/>
      <c r="Y219" s="599"/>
      <c r="Z219" s="598"/>
      <c r="AA219" s="599"/>
      <c r="AB219" s="598"/>
      <c r="AC219" s="599"/>
      <c r="AD219" s="598"/>
      <c r="AE219" s="599"/>
      <c r="AF219" s="598"/>
      <c r="AG219" s="599"/>
      <c r="AH219" s="598"/>
      <c r="AI219" s="599"/>
      <c r="AJ219" s="598"/>
      <c r="AK219" s="599"/>
      <c r="AL219" s="598"/>
      <c r="AM219" s="599"/>
      <c r="AN219" s="598"/>
      <c r="AO219" s="599"/>
      <c r="AP219" s="598"/>
      <c r="AQ219" s="599"/>
      <c r="AS219" s="599"/>
      <c r="AU219" s="599"/>
      <c r="AW219" s="12"/>
    </row>
    <row r="220" spans="2:49" s="3" customFormat="1" ht="15" customHeight="1">
      <c r="B220" s="4"/>
      <c r="K220" s="599">
        <v>44427</v>
      </c>
      <c r="L220" s="598">
        <v>95826442295</v>
      </c>
      <c r="M220" s="599">
        <v>44427</v>
      </c>
      <c r="N220" s="598">
        <v>211050924480</v>
      </c>
      <c r="O220" s="599">
        <v>44427</v>
      </c>
      <c r="P220" s="598">
        <v>150782091480</v>
      </c>
      <c r="Q220" s="599">
        <v>44427</v>
      </c>
      <c r="R220" s="598">
        <v>77640000000</v>
      </c>
      <c r="S220" s="599"/>
      <c r="T220" s="598"/>
      <c r="U220" s="599"/>
      <c r="V220" s="598"/>
      <c r="W220" s="599"/>
      <c r="X220" s="598"/>
      <c r="Y220" s="599"/>
      <c r="Z220" s="598"/>
      <c r="AA220" s="599"/>
      <c r="AB220" s="598"/>
      <c r="AC220" s="599"/>
      <c r="AD220" s="598"/>
      <c r="AE220" s="599"/>
      <c r="AF220" s="598"/>
      <c r="AG220" s="599"/>
      <c r="AH220" s="598"/>
      <c r="AI220" s="599"/>
      <c r="AJ220" s="598"/>
      <c r="AK220" s="599"/>
      <c r="AL220" s="598"/>
      <c r="AM220" s="599"/>
      <c r="AN220" s="598"/>
      <c r="AO220" s="599"/>
      <c r="AP220" s="598"/>
      <c r="AQ220" s="599"/>
      <c r="AS220" s="599"/>
      <c r="AU220" s="599"/>
      <c r="AW220" s="12"/>
    </row>
    <row r="221" spans="2:49" s="3" customFormat="1" ht="15" customHeight="1">
      <c r="B221" s="4"/>
      <c r="K221" s="599">
        <v>44426</v>
      </c>
      <c r="L221" s="598">
        <v>103783150500</v>
      </c>
      <c r="M221" s="599">
        <v>44426</v>
      </c>
      <c r="N221" s="598">
        <v>220644148320</v>
      </c>
      <c r="O221" s="599">
        <v>44426</v>
      </c>
      <c r="P221" s="598">
        <v>155730035760</v>
      </c>
      <c r="Q221" s="599">
        <v>44426</v>
      </c>
      <c r="R221" s="598">
        <v>82200000000</v>
      </c>
      <c r="S221" s="599"/>
      <c r="T221" s="598"/>
      <c r="U221" s="599"/>
      <c r="V221" s="598"/>
      <c r="W221" s="599"/>
      <c r="X221" s="598"/>
      <c r="Y221" s="599"/>
      <c r="Z221" s="598"/>
      <c r="AA221" s="599"/>
      <c r="AB221" s="598"/>
      <c r="AC221" s="599"/>
      <c r="AD221" s="598"/>
      <c r="AE221" s="599"/>
      <c r="AF221" s="598"/>
      <c r="AG221" s="599"/>
      <c r="AH221" s="598"/>
      <c r="AI221" s="599"/>
      <c r="AJ221" s="598"/>
      <c r="AK221" s="599"/>
      <c r="AL221" s="598"/>
      <c r="AM221" s="599"/>
      <c r="AN221" s="598"/>
      <c r="AO221" s="599"/>
      <c r="AP221" s="598"/>
      <c r="AQ221" s="599"/>
      <c r="AS221" s="599"/>
      <c r="AU221" s="599"/>
      <c r="AW221" s="12"/>
    </row>
    <row r="222" spans="2:49" s="3" customFormat="1" ht="15" customHeight="1">
      <c r="B222" s="4"/>
      <c r="K222" s="599">
        <v>44425</v>
      </c>
      <c r="L222" s="598">
        <v>103091262830</v>
      </c>
      <c r="M222" s="599">
        <v>44425</v>
      </c>
      <c r="N222" s="598">
        <v>219444995340</v>
      </c>
      <c r="O222" s="599">
        <v>44425</v>
      </c>
      <c r="P222" s="598">
        <v>155730035760</v>
      </c>
      <c r="Q222" s="599">
        <v>44425</v>
      </c>
      <c r="R222" s="598">
        <v>78000000000</v>
      </c>
      <c r="S222" s="599"/>
      <c r="T222" s="598"/>
      <c r="U222" s="599"/>
      <c r="V222" s="598"/>
      <c r="W222" s="599"/>
      <c r="X222" s="598"/>
      <c r="Y222" s="599"/>
      <c r="Z222" s="598"/>
      <c r="AA222" s="599"/>
      <c r="AB222" s="598"/>
      <c r="AC222" s="599"/>
      <c r="AD222" s="598"/>
      <c r="AE222" s="599"/>
      <c r="AF222" s="598"/>
      <c r="AG222" s="599"/>
      <c r="AH222" s="598"/>
      <c r="AI222" s="599"/>
      <c r="AJ222" s="598"/>
      <c r="AK222" s="599"/>
      <c r="AL222" s="598"/>
      <c r="AM222" s="599"/>
      <c r="AN222" s="598"/>
      <c r="AO222" s="599"/>
      <c r="AP222" s="598"/>
      <c r="AQ222" s="599"/>
      <c r="AS222" s="599"/>
      <c r="AU222" s="599"/>
      <c r="AW222" s="12"/>
    </row>
    <row r="223" spans="2:49" s="3" customFormat="1" ht="15" customHeight="1">
      <c r="B223" s="4"/>
      <c r="K223" s="599">
        <v>44421</v>
      </c>
      <c r="L223" s="598">
        <v>106896645015</v>
      </c>
      <c r="M223" s="599">
        <v>44421</v>
      </c>
      <c r="N223" s="598">
        <v>236632854720</v>
      </c>
      <c r="O223" s="599">
        <v>44421</v>
      </c>
      <c r="P223" s="598">
        <v>158855053200</v>
      </c>
      <c r="Q223" s="599">
        <v>44421</v>
      </c>
      <c r="R223" s="598">
        <v>81720000000</v>
      </c>
      <c r="S223" s="599"/>
      <c r="T223" s="598"/>
      <c r="U223" s="599"/>
      <c r="V223" s="598"/>
      <c r="W223" s="599"/>
      <c r="X223" s="598"/>
      <c r="Y223" s="599"/>
      <c r="Z223" s="598"/>
      <c r="AA223" s="599"/>
      <c r="AB223" s="598"/>
      <c r="AC223" s="599"/>
      <c r="AD223" s="598"/>
      <c r="AE223" s="599"/>
      <c r="AF223" s="598"/>
      <c r="AG223" s="599"/>
      <c r="AH223" s="598"/>
      <c r="AI223" s="599"/>
      <c r="AJ223" s="598"/>
      <c r="AK223" s="599"/>
      <c r="AL223" s="598"/>
      <c r="AM223" s="599"/>
      <c r="AN223" s="598"/>
      <c r="AO223" s="599"/>
      <c r="AP223" s="598"/>
      <c r="AQ223" s="599"/>
      <c r="AS223" s="599"/>
      <c r="AU223" s="599"/>
      <c r="AW223" s="12"/>
    </row>
    <row r="224" spans="2:49" s="3" customFormat="1" ht="15" customHeight="1">
      <c r="B224" s="4"/>
      <c r="K224" s="599">
        <v>44420</v>
      </c>
      <c r="L224" s="598">
        <v>108972308025</v>
      </c>
      <c r="M224" s="599">
        <v>44420</v>
      </c>
      <c r="N224" s="598">
        <v>244627207920</v>
      </c>
      <c r="O224" s="599">
        <v>44420</v>
      </c>
      <c r="P224" s="598">
        <v>159896725680</v>
      </c>
      <c r="Q224" s="599">
        <v>44420</v>
      </c>
      <c r="R224" s="598">
        <v>84000000000</v>
      </c>
      <c r="S224" s="599"/>
      <c r="T224" s="598"/>
      <c r="U224" s="599"/>
      <c r="V224" s="598"/>
      <c r="W224" s="599"/>
      <c r="X224" s="598"/>
      <c r="Y224" s="599"/>
      <c r="Z224" s="598"/>
      <c r="AA224" s="599"/>
      <c r="AB224" s="598"/>
      <c r="AC224" s="599"/>
      <c r="AD224" s="598"/>
      <c r="AE224" s="599"/>
      <c r="AF224" s="598"/>
      <c r="AG224" s="599"/>
      <c r="AH224" s="598"/>
      <c r="AI224" s="599"/>
      <c r="AJ224" s="598"/>
      <c r="AK224" s="599"/>
      <c r="AL224" s="598"/>
      <c r="AM224" s="599"/>
      <c r="AN224" s="598"/>
      <c r="AO224" s="599"/>
      <c r="AP224" s="598"/>
      <c r="AQ224" s="599"/>
      <c r="AS224" s="599"/>
      <c r="AU224" s="599"/>
      <c r="AW224" s="12"/>
    </row>
    <row r="225" spans="2:49" s="3" customFormat="1" ht="15" customHeight="1">
      <c r="B225" s="4"/>
      <c r="K225" s="599">
        <v>44419</v>
      </c>
      <c r="L225" s="598">
        <v>107934476520</v>
      </c>
      <c r="M225" s="599">
        <v>44419</v>
      </c>
      <c r="N225" s="598">
        <v>249024102180</v>
      </c>
      <c r="O225" s="599">
        <v>44419</v>
      </c>
      <c r="P225" s="598">
        <v>158594635080</v>
      </c>
      <c r="Q225" s="599">
        <v>44419</v>
      </c>
      <c r="R225" s="598">
        <v>86160000000</v>
      </c>
      <c r="S225" s="599"/>
      <c r="T225" s="598"/>
      <c r="U225" s="599"/>
      <c r="V225" s="598"/>
      <c r="W225" s="599"/>
      <c r="X225" s="598"/>
      <c r="Y225" s="599"/>
      <c r="Z225" s="598"/>
      <c r="AA225" s="599"/>
      <c r="AB225" s="598"/>
      <c r="AC225" s="599"/>
      <c r="AD225" s="598"/>
      <c r="AE225" s="599"/>
      <c r="AF225" s="598"/>
      <c r="AG225" s="599"/>
      <c r="AH225" s="598"/>
      <c r="AI225" s="599"/>
      <c r="AJ225" s="598"/>
      <c r="AK225" s="599"/>
      <c r="AL225" s="598"/>
      <c r="AM225" s="599"/>
      <c r="AN225" s="598"/>
      <c r="AO225" s="599"/>
      <c r="AP225" s="598"/>
      <c r="AQ225" s="599"/>
      <c r="AS225" s="599"/>
      <c r="AU225" s="599"/>
      <c r="AW225" s="12"/>
    </row>
    <row r="226" spans="2:49" s="3" customFormat="1" ht="15" customHeight="1">
      <c r="B226" s="4"/>
      <c r="K226" s="599">
        <v>44418</v>
      </c>
      <c r="L226" s="598">
        <v>110702027200</v>
      </c>
      <c r="M226" s="599">
        <v>44418</v>
      </c>
      <c r="N226" s="598">
        <v>243428054940</v>
      </c>
      <c r="O226" s="599">
        <v>44418</v>
      </c>
      <c r="P226" s="598">
        <v>159375889440</v>
      </c>
      <c r="Q226" s="599">
        <v>44418</v>
      </c>
      <c r="R226" s="598">
        <v>82680000000</v>
      </c>
      <c r="S226" s="599"/>
      <c r="T226" s="598"/>
      <c r="U226" s="599"/>
      <c r="V226" s="598"/>
      <c r="W226" s="599"/>
      <c r="X226" s="598"/>
      <c r="Y226" s="599"/>
      <c r="Z226" s="598"/>
      <c r="AA226" s="599"/>
      <c r="AB226" s="598"/>
      <c r="AC226" s="599"/>
      <c r="AD226" s="598"/>
      <c r="AE226" s="599"/>
      <c r="AF226" s="598"/>
      <c r="AG226" s="599"/>
      <c r="AH226" s="598"/>
      <c r="AI226" s="599"/>
      <c r="AJ226" s="598"/>
      <c r="AK226" s="599"/>
      <c r="AL226" s="598"/>
      <c r="AM226" s="599"/>
      <c r="AN226" s="598"/>
      <c r="AO226" s="599"/>
      <c r="AP226" s="598"/>
      <c r="AQ226" s="599"/>
      <c r="AS226" s="599"/>
      <c r="AU226" s="599"/>
      <c r="AW226" s="12"/>
    </row>
    <row r="227" spans="2:49" s="3" customFormat="1" ht="15" customHeight="1">
      <c r="B227" s="4"/>
      <c r="K227" s="599">
        <v>44417</v>
      </c>
      <c r="L227" s="598">
        <v>112777690210</v>
      </c>
      <c r="M227" s="599">
        <v>44417</v>
      </c>
      <c r="N227" s="598">
        <v>248624384520</v>
      </c>
      <c r="O227" s="599">
        <v>44417</v>
      </c>
      <c r="P227" s="598">
        <v>162240488760</v>
      </c>
      <c r="Q227" s="599">
        <v>44417</v>
      </c>
      <c r="R227" s="598">
        <v>83880000000</v>
      </c>
      <c r="S227" s="599"/>
      <c r="T227" s="598"/>
      <c r="U227" s="599"/>
      <c r="V227" s="598"/>
      <c r="W227" s="599"/>
      <c r="X227" s="598"/>
      <c r="Y227" s="599"/>
      <c r="Z227" s="598"/>
      <c r="AA227" s="599"/>
      <c r="AB227" s="598"/>
      <c r="AC227" s="599"/>
      <c r="AD227" s="598"/>
      <c r="AE227" s="599"/>
      <c r="AF227" s="598"/>
      <c r="AG227" s="599"/>
      <c r="AH227" s="598"/>
      <c r="AI227" s="599"/>
      <c r="AJ227" s="598"/>
      <c r="AK227" s="599"/>
      <c r="AL227" s="598"/>
      <c r="AM227" s="599"/>
      <c r="AN227" s="598"/>
      <c r="AO227" s="599"/>
      <c r="AP227" s="598"/>
      <c r="AQ227" s="599"/>
      <c r="AS227" s="599"/>
      <c r="AU227" s="599"/>
      <c r="AW227" s="12"/>
    </row>
    <row r="228" spans="2:49" s="3" customFormat="1" ht="15" customHeight="1">
      <c r="B228" s="4"/>
      <c r="K228" s="599">
        <v>44414</v>
      </c>
      <c r="L228" s="598">
        <v>114507409385</v>
      </c>
      <c r="M228" s="599">
        <v>44414</v>
      </c>
      <c r="N228" s="598">
        <v>252221843460</v>
      </c>
      <c r="O228" s="599">
        <v>44414</v>
      </c>
      <c r="P228" s="598">
        <v>164323833720</v>
      </c>
      <c r="Q228" s="599">
        <v>44414</v>
      </c>
      <c r="R228" s="598">
        <v>84840000000</v>
      </c>
      <c r="S228" s="599"/>
      <c r="T228" s="598"/>
      <c r="U228" s="599"/>
      <c r="V228" s="598"/>
      <c r="W228" s="599"/>
      <c r="X228" s="598"/>
      <c r="Y228" s="599"/>
      <c r="Z228" s="598"/>
      <c r="AA228" s="599"/>
      <c r="AB228" s="598"/>
      <c r="AC228" s="599"/>
      <c r="AD228" s="598"/>
      <c r="AE228" s="599"/>
      <c r="AF228" s="598"/>
      <c r="AG228" s="599"/>
      <c r="AH228" s="598"/>
      <c r="AI228" s="599"/>
      <c r="AJ228" s="598"/>
      <c r="AK228" s="599"/>
      <c r="AL228" s="598"/>
      <c r="AM228" s="599"/>
      <c r="AN228" s="598"/>
      <c r="AO228" s="599"/>
      <c r="AP228" s="598"/>
      <c r="AQ228" s="599"/>
      <c r="AS228" s="599"/>
      <c r="AU228" s="599"/>
      <c r="AW228" s="12"/>
    </row>
    <row r="229" spans="2:49" s="3" customFormat="1" ht="15" customHeight="1">
      <c r="B229" s="4"/>
      <c r="K229" s="599">
        <v>44413</v>
      </c>
      <c r="L229" s="598">
        <v>114853353220</v>
      </c>
      <c r="M229" s="599">
        <v>44413</v>
      </c>
      <c r="N229" s="598">
        <v>255419584740</v>
      </c>
      <c r="O229" s="599">
        <v>44413</v>
      </c>
      <c r="P229" s="598">
        <v>161459234400</v>
      </c>
      <c r="Q229" s="599">
        <v>44413</v>
      </c>
      <c r="R229" s="598">
        <v>84000000000</v>
      </c>
      <c r="S229" s="599"/>
      <c r="T229" s="598"/>
      <c r="U229" s="599"/>
      <c r="V229" s="598"/>
      <c r="W229" s="599"/>
      <c r="X229" s="598"/>
      <c r="Y229" s="599"/>
      <c r="Z229" s="598"/>
      <c r="AA229" s="599"/>
      <c r="AB229" s="598"/>
      <c r="AC229" s="599"/>
      <c r="AD229" s="598"/>
      <c r="AE229" s="599"/>
      <c r="AF229" s="598"/>
      <c r="AG229" s="599"/>
      <c r="AH229" s="598"/>
      <c r="AI229" s="599"/>
      <c r="AJ229" s="598"/>
      <c r="AK229" s="599"/>
      <c r="AL229" s="598"/>
      <c r="AM229" s="599"/>
      <c r="AN229" s="598"/>
      <c r="AO229" s="599"/>
      <c r="AP229" s="598"/>
      <c r="AQ229" s="599"/>
      <c r="AS229" s="599"/>
      <c r="AU229" s="599"/>
      <c r="AW229" s="12"/>
    </row>
    <row r="230" spans="2:49" s="3" customFormat="1" ht="15" customHeight="1">
      <c r="B230" s="4"/>
      <c r="K230" s="599">
        <v>44412</v>
      </c>
      <c r="L230" s="598">
        <v>114507409385</v>
      </c>
      <c r="M230" s="599">
        <v>44412</v>
      </c>
      <c r="N230" s="598">
        <v>253420996440</v>
      </c>
      <c r="O230" s="599">
        <v>44412</v>
      </c>
      <c r="P230" s="598">
        <v>161198816280</v>
      </c>
      <c r="Q230" s="599">
        <v>44412</v>
      </c>
      <c r="R230" s="598">
        <v>84120000000</v>
      </c>
      <c r="S230" s="599"/>
      <c r="T230" s="598"/>
      <c r="U230" s="599"/>
      <c r="V230" s="598"/>
      <c r="W230" s="599"/>
      <c r="X230" s="598"/>
      <c r="Y230" s="599"/>
      <c r="Z230" s="598"/>
      <c r="AA230" s="599"/>
      <c r="AB230" s="598"/>
      <c r="AC230" s="599"/>
      <c r="AD230" s="598"/>
      <c r="AE230" s="599"/>
      <c r="AF230" s="598"/>
      <c r="AG230" s="599"/>
      <c r="AH230" s="598"/>
      <c r="AI230" s="599"/>
      <c r="AJ230" s="598"/>
      <c r="AK230" s="599"/>
      <c r="AL230" s="598"/>
      <c r="AM230" s="599"/>
      <c r="AN230" s="598"/>
      <c r="AO230" s="599"/>
      <c r="AP230" s="598"/>
      <c r="AQ230" s="599"/>
      <c r="AS230" s="599"/>
      <c r="AU230" s="599"/>
      <c r="AW230" s="12"/>
    </row>
    <row r="231" spans="2:49" s="3" customFormat="1" ht="15" customHeight="1">
      <c r="B231" s="4"/>
      <c r="K231" s="599">
        <v>44411</v>
      </c>
      <c r="L231" s="598">
        <v>110702027200</v>
      </c>
      <c r="M231" s="599">
        <v>44411</v>
      </c>
      <c r="N231" s="598">
        <v>249823537500</v>
      </c>
      <c r="O231" s="599">
        <v>44411</v>
      </c>
      <c r="P231" s="598">
        <v>161459234400</v>
      </c>
      <c r="Q231" s="599">
        <v>44411</v>
      </c>
      <c r="R231" s="598">
        <v>81720000000</v>
      </c>
      <c r="S231" s="599"/>
      <c r="T231" s="598"/>
      <c r="U231" s="599"/>
      <c r="V231" s="598"/>
      <c r="W231" s="599"/>
      <c r="X231" s="598"/>
      <c r="Y231" s="599"/>
      <c r="Z231" s="598"/>
      <c r="AA231" s="599"/>
      <c r="AB231" s="598"/>
      <c r="AC231" s="599"/>
      <c r="AD231" s="598"/>
      <c r="AE231" s="599"/>
      <c r="AF231" s="598"/>
      <c r="AG231" s="599"/>
      <c r="AH231" s="598"/>
      <c r="AI231" s="599"/>
      <c r="AJ231" s="598"/>
      <c r="AK231" s="599"/>
      <c r="AL231" s="598"/>
      <c r="AM231" s="599"/>
      <c r="AN231" s="598"/>
      <c r="AO231" s="599"/>
      <c r="AP231" s="598"/>
      <c r="AQ231" s="599"/>
      <c r="AS231" s="599"/>
      <c r="AU231" s="599"/>
      <c r="AW231" s="12"/>
    </row>
    <row r="232" spans="2:49" s="3" customFormat="1" ht="15" customHeight="1">
      <c r="B232" s="4"/>
      <c r="K232" s="599">
        <v>44410</v>
      </c>
      <c r="L232" s="598">
        <v>112777690210</v>
      </c>
      <c r="M232" s="599">
        <v>44410</v>
      </c>
      <c r="N232" s="598">
        <v>251422408140</v>
      </c>
      <c r="O232" s="599">
        <v>44410</v>
      </c>
      <c r="P232" s="598">
        <v>161980070640</v>
      </c>
      <c r="Q232" s="599">
        <v>44410</v>
      </c>
      <c r="R232" s="598">
        <v>82440000000</v>
      </c>
      <c r="S232" s="599"/>
      <c r="T232" s="598"/>
      <c r="U232" s="599"/>
      <c r="V232" s="598"/>
      <c r="W232" s="599"/>
      <c r="X232" s="598"/>
      <c r="Y232" s="599"/>
      <c r="Z232" s="598"/>
      <c r="AA232" s="599"/>
      <c r="AB232" s="598"/>
      <c r="AC232" s="599"/>
      <c r="AD232" s="598"/>
      <c r="AE232" s="599"/>
      <c r="AF232" s="598"/>
      <c r="AG232" s="599"/>
      <c r="AH232" s="598"/>
      <c r="AI232" s="599"/>
      <c r="AJ232" s="598"/>
      <c r="AK232" s="599"/>
      <c r="AL232" s="598"/>
      <c r="AM232" s="599"/>
      <c r="AN232" s="598"/>
      <c r="AO232" s="599"/>
      <c r="AP232" s="598"/>
      <c r="AQ232" s="599"/>
      <c r="AS232" s="599"/>
      <c r="AU232" s="599"/>
      <c r="AW232" s="12"/>
    </row>
    <row r="233" spans="2:49" s="3" customFormat="1" ht="15" customHeight="1">
      <c r="B233" s="4"/>
      <c r="K233" s="599">
        <v>44407</v>
      </c>
      <c r="L233" s="598">
        <v>112085802540</v>
      </c>
      <c r="M233" s="599">
        <v>44407</v>
      </c>
      <c r="N233" s="598">
        <v>252621561120</v>
      </c>
      <c r="O233" s="599">
        <v>44407</v>
      </c>
      <c r="P233" s="598">
        <v>167709269280</v>
      </c>
      <c r="Q233" s="599">
        <v>44407</v>
      </c>
      <c r="R233" s="598">
        <v>84240000000</v>
      </c>
      <c r="S233" s="599"/>
      <c r="T233" s="598"/>
      <c r="U233" s="599"/>
      <c r="V233" s="598"/>
      <c r="W233" s="599"/>
      <c r="X233" s="598"/>
      <c r="Y233" s="599"/>
      <c r="Z233" s="598"/>
      <c r="AA233" s="599"/>
      <c r="AB233" s="598"/>
      <c r="AC233" s="599"/>
      <c r="AD233" s="598"/>
      <c r="AE233" s="599"/>
      <c r="AF233" s="598"/>
      <c r="AG233" s="599"/>
      <c r="AH233" s="598"/>
      <c r="AI233" s="599"/>
      <c r="AJ233" s="598"/>
      <c r="AK233" s="599"/>
      <c r="AL233" s="598"/>
      <c r="AM233" s="599"/>
      <c r="AN233" s="598"/>
      <c r="AO233" s="599"/>
      <c r="AP233" s="598"/>
      <c r="AQ233" s="599"/>
      <c r="AS233" s="599"/>
      <c r="AU233" s="599"/>
      <c r="AW233" s="12"/>
    </row>
    <row r="234" spans="2:49" s="3" customFormat="1" ht="15" customHeight="1">
      <c r="B234" s="4"/>
      <c r="K234" s="599">
        <v>44406</v>
      </c>
      <c r="L234" s="598">
        <v>114853353220</v>
      </c>
      <c r="M234" s="599">
        <v>44406</v>
      </c>
      <c r="N234" s="598">
        <v>256219020060</v>
      </c>
      <c r="O234" s="599">
        <v>44406</v>
      </c>
      <c r="P234" s="598">
        <v>168750941760</v>
      </c>
      <c r="Q234" s="599">
        <v>44406</v>
      </c>
      <c r="R234" s="598">
        <v>84840000000</v>
      </c>
      <c r="S234" s="599"/>
      <c r="T234" s="598"/>
      <c r="U234" s="599"/>
      <c r="V234" s="598"/>
      <c r="W234" s="599"/>
      <c r="X234" s="598"/>
      <c r="Y234" s="599"/>
      <c r="Z234" s="598"/>
      <c r="AA234" s="599"/>
      <c r="AB234" s="598"/>
      <c r="AC234" s="599"/>
      <c r="AD234" s="598"/>
      <c r="AE234" s="599"/>
      <c r="AF234" s="598"/>
      <c r="AG234" s="599"/>
      <c r="AH234" s="598"/>
      <c r="AI234" s="599"/>
      <c r="AJ234" s="598"/>
      <c r="AK234" s="599"/>
      <c r="AL234" s="598"/>
      <c r="AM234" s="599"/>
      <c r="AN234" s="598"/>
      <c r="AO234" s="599"/>
      <c r="AP234" s="598"/>
      <c r="AQ234" s="599"/>
      <c r="AS234" s="599"/>
      <c r="AU234" s="599"/>
      <c r="AW234" s="12"/>
    </row>
    <row r="235" spans="2:49" s="3" customFormat="1" ht="15" customHeight="1">
      <c r="B235" s="4"/>
      <c r="K235" s="599">
        <v>44405</v>
      </c>
      <c r="L235" s="598">
        <v>114161465550</v>
      </c>
      <c r="M235" s="599">
        <v>44405</v>
      </c>
      <c r="N235" s="598">
        <v>255819302400</v>
      </c>
      <c r="O235" s="599">
        <v>44405</v>
      </c>
      <c r="P235" s="598">
        <v>169271778000</v>
      </c>
      <c r="Q235" s="599">
        <v>44405</v>
      </c>
      <c r="R235" s="598">
        <v>85560000000</v>
      </c>
      <c r="S235" s="599"/>
      <c r="T235" s="598"/>
      <c r="U235" s="599"/>
      <c r="V235" s="598"/>
      <c r="W235" s="599"/>
      <c r="X235" s="598"/>
      <c r="Y235" s="599"/>
      <c r="Z235" s="598"/>
      <c r="AA235" s="599"/>
      <c r="AB235" s="598"/>
      <c r="AC235" s="599"/>
      <c r="AD235" s="598"/>
      <c r="AE235" s="599"/>
      <c r="AF235" s="598"/>
      <c r="AG235" s="599"/>
      <c r="AH235" s="598"/>
      <c r="AI235" s="599"/>
      <c r="AJ235" s="598"/>
      <c r="AK235" s="599"/>
      <c r="AL235" s="598"/>
      <c r="AM235" s="599"/>
      <c r="AN235" s="598"/>
      <c r="AO235" s="599"/>
      <c r="AP235" s="598"/>
      <c r="AQ235" s="599"/>
      <c r="AS235" s="599"/>
      <c r="AU235" s="599"/>
      <c r="AW235" s="12"/>
    </row>
    <row r="236" spans="2:49" s="3" customFormat="1" ht="15" customHeight="1">
      <c r="B236" s="4"/>
      <c r="K236" s="599">
        <v>44404</v>
      </c>
      <c r="L236" s="598">
        <v>118312791570</v>
      </c>
      <c r="M236" s="599">
        <v>44404</v>
      </c>
      <c r="N236" s="598">
        <v>258617326020</v>
      </c>
      <c r="O236" s="599">
        <v>44404</v>
      </c>
      <c r="P236" s="598">
        <v>170053032360</v>
      </c>
      <c r="Q236" s="599">
        <v>44404</v>
      </c>
      <c r="R236" s="598">
        <v>88440000000</v>
      </c>
      <c r="S236" s="599"/>
      <c r="T236" s="598"/>
      <c r="U236" s="599"/>
      <c r="V236" s="598"/>
      <c r="W236" s="599"/>
      <c r="X236" s="598"/>
      <c r="Y236" s="599"/>
      <c r="Z236" s="598"/>
      <c r="AA236" s="599"/>
      <c r="AB236" s="598"/>
      <c r="AC236" s="599"/>
      <c r="AD236" s="598"/>
      <c r="AE236" s="599"/>
      <c r="AF236" s="598"/>
      <c r="AG236" s="599"/>
      <c r="AH236" s="598"/>
      <c r="AI236" s="599"/>
      <c r="AJ236" s="598"/>
      <c r="AK236" s="599"/>
      <c r="AL236" s="598"/>
      <c r="AM236" s="599"/>
      <c r="AN236" s="598"/>
      <c r="AO236" s="599"/>
      <c r="AP236" s="598"/>
      <c r="AQ236" s="599"/>
      <c r="AS236" s="599"/>
      <c r="AU236" s="599"/>
      <c r="AW236" s="12"/>
    </row>
    <row r="237" spans="2:49" s="3" customFormat="1" ht="15" customHeight="1">
      <c r="B237" s="4"/>
      <c r="K237" s="599">
        <v>44403</v>
      </c>
      <c r="L237" s="598">
        <v>117966847735</v>
      </c>
      <c r="M237" s="599">
        <v>44403</v>
      </c>
      <c r="N237" s="598">
        <v>255819302400</v>
      </c>
      <c r="O237" s="599">
        <v>44403</v>
      </c>
      <c r="P237" s="598">
        <v>168490523640</v>
      </c>
      <c r="Q237" s="599">
        <v>44403</v>
      </c>
      <c r="R237" s="598">
        <v>88800000000</v>
      </c>
      <c r="S237" s="599"/>
      <c r="T237" s="598"/>
      <c r="U237" s="599"/>
      <c r="V237" s="598"/>
      <c r="W237" s="599"/>
      <c r="X237" s="598"/>
      <c r="Y237" s="599"/>
      <c r="Z237" s="598"/>
      <c r="AA237" s="599"/>
      <c r="AB237" s="598"/>
      <c r="AC237" s="599"/>
      <c r="AD237" s="598"/>
      <c r="AE237" s="599"/>
      <c r="AF237" s="598"/>
      <c r="AG237" s="599"/>
      <c r="AH237" s="598"/>
      <c r="AI237" s="599"/>
      <c r="AJ237" s="598"/>
      <c r="AK237" s="599"/>
      <c r="AL237" s="598"/>
      <c r="AM237" s="599"/>
      <c r="AN237" s="598"/>
      <c r="AO237" s="599"/>
      <c r="AP237" s="598"/>
      <c r="AQ237" s="599"/>
      <c r="AS237" s="599"/>
      <c r="AU237" s="599"/>
      <c r="AW237" s="12"/>
    </row>
    <row r="238" spans="2:49" s="3" customFormat="1" ht="15" customHeight="1">
      <c r="B238" s="4"/>
      <c r="K238" s="599">
        <v>44400</v>
      </c>
      <c r="L238" s="598">
        <v>123156005260</v>
      </c>
      <c r="M238" s="599">
        <v>44400</v>
      </c>
      <c r="N238" s="598">
        <v>257018455380</v>
      </c>
      <c r="O238" s="599">
        <v>44400</v>
      </c>
      <c r="P238" s="598">
        <v>171615541080</v>
      </c>
      <c r="Q238" s="599">
        <v>44400</v>
      </c>
      <c r="R238" s="598">
        <v>88320000000</v>
      </c>
      <c r="S238" s="599"/>
      <c r="T238" s="598"/>
      <c r="U238" s="599"/>
      <c r="V238" s="598"/>
      <c r="W238" s="599"/>
      <c r="X238" s="598"/>
      <c r="Y238" s="599"/>
      <c r="Z238" s="598"/>
      <c r="AA238" s="599"/>
      <c r="AB238" s="598"/>
      <c r="AC238" s="599"/>
      <c r="AD238" s="598"/>
      <c r="AE238" s="599"/>
      <c r="AF238" s="598"/>
      <c r="AG238" s="599"/>
      <c r="AH238" s="598"/>
      <c r="AI238" s="599"/>
      <c r="AJ238" s="598"/>
      <c r="AK238" s="599"/>
      <c r="AL238" s="598"/>
      <c r="AM238" s="599"/>
      <c r="AN238" s="598"/>
      <c r="AO238" s="599"/>
      <c r="AP238" s="598"/>
      <c r="AQ238" s="599"/>
      <c r="AS238" s="599"/>
      <c r="AU238" s="599"/>
      <c r="AW238" s="12"/>
    </row>
    <row r="239" spans="2:49" s="3" customFormat="1" ht="15" customHeight="1">
      <c r="B239" s="4"/>
      <c r="K239" s="599">
        <v>44399</v>
      </c>
      <c r="L239" s="598">
        <v>115569595985</v>
      </c>
      <c r="M239" s="599">
        <v>44399</v>
      </c>
      <c r="N239" s="598">
        <v>257018455380</v>
      </c>
      <c r="O239" s="599">
        <v>44399</v>
      </c>
      <c r="P239" s="598">
        <v>169271778000</v>
      </c>
      <c r="Q239" s="599">
        <v>44399</v>
      </c>
      <c r="R239" s="598">
        <v>87480000000</v>
      </c>
      <c r="S239" s="599"/>
      <c r="T239" s="598"/>
      <c r="U239" s="599"/>
      <c r="V239" s="598"/>
      <c r="W239" s="599"/>
      <c r="X239" s="598"/>
      <c r="Y239" s="599"/>
      <c r="Z239" s="598"/>
      <c r="AA239" s="599"/>
      <c r="AB239" s="598"/>
      <c r="AC239" s="599"/>
      <c r="AD239" s="598"/>
      <c r="AE239" s="599"/>
      <c r="AF239" s="598"/>
      <c r="AG239" s="599"/>
      <c r="AH239" s="598"/>
      <c r="AI239" s="599"/>
      <c r="AJ239" s="598"/>
      <c r="AK239" s="599"/>
      <c r="AL239" s="598"/>
      <c r="AM239" s="599"/>
      <c r="AN239" s="598"/>
      <c r="AO239" s="599"/>
      <c r="AP239" s="598"/>
      <c r="AQ239" s="599"/>
      <c r="AS239" s="599"/>
      <c r="AU239" s="599"/>
      <c r="AW239" s="12"/>
    </row>
    <row r="240" spans="2:49" s="3" customFormat="1" ht="15" customHeight="1">
      <c r="B240" s="4"/>
      <c r="K240" s="599">
        <v>44398</v>
      </c>
      <c r="L240" s="598">
        <v>108846710900</v>
      </c>
      <c r="M240" s="599">
        <v>44398</v>
      </c>
      <c r="N240" s="598">
        <v>259816479000</v>
      </c>
      <c r="O240" s="599">
        <v>44398</v>
      </c>
      <c r="P240" s="598">
        <v>169011359880</v>
      </c>
      <c r="Q240" s="599">
        <v>44398</v>
      </c>
      <c r="R240" s="598">
        <v>87480000000</v>
      </c>
      <c r="S240" s="599"/>
      <c r="T240" s="598"/>
      <c r="U240" s="599"/>
      <c r="V240" s="598"/>
      <c r="W240" s="599"/>
      <c r="X240" s="598"/>
      <c r="Y240" s="599"/>
      <c r="Z240" s="598"/>
      <c r="AA240" s="599"/>
      <c r="AB240" s="598"/>
      <c r="AC240" s="599"/>
      <c r="AD240" s="598"/>
      <c r="AE240" s="599"/>
      <c r="AF240" s="598"/>
      <c r="AG240" s="599"/>
      <c r="AH240" s="598"/>
      <c r="AI240" s="599"/>
      <c r="AJ240" s="598"/>
      <c r="AK240" s="599"/>
      <c r="AL240" s="598"/>
      <c r="AM240" s="599"/>
      <c r="AN240" s="598"/>
      <c r="AO240" s="599"/>
      <c r="AP240" s="598"/>
      <c r="AQ240" s="599"/>
      <c r="AS240" s="599"/>
      <c r="AU240" s="599"/>
      <c r="AW240" s="12"/>
    </row>
    <row r="241" spans="2:49" s="3" customFormat="1" ht="15" customHeight="1">
      <c r="B241" s="4"/>
      <c r="K241" s="599">
        <v>44397</v>
      </c>
      <c r="L241" s="598">
        <v>106605749205</v>
      </c>
      <c r="M241" s="599">
        <v>44397</v>
      </c>
      <c r="N241" s="598">
        <v>264613090920</v>
      </c>
      <c r="O241" s="599">
        <v>44397</v>
      </c>
      <c r="P241" s="598">
        <v>168750941760</v>
      </c>
      <c r="Q241" s="599">
        <v>44397</v>
      </c>
      <c r="R241" s="598">
        <v>87600000000</v>
      </c>
      <c r="S241" s="599"/>
      <c r="T241" s="598"/>
      <c r="U241" s="599"/>
      <c r="V241" s="598"/>
      <c r="W241" s="599"/>
      <c r="X241" s="598"/>
      <c r="Y241" s="599"/>
      <c r="Z241" s="598"/>
      <c r="AA241" s="599"/>
      <c r="AB241" s="598"/>
      <c r="AC241" s="599"/>
      <c r="AD241" s="598"/>
      <c r="AE241" s="599"/>
      <c r="AF241" s="598"/>
      <c r="AG241" s="599"/>
      <c r="AH241" s="598"/>
      <c r="AI241" s="599"/>
      <c r="AJ241" s="598"/>
      <c r="AK241" s="599"/>
      <c r="AL241" s="598"/>
      <c r="AM241" s="599"/>
      <c r="AN241" s="598"/>
      <c r="AO241" s="599"/>
      <c r="AP241" s="598"/>
      <c r="AQ241" s="599"/>
      <c r="AS241" s="599"/>
      <c r="AU241" s="599"/>
      <c r="AW241" s="12"/>
    </row>
    <row r="242" spans="2:49" s="3" customFormat="1" ht="15" customHeight="1">
      <c r="B242" s="4"/>
      <c r="K242" s="599">
        <v>44396</v>
      </c>
      <c r="L242" s="598">
        <v>109486985670</v>
      </c>
      <c r="M242" s="599">
        <v>44396</v>
      </c>
      <c r="N242" s="598">
        <v>268610267520</v>
      </c>
      <c r="O242" s="599">
        <v>44396</v>
      </c>
      <c r="P242" s="598">
        <v>169792614240</v>
      </c>
      <c r="Q242" s="599">
        <v>44396</v>
      </c>
      <c r="R242" s="598">
        <v>87600000000</v>
      </c>
      <c r="S242" s="599"/>
      <c r="T242" s="598"/>
      <c r="U242" s="599"/>
      <c r="V242" s="598"/>
      <c r="W242" s="599"/>
      <c r="X242" s="598"/>
      <c r="Y242" s="599"/>
      <c r="Z242" s="598"/>
      <c r="AA242" s="599"/>
      <c r="AB242" s="598"/>
      <c r="AC242" s="599"/>
      <c r="AD242" s="598"/>
      <c r="AE242" s="599"/>
      <c r="AF242" s="598"/>
      <c r="AG242" s="599"/>
      <c r="AH242" s="598"/>
      <c r="AI242" s="599"/>
      <c r="AJ242" s="598"/>
      <c r="AK242" s="599"/>
      <c r="AL242" s="598"/>
      <c r="AM242" s="599"/>
      <c r="AN242" s="598"/>
      <c r="AO242" s="599"/>
      <c r="AP242" s="598"/>
      <c r="AQ242" s="599"/>
      <c r="AS242" s="599"/>
      <c r="AU242" s="599"/>
      <c r="AW242" s="12"/>
    </row>
    <row r="243" spans="2:49" s="3" customFormat="1" ht="15" customHeight="1">
      <c r="B243" s="4"/>
      <c r="K243" s="599">
        <v>44393</v>
      </c>
      <c r="L243" s="598">
        <v>107886298745</v>
      </c>
      <c r="M243" s="599">
        <v>44393</v>
      </c>
      <c r="N243" s="598">
        <v>281001514980</v>
      </c>
      <c r="O243" s="599">
        <v>44393</v>
      </c>
      <c r="P243" s="598">
        <v>174480140400</v>
      </c>
      <c r="Q243" s="599">
        <v>44393</v>
      </c>
      <c r="R243" s="598">
        <v>86160000000</v>
      </c>
      <c r="S243" s="599"/>
      <c r="T243" s="598"/>
      <c r="U243" s="599"/>
      <c r="V243" s="598"/>
      <c r="W243" s="599"/>
      <c r="X243" s="598"/>
      <c r="Y243" s="599"/>
      <c r="Z243" s="598"/>
      <c r="AA243" s="599"/>
      <c r="AB243" s="598"/>
      <c r="AC243" s="599"/>
      <c r="AD243" s="598"/>
      <c r="AE243" s="599"/>
      <c r="AF243" s="598"/>
      <c r="AG243" s="599"/>
      <c r="AH243" s="598"/>
      <c r="AI243" s="599"/>
      <c r="AJ243" s="598"/>
      <c r="AK243" s="599"/>
      <c r="AL243" s="598"/>
      <c r="AM243" s="599"/>
      <c r="AN243" s="598"/>
      <c r="AO243" s="599"/>
      <c r="AP243" s="598"/>
      <c r="AQ243" s="599"/>
      <c r="AS243" s="599"/>
      <c r="AU243" s="599"/>
      <c r="AW243" s="12"/>
    </row>
    <row r="244" spans="2:49" s="3" customFormat="1" ht="15" customHeight="1">
      <c r="B244" s="4"/>
      <c r="K244" s="599">
        <v>44392</v>
      </c>
      <c r="L244" s="598">
        <v>107886298745</v>
      </c>
      <c r="M244" s="599">
        <v>44392</v>
      </c>
      <c r="N244" s="598">
        <v>281001514980</v>
      </c>
      <c r="O244" s="599">
        <v>44392</v>
      </c>
      <c r="P244" s="598">
        <v>175261394760</v>
      </c>
      <c r="Q244" s="599">
        <v>44392</v>
      </c>
      <c r="R244" s="598">
        <v>88800000000</v>
      </c>
      <c r="S244" s="599"/>
      <c r="T244" s="598"/>
      <c r="U244" s="599"/>
      <c r="V244" s="598"/>
      <c r="W244" s="599"/>
      <c r="X244" s="598"/>
      <c r="Y244" s="599"/>
      <c r="Z244" s="598"/>
      <c r="AA244" s="599"/>
      <c r="AB244" s="598"/>
      <c r="AC244" s="599"/>
      <c r="AD244" s="598"/>
      <c r="AE244" s="599"/>
      <c r="AF244" s="598"/>
      <c r="AG244" s="599"/>
      <c r="AH244" s="598"/>
      <c r="AI244" s="599"/>
      <c r="AJ244" s="598"/>
      <c r="AK244" s="599"/>
      <c r="AL244" s="598"/>
      <c r="AM244" s="599"/>
      <c r="AN244" s="598"/>
      <c r="AO244" s="599"/>
      <c r="AP244" s="598"/>
      <c r="AQ244" s="599"/>
      <c r="AS244" s="599"/>
      <c r="AU244" s="599"/>
      <c r="AW244" s="12"/>
    </row>
    <row r="245" spans="2:49" s="3" customFormat="1" ht="15" customHeight="1">
      <c r="B245" s="4"/>
      <c r="K245" s="599">
        <v>44391</v>
      </c>
      <c r="L245" s="598">
        <v>109486985670</v>
      </c>
      <c r="M245" s="599">
        <v>44391</v>
      </c>
      <c r="N245" s="598">
        <v>278603209020</v>
      </c>
      <c r="O245" s="599">
        <v>44391</v>
      </c>
      <c r="P245" s="598">
        <v>175261394760</v>
      </c>
      <c r="Q245" s="599">
        <v>44391</v>
      </c>
      <c r="R245" s="598">
        <v>93720000000</v>
      </c>
      <c r="S245" s="599"/>
      <c r="T245" s="598"/>
      <c r="U245" s="599"/>
      <c r="V245" s="598"/>
      <c r="W245" s="599"/>
      <c r="X245" s="598"/>
      <c r="Y245" s="599"/>
      <c r="Z245" s="598"/>
      <c r="AA245" s="599"/>
      <c r="AB245" s="598"/>
      <c r="AC245" s="599"/>
      <c r="AD245" s="598"/>
      <c r="AE245" s="599"/>
      <c r="AF245" s="598"/>
      <c r="AG245" s="599"/>
      <c r="AH245" s="598"/>
      <c r="AI245" s="599"/>
      <c r="AJ245" s="598"/>
      <c r="AK245" s="599"/>
      <c r="AL245" s="598"/>
      <c r="AM245" s="599"/>
      <c r="AN245" s="598"/>
      <c r="AO245" s="599"/>
      <c r="AP245" s="598"/>
      <c r="AQ245" s="599"/>
      <c r="AS245" s="599"/>
      <c r="AU245" s="599"/>
      <c r="AW245" s="12"/>
    </row>
    <row r="246" spans="2:49" s="3" customFormat="1" ht="15" customHeight="1">
      <c r="B246" s="4"/>
      <c r="K246" s="599">
        <v>44390</v>
      </c>
      <c r="L246" s="598">
        <v>109486985670</v>
      </c>
      <c r="M246" s="599">
        <v>44390</v>
      </c>
      <c r="N246" s="598">
        <v>284598973920</v>
      </c>
      <c r="O246" s="599">
        <v>44390</v>
      </c>
      <c r="P246" s="598">
        <v>176042649120</v>
      </c>
      <c r="Q246" s="599">
        <v>44390</v>
      </c>
      <c r="R246" s="598">
        <v>90000000000</v>
      </c>
      <c r="S246" s="599"/>
      <c r="T246" s="598"/>
      <c r="U246" s="599"/>
      <c r="V246" s="598"/>
      <c r="W246" s="599"/>
      <c r="X246" s="598"/>
      <c r="Y246" s="599"/>
      <c r="Z246" s="598"/>
      <c r="AA246" s="599"/>
      <c r="AB246" s="598"/>
      <c r="AC246" s="599"/>
      <c r="AD246" s="598"/>
      <c r="AE246" s="599"/>
      <c r="AF246" s="598"/>
      <c r="AG246" s="599"/>
      <c r="AH246" s="598"/>
      <c r="AI246" s="599"/>
      <c r="AJ246" s="598"/>
      <c r="AK246" s="599"/>
      <c r="AL246" s="598"/>
      <c r="AM246" s="599"/>
      <c r="AN246" s="598"/>
      <c r="AO246" s="599"/>
      <c r="AP246" s="598"/>
      <c r="AQ246" s="599"/>
      <c r="AS246" s="599"/>
      <c r="AU246" s="599"/>
      <c r="AW246" s="12"/>
    </row>
    <row r="247" spans="2:49" s="3" customFormat="1" ht="15" customHeight="1">
      <c r="B247" s="4"/>
      <c r="K247" s="599">
        <v>44389</v>
      </c>
      <c r="L247" s="598">
        <v>110447397825</v>
      </c>
      <c r="M247" s="599">
        <v>44389</v>
      </c>
      <c r="N247" s="598">
        <v>292193609460</v>
      </c>
      <c r="O247" s="599">
        <v>44389</v>
      </c>
      <c r="P247" s="598">
        <v>174740558520</v>
      </c>
      <c r="Q247" s="599">
        <v>44389</v>
      </c>
      <c r="R247" s="598">
        <v>89640000000</v>
      </c>
      <c r="S247" s="599"/>
      <c r="T247" s="598"/>
      <c r="U247" s="599"/>
      <c r="V247" s="598"/>
      <c r="W247" s="599"/>
      <c r="X247" s="598"/>
      <c r="Y247" s="599"/>
      <c r="Z247" s="598"/>
      <c r="AA247" s="599"/>
      <c r="AB247" s="598"/>
      <c r="AC247" s="599"/>
      <c r="AD247" s="598"/>
      <c r="AE247" s="599"/>
      <c r="AF247" s="598"/>
      <c r="AG247" s="599"/>
      <c r="AH247" s="598"/>
      <c r="AI247" s="599"/>
      <c r="AJ247" s="598"/>
      <c r="AK247" s="599"/>
      <c r="AL247" s="598"/>
      <c r="AM247" s="599"/>
      <c r="AN247" s="598"/>
      <c r="AO247" s="599"/>
      <c r="AP247" s="598"/>
      <c r="AQ247" s="599"/>
      <c r="AS247" s="599"/>
      <c r="AU247" s="599"/>
      <c r="AW247" s="12"/>
    </row>
    <row r="248" spans="2:49" s="3" customFormat="1" ht="15" customHeight="1">
      <c r="B248" s="4"/>
      <c r="K248" s="599">
        <v>44386</v>
      </c>
      <c r="L248" s="598">
        <v>108846710900</v>
      </c>
      <c r="M248" s="599">
        <v>44386</v>
      </c>
      <c r="N248" s="598">
        <v>270608855820</v>
      </c>
      <c r="O248" s="599">
        <v>44386</v>
      </c>
      <c r="P248" s="598">
        <v>171875959200</v>
      </c>
      <c r="Q248" s="599">
        <v>44386</v>
      </c>
      <c r="R248" s="598">
        <v>89640000000</v>
      </c>
      <c r="S248" s="599"/>
      <c r="T248" s="598"/>
      <c r="U248" s="599"/>
      <c r="V248" s="598"/>
      <c r="W248" s="599"/>
      <c r="X248" s="598"/>
      <c r="Y248" s="599"/>
      <c r="Z248" s="598"/>
      <c r="AA248" s="599"/>
      <c r="AB248" s="598"/>
      <c r="AC248" s="599"/>
      <c r="AD248" s="598"/>
      <c r="AE248" s="599"/>
      <c r="AF248" s="598"/>
      <c r="AG248" s="599"/>
      <c r="AH248" s="598"/>
      <c r="AI248" s="599"/>
      <c r="AJ248" s="598"/>
      <c r="AK248" s="599"/>
      <c r="AL248" s="598"/>
      <c r="AM248" s="599"/>
      <c r="AN248" s="598"/>
      <c r="AO248" s="599"/>
      <c r="AP248" s="598"/>
      <c r="AQ248" s="599"/>
      <c r="AS248" s="599"/>
      <c r="AU248" s="599"/>
      <c r="AW248" s="12"/>
    </row>
    <row r="249" spans="2:49" s="3" customFormat="1" ht="15" customHeight="1">
      <c r="B249" s="4"/>
      <c r="K249" s="599">
        <v>44385</v>
      </c>
      <c r="L249" s="598">
        <v>110447397825</v>
      </c>
      <c r="M249" s="599">
        <v>44385</v>
      </c>
      <c r="N249" s="598">
        <v>274606032420</v>
      </c>
      <c r="O249" s="599">
        <v>44385</v>
      </c>
      <c r="P249" s="598">
        <v>177865575960</v>
      </c>
      <c r="Q249" s="599">
        <v>44385</v>
      </c>
      <c r="R249" s="598">
        <v>90000000000</v>
      </c>
      <c r="S249" s="599"/>
      <c r="T249" s="598"/>
      <c r="U249" s="599"/>
      <c r="V249" s="598"/>
      <c r="W249" s="599"/>
      <c r="X249" s="598"/>
      <c r="Y249" s="599"/>
      <c r="Z249" s="598"/>
      <c r="AA249" s="599"/>
      <c r="AB249" s="598"/>
      <c r="AC249" s="599"/>
      <c r="AD249" s="598"/>
      <c r="AE249" s="599"/>
      <c r="AF249" s="598"/>
      <c r="AG249" s="599"/>
      <c r="AH249" s="598"/>
      <c r="AI249" s="599"/>
      <c r="AJ249" s="598"/>
      <c r="AK249" s="599"/>
      <c r="AL249" s="598"/>
      <c r="AM249" s="599"/>
      <c r="AN249" s="598"/>
      <c r="AO249" s="599"/>
      <c r="AP249" s="598"/>
      <c r="AQ249" s="599"/>
      <c r="AS249" s="599"/>
      <c r="AU249" s="599"/>
      <c r="AW249" s="12"/>
    </row>
    <row r="250" spans="2:49" s="3" customFormat="1" ht="15" customHeight="1">
      <c r="B250" s="4"/>
      <c r="K250" s="599">
        <v>44384</v>
      </c>
      <c r="L250" s="598">
        <v>113648771675</v>
      </c>
      <c r="M250" s="599">
        <v>44384</v>
      </c>
      <c r="N250" s="598">
        <v>271408291140</v>
      </c>
      <c r="O250" s="599">
        <v>44384</v>
      </c>
      <c r="P250" s="598">
        <v>183073938360</v>
      </c>
      <c r="Q250" s="599">
        <v>44384</v>
      </c>
      <c r="R250" s="598">
        <v>86760000000</v>
      </c>
      <c r="S250" s="599"/>
      <c r="T250" s="598"/>
      <c r="U250" s="599"/>
      <c r="V250" s="598"/>
      <c r="W250" s="599"/>
      <c r="X250" s="598"/>
      <c r="Y250" s="599"/>
      <c r="Z250" s="598"/>
      <c r="AA250" s="599"/>
      <c r="AB250" s="598"/>
      <c r="AC250" s="599"/>
      <c r="AD250" s="598"/>
      <c r="AE250" s="599"/>
      <c r="AF250" s="598"/>
      <c r="AG250" s="599"/>
      <c r="AH250" s="598"/>
      <c r="AI250" s="599"/>
      <c r="AJ250" s="598"/>
      <c r="AK250" s="599"/>
      <c r="AL250" s="598"/>
      <c r="AM250" s="599"/>
      <c r="AN250" s="598"/>
      <c r="AO250" s="599"/>
      <c r="AP250" s="598"/>
      <c r="AQ250" s="599"/>
      <c r="AS250" s="599"/>
      <c r="AU250" s="599"/>
      <c r="AW250" s="12"/>
    </row>
    <row r="251" spans="2:49" s="3" customFormat="1" ht="15" customHeight="1">
      <c r="B251" s="4"/>
      <c r="K251" s="599">
        <v>44383</v>
      </c>
      <c r="L251" s="598">
        <v>114929321215</v>
      </c>
      <c r="M251" s="599">
        <v>44383</v>
      </c>
      <c r="N251" s="598">
        <v>253021278780</v>
      </c>
      <c r="O251" s="599">
        <v>44383</v>
      </c>
      <c r="P251" s="598">
        <v>183594774600</v>
      </c>
      <c r="Q251" s="599">
        <v>44383</v>
      </c>
      <c r="R251" s="598">
        <v>82920000000</v>
      </c>
      <c r="S251" s="599"/>
      <c r="T251" s="598"/>
      <c r="U251" s="599"/>
      <c r="V251" s="598"/>
      <c r="W251" s="599"/>
      <c r="X251" s="598"/>
      <c r="Y251" s="599"/>
      <c r="Z251" s="598"/>
      <c r="AA251" s="599"/>
      <c r="AB251" s="598"/>
      <c r="AC251" s="599"/>
      <c r="AD251" s="598"/>
      <c r="AE251" s="599"/>
      <c r="AF251" s="598"/>
      <c r="AG251" s="599"/>
      <c r="AH251" s="598"/>
      <c r="AI251" s="599"/>
      <c r="AJ251" s="598"/>
      <c r="AK251" s="599"/>
      <c r="AL251" s="598"/>
      <c r="AM251" s="599"/>
      <c r="AN251" s="598"/>
      <c r="AO251" s="599"/>
      <c r="AP251" s="598"/>
      <c r="AQ251" s="599"/>
      <c r="AS251" s="599"/>
      <c r="AU251" s="599"/>
      <c r="AW251" s="12"/>
    </row>
    <row r="252" spans="2:49" s="3" customFormat="1" ht="15" customHeight="1">
      <c r="B252" s="4"/>
      <c r="K252" s="599">
        <v>44382</v>
      </c>
      <c r="L252" s="598">
        <v>116850145525</v>
      </c>
      <c r="M252" s="599">
        <v>44382</v>
      </c>
      <c r="N252" s="598">
        <v>253021278780</v>
      </c>
      <c r="O252" s="599">
        <v>44382</v>
      </c>
      <c r="P252" s="598">
        <v>183073938360</v>
      </c>
      <c r="Q252" s="599">
        <v>44382</v>
      </c>
      <c r="R252" s="598">
        <v>82200000000</v>
      </c>
      <c r="S252" s="599"/>
      <c r="T252" s="598"/>
      <c r="U252" s="599"/>
      <c r="V252" s="598"/>
      <c r="W252" s="599"/>
      <c r="X252" s="598"/>
      <c r="Y252" s="599"/>
      <c r="Z252" s="598"/>
      <c r="AA252" s="599"/>
      <c r="AB252" s="598"/>
      <c r="AC252" s="599"/>
      <c r="AD252" s="598"/>
      <c r="AE252" s="599"/>
      <c r="AF252" s="598"/>
      <c r="AG252" s="599"/>
      <c r="AH252" s="598"/>
      <c r="AI252" s="599"/>
      <c r="AJ252" s="598"/>
      <c r="AK252" s="599"/>
      <c r="AL252" s="598"/>
      <c r="AM252" s="599"/>
      <c r="AN252" s="598"/>
      <c r="AO252" s="599"/>
      <c r="AP252" s="598"/>
      <c r="AQ252" s="599"/>
      <c r="AS252" s="599"/>
      <c r="AU252" s="599"/>
      <c r="AW252" s="12"/>
    </row>
    <row r="253" spans="2:49" s="3" customFormat="1" ht="15" customHeight="1">
      <c r="B253" s="4"/>
      <c r="K253" s="599">
        <v>44379</v>
      </c>
      <c r="L253" s="598">
        <v>115569595985</v>
      </c>
      <c r="M253" s="599">
        <v>44379</v>
      </c>
      <c r="N253" s="598">
        <v>253820714100</v>
      </c>
      <c r="O253" s="599">
        <v>44379</v>
      </c>
      <c r="P253" s="598">
        <v>185678119560</v>
      </c>
      <c r="Q253" s="599">
        <v>44379</v>
      </c>
      <c r="R253" s="598">
        <v>81600000000</v>
      </c>
      <c r="S253" s="599"/>
      <c r="T253" s="598"/>
      <c r="U253" s="599"/>
      <c r="V253" s="598"/>
      <c r="W253" s="599"/>
      <c r="X253" s="598"/>
      <c r="Y253" s="599"/>
      <c r="Z253" s="598"/>
      <c r="AA253" s="599"/>
      <c r="AB253" s="598"/>
      <c r="AC253" s="599"/>
      <c r="AD253" s="598"/>
      <c r="AE253" s="599"/>
      <c r="AF253" s="598"/>
      <c r="AG253" s="599"/>
      <c r="AH253" s="598"/>
      <c r="AI253" s="599"/>
      <c r="AJ253" s="598"/>
      <c r="AK253" s="599"/>
      <c r="AL253" s="598"/>
      <c r="AM253" s="599"/>
      <c r="AN253" s="598"/>
      <c r="AO253" s="599"/>
      <c r="AP253" s="598"/>
      <c r="AQ253" s="599"/>
      <c r="AS253" s="599"/>
      <c r="AU253" s="599"/>
      <c r="AW253" s="12"/>
    </row>
    <row r="254" spans="2:49" s="3" customFormat="1" ht="15" customHeight="1">
      <c r="B254" s="4"/>
      <c r="K254" s="599">
        <v>44378</v>
      </c>
      <c r="L254" s="598">
        <v>115889733370</v>
      </c>
      <c r="M254" s="599">
        <v>44378</v>
      </c>
      <c r="N254" s="598">
        <v>257418173040</v>
      </c>
      <c r="O254" s="599">
        <v>44378</v>
      </c>
      <c r="P254" s="598">
        <v>184636447080</v>
      </c>
      <c r="Q254" s="599">
        <v>44378</v>
      </c>
      <c r="R254" s="598">
        <v>81240000000</v>
      </c>
      <c r="S254" s="599"/>
      <c r="T254" s="598"/>
      <c r="U254" s="599"/>
      <c r="V254" s="598"/>
      <c r="W254" s="599"/>
      <c r="X254" s="598"/>
      <c r="Y254" s="599"/>
      <c r="Z254" s="598"/>
      <c r="AA254" s="599"/>
      <c r="AB254" s="598"/>
      <c r="AC254" s="599"/>
      <c r="AD254" s="598"/>
      <c r="AE254" s="599"/>
      <c r="AF254" s="598"/>
      <c r="AG254" s="599"/>
      <c r="AH254" s="598"/>
      <c r="AI254" s="599"/>
      <c r="AJ254" s="598"/>
      <c r="AK254" s="599"/>
      <c r="AL254" s="598"/>
      <c r="AM254" s="599"/>
      <c r="AN254" s="598"/>
      <c r="AO254" s="599"/>
      <c r="AP254" s="598"/>
      <c r="AQ254" s="599"/>
      <c r="AS254" s="599"/>
      <c r="AU254" s="599"/>
      <c r="AW254" s="12"/>
    </row>
    <row r="255" spans="2:49" s="3" customFormat="1" ht="15" customHeight="1">
      <c r="B255" s="4"/>
      <c r="K255" s="588"/>
      <c r="M255" s="12"/>
      <c r="O255" s="12"/>
      <c r="Q255" s="12"/>
      <c r="S255" s="12"/>
      <c r="U255" s="12"/>
      <c r="W255" s="12"/>
      <c r="Y255" s="12"/>
      <c r="AA255" s="12"/>
      <c r="AC255" s="12"/>
      <c r="AE255" s="12"/>
      <c r="AG255" s="12"/>
      <c r="AI255" s="12"/>
      <c r="AK255" s="12"/>
      <c r="AM255" s="12"/>
      <c r="AO255" s="12"/>
      <c r="AQ255" s="12"/>
      <c r="AS255" s="12"/>
      <c r="AU255" s="12"/>
      <c r="AW255" s="12"/>
    </row>
    <row r="256" spans="2:49" s="3" customFormat="1" ht="15" customHeight="1">
      <c r="B256" s="4"/>
      <c r="K256" s="588"/>
      <c r="M256" s="12"/>
      <c r="O256" s="12"/>
      <c r="Q256" s="12"/>
      <c r="S256" s="12"/>
      <c r="U256" s="12"/>
      <c r="W256" s="12"/>
      <c r="Y256" s="12"/>
      <c r="AA256" s="12"/>
      <c r="AC256" s="12"/>
      <c r="AE256" s="12"/>
      <c r="AG256" s="12"/>
      <c r="AI256" s="12"/>
      <c r="AK256" s="12"/>
      <c r="AM256" s="12"/>
      <c r="AO256" s="12"/>
      <c r="AQ256" s="12"/>
      <c r="AS256" s="12"/>
      <c r="AU256" s="12"/>
      <c r="AW256" s="12"/>
    </row>
    <row r="257" spans="2:49" s="3" customFormat="1" ht="15" customHeight="1">
      <c r="B257" s="4"/>
      <c r="K257" s="588"/>
      <c r="M257" s="12"/>
      <c r="O257" s="12"/>
      <c r="Q257" s="12"/>
      <c r="S257" s="12"/>
      <c r="U257" s="12"/>
      <c r="W257" s="12"/>
      <c r="Y257" s="12"/>
      <c r="AA257" s="12"/>
      <c r="AC257" s="12"/>
      <c r="AE257" s="12"/>
      <c r="AG257" s="12"/>
      <c r="AI257" s="12"/>
      <c r="AK257" s="12"/>
      <c r="AM257" s="12"/>
      <c r="AO257" s="12"/>
      <c r="AQ257" s="12"/>
      <c r="AS257" s="12"/>
      <c r="AU257" s="12"/>
      <c r="AW257" s="12"/>
    </row>
    <row r="258" spans="2:49" s="3" customFormat="1" ht="15" customHeight="1">
      <c r="B258" s="4"/>
      <c r="K258" s="588"/>
      <c r="M258" s="12"/>
      <c r="O258" s="12"/>
      <c r="Q258" s="12"/>
      <c r="S258" s="12"/>
      <c r="U258" s="12"/>
      <c r="W258" s="12"/>
      <c r="Y258" s="12"/>
      <c r="AA258" s="12"/>
      <c r="AC258" s="12"/>
      <c r="AE258" s="12"/>
      <c r="AG258" s="12"/>
      <c r="AI258" s="12"/>
      <c r="AK258" s="12"/>
      <c r="AM258" s="12"/>
      <c r="AO258" s="12"/>
      <c r="AQ258" s="12"/>
      <c r="AS258" s="12"/>
      <c r="AU258" s="12"/>
      <c r="AW258" s="12"/>
    </row>
    <row r="259" spans="2:49" s="3" customFormat="1" ht="15" customHeight="1">
      <c r="B259" s="4"/>
      <c r="K259" s="588"/>
      <c r="M259" s="12"/>
      <c r="O259" s="12"/>
      <c r="Q259" s="12"/>
      <c r="S259" s="12"/>
      <c r="U259" s="12"/>
      <c r="W259" s="12"/>
      <c r="Y259" s="12"/>
      <c r="AA259" s="12"/>
      <c r="AC259" s="12"/>
      <c r="AE259" s="12"/>
      <c r="AG259" s="12"/>
      <c r="AI259" s="12"/>
      <c r="AK259" s="12"/>
      <c r="AM259" s="12"/>
      <c r="AO259" s="12"/>
      <c r="AQ259" s="12"/>
      <c r="AS259" s="12"/>
      <c r="AU259" s="12"/>
      <c r="AW259" s="12"/>
    </row>
    <row r="260" spans="2:49" s="3" customFormat="1" ht="15" customHeight="1">
      <c r="B260" s="4"/>
      <c r="K260" s="588"/>
      <c r="M260" s="12"/>
      <c r="O260" s="12"/>
      <c r="Q260" s="12"/>
      <c r="S260" s="12"/>
      <c r="U260" s="12"/>
      <c r="W260" s="12"/>
      <c r="Y260" s="12"/>
      <c r="AA260" s="12"/>
      <c r="AC260" s="12"/>
      <c r="AE260" s="12"/>
      <c r="AG260" s="12"/>
      <c r="AI260" s="12"/>
      <c r="AK260" s="12"/>
      <c r="AM260" s="12"/>
      <c r="AO260" s="12"/>
      <c r="AQ260" s="12"/>
      <c r="AS260" s="12"/>
      <c r="AU260" s="12"/>
      <c r="AW260" s="12"/>
    </row>
    <row r="261" spans="2:49" s="3" customFormat="1" ht="15" customHeight="1">
      <c r="B261" s="4"/>
      <c r="K261" s="588"/>
      <c r="M261" s="12"/>
      <c r="O261" s="12"/>
      <c r="Q261" s="12"/>
      <c r="S261" s="12"/>
      <c r="U261" s="12"/>
      <c r="W261" s="12"/>
      <c r="Y261" s="12"/>
      <c r="AA261" s="12"/>
      <c r="AC261" s="12"/>
      <c r="AE261" s="12"/>
      <c r="AG261" s="12"/>
      <c r="AI261" s="12"/>
      <c r="AK261" s="12"/>
      <c r="AM261" s="12"/>
      <c r="AO261" s="12"/>
      <c r="AQ261" s="12"/>
      <c r="AS261" s="12"/>
      <c r="AU261" s="12"/>
      <c r="AW261" s="12"/>
    </row>
    <row r="262" spans="2:49" s="3" customFormat="1" ht="15" customHeight="1">
      <c r="B262" s="4"/>
      <c r="K262" s="588"/>
      <c r="M262" s="12"/>
      <c r="O262" s="12"/>
      <c r="Q262" s="12"/>
      <c r="S262" s="12"/>
      <c r="U262" s="12"/>
      <c r="W262" s="12"/>
      <c r="Y262" s="12"/>
      <c r="AA262" s="12"/>
      <c r="AC262" s="12"/>
      <c r="AE262" s="12"/>
      <c r="AG262" s="12"/>
      <c r="AI262" s="12"/>
      <c r="AK262" s="12"/>
      <c r="AM262" s="12"/>
      <c r="AO262" s="12"/>
      <c r="AQ262" s="12"/>
      <c r="AS262" s="12"/>
      <c r="AU262" s="12"/>
      <c r="AW262" s="12"/>
    </row>
    <row r="263" spans="2:49" s="3" customFormat="1" ht="15" customHeight="1">
      <c r="B263" s="4"/>
      <c r="K263" s="588"/>
      <c r="M263" s="12"/>
      <c r="O263" s="12"/>
      <c r="Q263" s="12"/>
      <c r="S263" s="12"/>
      <c r="U263" s="12"/>
      <c r="W263" s="12"/>
      <c r="Y263" s="12"/>
      <c r="AA263" s="12"/>
      <c r="AC263" s="12"/>
      <c r="AE263" s="12"/>
      <c r="AG263" s="12"/>
      <c r="AI263" s="12"/>
      <c r="AK263" s="12"/>
      <c r="AM263" s="12"/>
      <c r="AO263" s="12"/>
      <c r="AQ263" s="12"/>
      <c r="AS263" s="12"/>
      <c r="AU263" s="12"/>
      <c r="AW263" s="12"/>
    </row>
    <row r="264" spans="2:49" s="3" customFormat="1" ht="15" customHeight="1">
      <c r="B264" s="4"/>
      <c r="K264" s="588"/>
      <c r="M264" s="12"/>
      <c r="O264" s="12"/>
      <c r="Q264" s="12"/>
      <c r="S264" s="12"/>
      <c r="U264" s="12"/>
      <c r="W264" s="12"/>
      <c r="Y264" s="12"/>
      <c r="AA264" s="12"/>
      <c r="AC264" s="12"/>
      <c r="AE264" s="12"/>
      <c r="AG264" s="12"/>
      <c r="AI264" s="12"/>
      <c r="AK264" s="12"/>
      <c r="AM264" s="12"/>
      <c r="AO264" s="12"/>
      <c r="AQ264" s="12"/>
      <c r="AS264" s="12"/>
      <c r="AU264" s="12"/>
      <c r="AW264" s="12"/>
    </row>
    <row r="265" spans="2:49" s="3" customFormat="1" ht="15" customHeight="1">
      <c r="B265" s="4"/>
      <c r="K265" s="588"/>
      <c r="M265" s="12"/>
      <c r="O265" s="12"/>
      <c r="Q265" s="12"/>
      <c r="S265" s="12"/>
      <c r="U265" s="12"/>
      <c r="W265" s="12"/>
      <c r="Y265" s="12"/>
      <c r="AA265" s="12"/>
      <c r="AC265" s="12"/>
      <c r="AE265" s="12"/>
      <c r="AG265" s="12"/>
      <c r="AI265" s="12"/>
      <c r="AK265" s="12"/>
      <c r="AM265" s="12"/>
      <c r="AO265" s="12"/>
      <c r="AQ265" s="12"/>
      <c r="AS265" s="12"/>
      <c r="AU265" s="12"/>
      <c r="AW265" s="12"/>
    </row>
    <row r="266" spans="2:49" s="3" customFormat="1" ht="15" customHeight="1">
      <c r="B266" s="4"/>
      <c r="K266" s="588"/>
      <c r="M266" s="12"/>
      <c r="O266" s="12"/>
      <c r="Q266" s="12"/>
      <c r="S266" s="12"/>
      <c r="U266" s="12"/>
      <c r="W266" s="12"/>
      <c r="Y266" s="12"/>
      <c r="AA266" s="12"/>
      <c r="AC266" s="12"/>
      <c r="AE266" s="12"/>
      <c r="AG266" s="12"/>
      <c r="AI266" s="12"/>
      <c r="AK266" s="12"/>
      <c r="AM266" s="12"/>
      <c r="AO266" s="12"/>
      <c r="AQ266" s="12"/>
      <c r="AS266" s="12"/>
      <c r="AU266" s="12"/>
      <c r="AW266" s="12"/>
    </row>
    <row r="267" spans="2:49" s="3" customFormat="1" ht="15" customHeight="1">
      <c r="B267" s="4"/>
      <c r="K267" s="588"/>
      <c r="M267" s="12"/>
      <c r="O267" s="12"/>
      <c r="Q267" s="12"/>
      <c r="S267" s="12"/>
      <c r="U267" s="12"/>
      <c r="W267" s="12"/>
      <c r="Y267" s="12"/>
      <c r="AA267" s="12"/>
      <c r="AC267" s="12"/>
      <c r="AE267" s="12"/>
      <c r="AG267" s="12"/>
      <c r="AI267" s="12"/>
      <c r="AK267" s="12"/>
      <c r="AM267" s="12"/>
      <c r="AO267" s="12"/>
      <c r="AQ267" s="12"/>
      <c r="AS267" s="12"/>
      <c r="AU267" s="12"/>
      <c r="AW267" s="12"/>
    </row>
    <row r="268" spans="2:49" s="3" customFormat="1" ht="15" customHeight="1">
      <c r="B268" s="4"/>
      <c r="K268" s="588"/>
      <c r="M268" s="12"/>
      <c r="O268" s="12"/>
      <c r="Q268" s="12"/>
      <c r="S268" s="12"/>
      <c r="U268" s="12"/>
      <c r="W268" s="12"/>
      <c r="Y268" s="12"/>
      <c r="AA268" s="12"/>
      <c r="AC268" s="12"/>
      <c r="AE268" s="12"/>
      <c r="AG268" s="12"/>
      <c r="AI268" s="12"/>
      <c r="AK268" s="12"/>
      <c r="AM268" s="12"/>
      <c r="AO268" s="12"/>
      <c r="AQ268" s="12"/>
      <c r="AS268" s="12"/>
      <c r="AU268" s="12"/>
      <c r="AW268" s="12"/>
    </row>
    <row r="269" spans="2:49" s="3" customFormat="1" ht="15" customHeight="1">
      <c r="B269" s="4"/>
      <c r="K269" s="588"/>
      <c r="M269" s="12"/>
      <c r="O269" s="12"/>
      <c r="Q269" s="12"/>
      <c r="S269" s="12"/>
      <c r="U269" s="12"/>
      <c r="W269" s="12"/>
      <c r="Y269" s="12"/>
      <c r="AA269" s="12"/>
      <c r="AC269" s="12"/>
      <c r="AE269" s="12"/>
      <c r="AG269" s="12"/>
      <c r="AI269" s="12"/>
      <c r="AK269" s="12"/>
      <c r="AM269" s="12"/>
      <c r="AO269" s="12"/>
      <c r="AQ269" s="12"/>
      <c r="AS269" s="12"/>
      <c r="AU269" s="12"/>
      <c r="AW269" s="12"/>
    </row>
    <row r="270" spans="2:49" s="3" customFormat="1" ht="15" customHeight="1">
      <c r="B270" s="4"/>
      <c r="K270" s="588"/>
      <c r="M270" s="12"/>
      <c r="O270" s="12"/>
      <c r="Q270" s="12"/>
      <c r="S270" s="12"/>
      <c r="U270" s="12"/>
      <c r="W270" s="12"/>
      <c r="Y270" s="12"/>
      <c r="AA270" s="12"/>
      <c r="AC270" s="12"/>
      <c r="AE270" s="12"/>
      <c r="AG270" s="12"/>
      <c r="AI270" s="12"/>
      <c r="AK270" s="12"/>
      <c r="AM270" s="12"/>
      <c r="AO270" s="12"/>
      <c r="AQ270" s="12"/>
      <c r="AS270" s="12"/>
      <c r="AU270" s="12"/>
      <c r="AW270" s="12"/>
    </row>
    <row r="271" spans="2:49" s="3" customFormat="1" ht="15" customHeight="1">
      <c r="B271" s="4"/>
      <c r="K271" s="588"/>
      <c r="M271" s="12"/>
      <c r="O271" s="12"/>
      <c r="Q271" s="12"/>
      <c r="S271" s="12"/>
      <c r="U271" s="12"/>
      <c r="W271" s="12"/>
      <c r="Y271" s="12"/>
      <c r="AA271" s="12"/>
      <c r="AC271" s="12"/>
      <c r="AE271" s="12"/>
      <c r="AG271" s="12"/>
      <c r="AI271" s="12"/>
      <c r="AK271" s="12"/>
      <c r="AM271" s="12"/>
      <c r="AO271" s="12"/>
      <c r="AQ271" s="12"/>
      <c r="AS271" s="12"/>
      <c r="AU271" s="12"/>
      <c r="AW271" s="12"/>
    </row>
    <row r="272" spans="2:49" s="3" customFormat="1" ht="15" customHeight="1">
      <c r="B272" s="4"/>
      <c r="K272" s="588"/>
      <c r="M272" s="12"/>
      <c r="O272" s="12"/>
      <c r="Q272" s="12"/>
      <c r="S272" s="12"/>
      <c r="U272" s="12"/>
      <c r="W272" s="12"/>
      <c r="Y272" s="12"/>
      <c r="AA272" s="12"/>
      <c r="AC272" s="12"/>
      <c r="AE272" s="12"/>
      <c r="AG272" s="12"/>
      <c r="AI272" s="12"/>
      <c r="AK272" s="12"/>
      <c r="AM272" s="12"/>
      <c r="AO272" s="12"/>
      <c r="AQ272" s="12"/>
      <c r="AS272" s="12"/>
      <c r="AU272" s="12"/>
      <c r="AW272" s="12"/>
    </row>
    <row r="273" spans="2:49" s="3" customFormat="1" ht="15" customHeight="1">
      <c r="B273" s="4"/>
      <c r="K273" s="588"/>
      <c r="M273" s="12"/>
      <c r="O273" s="12"/>
      <c r="Q273" s="12"/>
      <c r="S273" s="12"/>
      <c r="U273" s="12"/>
      <c r="W273" s="12"/>
      <c r="Y273" s="12"/>
      <c r="AA273" s="12"/>
      <c r="AC273" s="12"/>
      <c r="AE273" s="12"/>
      <c r="AG273" s="12"/>
      <c r="AI273" s="12"/>
      <c r="AK273" s="12"/>
      <c r="AM273" s="12"/>
      <c r="AO273" s="12"/>
      <c r="AQ273" s="12"/>
      <c r="AS273" s="12"/>
      <c r="AU273" s="12"/>
      <c r="AW273" s="12"/>
    </row>
    <row r="274" spans="2:49" s="3" customFormat="1" ht="15" customHeight="1">
      <c r="B274" s="4"/>
      <c r="K274" s="588"/>
      <c r="M274" s="12"/>
      <c r="O274" s="12"/>
      <c r="Q274" s="12"/>
      <c r="S274" s="12"/>
      <c r="U274" s="12"/>
      <c r="W274" s="12"/>
      <c r="Y274" s="12"/>
      <c r="AA274" s="12"/>
      <c r="AC274" s="12"/>
      <c r="AE274" s="12"/>
      <c r="AG274" s="12"/>
      <c r="AI274" s="12"/>
      <c r="AK274" s="12"/>
      <c r="AM274" s="12"/>
      <c r="AO274" s="12"/>
      <c r="AQ274" s="12"/>
      <c r="AS274" s="12"/>
      <c r="AU274" s="12"/>
      <c r="AW274" s="12"/>
    </row>
    <row r="275" spans="2:49" s="3" customFormat="1" ht="15" customHeight="1">
      <c r="B275" s="4"/>
      <c r="K275" s="588"/>
      <c r="M275" s="12"/>
      <c r="O275" s="12"/>
      <c r="Q275" s="12"/>
      <c r="S275" s="12"/>
      <c r="U275" s="12"/>
      <c r="W275" s="12"/>
      <c r="Y275" s="12"/>
      <c r="AA275" s="12"/>
      <c r="AC275" s="12"/>
      <c r="AE275" s="12"/>
      <c r="AG275" s="12"/>
      <c r="AI275" s="12"/>
      <c r="AK275" s="12"/>
      <c r="AM275" s="12"/>
      <c r="AO275" s="12"/>
      <c r="AQ275" s="12"/>
      <c r="AS275" s="12"/>
      <c r="AU275" s="12"/>
      <c r="AW275" s="12"/>
    </row>
    <row r="276" spans="2:49" s="3" customFormat="1" ht="15" customHeight="1">
      <c r="B276" s="4"/>
      <c r="K276" s="588"/>
      <c r="M276" s="12"/>
      <c r="O276" s="12"/>
      <c r="Q276" s="12"/>
      <c r="S276" s="12"/>
      <c r="U276" s="12"/>
      <c r="W276" s="12"/>
      <c r="Y276" s="12"/>
      <c r="AA276" s="12"/>
      <c r="AC276" s="12"/>
      <c r="AE276" s="12"/>
      <c r="AG276" s="12"/>
      <c r="AI276" s="12"/>
      <c r="AK276" s="12"/>
      <c r="AM276" s="12"/>
      <c r="AO276" s="12"/>
      <c r="AQ276" s="12"/>
      <c r="AS276" s="12"/>
      <c r="AU276" s="12"/>
      <c r="AW276" s="12"/>
    </row>
    <row r="277" spans="2:49" s="3" customFormat="1" ht="15" customHeight="1">
      <c r="B277" s="4"/>
      <c r="K277" s="588"/>
      <c r="M277" s="12"/>
      <c r="O277" s="12"/>
      <c r="Q277" s="12"/>
      <c r="S277" s="12"/>
      <c r="U277" s="12"/>
      <c r="W277" s="12"/>
      <c r="Y277" s="12"/>
      <c r="AA277" s="12"/>
      <c r="AC277" s="12"/>
      <c r="AE277" s="12"/>
      <c r="AG277" s="12"/>
      <c r="AI277" s="12"/>
      <c r="AK277" s="12"/>
      <c r="AM277" s="12"/>
      <c r="AO277" s="12"/>
      <c r="AQ277" s="12"/>
      <c r="AS277" s="12"/>
      <c r="AU277" s="12"/>
      <c r="AW277" s="12"/>
    </row>
    <row r="278" spans="2:49" s="3" customFormat="1" ht="15" customHeight="1">
      <c r="B278" s="4"/>
      <c r="K278" s="588"/>
      <c r="M278" s="12"/>
      <c r="O278" s="12"/>
      <c r="Q278" s="12"/>
      <c r="S278" s="12"/>
      <c r="U278" s="12"/>
      <c r="W278" s="12"/>
      <c r="Y278" s="12"/>
      <c r="AA278" s="12"/>
      <c r="AC278" s="12"/>
      <c r="AE278" s="12"/>
      <c r="AG278" s="12"/>
      <c r="AI278" s="12"/>
      <c r="AK278" s="12"/>
      <c r="AM278" s="12"/>
      <c r="AO278" s="12"/>
      <c r="AQ278" s="12"/>
      <c r="AS278" s="12"/>
      <c r="AU278" s="12"/>
      <c r="AW278" s="12"/>
    </row>
    <row r="279" spans="2:49" s="3" customFormat="1" ht="15" customHeight="1">
      <c r="B279" s="4"/>
      <c r="K279" s="588"/>
      <c r="M279" s="12"/>
      <c r="O279" s="12"/>
      <c r="Q279" s="12"/>
      <c r="S279" s="12"/>
      <c r="U279" s="12"/>
      <c r="W279" s="12"/>
      <c r="Y279" s="12"/>
      <c r="AA279" s="12"/>
      <c r="AC279" s="12"/>
      <c r="AE279" s="12"/>
      <c r="AG279" s="12"/>
      <c r="AI279" s="12"/>
      <c r="AK279" s="12"/>
      <c r="AM279" s="12"/>
      <c r="AO279" s="12"/>
      <c r="AQ279" s="12"/>
      <c r="AS279" s="12"/>
      <c r="AU279" s="12"/>
      <c r="AW279" s="12"/>
    </row>
    <row r="280" spans="2:49" s="3" customFormat="1" ht="15" customHeight="1">
      <c r="B280" s="4"/>
      <c r="K280" s="588"/>
      <c r="M280" s="12"/>
      <c r="O280" s="12"/>
      <c r="Q280" s="12"/>
      <c r="S280" s="12"/>
      <c r="U280" s="12"/>
      <c r="W280" s="12"/>
      <c r="Y280" s="12"/>
      <c r="AA280" s="12"/>
      <c r="AC280" s="12"/>
      <c r="AE280" s="12"/>
      <c r="AG280" s="12"/>
      <c r="AI280" s="12"/>
      <c r="AK280" s="12"/>
      <c r="AM280" s="12"/>
      <c r="AO280" s="12"/>
      <c r="AQ280" s="12"/>
      <c r="AS280" s="12"/>
      <c r="AU280" s="12"/>
      <c r="AW280" s="12"/>
    </row>
    <row r="281" spans="2:49" s="3" customFormat="1" ht="15" customHeight="1">
      <c r="B281" s="4"/>
      <c r="K281" s="588"/>
      <c r="M281" s="12"/>
      <c r="O281" s="12"/>
      <c r="Q281" s="12"/>
      <c r="S281" s="12"/>
      <c r="U281" s="12"/>
      <c r="W281" s="12"/>
      <c r="Y281" s="12"/>
      <c r="AA281" s="12"/>
      <c r="AC281" s="12"/>
      <c r="AE281" s="12"/>
      <c r="AG281" s="12"/>
      <c r="AI281" s="12"/>
      <c r="AK281" s="12"/>
      <c r="AM281" s="12"/>
      <c r="AO281" s="12"/>
      <c r="AQ281" s="12"/>
      <c r="AS281" s="12"/>
      <c r="AU281" s="12"/>
      <c r="AW281" s="12"/>
    </row>
    <row r="282" spans="2:49" s="3" customFormat="1" ht="15" customHeight="1">
      <c r="B282" s="4"/>
      <c r="K282" s="588"/>
      <c r="M282" s="12"/>
      <c r="O282" s="12"/>
      <c r="Q282" s="12"/>
      <c r="S282" s="12"/>
      <c r="U282" s="12"/>
      <c r="W282" s="12"/>
      <c r="Y282" s="12"/>
      <c r="AA282" s="12"/>
      <c r="AC282" s="12"/>
      <c r="AE282" s="12"/>
      <c r="AG282" s="12"/>
      <c r="AI282" s="12"/>
      <c r="AK282" s="12"/>
      <c r="AM282" s="12"/>
      <c r="AO282" s="12"/>
      <c r="AQ282" s="12"/>
      <c r="AS282" s="12"/>
      <c r="AU282" s="12"/>
      <c r="AW282" s="12"/>
    </row>
    <row r="283" spans="2:49" s="3" customFormat="1" ht="15" customHeight="1">
      <c r="B283" s="4"/>
      <c r="K283" s="588"/>
      <c r="M283" s="12"/>
      <c r="O283" s="12"/>
      <c r="Q283" s="12"/>
      <c r="S283" s="12"/>
      <c r="U283" s="12"/>
      <c r="W283" s="12"/>
      <c r="Y283" s="12"/>
      <c r="AA283" s="12"/>
      <c r="AC283" s="12"/>
      <c r="AE283" s="12"/>
      <c r="AG283" s="12"/>
      <c r="AI283" s="12"/>
      <c r="AK283" s="12"/>
      <c r="AM283" s="12"/>
      <c r="AO283" s="12"/>
      <c r="AQ283" s="12"/>
      <c r="AS283" s="12"/>
      <c r="AU283" s="12"/>
      <c r="AW283" s="12"/>
    </row>
    <row r="284" spans="2:49" s="3" customFormat="1" ht="15" customHeight="1">
      <c r="B284" s="4"/>
      <c r="K284" s="588"/>
      <c r="M284" s="12"/>
      <c r="O284" s="12"/>
      <c r="Q284" s="12"/>
      <c r="S284" s="12"/>
      <c r="U284" s="12"/>
      <c r="W284" s="12"/>
      <c r="Y284" s="12"/>
      <c r="AA284" s="12"/>
      <c r="AC284" s="12"/>
      <c r="AE284" s="12"/>
      <c r="AG284" s="12"/>
      <c r="AI284" s="12"/>
      <c r="AK284" s="12"/>
      <c r="AM284" s="12"/>
      <c r="AO284" s="12"/>
      <c r="AQ284" s="12"/>
      <c r="AS284" s="12"/>
      <c r="AU284" s="12"/>
      <c r="AW284" s="12"/>
    </row>
    <row r="285" spans="2:49" s="3" customFormat="1" ht="15" customHeight="1">
      <c r="B285" s="4"/>
      <c r="K285" s="588"/>
      <c r="M285" s="12"/>
      <c r="O285" s="12"/>
      <c r="Q285" s="12"/>
      <c r="S285" s="12"/>
      <c r="U285" s="12"/>
      <c r="W285" s="12"/>
      <c r="Y285" s="12"/>
      <c r="AA285" s="12"/>
      <c r="AC285" s="12"/>
      <c r="AE285" s="12"/>
      <c r="AG285" s="12"/>
      <c r="AI285" s="12"/>
      <c r="AK285" s="12"/>
      <c r="AM285" s="12"/>
      <c r="AO285" s="12"/>
      <c r="AQ285" s="12"/>
      <c r="AS285" s="12"/>
      <c r="AU285" s="12"/>
      <c r="AW285" s="12"/>
    </row>
    <row r="286" spans="2:49" s="3" customFormat="1" ht="15" customHeight="1">
      <c r="B286" s="4"/>
      <c r="K286" s="588"/>
      <c r="M286" s="12"/>
      <c r="O286" s="12"/>
      <c r="Q286" s="12"/>
      <c r="S286" s="12"/>
      <c r="U286" s="12"/>
      <c r="W286" s="12"/>
      <c r="Y286" s="12"/>
      <c r="AA286" s="12"/>
      <c r="AC286" s="12"/>
      <c r="AE286" s="12"/>
      <c r="AG286" s="12"/>
      <c r="AI286" s="12"/>
      <c r="AK286" s="12"/>
      <c r="AM286" s="12"/>
      <c r="AO286" s="12"/>
      <c r="AQ286" s="12"/>
      <c r="AS286" s="12"/>
      <c r="AU286" s="12"/>
      <c r="AW286" s="12"/>
    </row>
    <row r="287" spans="2:49" s="3" customFormat="1" ht="15" customHeight="1">
      <c r="B287" s="4"/>
      <c r="K287" s="588"/>
      <c r="M287" s="12"/>
      <c r="O287" s="12"/>
      <c r="Q287" s="12"/>
      <c r="S287" s="12"/>
      <c r="U287" s="12"/>
      <c r="W287" s="12"/>
      <c r="Y287" s="12"/>
      <c r="AA287" s="12"/>
      <c r="AC287" s="12"/>
      <c r="AE287" s="12"/>
      <c r="AG287" s="12"/>
      <c r="AI287" s="12"/>
      <c r="AK287" s="12"/>
      <c r="AM287" s="12"/>
      <c r="AO287" s="12"/>
      <c r="AQ287" s="12"/>
      <c r="AS287" s="12"/>
      <c r="AU287" s="12"/>
      <c r="AW287" s="12"/>
    </row>
    <row r="288" spans="2:49" s="3" customFormat="1" ht="15" customHeight="1">
      <c r="B288" s="4"/>
      <c r="K288" s="588"/>
      <c r="M288" s="12"/>
      <c r="O288" s="12"/>
      <c r="Q288" s="12"/>
      <c r="S288" s="12"/>
      <c r="U288" s="12"/>
      <c r="W288" s="12"/>
      <c r="Y288" s="12"/>
      <c r="AA288" s="12"/>
      <c r="AC288" s="12"/>
      <c r="AE288" s="12"/>
      <c r="AG288" s="12"/>
      <c r="AI288" s="12"/>
      <c r="AK288" s="12"/>
      <c r="AM288" s="12"/>
      <c r="AO288" s="12"/>
      <c r="AQ288" s="12"/>
      <c r="AS288" s="12"/>
      <c r="AU288" s="12"/>
      <c r="AW288" s="12"/>
    </row>
    <row r="289" spans="2:49" s="3" customFormat="1" ht="15" customHeight="1">
      <c r="B289" s="4"/>
      <c r="K289" s="588"/>
      <c r="M289" s="12"/>
      <c r="O289" s="12"/>
      <c r="Q289" s="12"/>
      <c r="S289" s="12"/>
      <c r="U289" s="12"/>
      <c r="W289" s="12"/>
      <c r="Y289" s="12"/>
      <c r="AA289" s="12"/>
      <c r="AC289" s="12"/>
      <c r="AE289" s="12"/>
      <c r="AG289" s="12"/>
      <c r="AI289" s="12"/>
      <c r="AK289" s="12"/>
      <c r="AM289" s="12"/>
      <c r="AO289" s="12"/>
      <c r="AQ289" s="12"/>
      <c r="AS289" s="12"/>
      <c r="AU289" s="12"/>
      <c r="AW289" s="12"/>
    </row>
    <row r="290" spans="2:49" s="3" customFormat="1" ht="15" customHeight="1">
      <c r="B290" s="4"/>
      <c r="K290" s="588"/>
      <c r="M290" s="12"/>
      <c r="O290" s="12"/>
      <c r="Q290" s="12"/>
      <c r="S290" s="12"/>
      <c r="U290" s="12"/>
      <c r="W290" s="12"/>
      <c r="Y290" s="12"/>
      <c r="AA290" s="12"/>
      <c r="AC290" s="12"/>
      <c r="AE290" s="12"/>
      <c r="AG290" s="12"/>
      <c r="AI290" s="12"/>
      <c r="AK290" s="12"/>
      <c r="AM290" s="12"/>
      <c r="AO290" s="12"/>
      <c r="AQ290" s="12"/>
      <c r="AS290" s="12"/>
      <c r="AU290" s="12"/>
      <c r="AW290" s="12"/>
    </row>
    <row r="291" spans="2:49" s="3" customFormat="1" ht="15" customHeight="1">
      <c r="B291" s="4"/>
      <c r="K291" s="588"/>
      <c r="M291" s="12"/>
      <c r="O291" s="12"/>
      <c r="Q291" s="12"/>
      <c r="S291" s="12"/>
      <c r="U291" s="12"/>
      <c r="W291" s="12"/>
      <c r="Y291" s="12"/>
      <c r="AA291" s="12"/>
      <c r="AC291" s="12"/>
      <c r="AE291" s="12"/>
      <c r="AG291" s="12"/>
      <c r="AI291" s="12"/>
      <c r="AK291" s="12"/>
      <c r="AM291" s="12"/>
      <c r="AO291" s="12"/>
      <c r="AQ291" s="12"/>
      <c r="AS291" s="12"/>
      <c r="AU291" s="12"/>
      <c r="AW291" s="12"/>
    </row>
    <row r="292" spans="2:49" s="3" customFormat="1" ht="15" customHeight="1">
      <c r="B292" s="4"/>
      <c r="K292" s="588"/>
      <c r="M292" s="12"/>
      <c r="O292" s="12"/>
      <c r="Q292" s="12"/>
      <c r="S292" s="12"/>
      <c r="U292" s="12"/>
      <c r="W292" s="12"/>
      <c r="Y292" s="12"/>
      <c r="AA292" s="12"/>
      <c r="AC292" s="12"/>
      <c r="AE292" s="12"/>
      <c r="AG292" s="12"/>
      <c r="AI292" s="12"/>
      <c r="AK292" s="12"/>
      <c r="AM292" s="12"/>
      <c r="AO292" s="12"/>
      <c r="AQ292" s="12"/>
      <c r="AS292" s="12"/>
      <c r="AU292" s="12"/>
      <c r="AW292" s="12"/>
    </row>
    <row r="293" spans="2:49" s="3" customFormat="1" ht="15" customHeight="1">
      <c r="B293" s="4"/>
      <c r="K293" s="588"/>
      <c r="M293" s="12"/>
      <c r="O293" s="12"/>
      <c r="Q293" s="12"/>
      <c r="S293" s="12"/>
      <c r="U293" s="12"/>
      <c r="W293" s="12"/>
      <c r="Y293" s="12"/>
      <c r="AA293" s="12"/>
      <c r="AC293" s="12"/>
      <c r="AE293" s="12"/>
      <c r="AG293" s="12"/>
      <c r="AI293" s="12"/>
      <c r="AK293" s="12"/>
      <c r="AM293" s="12"/>
      <c r="AO293" s="12"/>
      <c r="AQ293" s="12"/>
      <c r="AS293" s="12"/>
      <c r="AU293" s="12"/>
      <c r="AW293" s="12"/>
    </row>
    <row r="294" spans="2:49" s="3" customFormat="1" ht="15" customHeight="1">
      <c r="B294" s="4"/>
      <c r="K294" s="588"/>
      <c r="M294" s="12"/>
      <c r="O294" s="12"/>
      <c r="Q294" s="12"/>
      <c r="S294" s="12"/>
      <c r="U294" s="12"/>
      <c r="W294" s="12"/>
      <c r="Y294" s="12"/>
      <c r="AA294" s="12"/>
      <c r="AC294" s="12"/>
      <c r="AE294" s="12"/>
      <c r="AG294" s="12"/>
      <c r="AI294" s="12"/>
      <c r="AK294" s="12"/>
      <c r="AM294" s="12"/>
      <c r="AO294" s="12"/>
      <c r="AQ294" s="12"/>
      <c r="AS294" s="12"/>
      <c r="AU294" s="12"/>
      <c r="AW294" s="12"/>
    </row>
    <row r="295" spans="2:49" s="3" customFormat="1" ht="15" customHeight="1">
      <c r="B295" s="4"/>
      <c r="K295" s="588"/>
      <c r="M295" s="12"/>
      <c r="O295" s="12"/>
      <c r="Q295" s="12"/>
      <c r="S295" s="12"/>
      <c r="U295" s="12"/>
      <c r="W295" s="12"/>
      <c r="Y295" s="12"/>
      <c r="AA295" s="12"/>
      <c r="AC295" s="12"/>
      <c r="AE295" s="12"/>
      <c r="AG295" s="12"/>
      <c r="AI295" s="12"/>
      <c r="AK295" s="12"/>
      <c r="AM295" s="12"/>
      <c r="AO295" s="12"/>
      <c r="AQ295" s="12"/>
      <c r="AS295" s="12"/>
      <c r="AU295" s="12"/>
      <c r="AW295" s="12"/>
    </row>
    <row r="296" spans="2:49" s="3" customFormat="1" ht="15" customHeight="1">
      <c r="B296" s="4"/>
      <c r="K296" s="588"/>
      <c r="M296" s="12"/>
      <c r="O296" s="12"/>
      <c r="Q296" s="12"/>
      <c r="S296" s="12"/>
      <c r="U296" s="12"/>
      <c r="W296" s="12"/>
      <c r="Y296" s="12"/>
      <c r="AA296" s="12"/>
      <c r="AC296" s="12"/>
      <c r="AE296" s="12"/>
      <c r="AG296" s="12"/>
      <c r="AI296" s="12"/>
      <c r="AK296" s="12"/>
      <c r="AM296" s="12"/>
      <c r="AO296" s="12"/>
      <c r="AQ296" s="12"/>
      <c r="AS296" s="12"/>
      <c r="AU296" s="12"/>
      <c r="AW296" s="12"/>
    </row>
    <row r="297" spans="2:49" s="3" customFormat="1" ht="15" customHeight="1">
      <c r="B297" s="4"/>
      <c r="K297" s="588"/>
      <c r="M297" s="12"/>
      <c r="O297" s="12"/>
      <c r="Q297" s="12"/>
      <c r="S297" s="12"/>
      <c r="U297" s="12"/>
      <c r="W297" s="12"/>
      <c r="Y297" s="12"/>
      <c r="AA297" s="12"/>
      <c r="AC297" s="12"/>
      <c r="AE297" s="12"/>
      <c r="AG297" s="12"/>
      <c r="AI297" s="12"/>
      <c r="AK297" s="12"/>
      <c r="AM297" s="12"/>
      <c r="AO297" s="12"/>
      <c r="AQ297" s="12"/>
      <c r="AS297" s="12"/>
      <c r="AU297" s="12"/>
      <c r="AW297" s="12"/>
    </row>
    <row r="298" spans="2:49" s="3" customFormat="1" ht="15" customHeight="1">
      <c r="B298" s="4"/>
      <c r="K298" s="588"/>
      <c r="M298" s="12"/>
      <c r="O298" s="12"/>
      <c r="Q298" s="12"/>
      <c r="S298" s="12"/>
      <c r="U298" s="12"/>
      <c r="W298" s="12"/>
      <c r="Y298" s="12"/>
      <c r="AA298" s="12"/>
      <c r="AC298" s="12"/>
      <c r="AE298" s="12"/>
      <c r="AG298" s="12"/>
      <c r="AI298" s="12"/>
      <c r="AK298" s="12"/>
      <c r="AM298" s="12"/>
      <c r="AO298" s="12"/>
      <c r="AQ298" s="12"/>
      <c r="AS298" s="12"/>
      <c r="AU298" s="12"/>
      <c r="AW298" s="12"/>
    </row>
    <row r="299" spans="2:49" s="3" customFormat="1" ht="15" customHeight="1">
      <c r="B299" s="4"/>
      <c r="K299" s="588"/>
      <c r="M299" s="12"/>
      <c r="O299" s="12"/>
      <c r="Q299" s="12"/>
      <c r="S299" s="12"/>
      <c r="U299" s="12"/>
      <c r="W299" s="12"/>
      <c r="Y299" s="12"/>
      <c r="AA299" s="12"/>
      <c r="AC299" s="12"/>
      <c r="AE299" s="12"/>
      <c r="AG299" s="12"/>
      <c r="AI299" s="12"/>
      <c r="AK299" s="12"/>
      <c r="AM299" s="12"/>
      <c r="AO299" s="12"/>
      <c r="AQ299" s="12"/>
      <c r="AS299" s="12"/>
      <c r="AU299" s="12"/>
      <c r="AW299" s="12"/>
    </row>
    <row r="300" spans="2:49" s="3" customFormat="1" ht="15" customHeight="1">
      <c r="B300" s="4"/>
      <c r="K300" s="588"/>
      <c r="M300" s="12"/>
      <c r="O300" s="12"/>
      <c r="Q300" s="12"/>
      <c r="S300" s="12"/>
      <c r="U300" s="12"/>
      <c r="W300" s="12"/>
      <c r="Y300" s="12"/>
      <c r="AA300" s="12"/>
      <c r="AC300" s="12"/>
      <c r="AE300" s="12"/>
      <c r="AG300" s="12"/>
      <c r="AI300" s="12"/>
      <c r="AK300" s="12"/>
      <c r="AM300" s="12"/>
      <c r="AO300" s="12"/>
      <c r="AQ300" s="12"/>
      <c r="AS300" s="12"/>
      <c r="AU300" s="12"/>
      <c r="AW300" s="12"/>
    </row>
    <row r="301" spans="2:49" s="3" customFormat="1" ht="15" customHeight="1">
      <c r="B301" s="4"/>
      <c r="K301" s="588"/>
      <c r="M301" s="12"/>
      <c r="O301" s="12"/>
      <c r="Q301" s="12"/>
      <c r="S301" s="12"/>
      <c r="U301" s="12"/>
      <c r="W301" s="12"/>
      <c r="Y301" s="12"/>
      <c r="AA301" s="12"/>
      <c r="AC301" s="12"/>
      <c r="AE301" s="12"/>
      <c r="AG301" s="12"/>
      <c r="AI301" s="12"/>
      <c r="AK301" s="12"/>
      <c r="AM301" s="12"/>
      <c r="AO301" s="12"/>
      <c r="AQ301" s="12"/>
      <c r="AS301" s="12"/>
      <c r="AU301" s="12"/>
      <c r="AW301" s="12"/>
    </row>
    <row r="302" spans="2:49" s="3" customFormat="1" ht="15" customHeight="1">
      <c r="B302" s="4"/>
      <c r="K302" s="588"/>
      <c r="M302" s="12"/>
      <c r="O302" s="12"/>
      <c r="Q302" s="12"/>
      <c r="S302" s="12"/>
      <c r="U302" s="12"/>
      <c r="W302" s="12"/>
      <c r="Y302" s="12"/>
      <c r="AA302" s="12"/>
      <c r="AC302" s="12"/>
      <c r="AE302" s="12"/>
      <c r="AG302" s="12"/>
      <c r="AI302" s="12"/>
      <c r="AK302" s="12"/>
      <c r="AM302" s="12"/>
      <c r="AO302" s="12"/>
      <c r="AQ302" s="12"/>
      <c r="AS302" s="12"/>
      <c r="AU302" s="12"/>
      <c r="AW302" s="12"/>
    </row>
    <row r="303" spans="2:49" s="3" customFormat="1" ht="15" customHeight="1">
      <c r="B303" s="4"/>
      <c r="K303" s="588"/>
      <c r="M303" s="12"/>
      <c r="O303" s="12"/>
      <c r="Q303" s="12"/>
      <c r="S303" s="12"/>
      <c r="U303" s="12"/>
      <c r="W303" s="12"/>
      <c r="Y303" s="12"/>
      <c r="AA303" s="12"/>
      <c r="AC303" s="12"/>
      <c r="AE303" s="12"/>
      <c r="AG303" s="12"/>
      <c r="AI303" s="12"/>
      <c r="AK303" s="12"/>
      <c r="AM303" s="12"/>
      <c r="AO303" s="12"/>
      <c r="AQ303" s="12"/>
      <c r="AS303" s="12"/>
      <c r="AU303" s="12"/>
      <c r="AW303" s="12"/>
    </row>
    <row r="304" spans="2:49" s="3" customFormat="1" ht="15" customHeight="1">
      <c r="B304" s="4"/>
      <c r="K304" s="588"/>
      <c r="M304" s="12"/>
      <c r="O304" s="12"/>
      <c r="Q304" s="12"/>
      <c r="S304" s="12"/>
      <c r="U304" s="12"/>
      <c r="W304" s="12"/>
      <c r="Y304" s="12"/>
      <c r="AA304" s="12"/>
      <c r="AC304" s="12"/>
      <c r="AE304" s="12"/>
      <c r="AG304" s="12"/>
      <c r="AI304" s="12"/>
      <c r="AK304" s="12"/>
      <c r="AM304" s="12"/>
      <c r="AO304" s="12"/>
      <c r="AQ304" s="12"/>
      <c r="AS304" s="12"/>
      <c r="AU304" s="12"/>
      <c r="AW304" s="12"/>
    </row>
    <row r="305" spans="2:49" s="3" customFormat="1" ht="15" customHeight="1">
      <c r="B305" s="4"/>
      <c r="K305" s="588"/>
      <c r="M305" s="12"/>
      <c r="O305" s="12"/>
      <c r="Q305" s="12"/>
      <c r="S305" s="12"/>
      <c r="U305" s="12"/>
      <c r="W305" s="12"/>
      <c r="Y305" s="12"/>
      <c r="AA305" s="12"/>
      <c r="AC305" s="12"/>
      <c r="AE305" s="12"/>
      <c r="AG305" s="12"/>
      <c r="AI305" s="12"/>
      <c r="AK305" s="12"/>
      <c r="AM305" s="12"/>
      <c r="AO305" s="12"/>
      <c r="AQ305" s="12"/>
      <c r="AS305" s="12"/>
      <c r="AU305" s="12"/>
      <c r="AW305" s="12"/>
    </row>
    <row r="306" spans="2:49" s="3" customFormat="1" ht="15" customHeight="1">
      <c r="B306" s="4"/>
      <c r="K306" s="588"/>
      <c r="M306" s="12"/>
      <c r="O306" s="12"/>
      <c r="Q306" s="12"/>
      <c r="S306" s="12"/>
      <c r="U306" s="12"/>
      <c r="W306" s="12"/>
      <c r="Y306" s="12"/>
      <c r="AA306" s="12"/>
      <c r="AC306" s="12"/>
      <c r="AE306" s="12"/>
      <c r="AG306" s="12"/>
      <c r="AI306" s="12"/>
      <c r="AK306" s="12"/>
      <c r="AM306" s="12"/>
      <c r="AO306" s="12"/>
      <c r="AQ306" s="12"/>
      <c r="AS306" s="12"/>
      <c r="AU306" s="12"/>
      <c r="AW306" s="12"/>
    </row>
    <row r="307" spans="2:49" s="3" customFormat="1" ht="15" customHeight="1">
      <c r="B307" s="4"/>
      <c r="K307" s="588"/>
      <c r="M307" s="12"/>
      <c r="O307" s="12"/>
      <c r="Q307" s="12"/>
      <c r="S307" s="12"/>
      <c r="U307" s="12"/>
      <c r="W307" s="12"/>
      <c r="Y307" s="12"/>
      <c r="AA307" s="12"/>
      <c r="AC307" s="12"/>
      <c r="AE307" s="12"/>
      <c r="AG307" s="12"/>
      <c r="AI307" s="12"/>
      <c r="AK307" s="12"/>
      <c r="AM307" s="12"/>
      <c r="AO307" s="12"/>
      <c r="AQ307" s="12"/>
      <c r="AS307" s="12"/>
      <c r="AU307" s="12"/>
      <c r="AW307" s="12"/>
    </row>
    <row r="308" spans="2:49" s="3" customFormat="1" ht="15" customHeight="1">
      <c r="B308" s="4"/>
      <c r="K308" s="588"/>
      <c r="M308" s="12"/>
      <c r="O308" s="12"/>
      <c r="Q308" s="12"/>
      <c r="S308" s="12"/>
      <c r="U308" s="12"/>
      <c r="W308" s="12"/>
      <c r="Y308" s="12"/>
      <c r="AA308" s="12"/>
      <c r="AC308" s="12"/>
      <c r="AE308" s="12"/>
      <c r="AG308" s="12"/>
      <c r="AI308" s="12"/>
      <c r="AK308" s="12"/>
      <c r="AM308" s="12"/>
      <c r="AO308" s="12"/>
      <c r="AQ308" s="12"/>
      <c r="AS308" s="12"/>
      <c r="AU308" s="12"/>
      <c r="AW308" s="12"/>
    </row>
    <row r="309" spans="2:49" s="3" customFormat="1" ht="15" customHeight="1">
      <c r="B309" s="4"/>
      <c r="K309" s="588"/>
      <c r="M309" s="12"/>
      <c r="O309" s="12"/>
      <c r="Q309" s="12"/>
      <c r="S309" s="12"/>
      <c r="U309" s="12"/>
      <c r="W309" s="12"/>
      <c r="Y309" s="12"/>
      <c r="AA309" s="12"/>
      <c r="AC309" s="12"/>
      <c r="AE309" s="12"/>
      <c r="AG309" s="12"/>
      <c r="AI309" s="12"/>
      <c r="AK309" s="12"/>
      <c r="AM309" s="12"/>
      <c r="AO309" s="12"/>
      <c r="AQ309" s="12"/>
      <c r="AS309" s="12"/>
      <c r="AU309" s="12"/>
      <c r="AW309" s="12"/>
    </row>
    <row r="310" spans="2:49" s="3" customFormat="1" ht="15" customHeight="1">
      <c r="B310" s="4"/>
      <c r="K310" s="588"/>
      <c r="M310" s="12"/>
      <c r="O310" s="12"/>
      <c r="Q310" s="12"/>
      <c r="S310" s="12"/>
      <c r="U310" s="12"/>
      <c r="W310" s="12"/>
      <c r="Y310" s="12"/>
      <c r="AA310" s="12"/>
      <c r="AC310" s="12"/>
      <c r="AE310" s="12"/>
      <c r="AG310" s="12"/>
      <c r="AI310" s="12"/>
      <c r="AK310" s="12"/>
      <c r="AM310" s="12"/>
      <c r="AO310" s="12"/>
      <c r="AQ310" s="12"/>
      <c r="AS310" s="12"/>
      <c r="AU310" s="12"/>
      <c r="AW310" s="12"/>
    </row>
    <row r="311" spans="2:49" s="3" customFormat="1" ht="15" customHeight="1">
      <c r="B311" s="4"/>
      <c r="K311" s="588"/>
      <c r="M311" s="12"/>
      <c r="O311" s="12"/>
      <c r="Q311" s="12"/>
      <c r="S311" s="12"/>
      <c r="U311" s="12"/>
      <c r="W311" s="12"/>
      <c r="Y311" s="12"/>
      <c r="AA311" s="12"/>
      <c r="AC311" s="12"/>
      <c r="AE311" s="12"/>
      <c r="AG311" s="12"/>
      <c r="AI311" s="12"/>
      <c r="AK311" s="12"/>
      <c r="AM311" s="12"/>
      <c r="AO311" s="12"/>
      <c r="AQ311" s="12"/>
      <c r="AS311" s="12"/>
      <c r="AU311" s="12"/>
      <c r="AW311" s="12"/>
    </row>
    <row r="312" spans="2:49" s="3" customFormat="1" ht="15" customHeight="1">
      <c r="B312" s="4"/>
      <c r="K312" s="588"/>
      <c r="M312" s="12"/>
      <c r="O312" s="12"/>
      <c r="Q312" s="12"/>
      <c r="S312" s="12"/>
      <c r="U312" s="12"/>
      <c r="W312" s="12"/>
      <c r="Y312" s="12"/>
      <c r="AA312" s="12"/>
      <c r="AC312" s="12"/>
      <c r="AE312" s="12"/>
      <c r="AG312" s="12"/>
      <c r="AI312" s="12"/>
      <c r="AK312" s="12"/>
      <c r="AM312" s="12"/>
      <c r="AO312" s="12"/>
      <c r="AQ312" s="12"/>
      <c r="AS312" s="12"/>
      <c r="AU312" s="12"/>
      <c r="AW312" s="12"/>
    </row>
    <row r="313" spans="2:49" s="3" customFormat="1" ht="15" customHeight="1">
      <c r="B313" s="4"/>
      <c r="K313" s="588"/>
      <c r="M313" s="12"/>
      <c r="O313" s="12"/>
      <c r="Q313" s="12"/>
      <c r="S313" s="12"/>
      <c r="U313" s="12"/>
      <c r="W313" s="12"/>
      <c r="Y313" s="12"/>
      <c r="AA313" s="12"/>
      <c r="AC313" s="12"/>
      <c r="AE313" s="12"/>
      <c r="AG313" s="12"/>
      <c r="AI313" s="12"/>
      <c r="AK313" s="12"/>
      <c r="AM313" s="12"/>
      <c r="AO313" s="12"/>
      <c r="AQ313" s="12"/>
      <c r="AS313" s="12"/>
      <c r="AU313" s="12"/>
      <c r="AW313" s="12"/>
    </row>
    <row r="314" spans="2:49" s="3" customFormat="1" ht="15" customHeight="1">
      <c r="B314" s="4"/>
      <c r="K314" s="588"/>
      <c r="M314" s="12"/>
      <c r="O314" s="12"/>
      <c r="Q314" s="12"/>
      <c r="S314" s="12"/>
      <c r="U314" s="12"/>
      <c r="W314" s="12"/>
      <c r="Y314" s="12"/>
      <c r="AA314" s="12"/>
      <c r="AC314" s="12"/>
      <c r="AE314" s="12"/>
      <c r="AG314" s="12"/>
      <c r="AI314" s="12"/>
      <c r="AK314" s="12"/>
      <c r="AM314" s="12"/>
      <c r="AO314" s="12"/>
      <c r="AQ314" s="12"/>
      <c r="AS314" s="12"/>
      <c r="AU314" s="12"/>
      <c r="AW314" s="12"/>
    </row>
    <row r="315" spans="2:49" s="3" customFormat="1" ht="15" customHeight="1">
      <c r="B315" s="4"/>
      <c r="K315" s="588"/>
      <c r="M315" s="12"/>
      <c r="O315" s="12"/>
      <c r="Q315" s="12"/>
      <c r="S315" s="12"/>
      <c r="U315" s="12"/>
      <c r="W315" s="12"/>
      <c r="Y315" s="12"/>
      <c r="AA315" s="12"/>
      <c r="AC315" s="12"/>
      <c r="AE315" s="12"/>
      <c r="AG315" s="12"/>
      <c r="AI315" s="12"/>
      <c r="AK315" s="12"/>
      <c r="AM315" s="12"/>
      <c r="AO315" s="12"/>
      <c r="AQ315" s="12"/>
      <c r="AS315" s="12"/>
      <c r="AU315" s="12"/>
      <c r="AW315" s="12"/>
    </row>
    <row r="316" spans="2:49" s="3" customFormat="1" ht="15" customHeight="1">
      <c r="B316" s="4"/>
      <c r="K316" s="588"/>
      <c r="M316" s="12"/>
      <c r="O316" s="12"/>
      <c r="Q316" s="12"/>
      <c r="S316" s="12"/>
      <c r="U316" s="12"/>
      <c r="W316" s="12"/>
      <c r="Y316" s="12"/>
      <c r="AA316" s="12"/>
      <c r="AC316" s="12"/>
      <c r="AE316" s="12"/>
      <c r="AG316" s="12"/>
      <c r="AI316" s="12"/>
      <c r="AK316" s="12"/>
      <c r="AM316" s="12"/>
      <c r="AO316" s="12"/>
      <c r="AQ316" s="12"/>
      <c r="AS316" s="12"/>
      <c r="AU316" s="12"/>
      <c r="AW316" s="12"/>
    </row>
    <row r="317" spans="2:49" s="3" customFormat="1" ht="15" customHeight="1">
      <c r="B317" s="4"/>
      <c r="K317" s="588"/>
      <c r="M317" s="12"/>
      <c r="O317" s="12"/>
      <c r="Q317" s="12"/>
      <c r="S317" s="12"/>
      <c r="U317" s="12"/>
      <c r="W317" s="12"/>
      <c r="Y317" s="12"/>
      <c r="AA317" s="12"/>
      <c r="AC317" s="12"/>
      <c r="AE317" s="12"/>
      <c r="AG317" s="12"/>
      <c r="AI317" s="12"/>
      <c r="AK317" s="12"/>
      <c r="AM317" s="12"/>
      <c r="AO317" s="12"/>
      <c r="AQ317" s="12"/>
      <c r="AS317" s="12"/>
      <c r="AU317" s="12"/>
      <c r="AW317" s="12"/>
    </row>
    <row r="318" spans="2:49" s="3" customFormat="1" ht="15" customHeight="1">
      <c r="B318" s="4"/>
      <c r="K318" s="588"/>
      <c r="M318" s="12"/>
      <c r="O318" s="12"/>
      <c r="Q318" s="12"/>
      <c r="S318" s="12"/>
      <c r="U318" s="12"/>
      <c r="W318" s="12"/>
      <c r="Y318" s="12"/>
      <c r="AA318" s="12"/>
      <c r="AC318" s="12"/>
      <c r="AE318" s="12"/>
      <c r="AG318" s="12"/>
      <c r="AI318" s="12"/>
      <c r="AK318" s="12"/>
      <c r="AM318" s="12"/>
      <c r="AO318" s="12"/>
      <c r="AQ318" s="12"/>
      <c r="AS318" s="12"/>
      <c r="AU318" s="12"/>
      <c r="AW318" s="12"/>
    </row>
    <row r="319" spans="2:49" s="3" customFormat="1" ht="15" customHeight="1">
      <c r="B319" s="4"/>
      <c r="K319" s="588"/>
      <c r="M319" s="12"/>
      <c r="O319" s="12"/>
      <c r="Q319" s="12"/>
      <c r="S319" s="12"/>
      <c r="U319" s="12"/>
      <c r="W319" s="12"/>
      <c r="Y319" s="12"/>
      <c r="AA319" s="12"/>
      <c r="AC319" s="12"/>
      <c r="AE319" s="12"/>
      <c r="AG319" s="12"/>
      <c r="AI319" s="12"/>
      <c r="AK319" s="12"/>
      <c r="AM319" s="12"/>
      <c r="AO319" s="12"/>
      <c r="AQ319" s="12"/>
      <c r="AS319" s="12"/>
      <c r="AU319" s="12"/>
      <c r="AW319" s="12"/>
    </row>
    <row r="320" spans="2:49" s="3" customFormat="1" ht="15" customHeight="1">
      <c r="B320" s="4"/>
      <c r="K320" s="588"/>
      <c r="M320" s="12"/>
      <c r="O320" s="12"/>
      <c r="Q320" s="12"/>
      <c r="S320" s="12"/>
      <c r="U320" s="12"/>
      <c r="W320" s="12"/>
      <c r="Y320" s="12"/>
      <c r="AA320" s="12"/>
      <c r="AC320" s="12"/>
      <c r="AE320" s="12"/>
      <c r="AG320" s="12"/>
      <c r="AI320" s="12"/>
      <c r="AK320" s="12"/>
      <c r="AM320" s="12"/>
      <c r="AO320" s="12"/>
      <c r="AQ320" s="12"/>
      <c r="AS320" s="12"/>
      <c r="AU320" s="12"/>
      <c r="AW320" s="12"/>
    </row>
    <row r="321" spans="2:49" s="3" customFormat="1" ht="15" customHeight="1">
      <c r="B321" s="4"/>
      <c r="K321" s="588"/>
      <c r="M321" s="12"/>
      <c r="O321" s="12"/>
      <c r="Q321" s="12"/>
      <c r="S321" s="12"/>
      <c r="U321" s="12"/>
      <c r="W321" s="12"/>
      <c r="Y321" s="12"/>
      <c r="AA321" s="12"/>
      <c r="AC321" s="12"/>
      <c r="AE321" s="12"/>
      <c r="AG321" s="12"/>
      <c r="AI321" s="12"/>
      <c r="AK321" s="12"/>
      <c r="AM321" s="12"/>
      <c r="AO321" s="12"/>
      <c r="AQ321" s="12"/>
      <c r="AS321" s="12"/>
      <c r="AU321" s="12"/>
      <c r="AW321" s="12"/>
    </row>
    <row r="322" spans="2:49" s="3" customFormat="1" ht="15" customHeight="1">
      <c r="B322" s="4"/>
      <c r="K322" s="588"/>
      <c r="M322" s="12"/>
      <c r="O322" s="12"/>
      <c r="Q322" s="12"/>
      <c r="S322" s="12"/>
      <c r="U322" s="12"/>
      <c r="W322" s="12"/>
      <c r="Y322" s="12"/>
      <c r="AA322" s="12"/>
      <c r="AC322" s="12"/>
      <c r="AE322" s="12"/>
      <c r="AG322" s="12"/>
      <c r="AI322" s="12"/>
      <c r="AK322" s="12"/>
      <c r="AM322" s="12"/>
      <c r="AO322" s="12"/>
      <c r="AQ322" s="12"/>
      <c r="AS322" s="12"/>
      <c r="AU322" s="12"/>
      <c r="AW322" s="12"/>
    </row>
    <row r="323" spans="2:49" s="3" customFormat="1" ht="15" customHeight="1">
      <c r="B323" s="4"/>
      <c r="K323" s="588"/>
      <c r="M323" s="12"/>
      <c r="O323" s="12"/>
      <c r="Q323" s="12"/>
      <c r="S323" s="12"/>
      <c r="U323" s="12"/>
      <c r="W323" s="12"/>
      <c r="Y323" s="12"/>
      <c r="AA323" s="12"/>
      <c r="AC323" s="12"/>
      <c r="AE323" s="12"/>
      <c r="AG323" s="12"/>
      <c r="AI323" s="12"/>
      <c r="AK323" s="12"/>
      <c r="AM323" s="12"/>
      <c r="AO323" s="12"/>
      <c r="AQ323" s="12"/>
      <c r="AS323" s="12"/>
      <c r="AU323" s="12"/>
      <c r="AW323" s="12"/>
    </row>
    <row r="324" spans="2:49" s="3" customFormat="1" ht="15" customHeight="1">
      <c r="B324" s="4"/>
      <c r="K324" s="588"/>
      <c r="M324" s="12"/>
      <c r="O324" s="12"/>
      <c r="Q324" s="12"/>
      <c r="S324" s="12"/>
      <c r="U324" s="12"/>
      <c r="W324" s="12"/>
      <c r="Y324" s="12"/>
      <c r="AA324" s="12"/>
      <c r="AC324" s="12"/>
      <c r="AE324" s="12"/>
      <c r="AG324" s="12"/>
      <c r="AI324" s="12"/>
      <c r="AK324" s="12"/>
      <c r="AM324" s="12"/>
      <c r="AO324" s="12"/>
      <c r="AQ324" s="12"/>
      <c r="AS324" s="12"/>
      <c r="AU324" s="12"/>
      <c r="AW324" s="12"/>
    </row>
    <row r="325" spans="2:49" s="3" customFormat="1" ht="15" customHeight="1">
      <c r="B325" s="4"/>
      <c r="K325" s="588"/>
      <c r="M325" s="12"/>
      <c r="O325" s="12"/>
      <c r="Q325" s="12"/>
      <c r="S325" s="12"/>
      <c r="U325" s="12"/>
      <c r="W325" s="12"/>
      <c r="Y325" s="12"/>
      <c r="AA325" s="12"/>
      <c r="AC325" s="12"/>
      <c r="AE325" s="12"/>
      <c r="AG325" s="12"/>
      <c r="AI325" s="12"/>
      <c r="AK325" s="12"/>
      <c r="AM325" s="12"/>
      <c r="AO325" s="12"/>
      <c r="AQ325" s="12"/>
      <c r="AS325" s="12"/>
      <c r="AU325" s="12"/>
      <c r="AW325" s="12"/>
    </row>
    <row r="326" spans="2:49" s="3" customFormat="1" ht="15" customHeight="1">
      <c r="B326" s="4"/>
      <c r="K326" s="588"/>
      <c r="M326" s="12"/>
      <c r="O326" s="12"/>
      <c r="Q326" s="12"/>
      <c r="S326" s="12"/>
      <c r="U326" s="12"/>
      <c r="W326" s="12"/>
      <c r="Y326" s="12"/>
      <c r="AA326" s="12"/>
      <c r="AC326" s="12"/>
      <c r="AE326" s="12"/>
      <c r="AG326" s="12"/>
      <c r="AI326" s="12"/>
      <c r="AK326" s="12"/>
      <c r="AM326" s="12"/>
      <c r="AO326" s="12"/>
      <c r="AQ326" s="12"/>
      <c r="AS326" s="12"/>
      <c r="AU326" s="12"/>
      <c r="AW326" s="12"/>
    </row>
    <row r="327" spans="2:49" s="3" customFormat="1" ht="15" customHeight="1">
      <c r="B327" s="4"/>
      <c r="K327" s="588"/>
      <c r="M327" s="12"/>
      <c r="O327" s="12"/>
      <c r="Q327" s="12"/>
      <c r="S327" s="12"/>
      <c r="U327" s="12"/>
      <c r="W327" s="12"/>
      <c r="Y327" s="12"/>
      <c r="AA327" s="12"/>
      <c r="AC327" s="12"/>
      <c r="AE327" s="12"/>
      <c r="AG327" s="12"/>
      <c r="AI327" s="12"/>
      <c r="AK327" s="12"/>
      <c r="AM327" s="12"/>
      <c r="AO327" s="12"/>
      <c r="AQ327" s="12"/>
      <c r="AS327" s="12"/>
      <c r="AU327" s="12"/>
      <c r="AW327" s="12"/>
    </row>
    <row r="328" spans="2:49" s="3" customFormat="1" ht="15" customHeight="1">
      <c r="B328" s="4"/>
      <c r="K328" s="588"/>
      <c r="M328" s="12"/>
      <c r="O328" s="12"/>
      <c r="Q328" s="12"/>
      <c r="S328" s="12"/>
      <c r="U328" s="12"/>
      <c r="W328" s="12"/>
      <c r="Y328" s="12"/>
      <c r="AA328" s="12"/>
      <c r="AC328" s="12"/>
      <c r="AE328" s="12"/>
      <c r="AG328" s="12"/>
      <c r="AI328" s="12"/>
      <c r="AK328" s="12"/>
      <c r="AM328" s="12"/>
      <c r="AO328" s="12"/>
      <c r="AQ328" s="12"/>
      <c r="AS328" s="12"/>
      <c r="AU328" s="12"/>
      <c r="AW328" s="12"/>
    </row>
    <row r="329" spans="2:49" s="3" customFormat="1" ht="15" customHeight="1">
      <c r="B329" s="4"/>
      <c r="K329" s="588"/>
      <c r="M329" s="12"/>
      <c r="O329" s="12"/>
      <c r="Q329" s="12"/>
      <c r="S329" s="12"/>
      <c r="U329" s="12"/>
      <c r="W329" s="12"/>
      <c r="Y329" s="12"/>
      <c r="AA329" s="12"/>
      <c r="AC329" s="12"/>
      <c r="AE329" s="12"/>
      <c r="AG329" s="12"/>
      <c r="AI329" s="12"/>
      <c r="AK329" s="12"/>
      <c r="AM329" s="12"/>
      <c r="AO329" s="12"/>
      <c r="AQ329" s="12"/>
      <c r="AS329" s="12"/>
      <c r="AU329" s="12"/>
      <c r="AW329" s="12"/>
    </row>
    <row r="330" spans="2:49" s="3" customFormat="1" ht="15" customHeight="1">
      <c r="B330" s="4"/>
      <c r="K330" s="588"/>
      <c r="M330" s="12"/>
      <c r="O330" s="12"/>
      <c r="Q330" s="12"/>
      <c r="S330" s="12"/>
      <c r="U330" s="12"/>
      <c r="W330" s="12"/>
      <c r="Y330" s="12"/>
      <c r="AA330" s="12"/>
      <c r="AC330" s="12"/>
      <c r="AE330" s="12"/>
      <c r="AG330" s="12"/>
      <c r="AI330" s="12"/>
      <c r="AK330" s="12"/>
      <c r="AM330" s="12"/>
      <c r="AO330" s="12"/>
      <c r="AQ330" s="12"/>
      <c r="AS330" s="12"/>
      <c r="AU330" s="12"/>
      <c r="AW330" s="12"/>
    </row>
    <row r="331" spans="2:49" s="3" customFormat="1" ht="15" customHeight="1">
      <c r="B331" s="4"/>
      <c r="K331" s="588"/>
      <c r="M331" s="12"/>
      <c r="O331" s="12"/>
      <c r="Q331" s="12"/>
      <c r="S331" s="12"/>
      <c r="U331" s="12"/>
      <c r="W331" s="12"/>
      <c r="Y331" s="12"/>
      <c r="AA331" s="12"/>
      <c r="AC331" s="12"/>
      <c r="AE331" s="12"/>
      <c r="AG331" s="12"/>
      <c r="AI331" s="12"/>
      <c r="AK331" s="12"/>
      <c r="AM331" s="12"/>
      <c r="AO331" s="12"/>
      <c r="AQ331" s="12"/>
      <c r="AS331" s="12"/>
      <c r="AU331" s="12"/>
      <c r="AW331" s="12"/>
    </row>
    <row r="332" spans="2:49" s="3" customFormat="1" ht="15" customHeight="1">
      <c r="B332" s="4"/>
      <c r="K332" s="588"/>
      <c r="M332" s="12"/>
      <c r="O332" s="12"/>
      <c r="Q332" s="12"/>
      <c r="S332" s="12"/>
      <c r="U332" s="12"/>
      <c r="W332" s="12"/>
      <c r="Y332" s="12"/>
      <c r="AA332" s="12"/>
      <c r="AC332" s="12"/>
      <c r="AE332" s="12"/>
      <c r="AG332" s="12"/>
      <c r="AI332" s="12"/>
      <c r="AK332" s="12"/>
      <c r="AM332" s="12"/>
      <c r="AO332" s="12"/>
      <c r="AQ332" s="12"/>
      <c r="AS332" s="12"/>
      <c r="AU332" s="12"/>
      <c r="AW332" s="12"/>
    </row>
    <row r="333" spans="2:49" s="3" customFormat="1" ht="15" customHeight="1">
      <c r="B333" s="4"/>
      <c r="K333" s="588"/>
      <c r="M333" s="12"/>
      <c r="O333" s="12"/>
      <c r="Q333" s="12"/>
      <c r="S333" s="12"/>
      <c r="U333" s="12"/>
      <c r="W333" s="12"/>
      <c r="Y333" s="12"/>
      <c r="AA333" s="12"/>
      <c r="AC333" s="12"/>
      <c r="AE333" s="12"/>
      <c r="AG333" s="12"/>
      <c r="AI333" s="12"/>
      <c r="AK333" s="12"/>
      <c r="AM333" s="12"/>
      <c r="AO333" s="12"/>
      <c r="AQ333" s="12"/>
      <c r="AS333" s="12"/>
      <c r="AU333" s="12"/>
      <c r="AW333" s="12"/>
    </row>
    <row r="334" spans="2:49" s="3" customFormat="1" ht="15" customHeight="1">
      <c r="B334" s="4"/>
      <c r="K334" s="588"/>
      <c r="M334" s="12"/>
      <c r="O334" s="12"/>
      <c r="Q334" s="12"/>
      <c r="S334" s="12"/>
      <c r="U334" s="12"/>
      <c r="W334" s="12"/>
      <c r="Y334" s="12"/>
      <c r="AA334" s="12"/>
      <c r="AC334" s="12"/>
      <c r="AE334" s="12"/>
      <c r="AG334" s="12"/>
      <c r="AI334" s="12"/>
      <c r="AK334" s="12"/>
      <c r="AM334" s="12"/>
      <c r="AO334" s="12"/>
      <c r="AQ334" s="12"/>
      <c r="AS334" s="12"/>
      <c r="AU334" s="12"/>
      <c r="AW334" s="12"/>
    </row>
    <row r="335" spans="2:49" s="3" customFormat="1" ht="15" customHeight="1">
      <c r="B335" s="4"/>
      <c r="K335" s="588"/>
      <c r="M335" s="12"/>
      <c r="O335" s="12"/>
      <c r="Q335" s="12"/>
      <c r="S335" s="12"/>
      <c r="U335" s="12"/>
      <c r="W335" s="12"/>
      <c r="Y335" s="12"/>
      <c r="AA335" s="12"/>
      <c r="AC335" s="12"/>
      <c r="AE335" s="12"/>
      <c r="AG335" s="12"/>
      <c r="AI335" s="12"/>
      <c r="AK335" s="12"/>
      <c r="AM335" s="12"/>
      <c r="AO335" s="12"/>
      <c r="AQ335" s="12"/>
      <c r="AS335" s="12"/>
      <c r="AU335" s="12"/>
      <c r="AW335" s="12"/>
    </row>
    <row r="336" spans="2:49" s="3" customFormat="1" ht="15" customHeight="1">
      <c r="B336" s="4"/>
      <c r="K336" s="588"/>
      <c r="M336" s="12"/>
      <c r="O336" s="12"/>
      <c r="Q336" s="12"/>
      <c r="S336" s="12"/>
      <c r="U336" s="12"/>
      <c r="W336" s="12"/>
      <c r="Y336" s="12"/>
      <c r="AA336" s="12"/>
      <c r="AC336" s="12"/>
      <c r="AE336" s="12"/>
      <c r="AG336" s="12"/>
      <c r="AI336" s="12"/>
      <c r="AK336" s="12"/>
      <c r="AM336" s="12"/>
      <c r="AO336" s="12"/>
      <c r="AQ336" s="12"/>
      <c r="AS336" s="12"/>
      <c r="AU336" s="12"/>
      <c r="AW336" s="12"/>
    </row>
    <row r="337" spans="2:49" s="3" customFormat="1" ht="15" customHeight="1">
      <c r="B337" s="4"/>
      <c r="K337" s="588"/>
      <c r="M337" s="12"/>
      <c r="O337" s="12"/>
      <c r="Q337" s="12"/>
      <c r="S337" s="12"/>
      <c r="U337" s="12"/>
      <c r="W337" s="12"/>
      <c r="Y337" s="12"/>
      <c r="AA337" s="12"/>
      <c r="AC337" s="12"/>
      <c r="AE337" s="12"/>
      <c r="AG337" s="12"/>
      <c r="AI337" s="12"/>
      <c r="AK337" s="12"/>
      <c r="AM337" s="12"/>
      <c r="AO337" s="12"/>
      <c r="AQ337" s="12"/>
      <c r="AS337" s="12"/>
      <c r="AU337" s="12"/>
      <c r="AW337" s="12"/>
    </row>
    <row r="338" spans="2:49" s="3" customFormat="1" ht="15" customHeight="1">
      <c r="B338" s="4"/>
      <c r="K338" s="588"/>
      <c r="M338" s="12"/>
      <c r="O338" s="12"/>
      <c r="Q338" s="12"/>
      <c r="S338" s="12"/>
      <c r="U338" s="12"/>
      <c r="W338" s="12"/>
      <c r="Y338" s="12"/>
      <c r="AA338" s="12"/>
      <c r="AC338" s="12"/>
      <c r="AE338" s="12"/>
      <c r="AG338" s="12"/>
      <c r="AI338" s="12"/>
      <c r="AK338" s="12"/>
      <c r="AM338" s="12"/>
      <c r="AO338" s="12"/>
      <c r="AQ338" s="12"/>
      <c r="AS338" s="12"/>
      <c r="AU338" s="12"/>
      <c r="AW338" s="12"/>
    </row>
    <row r="339" spans="2:49" s="3" customFormat="1" ht="15" customHeight="1">
      <c r="B339" s="4"/>
      <c r="K339" s="588"/>
      <c r="M339" s="12"/>
      <c r="O339" s="12"/>
      <c r="Q339" s="12"/>
      <c r="S339" s="12"/>
      <c r="U339" s="12"/>
      <c r="W339" s="12"/>
      <c r="Y339" s="12"/>
      <c r="AA339" s="12"/>
      <c r="AC339" s="12"/>
      <c r="AE339" s="12"/>
      <c r="AG339" s="12"/>
      <c r="AI339" s="12"/>
      <c r="AK339" s="12"/>
      <c r="AM339" s="12"/>
      <c r="AO339" s="12"/>
      <c r="AQ339" s="12"/>
      <c r="AS339" s="12"/>
      <c r="AU339" s="12"/>
      <c r="AW339" s="12"/>
    </row>
    <row r="340" spans="2:49" s="3" customFormat="1" ht="15" customHeight="1">
      <c r="B340" s="4"/>
      <c r="K340" s="588"/>
      <c r="M340" s="12"/>
      <c r="O340" s="12"/>
      <c r="Q340" s="12"/>
      <c r="S340" s="12"/>
      <c r="U340" s="12"/>
      <c r="W340" s="12"/>
      <c r="Y340" s="12"/>
      <c r="AA340" s="12"/>
      <c r="AC340" s="12"/>
      <c r="AE340" s="12"/>
      <c r="AG340" s="12"/>
      <c r="AI340" s="12"/>
      <c r="AK340" s="12"/>
      <c r="AM340" s="12"/>
      <c r="AO340" s="12"/>
      <c r="AQ340" s="12"/>
      <c r="AS340" s="12"/>
      <c r="AU340" s="12"/>
      <c r="AW340" s="12"/>
    </row>
    <row r="341" spans="2:49" s="3" customFormat="1" ht="15" customHeight="1">
      <c r="B341" s="4"/>
      <c r="K341" s="588"/>
      <c r="M341" s="12"/>
      <c r="O341" s="12"/>
      <c r="Q341" s="12"/>
      <c r="S341" s="12"/>
      <c r="U341" s="12"/>
      <c r="W341" s="12"/>
      <c r="Y341" s="12"/>
      <c r="AA341" s="12"/>
      <c r="AC341" s="12"/>
      <c r="AE341" s="12"/>
      <c r="AG341" s="12"/>
      <c r="AI341" s="12"/>
      <c r="AK341" s="12"/>
      <c r="AM341" s="12"/>
      <c r="AO341" s="12"/>
      <c r="AQ341" s="12"/>
      <c r="AS341" s="12"/>
      <c r="AU341" s="12"/>
      <c r="AW341" s="12"/>
    </row>
    <row r="342" spans="2:49" s="3" customFormat="1" ht="15" customHeight="1">
      <c r="B342" s="4"/>
      <c r="K342" s="588"/>
      <c r="M342" s="12"/>
      <c r="O342" s="12"/>
      <c r="Q342" s="12"/>
      <c r="S342" s="12"/>
      <c r="U342" s="12"/>
      <c r="W342" s="12"/>
      <c r="Y342" s="12"/>
      <c r="AA342" s="12"/>
      <c r="AC342" s="12"/>
      <c r="AE342" s="12"/>
      <c r="AG342" s="12"/>
      <c r="AI342" s="12"/>
      <c r="AK342" s="12"/>
      <c r="AM342" s="12"/>
      <c r="AO342" s="12"/>
      <c r="AQ342" s="12"/>
      <c r="AS342" s="12"/>
      <c r="AU342" s="12"/>
      <c r="AW342" s="12"/>
    </row>
    <row r="343" spans="2:49" s="3" customFormat="1" ht="15" customHeight="1">
      <c r="B343" s="4"/>
      <c r="K343" s="588"/>
      <c r="M343" s="12"/>
      <c r="O343" s="12"/>
      <c r="Q343" s="12"/>
      <c r="S343" s="12"/>
      <c r="U343" s="12"/>
      <c r="W343" s="12"/>
      <c r="Y343" s="12"/>
      <c r="AA343" s="12"/>
      <c r="AC343" s="12"/>
      <c r="AE343" s="12"/>
      <c r="AG343" s="12"/>
      <c r="AI343" s="12"/>
      <c r="AK343" s="12"/>
      <c r="AM343" s="12"/>
      <c r="AO343" s="12"/>
      <c r="AQ343" s="12"/>
      <c r="AS343" s="12"/>
      <c r="AU343" s="12"/>
      <c r="AW343" s="12"/>
    </row>
    <row r="344" spans="2:49" s="3" customFormat="1" ht="15" customHeight="1">
      <c r="B344" s="4"/>
      <c r="K344" s="588"/>
      <c r="M344" s="12"/>
      <c r="O344" s="12"/>
      <c r="Q344" s="12"/>
      <c r="S344" s="12"/>
      <c r="U344" s="12"/>
      <c r="W344" s="12"/>
      <c r="Y344" s="12"/>
      <c r="AA344" s="12"/>
      <c r="AC344" s="12"/>
      <c r="AE344" s="12"/>
      <c r="AG344" s="12"/>
      <c r="AI344" s="12"/>
      <c r="AK344" s="12"/>
      <c r="AM344" s="12"/>
      <c r="AO344" s="12"/>
      <c r="AQ344" s="12"/>
      <c r="AS344" s="12"/>
      <c r="AU344" s="12"/>
      <c r="AW344" s="12"/>
    </row>
    <row r="345" spans="2:49" s="3" customFormat="1" ht="15" customHeight="1">
      <c r="B345" s="4"/>
      <c r="K345" s="588"/>
      <c r="M345" s="12"/>
      <c r="O345" s="12"/>
      <c r="Q345" s="12"/>
      <c r="S345" s="12"/>
      <c r="U345" s="12"/>
      <c r="W345" s="12"/>
      <c r="Y345" s="12"/>
      <c r="AA345" s="12"/>
      <c r="AC345" s="12"/>
      <c r="AE345" s="12"/>
      <c r="AG345" s="12"/>
      <c r="AI345" s="12"/>
      <c r="AK345" s="12"/>
      <c r="AM345" s="12"/>
      <c r="AO345" s="12"/>
      <c r="AQ345" s="12"/>
      <c r="AS345" s="12"/>
      <c r="AU345" s="12"/>
      <c r="AW345" s="12"/>
    </row>
    <row r="346" spans="2:49" s="3" customFormat="1" ht="15" customHeight="1">
      <c r="B346" s="4"/>
      <c r="K346" s="588"/>
      <c r="M346" s="12"/>
      <c r="O346" s="12"/>
      <c r="Q346" s="12"/>
      <c r="S346" s="12"/>
      <c r="U346" s="12"/>
      <c r="W346" s="12"/>
      <c r="Y346" s="12"/>
      <c r="AA346" s="12"/>
      <c r="AC346" s="12"/>
      <c r="AE346" s="12"/>
      <c r="AG346" s="12"/>
      <c r="AI346" s="12"/>
      <c r="AK346" s="12"/>
      <c r="AM346" s="12"/>
      <c r="AO346" s="12"/>
      <c r="AQ346" s="12"/>
      <c r="AS346" s="12"/>
      <c r="AU346" s="12"/>
      <c r="AW346" s="12"/>
    </row>
    <row r="347" spans="2:49" s="3" customFormat="1" ht="15" customHeight="1">
      <c r="B347" s="4"/>
      <c r="K347" s="588"/>
      <c r="M347" s="12"/>
      <c r="O347" s="12"/>
      <c r="Q347" s="12"/>
      <c r="S347" s="12"/>
      <c r="U347" s="12"/>
      <c r="W347" s="12"/>
      <c r="Y347" s="12"/>
      <c r="AA347" s="12"/>
      <c r="AC347" s="12"/>
      <c r="AE347" s="12"/>
      <c r="AG347" s="12"/>
      <c r="AI347" s="12"/>
      <c r="AK347" s="12"/>
      <c r="AM347" s="12"/>
      <c r="AO347" s="12"/>
      <c r="AQ347" s="12"/>
      <c r="AS347" s="12"/>
      <c r="AU347" s="12"/>
      <c r="AW347" s="12"/>
    </row>
    <row r="348" spans="2:49" s="3" customFormat="1" ht="15" customHeight="1">
      <c r="B348" s="4"/>
      <c r="K348" s="588"/>
      <c r="M348" s="12"/>
      <c r="O348" s="12"/>
      <c r="Q348" s="12"/>
      <c r="S348" s="12"/>
      <c r="U348" s="12"/>
      <c r="W348" s="12"/>
      <c r="Y348" s="12"/>
      <c r="AA348" s="12"/>
      <c r="AC348" s="12"/>
      <c r="AE348" s="12"/>
      <c r="AG348" s="12"/>
      <c r="AI348" s="12"/>
      <c r="AK348" s="12"/>
      <c r="AM348" s="12"/>
      <c r="AO348" s="12"/>
      <c r="AQ348" s="12"/>
      <c r="AS348" s="12"/>
      <c r="AU348" s="12"/>
      <c r="AW348" s="12"/>
    </row>
    <row r="349" spans="2:49" s="3" customFormat="1" ht="15" customHeight="1">
      <c r="B349" s="4"/>
      <c r="K349" s="588"/>
      <c r="M349" s="12"/>
      <c r="O349" s="12"/>
      <c r="Q349" s="12"/>
      <c r="S349" s="12"/>
      <c r="U349" s="12"/>
      <c r="W349" s="12"/>
      <c r="Y349" s="12"/>
      <c r="AA349" s="12"/>
      <c r="AC349" s="12"/>
      <c r="AE349" s="12"/>
      <c r="AG349" s="12"/>
      <c r="AI349" s="12"/>
      <c r="AK349" s="12"/>
      <c r="AM349" s="12"/>
      <c r="AO349" s="12"/>
      <c r="AQ349" s="12"/>
      <c r="AS349" s="12"/>
      <c r="AU349" s="12"/>
      <c r="AW349" s="12"/>
    </row>
    <row r="350" spans="2:49" s="3" customFormat="1" ht="15" customHeight="1">
      <c r="B350" s="4"/>
      <c r="K350" s="588"/>
      <c r="M350" s="12"/>
      <c r="O350" s="12"/>
      <c r="Q350" s="12"/>
      <c r="S350" s="12"/>
      <c r="U350" s="12"/>
      <c r="W350" s="12"/>
      <c r="Y350" s="12"/>
      <c r="AA350" s="12"/>
      <c r="AC350" s="12"/>
      <c r="AE350" s="12"/>
      <c r="AG350" s="12"/>
      <c r="AI350" s="12"/>
      <c r="AK350" s="12"/>
      <c r="AM350" s="12"/>
      <c r="AO350" s="12"/>
      <c r="AQ350" s="12"/>
      <c r="AS350" s="12"/>
      <c r="AU350" s="12"/>
      <c r="AW350" s="12"/>
    </row>
    <row r="351" spans="2:49" s="3" customFormat="1" ht="15" customHeight="1">
      <c r="B351" s="4"/>
      <c r="K351" s="588"/>
      <c r="M351" s="12"/>
      <c r="O351" s="12"/>
      <c r="Q351" s="12"/>
      <c r="S351" s="12"/>
      <c r="U351" s="12"/>
      <c r="W351" s="12"/>
      <c r="Y351" s="12"/>
      <c r="AA351" s="12"/>
      <c r="AC351" s="12"/>
      <c r="AE351" s="12"/>
      <c r="AG351" s="12"/>
      <c r="AI351" s="12"/>
      <c r="AK351" s="12"/>
      <c r="AM351" s="12"/>
      <c r="AO351" s="12"/>
      <c r="AQ351" s="12"/>
      <c r="AS351" s="12"/>
      <c r="AU351" s="12"/>
      <c r="AW351" s="12"/>
    </row>
    <row r="352" spans="2:49" s="3" customFormat="1" ht="15" customHeight="1">
      <c r="B352" s="4"/>
      <c r="K352" s="588"/>
      <c r="M352" s="12"/>
      <c r="O352" s="12"/>
      <c r="Q352" s="12"/>
      <c r="S352" s="12"/>
      <c r="U352" s="12"/>
      <c r="W352" s="12"/>
      <c r="Y352" s="12"/>
      <c r="AA352" s="12"/>
      <c r="AC352" s="12"/>
      <c r="AE352" s="12"/>
      <c r="AG352" s="12"/>
      <c r="AI352" s="12"/>
      <c r="AK352" s="12"/>
      <c r="AM352" s="12"/>
      <c r="AO352" s="12"/>
      <c r="AQ352" s="12"/>
      <c r="AS352" s="12"/>
      <c r="AU352" s="12"/>
      <c r="AW352" s="12"/>
    </row>
    <row r="353" spans="2:49" s="3" customFormat="1" ht="15" customHeight="1">
      <c r="B353" s="4"/>
      <c r="K353" s="588"/>
      <c r="M353" s="12"/>
      <c r="O353" s="12"/>
      <c r="Q353" s="12"/>
      <c r="S353" s="12"/>
      <c r="U353" s="12"/>
      <c r="W353" s="12"/>
      <c r="Y353" s="12"/>
      <c r="AA353" s="12"/>
      <c r="AC353" s="12"/>
      <c r="AE353" s="12"/>
      <c r="AG353" s="12"/>
      <c r="AI353" s="12"/>
      <c r="AK353" s="12"/>
      <c r="AM353" s="12"/>
      <c r="AO353" s="12"/>
      <c r="AQ353" s="12"/>
      <c r="AS353" s="12"/>
      <c r="AU353" s="12"/>
      <c r="AW353" s="12"/>
    </row>
    <row r="354" spans="2:49" s="3" customFormat="1" ht="15" customHeight="1">
      <c r="B354" s="4"/>
      <c r="K354" s="588"/>
      <c r="M354" s="12"/>
      <c r="O354" s="12"/>
      <c r="Q354" s="12"/>
      <c r="S354" s="12"/>
      <c r="U354" s="12"/>
      <c r="W354" s="12"/>
      <c r="Y354" s="12"/>
      <c r="AA354" s="12"/>
      <c r="AC354" s="12"/>
      <c r="AE354" s="12"/>
      <c r="AG354" s="12"/>
      <c r="AI354" s="12"/>
      <c r="AK354" s="12"/>
      <c r="AM354" s="12"/>
      <c r="AO354" s="12"/>
      <c r="AQ354" s="12"/>
      <c r="AS354" s="12"/>
      <c r="AU354" s="12"/>
      <c r="AW354" s="12"/>
    </row>
    <row r="355" spans="2:49" s="3" customFormat="1" ht="15" customHeight="1">
      <c r="B355" s="4"/>
      <c r="K355" s="588"/>
      <c r="M355" s="12"/>
      <c r="O355" s="12"/>
      <c r="Q355" s="12"/>
      <c r="S355" s="12"/>
      <c r="U355" s="12"/>
      <c r="W355" s="12"/>
      <c r="Y355" s="12"/>
      <c r="AA355" s="12"/>
      <c r="AC355" s="12"/>
      <c r="AE355" s="12"/>
      <c r="AG355" s="12"/>
      <c r="AI355" s="12"/>
      <c r="AK355" s="12"/>
      <c r="AM355" s="12"/>
      <c r="AO355" s="12"/>
      <c r="AQ355" s="12"/>
      <c r="AS355" s="12"/>
      <c r="AU355" s="12"/>
      <c r="AW355" s="12"/>
    </row>
    <row r="356" spans="2:49" s="3" customFormat="1" ht="15" customHeight="1">
      <c r="B356" s="4"/>
      <c r="K356" s="588"/>
      <c r="M356" s="12"/>
      <c r="O356" s="12"/>
      <c r="Q356" s="12"/>
      <c r="S356" s="12"/>
      <c r="U356" s="12"/>
      <c r="W356" s="12"/>
      <c r="Y356" s="12"/>
      <c r="AA356" s="12"/>
      <c r="AC356" s="12"/>
      <c r="AE356" s="12"/>
      <c r="AG356" s="12"/>
      <c r="AI356" s="12"/>
      <c r="AK356" s="12"/>
      <c r="AM356" s="12"/>
      <c r="AO356" s="12"/>
      <c r="AQ356" s="12"/>
      <c r="AS356" s="12"/>
      <c r="AU356" s="12"/>
      <c r="AW356" s="12"/>
    </row>
    <row r="357" spans="2:49" s="3" customFormat="1" ht="15" customHeight="1">
      <c r="B357" s="4"/>
      <c r="K357" s="588"/>
      <c r="M357" s="12"/>
      <c r="O357" s="12"/>
      <c r="Q357" s="12"/>
      <c r="S357" s="12"/>
      <c r="U357" s="12"/>
      <c r="W357" s="12"/>
      <c r="Y357" s="12"/>
      <c r="AA357" s="12"/>
      <c r="AC357" s="12"/>
      <c r="AE357" s="12"/>
      <c r="AG357" s="12"/>
      <c r="AI357" s="12"/>
      <c r="AK357" s="12"/>
      <c r="AM357" s="12"/>
      <c r="AO357" s="12"/>
      <c r="AQ357" s="12"/>
      <c r="AS357" s="12"/>
      <c r="AU357" s="12"/>
      <c r="AW357" s="12"/>
    </row>
    <row r="358" spans="2:49" s="3" customFormat="1" ht="15" customHeight="1">
      <c r="B358" s="4"/>
      <c r="K358" s="588"/>
      <c r="M358" s="12"/>
      <c r="O358" s="12"/>
      <c r="Q358" s="12"/>
      <c r="S358" s="12"/>
      <c r="U358" s="12"/>
      <c r="W358" s="12"/>
      <c r="Y358" s="12"/>
      <c r="AA358" s="12"/>
      <c r="AC358" s="12"/>
      <c r="AE358" s="12"/>
      <c r="AG358" s="12"/>
      <c r="AI358" s="12"/>
      <c r="AK358" s="12"/>
      <c r="AM358" s="12"/>
      <c r="AO358" s="12"/>
      <c r="AQ358" s="12"/>
      <c r="AS358" s="12"/>
      <c r="AU358" s="12"/>
      <c r="AW358" s="12"/>
    </row>
    <row r="359" spans="2:49" s="3" customFormat="1" ht="15" customHeight="1">
      <c r="B359" s="4"/>
      <c r="K359" s="588"/>
      <c r="M359" s="12"/>
      <c r="O359" s="12"/>
      <c r="Q359" s="12"/>
      <c r="S359" s="12"/>
      <c r="U359" s="12"/>
      <c r="W359" s="12"/>
      <c r="Y359" s="12"/>
      <c r="AA359" s="12"/>
      <c r="AC359" s="12"/>
      <c r="AE359" s="12"/>
      <c r="AG359" s="12"/>
      <c r="AI359" s="12"/>
      <c r="AK359" s="12"/>
      <c r="AM359" s="12"/>
      <c r="AO359" s="12"/>
      <c r="AQ359" s="12"/>
      <c r="AS359" s="12"/>
      <c r="AU359" s="12"/>
      <c r="AW359" s="12"/>
    </row>
    <row r="360" spans="2:49" s="3" customFormat="1" ht="15" customHeight="1">
      <c r="B360" s="4"/>
      <c r="K360" s="588"/>
      <c r="M360" s="12"/>
      <c r="O360" s="12"/>
      <c r="Q360" s="12"/>
      <c r="S360" s="12"/>
      <c r="U360" s="12"/>
      <c r="W360" s="12"/>
      <c r="Y360" s="12"/>
      <c r="AA360" s="12"/>
      <c r="AC360" s="12"/>
      <c r="AE360" s="12"/>
      <c r="AG360" s="12"/>
      <c r="AI360" s="12"/>
      <c r="AK360" s="12"/>
      <c r="AM360" s="12"/>
      <c r="AO360" s="12"/>
      <c r="AQ360" s="12"/>
      <c r="AS360" s="12"/>
      <c r="AU360" s="12"/>
      <c r="AW360" s="12"/>
    </row>
    <row r="361" spans="2:49" s="3" customFormat="1" ht="15" customHeight="1">
      <c r="B361" s="4"/>
      <c r="K361" s="588"/>
      <c r="M361" s="12"/>
      <c r="O361" s="12"/>
      <c r="Q361" s="12"/>
      <c r="S361" s="12"/>
      <c r="U361" s="12"/>
      <c r="W361" s="12"/>
      <c r="Y361" s="12"/>
      <c r="AA361" s="12"/>
      <c r="AC361" s="12"/>
      <c r="AE361" s="12"/>
      <c r="AG361" s="12"/>
      <c r="AI361" s="12"/>
      <c r="AK361" s="12"/>
      <c r="AM361" s="12"/>
      <c r="AO361" s="12"/>
      <c r="AQ361" s="12"/>
      <c r="AS361" s="12"/>
      <c r="AU361" s="12"/>
      <c r="AW361" s="12"/>
    </row>
    <row r="362" spans="2:49" s="3" customFormat="1" ht="15" customHeight="1">
      <c r="B362" s="4"/>
      <c r="K362" s="588"/>
      <c r="M362" s="12"/>
      <c r="O362" s="12"/>
      <c r="Q362" s="12"/>
      <c r="S362" s="12"/>
      <c r="U362" s="12"/>
      <c r="W362" s="12"/>
      <c r="Y362" s="12"/>
      <c r="AA362" s="12"/>
      <c r="AC362" s="12"/>
      <c r="AE362" s="12"/>
      <c r="AG362" s="12"/>
      <c r="AI362" s="12"/>
      <c r="AK362" s="12"/>
      <c r="AM362" s="12"/>
      <c r="AO362" s="12"/>
      <c r="AQ362" s="12"/>
      <c r="AS362" s="12"/>
      <c r="AU362" s="12"/>
      <c r="AW362" s="12"/>
    </row>
    <row r="363" spans="2:49" s="3" customFormat="1" ht="15" customHeight="1">
      <c r="B363" s="4"/>
      <c r="K363" s="588"/>
      <c r="M363" s="12"/>
      <c r="O363" s="12"/>
      <c r="Q363" s="12"/>
      <c r="S363" s="12"/>
      <c r="U363" s="12"/>
      <c r="W363" s="12"/>
      <c r="Y363" s="12"/>
      <c r="AA363" s="12"/>
      <c r="AC363" s="12"/>
      <c r="AE363" s="12"/>
      <c r="AG363" s="12"/>
      <c r="AI363" s="12"/>
      <c r="AK363" s="12"/>
      <c r="AM363" s="12"/>
      <c r="AO363" s="12"/>
      <c r="AQ363" s="12"/>
      <c r="AS363" s="12"/>
      <c r="AU363" s="12"/>
      <c r="AW363" s="12"/>
    </row>
    <row r="364" spans="2:49" s="3" customFormat="1" ht="15" customHeight="1">
      <c r="B364" s="4"/>
      <c r="K364" s="588"/>
      <c r="M364" s="12"/>
      <c r="O364" s="12"/>
      <c r="Q364" s="12"/>
      <c r="S364" s="12"/>
      <c r="U364" s="12"/>
      <c r="W364" s="12"/>
      <c r="Y364" s="12"/>
      <c r="AA364" s="12"/>
      <c r="AC364" s="12"/>
      <c r="AE364" s="12"/>
      <c r="AG364" s="12"/>
      <c r="AI364" s="12"/>
      <c r="AK364" s="12"/>
      <c r="AM364" s="12"/>
      <c r="AO364" s="12"/>
      <c r="AQ364" s="12"/>
      <c r="AS364" s="12"/>
      <c r="AU364" s="12"/>
      <c r="AW364" s="12"/>
    </row>
    <row r="365" spans="2:49" s="3" customFormat="1" ht="15" customHeight="1">
      <c r="B365" s="4"/>
      <c r="K365" s="588"/>
      <c r="M365" s="12"/>
      <c r="O365" s="12"/>
      <c r="Q365" s="12"/>
      <c r="S365" s="12"/>
      <c r="U365" s="12"/>
      <c r="W365" s="12"/>
      <c r="Y365" s="12"/>
      <c r="AA365" s="12"/>
      <c r="AC365" s="12"/>
      <c r="AE365" s="12"/>
      <c r="AG365" s="12"/>
      <c r="AI365" s="12"/>
      <c r="AK365" s="12"/>
      <c r="AM365" s="12"/>
      <c r="AO365" s="12"/>
      <c r="AQ365" s="12"/>
      <c r="AS365" s="12"/>
      <c r="AU365" s="12"/>
      <c r="AW365" s="12"/>
    </row>
    <row r="366" spans="2:49" s="3" customFormat="1" ht="15" customHeight="1">
      <c r="B366" s="4"/>
      <c r="K366" s="588"/>
      <c r="M366" s="12"/>
      <c r="O366" s="12"/>
      <c r="Q366" s="12"/>
      <c r="S366" s="12"/>
      <c r="U366" s="12"/>
      <c r="W366" s="12"/>
      <c r="Y366" s="12"/>
      <c r="AA366" s="12"/>
      <c r="AC366" s="12"/>
      <c r="AE366" s="12"/>
      <c r="AG366" s="12"/>
      <c r="AI366" s="12"/>
      <c r="AK366" s="12"/>
      <c r="AM366" s="12"/>
      <c r="AO366" s="12"/>
      <c r="AQ366" s="12"/>
      <c r="AS366" s="12"/>
      <c r="AU366" s="12"/>
      <c r="AW366" s="12"/>
    </row>
    <row r="367" spans="2:49" s="3" customFormat="1" ht="15" customHeight="1">
      <c r="B367" s="4"/>
      <c r="K367" s="588"/>
      <c r="M367" s="12"/>
      <c r="O367" s="12"/>
      <c r="Q367" s="12"/>
      <c r="S367" s="12"/>
      <c r="U367" s="12"/>
      <c r="W367" s="12"/>
      <c r="Y367" s="12"/>
      <c r="AA367" s="12"/>
      <c r="AC367" s="12"/>
      <c r="AE367" s="12"/>
      <c r="AG367" s="12"/>
      <c r="AI367" s="12"/>
      <c r="AK367" s="12"/>
      <c r="AM367" s="12"/>
      <c r="AO367" s="12"/>
      <c r="AQ367" s="12"/>
      <c r="AS367" s="12"/>
      <c r="AU367" s="12"/>
      <c r="AW367" s="12"/>
    </row>
    <row r="368" spans="2:49" s="3" customFormat="1" ht="15" customHeight="1">
      <c r="B368" s="4"/>
      <c r="K368" s="588"/>
      <c r="M368" s="12"/>
      <c r="O368" s="12"/>
      <c r="Q368" s="12"/>
      <c r="S368" s="12"/>
      <c r="U368" s="12"/>
      <c r="W368" s="12"/>
      <c r="Y368" s="12"/>
      <c r="AA368" s="12"/>
      <c r="AC368" s="12"/>
      <c r="AE368" s="12"/>
      <c r="AG368" s="12"/>
      <c r="AI368" s="12"/>
      <c r="AK368" s="12"/>
      <c r="AM368" s="12"/>
      <c r="AO368" s="12"/>
      <c r="AQ368" s="12"/>
      <c r="AS368" s="12"/>
      <c r="AU368" s="12"/>
      <c r="AW368" s="12"/>
    </row>
    <row r="369" spans="2:49" s="3" customFormat="1" ht="15" customHeight="1">
      <c r="B369" s="4"/>
      <c r="K369" s="588"/>
      <c r="M369" s="12"/>
      <c r="O369" s="12"/>
      <c r="Q369" s="12"/>
      <c r="S369" s="12"/>
      <c r="U369" s="12"/>
      <c r="W369" s="12"/>
      <c r="Y369" s="12"/>
      <c r="AA369" s="12"/>
      <c r="AC369" s="12"/>
      <c r="AE369" s="12"/>
      <c r="AG369" s="12"/>
      <c r="AI369" s="12"/>
      <c r="AK369" s="12"/>
      <c r="AM369" s="12"/>
      <c r="AO369" s="12"/>
      <c r="AQ369" s="12"/>
      <c r="AS369" s="12"/>
      <c r="AU369" s="12"/>
      <c r="AW369" s="12"/>
    </row>
    <row r="370" spans="2:49" s="3" customFormat="1" ht="15" customHeight="1">
      <c r="B370" s="4"/>
      <c r="K370" s="588"/>
      <c r="M370" s="12"/>
      <c r="O370" s="12"/>
      <c r="Q370" s="12"/>
      <c r="S370" s="12"/>
      <c r="U370" s="12"/>
      <c r="W370" s="12"/>
      <c r="Y370" s="12"/>
      <c r="AA370" s="12"/>
      <c r="AC370" s="12"/>
      <c r="AE370" s="12"/>
      <c r="AG370" s="12"/>
      <c r="AI370" s="12"/>
      <c r="AK370" s="12"/>
      <c r="AM370" s="12"/>
      <c r="AO370" s="12"/>
      <c r="AQ370" s="12"/>
      <c r="AS370" s="12"/>
      <c r="AU370" s="12"/>
      <c r="AW370" s="12"/>
    </row>
    <row r="371" spans="2:49" s="3" customFormat="1" ht="15" customHeight="1">
      <c r="B371" s="4"/>
      <c r="K371" s="588"/>
      <c r="M371" s="12"/>
      <c r="O371" s="12"/>
      <c r="Q371" s="12"/>
      <c r="S371" s="12"/>
      <c r="U371" s="12"/>
      <c r="W371" s="12"/>
      <c r="Y371" s="12"/>
      <c r="AA371" s="12"/>
      <c r="AC371" s="12"/>
      <c r="AE371" s="12"/>
      <c r="AG371" s="12"/>
      <c r="AI371" s="12"/>
      <c r="AK371" s="12"/>
      <c r="AM371" s="12"/>
      <c r="AO371" s="12"/>
      <c r="AQ371" s="12"/>
      <c r="AS371" s="12"/>
      <c r="AU371" s="12"/>
      <c r="AW371" s="12"/>
    </row>
    <row r="372" spans="2:49" s="3" customFormat="1" ht="15" customHeight="1">
      <c r="B372" s="4"/>
      <c r="K372" s="588"/>
      <c r="M372" s="12"/>
      <c r="O372" s="12"/>
      <c r="Q372" s="12"/>
      <c r="S372" s="12"/>
      <c r="U372" s="12"/>
      <c r="W372" s="12"/>
      <c r="Y372" s="12"/>
      <c r="AA372" s="12"/>
      <c r="AC372" s="12"/>
      <c r="AE372" s="12"/>
      <c r="AG372" s="12"/>
      <c r="AI372" s="12"/>
      <c r="AK372" s="12"/>
      <c r="AM372" s="12"/>
      <c r="AO372" s="12"/>
      <c r="AQ372" s="12"/>
      <c r="AS372" s="12"/>
      <c r="AU372" s="12"/>
      <c r="AW372" s="12"/>
    </row>
    <row r="373" spans="2:49" s="3" customFormat="1" ht="15" customHeight="1">
      <c r="B373" s="4"/>
      <c r="K373" s="588"/>
      <c r="M373" s="12"/>
      <c r="O373" s="12"/>
      <c r="Q373" s="12"/>
      <c r="S373" s="12"/>
      <c r="U373" s="12"/>
      <c r="W373" s="12"/>
      <c r="Y373" s="12"/>
      <c r="AA373" s="12"/>
      <c r="AC373" s="12"/>
      <c r="AE373" s="12"/>
      <c r="AG373" s="12"/>
      <c r="AI373" s="12"/>
      <c r="AK373" s="12"/>
      <c r="AM373" s="12"/>
      <c r="AO373" s="12"/>
      <c r="AQ373" s="12"/>
      <c r="AS373" s="12"/>
      <c r="AU373" s="12"/>
      <c r="AW373" s="12"/>
    </row>
    <row r="374" spans="2:49" s="3" customFormat="1" ht="15" customHeight="1">
      <c r="B374" s="4"/>
      <c r="K374" s="588"/>
      <c r="M374" s="12"/>
      <c r="O374" s="12"/>
      <c r="Q374" s="12"/>
      <c r="S374" s="12"/>
      <c r="U374" s="12"/>
      <c r="W374" s="12"/>
      <c r="Y374" s="12"/>
      <c r="AA374" s="12"/>
      <c r="AC374" s="12"/>
      <c r="AE374" s="12"/>
      <c r="AG374" s="12"/>
      <c r="AI374" s="12"/>
      <c r="AK374" s="12"/>
      <c r="AM374" s="12"/>
      <c r="AO374" s="12"/>
      <c r="AQ374" s="12"/>
      <c r="AS374" s="12"/>
      <c r="AU374" s="12"/>
      <c r="AW374" s="12"/>
    </row>
    <row r="375" spans="2:49" s="3" customFormat="1" ht="15" customHeight="1">
      <c r="B375" s="4"/>
      <c r="K375" s="588"/>
      <c r="M375" s="12"/>
      <c r="O375" s="12"/>
      <c r="Q375" s="12"/>
      <c r="S375" s="12"/>
      <c r="U375" s="12"/>
      <c r="W375" s="12"/>
      <c r="Y375" s="12"/>
      <c r="AA375" s="12"/>
      <c r="AC375" s="12"/>
      <c r="AE375" s="12"/>
      <c r="AG375" s="12"/>
      <c r="AI375" s="12"/>
      <c r="AK375" s="12"/>
      <c r="AM375" s="12"/>
      <c r="AO375" s="12"/>
      <c r="AQ375" s="12"/>
      <c r="AS375" s="12"/>
      <c r="AU375" s="12"/>
      <c r="AW375" s="12"/>
    </row>
    <row r="376" spans="2:49" s="3" customFormat="1" ht="15" customHeight="1">
      <c r="B376" s="4"/>
      <c r="K376" s="588"/>
      <c r="M376" s="12"/>
      <c r="O376" s="12"/>
      <c r="Q376" s="12"/>
      <c r="S376" s="12"/>
      <c r="U376" s="12"/>
      <c r="W376" s="12"/>
      <c r="Y376" s="12"/>
      <c r="AA376" s="12"/>
      <c r="AC376" s="12"/>
      <c r="AE376" s="12"/>
      <c r="AG376" s="12"/>
      <c r="AI376" s="12"/>
      <c r="AK376" s="12"/>
      <c r="AM376" s="12"/>
      <c r="AO376" s="12"/>
      <c r="AQ376" s="12"/>
      <c r="AS376" s="12"/>
      <c r="AU376" s="12"/>
      <c r="AW376" s="12"/>
    </row>
    <row r="377" spans="2:49" s="3" customFormat="1" ht="15" customHeight="1">
      <c r="B377" s="4"/>
      <c r="K377" s="588"/>
      <c r="M377" s="12"/>
      <c r="O377" s="12"/>
      <c r="Q377" s="12"/>
      <c r="S377" s="12"/>
      <c r="U377" s="12"/>
      <c r="W377" s="12"/>
      <c r="Y377" s="12"/>
      <c r="AA377" s="12"/>
      <c r="AC377" s="12"/>
      <c r="AE377" s="12"/>
      <c r="AG377" s="12"/>
      <c r="AI377" s="12"/>
      <c r="AK377" s="12"/>
      <c r="AM377" s="12"/>
      <c r="AO377" s="12"/>
      <c r="AQ377" s="12"/>
      <c r="AS377" s="12"/>
      <c r="AU377" s="12"/>
      <c r="AW377" s="12"/>
    </row>
    <row r="378" spans="2:49" s="3" customFormat="1" ht="15" customHeight="1">
      <c r="B378" s="4"/>
      <c r="K378" s="588"/>
      <c r="M378" s="12"/>
      <c r="O378" s="12"/>
      <c r="Q378" s="12"/>
      <c r="S378" s="12"/>
      <c r="U378" s="12"/>
      <c r="W378" s="12"/>
      <c r="Y378" s="12"/>
      <c r="AA378" s="12"/>
      <c r="AC378" s="12"/>
      <c r="AE378" s="12"/>
      <c r="AG378" s="12"/>
      <c r="AI378" s="12"/>
      <c r="AK378" s="12"/>
      <c r="AM378" s="12"/>
      <c r="AO378" s="12"/>
      <c r="AQ378" s="12"/>
      <c r="AS378" s="12"/>
      <c r="AU378" s="12"/>
      <c r="AW378" s="12"/>
    </row>
    <row r="379" spans="2:49" s="3" customFormat="1" ht="15" customHeight="1">
      <c r="B379" s="4"/>
      <c r="K379" s="588"/>
      <c r="M379" s="12"/>
      <c r="O379" s="12"/>
      <c r="Q379" s="12"/>
      <c r="S379" s="12"/>
      <c r="U379" s="12"/>
      <c r="W379" s="12"/>
      <c r="Y379" s="12"/>
      <c r="AA379" s="12"/>
      <c r="AC379" s="12"/>
      <c r="AE379" s="12"/>
      <c r="AG379" s="12"/>
      <c r="AI379" s="12"/>
      <c r="AK379" s="12"/>
      <c r="AM379" s="12"/>
      <c r="AO379" s="12"/>
      <c r="AQ379" s="12"/>
      <c r="AS379" s="12"/>
      <c r="AU379" s="12"/>
      <c r="AW379" s="12"/>
    </row>
    <row r="380" spans="2:49" s="3" customFormat="1" ht="15" customHeight="1">
      <c r="B380" s="4"/>
      <c r="K380" s="588"/>
      <c r="M380" s="12"/>
      <c r="O380" s="12"/>
      <c r="Q380" s="12"/>
      <c r="S380" s="12"/>
      <c r="U380" s="12"/>
      <c r="W380" s="12"/>
      <c r="Y380" s="12"/>
      <c r="AA380" s="12"/>
      <c r="AC380" s="12"/>
      <c r="AE380" s="12"/>
      <c r="AG380" s="12"/>
      <c r="AI380" s="12"/>
      <c r="AK380" s="12"/>
      <c r="AM380" s="12"/>
      <c r="AO380" s="12"/>
      <c r="AQ380" s="12"/>
      <c r="AS380" s="12"/>
      <c r="AU380" s="12"/>
      <c r="AW380" s="12"/>
    </row>
    <row r="381" spans="2:49" s="3" customFormat="1" ht="15" customHeight="1">
      <c r="B381" s="4"/>
      <c r="K381" s="588"/>
      <c r="M381" s="12"/>
      <c r="O381" s="12"/>
      <c r="Q381" s="12"/>
      <c r="S381" s="12"/>
      <c r="U381" s="12"/>
      <c r="W381" s="12"/>
      <c r="Y381" s="12"/>
      <c r="AA381" s="12"/>
      <c r="AC381" s="12"/>
      <c r="AE381" s="12"/>
      <c r="AG381" s="12"/>
      <c r="AI381" s="12"/>
      <c r="AK381" s="12"/>
      <c r="AM381" s="12"/>
      <c r="AO381" s="12"/>
      <c r="AQ381" s="12"/>
      <c r="AS381" s="12"/>
      <c r="AU381" s="12"/>
      <c r="AW381" s="12"/>
    </row>
    <row r="382" spans="2:49" s="3" customFormat="1" ht="15" customHeight="1">
      <c r="B382" s="4"/>
      <c r="K382" s="588"/>
      <c r="M382" s="12"/>
      <c r="O382" s="12"/>
      <c r="Q382" s="12"/>
      <c r="S382" s="12"/>
      <c r="U382" s="12"/>
      <c r="W382" s="12"/>
      <c r="Y382" s="12"/>
      <c r="AA382" s="12"/>
      <c r="AC382" s="12"/>
      <c r="AE382" s="12"/>
      <c r="AG382" s="12"/>
      <c r="AI382" s="12"/>
      <c r="AK382" s="12"/>
      <c r="AM382" s="12"/>
      <c r="AO382" s="12"/>
      <c r="AQ382" s="12"/>
      <c r="AS382" s="12"/>
      <c r="AU382" s="12"/>
      <c r="AW382" s="12"/>
    </row>
    <row r="383" spans="2:49" s="3" customFormat="1" ht="15" customHeight="1">
      <c r="B383" s="4"/>
      <c r="K383" s="588"/>
      <c r="M383" s="12"/>
      <c r="O383" s="12"/>
      <c r="Q383" s="12"/>
      <c r="S383" s="12"/>
      <c r="U383" s="12"/>
      <c r="W383" s="12"/>
      <c r="Y383" s="12"/>
      <c r="AA383" s="12"/>
      <c r="AC383" s="12"/>
      <c r="AE383" s="12"/>
      <c r="AG383" s="12"/>
      <c r="AI383" s="12"/>
      <c r="AK383" s="12"/>
      <c r="AM383" s="12"/>
      <c r="AO383" s="12"/>
      <c r="AQ383" s="12"/>
      <c r="AS383" s="12"/>
      <c r="AU383" s="12"/>
      <c r="AW383" s="12"/>
    </row>
    <row r="384" spans="2:49" s="3" customFormat="1" ht="15" customHeight="1">
      <c r="B384" s="4"/>
      <c r="K384" s="588"/>
      <c r="M384" s="12"/>
      <c r="O384" s="12"/>
      <c r="Q384" s="12"/>
      <c r="S384" s="12"/>
      <c r="U384" s="12"/>
      <c r="W384" s="12"/>
      <c r="Y384" s="12"/>
      <c r="AA384" s="12"/>
      <c r="AC384" s="12"/>
      <c r="AE384" s="12"/>
      <c r="AG384" s="12"/>
      <c r="AI384" s="12"/>
      <c r="AK384" s="12"/>
      <c r="AM384" s="12"/>
      <c r="AO384" s="12"/>
      <c r="AQ384" s="12"/>
      <c r="AS384" s="12"/>
      <c r="AU384" s="12"/>
      <c r="AW384" s="12"/>
    </row>
    <row r="385" spans="2:49" s="3" customFormat="1" ht="15" customHeight="1">
      <c r="B385" s="4"/>
      <c r="K385" s="588"/>
      <c r="M385" s="12"/>
      <c r="O385" s="12"/>
      <c r="Q385" s="12"/>
      <c r="S385" s="12"/>
      <c r="U385" s="12"/>
      <c r="W385" s="12"/>
      <c r="Y385" s="12"/>
      <c r="AA385" s="12"/>
      <c r="AC385" s="12"/>
      <c r="AE385" s="12"/>
      <c r="AG385" s="12"/>
      <c r="AI385" s="12"/>
      <c r="AK385" s="12"/>
      <c r="AM385" s="12"/>
      <c r="AO385" s="12"/>
      <c r="AQ385" s="12"/>
      <c r="AS385" s="12"/>
      <c r="AU385" s="12"/>
      <c r="AW385" s="12"/>
    </row>
    <row r="386" spans="2:49" s="3" customFormat="1" ht="15" customHeight="1">
      <c r="B386" s="4"/>
      <c r="K386" s="588"/>
      <c r="M386" s="12"/>
      <c r="O386" s="12"/>
      <c r="Q386" s="12"/>
      <c r="S386" s="12"/>
      <c r="U386" s="12"/>
      <c r="W386" s="12"/>
      <c r="Y386" s="12"/>
      <c r="AA386" s="12"/>
      <c r="AC386" s="12"/>
      <c r="AE386" s="12"/>
      <c r="AG386" s="12"/>
      <c r="AI386" s="12"/>
      <c r="AK386" s="12"/>
      <c r="AM386" s="12"/>
      <c r="AO386" s="12"/>
      <c r="AQ386" s="12"/>
      <c r="AS386" s="12"/>
      <c r="AU386" s="12"/>
      <c r="AW386" s="12"/>
    </row>
    <row r="387" spans="2:49" s="3" customFormat="1" ht="15" customHeight="1">
      <c r="B387" s="4"/>
      <c r="K387" s="588"/>
      <c r="M387" s="12"/>
      <c r="O387" s="12"/>
      <c r="Q387" s="12"/>
      <c r="S387" s="12"/>
      <c r="U387" s="12"/>
      <c r="W387" s="12"/>
      <c r="Y387" s="12"/>
      <c r="AA387" s="12"/>
      <c r="AC387" s="12"/>
      <c r="AE387" s="12"/>
      <c r="AG387" s="12"/>
      <c r="AI387" s="12"/>
      <c r="AK387" s="12"/>
      <c r="AM387" s="12"/>
      <c r="AO387" s="12"/>
      <c r="AQ387" s="12"/>
      <c r="AS387" s="12"/>
      <c r="AU387" s="12"/>
      <c r="AW387" s="12"/>
    </row>
    <row r="388" spans="2:49" s="3" customFormat="1" ht="15" customHeight="1">
      <c r="B388" s="4"/>
      <c r="K388" s="588"/>
      <c r="M388" s="12"/>
      <c r="O388" s="12"/>
      <c r="Q388" s="12"/>
      <c r="S388" s="12"/>
      <c r="U388" s="12"/>
      <c r="W388" s="12"/>
      <c r="Y388" s="12"/>
      <c r="AA388" s="12"/>
      <c r="AC388" s="12"/>
      <c r="AE388" s="12"/>
      <c r="AG388" s="12"/>
      <c r="AI388" s="12"/>
      <c r="AK388" s="12"/>
      <c r="AM388" s="12"/>
      <c r="AO388" s="12"/>
      <c r="AQ388" s="12"/>
      <c r="AS388" s="12"/>
      <c r="AU388" s="12"/>
      <c r="AW388" s="12"/>
    </row>
    <row r="389" spans="2:49" s="3" customFormat="1" ht="15" customHeight="1">
      <c r="B389" s="4"/>
      <c r="K389" s="588"/>
      <c r="M389" s="12"/>
      <c r="O389" s="12"/>
      <c r="Q389" s="12"/>
      <c r="S389" s="12"/>
      <c r="U389" s="12"/>
      <c r="W389" s="12"/>
      <c r="Y389" s="12"/>
      <c r="AA389" s="12"/>
      <c r="AC389" s="12"/>
      <c r="AE389" s="12"/>
      <c r="AG389" s="12"/>
      <c r="AI389" s="12"/>
      <c r="AK389" s="12"/>
      <c r="AM389" s="12"/>
      <c r="AO389" s="12"/>
      <c r="AQ389" s="12"/>
      <c r="AS389" s="12"/>
      <c r="AU389" s="12"/>
      <c r="AW389" s="12"/>
    </row>
    <row r="390" spans="2:49" s="3" customFormat="1" ht="15" customHeight="1">
      <c r="B390" s="4"/>
      <c r="K390" s="588"/>
      <c r="M390" s="12"/>
      <c r="O390" s="12"/>
      <c r="Q390" s="12"/>
      <c r="S390" s="12"/>
      <c r="U390" s="12"/>
      <c r="W390" s="12"/>
      <c r="Y390" s="12"/>
      <c r="AA390" s="12"/>
      <c r="AC390" s="12"/>
      <c r="AE390" s="12"/>
      <c r="AG390" s="12"/>
      <c r="AI390" s="12"/>
      <c r="AK390" s="12"/>
      <c r="AM390" s="12"/>
      <c r="AO390" s="12"/>
      <c r="AQ390" s="12"/>
      <c r="AS390" s="12"/>
      <c r="AU390" s="12"/>
      <c r="AW390" s="12"/>
    </row>
    <row r="391" spans="2:49" s="3" customFormat="1" ht="15" customHeight="1">
      <c r="B391" s="4"/>
      <c r="K391" s="588"/>
      <c r="M391" s="12"/>
      <c r="O391" s="12"/>
      <c r="Q391" s="12"/>
      <c r="S391" s="12"/>
      <c r="U391" s="12"/>
      <c r="W391" s="12"/>
      <c r="Y391" s="12"/>
      <c r="AA391" s="12"/>
      <c r="AC391" s="12"/>
      <c r="AE391" s="12"/>
      <c r="AG391" s="12"/>
      <c r="AI391" s="12"/>
      <c r="AK391" s="12"/>
      <c r="AM391" s="12"/>
      <c r="AO391" s="12"/>
      <c r="AQ391" s="12"/>
      <c r="AS391" s="12"/>
      <c r="AU391" s="12"/>
      <c r="AW391" s="12"/>
    </row>
    <row r="392" spans="2:49" s="3" customFormat="1" ht="15" customHeight="1">
      <c r="B392" s="4"/>
      <c r="K392" s="588"/>
      <c r="M392" s="12"/>
      <c r="O392" s="12"/>
      <c r="Q392" s="12"/>
      <c r="S392" s="12"/>
      <c r="U392" s="12"/>
      <c r="W392" s="12"/>
      <c r="Y392" s="12"/>
      <c r="AA392" s="12"/>
      <c r="AC392" s="12"/>
      <c r="AE392" s="12"/>
      <c r="AG392" s="12"/>
      <c r="AI392" s="12"/>
      <c r="AK392" s="12"/>
      <c r="AM392" s="12"/>
      <c r="AO392" s="12"/>
      <c r="AQ392" s="12"/>
      <c r="AS392" s="12"/>
      <c r="AU392" s="12"/>
      <c r="AW392" s="12"/>
    </row>
    <row r="393" spans="2:49" s="3" customFormat="1" ht="15" customHeight="1">
      <c r="B393" s="4"/>
      <c r="K393" s="588"/>
      <c r="M393" s="12"/>
      <c r="O393" s="12"/>
      <c r="Q393" s="12"/>
      <c r="S393" s="12"/>
      <c r="U393" s="12"/>
      <c r="W393" s="12"/>
      <c r="Y393" s="12"/>
      <c r="AA393" s="12"/>
      <c r="AC393" s="12"/>
      <c r="AE393" s="12"/>
      <c r="AG393" s="12"/>
      <c r="AI393" s="12"/>
      <c r="AK393" s="12"/>
      <c r="AM393" s="12"/>
      <c r="AO393" s="12"/>
      <c r="AQ393" s="12"/>
      <c r="AS393" s="12"/>
      <c r="AU393" s="12"/>
      <c r="AW393" s="12"/>
    </row>
    <row r="394" spans="2:49" s="3" customFormat="1" ht="15" customHeight="1">
      <c r="B394" s="4"/>
      <c r="K394" s="588"/>
      <c r="M394" s="12"/>
      <c r="O394" s="12"/>
      <c r="Q394" s="12"/>
      <c r="S394" s="12"/>
      <c r="U394" s="12"/>
      <c r="W394" s="12"/>
      <c r="Y394" s="12"/>
      <c r="AA394" s="12"/>
      <c r="AC394" s="12"/>
      <c r="AE394" s="12"/>
      <c r="AG394" s="12"/>
      <c r="AI394" s="12"/>
      <c r="AK394" s="12"/>
      <c r="AM394" s="12"/>
      <c r="AO394" s="12"/>
      <c r="AQ394" s="12"/>
      <c r="AS394" s="12"/>
      <c r="AU394" s="12"/>
      <c r="AW394" s="12"/>
    </row>
    <row r="395" spans="2:49" s="3" customFormat="1" ht="15" customHeight="1">
      <c r="B395" s="4"/>
      <c r="K395" s="588"/>
      <c r="M395" s="12"/>
      <c r="O395" s="12"/>
      <c r="Q395" s="12"/>
      <c r="S395" s="12"/>
      <c r="U395" s="12"/>
      <c r="W395" s="12"/>
      <c r="Y395" s="12"/>
      <c r="AA395" s="12"/>
      <c r="AC395" s="12"/>
      <c r="AE395" s="12"/>
      <c r="AG395" s="12"/>
      <c r="AI395" s="12"/>
      <c r="AK395" s="12"/>
      <c r="AM395" s="12"/>
      <c r="AO395" s="12"/>
      <c r="AQ395" s="12"/>
      <c r="AS395" s="12"/>
      <c r="AU395" s="12"/>
      <c r="AW395" s="12"/>
    </row>
    <row r="396" spans="2:49" s="3" customFormat="1" ht="15" customHeight="1">
      <c r="B396" s="4"/>
      <c r="K396" s="588"/>
      <c r="M396" s="12"/>
      <c r="O396" s="12"/>
      <c r="Q396" s="12"/>
      <c r="S396" s="12"/>
      <c r="U396" s="12"/>
      <c r="W396" s="12"/>
      <c r="Y396" s="12"/>
      <c r="AA396" s="12"/>
      <c r="AC396" s="12"/>
      <c r="AE396" s="12"/>
      <c r="AG396" s="12"/>
      <c r="AI396" s="12"/>
      <c r="AK396" s="12"/>
      <c r="AM396" s="12"/>
      <c r="AO396" s="12"/>
      <c r="AQ396" s="12"/>
      <c r="AS396" s="12"/>
      <c r="AU396" s="12"/>
      <c r="AW396" s="12"/>
    </row>
    <row r="397" spans="2:49" s="3" customFormat="1" ht="15" customHeight="1">
      <c r="B397" s="4"/>
      <c r="K397" s="588"/>
      <c r="M397" s="12"/>
      <c r="O397" s="12"/>
      <c r="Q397" s="12"/>
      <c r="S397" s="12"/>
      <c r="U397" s="12"/>
      <c r="W397" s="12"/>
      <c r="Y397" s="12"/>
      <c r="AA397" s="12"/>
      <c r="AC397" s="12"/>
      <c r="AE397" s="12"/>
      <c r="AG397" s="12"/>
      <c r="AI397" s="12"/>
      <c r="AK397" s="12"/>
      <c r="AM397" s="12"/>
      <c r="AO397" s="12"/>
      <c r="AQ397" s="12"/>
      <c r="AS397" s="12"/>
      <c r="AU397" s="12"/>
      <c r="AW397" s="12"/>
    </row>
    <row r="398" spans="2:49" s="3" customFormat="1" ht="15" customHeight="1">
      <c r="B398" s="4"/>
      <c r="K398" s="588"/>
      <c r="M398" s="12"/>
      <c r="O398" s="12"/>
      <c r="Q398" s="12"/>
      <c r="S398" s="12"/>
      <c r="U398" s="12"/>
      <c r="W398" s="12"/>
      <c r="Y398" s="12"/>
      <c r="AA398" s="12"/>
      <c r="AC398" s="12"/>
      <c r="AE398" s="12"/>
      <c r="AG398" s="12"/>
      <c r="AI398" s="12"/>
      <c r="AK398" s="12"/>
      <c r="AM398" s="12"/>
      <c r="AO398" s="12"/>
      <c r="AQ398" s="12"/>
      <c r="AS398" s="12"/>
      <c r="AU398" s="12"/>
      <c r="AW398" s="12"/>
    </row>
    <row r="399" spans="2:49" s="3" customFormat="1" ht="15" customHeight="1">
      <c r="B399" s="4"/>
      <c r="K399" s="588"/>
      <c r="M399" s="12"/>
      <c r="O399" s="12"/>
      <c r="Q399" s="12"/>
      <c r="S399" s="12"/>
      <c r="U399" s="12"/>
      <c r="W399" s="12"/>
      <c r="Y399" s="12"/>
      <c r="AA399" s="12"/>
      <c r="AC399" s="12"/>
      <c r="AE399" s="12"/>
      <c r="AG399" s="12"/>
      <c r="AI399" s="12"/>
      <c r="AK399" s="12"/>
      <c r="AM399" s="12"/>
      <c r="AO399" s="12"/>
      <c r="AQ399" s="12"/>
      <c r="AS399" s="12"/>
      <c r="AU399" s="12"/>
      <c r="AW399" s="12"/>
    </row>
    <row r="400" spans="2:49" s="3" customFormat="1" ht="15" customHeight="1">
      <c r="B400" s="4"/>
      <c r="K400" s="588"/>
      <c r="M400" s="12"/>
      <c r="O400" s="12"/>
      <c r="Q400" s="12"/>
      <c r="S400" s="12"/>
      <c r="U400" s="12"/>
      <c r="W400" s="12"/>
      <c r="Y400" s="12"/>
      <c r="AA400" s="12"/>
      <c r="AC400" s="12"/>
      <c r="AE400" s="12"/>
      <c r="AG400" s="12"/>
      <c r="AI400" s="12"/>
      <c r="AK400" s="12"/>
      <c r="AM400" s="12"/>
      <c r="AO400" s="12"/>
      <c r="AQ400" s="12"/>
      <c r="AS400" s="12"/>
      <c r="AU400" s="12"/>
      <c r="AW400" s="12"/>
    </row>
    <row r="401" spans="2:49" s="3" customFormat="1" ht="15" customHeight="1">
      <c r="B401" s="4"/>
      <c r="K401" s="588"/>
      <c r="M401" s="12"/>
      <c r="O401" s="12"/>
      <c r="Q401" s="12"/>
      <c r="S401" s="12"/>
      <c r="U401" s="12"/>
      <c r="W401" s="12"/>
      <c r="Y401" s="12"/>
      <c r="AA401" s="12"/>
      <c r="AC401" s="12"/>
      <c r="AE401" s="12"/>
      <c r="AG401" s="12"/>
      <c r="AI401" s="12"/>
      <c r="AK401" s="12"/>
      <c r="AM401" s="12"/>
      <c r="AO401" s="12"/>
      <c r="AQ401" s="12"/>
      <c r="AS401" s="12"/>
      <c r="AU401" s="12"/>
      <c r="AW401" s="12"/>
    </row>
    <row r="402" spans="2:49" s="3" customFormat="1" ht="15" customHeight="1">
      <c r="B402" s="4"/>
      <c r="K402" s="588"/>
      <c r="M402" s="12"/>
      <c r="O402" s="12"/>
      <c r="Q402" s="12"/>
      <c r="S402" s="12"/>
      <c r="U402" s="12"/>
      <c r="W402" s="12"/>
      <c r="Y402" s="12"/>
      <c r="AA402" s="12"/>
      <c r="AC402" s="12"/>
      <c r="AE402" s="12"/>
      <c r="AG402" s="12"/>
      <c r="AI402" s="12"/>
      <c r="AK402" s="12"/>
      <c r="AM402" s="12"/>
      <c r="AO402" s="12"/>
      <c r="AQ402" s="12"/>
      <c r="AS402" s="12"/>
      <c r="AU402" s="12"/>
      <c r="AW402" s="12"/>
    </row>
    <row r="403" spans="2:49" s="3" customFormat="1" ht="15" customHeight="1">
      <c r="B403" s="4"/>
      <c r="K403" s="588"/>
      <c r="M403" s="12"/>
      <c r="O403" s="12"/>
      <c r="Q403" s="12"/>
      <c r="S403" s="12"/>
      <c r="U403" s="12"/>
      <c r="W403" s="12"/>
      <c r="Y403" s="12"/>
      <c r="AA403" s="12"/>
      <c r="AC403" s="12"/>
      <c r="AE403" s="12"/>
      <c r="AG403" s="12"/>
      <c r="AI403" s="12"/>
      <c r="AK403" s="12"/>
      <c r="AM403" s="12"/>
      <c r="AO403" s="12"/>
      <c r="AQ403" s="12"/>
      <c r="AS403" s="12"/>
      <c r="AU403" s="12"/>
      <c r="AW403" s="12"/>
    </row>
    <row r="404" spans="2:49" s="3" customFormat="1" ht="15" customHeight="1">
      <c r="B404" s="4"/>
      <c r="K404" s="588"/>
      <c r="M404" s="12"/>
      <c r="O404" s="12"/>
      <c r="Q404" s="12"/>
      <c r="S404" s="12"/>
      <c r="U404" s="12"/>
      <c r="W404" s="12"/>
      <c r="Y404" s="12"/>
      <c r="AA404" s="12"/>
      <c r="AC404" s="12"/>
      <c r="AE404" s="12"/>
      <c r="AG404" s="12"/>
      <c r="AI404" s="12"/>
      <c r="AK404" s="12"/>
      <c r="AM404" s="12"/>
      <c r="AO404" s="12"/>
      <c r="AQ404" s="12"/>
      <c r="AS404" s="12"/>
      <c r="AU404" s="12"/>
      <c r="AW404" s="12"/>
    </row>
    <row r="405" spans="2:49" s="3" customFormat="1" ht="15" customHeight="1">
      <c r="B405" s="4"/>
      <c r="K405" s="588"/>
      <c r="M405" s="12"/>
      <c r="O405" s="12"/>
      <c r="Q405" s="12"/>
      <c r="S405" s="12"/>
      <c r="U405" s="12"/>
      <c r="W405" s="12"/>
      <c r="Y405" s="12"/>
      <c r="AA405" s="12"/>
      <c r="AC405" s="12"/>
      <c r="AE405" s="12"/>
      <c r="AG405" s="12"/>
      <c r="AI405" s="12"/>
      <c r="AK405" s="12"/>
      <c r="AM405" s="12"/>
      <c r="AO405" s="12"/>
      <c r="AQ405" s="12"/>
      <c r="AS405" s="12"/>
      <c r="AU405" s="12"/>
      <c r="AW405" s="12"/>
    </row>
    <row r="406" spans="2:49" s="3" customFormat="1" ht="15" customHeight="1">
      <c r="B406" s="4"/>
      <c r="K406" s="588"/>
      <c r="M406" s="12"/>
      <c r="O406" s="12"/>
      <c r="Q406" s="12"/>
      <c r="S406" s="12"/>
      <c r="U406" s="12"/>
      <c r="W406" s="12"/>
      <c r="Y406" s="12"/>
      <c r="AA406" s="12"/>
      <c r="AC406" s="12"/>
      <c r="AE406" s="12"/>
      <c r="AG406" s="12"/>
      <c r="AI406" s="12"/>
      <c r="AK406" s="12"/>
      <c r="AM406" s="12"/>
      <c r="AO406" s="12"/>
      <c r="AQ406" s="12"/>
      <c r="AS406" s="12"/>
      <c r="AU406" s="12"/>
      <c r="AW406" s="12"/>
    </row>
    <row r="407" spans="2:49" s="3" customFormat="1" ht="15" customHeight="1">
      <c r="B407" s="4"/>
      <c r="K407" s="588"/>
      <c r="M407" s="12"/>
      <c r="O407" s="12"/>
      <c r="Q407" s="12"/>
      <c r="S407" s="12"/>
      <c r="U407" s="12"/>
      <c r="W407" s="12"/>
      <c r="Y407" s="12"/>
      <c r="AA407" s="12"/>
      <c r="AC407" s="12"/>
      <c r="AE407" s="12"/>
      <c r="AG407" s="12"/>
      <c r="AI407" s="12"/>
      <c r="AK407" s="12"/>
      <c r="AM407" s="12"/>
      <c r="AO407" s="12"/>
      <c r="AQ407" s="12"/>
      <c r="AS407" s="12"/>
      <c r="AU407" s="12"/>
      <c r="AW407" s="12"/>
    </row>
    <row r="408" spans="2:49" s="3" customFormat="1" ht="15" customHeight="1">
      <c r="B408" s="4"/>
      <c r="K408" s="588"/>
      <c r="M408" s="12"/>
      <c r="O408" s="12"/>
      <c r="Q408" s="12"/>
      <c r="S408" s="12"/>
      <c r="U408" s="12"/>
      <c r="W408" s="12"/>
      <c r="Y408" s="12"/>
      <c r="AA408" s="12"/>
      <c r="AC408" s="12"/>
      <c r="AE408" s="12"/>
      <c r="AG408" s="12"/>
      <c r="AI408" s="12"/>
      <c r="AK408" s="12"/>
      <c r="AM408" s="12"/>
      <c r="AO408" s="12"/>
      <c r="AQ408" s="12"/>
      <c r="AS408" s="12"/>
      <c r="AU408" s="12"/>
      <c r="AW408" s="12"/>
    </row>
    <row r="409" spans="2:49" s="3" customFormat="1" ht="15" customHeight="1">
      <c r="B409" s="4"/>
      <c r="K409" s="588"/>
      <c r="M409" s="12"/>
      <c r="O409" s="12"/>
      <c r="Q409" s="12"/>
      <c r="S409" s="12"/>
      <c r="U409" s="12"/>
      <c r="W409" s="12"/>
      <c r="Y409" s="12"/>
      <c r="AA409" s="12"/>
      <c r="AC409" s="12"/>
      <c r="AE409" s="12"/>
      <c r="AG409" s="12"/>
      <c r="AI409" s="12"/>
      <c r="AK409" s="12"/>
      <c r="AM409" s="12"/>
      <c r="AO409" s="12"/>
      <c r="AQ409" s="12"/>
      <c r="AS409" s="12"/>
      <c r="AU409" s="12"/>
      <c r="AW409" s="12"/>
    </row>
    <row r="410" spans="2:49" s="3" customFormat="1" ht="15" customHeight="1">
      <c r="B410" s="4"/>
      <c r="K410" s="588"/>
      <c r="M410" s="12"/>
      <c r="O410" s="12"/>
      <c r="Q410" s="12"/>
      <c r="S410" s="12"/>
      <c r="U410" s="12"/>
      <c r="W410" s="12"/>
      <c r="Y410" s="12"/>
      <c r="AA410" s="12"/>
      <c r="AC410" s="12"/>
      <c r="AE410" s="12"/>
      <c r="AG410" s="12"/>
      <c r="AI410" s="12"/>
      <c r="AK410" s="12"/>
      <c r="AM410" s="12"/>
      <c r="AO410" s="12"/>
      <c r="AQ410" s="12"/>
      <c r="AS410" s="12"/>
      <c r="AU410" s="12"/>
      <c r="AW410" s="12"/>
    </row>
    <row r="411" spans="2:49" s="3" customFormat="1" ht="15" customHeight="1">
      <c r="B411" s="4"/>
      <c r="K411" s="588"/>
      <c r="M411" s="12"/>
      <c r="O411" s="12"/>
      <c r="Q411" s="12"/>
      <c r="S411" s="12"/>
      <c r="U411" s="12"/>
      <c r="W411" s="12"/>
      <c r="Y411" s="12"/>
      <c r="AA411" s="12"/>
      <c r="AC411" s="12"/>
      <c r="AE411" s="12"/>
      <c r="AG411" s="12"/>
      <c r="AI411" s="12"/>
      <c r="AK411" s="12"/>
      <c r="AM411" s="12"/>
      <c r="AO411" s="12"/>
      <c r="AQ411" s="12"/>
      <c r="AS411" s="12"/>
      <c r="AU411" s="12"/>
      <c r="AW411" s="12"/>
    </row>
    <row r="412" spans="2:49" s="3" customFormat="1" ht="15" customHeight="1">
      <c r="B412" s="4"/>
      <c r="K412" s="588"/>
      <c r="M412" s="12"/>
      <c r="O412" s="12"/>
      <c r="Q412" s="12"/>
      <c r="S412" s="12"/>
      <c r="U412" s="12"/>
      <c r="W412" s="12"/>
      <c r="Y412" s="12"/>
      <c r="AA412" s="12"/>
      <c r="AC412" s="12"/>
      <c r="AE412" s="12"/>
      <c r="AG412" s="12"/>
      <c r="AI412" s="12"/>
      <c r="AK412" s="12"/>
      <c r="AM412" s="12"/>
      <c r="AO412" s="12"/>
      <c r="AQ412" s="12"/>
      <c r="AS412" s="12"/>
      <c r="AU412" s="12"/>
      <c r="AW412" s="12"/>
    </row>
    <row r="413" spans="2:49" s="3" customFormat="1" ht="15" customHeight="1">
      <c r="B413" s="4"/>
      <c r="K413" s="588"/>
      <c r="M413" s="12"/>
      <c r="O413" s="12"/>
      <c r="Q413" s="12"/>
      <c r="S413" s="12"/>
      <c r="U413" s="12"/>
      <c r="W413" s="12"/>
      <c r="Y413" s="12"/>
      <c r="AA413" s="12"/>
      <c r="AC413" s="12"/>
      <c r="AE413" s="12"/>
      <c r="AG413" s="12"/>
      <c r="AI413" s="12"/>
      <c r="AK413" s="12"/>
      <c r="AM413" s="12"/>
      <c r="AO413" s="12"/>
      <c r="AQ413" s="12"/>
      <c r="AS413" s="12"/>
      <c r="AU413" s="12"/>
      <c r="AW413" s="12"/>
    </row>
    <row r="414" spans="2:49" s="3" customFormat="1" ht="15" customHeight="1">
      <c r="B414" s="4"/>
      <c r="K414" s="588"/>
      <c r="M414" s="12"/>
      <c r="O414" s="12"/>
      <c r="Q414" s="12"/>
      <c r="S414" s="12"/>
      <c r="U414" s="12"/>
      <c r="W414" s="12"/>
      <c r="Y414" s="12"/>
      <c r="AA414" s="12"/>
      <c r="AC414" s="12"/>
      <c r="AE414" s="12"/>
      <c r="AG414" s="12"/>
      <c r="AI414" s="12"/>
      <c r="AK414" s="12"/>
      <c r="AM414" s="12"/>
      <c r="AO414" s="12"/>
      <c r="AQ414" s="12"/>
      <c r="AS414" s="12"/>
      <c r="AU414" s="12"/>
      <c r="AW414" s="12"/>
    </row>
    <row r="415" spans="2:49" s="3" customFormat="1" ht="15" customHeight="1">
      <c r="B415" s="4"/>
      <c r="K415" s="588"/>
      <c r="M415" s="12"/>
      <c r="O415" s="12"/>
      <c r="Q415" s="12"/>
      <c r="S415" s="12"/>
      <c r="U415" s="12"/>
      <c r="W415" s="12"/>
      <c r="Y415" s="12"/>
      <c r="AA415" s="12"/>
      <c r="AC415" s="12"/>
      <c r="AE415" s="12"/>
      <c r="AG415" s="12"/>
      <c r="AI415" s="12"/>
      <c r="AK415" s="12"/>
      <c r="AM415" s="12"/>
      <c r="AO415" s="12"/>
      <c r="AQ415" s="12"/>
      <c r="AS415" s="12"/>
      <c r="AU415" s="12"/>
      <c r="AW415" s="12"/>
    </row>
    <row r="416" spans="2:49" s="3" customFormat="1" ht="15" customHeight="1">
      <c r="B416" s="4"/>
      <c r="K416" s="588"/>
      <c r="M416" s="12"/>
      <c r="O416" s="12"/>
      <c r="Q416" s="12"/>
      <c r="S416" s="12"/>
      <c r="U416" s="12"/>
      <c r="W416" s="12"/>
      <c r="Y416" s="12"/>
      <c r="AA416" s="12"/>
      <c r="AC416" s="12"/>
      <c r="AE416" s="12"/>
      <c r="AG416" s="12"/>
      <c r="AI416" s="12"/>
      <c r="AK416" s="12"/>
      <c r="AM416" s="12"/>
      <c r="AO416" s="12"/>
      <c r="AQ416" s="12"/>
      <c r="AS416" s="12"/>
      <c r="AU416" s="12"/>
      <c r="AW416" s="12"/>
    </row>
    <row r="417" spans="2:49" s="3" customFormat="1" ht="15" customHeight="1">
      <c r="B417" s="4"/>
      <c r="K417" s="588"/>
      <c r="M417" s="12"/>
      <c r="O417" s="12"/>
      <c r="Q417" s="12"/>
      <c r="S417" s="12"/>
      <c r="U417" s="12"/>
      <c r="W417" s="12"/>
      <c r="Y417" s="12"/>
      <c r="AA417" s="12"/>
      <c r="AC417" s="12"/>
      <c r="AE417" s="12"/>
      <c r="AG417" s="12"/>
      <c r="AI417" s="12"/>
      <c r="AK417" s="12"/>
      <c r="AM417" s="12"/>
      <c r="AO417" s="12"/>
      <c r="AQ417" s="12"/>
      <c r="AS417" s="12"/>
      <c r="AU417" s="12"/>
      <c r="AW417" s="12"/>
    </row>
    <row r="418" spans="2:49" s="3" customFormat="1" ht="15" customHeight="1">
      <c r="B418" s="4"/>
      <c r="K418" s="588"/>
      <c r="M418" s="12"/>
      <c r="O418" s="12"/>
      <c r="Q418" s="12"/>
      <c r="S418" s="12"/>
      <c r="U418" s="12"/>
      <c r="W418" s="12"/>
      <c r="Y418" s="12"/>
      <c r="AA418" s="12"/>
      <c r="AC418" s="12"/>
      <c r="AE418" s="12"/>
      <c r="AG418" s="12"/>
      <c r="AI418" s="12"/>
      <c r="AK418" s="12"/>
      <c r="AM418" s="12"/>
      <c r="AO418" s="12"/>
      <c r="AQ418" s="12"/>
      <c r="AS418" s="12"/>
      <c r="AU418" s="12"/>
      <c r="AW418" s="12"/>
    </row>
    <row r="419" spans="2:49" s="3" customFormat="1" ht="15" customHeight="1">
      <c r="B419" s="4"/>
      <c r="K419" s="588"/>
      <c r="M419" s="12"/>
      <c r="O419" s="12"/>
      <c r="Q419" s="12"/>
      <c r="S419" s="12"/>
      <c r="U419" s="12"/>
      <c r="W419" s="12"/>
      <c r="Y419" s="12"/>
      <c r="AA419" s="12"/>
      <c r="AC419" s="12"/>
      <c r="AE419" s="12"/>
      <c r="AG419" s="12"/>
      <c r="AI419" s="12"/>
      <c r="AK419" s="12"/>
      <c r="AM419" s="12"/>
      <c r="AO419" s="12"/>
      <c r="AQ419" s="12"/>
      <c r="AS419" s="12"/>
      <c r="AU419" s="12"/>
      <c r="AW419" s="12"/>
    </row>
    <row r="420" spans="2:49" s="3" customFormat="1" ht="15" customHeight="1">
      <c r="B420" s="4"/>
      <c r="K420" s="588"/>
      <c r="M420" s="12"/>
      <c r="O420" s="12"/>
      <c r="Q420" s="12"/>
      <c r="S420" s="12"/>
      <c r="U420" s="12"/>
      <c r="W420" s="12"/>
      <c r="Y420" s="12"/>
      <c r="AA420" s="12"/>
      <c r="AC420" s="12"/>
      <c r="AE420" s="12"/>
      <c r="AG420" s="12"/>
      <c r="AI420" s="12"/>
      <c r="AK420" s="12"/>
      <c r="AM420" s="12"/>
      <c r="AO420" s="12"/>
      <c r="AQ420" s="12"/>
      <c r="AS420" s="12"/>
      <c r="AU420" s="12"/>
      <c r="AW420" s="12"/>
    </row>
    <row r="421" spans="2:49" s="3" customFormat="1" ht="15" customHeight="1">
      <c r="B421" s="4"/>
      <c r="K421" s="588"/>
      <c r="M421" s="12"/>
      <c r="O421" s="12"/>
      <c r="Q421" s="12"/>
      <c r="S421" s="12"/>
      <c r="U421" s="12"/>
      <c r="W421" s="12"/>
      <c r="Y421" s="12"/>
      <c r="AA421" s="12"/>
      <c r="AC421" s="12"/>
      <c r="AE421" s="12"/>
      <c r="AG421" s="12"/>
      <c r="AI421" s="12"/>
      <c r="AK421" s="12"/>
      <c r="AM421" s="12"/>
      <c r="AO421" s="12"/>
      <c r="AQ421" s="12"/>
      <c r="AS421" s="12"/>
      <c r="AU421" s="12"/>
      <c r="AW421" s="12"/>
    </row>
    <row r="422" spans="2:49" s="3" customFormat="1" ht="15" customHeight="1">
      <c r="B422" s="4"/>
      <c r="K422" s="588"/>
      <c r="M422" s="12"/>
      <c r="O422" s="12"/>
      <c r="Q422" s="12"/>
      <c r="S422" s="12"/>
      <c r="U422" s="12"/>
      <c r="W422" s="12"/>
      <c r="Y422" s="12"/>
      <c r="AA422" s="12"/>
      <c r="AC422" s="12"/>
      <c r="AE422" s="12"/>
      <c r="AG422" s="12"/>
      <c r="AI422" s="12"/>
      <c r="AK422" s="12"/>
      <c r="AM422" s="12"/>
      <c r="AO422" s="12"/>
      <c r="AQ422" s="12"/>
      <c r="AS422" s="12"/>
      <c r="AU422" s="12"/>
      <c r="AW422" s="12"/>
    </row>
    <row r="423" spans="2:49" s="3" customFormat="1" ht="15" customHeight="1">
      <c r="B423" s="4"/>
      <c r="K423" s="588"/>
      <c r="M423" s="12"/>
      <c r="O423" s="12"/>
      <c r="Q423" s="12"/>
      <c r="S423" s="12"/>
      <c r="U423" s="12"/>
      <c r="W423" s="12"/>
      <c r="Y423" s="12"/>
      <c r="AA423" s="12"/>
      <c r="AC423" s="12"/>
      <c r="AE423" s="12"/>
      <c r="AG423" s="12"/>
      <c r="AI423" s="12"/>
      <c r="AK423" s="12"/>
      <c r="AM423" s="12"/>
      <c r="AO423" s="12"/>
      <c r="AQ423" s="12"/>
      <c r="AS423" s="12"/>
      <c r="AU423" s="12"/>
      <c r="AW423" s="12"/>
    </row>
    <row r="424" spans="2:49" s="3" customFormat="1" ht="15" customHeight="1">
      <c r="B424" s="4"/>
      <c r="K424" s="588"/>
      <c r="M424" s="12"/>
      <c r="O424" s="12"/>
      <c r="Q424" s="12"/>
      <c r="S424" s="12"/>
      <c r="U424" s="12"/>
      <c r="W424" s="12"/>
      <c r="Y424" s="12"/>
      <c r="AA424" s="12"/>
      <c r="AC424" s="12"/>
      <c r="AE424" s="12"/>
      <c r="AG424" s="12"/>
      <c r="AI424" s="12"/>
      <c r="AK424" s="12"/>
      <c r="AM424" s="12"/>
      <c r="AO424" s="12"/>
      <c r="AQ424" s="12"/>
      <c r="AS424" s="12"/>
      <c r="AU424" s="12"/>
      <c r="AW424" s="12"/>
    </row>
    <row r="425" spans="2:49" s="3" customFormat="1" ht="15" customHeight="1">
      <c r="B425" s="4"/>
      <c r="K425" s="588"/>
      <c r="M425" s="12"/>
      <c r="O425" s="12"/>
      <c r="Q425" s="12"/>
      <c r="S425" s="12"/>
      <c r="U425" s="12"/>
      <c r="W425" s="12"/>
      <c r="Y425" s="12"/>
      <c r="AA425" s="12"/>
      <c r="AC425" s="12"/>
      <c r="AE425" s="12"/>
      <c r="AG425" s="12"/>
      <c r="AI425" s="12"/>
      <c r="AK425" s="12"/>
      <c r="AM425" s="12"/>
      <c r="AO425" s="12"/>
      <c r="AQ425" s="12"/>
      <c r="AS425" s="12"/>
      <c r="AU425" s="12"/>
      <c r="AW425" s="12"/>
    </row>
    <row r="426" spans="2:49" s="3" customFormat="1" ht="15" customHeight="1">
      <c r="B426" s="4"/>
      <c r="K426" s="588"/>
      <c r="M426" s="12"/>
      <c r="O426" s="12"/>
      <c r="Q426" s="12"/>
      <c r="S426" s="12"/>
      <c r="U426" s="12"/>
      <c r="W426" s="12"/>
      <c r="Y426" s="12"/>
      <c r="AA426" s="12"/>
      <c r="AC426" s="12"/>
      <c r="AE426" s="12"/>
      <c r="AG426" s="12"/>
      <c r="AI426" s="12"/>
      <c r="AK426" s="12"/>
      <c r="AM426" s="12"/>
      <c r="AO426" s="12"/>
      <c r="AQ426" s="12"/>
      <c r="AS426" s="12"/>
      <c r="AU426" s="12"/>
      <c r="AW426" s="12"/>
    </row>
    <row r="427" spans="2:49" s="3" customFormat="1" ht="15" customHeight="1">
      <c r="B427" s="4"/>
      <c r="K427" s="588"/>
      <c r="M427" s="12"/>
      <c r="O427" s="12"/>
      <c r="Q427" s="12"/>
      <c r="S427" s="12"/>
      <c r="U427" s="12"/>
      <c r="W427" s="12"/>
      <c r="Y427" s="12"/>
      <c r="AA427" s="12"/>
      <c r="AC427" s="12"/>
      <c r="AE427" s="12"/>
      <c r="AG427" s="12"/>
      <c r="AI427" s="12"/>
      <c r="AK427" s="12"/>
      <c r="AM427" s="12"/>
      <c r="AO427" s="12"/>
      <c r="AQ427" s="12"/>
      <c r="AS427" s="12"/>
      <c r="AU427" s="12"/>
      <c r="AW427" s="12"/>
    </row>
    <row r="428" spans="2:49" s="3" customFormat="1" ht="15" customHeight="1">
      <c r="B428" s="4"/>
      <c r="K428" s="588"/>
      <c r="M428" s="12"/>
      <c r="O428" s="12"/>
      <c r="Q428" s="12"/>
      <c r="S428" s="12"/>
      <c r="U428" s="12"/>
      <c r="W428" s="12"/>
      <c r="Y428" s="12"/>
      <c r="AA428" s="12"/>
      <c r="AC428" s="12"/>
      <c r="AE428" s="12"/>
      <c r="AG428" s="12"/>
      <c r="AI428" s="12"/>
      <c r="AK428" s="12"/>
      <c r="AM428" s="12"/>
      <c r="AO428" s="12"/>
      <c r="AQ428" s="12"/>
      <c r="AS428" s="12"/>
      <c r="AU428" s="12"/>
      <c r="AW428" s="12"/>
    </row>
    <row r="429" spans="2:49" s="3" customFormat="1" ht="15" customHeight="1">
      <c r="B429" s="4"/>
      <c r="K429" s="588"/>
      <c r="M429" s="12"/>
      <c r="O429" s="12"/>
      <c r="Q429" s="12"/>
      <c r="S429" s="12"/>
      <c r="U429" s="12"/>
      <c r="W429" s="12"/>
      <c r="Y429" s="12"/>
      <c r="AA429" s="12"/>
      <c r="AC429" s="12"/>
      <c r="AE429" s="12"/>
      <c r="AG429" s="12"/>
      <c r="AI429" s="12"/>
      <c r="AK429" s="12"/>
      <c r="AM429" s="12"/>
      <c r="AO429" s="12"/>
      <c r="AQ429" s="12"/>
      <c r="AS429" s="12"/>
      <c r="AU429" s="12"/>
      <c r="AW429" s="12"/>
    </row>
    <row r="430" spans="2:49" s="3" customFormat="1" ht="15" customHeight="1">
      <c r="B430" s="4"/>
      <c r="K430" s="588"/>
      <c r="M430" s="12"/>
      <c r="O430" s="12"/>
      <c r="Q430" s="12"/>
      <c r="S430" s="12"/>
      <c r="U430" s="12"/>
      <c r="W430" s="12"/>
      <c r="Y430" s="12"/>
      <c r="AA430" s="12"/>
      <c r="AC430" s="12"/>
      <c r="AE430" s="12"/>
      <c r="AG430" s="12"/>
      <c r="AI430" s="12"/>
      <c r="AK430" s="12"/>
      <c r="AM430" s="12"/>
      <c r="AO430" s="12"/>
      <c r="AQ430" s="12"/>
      <c r="AS430" s="12"/>
      <c r="AU430" s="12"/>
      <c r="AW430" s="12"/>
    </row>
    <row r="431" spans="2:49" s="3" customFormat="1" ht="15" customHeight="1">
      <c r="B431" s="4"/>
      <c r="K431" s="588"/>
      <c r="M431" s="12"/>
      <c r="O431" s="12"/>
      <c r="Q431" s="12"/>
      <c r="S431" s="12"/>
      <c r="U431" s="12"/>
      <c r="W431" s="12"/>
      <c r="Y431" s="12"/>
      <c r="AA431" s="12"/>
      <c r="AC431" s="12"/>
      <c r="AE431" s="12"/>
      <c r="AG431" s="12"/>
      <c r="AI431" s="12"/>
      <c r="AK431" s="12"/>
      <c r="AM431" s="12"/>
      <c r="AO431" s="12"/>
      <c r="AQ431" s="12"/>
      <c r="AS431" s="12"/>
      <c r="AU431" s="12"/>
      <c r="AW431" s="12"/>
    </row>
    <row r="432" spans="2:49" s="3" customFormat="1" ht="15" customHeight="1">
      <c r="B432" s="4"/>
      <c r="K432" s="588"/>
      <c r="M432" s="12"/>
      <c r="O432" s="12"/>
      <c r="Q432" s="12"/>
      <c r="S432" s="12"/>
      <c r="U432" s="12"/>
      <c r="W432" s="12"/>
      <c r="Y432" s="12"/>
      <c r="AA432" s="12"/>
      <c r="AC432" s="12"/>
      <c r="AE432" s="12"/>
      <c r="AG432" s="12"/>
      <c r="AI432" s="12"/>
      <c r="AK432" s="12"/>
      <c r="AM432" s="12"/>
      <c r="AO432" s="12"/>
      <c r="AQ432" s="12"/>
      <c r="AS432" s="12"/>
      <c r="AU432" s="12"/>
      <c r="AW432" s="12"/>
    </row>
    <row r="433" spans="2:49" s="3" customFormat="1" ht="15" customHeight="1">
      <c r="B433" s="4"/>
      <c r="K433" s="588"/>
      <c r="M433" s="12"/>
      <c r="O433" s="12"/>
      <c r="Q433" s="12"/>
      <c r="S433" s="12"/>
      <c r="U433" s="12"/>
      <c r="W433" s="12"/>
      <c r="Y433" s="12"/>
      <c r="AA433" s="12"/>
      <c r="AC433" s="12"/>
      <c r="AE433" s="12"/>
      <c r="AG433" s="12"/>
      <c r="AI433" s="12"/>
      <c r="AK433" s="12"/>
      <c r="AM433" s="12"/>
      <c r="AO433" s="12"/>
      <c r="AQ433" s="12"/>
      <c r="AS433" s="12"/>
      <c r="AU433" s="12"/>
      <c r="AW433" s="12"/>
    </row>
    <row r="434" spans="2:49" s="3" customFormat="1" ht="15" customHeight="1">
      <c r="B434" s="4"/>
      <c r="K434" s="588"/>
      <c r="M434" s="12"/>
      <c r="O434" s="12"/>
      <c r="Q434" s="12"/>
      <c r="S434" s="12"/>
      <c r="U434" s="12"/>
      <c r="W434" s="12"/>
      <c r="Y434" s="12"/>
      <c r="AA434" s="12"/>
      <c r="AC434" s="12"/>
      <c r="AE434" s="12"/>
      <c r="AG434" s="12"/>
      <c r="AI434" s="12"/>
      <c r="AK434" s="12"/>
      <c r="AM434" s="12"/>
      <c r="AO434" s="12"/>
      <c r="AQ434" s="12"/>
      <c r="AS434" s="12"/>
      <c r="AU434" s="12"/>
      <c r="AW434" s="12"/>
    </row>
    <row r="435" spans="2:49" s="3" customFormat="1" ht="15" customHeight="1">
      <c r="B435" s="4"/>
      <c r="K435" s="588"/>
      <c r="M435" s="12"/>
      <c r="O435" s="12"/>
      <c r="Q435" s="12"/>
      <c r="S435" s="12"/>
      <c r="U435" s="12"/>
      <c r="W435" s="12"/>
      <c r="Y435" s="12"/>
      <c r="AA435" s="12"/>
      <c r="AC435" s="12"/>
      <c r="AE435" s="12"/>
      <c r="AG435" s="12"/>
      <c r="AI435" s="12"/>
      <c r="AK435" s="12"/>
      <c r="AM435" s="12"/>
      <c r="AO435" s="12"/>
      <c r="AQ435" s="12"/>
      <c r="AS435" s="12"/>
      <c r="AU435" s="12"/>
      <c r="AW435" s="12"/>
    </row>
    <row r="436" spans="2:49" s="3" customFormat="1" ht="15" customHeight="1">
      <c r="B436" s="4"/>
      <c r="K436" s="588"/>
      <c r="M436" s="12"/>
      <c r="O436" s="12"/>
      <c r="Q436" s="12"/>
      <c r="S436" s="12"/>
      <c r="U436" s="12"/>
      <c r="W436" s="12"/>
      <c r="Y436" s="12"/>
      <c r="AA436" s="12"/>
      <c r="AC436" s="12"/>
      <c r="AE436" s="12"/>
      <c r="AG436" s="12"/>
      <c r="AI436" s="12"/>
      <c r="AK436" s="12"/>
      <c r="AM436" s="12"/>
      <c r="AO436" s="12"/>
      <c r="AQ436" s="12"/>
      <c r="AS436" s="12"/>
      <c r="AU436" s="12"/>
      <c r="AW436" s="12"/>
    </row>
    <row r="437" spans="2:49" s="3" customFormat="1" ht="15" customHeight="1">
      <c r="B437" s="4"/>
      <c r="K437" s="588"/>
      <c r="M437" s="12"/>
      <c r="O437" s="12"/>
      <c r="Q437" s="12"/>
      <c r="S437" s="12"/>
      <c r="U437" s="12"/>
      <c r="W437" s="12"/>
      <c r="Y437" s="12"/>
      <c r="AA437" s="12"/>
      <c r="AC437" s="12"/>
      <c r="AE437" s="12"/>
      <c r="AG437" s="12"/>
      <c r="AI437" s="12"/>
      <c r="AK437" s="12"/>
      <c r="AM437" s="12"/>
      <c r="AO437" s="12"/>
      <c r="AQ437" s="12"/>
      <c r="AS437" s="12"/>
      <c r="AU437" s="12"/>
      <c r="AW437" s="12"/>
    </row>
    <row r="438" spans="2:49" s="3" customFormat="1" ht="15" customHeight="1">
      <c r="B438" s="4"/>
      <c r="K438" s="588"/>
      <c r="M438" s="12"/>
      <c r="O438" s="12"/>
      <c r="Q438" s="12"/>
      <c r="S438" s="12"/>
      <c r="U438" s="12"/>
      <c r="W438" s="12"/>
      <c r="Y438" s="12"/>
      <c r="AA438" s="12"/>
      <c r="AC438" s="12"/>
      <c r="AE438" s="12"/>
      <c r="AG438" s="12"/>
      <c r="AI438" s="12"/>
      <c r="AK438" s="12"/>
      <c r="AM438" s="12"/>
      <c r="AO438" s="12"/>
      <c r="AQ438" s="12"/>
      <c r="AS438" s="12"/>
      <c r="AU438" s="12"/>
      <c r="AW438" s="12"/>
    </row>
    <row r="439" spans="2:49" s="3" customFormat="1" ht="15" customHeight="1">
      <c r="B439" s="4"/>
      <c r="K439" s="588"/>
      <c r="M439" s="12"/>
      <c r="O439" s="12"/>
      <c r="Q439" s="12"/>
      <c r="S439" s="12"/>
      <c r="U439" s="12"/>
      <c r="W439" s="12"/>
      <c r="Y439" s="12"/>
      <c r="AA439" s="12"/>
      <c r="AC439" s="12"/>
      <c r="AE439" s="12"/>
      <c r="AG439" s="12"/>
      <c r="AI439" s="12"/>
      <c r="AK439" s="12"/>
      <c r="AM439" s="12"/>
      <c r="AO439" s="12"/>
      <c r="AQ439" s="12"/>
      <c r="AS439" s="12"/>
      <c r="AU439" s="12"/>
      <c r="AW439" s="12"/>
    </row>
    <row r="440" spans="2:49" s="3" customFormat="1" ht="15" customHeight="1">
      <c r="B440" s="4"/>
      <c r="K440" s="588"/>
      <c r="M440" s="12"/>
      <c r="O440" s="12"/>
      <c r="Q440" s="12"/>
      <c r="S440" s="12"/>
      <c r="U440" s="12"/>
      <c r="W440" s="12"/>
      <c r="Y440" s="12"/>
      <c r="AA440" s="12"/>
      <c r="AC440" s="12"/>
      <c r="AE440" s="12"/>
      <c r="AG440" s="12"/>
      <c r="AI440" s="12"/>
      <c r="AK440" s="12"/>
      <c r="AM440" s="12"/>
      <c r="AO440" s="12"/>
      <c r="AQ440" s="12"/>
      <c r="AS440" s="12"/>
      <c r="AU440" s="12"/>
      <c r="AW440" s="12"/>
    </row>
    <row r="441" spans="2:49" s="3" customFormat="1" ht="15" customHeight="1">
      <c r="B441" s="4"/>
      <c r="K441" s="588"/>
      <c r="M441" s="12"/>
      <c r="O441" s="12"/>
      <c r="Q441" s="12"/>
      <c r="S441" s="12"/>
      <c r="U441" s="12"/>
      <c r="W441" s="12"/>
      <c r="Y441" s="12"/>
      <c r="AA441" s="12"/>
      <c r="AC441" s="12"/>
      <c r="AE441" s="12"/>
      <c r="AG441" s="12"/>
      <c r="AI441" s="12"/>
      <c r="AK441" s="12"/>
      <c r="AM441" s="12"/>
      <c r="AO441" s="12"/>
      <c r="AQ441" s="12"/>
      <c r="AS441" s="12"/>
      <c r="AU441" s="12"/>
      <c r="AW441" s="12"/>
    </row>
    <row r="442" spans="2:49" s="3" customFormat="1" ht="15" customHeight="1">
      <c r="B442" s="4"/>
      <c r="K442" s="588"/>
      <c r="M442" s="12"/>
      <c r="O442" s="12"/>
      <c r="Q442" s="12"/>
      <c r="S442" s="12"/>
      <c r="U442" s="12"/>
      <c r="W442" s="12"/>
      <c r="Y442" s="12"/>
      <c r="AA442" s="12"/>
      <c r="AC442" s="12"/>
      <c r="AE442" s="12"/>
      <c r="AG442" s="12"/>
      <c r="AI442" s="12"/>
      <c r="AK442" s="12"/>
      <c r="AM442" s="12"/>
      <c r="AO442" s="12"/>
      <c r="AQ442" s="12"/>
      <c r="AS442" s="12"/>
      <c r="AU442" s="12"/>
      <c r="AW442" s="12"/>
    </row>
    <row r="443" spans="2:49" s="3" customFormat="1" ht="15" customHeight="1">
      <c r="B443" s="4"/>
      <c r="K443" s="588"/>
      <c r="M443" s="12"/>
      <c r="O443" s="12"/>
      <c r="Q443" s="12"/>
      <c r="S443" s="12"/>
      <c r="U443" s="12"/>
      <c r="W443" s="12"/>
      <c r="Y443" s="12"/>
      <c r="AA443" s="12"/>
      <c r="AC443" s="12"/>
      <c r="AE443" s="12"/>
      <c r="AG443" s="12"/>
      <c r="AI443" s="12"/>
      <c r="AK443" s="12"/>
      <c r="AM443" s="12"/>
      <c r="AO443" s="12"/>
      <c r="AQ443" s="12"/>
      <c r="AS443" s="12"/>
      <c r="AU443" s="12"/>
      <c r="AW443" s="12"/>
    </row>
    <row r="444" spans="2:49" s="3" customFormat="1" ht="15" customHeight="1">
      <c r="B444" s="4"/>
      <c r="K444" s="588"/>
      <c r="M444" s="12"/>
      <c r="O444" s="12"/>
      <c r="Q444" s="12"/>
      <c r="S444" s="12"/>
      <c r="U444" s="12"/>
      <c r="W444" s="12"/>
      <c r="Y444" s="12"/>
      <c r="AA444" s="12"/>
      <c r="AC444" s="12"/>
      <c r="AE444" s="12"/>
      <c r="AG444" s="12"/>
      <c r="AI444" s="12"/>
      <c r="AK444" s="12"/>
      <c r="AM444" s="12"/>
      <c r="AO444" s="12"/>
      <c r="AQ444" s="12"/>
      <c r="AS444" s="12"/>
      <c r="AU444" s="12"/>
      <c r="AW444" s="12"/>
    </row>
    <row r="445" spans="2:49" s="3" customFormat="1" ht="15" customHeight="1">
      <c r="B445" s="4"/>
      <c r="K445" s="588"/>
      <c r="M445" s="12"/>
      <c r="O445" s="12"/>
      <c r="Q445" s="12"/>
      <c r="S445" s="12"/>
      <c r="U445" s="12"/>
      <c r="W445" s="12"/>
      <c r="Y445" s="12"/>
      <c r="AA445" s="12"/>
      <c r="AC445" s="12"/>
      <c r="AE445" s="12"/>
      <c r="AG445" s="12"/>
      <c r="AI445" s="12"/>
      <c r="AK445" s="12"/>
      <c r="AM445" s="12"/>
      <c r="AO445" s="12"/>
      <c r="AQ445" s="12"/>
      <c r="AS445" s="12"/>
      <c r="AU445" s="12"/>
      <c r="AW445" s="12"/>
    </row>
    <row r="446" spans="2:49" s="3" customFormat="1" ht="15" customHeight="1">
      <c r="B446" s="4"/>
      <c r="K446" s="588"/>
      <c r="M446" s="12"/>
      <c r="O446" s="12"/>
      <c r="Q446" s="12"/>
      <c r="S446" s="12"/>
      <c r="U446" s="12"/>
      <c r="W446" s="12"/>
      <c r="Y446" s="12"/>
      <c r="AA446" s="12"/>
      <c r="AC446" s="12"/>
      <c r="AE446" s="12"/>
      <c r="AG446" s="12"/>
      <c r="AI446" s="12"/>
      <c r="AK446" s="12"/>
      <c r="AM446" s="12"/>
      <c r="AO446" s="12"/>
      <c r="AQ446" s="12"/>
      <c r="AS446" s="12"/>
      <c r="AU446" s="12"/>
      <c r="AW446" s="12"/>
    </row>
    <row r="447" spans="2:49" s="3" customFormat="1" ht="15" customHeight="1">
      <c r="B447" s="4"/>
      <c r="K447" s="588"/>
      <c r="M447" s="12"/>
      <c r="O447" s="12"/>
      <c r="Q447" s="12"/>
      <c r="S447" s="12"/>
      <c r="U447" s="12"/>
      <c r="W447" s="12"/>
      <c r="Y447" s="12"/>
      <c r="AA447" s="12"/>
      <c r="AC447" s="12"/>
      <c r="AE447" s="12"/>
      <c r="AG447" s="12"/>
      <c r="AI447" s="12"/>
      <c r="AK447" s="12"/>
      <c r="AM447" s="12"/>
      <c r="AO447" s="12"/>
      <c r="AQ447" s="12"/>
      <c r="AS447" s="12"/>
      <c r="AU447" s="12"/>
      <c r="AW447" s="12"/>
    </row>
    <row r="448" spans="2:49" s="3" customFormat="1" ht="15" customHeight="1">
      <c r="B448" s="4"/>
      <c r="K448" s="588"/>
      <c r="M448" s="12"/>
      <c r="O448" s="12"/>
      <c r="Q448" s="12"/>
      <c r="S448" s="12"/>
      <c r="U448" s="12"/>
      <c r="W448" s="12"/>
      <c r="Y448" s="12"/>
      <c r="AA448" s="12"/>
      <c r="AC448" s="12"/>
      <c r="AE448" s="12"/>
      <c r="AG448" s="12"/>
      <c r="AI448" s="12"/>
      <c r="AK448" s="12"/>
      <c r="AM448" s="12"/>
      <c r="AO448" s="12"/>
      <c r="AQ448" s="12"/>
      <c r="AS448" s="12"/>
      <c r="AU448" s="12"/>
      <c r="AW448" s="12"/>
    </row>
    <row r="449" spans="2:49" s="3" customFormat="1" ht="15" customHeight="1">
      <c r="B449" s="4"/>
      <c r="K449" s="588"/>
      <c r="M449" s="12"/>
      <c r="O449" s="12"/>
      <c r="Q449" s="12"/>
      <c r="S449" s="12"/>
      <c r="U449" s="12"/>
      <c r="W449" s="12"/>
      <c r="Y449" s="12"/>
      <c r="AA449" s="12"/>
      <c r="AC449" s="12"/>
      <c r="AE449" s="12"/>
      <c r="AG449" s="12"/>
      <c r="AI449" s="12"/>
      <c r="AK449" s="12"/>
      <c r="AM449" s="12"/>
      <c r="AO449" s="12"/>
      <c r="AQ449" s="12"/>
      <c r="AS449" s="12"/>
      <c r="AU449" s="12"/>
      <c r="AW449" s="12"/>
    </row>
    <row r="450" spans="2:49" s="3" customFormat="1" ht="15" customHeight="1">
      <c r="B450" s="4"/>
      <c r="K450" s="588"/>
      <c r="M450" s="12"/>
      <c r="O450" s="12"/>
      <c r="Q450" s="12"/>
      <c r="S450" s="12"/>
      <c r="U450" s="12"/>
      <c r="W450" s="12"/>
      <c r="Y450" s="12"/>
      <c r="AA450" s="12"/>
      <c r="AC450" s="12"/>
      <c r="AE450" s="12"/>
      <c r="AG450" s="12"/>
      <c r="AI450" s="12"/>
      <c r="AK450" s="12"/>
      <c r="AM450" s="12"/>
      <c r="AO450" s="12"/>
      <c r="AQ450" s="12"/>
      <c r="AS450" s="12"/>
      <c r="AU450" s="12"/>
      <c r="AW450" s="12"/>
    </row>
    <row r="451" spans="2:49" s="3" customFormat="1" ht="15" customHeight="1">
      <c r="B451" s="4"/>
      <c r="K451" s="588"/>
      <c r="M451" s="12"/>
      <c r="O451" s="12"/>
      <c r="Q451" s="12"/>
      <c r="S451" s="12"/>
      <c r="U451" s="12"/>
      <c r="W451" s="12"/>
      <c r="Y451" s="12"/>
      <c r="AA451" s="12"/>
      <c r="AC451" s="12"/>
      <c r="AE451" s="12"/>
      <c r="AG451" s="12"/>
      <c r="AI451" s="12"/>
      <c r="AK451" s="12"/>
      <c r="AM451" s="12"/>
      <c r="AO451" s="12"/>
      <c r="AQ451" s="12"/>
      <c r="AS451" s="12"/>
      <c r="AU451" s="12"/>
      <c r="AW451" s="12"/>
    </row>
    <row r="452" spans="2:49" s="3" customFormat="1" ht="15" customHeight="1">
      <c r="B452" s="4"/>
      <c r="K452" s="588"/>
      <c r="M452" s="12"/>
      <c r="O452" s="12"/>
      <c r="Q452" s="12"/>
      <c r="S452" s="12"/>
      <c r="U452" s="12"/>
      <c r="W452" s="12"/>
      <c r="Y452" s="12"/>
      <c r="AA452" s="12"/>
      <c r="AC452" s="12"/>
      <c r="AE452" s="12"/>
      <c r="AG452" s="12"/>
      <c r="AI452" s="12"/>
      <c r="AK452" s="12"/>
      <c r="AM452" s="12"/>
      <c r="AO452" s="12"/>
      <c r="AQ452" s="12"/>
      <c r="AS452" s="12"/>
      <c r="AU452" s="12"/>
      <c r="AW452" s="12"/>
    </row>
    <row r="453" spans="2:49" s="3" customFormat="1" ht="15" customHeight="1">
      <c r="B453" s="4"/>
      <c r="K453" s="588"/>
      <c r="M453" s="12"/>
      <c r="O453" s="12"/>
      <c r="Q453" s="12"/>
      <c r="S453" s="12"/>
      <c r="U453" s="12"/>
      <c r="W453" s="12"/>
      <c r="Y453" s="12"/>
      <c r="AA453" s="12"/>
      <c r="AC453" s="12"/>
      <c r="AE453" s="12"/>
      <c r="AG453" s="12"/>
      <c r="AI453" s="12"/>
      <c r="AK453" s="12"/>
      <c r="AM453" s="12"/>
      <c r="AO453" s="12"/>
      <c r="AQ453" s="12"/>
      <c r="AS453" s="12"/>
      <c r="AU453" s="12"/>
      <c r="AW453" s="12"/>
    </row>
    <row r="454" spans="2:49" s="3" customFormat="1" ht="15" customHeight="1">
      <c r="B454" s="4"/>
      <c r="K454" s="588"/>
      <c r="M454" s="12"/>
      <c r="O454" s="12"/>
      <c r="Q454" s="12"/>
      <c r="S454" s="12"/>
      <c r="U454" s="12"/>
      <c r="W454" s="12"/>
      <c r="Y454" s="12"/>
      <c r="AA454" s="12"/>
      <c r="AC454" s="12"/>
      <c r="AE454" s="12"/>
      <c r="AG454" s="12"/>
      <c r="AI454" s="12"/>
      <c r="AK454" s="12"/>
      <c r="AM454" s="12"/>
      <c r="AO454" s="12"/>
      <c r="AQ454" s="12"/>
      <c r="AS454" s="12"/>
      <c r="AU454" s="12"/>
      <c r="AW454" s="12"/>
    </row>
    <row r="455" spans="2:49" s="3" customFormat="1" ht="15" customHeight="1">
      <c r="B455" s="4"/>
      <c r="K455" s="588"/>
      <c r="M455" s="12"/>
      <c r="O455" s="12"/>
      <c r="Q455" s="12"/>
      <c r="S455" s="12"/>
      <c r="U455" s="12"/>
      <c r="W455" s="12"/>
      <c r="Y455" s="12"/>
      <c r="AA455" s="12"/>
      <c r="AC455" s="12"/>
      <c r="AE455" s="12"/>
      <c r="AG455" s="12"/>
      <c r="AI455" s="12"/>
      <c r="AK455" s="12"/>
      <c r="AM455" s="12"/>
      <c r="AO455" s="12"/>
      <c r="AQ455" s="12"/>
      <c r="AS455" s="12"/>
      <c r="AU455" s="12"/>
      <c r="AW455" s="12"/>
    </row>
    <row r="456" spans="2:49" s="3" customFormat="1" ht="15" customHeight="1">
      <c r="B456" s="4"/>
      <c r="K456" s="588"/>
      <c r="M456" s="12"/>
      <c r="O456" s="12"/>
      <c r="Q456" s="12"/>
      <c r="S456" s="12"/>
      <c r="U456" s="12"/>
      <c r="W456" s="12"/>
      <c r="Y456" s="12"/>
      <c r="AA456" s="12"/>
      <c r="AC456" s="12"/>
      <c r="AE456" s="12"/>
      <c r="AG456" s="12"/>
      <c r="AI456" s="12"/>
      <c r="AK456" s="12"/>
      <c r="AM456" s="12"/>
      <c r="AO456" s="12"/>
      <c r="AQ456" s="12"/>
      <c r="AS456" s="12"/>
      <c r="AU456" s="12"/>
      <c r="AW456" s="12"/>
    </row>
    <row r="457" spans="2:49" s="3" customFormat="1" ht="15" customHeight="1">
      <c r="B457" s="4"/>
      <c r="K457" s="588"/>
      <c r="M457" s="12"/>
      <c r="O457" s="12"/>
      <c r="Q457" s="12"/>
      <c r="S457" s="12"/>
      <c r="U457" s="12"/>
      <c r="W457" s="12"/>
      <c r="Y457" s="12"/>
      <c r="AA457" s="12"/>
      <c r="AC457" s="12"/>
      <c r="AE457" s="12"/>
      <c r="AG457" s="12"/>
      <c r="AI457" s="12"/>
      <c r="AK457" s="12"/>
      <c r="AM457" s="12"/>
      <c r="AO457" s="12"/>
      <c r="AQ457" s="12"/>
      <c r="AS457" s="12"/>
      <c r="AU457" s="12"/>
      <c r="AW457" s="12"/>
    </row>
    <row r="458" spans="2:49" s="3" customFormat="1" ht="15" customHeight="1">
      <c r="B458" s="4"/>
      <c r="K458" s="588"/>
      <c r="M458" s="12"/>
      <c r="O458" s="12"/>
      <c r="Q458" s="12"/>
      <c r="S458" s="12"/>
      <c r="U458" s="12"/>
      <c r="W458" s="12"/>
      <c r="Y458" s="12"/>
      <c r="AA458" s="12"/>
      <c r="AC458" s="12"/>
      <c r="AE458" s="12"/>
      <c r="AG458" s="12"/>
      <c r="AI458" s="12"/>
      <c r="AK458" s="12"/>
      <c r="AM458" s="12"/>
      <c r="AO458" s="12"/>
      <c r="AQ458" s="12"/>
      <c r="AS458" s="12"/>
      <c r="AU458" s="12"/>
      <c r="AW458" s="12"/>
    </row>
    <row r="459" spans="2:49" s="3" customFormat="1" ht="15" customHeight="1">
      <c r="B459" s="4"/>
      <c r="K459" s="588"/>
      <c r="M459" s="12"/>
      <c r="O459" s="12"/>
      <c r="Q459" s="12"/>
      <c r="S459" s="12"/>
      <c r="U459" s="12"/>
      <c r="W459" s="12"/>
      <c r="Y459" s="12"/>
      <c r="AA459" s="12"/>
      <c r="AC459" s="12"/>
      <c r="AE459" s="12"/>
      <c r="AG459" s="12"/>
      <c r="AI459" s="12"/>
      <c r="AK459" s="12"/>
      <c r="AM459" s="12"/>
      <c r="AO459" s="12"/>
      <c r="AQ459" s="12"/>
      <c r="AS459" s="12"/>
      <c r="AU459" s="12"/>
      <c r="AW459" s="12"/>
    </row>
    <row r="460" spans="2:49" s="3" customFormat="1" ht="15" customHeight="1">
      <c r="B460" s="4"/>
      <c r="K460" s="588"/>
      <c r="M460" s="12"/>
      <c r="O460" s="12"/>
      <c r="Q460" s="12"/>
      <c r="S460" s="12"/>
      <c r="U460" s="12"/>
      <c r="W460" s="12"/>
      <c r="Y460" s="12"/>
      <c r="AA460" s="12"/>
      <c r="AC460" s="12"/>
      <c r="AE460" s="12"/>
      <c r="AG460" s="12"/>
      <c r="AI460" s="12"/>
      <c r="AK460" s="12"/>
      <c r="AM460" s="12"/>
      <c r="AO460" s="12"/>
      <c r="AQ460" s="12"/>
      <c r="AS460" s="12"/>
      <c r="AU460" s="12"/>
      <c r="AW460" s="12"/>
    </row>
    <row r="461" spans="2:49" s="3" customFormat="1" ht="15" customHeight="1">
      <c r="B461" s="4"/>
      <c r="K461" s="588"/>
      <c r="M461" s="12"/>
      <c r="O461" s="12"/>
      <c r="Q461" s="12"/>
      <c r="S461" s="12"/>
      <c r="U461" s="12"/>
      <c r="W461" s="12"/>
      <c r="Y461" s="12"/>
      <c r="AA461" s="12"/>
      <c r="AC461" s="12"/>
      <c r="AE461" s="12"/>
      <c r="AG461" s="12"/>
      <c r="AI461" s="12"/>
      <c r="AK461" s="12"/>
      <c r="AM461" s="12"/>
      <c r="AO461" s="12"/>
      <c r="AQ461" s="12"/>
      <c r="AS461" s="12"/>
      <c r="AU461" s="12"/>
      <c r="AW461" s="12"/>
    </row>
    <row r="462" spans="2:49" s="3" customFormat="1" ht="15" customHeight="1">
      <c r="B462" s="4"/>
      <c r="K462" s="588"/>
      <c r="M462" s="12"/>
      <c r="O462" s="12"/>
      <c r="Q462" s="12"/>
      <c r="S462" s="12"/>
      <c r="U462" s="12"/>
      <c r="W462" s="12"/>
      <c r="Y462" s="12"/>
      <c r="AA462" s="12"/>
      <c r="AC462" s="12"/>
      <c r="AE462" s="12"/>
      <c r="AG462" s="12"/>
      <c r="AI462" s="12"/>
      <c r="AK462" s="12"/>
      <c r="AM462" s="12"/>
      <c r="AO462" s="12"/>
      <c r="AQ462" s="12"/>
      <c r="AS462" s="12"/>
      <c r="AU462" s="12"/>
      <c r="AW462" s="12"/>
    </row>
    <row r="463" spans="2:49" s="3" customFormat="1" ht="15" customHeight="1">
      <c r="B463" s="4"/>
      <c r="K463" s="588"/>
      <c r="M463" s="12"/>
      <c r="O463" s="12"/>
      <c r="Q463" s="12"/>
      <c r="S463" s="12"/>
      <c r="U463" s="12"/>
      <c r="W463" s="12"/>
      <c r="Y463" s="12"/>
      <c r="AA463" s="12"/>
      <c r="AC463" s="12"/>
      <c r="AE463" s="12"/>
      <c r="AG463" s="12"/>
      <c r="AI463" s="12"/>
      <c r="AK463" s="12"/>
      <c r="AM463" s="12"/>
      <c r="AO463" s="12"/>
      <c r="AQ463" s="12"/>
      <c r="AS463" s="12"/>
      <c r="AU463" s="12"/>
      <c r="AW463" s="12"/>
    </row>
    <row r="464" spans="2:49" s="3" customFormat="1" ht="15" customHeight="1">
      <c r="B464" s="4"/>
      <c r="K464" s="588"/>
      <c r="M464" s="12"/>
      <c r="O464" s="12"/>
      <c r="Q464" s="12"/>
      <c r="S464" s="12"/>
      <c r="U464" s="12"/>
      <c r="W464" s="12"/>
      <c r="Y464" s="12"/>
      <c r="AA464" s="12"/>
      <c r="AC464" s="12"/>
      <c r="AE464" s="12"/>
      <c r="AG464" s="12"/>
      <c r="AI464" s="12"/>
      <c r="AK464" s="12"/>
      <c r="AM464" s="12"/>
      <c r="AO464" s="12"/>
      <c r="AQ464" s="12"/>
      <c r="AS464" s="12"/>
      <c r="AU464" s="12"/>
      <c r="AW464" s="12"/>
    </row>
    <row r="465" spans="2:49" s="3" customFormat="1" ht="15" customHeight="1">
      <c r="B465" s="4"/>
      <c r="K465" s="588"/>
      <c r="M465" s="12"/>
      <c r="O465" s="12"/>
      <c r="Q465" s="12"/>
      <c r="S465" s="12"/>
      <c r="U465" s="12"/>
      <c r="W465" s="12"/>
      <c r="Y465" s="12"/>
      <c r="AA465" s="12"/>
      <c r="AC465" s="12"/>
      <c r="AE465" s="12"/>
      <c r="AG465" s="12"/>
      <c r="AI465" s="12"/>
      <c r="AK465" s="12"/>
      <c r="AM465" s="12"/>
      <c r="AO465" s="12"/>
      <c r="AQ465" s="12"/>
      <c r="AS465" s="12"/>
      <c r="AU465" s="12"/>
      <c r="AW465" s="12"/>
    </row>
    <row r="466" spans="2:49" s="3" customFormat="1" ht="15" customHeight="1">
      <c r="B466" s="4"/>
      <c r="K466" s="588"/>
      <c r="M466" s="12"/>
      <c r="O466" s="12"/>
      <c r="Q466" s="12"/>
      <c r="S466" s="12"/>
      <c r="U466" s="12"/>
      <c r="W466" s="12"/>
      <c r="Y466" s="12"/>
      <c r="AA466" s="12"/>
      <c r="AC466" s="12"/>
      <c r="AE466" s="12"/>
      <c r="AG466" s="12"/>
      <c r="AI466" s="12"/>
      <c r="AK466" s="12"/>
      <c r="AM466" s="12"/>
      <c r="AO466" s="12"/>
      <c r="AQ466" s="12"/>
      <c r="AS466" s="12"/>
      <c r="AU466" s="12"/>
      <c r="AW466" s="12"/>
    </row>
    <row r="467" spans="2:49" s="3" customFormat="1" ht="15" customHeight="1">
      <c r="B467" s="4"/>
      <c r="K467" s="588"/>
      <c r="M467" s="12"/>
      <c r="O467" s="12"/>
      <c r="Q467" s="12"/>
      <c r="S467" s="12"/>
      <c r="U467" s="12"/>
      <c r="W467" s="12"/>
      <c r="Y467" s="12"/>
      <c r="AA467" s="12"/>
      <c r="AC467" s="12"/>
      <c r="AE467" s="12"/>
      <c r="AG467" s="12"/>
      <c r="AI467" s="12"/>
      <c r="AK467" s="12"/>
      <c r="AM467" s="12"/>
      <c r="AO467" s="12"/>
      <c r="AQ467" s="12"/>
      <c r="AS467" s="12"/>
      <c r="AU467" s="12"/>
      <c r="AW467" s="12"/>
    </row>
    <row r="468" spans="2:49" s="3" customFormat="1" ht="15" customHeight="1">
      <c r="B468" s="4"/>
      <c r="K468" s="588"/>
      <c r="M468" s="12"/>
      <c r="O468" s="12"/>
      <c r="Q468" s="12"/>
      <c r="S468" s="12"/>
      <c r="U468" s="12"/>
      <c r="W468" s="12"/>
      <c r="Y468" s="12"/>
      <c r="AA468" s="12"/>
      <c r="AC468" s="12"/>
      <c r="AE468" s="12"/>
      <c r="AG468" s="12"/>
      <c r="AI468" s="12"/>
      <c r="AK468" s="12"/>
      <c r="AM468" s="12"/>
      <c r="AO468" s="12"/>
      <c r="AQ468" s="12"/>
      <c r="AS468" s="12"/>
      <c r="AU468" s="12"/>
      <c r="AW468" s="12"/>
    </row>
    <row r="469" spans="2:49" s="3" customFormat="1" ht="15" customHeight="1">
      <c r="B469" s="4"/>
      <c r="K469" s="588"/>
      <c r="M469" s="12"/>
      <c r="O469" s="12"/>
      <c r="Q469" s="12"/>
      <c r="S469" s="12"/>
      <c r="U469" s="12"/>
      <c r="W469" s="12"/>
      <c r="Y469" s="12"/>
      <c r="AA469" s="12"/>
      <c r="AC469" s="12"/>
      <c r="AE469" s="12"/>
      <c r="AG469" s="12"/>
      <c r="AI469" s="12"/>
      <c r="AK469" s="12"/>
      <c r="AM469" s="12"/>
      <c r="AO469" s="12"/>
      <c r="AQ469" s="12"/>
      <c r="AS469" s="12"/>
      <c r="AU469" s="12"/>
      <c r="AW469" s="12"/>
    </row>
    <row r="470" spans="2:49" s="3" customFormat="1" ht="15" customHeight="1">
      <c r="B470" s="4"/>
      <c r="K470" s="588"/>
      <c r="M470" s="12"/>
      <c r="O470" s="12"/>
      <c r="Q470" s="12"/>
      <c r="S470" s="12"/>
      <c r="U470" s="12"/>
      <c r="W470" s="12"/>
      <c r="Y470" s="12"/>
      <c r="AA470" s="12"/>
      <c r="AC470" s="12"/>
      <c r="AE470" s="12"/>
      <c r="AG470" s="12"/>
      <c r="AI470" s="12"/>
      <c r="AK470" s="12"/>
      <c r="AM470" s="12"/>
      <c r="AO470" s="12"/>
      <c r="AQ470" s="12"/>
      <c r="AS470" s="12"/>
      <c r="AU470" s="12"/>
      <c r="AW470" s="12"/>
    </row>
    <row r="471" spans="2:49" s="3" customFormat="1" ht="15" customHeight="1">
      <c r="B471" s="4"/>
      <c r="K471" s="588"/>
      <c r="M471" s="12"/>
      <c r="O471" s="12"/>
      <c r="Q471" s="12"/>
      <c r="S471" s="12"/>
      <c r="U471" s="12"/>
      <c r="W471" s="12"/>
      <c r="Y471" s="12"/>
      <c r="AA471" s="12"/>
      <c r="AC471" s="12"/>
      <c r="AE471" s="12"/>
      <c r="AG471" s="12"/>
      <c r="AI471" s="12"/>
      <c r="AK471" s="12"/>
      <c r="AM471" s="12"/>
      <c r="AO471" s="12"/>
      <c r="AQ471" s="12"/>
      <c r="AS471" s="12"/>
      <c r="AU471" s="12"/>
      <c r="AW471" s="12"/>
    </row>
    <row r="472" spans="2:49" s="3" customFormat="1" ht="15" customHeight="1">
      <c r="B472" s="4"/>
      <c r="K472" s="588"/>
      <c r="M472" s="12"/>
      <c r="O472" s="12"/>
      <c r="Q472" s="12"/>
      <c r="S472" s="12"/>
      <c r="U472" s="12"/>
      <c r="W472" s="12"/>
      <c r="Y472" s="12"/>
      <c r="AA472" s="12"/>
      <c r="AC472" s="12"/>
      <c r="AE472" s="12"/>
      <c r="AG472" s="12"/>
      <c r="AI472" s="12"/>
      <c r="AK472" s="12"/>
      <c r="AM472" s="12"/>
      <c r="AO472" s="12"/>
      <c r="AQ472" s="12"/>
      <c r="AS472" s="12"/>
      <c r="AU472" s="12"/>
      <c r="AW472" s="12"/>
    </row>
    <row r="473" spans="2:49" s="3" customFormat="1" ht="15" customHeight="1">
      <c r="B473" s="4"/>
      <c r="K473" s="588"/>
      <c r="M473" s="12"/>
      <c r="O473" s="12"/>
      <c r="Q473" s="12"/>
      <c r="S473" s="12"/>
      <c r="U473" s="12"/>
      <c r="W473" s="12"/>
      <c r="Y473" s="12"/>
      <c r="AA473" s="12"/>
      <c r="AC473" s="12"/>
      <c r="AE473" s="12"/>
      <c r="AG473" s="12"/>
      <c r="AI473" s="12"/>
      <c r="AK473" s="12"/>
      <c r="AM473" s="12"/>
      <c r="AO473" s="12"/>
      <c r="AQ473" s="12"/>
      <c r="AS473" s="12"/>
      <c r="AU473" s="12"/>
      <c r="AW473" s="12"/>
    </row>
    <row r="474" spans="2:49" s="3" customFormat="1" ht="15" customHeight="1">
      <c r="B474" s="4"/>
      <c r="K474" s="588"/>
      <c r="M474" s="12"/>
      <c r="O474" s="12"/>
      <c r="Q474" s="12"/>
      <c r="S474" s="12"/>
      <c r="U474" s="12"/>
      <c r="W474" s="12"/>
      <c r="Y474" s="12"/>
      <c r="AA474" s="12"/>
      <c r="AC474" s="12"/>
      <c r="AE474" s="12"/>
      <c r="AG474" s="12"/>
      <c r="AI474" s="12"/>
      <c r="AK474" s="12"/>
      <c r="AM474" s="12"/>
      <c r="AO474" s="12"/>
      <c r="AQ474" s="12"/>
      <c r="AS474" s="12"/>
      <c r="AU474" s="12"/>
      <c r="AW474" s="12"/>
    </row>
    <row r="475" spans="2:49" s="3" customFormat="1" ht="15" customHeight="1">
      <c r="B475" s="4"/>
      <c r="K475" s="588"/>
      <c r="M475" s="12"/>
      <c r="O475" s="12"/>
      <c r="Q475" s="12"/>
      <c r="S475" s="12"/>
      <c r="U475" s="12"/>
      <c r="W475" s="12"/>
      <c r="Y475" s="12"/>
      <c r="AA475" s="12"/>
      <c r="AC475" s="12"/>
      <c r="AE475" s="12"/>
      <c r="AG475" s="12"/>
      <c r="AI475" s="12"/>
      <c r="AK475" s="12"/>
      <c r="AM475" s="12"/>
      <c r="AO475" s="12"/>
      <c r="AQ475" s="12"/>
      <c r="AS475" s="12"/>
      <c r="AU475" s="12"/>
      <c r="AW475" s="12"/>
    </row>
    <row r="476" spans="2:49" s="3" customFormat="1" ht="15" customHeight="1">
      <c r="B476" s="4"/>
      <c r="K476" s="588"/>
      <c r="M476" s="12"/>
      <c r="O476" s="12"/>
      <c r="Q476" s="12"/>
      <c r="S476" s="12"/>
      <c r="U476" s="12"/>
      <c r="W476" s="12"/>
      <c r="Y476" s="12"/>
      <c r="AA476" s="12"/>
      <c r="AC476" s="12"/>
      <c r="AE476" s="12"/>
      <c r="AG476" s="12"/>
      <c r="AI476" s="12"/>
      <c r="AK476" s="12"/>
      <c r="AM476" s="12"/>
      <c r="AO476" s="12"/>
      <c r="AQ476" s="12"/>
      <c r="AS476" s="12"/>
      <c r="AU476" s="12"/>
      <c r="AW476" s="12"/>
    </row>
    <row r="477" spans="2:49" s="3" customFormat="1" ht="15" customHeight="1">
      <c r="B477" s="4"/>
      <c r="K477" s="588"/>
      <c r="M477" s="12"/>
      <c r="O477" s="12"/>
      <c r="Q477" s="12"/>
      <c r="S477" s="12"/>
      <c r="U477" s="12"/>
      <c r="W477" s="12"/>
      <c r="Y477" s="12"/>
      <c r="AA477" s="12"/>
      <c r="AC477" s="12"/>
      <c r="AE477" s="12"/>
      <c r="AG477" s="12"/>
      <c r="AI477" s="12"/>
      <c r="AK477" s="12"/>
      <c r="AM477" s="12"/>
      <c r="AO477" s="12"/>
      <c r="AQ477" s="12"/>
      <c r="AS477" s="12"/>
      <c r="AU477" s="12"/>
      <c r="AW477" s="12"/>
    </row>
    <row r="478" spans="2:49" s="3" customFormat="1" ht="15" customHeight="1">
      <c r="B478" s="4"/>
      <c r="K478" s="588"/>
      <c r="M478" s="12"/>
      <c r="O478" s="12"/>
      <c r="Q478" s="12"/>
      <c r="S478" s="12"/>
      <c r="U478" s="12"/>
      <c r="W478" s="12"/>
      <c r="Y478" s="12"/>
      <c r="AA478" s="12"/>
      <c r="AC478" s="12"/>
      <c r="AE478" s="12"/>
      <c r="AG478" s="12"/>
      <c r="AI478" s="12"/>
      <c r="AK478" s="12"/>
      <c r="AM478" s="12"/>
      <c r="AO478" s="12"/>
      <c r="AQ478" s="12"/>
      <c r="AS478" s="12"/>
      <c r="AU478" s="12"/>
      <c r="AW478" s="12"/>
    </row>
    <row r="479" spans="2:49" s="3" customFormat="1" ht="15" customHeight="1">
      <c r="B479" s="4"/>
      <c r="K479" s="588"/>
      <c r="M479" s="12"/>
      <c r="O479" s="12"/>
      <c r="Q479" s="12"/>
      <c r="S479" s="12"/>
      <c r="U479" s="12"/>
      <c r="W479" s="12"/>
      <c r="Y479" s="12"/>
      <c r="AA479" s="12"/>
      <c r="AC479" s="12"/>
      <c r="AE479" s="12"/>
      <c r="AG479" s="12"/>
      <c r="AI479" s="12"/>
      <c r="AK479" s="12"/>
      <c r="AM479" s="12"/>
      <c r="AO479" s="12"/>
      <c r="AQ479" s="12"/>
      <c r="AS479" s="12"/>
      <c r="AU479" s="12"/>
      <c r="AW479" s="12"/>
    </row>
    <row r="480" spans="2:49" s="3" customFormat="1" ht="15" customHeight="1">
      <c r="B480" s="4"/>
      <c r="K480" s="588"/>
      <c r="M480" s="12"/>
      <c r="O480" s="12"/>
      <c r="Q480" s="12"/>
      <c r="S480" s="12"/>
      <c r="U480" s="12"/>
      <c r="W480" s="12"/>
      <c r="Y480" s="12"/>
      <c r="AA480" s="12"/>
      <c r="AC480" s="12"/>
      <c r="AE480" s="12"/>
      <c r="AG480" s="12"/>
      <c r="AI480" s="12"/>
      <c r="AK480" s="12"/>
      <c r="AM480" s="12"/>
      <c r="AO480" s="12"/>
      <c r="AQ480" s="12"/>
      <c r="AS480" s="12"/>
      <c r="AU480" s="12"/>
      <c r="AW480" s="12"/>
    </row>
    <row r="481" spans="2:49" s="3" customFormat="1" ht="15" customHeight="1">
      <c r="B481" s="4"/>
      <c r="K481" s="588"/>
      <c r="M481" s="12"/>
      <c r="O481" s="12"/>
      <c r="Q481" s="12"/>
      <c r="S481" s="12"/>
      <c r="U481" s="12"/>
      <c r="W481" s="12"/>
      <c r="Y481" s="12"/>
      <c r="AA481" s="12"/>
      <c r="AC481" s="12"/>
      <c r="AE481" s="12"/>
      <c r="AG481" s="12"/>
      <c r="AI481" s="12"/>
      <c r="AK481" s="12"/>
      <c r="AM481" s="12"/>
      <c r="AO481" s="12"/>
      <c r="AQ481" s="12"/>
      <c r="AS481" s="12"/>
      <c r="AU481" s="12"/>
      <c r="AW481" s="12"/>
    </row>
    <row r="482" spans="2:49" s="3" customFormat="1" ht="15" customHeight="1">
      <c r="B482" s="4"/>
      <c r="K482" s="588"/>
      <c r="M482" s="12"/>
      <c r="O482" s="12"/>
      <c r="Q482" s="12"/>
      <c r="S482" s="12"/>
      <c r="U482" s="12"/>
      <c r="W482" s="12"/>
      <c r="Y482" s="12"/>
      <c r="AA482" s="12"/>
      <c r="AC482" s="12"/>
      <c r="AE482" s="12"/>
      <c r="AG482" s="12"/>
      <c r="AI482" s="12"/>
      <c r="AK482" s="12"/>
      <c r="AM482" s="12"/>
      <c r="AO482" s="12"/>
      <c r="AQ482" s="12"/>
      <c r="AS482" s="12"/>
      <c r="AU482" s="12"/>
      <c r="AW482" s="12"/>
    </row>
    <row r="483" spans="2:49" s="3" customFormat="1" ht="15" customHeight="1">
      <c r="B483" s="4"/>
      <c r="K483" s="588"/>
      <c r="M483" s="12"/>
      <c r="O483" s="12"/>
      <c r="Q483" s="12"/>
      <c r="S483" s="12"/>
      <c r="U483" s="12"/>
      <c r="W483" s="12"/>
      <c r="Y483" s="12"/>
      <c r="AA483" s="12"/>
      <c r="AC483" s="12"/>
      <c r="AE483" s="12"/>
      <c r="AG483" s="12"/>
      <c r="AI483" s="12"/>
      <c r="AK483" s="12"/>
      <c r="AM483" s="12"/>
      <c r="AO483" s="12"/>
      <c r="AQ483" s="12"/>
      <c r="AS483" s="12"/>
      <c r="AU483" s="12"/>
      <c r="AW483" s="12"/>
    </row>
    <row r="484" spans="2:49" s="3" customFormat="1" ht="15" customHeight="1">
      <c r="B484" s="4"/>
      <c r="K484" s="588"/>
      <c r="M484" s="12"/>
      <c r="O484" s="12"/>
      <c r="Q484" s="12"/>
      <c r="S484" s="12"/>
      <c r="U484" s="12"/>
      <c r="W484" s="12"/>
      <c r="Y484" s="12"/>
      <c r="AA484" s="12"/>
      <c r="AC484" s="12"/>
      <c r="AE484" s="12"/>
      <c r="AG484" s="12"/>
      <c r="AI484" s="12"/>
      <c r="AK484" s="12"/>
      <c r="AM484" s="12"/>
      <c r="AO484" s="12"/>
      <c r="AQ484" s="12"/>
      <c r="AS484" s="12"/>
      <c r="AU484" s="12"/>
      <c r="AW484" s="12"/>
    </row>
    <row r="485" spans="2:49" s="3" customFormat="1" ht="15" customHeight="1">
      <c r="B485" s="4"/>
      <c r="K485" s="588"/>
      <c r="M485" s="12"/>
      <c r="O485" s="12"/>
      <c r="Q485" s="12"/>
      <c r="S485" s="12"/>
      <c r="U485" s="12"/>
      <c r="W485" s="12"/>
      <c r="Y485" s="12"/>
      <c r="AA485" s="12"/>
      <c r="AC485" s="12"/>
      <c r="AE485" s="12"/>
      <c r="AG485" s="12"/>
      <c r="AI485" s="12"/>
      <c r="AK485" s="12"/>
      <c r="AM485" s="12"/>
      <c r="AO485" s="12"/>
      <c r="AQ485" s="12"/>
      <c r="AS485" s="12"/>
      <c r="AU485" s="12"/>
      <c r="AW485" s="12"/>
    </row>
    <row r="486" spans="2:49" s="3" customFormat="1" ht="15" customHeight="1">
      <c r="B486" s="4"/>
      <c r="K486" s="588"/>
      <c r="M486" s="12"/>
      <c r="O486" s="12"/>
      <c r="Q486" s="12"/>
      <c r="S486" s="12"/>
      <c r="U486" s="12"/>
      <c r="W486" s="12"/>
      <c r="Y486" s="12"/>
      <c r="AA486" s="12"/>
      <c r="AC486" s="12"/>
      <c r="AE486" s="12"/>
      <c r="AG486" s="12"/>
      <c r="AI486" s="12"/>
      <c r="AK486" s="12"/>
      <c r="AM486" s="12"/>
      <c r="AO486" s="12"/>
      <c r="AQ486" s="12"/>
      <c r="AS486" s="12"/>
      <c r="AU486" s="12"/>
      <c r="AW486" s="12"/>
    </row>
    <row r="487" spans="2:49" s="3" customFormat="1" ht="15" customHeight="1">
      <c r="B487" s="4"/>
      <c r="K487" s="588"/>
      <c r="M487" s="12"/>
      <c r="O487" s="12"/>
      <c r="Q487" s="12"/>
      <c r="S487" s="12"/>
      <c r="U487" s="12"/>
      <c r="W487" s="12"/>
      <c r="Y487" s="12"/>
      <c r="AA487" s="12"/>
      <c r="AC487" s="12"/>
      <c r="AE487" s="12"/>
      <c r="AG487" s="12"/>
      <c r="AI487" s="12"/>
      <c r="AK487" s="12"/>
      <c r="AM487" s="12"/>
      <c r="AO487" s="12"/>
      <c r="AQ487" s="12"/>
      <c r="AS487" s="12"/>
      <c r="AU487" s="12"/>
      <c r="AW487" s="12"/>
    </row>
    <row r="488" spans="2:49" s="3" customFormat="1" ht="15" customHeight="1">
      <c r="B488" s="4"/>
      <c r="K488" s="588"/>
      <c r="M488" s="12"/>
      <c r="O488" s="12"/>
      <c r="Q488" s="12"/>
      <c r="S488" s="12"/>
      <c r="U488" s="12"/>
      <c r="W488" s="12"/>
      <c r="Y488" s="12"/>
      <c r="AA488" s="12"/>
      <c r="AC488" s="12"/>
      <c r="AE488" s="12"/>
      <c r="AG488" s="12"/>
      <c r="AI488" s="12"/>
      <c r="AK488" s="12"/>
      <c r="AM488" s="12"/>
      <c r="AO488" s="12"/>
      <c r="AQ488" s="12"/>
      <c r="AS488" s="12"/>
      <c r="AU488" s="12"/>
      <c r="AW488" s="12"/>
    </row>
    <row r="489" spans="2:49" s="3" customFormat="1" ht="15" customHeight="1">
      <c r="B489" s="4"/>
      <c r="K489" s="588"/>
      <c r="M489" s="12"/>
      <c r="O489" s="12"/>
      <c r="Q489" s="12"/>
      <c r="S489" s="12"/>
      <c r="U489" s="12"/>
      <c r="W489" s="12"/>
      <c r="Y489" s="12"/>
      <c r="AA489" s="12"/>
      <c r="AC489" s="12"/>
      <c r="AE489" s="12"/>
      <c r="AG489" s="12"/>
      <c r="AI489" s="12"/>
      <c r="AK489" s="12"/>
      <c r="AM489" s="12"/>
      <c r="AO489" s="12"/>
      <c r="AQ489" s="12"/>
      <c r="AS489" s="12"/>
      <c r="AU489" s="12"/>
      <c r="AW489" s="12"/>
    </row>
    <row r="490" spans="2:49" s="3" customFormat="1" ht="15" customHeight="1">
      <c r="B490" s="4"/>
      <c r="K490" s="588"/>
      <c r="M490" s="12"/>
      <c r="O490" s="12"/>
      <c r="Q490" s="12"/>
      <c r="S490" s="12"/>
      <c r="U490" s="12"/>
      <c r="W490" s="12"/>
      <c r="Y490" s="12"/>
      <c r="AA490" s="12"/>
      <c r="AC490" s="12"/>
      <c r="AE490" s="12"/>
      <c r="AG490" s="12"/>
      <c r="AI490" s="12"/>
      <c r="AK490" s="12"/>
      <c r="AM490" s="12"/>
      <c r="AO490" s="12"/>
      <c r="AQ490" s="12"/>
      <c r="AS490" s="12"/>
      <c r="AU490" s="12"/>
      <c r="AW490" s="12"/>
    </row>
    <row r="491" spans="2:49" s="3" customFormat="1" ht="15" customHeight="1">
      <c r="B491" s="4"/>
      <c r="K491" s="588"/>
      <c r="M491" s="12"/>
      <c r="O491" s="12"/>
      <c r="Q491" s="12"/>
      <c r="S491" s="12"/>
      <c r="U491" s="12"/>
      <c r="W491" s="12"/>
      <c r="Y491" s="12"/>
      <c r="AA491" s="12"/>
      <c r="AC491" s="12"/>
      <c r="AE491" s="12"/>
      <c r="AG491" s="12"/>
      <c r="AI491" s="12"/>
      <c r="AK491" s="12"/>
      <c r="AM491" s="12"/>
      <c r="AO491" s="12"/>
      <c r="AQ491" s="12"/>
      <c r="AS491" s="12"/>
      <c r="AU491" s="12"/>
      <c r="AW491" s="12"/>
    </row>
    <row r="492" spans="2:49" s="3" customFormat="1" ht="15" customHeight="1">
      <c r="B492" s="4"/>
      <c r="K492" s="588"/>
      <c r="M492" s="12"/>
      <c r="O492" s="12"/>
      <c r="Q492" s="12"/>
      <c r="S492" s="12"/>
      <c r="U492" s="12"/>
      <c r="W492" s="12"/>
      <c r="Y492" s="12"/>
      <c r="AA492" s="12"/>
      <c r="AC492" s="12"/>
      <c r="AE492" s="12"/>
      <c r="AG492" s="12"/>
      <c r="AI492" s="12"/>
      <c r="AK492" s="12"/>
      <c r="AM492" s="12"/>
      <c r="AO492" s="12"/>
      <c r="AQ492" s="12"/>
      <c r="AS492" s="12"/>
      <c r="AU492" s="12"/>
      <c r="AW492" s="12"/>
    </row>
    <row r="493" spans="2:49" s="3" customFormat="1" ht="15" customHeight="1">
      <c r="B493" s="4"/>
      <c r="K493" s="588"/>
      <c r="M493" s="12"/>
      <c r="O493" s="12"/>
      <c r="Q493" s="12"/>
      <c r="S493" s="12"/>
      <c r="U493" s="12"/>
      <c r="W493" s="12"/>
      <c r="Y493" s="12"/>
      <c r="AA493" s="12"/>
      <c r="AC493" s="12"/>
      <c r="AE493" s="12"/>
      <c r="AG493" s="12"/>
      <c r="AI493" s="12"/>
      <c r="AK493" s="12"/>
      <c r="AM493" s="12"/>
      <c r="AO493" s="12"/>
      <c r="AQ493" s="12"/>
      <c r="AS493" s="12"/>
      <c r="AU493" s="12"/>
      <c r="AW493" s="12"/>
    </row>
    <row r="494" spans="2:49" s="3" customFormat="1" ht="15" customHeight="1">
      <c r="B494" s="4"/>
      <c r="K494" s="588"/>
      <c r="M494" s="12"/>
      <c r="O494" s="12"/>
      <c r="Q494" s="12"/>
      <c r="S494" s="12"/>
      <c r="U494" s="12"/>
      <c r="W494" s="12"/>
      <c r="Y494" s="12"/>
      <c r="AA494" s="12"/>
      <c r="AC494" s="12"/>
      <c r="AE494" s="12"/>
      <c r="AG494" s="12"/>
      <c r="AI494" s="12"/>
      <c r="AK494" s="12"/>
      <c r="AM494" s="12"/>
      <c r="AO494" s="12"/>
      <c r="AQ494" s="12"/>
      <c r="AS494" s="12"/>
      <c r="AU494" s="12"/>
      <c r="AW494" s="12"/>
    </row>
    <row r="495" spans="2:49" s="3" customFormat="1" ht="15" customHeight="1">
      <c r="B495" s="4"/>
      <c r="K495" s="588"/>
      <c r="M495" s="12"/>
      <c r="O495" s="12"/>
      <c r="Q495" s="12"/>
      <c r="S495" s="12"/>
      <c r="U495" s="12"/>
      <c r="W495" s="12"/>
      <c r="Y495" s="12"/>
      <c r="AA495" s="12"/>
      <c r="AC495" s="12"/>
      <c r="AE495" s="12"/>
      <c r="AG495" s="12"/>
      <c r="AI495" s="12"/>
      <c r="AK495" s="12"/>
      <c r="AM495" s="12"/>
      <c r="AO495" s="12"/>
      <c r="AQ495" s="12"/>
      <c r="AS495" s="12"/>
      <c r="AU495" s="12"/>
      <c r="AW495" s="12"/>
    </row>
    <row r="496" spans="2:49" s="3" customFormat="1" ht="15" customHeight="1">
      <c r="B496" s="4"/>
      <c r="K496" s="588"/>
      <c r="M496" s="12"/>
      <c r="O496" s="12"/>
      <c r="Q496" s="12"/>
      <c r="S496" s="12"/>
      <c r="U496" s="12"/>
      <c r="W496" s="12"/>
      <c r="Y496" s="12"/>
      <c r="AA496" s="12"/>
      <c r="AC496" s="12"/>
      <c r="AE496" s="12"/>
      <c r="AG496" s="12"/>
      <c r="AI496" s="12"/>
      <c r="AK496" s="12"/>
      <c r="AM496" s="12"/>
      <c r="AO496" s="12"/>
      <c r="AQ496" s="12"/>
      <c r="AS496" s="12"/>
      <c r="AU496" s="12"/>
      <c r="AW496" s="12"/>
    </row>
    <row r="497" spans="2:49" s="3" customFormat="1" ht="15" customHeight="1">
      <c r="B497" s="4"/>
      <c r="K497" s="588"/>
      <c r="M497" s="12"/>
      <c r="O497" s="12"/>
      <c r="Q497" s="12"/>
      <c r="S497" s="12"/>
      <c r="U497" s="12"/>
      <c r="W497" s="12"/>
      <c r="Y497" s="12"/>
      <c r="AA497" s="12"/>
      <c r="AC497" s="12"/>
      <c r="AE497" s="12"/>
      <c r="AG497" s="12"/>
      <c r="AI497" s="12"/>
      <c r="AK497" s="12"/>
      <c r="AM497" s="12"/>
      <c r="AO497" s="12"/>
      <c r="AQ497" s="12"/>
      <c r="AS497" s="12"/>
      <c r="AU497" s="12"/>
      <c r="AW497" s="12"/>
    </row>
    <row r="498" spans="2:49" s="3" customFormat="1" ht="15" customHeight="1">
      <c r="B498" s="4"/>
      <c r="K498" s="588"/>
      <c r="M498" s="12"/>
      <c r="O498" s="12"/>
      <c r="Q498" s="12"/>
      <c r="S498" s="12"/>
      <c r="U498" s="12"/>
      <c r="W498" s="12"/>
      <c r="Y498" s="12"/>
      <c r="AA498" s="12"/>
      <c r="AC498" s="12"/>
      <c r="AE498" s="12"/>
      <c r="AG498" s="12"/>
      <c r="AI498" s="12"/>
      <c r="AK498" s="12"/>
      <c r="AM498" s="12"/>
      <c r="AO498" s="12"/>
      <c r="AQ498" s="12"/>
      <c r="AS498" s="12"/>
      <c r="AU498" s="12"/>
      <c r="AW498" s="12"/>
    </row>
    <row r="499" spans="2:49" s="3" customFormat="1" ht="15" customHeight="1">
      <c r="B499" s="4"/>
      <c r="K499" s="588"/>
      <c r="M499" s="12"/>
      <c r="O499" s="12"/>
      <c r="Q499" s="12"/>
      <c r="S499" s="12"/>
      <c r="U499" s="12"/>
      <c r="W499" s="12"/>
      <c r="Y499" s="12"/>
      <c r="AA499" s="12"/>
      <c r="AC499" s="12"/>
      <c r="AE499" s="12"/>
      <c r="AG499" s="12"/>
      <c r="AI499" s="12"/>
      <c r="AK499" s="12"/>
      <c r="AM499" s="12"/>
      <c r="AO499" s="12"/>
      <c r="AQ499" s="12"/>
      <c r="AS499" s="12"/>
      <c r="AU499" s="12"/>
      <c r="AW499" s="12"/>
    </row>
    <row r="500" spans="2:49" s="3" customFormat="1" ht="15" customHeight="1">
      <c r="B500" s="4"/>
      <c r="K500" s="588"/>
      <c r="M500" s="12"/>
      <c r="O500" s="12"/>
      <c r="Q500" s="12"/>
      <c r="S500" s="12"/>
      <c r="U500" s="12"/>
      <c r="W500" s="12"/>
      <c r="Y500" s="12"/>
      <c r="AA500" s="12"/>
      <c r="AC500" s="12"/>
      <c r="AE500" s="12"/>
      <c r="AG500" s="12"/>
      <c r="AI500" s="12"/>
      <c r="AK500" s="12"/>
      <c r="AM500" s="12"/>
      <c r="AO500" s="12"/>
      <c r="AQ500" s="12"/>
      <c r="AS500" s="12"/>
      <c r="AU500" s="12"/>
      <c r="AW500" s="12"/>
    </row>
    <row r="501" spans="2:49" s="3" customFormat="1" ht="15" customHeight="1">
      <c r="B501" s="4"/>
      <c r="K501" s="588"/>
      <c r="M501" s="12"/>
      <c r="O501" s="12"/>
      <c r="Q501" s="12"/>
      <c r="S501" s="12"/>
      <c r="U501" s="12"/>
      <c r="W501" s="12"/>
      <c r="Y501" s="12"/>
      <c r="AA501" s="12"/>
      <c r="AC501" s="12"/>
      <c r="AE501" s="12"/>
      <c r="AG501" s="12"/>
      <c r="AI501" s="12"/>
      <c r="AK501" s="12"/>
      <c r="AM501" s="12"/>
      <c r="AO501" s="12"/>
      <c r="AQ501" s="12"/>
      <c r="AS501" s="12"/>
      <c r="AU501" s="12"/>
      <c r="AW501" s="12"/>
    </row>
    <row r="502" spans="2:49" s="3" customFormat="1" ht="15" customHeight="1">
      <c r="B502" s="4"/>
      <c r="K502" s="588"/>
      <c r="M502" s="12"/>
      <c r="O502" s="12"/>
      <c r="Q502" s="12"/>
      <c r="S502" s="12"/>
      <c r="U502" s="12"/>
      <c r="W502" s="12"/>
      <c r="Y502" s="12"/>
      <c r="AA502" s="12"/>
      <c r="AC502" s="12"/>
      <c r="AE502" s="12"/>
      <c r="AG502" s="12"/>
      <c r="AI502" s="12"/>
      <c r="AK502" s="12"/>
      <c r="AM502" s="12"/>
      <c r="AO502" s="12"/>
      <c r="AQ502" s="12"/>
      <c r="AS502" s="12"/>
      <c r="AU502" s="12"/>
      <c r="AW502" s="12"/>
    </row>
    <row r="503" spans="2:49" s="3" customFormat="1" ht="15" customHeight="1">
      <c r="B503" s="4"/>
      <c r="K503" s="588"/>
      <c r="M503" s="12"/>
      <c r="O503" s="12"/>
      <c r="Q503" s="12"/>
      <c r="S503" s="12"/>
      <c r="U503" s="12"/>
      <c r="W503" s="12"/>
      <c r="Y503" s="12"/>
      <c r="AA503" s="12"/>
      <c r="AC503" s="12"/>
      <c r="AE503" s="12"/>
      <c r="AG503" s="12"/>
      <c r="AI503" s="12"/>
      <c r="AK503" s="12"/>
      <c r="AM503" s="12"/>
      <c r="AO503" s="12"/>
      <c r="AQ503" s="12"/>
      <c r="AS503" s="12"/>
      <c r="AU503" s="12"/>
      <c r="AW503" s="12"/>
    </row>
    <row r="504" spans="2:49" s="3" customFormat="1" ht="15" customHeight="1">
      <c r="B504" s="4"/>
      <c r="K504" s="588"/>
      <c r="M504" s="12"/>
      <c r="O504" s="12"/>
      <c r="Q504" s="12"/>
      <c r="S504" s="12"/>
      <c r="U504" s="12"/>
      <c r="W504" s="12"/>
      <c r="Y504" s="12"/>
      <c r="AA504" s="12"/>
      <c r="AC504" s="12"/>
      <c r="AE504" s="12"/>
      <c r="AG504" s="12"/>
      <c r="AI504" s="12"/>
      <c r="AK504" s="12"/>
      <c r="AM504" s="12"/>
      <c r="AO504" s="12"/>
      <c r="AQ504" s="12"/>
      <c r="AS504" s="12"/>
      <c r="AU504" s="12"/>
      <c r="AW504" s="12"/>
    </row>
    <row r="505" spans="2:49" s="3" customFormat="1" ht="15" customHeight="1">
      <c r="B505" s="4"/>
      <c r="K505" s="588"/>
      <c r="M505" s="12"/>
      <c r="O505" s="12"/>
      <c r="Q505" s="12"/>
      <c r="S505" s="12"/>
      <c r="U505" s="12"/>
      <c r="W505" s="12"/>
      <c r="Y505" s="12"/>
      <c r="AA505" s="12"/>
      <c r="AC505" s="12"/>
      <c r="AE505" s="12"/>
      <c r="AG505" s="12"/>
      <c r="AI505" s="12"/>
      <c r="AK505" s="12"/>
      <c r="AM505" s="12"/>
      <c r="AO505" s="12"/>
      <c r="AQ505" s="12"/>
      <c r="AS505" s="12"/>
      <c r="AU505" s="12"/>
      <c r="AW505" s="12"/>
    </row>
    <row r="506" spans="2:49" s="3" customFormat="1" ht="15" customHeight="1">
      <c r="B506" s="4"/>
      <c r="K506" s="588"/>
      <c r="M506" s="12"/>
      <c r="O506" s="12"/>
      <c r="Q506" s="12"/>
      <c r="S506" s="12"/>
      <c r="U506" s="12"/>
      <c r="W506" s="12"/>
      <c r="Y506" s="12"/>
      <c r="AA506" s="12"/>
      <c r="AC506" s="12"/>
      <c r="AE506" s="12"/>
      <c r="AG506" s="12"/>
      <c r="AI506" s="12"/>
      <c r="AK506" s="12"/>
      <c r="AM506" s="12"/>
      <c r="AO506" s="12"/>
      <c r="AQ506" s="12"/>
      <c r="AS506" s="12"/>
      <c r="AU506" s="12"/>
      <c r="AW506" s="12"/>
    </row>
    <row r="507" spans="2:49" s="3" customFormat="1" ht="15" customHeight="1">
      <c r="B507" s="4"/>
      <c r="K507" s="588"/>
      <c r="M507" s="12"/>
      <c r="O507" s="12"/>
      <c r="Q507" s="12"/>
      <c r="S507" s="12"/>
      <c r="U507" s="12"/>
      <c r="W507" s="12"/>
      <c r="Y507" s="12"/>
      <c r="AA507" s="12"/>
      <c r="AC507" s="12"/>
      <c r="AE507" s="12"/>
      <c r="AG507" s="12"/>
      <c r="AI507" s="12"/>
      <c r="AK507" s="12"/>
      <c r="AM507" s="12"/>
      <c r="AO507" s="12"/>
      <c r="AQ507" s="12"/>
      <c r="AS507" s="12"/>
      <c r="AU507" s="12"/>
      <c r="AW507" s="12"/>
    </row>
    <row r="508" spans="2:49" s="3" customFormat="1" ht="15" customHeight="1">
      <c r="B508" s="4"/>
      <c r="K508" s="588"/>
      <c r="M508" s="12"/>
      <c r="O508" s="12"/>
      <c r="Q508" s="12"/>
      <c r="S508" s="12"/>
      <c r="U508" s="12"/>
      <c r="W508" s="12"/>
      <c r="Y508" s="12"/>
      <c r="AA508" s="12"/>
      <c r="AC508" s="12"/>
      <c r="AE508" s="12"/>
      <c r="AG508" s="12"/>
      <c r="AI508" s="12"/>
      <c r="AK508" s="12"/>
      <c r="AM508" s="12"/>
      <c r="AO508" s="12"/>
      <c r="AQ508" s="12"/>
      <c r="AS508" s="12"/>
      <c r="AU508" s="12"/>
      <c r="AW508" s="12"/>
    </row>
    <row r="509" spans="2:49" s="3" customFormat="1" ht="15" customHeight="1">
      <c r="B509" s="4"/>
      <c r="K509" s="588"/>
      <c r="M509" s="12"/>
      <c r="O509" s="12"/>
      <c r="Q509" s="12"/>
      <c r="S509" s="12"/>
      <c r="U509" s="12"/>
      <c r="W509" s="12"/>
      <c r="Y509" s="12"/>
      <c r="AA509" s="12"/>
      <c r="AC509" s="12"/>
      <c r="AE509" s="12"/>
      <c r="AG509" s="12"/>
      <c r="AI509" s="12"/>
      <c r="AK509" s="12"/>
      <c r="AM509" s="12"/>
      <c r="AO509" s="12"/>
      <c r="AQ509" s="12"/>
      <c r="AS509" s="12"/>
      <c r="AU509" s="12"/>
      <c r="AW509" s="12"/>
    </row>
    <row r="510" spans="2:49" s="3" customFormat="1" ht="15" customHeight="1">
      <c r="B510" s="4"/>
      <c r="K510" s="588"/>
      <c r="M510" s="12"/>
      <c r="O510" s="12"/>
      <c r="Q510" s="12"/>
      <c r="S510" s="12"/>
      <c r="U510" s="12"/>
      <c r="W510" s="12"/>
      <c r="Y510" s="12"/>
      <c r="AA510" s="12"/>
      <c r="AC510" s="12"/>
      <c r="AE510" s="12"/>
      <c r="AG510" s="12"/>
      <c r="AI510" s="12"/>
      <c r="AK510" s="12"/>
      <c r="AM510" s="12"/>
      <c r="AO510" s="12"/>
      <c r="AQ510" s="12"/>
      <c r="AS510" s="12"/>
      <c r="AU510" s="12"/>
      <c r="AW510" s="12"/>
    </row>
    <row r="511" spans="2:49" s="3" customFormat="1" ht="15" customHeight="1">
      <c r="B511" s="4"/>
      <c r="K511" s="588"/>
      <c r="M511" s="12"/>
      <c r="O511" s="12"/>
      <c r="Q511" s="12"/>
      <c r="S511" s="12"/>
      <c r="U511" s="12"/>
      <c r="W511" s="12"/>
      <c r="Y511" s="12"/>
      <c r="AA511" s="12"/>
      <c r="AC511" s="12"/>
      <c r="AE511" s="12"/>
      <c r="AG511" s="12"/>
      <c r="AI511" s="12"/>
      <c r="AK511" s="12"/>
      <c r="AM511" s="12"/>
      <c r="AO511" s="12"/>
      <c r="AQ511" s="12"/>
      <c r="AS511" s="12"/>
      <c r="AU511" s="12"/>
      <c r="AW511" s="12"/>
    </row>
    <row r="512" spans="2:49" s="3" customFormat="1" ht="15" customHeight="1">
      <c r="B512" s="4"/>
      <c r="K512" s="588"/>
      <c r="M512" s="12"/>
      <c r="O512" s="12"/>
      <c r="Q512" s="12"/>
      <c r="S512" s="12"/>
      <c r="U512" s="12"/>
      <c r="W512" s="12"/>
      <c r="Y512" s="12"/>
      <c r="AA512" s="12"/>
      <c r="AC512" s="12"/>
      <c r="AE512" s="12"/>
      <c r="AG512" s="12"/>
      <c r="AI512" s="12"/>
      <c r="AK512" s="12"/>
      <c r="AM512" s="12"/>
      <c r="AO512" s="12"/>
      <c r="AQ512" s="12"/>
      <c r="AS512" s="12"/>
      <c r="AU512" s="12"/>
      <c r="AW512" s="12"/>
    </row>
    <row r="513" spans="2:49" s="3" customFormat="1" ht="15" customHeight="1">
      <c r="B513" s="4"/>
      <c r="K513" s="588"/>
      <c r="M513" s="12"/>
      <c r="O513" s="12"/>
      <c r="Q513" s="12"/>
      <c r="S513" s="12"/>
      <c r="U513" s="12"/>
      <c r="W513" s="12"/>
      <c r="Y513" s="12"/>
      <c r="AA513" s="12"/>
      <c r="AC513" s="12"/>
      <c r="AE513" s="12"/>
      <c r="AG513" s="12"/>
      <c r="AI513" s="12"/>
      <c r="AK513" s="12"/>
      <c r="AM513" s="12"/>
      <c r="AO513" s="12"/>
      <c r="AQ513" s="12"/>
      <c r="AS513" s="12"/>
      <c r="AU513" s="12"/>
      <c r="AW513" s="12"/>
    </row>
    <row r="514" spans="2:49" s="3" customFormat="1" ht="15" customHeight="1">
      <c r="B514" s="4"/>
      <c r="K514" s="588"/>
      <c r="M514" s="12"/>
      <c r="O514" s="12"/>
      <c r="Q514" s="12"/>
      <c r="S514" s="12"/>
      <c r="U514" s="12"/>
      <c r="W514" s="12"/>
      <c r="Y514" s="12"/>
      <c r="AA514" s="12"/>
      <c r="AC514" s="12"/>
      <c r="AE514" s="12"/>
      <c r="AG514" s="12"/>
      <c r="AI514" s="12"/>
      <c r="AK514" s="12"/>
      <c r="AM514" s="12"/>
      <c r="AO514" s="12"/>
      <c r="AQ514" s="12"/>
      <c r="AS514" s="12"/>
      <c r="AU514" s="12"/>
      <c r="AW514" s="12"/>
    </row>
    <row r="515" spans="2:49" s="3" customFormat="1" ht="15" customHeight="1">
      <c r="B515" s="4"/>
      <c r="K515" s="588"/>
      <c r="M515" s="12"/>
      <c r="O515" s="12"/>
      <c r="Q515" s="12"/>
      <c r="S515" s="12"/>
      <c r="U515" s="12"/>
      <c r="W515" s="12"/>
      <c r="Y515" s="12"/>
      <c r="AA515" s="12"/>
      <c r="AC515" s="12"/>
      <c r="AE515" s="12"/>
      <c r="AG515" s="12"/>
      <c r="AI515" s="12"/>
      <c r="AK515" s="12"/>
      <c r="AM515" s="12"/>
      <c r="AO515" s="12"/>
      <c r="AQ515" s="12"/>
      <c r="AS515" s="12"/>
      <c r="AU515" s="12"/>
      <c r="AW515" s="12"/>
    </row>
    <row r="516" spans="2:49" s="3" customFormat="1" ht="15" customHeight="1">
      <c r="B516" s="4"/>
      <c r="K516" s="588"/>
      <c r="M516" s="12"/>
      <c r="O516" s="12"/>
      <c r="Q516" s="12"/>
      <c r="S516" s="12"/>
      <c r="U516" s="12"/>
      <c r="W516" s="12"/>
      <c r="Y516" s="12"/>
      <c r="AA516" s="12"/>
      <c r="AC516" s="12"/>
      <c r="AE516" s="12"/>
      <c r="AG516" s="12"/>
      <c r="AI516" s="12"/>
      <c r="AK516" s="12"/>
      <c r="AM516" s="12"/>
      <c r="AO516" s="12"/>
      <c r="AQ516" s="12"/>
      <c r="AS516" s="12"/>
      <c r="AU516" s="12"/>
      <c r="AW516" s="12"/>
    </row>
    <row r="517" spans="2:49" s="3" customFormat="1" ht="15" customHeight="1">
      <c r="B517" s="4"/>
      <c r="K517" s="588"/>
      <c r="M517" s="12"/>
      <c r="O517" s="12"/>
      <c r="Q517" s="12"/>
      <c r="S517" s="12"/>
      <c r="U517" s="12"/>
      <c r="W517" s="12"/>
      <c r="Y517" s="12"/>
      <c r="AA517" s="12"/>
      <c r="AC517" s="12"/>
      <c r="AE517" s="12"/>
      <c r="AG517" s="12"/>
      <c r="AI517" s="12"/>
      <c r="AK517" s="12"/>
      <c r="AM517" s="12"/>
      <c r="AO517" s="12"/>
      <c r="AQ517" s="12"/>
      <c r="AS517" s="12"/>
      <c r="AU517" s="12"/>
      <c r="AW517" s="12"/>
    </row>
    <row r="518" spans="2:49" s="3" customFormat="1" ht="15" customHeight="1">
      <c r="B518" s="4"/>
      <c r="K518" s="588"/>
      <c r="M518" s="12"/>
      <c r="O518" s="12"/>
      <c r="Q518" s="12"/>
      <c r="S518" s="12"/>
      <c r="U518" s="12"/>
      <c r="W518" s="12"/>
      <c r="Y518" s="12"/>
      <c r="AA518" s="12"/>
      <c r="AC518" s="12"/>
      <c r="AE518" s="12"/>
      <c r="AG518" s="12"/>
      <c r="AI518" s="12"/>
      <c r="AK518" s="12"/>
      <c r="AM518" s="12"/>
      <c r="AO518" s="12"/>
      <c r="AQ518" s="12"/>
      <c r="AS518" s="12"/>
      <c r="AU518" s="12"/>
      <c r="AW518" s="12"/>
    </row>
    <row r="519" spans="2:49" s="3" customFormat="1" ht="15" customHeight="1">
      <c r="B519" s="4"/>
      <c r="K519" s="588"/>
      <c r="M519" s="12"/>
      <c r="O519" s="12"/>
      <c r="Q519" s="12"/>
      <c r="S519" s="12"/>
      <c r="U519" s="12"/>
      <c r="W519" s="12"/>
      <c r="Y519" s="12"/>
      <c r="AA519" s="12"/>
      <c r="AC519" s="12"/>
      <c r="AE519" s="12"/>
      <c r="AG519" s="12"/>
      <c r="AI519" s="12"/>
      <c r="AK519" s="12"/>
      <c r="AM519" s="12"/>
      <c r="AO519" s="12"/>
      <c r="AQ519" s="12"/>
      <c r="AS519" s="12"/>
      <c r="AU519" s="12"/>
      <c r="AW519" s="12"/>
    </row>
    <row r="520" spans="2:49" s="3" customFormat="1" ht="15" customHeight="1">
      <c r="B520" s="4"/>
      <c r="K520" s="588"/>
      <c r="M520" s="12"/>
      <c r="O520" s="12"/>
      <c r="Q520" s="12"/>
      <c r="S520" s="12"/>
      <c r="U520" s="12"/>
      <c r="W520" s="12"/>
      <c r="Y520" s="12"/>
      <c r="AA520" s="12"/>
      <c r="AC520" s="12"/>
      <c r="AE520" s="12"/>
      <c r="AG520" s="12"/>
      <c r="AI520" s="12"/>
      <c r="AK520" s="12"/>
      <c r="AM520" s="12"/>
      <c r="AO520" s="12"/>
      <c r="AQ520" s="12"/>
      <c r="AS520" s="12"/>
      <c r="AU520" s="12"/>
      <c r="AW520" s="12"/>
    </row>
    <row r="521" spans="2:49" s="3" customFormat="1" ht="15" customHeight="1">
      <c r="B521" s="4"/>
      <c r="K521" s="588"/>
      <c r="M521" s="12"/>
      <c r="O521" s="12"/>
      <c r="Q521" s="12"/>
      <c r="S521" s="12"/>
      <c r="U521" s="12"/>
      <c r="W521" s="12"/>
      <c r="Y521" s="12"/>
      <c r="AA521" s="12"/>
      <c r="AC521" s="12"/>
      <c r="AE521" s="12"/>
      <c r="AG521" s="12"/>
      <c r="AI521" s="12"/>
      <c r="AK521" s="12"/>
      <c r="AM521" s="12"/>
      <c r="AO521" s="12"/>
      <c r="AQ521" s="12"/>
      <c r="AS521" s="12"/>
      <c r="AU521" s="12"/>
      <c r="AW521" s="12"/>
    </row>
    <row r="522" spans="2:49" s="3" customFormat="1" ht="15" customHeight="1">
      <c r="B522" s="4"/>
      <c r="K522" s="588"/>
      <c r="M522" s="12"/>
      <c r="O522" s="12"/>
      <c r="Q522" s="12"/>
      <c r="S522" s="12"/>
      <c r="U522" s="12"/>
      <c r="W522" s="12"/>
      <c r="Y522" s="12"/>
      <c r="AA522" s="12"/>
      <c r="AC522" s="12"/>
      <c r="AE522" s="12"/>
      <c r="AG522" s="12"/>
      <c r="AI522" s="12"/>
      <c r="AK522" s="12"/>
      <c r="AM522" s="12"/>
      <c r="AO522" s="12"/>
      <c r="AQ522" s="12"/>
      <c r="AS522" s="12"/>
      <c r="AU522" s="12"/>
      <c r="AW522" s="12"/>
    </row>
    <row r="523" spans="2:49" s="3" customFormat="1" ht="15" customHeight="1">
      <c r="B523" s="4"/>
      <c r="K523" s="588"/>
      <c r="M523" s="12"/>
      <c r="O523" s="12"/>
      <c r="Q523" s="12"/>
      <c r="S523" s="12"/>
      <c r="U523" s="12"/>
      <c r="W523" s="12"/>
      <c r="Y523" s="12"/>
      <c r="AA523" s="12"/>
      <c r="AC523" s="12"/>
      <c r="AE523" s="12"/>
      <c r="AG523" s="12"/>
      <c r="AI523" s="12"/>
      <c r="AK523" s="12"/>
      <c r="AM523" s="12"/>
      <c r="AO523" s="12"/>
      <c r="AQ523" s="12"/>
      <c r="AS523" s="12"/>
      <c r="AU523" s="12"/>
      <c r="AW523" s="12"/>
    </row>
    <row r="524" spans="2:49" s="3" customFormat="1" ht="15" customHeight="1">
      <c r="B524" s="4"/>
      <c r="K524" s="588"/>
      <c r="M524" s="12"/>
      <c r="O524" s="12"/>
      <c r="Q524" s="12"/>
      <c r="S524" s="12"/>
      <c r="U524" s="12"/>
      <c r="W524" s="12"/>
      <c r="Y524" s="12"/>
      <c r="AA524" s="12"/>
      <c r="AC524" s="12"/>
      <c r="AE524" s="12"/>
      <c r="AG524" s="12"/>
      <c r="AI524" s="12"/>
      <c r="AK524" s="12"/>
      <c r="AM524" s="12"/>
      <c r="AO524" s="12"/>
      <c r="AQ524" s="12"/>
      <c r="AS524" s="12"/>
      <c r="AU524" s="12"/>
      <c r="AW524" s="12"/>
    </row>
    <row r="525" spans="2:49" s="3" customFormat="1" ht="15" customHeight="1">
      <c r="B525" s="4"/>
      <c r="K525" s="588"/>
      <c r="M525" s="12"/>
      <c r="O525" s="12"/>
      <c r="Q525" s="12"/>
      <c r="S525" s="12"/>
      <c r="U525" s="12"/>
      <c r="W525" s="12"/>
      <c r="Y525" s="12"/>
      <c r="AA525" s="12"/>
      <c r="AC525" s="12"/>
      <c r="AE525" s="12"/>
      <c r="AG525" s="12"/>
      <c r="AI525" s="12"/>
      <c r="AK525" s="12"/>
      <c r="AM525" s="12"/>
      <c r="AO525" s="12"/>
      <c r="AQ525" s="12"/>
      <c r="AS525" s="12"/>
      <c r="AU525" s="12"/>
      <c r="AW525" s="12"/>
    </row>
    <row r="526" spans="2:49" s="3" customFormat="1" ht="15" customHeight="1">
      <c r="B526" s="4"/>
      <c r="K526" s="588"/>
      <c r="M526" s="12"/>
      <c r="O526" s="12"/>
      <c r="Q526" s="12"/>
      <c r="S526" s="12"/>
      <c r="U526" s="12"/>
      <c r="W526" s="12"/>
      <c r="Y526" s="12"/>
      <c r="AA526" s="12"/>
      <c r="AC526" s="12"/>
      <c r="AE526" s="12"/>
      <c r="AG526" s="12"/>
      <c r="AI526" s="12"/>
      <c r="AK526" s="12"/>
      <c r="AM526" s="12"/>
      <c r="AO526" s="12"/>
      <c r="AQ526" s="12"/>
      <c r="AS526" s="12"/>
      <c r="AU526" s="12"/>
      <c r="AW526" s="12"/>
    </row>
    <row r="527" spans="2:49" s="3" customFormat="1" ht="15" customHeight="1">
      <c r="B527" s="4"/>
      <c r="K527" s="588"/>
      <c r="M527" s="12"/>
      <c r="O527" s="12"/>
      <c r="Q527" s="12"/>
      <c r="S527" s="12"/>
      <c r="U527" s="12"/>
      <c r="W527" s="12"/>
      <c r="Y527" s="12"/>
      <c r="AA527" s="12"/>
      <c r="AC527" s="12"/>
      <c r="AE527" s="12"/>
      <c r="AG527" s="12"/>
      <c r="AI527" s="12"/>
      <c r="AK527" s="12"/>
      <c r="AM527" s="12"/>
      <c r="AO527" s="12"/>
      <c r="AQ527" s="12"/>
      <c r="AS527" s="12"/>
      <c r="AU527" s="12"/>
      <c r="AW527" s="12"/>
    </row>
    <row r="528" spans="2:49" s="3" customFormat="1" ht="15" customHeight="1">
      <c r="B528" s="4"/>
      <c r="K528" s="588"/>
      <c r="M528" s="12"/>
      <c r="O528" s="12"/>
      <c r="Q528" s="12"/>
      <c r="S528" s="12"/>
      <c r="U528" s="12"/>
      <c r="W528" s="12"/>
      <c r="Y528" s="12"/>
      <c r="AA528" s="12"/>
      <c r="AC528" s="12"/>
      <c r="AE528" s="12"/>
      <c r="AG528" s="12"/>
      <c r="AI528" s="12"/>
      <c r="AK528" s="12"/>
      <c r="AM528" s="12"/>
      <c r="AO528" s="12"/>
      <c r="AQ528" s="12"/>
      <c r="AS528" s="12"/>
      <c r="AU528" s="12"/>
      <c r="AW528" s="12"/>
    </row>
    <row r="529" spans="2:49" s="3" customFormat="1" ht="15" customHeight="1">
      <c r="B529" s="4"/>
      <c r="K529" s="588"/>
      <c r="M529" s="12"/>
      <c r="O529" s="12"/>
      <c r="Q529" s="12"/>
      <c r="S529" s="12"/>
      <c r="U529" s="12"/>
      <c r="W529" s="12"/>
      <c r="Y529" s="12"/>
      <c r="AA529" s="12"/>
      <c r="AC529" s="12"/>
      <c r="AE529" s="12"/>
      <c r="AG529" s="12"/>
      <c r="AI529" s="12"/>
      <c r="AK529" s="12"/>
      <c r="AM529" s="12"/>
      <c r="AO529" s="12"/>
      <c r="AQ529" s="12"/>
      <c r="AS529" s="12"/>
      <c r="AU529" s="12"/>
      <c r="AW529" s="12"/>
    </row>
    <row r="530" spans="2:49" s="3" customFormat="1" ht="15" customHeight="1">
      <c r="B530" s="4"/>
      <c r="K530" s="588"/>
      <c r="M530" s="12"/>
      <c r="O530" s="12"/>
      <c r="Q530" s="12"/>
      <c r="S530" s="12"/>
      <c r="U530" s="12"/>
      <c r="W530" s="12"/>
      <c r="Y530" s="12"/>
      <c r="AA530" s="12"/>
      <c r="AC530" s="12"/>
      <c r="AE530" s="12"/>
      <c r="AG530" s="12"/>
      <c r="AI530" s="12"/>
      <c r="AK530" s="12"/>
      <c r="AM530" s="12"/>
      <c r="AO530" s="12"/>
      <c r="AQ530" s="12"/>
      <c r="AS530" s="12"/>
      <c r="AU530" s="12"/>
      <c r="AW530" s="12"/>
    </row>
    <row r="531" spans="2:49" s="3" customFormat="1" ht="15" customHeight="1">
      <c r="B531" s="4"/>
      <c r="K531" s="588"/>
      <c r="M531" s="12"/>
      <c r="O531" s="12"/>
      <c r="Q531" s="12"/>
      <c r="S531" s="12"/>
      <c r="U531" s="12"/>
      <c r="W531" s="12"/>
      <c r="Y531" s="12"/>
      <c r="AA531" s="12"/>
      <c r="AC531" s="12"/>
      <c r="AE531" s="12"/>
      <c r="AG531" s="12"/>
      <c r="AI531" s="12"/>
      <c r="AK531" s="12"/>
      <c r="AM531" s="12"/>
      <c r="AO531" s="12"/>
      <c r="AQ531" s="12"/>
      <c r="AS531" s="12"/>
      <c r="AU531" s="12"/>
      <c r="AW531" s="12"/>
    </row>
    <row r="532" spans="2:49" s="3" customFormat="1" ht="15" customHeight="1">
      <c r="B532" s="4"/>
      <c r="K532" s="588"/>
      <c r="M532" s="12"/>
      <c r="O532" s="12"/>
      <c r="Q532" s="12"/>
      <c r="S532" s="12"/>
      <c r="U532" s="12"/>
      <c r="W532" s="12"/>
      <c r="Y532" s="12"/>
      <c r="AA532" s="12"/>
      <c r="AC532" s="12"/>
      <c r="AE532" s="12"/>
      <c r="AG532" s="12"/>
      <c r="AI532" s="12"/>
      <c r="AK532" s="12"/>
      <c r="AM532" s="12"/>
      <c r="AO532" s="12"/>
      <c r="AQ532" s="12"/>
      <c r="AS532" s="12"/>
      <c r="AU532" s="12"/>
      <c r="AW532" s="12"/>
    </row>
    <row r="533" spans="2:49" s="3" customFormat="1" ht="15" customHeight="1">
      <c r="B533" s="4"/>
      <c r="K533" s="588"/>
      <c r="M533" s="12"/>
      <c r="O533" s="12"/>
      <c r="Q533" s="12"/>
      <c r="S533" s="12"/>
      <c r="U533" s="12"/>
      <c r="W533" s="12"/>
      <c r="Y533" s="12"/>
      <c r="AA533" s="12"/>
      <c r="AC533" s="12"/>
      <c r="AE533" s="12"/>
      <c r="AG533" s="12"/>
      <c r="AI533" s="12"/>
      <c r="AK533" s="12"/>
      <c r="AM533" s="12"/>
      <c r="AO533" s="12"/>
      <c r="AQ533" s="12"/>
      <c r="AS533" s="12"/>
      <c r="AU533" s="12"/>
      <c r="AW533" s="12"/>
    </row>
    <row r="534" spans="2:49" s="3" customFormat="1" ht="15" customHeight="1">
      <c r="B534" s="4"/>
      <c r="K534" s="588"/>
      <c r="M534" s="12"/>
      <c r="O534" s="12"/>
      <c r="Q534" s="12"/>
      <c r="S534" s="12"/>
      <c r="U534" s="12"/>
      <c r="W534" s="12"/>
      <c r="Y534" s="12"/>
      <c r="AA534" s="12"/>
      <c r="AC534" s="12"/>
      <c r="AE534" s="12"/>
      <c r="AG534" s="12"/>
      <c r="AI534" s="12"/>
      <c r="AK534" s="12"/>
      <c r="AM534" s="12"/>
      <c r="AO534" s="12"/>
      <c r="AQ534" s="12"/>
      <c r="AS534" s="12"/>
      <c r="AU534" s="12"/>
      <c r="AW534" s="12"/>
    </row>
    <row r="535" spans="2:49" s="3" customFormat="1" ht="15" customHeight="1">
      <c r="B535" s="4"/>
      <c r="K535" s="588"/>
      <c r="M535" s="12"/>
      <c r="O535" s="12"/>
      <c r="Q535" s="12"/>
      <c r="S535" s="12"/>
      <c r="U535" s="12"/>
      <c r="W535" s="12"/>
      <c r="Y535" s="12"/>
      <c r="AA535" s="12"/>
      <c r="AC535" s="12"/>
      <c r="AE535" s="12"/>
      <c r="AG535" s="12"/>
      <c r="AI535" s="12"/>
      <c r="AK535" s="12"/>
      <c r="AM535" s="12"/>
      <c r="AO535" s="12"/>
      <c r="AQ535" s="12"/>
      <c r="AS535" s="12"/>
      <c r="AU535" s="12"/>
      <c r="AW535" s="12"/>
    </row>
    <row r="536" spans="2:49" s="3" customFormat="1" ht="15" customHeight="1">
      <c r="B536" s="4"/>
      <c r="K536" s="588"/>
      <c r="M536" s="12"/>
      <c r="O536" s="12"/>
      <c r="Q536" s="12"/>
      <c r="S536" s="12"/>
      <c r="U536" s="12"/>
      <c r="W536" s="12"/>
      <c r="Y536" s="12"/>
      <c r="AA536" s="12"/>
      <c r="AC536" s="12"/>
      <c r="AE536" s="12"/>
      <c r="AG536" s="12"/>
      <c r="AI536" s="12"/>
      <c r="AK536" s="12"/>
      <c r="AM536" s="12"/>
      <c r="AO536" s="12"/>
      <c r="AQ536" s="12"/>
      <c r="AS536" s="12"/>
      <c r="AU536" s="12"/>
      <c r="AW536" s="12"/>
    </row>
    <row r="537" spans="2:49" s="3" customFormat="1" ht="15" customHeight="1">
      <c r="B537" s="4"/>
      <c r="K537" s="588"/>
      <c r="M537" s="12"/>
      <c r="O537" s="12"/>
      <c r="Q537" s="12"/>
      <c r="S537" s="12"/>
      <c r="U537" s="12"/>
      <c r="W537" s="12"/>
      <c r="Y537" s="12"/>
      <c r="AA537" s="12"/>
      <c r="AC537" s="12"/>
      <c r="AE537" s="12"/>
      <c r="AG537" s="12"/>
      <c r="AI537" s="12"/>
      <c r="AK537" s="12"/>
      <c r="AM537" s="12"/>
      <c r="AO537" s="12"/>
      <c r="AQ537" s="12"/>
      <c r="AS537" s="12"/>
      <c r="AU537" s="12"/>
      <c r="AW537" s="12"/>
    </row>
    <row r="538" spans="2:49" s="3" customFormat="1" ht="15" customHeight="1">
      <c r="B538" s="4"/>
      <c r="K538" s="588"/>
      <c r="M538" s="12"/>
      <c r="O538" s="12"/>
      <c r="Q538" s="12"/>
      <c r="S538" s="12"/>
      <c r="U538" s="12"/>
      <c r="W538" s="12"/>
      <c r="Y538" s="12"/>
      <c r="AA538" s="12"/>
      <c r="AC538" s="12"/>
      <c r="AE538" s="12"/>
      <c r="AG538" s="12"/>
      <c r="AI538" s="12"/>
      <c r="AK538" s="12"/>
      <c r="AM538" s="12"/>
      <c r="AO538" s="12"/>
      <c r="AQ538" s="12"/>
      <c r="AS538" s="12"/>
      <c r="AU538" s="12"/>
      <c r="AW538" s="12"/>
    </row>
    <row r="539" spans="2:49" s="3" customFormat="1" ht="15" customHeight="1">
      <c r="B539" s="4"/>
      <c r="K539" s="588"/>
      <c r="M539" s="12"/>
      <c r="O539" s="12"/>
      <c r="Q539" s="12"/>
      <c r="S539" s="12"/>
      <c r="U539" s="12"/>
      <c r="W539" s="12"/>
      <c r="Y539" s="12"/>
      <c r="AA539" s="12"/>
      <c r="AC539" s="12"/>
      <c r="AE539" s="12"/>
      <c r="AG539" s="12"/>
      <c r="AI539" s="12"/>
      <c r="AK539" s="12"/>
      <c r="AM539" s="12"/>
      <c r="AO539" s="12"/>
      <c r="AQ539" s="12"/>
      <c r="AS539" s="12"/>
      <c r="AU539" s="12"/>
      <c r="AW539" s="12"/>
    </row>
    <row r="540" spans="2:49" s="3" customFormat="1" ht="15" customHeight="1">
      <c r="B540" s="4"/>
      <c r="K540" s="588"/>
      <c r="M540" s="12"/>
      <c r="O540" s="12"/>
      <c r="Q540" s="12"/>
      <c r="S540" s="12"/>
      <c r="U540" s="12"/>
      <c r="W540" s="12"/>
      <c r="Y540" s="12"/>
      <c r="AA540" s="12"/>
      <c r="AC540" s="12"/>
      <c r="AE540" s="12"/>
      <c r="AG540" s="12"/>
      <c r="AI540" s="12"/>
      <c r="AK540" s="12"/>
      <c r="AM540" s="12"/>
      <c r="AO540" s="12"/>
      <c r="AQ540" s="12"/>
      <c r="AS540" s="12"/>
      <c r="AU540" s="12"/>
      <c r="AW540" s="12"/>
    </row>
    <row r="541" spans="2:49" s="3" customFormat="1" ht="15" customHeight="1">
      <c r="B541" s="4"/>
      <c r="K541" s="588"/>
      <c r="M541" s="12"/>
      <c r="O541" s="12"/>
      <c r="Q541" s="12"/>
      <c r="S541" s="12"/>
      <c r="U541" s="12"/>
      <c r="W541" s="12"/>
      <c r="Y541" s="12"/>
      <c r="AA541" s="12"/>
      <c r="AC541" s="12"/>
      <c r="AE541" s="12"/>
      <c r="AG541" s="12"/>
      <c r="AI541" s="12"/>
      <c r="AK541" s="12"/>
      <c r="AM541" s="12"/>
      <c r="AO541" s="12"/>
      <c r="AQ541" s="12"/>
      <c r="AS541" s="12"/>
      <c r="AU541" s="12"/>
      <c r="AW541" s="12"/>
    </row>
    <row r="542" spans="2:49" s="3" customFormat="1" ht="15" customHeight="1">
      <c r="B542" s="4"/>
      <c r="K542" s="588"/>
      <c r="M542" s="12"/>
      <c r="O542" s="12"/>
      <c r="Q542" s="12"/>
      <c r="S542" s="12"/>
      <c r="U542" s="12"/>
      <c r="W542" s="12"/>
      <c r="Y542" s="12"/>
      <c r="AA542" s="12"/>
      <c r="AC542" s="12"/>
      <c r="AE542" s="12"/>
      <c r="AG542" s="12"/>
      <c r="AI542" s="12"/>
      <c r="AK542" s="12"/>
      <c r="AM542" s="12"/>
      <c r="AO542" s="12"/>
      <c r="AQ542" s="12"/>
      <c r="AS542" s="12"/>
      <c r="AU542" s="12"/>
      <c r="AW542" s="12"/>
    </row>
    <row r="543" spans="2:49" s="3" customFormat="1" ht="15" customHeight="1">
      <c r="B543" s="4"/>
      <c r="K543" s="588"/>
      <c r="M543" s="12"/>
      <c r="O543" s="12"/>
      <c r="Q543" s="12"/>
      <c r="S543" s="12"/>
      <c r="U543" s="12"/>
      <c r="W543" s="12"/>
      <c r="Y543" s="12"/>
      <c r="AA543" s="12"/>
      <c r="AC543" s="12"/>
      <c r="AE543" s="12"/>
      <c r="AG543" s="12"/>
      <c r="AI543" s="12"/>
      <c r="AK543" s="12"/>
      <c r="AM543" s="12"/>
      <c r="AO543" s="12"/>
      <c r="AQ543" s="12"/>
      <c r="AS543" s="12"/>
      <c r="AU543" s="12"/>
      <c r="AW543" s="12"/>
    </row>
    <row r="544" spans="2:49" s="3" customFormat="1" ht="15" customHeight="1">
      <c r="B544" s="4"/>
      <c r="K544" s="588"/>
      <c r="M544" s="12"/>
      <c r="O544" s="12"/>
      <c r="Q544" s="12"/>
      <c r="S544" s="12"/>
      <c r="U544" s="12"/>
      <c r="W544" s="12"/>
      <c r="Y544" s="12"/>
      <c r="AA544" s="12"/>
      <c r="AC544" s="12"/>
      <c r="AE544" s="12"/>
      <c r="AG544" s="12"/>
      <c r="AI544" s="12"/>
      <c r="AK544" s="12"/>
      <c r="AM544" s="12"/>
      <c r="AO544" s="12"/>
      <c r="AQ544" s="12"/>
      <c r="AS544" s="12"/>
      <c r="AU544" s="12"/>
      <c r="AW544" s="12"/>
    </row>
    <row r="545" spans="2:49" s="3" customFormat="1" ht="15" customHeight="1">
      <c r="B545" s="4"/>
      <c r="K545" s="588"/>
      <c r="M545" s="12"/>
      <c r="O545" s="12"/>
      <c r="Q545" s="12"/>
      <c r="S545" s="12"/>
      <c r="U545" s="12"/>
      <c r="W545" s="12"/>
      <c r="Y545" s="12"/>
      <c r="AA545" s="12"/>
      <c r="AC545" s="12"/>
      <c r="AE545" s="12"/>
      <c r="AG545" s="12"/>
      <c r="AI545" s="12"/>
      <c r="AK545" s="12"/>
      <c r="AM545" s="12"/>
      <c r="AO545" s="12"/>
      <c r="AQ545" s="12"/>
      <c r="AS545" s="12"/>
      <c r="AU545" s="12"/>
      <c r="AW545" s="12"/>
    </row>
    <row r="546" spans="2:49" s="3" customFormat="1" ht="15" customHeight="1">
      <c r="B546" s="4"/>
      <c r="K546" s="588"/>
      <c r="M546" s="12"/>
      <c r="O546" s="12"/>
      <c r="Q546" s="12"/>
      <c r="S546" s="12"/>
      <c r="U546" s="12"/>
      <c r="W546" s="12"/>
      <c r="Y546" s="12"/>
      <c r="AA546" s="12"/>
      <c r="AC546" s="12"/>
      <c r="AE546" s="12"/>
      <c r="AG546" s="12"/>
      <c r="AI546" s="12"/>
      <c r="AK546" s="12"/>
      <c r="AM546" s="12"/>
      <c r="AO546" s="12"/>
      <c r="AQ546" s="12"/>
      <c r="AS546" s="12"/>
      <c r="AU546" s="12"/>
      <c r="AW546" s="12"/>
    </row>
    <row r="547" spans="2:49" s="3" customFormat="1" ht="15" customHeight="1">
      <c r="B547" s="4"/>
      <c r="K547" s="588"/>
      <c r="M547" s="12"/>
      <c r="O547" s="12"/>
      <c r="Q547" s="12"/>
      <c r="S547" s="12"/>
      <c r="U547" s="12"/>
      <c r="W547" s="12"/>
      <c r="Y547" s="12"/>
      <c r="AA547" s="12"/>
      <c r="AC547" s="12"/>
      <c r="AE547" s="12"/>
      <c r="AG547" s="12"/>
      <c r="AI547" s="12"/>
      <c r="AK547" s="12"/>
      <c r="AM547" s="12"/>
      <c r="AO547" s="12"/>
      <c r="AQ547" s="12"/>
      <c r="AS547" s="12"/>
      <c r="AU547" s="12"/>
      <c r="AW547" s="12"/>
    </row>
    <row r="548" spans="2:49" s="3" customFormat="1" ht="15" customHeight="1">
      <c r="B548" s="4"/>
      <c r="K548" s="588"/>
      <c r="M548" s="12"/>
      <c r="O548" s="12"/>
      <c r="Q548" s="12"/>
      <c r="S548" s="12"/>
      <c r="U548" s="12"/>
      <c r="W548" s="12"/>
      <c r="Y548" s="12"/>
      <c r="AA548" s="12"/>
      <c r="AC548" s="12"/>
      <c r="AE548" s="12"/>
      <c r="AG548" s="12"/>
      <c r="AI548" s="12"/>
      <c r="AK548" s="12"/>
      <c r="AM548" s="12"/>
      <c r="AO548" s="12"/>
      <c r="AQ548" s="12"/>
      <c r="AS548" s="12"/>
      <c r="AU548" s="12"/>
      <c r="AW548" s="12"/>
    </row>
    <row r="549" spans="2:49" s="3" customFormat="1" ht="15" customHeight="1">
      <c r="B549" s="4"/>
      <c r="K549" s="588"/>
      <c r="M549" s="12"/>
      <c r="O549" s="12"/>
      <c r="Q549" s="12"/>
      <c r="S549" s="12"/>
      <c r="U549" s="12"/>
      <c r="W549" s="12"/>
      <c r="Y549" s="12"/>
      <c r="AA549" s="12"/>
      <c r="AC549" s="12"/>
      <c r="AE549" s="12"/>
      <c r="AG549" s="12"/>
      <c r="AI549" s="12"/>
      <c r="AK549" s="12"/>
      <c r="AM549" s="12"/>
      <c r="AO549" s="12"/>
      <c r="AQ549" s="12"/>
      <c r="AS549" s="12"/>
      <c r="AU549" s="12"/>
      <c r="AW549" s="12"/>
    </row>
    <row r="550" spans="2:49" s="3" customFormat="1" ht="15" customHeight="1">
      <c r="B550" s="4"/>
      <c r="K550" s="588"/>
      <c r="M550" s="12"/>
      <c r="O550" s="12"/>
      <c r="Q550" s="12"/>
      <c r="S550" s="12"/>
      <c r="U550" s="12"/>
      <c r="W550" s="12"/>
      <c r="Y550" s="12"/>
      <c r="AA550" s="12"/>
      <c r="AC550" s="12"/>
      <c r="AE550" s="12"/>
      <c r="AG550" s="12"/>
      <c r="AI550" s="12"/>
      <c r="AK550" s="12"/>
      <c r="AM550" s="12"/>
      <c r="AO550" s="12"/>
      <c r="AQ550" s="12"/>
      <c r="AS550" s="12"/>
      <c r="AU550" s="12"/>
      <c r="AW550" s="12"/>
    </row>
    <row r="551" spans="2:49" s="3" customFormat="1" ht="15" customHeight="1">
      <c r="B551" s="4"/>
      <c r="K551" s="588"/>
      <c r="M551" s="12"/>
      <c r="O551" s="12"/>
      <c r="Q551" s="12"/>
      <c r="S551" s="12"/>
      <c r="U551" s="12"/>
      <c r="W551" s="12"/>
      <c r="Y551" s="12"/>
      <c r="AA551" s="12"/>
      <c r="AC551" s="12"/>
      <c r="AE551" s="12"/>
      <c r="AG551" s="12"/>
      <c r="AI551" s="12"/>
      <c r="AK551" s="12"/>
      <c r="AM551" s="12"/>
      <c r="AO551" s="12"/>
      <c r="AQ551" s="12"/>
      <c r="AS551" s="12"/>
      <c r="AU551" s="12"/>
      <c r="AW551" s="12"/>
    </row>
    <row r="552" spans="2:49" s="3" customFormat="1" ht="15" customHeight="1">
      <c r="B552" s="4"/>
      <c r="K552" s="588"/>
      <c r="M552" s="12"/>
      <c r="O552" s="12"/>
      <c r="Q552" s="12"/>
      <c r="S552" s="12"/>
      <c r="U552" s="12"/>
      <c r="W552" s="12"/>
      <c r="Y552" s="12"/>
      <c r="AA552" s="12"/>
      <c r="AC552" s="12"/>
      <c r="AE552" s="12"/>
      <c r="AG552" s="12"/>
      <c r="AI552" s="12"/>
      <c r="AK552" s="12"/>
      <c r="AM552" s="12"/>
      <c r="AO552" s="12"/>
      <c r="AQ552" s="12"/>
      <c r="AS552" s="12"/>
      <c r="AU552" s="12"/>
      <c r="AW552" s="12"/>
    </row>
    <row r="553" spans="2:49" s="3" customFormat="1" ht="15" customHeight="1">
      <c r="B553" s="4"/>
      <c r="K553" s="588"/>
      <c r="M553" s="12"/>
      <c r="O553" s="12"/>
      <c r="Q553" s="12"/>
      <c r="S553" s="12"/>
      <c r="U553" s="12"/>
      <c r="W553" s="12"/>
      <c r="Y553" s="12"/>
      <c r="AA553" s="12"/>
      <c r="AC553" s="12"/>
      <c r="AE553" s="12"/>
      <c r="AG553" s="12"/>
      <c r="AI553" s="12"/>
      <c r="AK553" s="12"/>
      <c r="AM553" s="12"/>
      <c r="AO553" s="12"/>
      <c r="AQ553" s="12"/>
      <c r="AS553" s="12"/>
      <c r="AU553" s="12"/>
      <c r="AW553" s="12"/>
    </row>
    <row r="554" spans="2:49" s="3" customFormat="1" ht="15" customHeight="1">
      <c r="B554" s="4"/>
      <c r="K554" s="588"/>
      <c r="M554" s="12"/>
      <c r="O554" s="12"/>
      <c r="Q554" s="12"/>
      <c r="S554" s="12"/>
      <c r="U554" s="12"/>
      <c r="W554" s="12"/>
      <c r="Y554" s="12"/>
      <c r="AA554" s="12"/>
      <c r="AC554" s="12"/>
      <c r="AE554" s="12"/>
      <c r="AG554" s="12"/>
      <c r="AI554" s="12"/>
      <c r="AK554" s="12"/>
      <c r="AM554" s="12"/>
      <c r="AO554" s="12"/>
      <c r="AQ554" s="12"/>
      <c r="AS554" s="12"/>
      <c r="AU554" s="12"/>
      <c r="AW554" s="12"/>
    </row>
    <row r="555" spans="2:49" s="3" customFormat="1" ht="15" customHeight="1">
      <c r="B555" s="4"/>
      <c r="K555" s="588"/>
      <c r="M555" s="12"/>
      <c r="O555" s="12"/>
      <c r="Q555" s="12"/>
      <c r="S555" s="12"/>
      <c r="U555" s="12"/>
      <c r="W555" s="12"/>
      <c r="Y555" s="12"/>
      <c r="AA555" s="12"/>
      <c r="AC555" s="12"/>
      <c r="AE555" s="12"/>
      <c r="AG555" s="12"/>
      <c r="AI555" s="12"/>
      <c r="AK555" s="12"/>
      <c r="AM555" s="12"/>
      <c r="AO555" s="12"/>
      <c r="AQ555" s="12"/>
      <c r="AS555" s="12"/>
      <c r="AU555" s="12"/>
      <c r="AW555" s="12"/>
    </row>
    <row r="556" spans="2:49" s="3" customFormat="1" ht="15" customHeight="1">
      <c r="B556" s="4"/>
      <c r="K556" s="588"/>
      <c r="M556" s="12"/>
      <c r="O556" s="12"/>
      <c r="Q556" s="12"/>
      <c r="S556" s="12"/>
      <c r="U556" s="12"/>
      <c r="W556" s="12"/>
      <c r="Y556" s="12"/>
      <c r="AA556" s="12"/>
      <c r="AC556" s="12"/>
      <c r="AE556" s="12"/>
      <c r="AG556" s="12"/>
      <c r="AI556" s="12"/>
      <c r="AK556" s="12"/>
      <c r="AM556" s="12"/>
      <c r="AO556" s="12"/>
      <c r="AQ556" s="12"/>
      <c r="AS556" s="12"/>
      <c r="AU556" s="12"/>
      <c r="AW556" s="12"/>
    </row>
    <row r="557" spans="2:49" s="3" customFormat="1" ht="15" customHeight="1">
      <c r="B557" s="4"/>
      <c r="K557" s="588"/>
      <c r="M557" s="12"/>
      <c r="O557" s="12"/>
      <c r="Q557" s="12"/>
      <c r="S557" s="12"/>
      <c r="U557" s="12"/>
      <c r="W557" s="12"/>
      <c r="Y557" s="12"/>
      <c r="AA557" s="12"/>
      <c r="AC557" s="12"/>
      <c r="AE557" s="12"/>
      <c r="AG557" s="12"/>
      <c r="AI557" s="12"/>
      <c r="AK557" s="12"/>
      <c r="AM557" s="12"/>
      <c r="AO557" s="12"/>
      <c r="AQ557" s="12"/>
      <c r="AS557" s="12"/>
      <c r="AU557" s="12"/>
      <c r="AW557" s="12"/>
    </row>
    <row r="558" spans="2:49" s="3" customFormat="1" ht="15" customHeight="1">
      <c r="B558" s="4"/>
      <c r="K558" s="588"/>
      <c r="M558" s="12"/>
      <c r="O558" s="12"/>
      <c r="Q558" s="12"/>
      <c r="S558" s="12"/>
      <c r="U558" s="12"/>
      <c r="W558" s="12"/>
      <c r="Y558" s="12"/>
      <c r="AA558" s="12"/>
      <c r="AC558" s="12"/>
      <c r="AE558" s="12"/>
      <c r="AG558" s="12"/>
      <c r="AI558" s="12"/>
      <c r="AK558" s="12"/>
      <c r="AM558" s="12"/>
      <c r="AO558" s="12"/>
      <c r="AQ558" s="12"/>
      <c r="AS558" s="12"/>
      <c r="AU558" s="12"/>
      <c r="AW558" s="12"/>
    </row>
    <row r="559" spans="2:49" s="3" customFormat="1" ht="15" customHeight="1">
      <c r="B559" s="4"/>
      <c r="K559" s="588"/>
      <c r="M559" s="12"/>
      <c r="O559" s="12"/>
      <c r="Q559" s="12"/>
      <c r="S559" s="12"/>
      <c r="U559" s="12"/>
      <c r="W559" s="12"/>
      <c r="Y559" s="12"/>
      <c r="AA559" s="12"/>
      <c r="AC559" s="12"/>
      <c r="AE559" s="12"/>
      <c r="AG559" s="12"/>
      <c r="AI559" s="12"/>
      <c r="AK559" s="12"/>
      <c r="AM559" s="12"/>
      <c r="AO559" s="12"/>
      <c r="AQ559" s="12"/>
      <c r="AS559" s="12"/>
      <c r="AU559" s="12"/>
      <c r="AW559" s="12"/>
    </row>
    <row r="560" spans="2:49" s="3" customFormat="1" ht="15" customHeight="1">
      <c r="B560" s="4"/>
      <c r="K560" s="588"/>
      <c r="M560" s="12"/>
      <c r="O560" s="12"/>
      <c r="Q560" s="12"/>
      <c r="S560" s="12"/>
      <c r="U560" s="12"/>
      <c r="W560" s="12"/>
      <c r="Y560" s="12"/>
      <c r="AA560" s="12"/>
      <c r="AC560" s="12"/>
      <c r="AE560" s="12"/>
      <c r="AG560" s="12"/>
      <c r="AI560" s="12"/>
      <c r="AK560" s="12"/>
      <c r="AM560" s="12"/>
      <c r="AO560" s="12"/>
      <c r="AQ560" s="12"/>
      <c r="AS560" s="12"/>
      <c r="AU560" s="12"/>
      <c r="AW560" s="12"/>
    </row>
    <row r="561" spans="2:49" s="3" customFormat="1" ht="15" customHeight="1">
      <c r="B561" s="4"/>
      <c r="K561" s="588"/>
      <c r="M561" s="12"/>
      <c r="O561" s="12"/>
      <c r="Q561" s="12"/>
      <c r="S561" s="12"/>
      <c r="U561" s="12"/>
      <c r="W561" s="12"/>
      <c r="Y561" s="12"/>
      <c r="AA561" s="12"/>
      <c r="AC561" s="12"/>
      <c r="AE561" s="12"/>
      <c r="AG561" s="12"/>
      <c r="AI561" s="12"/>
      <c r="AK561" s="12"/>
      <c r="AM561" s="12"/>
      <c r="AO561" s="12"/>
      <c r="AQ561" s="12"/>
      <c r="AS561" s="12"/>
      <c r="AU561" s="12"/>
      <c r="AW561" s="12"/>
    </row>
    <row r="562" spans="2:49" s="3" customFormat="1" ht="15" customHeight="1">
      <c r="B562" s="4"/>
      <c r="K562" s="588"/>
      <c r="M562" s="12"/>
      <c r="O562" s="12"/>
      <c r="Q562" s="12"/>
      <c r="S562" s="12"/>
      <c r="U562" s="12"/>
      <c r="W562" s="12"/>
      <c r="Y562" s="12"/>
      <c r="AA562" s="12"/>
      <c r="AC562" s="12"/>
      <c r="AE562" s="12"/>
      <c r="AG562" s="12"/>
      <c r="AI562" s="12"/>
      <c r="AK562" s="12"/>
      <c r="AM562" s="12"/>
      <c r="AO562" s="12"/>
      <c r="AQ562" s="12"/>
      <c r="AS562" s="12"/>
      <c r="AU562" s="12"/>
      <c r="AW562" s="12"/>
    </row>
    <row r="563" spans="2:49" s="3" customFormat="1" ht="15" customHeight="1">
      <c r="B563" s="4"/>
      <c r="K563" s="588"/>
      <c r="M563" s="12"/>
      <c r="O563" s="12"/>
      <c r="Q563" s="12"/>
      <c r="S563" s="12"/>
      <c r="U563" s="12"/>
      <c r="W563" s="12"/>
      <c r="Y563" s="12"/>
      <c r="AA563" s="12"/>
      <c r="AC563" s="12"/>
      <c r="AE563" s="12"/>
      <c r="AG563" s="12"/>
      <c r="AI563" s="12"/>
      <c r="AK563" s="12"/>
      <c r="AM563" s="12"/>
      <c r="AO563" s="12"/>
      <c r="AQ563" s="12"/>
      <c r="AS563" s="12"/>
      <c r="AU563" s="12"/>
      <c r="AW563" s="12"/>
    </row>
    <row r="564" spans="2:49" s="3" customFormat="1" ht="15" customHeight="1">
      <c r="B564" s="4"/>
      <c r="K564" s="588"/>
      <c r="M564" s="12"/>
      <c r="O564" s="12"/>
      <c r="Q564" s="12"/>
      <c r="S564" s="12"/>
      <c r="U564" s="12"/>
      <c r="W564" s="12"/>
      <c r="Y564" s="12"/>
      <c r="AA564" s="12"/>
      <c r="AC564" s="12"/>
      <c r="AE564" s="12"/>
      <c r="AG564" s="12"/>
      <c r="AI564" s="12"/>
      <c r="AK564" s="12"/>
      <c r="AM564" s="12"/>
      <c r="AO564" s="12"/>
      <c r="AQ564" s="12"/>
      <c r="AS564" s="12"/>
      <c r="AU564" s="12"/>
      <c r="AW564" s="12"/>
    </row>
    <row r="565" spans="2:49" s="3" customFormat="1" ht="15" customHeight="1">
      <c r="B565" s="4"/>
      <c r="K565" s="588"/>
      <c r="M565" s="12"/>
      <c r="O565" s="12"/>
      <c r="Q565" s="12"/>
      <c r="S565" s="12"/>
      <c r="U565" s="12"/>
      <c r="W565" s="12"/>
      <c r="Y565" s="12"/>
      <c r="AA565" s="12"/>
      <c r="AC565" s="12"/>
      <c r="AE565" s="12"/>
      <c r="AG565" s="12"/>
      <c r="AI565" s="12"/>
      <c r="AK565" s="12"/>
      <c r="AM565" s="12"/>
      <c r="AO565" s="12"/>
      <c r="AQ565" s="12"/>
      <c r="AS565" s="12"/>
      <c r="AU565" s="12"/>
      <c r="AW565" s="12"/>
    </row>
    <row r="566" spans="2:49" s="3" customFormat="1" ht="15" customHeight="1">
      <c r="B566" s="4"/>
      <c r="K566" s="588"/>
      <c r="M566" s="12"/>
      <c r="O566" s="12"/>
      <c r="Q566" s="12"/>
      <c r="S566" s="12"/>
      <c r="U566" s="12"/>
      <c r="W566" s="12"/>
      <c r="Y566" s="12"/>
      <c r="AA566" s="12"/>
      <c r="AC566" s="12"/>
      <c r="AE566" s="12"/>
      <c r="AG566" s="12"/>
      <c r="AI566" s="12"/>
      <c r="AK566" s="12"/>
      <c r="AM566" s="12"/>
      <c r="AO566" s="12"/>
      <c r="AQ566" s="12"/>
      <c r="AS566" s="12"/>
      <c r="AU566" s="12"/>
      <c r="AW566" s="12"/>
    </row>
    <row r="567" spans="2:49" s="3" customFormat="1" ht="15" customHeight="1">
      <c r="B567" s="4"/>
      <c r="K567" s="588"/>
      <c r="M567" s="12"/>
      <c r="O567" s="12"/>
      <c r="Q567" s="12"/>
      <c r="S567" s="12"/>
      <c r="U567" s="12"/>
      <c r="W567" s="12"/>
      <c r="Y567" s="12"/>
      <c r="AA567" s="12"/>
      <c r="AC567" s="12"/>
      <c r="AE567" s="12"/>
      <c r="AG567" s="12"/>
      <c r="AI567" s="12"/>
      <c r="AK567" s="12"/>
      <c r="AM567" s="12"/>
      <c r="AO567" s="12"/>
      <c r="AQ567" s="12"/>
      <c r="AS567" s="12"/>
      <c r="AU567" s="12"/>
      <c r="AW567" s="12"/>
    </row>
    <row r="568" spans="2:49" s="3" customFormat="1" ht="15" customHeight="1">
      <c r="B568" s="4"/>
      <c r="K568" s="588"/>
      <c r="M568" s="12"/>
      <c r="O568" s="12"/>
      <c r="Q568" s="12"/>
      <c r="S568" s="12"/>
      <c r="U568" s="12"/>
      <c r="W568" s="12"/>
      <c r="Y568" s="12"/>
      <c r="AA568" s="12"/>
      <c r="AC568" s="12"/>
      <c r="AE568" s="12"/>
      <c r="AG568" s="12"/>
      <c r="AI568" s="12"/>
      <c r="AK568" s="12"/>
      <c r="AM568" s="12"/>
      <c r="AO568" s="12"/>
      <c r="AQ568" s="12"/>
      <c r="AS568" s="12"/>
      <c r="AU568" s="12"/>
      <c r="AW568" s="12"/>
    </row>
    <row r="569" spans="2:49" s="3" customFormat="1" ht="15" customHeight="1">
      <c r="B569" s="4"/>
      <c r="K569" s="588"/>
      <c r="M569" s="12"/>
      <c r="O569" s="12"/>
      <c r="Q569" s="12"/>
      <c r="S569" s="12"/>
      <c r="U569" s="12"/>
      <c r="W569" s="12"/>
      <c r="Y569" s="12"/>
      <c r="AA569" s="12"/>
      <c r="AC569" s="12"/>
      <c r="AE569" s="12"/>
      <c r="AG569" s="12"/>
      <c r="AI569" s="12"/>
      <c r="AK569" s="12"/>
      <c r="AM569" s="12"/>
      <c r="AO569" s="12"/>
      <c r="AQ569" s="12"/>
      <c r="AS569" s="12"/>
      <c r="AU569" s="12"/>
      <c r="AW569" s="12"/>
    </row>
    <row r="570" spans="2:49" s="3" customFormat="1" ht="15" customHeight="1">
      <c r="B570" s="4"/>
      <c r="K570" s="588"/>
      <c r="M570" s="12"/>
      <c r="O570" s="12"/>
      <c r="Q570" s="12"/>
      <c r="S570" s="12"/>
      <c r="U570" s="12"/>
      <c r="W570" s="12"/>
      <c r="Y570" s="12"/>
      <c r="AA570" s="12"/>
      <c r="AC570" s="12"/>
      <c r="AE570" s="12"/>
      <c r="AG570" s="12"/>
      <c r="AI570" s="12"/>
      <c r="AK570" s="12"/>
      <c r="AM570" s="12"/>
      <c r="AO570" s="12"/>
      <c r="AQ570" s="12"/>
      <c r="AS570" s="12"/>
      <c r="AU570" s="12"/>
      <c r="AW570" s="12"/>
    </row>
    <row r="571" spans="2:49" s="3" customFormat="1" ht="15" customHeight="1">
      <c r="B571" s="4"/>
      <c r="K571" s="588"/>
      <c r="M571" s="12"/>
      <c r="O571" s="12"/>
      <c r="Q571" s="12"/>
      <c r="S571" s="12"/>
      <c r="U571" s="12"/>
      <c r="W571" s="12"/>
      <c r="Y571" s="12"/>
      <c r="AA571" s="12"/>
      <c r="AC571" s="12"/>
      <c r="AE571" s="12"/>
      <c r="AG571" s="12"/>
      <c r="AI571" s="12"/>
      <c r="AK571" s="12"/>
      <c r="AM571" s="12"/>
      <c r="AO571" s="12"/>
      <c r="AQ571" s="12"/>
      <c r="AS571" s="12"/>
      <c r="AU571" s="12"/>
      <c r="AW571" s="12"/>
    </row>
    <row r="572" spans="2:49" s="3" customFormat="1" ht="15" customHeight="1">
      <c r="B572" s="4"/>
      <c r="K572" s="588"/>
      <c r="M572" s="12"/>
      <c r="O572" s="12"/>
      <c r="Q572" s="12"/>
      <c r="S572" s="12"/>
      <c r="U572" s="12"/>
      <c r="W572" s="12"/>
      <c r="Y572" s="12"/>
      <c r="AA572" s="12"/>
      <c r="AC572" s="12"/>
      <c r="AE572" s="12"/>
      <c r="AG572" s="12"/>
      <c r="AI572" s="12"/>
      <c r="AK572" s="12"/>
      <c r="AM572" s="12"/>
      <c r="AO572" s="12"/>
      <c r="AQ572" s="12"/>
      <c r="AS572" s="12"/>
      <c r="AU572" s="12"/>
      <c r="AW572" s="12"/>
    </row>
    <row r="573" spans="2:49" s="3" customFormat="1" ht="15" customHeight="1">
      <c r="B573" s="4"/>
      <c r="K573" s="588"/>
      <c r="M573" s="12"/>
      <c r="O573" s="12"/>
      <c r="Q573" s="12"/>
      <c r="S573" s="12"/>
      <c r="U573" s="12"/>
      <c r="W573" s="12"/>
      <c r="Y573" s="12"/>
      <c r="AA573" s="12"/>
      <c r="AC573" s="12"/>
      <c r="AE573" s="12"/>
      <c r="AG573" s="12"/>
      <c r="AI573" s="12"/>
      <c r="AK573" s="12"/>
      <c r="AM573" s="12"/>
      <c r="AO573" s="12"/>
      <c r="AQ573" s="12"/>
      <c r="AS573" s="12"/>
      <c r="AU573" s="12"/>
      <c r="AW573" s="12"/>
    </row>
    <row r="574" spans="2:49" s="3" customFormat="1" ht="15" customHeight="1">
      <c r="B574" s="4"/>
      <c r="K574" s="588"/>
      <c r="M574" s="12"/>
      <c r="O574" s="12"/>
      <c r="Q574" s="12"/>
      <c r="S574" s="12"/>
      <c r="U574" s="12"/>
      <c r="W574" s="12"/>
      <c r="Y574" s="12"/>
      <c r="AA574" s="12"/>
      <c r="AC574" s="12"/>
      <c r="AE574" s="12"/>
      <c r="AG574" s="12"/>
      <c r="AI574" s="12"/>
      <c r="AK574" s="12"/>
      <c r="AM574" s="12"/>
      <c r="AO574" s="12"/>
      <c r="AQ574" s="12"/>
      <c r="AS574" s="12"/>
      <c r="AU574" s="12"/>
      <c r="AW574" s="12"/>
    </row>
    <row r="575" spans="2:49" s="3" customFormat="1" ht="15" customHeight="1">
      <c r="B575" s="4"/>
      <c r="K575" s="588"/>
      <c r="M575" s="12"/>
      <c r="O575" s="12"/>
      <c r="Q575" s="12"/>
      <c r="S575" s="12"/>
      <c r="U575" s="12"/>
      <c r="W575" s="12"/>
      <c r="Y575" s="12"/>
      <c r="AA575" s="12"/>
      <c r="AC575" s="12"/>
      <c r="AE575" s="12"/>
      <c r="AG575" s="12"/>
      <c r="AI575" s="12"/>
      <c r="AK575" s="12"/>
      <c r="AM575" s="12"/>
      <c r="AO575" s="12"/>
      <c r="AQ575" s="12"/>
      <c r="AS575" s="12"/>
      <c r="AU575" s="12"/>
      <c r="AW575" s="12"/>
    </row>
    <row r="576" spans="2:49" s="3" customFormat="1" ht="15" customHeight="1">
      <c r="B576" s="4"/>
      <c r="K576" s="588"/>
      <c r="M576" s="12"/>
      <c r="O576" s="12"/>
      <c r="Q576" s="12"/>
      <c r="S576" s="12"/>
      <c r="U576" s="12"/>
      <c r="W576" s="12"/>
      <c r="Y576" s="12"/>
      <c r="AA576" s="12"/>
      <c r="AC576" s="12"/>
      <c r="AE576" s="12"/>
      <c r="AG576" s="12"/>
      <c r="AI576" s="12"/>
      <c r="AK576" s="12"/>
      <c r="AM576" s="12"/>
      <c r="AO576" s="12"/>
      <c r="AQ576" s="12"/>
      <c r="AS576" s="12"/>
      <c r="AU576" s="12"/>
      <c r="AW576" s="12"/>
    </row>
    <row r="577" spans="2:49" s="3" customFormat="1" ht="15" customHeight="1">
      <c r="B577" s="4"/>
      <c r="K577" s="588"/>
      <c r="M577" s="12"/>
      <c r="O577" s="12"/>
      <c r="Q577" s="12"/>
      <c r="S577" s="12"/>
      <c r="U577" s="12"/>
      <c r="W577" s="12"/>
      <c r="Y577" s="12"/>
      <c r="AA577" s="12"/>
      <c r="AC577" s="12"/>
      <c r="AE577" s="12"/>
      <c r="AG577" s="12"/>
      <c r="AI577" s="12"/>
      <c r="AK577" s="12"/>
      <c r="AM577" s="12"/>
      <c r="AO577" s="12"/>
      <c r="AQ577" s="12"/>
      <c r="AS577" s="12"/>
      <c r="AU577" s="12"/>
      <c r="AW577" s="12"/>
    </row>
    <row r="578" spans="2:49" s="3" customFormat="1" ht="15" customHeight="1">
      <c r="B578" s="4"/>
      <c r="K578" s="588"/>
      <c r="M578" s="12"/>
      <c r="O578" s="12"/>
      <c r="Q578" s="12"/>
      <c r="S578" s="12"/>
      <c r="U578" s="12"/>
      <c r="W578" s="12"/>
      <c r="Y578" s="12"/>
      <c r="AA578" s="12"/>
      <c r="AC578" s="12"/>
      <c r="AE578" s="12"/>
      <c r="AG578" s="12"/>
      <c r="AI578" s="12"/>
      <c r="AK578" s="12"/>
      <c r="AM578" s="12"/>
      <c r="AO578" s="12"/>
      <c r="AQ578" s="12"/>
      <c r="AS578" s="12"/>
      <c r="AU578" s="12"/>
      <c r="AW578" s="12"/>
    </row>
    <row r="579" spans="2:49" s="3" customFormat="1" ht="15" customHeight="1">
      <c r="B579" s="4"/>
      <c r="K579" s="588"/>
      <c r="M579" s="12"/>
      <c r="O579" s="12"/>
      <c r="Q579" s="12"/>
      <c r="S579" s="12"/>
      <c r="U579" s="12"/>
      <c r="W579" s="12"/>
      <c r="Y579" s="12"/>
      <c r="AA579" s="12"/>
      <c r="AC579" s="12"/>
      <c r="AE579" s="12"/>
      <c r="AG579" s="12"/>
      <c r="AI579" s="12"/>
      <c r="AK579" s="12"/>
      <c r="AM579" s="12"/>
      <c r="AO579" s="12"/>
      <c r="AQ579" s="12"/>
      <c r="AS579" s="12"/>
      <c r="AU579" s="12"/>
      <c r="AW579" s="12"/>
    </row>
    <row r="580" spans="2:49" s="3" customFormat="1" ht="15" customHeight="1">
      <c r="B580" s="4"/>
      <c r="K580" s="588"/>
      <c r="M580" s="12"/>
      <c r="O580" s="12"/>
      <c r="Q580" s="12"/>
      <c r="S580" s="12"/>
      <c r="U580" s="12"/>
      <c r="W580" s="12"/>
      <c r="Y580" s="12"/>
      <c r="AA580" s="12"/>
      <c r="AC580" s="12"/>
      <c r="AE580" s="12"/>
      <c r="AG580" s="12"/>
      <c r="AI580" s="12"/>
      <c r="AK580" s="12"/>
      <c r="AM580" s="12"/>
      <c r="AO580" s="12"/>
      <c r="AQ580" s="12"/>
      <c r="AS580" s="12"/>
      <c r="AU580" s="12"/>
      <c r="AW580" s="12"/>
    </row>
    <row r="581" spans="2:49" s="3" customFormat="1" ht="15" customHeight="1">
      <c r="B581" s="4"/>
      <c r="K581" s="588"/>
      <c r="M581" s="12"/>
      <c r="O581" s="12"/>
      <c r="Q581" s="12"/>
      <c r="S581" s="12"/>
      <c r="U581" s="12"/>
      <c r="W581" s="12"/>
      <c r="Y581" s="12"/>
      <c r="AA581" s="12"/>
      <c r="AC581" s="12"/>
      <c r="AE581" s="12"/>
      <c r="AG581" s="12"/>
      <c r="AI581" s="12"/>
      <c r="AK581" s="12"/>
      <c r="AM581" s="12"/>
      <c r="AO581" s="12"/>
      <c r="AQ581" s="12"/>
      <c r="AS581" s="12"/>
      <c r="AU581" s="12"/>
      <c r="AW581" s="12"/>
    </row>
    <row r="582" spans="2:49" s="3" customFormat="1" ht="15" customHeight="1">
      <c r="B582" s="4"/>
      <c r="K582" s="588"/>
      <c r="M582" s="12"/>
      <c r="O582" s="12"/>
      <c r="Q582" s="12"/>
      <c r="S582" s="12"/>
      <c r="U582" s="12"/>
      <c r="W582" s="12"/>
      <c r="Y582" s="12"/>
      <c r="AA582" s="12"/>
      <c r="AC582" s="12"/>
      <c r="AE582" s="12"/>
      <c r="AG582" s="12"/>
      <c r="AI582" s="12"/>
      <c r="AK582" s="12"/>
      <c r="AM582" s="12"/>
      <c r="AO582" s="12"/>
      <c r="AQ582" s="12"/>
      <c r="AS582" s="12"/>
      <c r="AU582" s="12"/>
      <c r="AW582" s="12"/>
    </row>
    <row r="583" spans="2:49" s="3" customFormat="1" ht="15" customHeight="1">
      <c r="B583" s="4"/>
      <c r="K583" s="588"/>
      <c r="M583" s="12"/>
      <c r="O583" s="12"/>
      <c r="Q583" s="12"/>
      <c r="S583" s="12"/>
      <c r="U583" s="12"/>
      <c r="W583" s="12"/>
      <c r="Y583" s="12"/>
      <c r="AA583" s="12"/>
      <c r="AC583" s="12"/>
      <c r="AE583" s="12"/>
      <c r="AG583" s="12"/>
      <c r="AI583" s="12"/>
      <c r="AK583" s="12"/>
      <c r="AM583" s="12"/>
      <c r="AO583" s="12"/>
      <c r="AQ583" s="12"/>
      <c r="AS583" s="12"/>
      <c r="AU583" s="12"/>
      <c r="AW583" s="12"/>
    </row>
    <row r="584" spans="2:49" s="3" customFormat="1" ht="15" customHeight="1">
      <c r="B584" s="4"/>
      <c r="K584" s="588"/>
      <c r="M584" s="12"/>
      <c r="O584" s="12"/>
      <c r="Q584" s="12"/>
      <c r="S584" s="12"/>
      <c r="U584" s="12"/>
      <c r="W584" s="12"/>
      <c r="Y584" s="12"/>
      <c r="AA584" s="12"/>
      <c r="AC584" s="12"/>
      <c r="AE584" s="12"/>
      <c r="AG584" s="12"/>
      <c r="AI584" s="12"/>
      <c r="AK584" s="12"/>
      <c r="AM584" s="12"/>
      <c r="AO584" s="12"/>
      <c r="AQ584" s="12"/>
      <c r="AS584" s="12"/>
      <c r="AU584" s="12"/>
      <c r="AW584" s="12"/>
    </row>
    <row r="585" spans="2:49" s="3" customFormat="1" ht="15" customHeight="1">
      <c r="B585" s="4"/>
      <c r="K585" s="588"/>
      <c r="M585" s="12"/>
      <c r="O585" s="12"/>
      <c r="Q585" s="12"/>
      <c r="S585" s="12"/>
      <c r="U585" s="12"/>
      <c r="W585" s="12"/>
      <c r="Y585" s="12"/>
      <c r="AA585" s="12"/>
      <c r="AC585" s="12"/>
      <c r="AE585" s="12"/>
      <c r="AG585" s="12"/>
      <c r="AI585" s="12"/>
      <c r="AK585" s="12"/>
      <c r="AM585" s="12"/>
      <c r="AO585" s="12"/>
      <c r="AQ585" s="12"/>
      <c r="AS585" s="12"/>
      <c r="AU585" s="12"/>
      <c r="AW585" s="12"/>
    </row>
    <row r="586" spans="2:49" s="3" customFormat="1" ht="15" customHeight="1">
      <c r="B586" s="4"/>
      <c r="K586" s="588"/>
      <c r="M586" s="12"/>
      <c r="O586" s="12"/>
      <c r="Q586" s="12"/>
      <c r="S586" s="12"/>
      <c r="U586" s="12"/>
      <c r="W586" s="12"/>
      <c r="Y586" s="12"/>
      <c r="AA586" s="12"/>
      <c r="AC586" s="12"/>
      <c r="AE586" s="12"/>
      <c r="AG586" s="12"/>
      <c r="AI586" s="12"/>
      <c r="AK586" s="12"/>
      <c r="AM586" s="12"/>
      <c r="AO586" s="12"/>
      <c r="AQ586" s="12"/>
      <c r="AS586" s="12"/>
      <c r="AU586" s="12"/>
      <c r="AW586" s="12"/>
    </row>
    <row r="587" spans="2:49" s="3" customFormat="1" ht="15" customHeight="1">
      <c r="B587" s="4"/>
      <c r="K587" s="588"/>
      <c r="M587" s="12"/>
      <c r="O587" s="12"/>
      <c r="Q587" s="12"/>
      <c r="S587" s="12"/>
      <c r="U587" s="12"/>
      <c r="W587" s="12"/>
      <c r="Y587" s="12"/>
      <c r="AA587" s="12"/>
      <c r="AC587" s="12"/>
      <c r="AE587" s="12"/>
      <c r="AG587" s="12"/>
      <c r="AI587" s="12"/>
      <c r="AK587" s="12"/>
      <c r="AM587" s="12"/>
      <c r="AO587" s="12"/>
      <c r="AQ587" s="12"/>
      <c r="AS587" s="12"/>
      <c r="AU587" s="12"/>
      <c r="AW587" s="12"/>
    </row>
    <row r="588" spans="2:49" s="3" customFormat="1" ht="15" customHeight="1">
      <c r="B588" s="4"/>
      <c r="K588" s="588"/>
      <c r="M588" s="12"/>
      <c r="O588" s="12"/>
      <c r="Q588" s="12"/>
      <c r="S588" s="12"/>
      <c r="U588" s="12"/>
      <c r="W588" s="12"/>
      <c r="Y588" s="12"/>
      <c r="AA588" s="12"/>
      <c r="AC588" s="12"/>
      <c r="AE588" s="12"/>
      <c r="AG588" s="12"/>
      <c r="AI588" s="12"/>
      <c r="AK588" s="12"/>
      <c r="AM588" s="12"/>
      <c r="AO588" s="12"/>
      <c r="AQ588" s="12"/>
      <c r="AS588" s="12"/>
      <c r="AU588" s="12"/>
      <c r="AW588" s="12"/>
    </row>
    <row r="589" spans="2:49" s="3" customFormat="1" ht="15" customHeight="1">
      <c r="B589" s="4"/>
      <c r="K589" s="588"/>
      <c r="M589" s="12"/>
      <c r="O589" s="12"/>
      <c r="Q589" s="12"/>
      <c r="S589" s="12"/>
      <c r="U589" s="12"/>
      <c r="W589" s="12"/>
      <c r="Y589" s="12"/>
      <c r="AA589" s="12"/>
      <c r="AC589" s="12"/>
      <c r="AE589" s="12"/>
      <c r="AG589" s="12"/>
      <c r="AI589" s="12"/>
      <c r="AK589" s="12"/>
      <c r="AM589" s="12"/>
      <c r="AO589" s="12"/>
      <c r="AQ589" s="12"/>
      <c r="AS589" s="12"/>
      <c r="AU589" s="12"/>
      <c r="AW589" s="12"/>
    </row>
    <row r="590" spans="2:49" s="3" customFormat="1" ht="15" customHeight="1">
      <c r="B590" s="4"/>
      <c r="K590" s="588"/>
      <c r="M590" s="12"/>
      <c r="O590" s="12"/>
      <c r="Q590" s="12"/>
      <c r="S590" s="12"/>
      <c r="U590" s="12"/>
      <c r="W590" s="12"/>
      <c r="Y590" s="12"/>
      <c r="AA590" s="12"/>
      <c r="AC590" s="12"/>
      <c r="AE590" s="12"/>
      <c r="AG590" s="12"/>
      <c r="AI590" s="12"/>
      <c r="AK590" s="12"/>
      <c r="AM590" s="12"/>
      <c r="AO590" s="12"/>
      <c r="AQ590" s="12"/>
      <c r="AS590" s="12"/>
      <c r="AU590" s="12"/>
      <c r="AW590" s="12"/>
    </row>
    <row r="591" spans="2:49" s="3" customFormat="1" ht="15" customHeight="1">
      <c r="B591" s="4"/>
      <c r="K591" s="588"/>
      <c r="M591" s="12"/>
      <c r="O591" s="12"/>
      <c r="Q591" s="12"/>
      <c r="S591" s="12"/>
      <c r="U591" s="12"/>
      <c r="W591" s="12"/>
      <c r="Y591" s="12"/>
      <c r="AA591" s="12"/>
      <c r="AC591" s="12"/>
      <c r="AE591" s="12"/>
      <c r="AG591" s="12"/>
      <c r="AI591" s="12"/>
      <c r="AK591" s="12"/>
      <c r="AM591" s="12"/>
      <c r="AO591" s="12"/>
      <c r="AQ591" s="12"/>
      <c r="AS591" s="12"/>
      <c r="AU591" s="12"/>
      <c r="AW591" s="12"/>
    </row>
    <row r="592" spans="2:49" s="3" customFormat="1" ht="15" customHeight="1">
      <c r="B592" s="4"/>
      <c r="K592" s="588"/>
      <c r="M592" s="12"/>
      <c r="O592" s="12"/>
      <c r="Q592" s="12"/>
      <c r="S592" s="12"/>
      <c r="U592" s="12"/>
      <c r="W592" s="12"/>
      <c r="Y592" s="12"/>
      <c r="AA592" s="12"/>
      <c r="AC592" s="12"/>
      <c r="AE592" s="12"/>
      <c r="AG592" s="12"/>
      <c r="AI592" s="12"/>
      <c r="AK592" s="12"/>
      <c r="AM592" s="12"/>
      <c r="AO592" s="12"/>
      <c r="AQ592" s="12"/>
      <c r="AS592" s="12"/>
      <c r="AU592" s="12"/>
      <c r="AW592" s="12"/>
    </row>
    <row r="593" spans="2:49" s="3" customFormat="1" ht="15" customHeight="1">
      <c r="B593" s="4"/>
      <c r="K593" s="588"/>
      <c r="M593" s="12"/>
      <c r="O593" s="12"/>
      <c r="Q593" s="12"/>
      <c r="S593" s="12"/>
      <c r="U593" s="12"/>
      <c r="W593" s="12"/>
      <c r="Y593" s="12"/>
      <c r="AA593" s="12"/>
      <c r="AC593" s="12"/>
      <c r="AE593" s="12"/>
      <c r="AG593" s="12"/>
      <c r="AI593" s="12"/>
      <c r="AK593" s="12"/>
      <c r="AM593" s="12"/>
      <c r="AO593" s="12"/>
      <c r="AQ593" s="12"/>
      <c r="AS593" s="12"/>
      <c r="AU593" s="12"/>
      <c r="AW593" s="12"/>
    </row>
    <row r="594" spans="2:49" s="3" customFormat="1" ht="15" customHeight="1">
      <c r="B594" s="4"/>
      <c r="K594" s="588"/>
      <c r="M594" s="12"/>
      <c r="O594" s="12"/>
      <c r="Q594" s="12"/>
      <c r="S594" s="12"/>
      <c r="U594" s="12"/>
      <c r="W594" s="12"/>
      <c r="Y594" s="12"/>
      <c r="AA594" s="12"/>
      <c r="AC594" s="12"/>
      <c r="AE594" s="12"/>
      <c r="AG594" s="12"/>
      <c r="AI594" s="12"/>
      <c r="AK594" s="12"/>
      <c r="AM594" s="12"/>
      <c r="AO594" s="12"/>
      <c r="AQ594" s="12"/>
      <c r="AS594" s="12"/>
      <c r="AU594" s="12"/>
      <c r="AW594" s="12"/>
    </row>
    <row r="595" spans="2:49" s="3" customFormat="1" ht="15" customHeight="1">
      <c r="B595" s="4"/>
      <c r="K595" s="588"/>
      <c r="M595" s="12"/>
      <c r="O595" s="12"/>
      <c r="Q595" s="12"/>
      <c r="S595" s="12"/>
      <c r="U595" s="12"/>
      <c r="W595" s="12"/>
      <c r="Y595" s="12"/>
      <c r="AA595" s="12"/>
      <c r="AC595" s="12"/>
      <c r="AE595" s="12"/>
      <c r="AG595" s="12"/>
      <c r="AI595" s="12"/>
      <c r="AK595" s="12"/>
      <c r="AM595" s="12"/>
      <c r="AO595" s="12"/>
      <c r="AQ595" s="12"/>
      <c r="AS595" s="12"/>
      <c r="AU595" s="12"/>
      <c r="AW595" s="12"/>
    </row>
    <row r="596" spans="2:49" s="3" customFormat="1" ht="15" customHeight="1">
      <c r="B596" s="4"/>
      <c r="K596" s="588"/>
      <c r="M596" s="12"/>
      <c r="O596" s="12"/>
      <c r="Q596" s="12"/>
      <c r="S596" s="12"/>
      <c r="U596" s="12"/>
      <c r="W596" s="12"/>
      <c r="Y596" s="12"/>
      <c r="AA596" s="12"/>
      <c r="AC596" s="12"/>
      <c r="AE596" s="12"/>
      <c r="AG596" s="12"/>
      <c r="AI596" s="12"/>
      <c r="AK596" s="12"/>
      <c r="AM596" s="12"/>
      <c r="AO596" s="12"/>
      <c r="AQ596" s="12"/>
      <c r="AS596" s="12"/>
      <c r="AU596" s="12"/>
      <c r="AW596" s="12"/>
    </row>
    <row r="597" spans="2:49" s="3" customFormat="1" ht="15" customHeight="1">
      <c r="B597" s="4"/>
      <c r="K597" s="588"/>
      <c r="M597" s="12"/>
      <c r="O597" s="12"/>
      <c r="Q597" s="12"/>
      <c r="S597" s="12"/>
      <c r="U597" s="12"/>
      <c r="W597" s="12"/>
      <c r="Y597" s="12"/>
      <c r="AA597" s="12"/>
      <c r="AC597" s="12"/>
      <c r="AE597" s="12"/>
      <c r="AG597" s="12"/>
      <c r="AI597" s="12"/>
      <c r="AK597" s="12"/>
      <c r="AM597" s="12"/>
      <c r="AO597" s="12"/>
      <c r="AQ597" s="12"/>
      <c r="AS597" s="12"/>
      <c r="AU597" s="12"/>
      <c r="AW597" s="12"/>
    </row>
    <row r="598" spans="2:49" s="3" customFormat="1" ht="15" customHeight="1">
      <c r="B598" s="4"/>
      <c r="K598" s="588"/>
      <c r="M598" s="12"/>
      <c r="O598" s="12"/>
      <c r="Q598" s="12"/>
      <c r="S598" s="12"/>
      <c r="U598" s="12"/>
      <c r="W598" s="12"/>
      <c r="Y598" s="12"/>
      <c r="AA598" s="12"/>
      <c r="AC598" s="12"/>
      <c r="AE598" s="12"/>
      <c r="AG598" s="12"/>
      <c r="AI598" s="12"/>
      <c r="AK598" s="12"/>
      <c r="AM598" s="12"/>
      <c r="AO598" s="12"/>
      <c r="AQ598" s="12"/>
      <c r="AS598" s="12"/>
      <c r="AU598" s="12"/>
      <c r="AW598" s="12"/>
    </row>
    <row r="599" spans="2:49" s="3" customFormat="1" ht="15" customHeight="1">
      <c r="B599" s="4"/>
      <c r="K599" s="588"/>
      <c r="M599" s="12"/>
      <c r="O599" s="12"/>
      <c r="Q599" s="12"/>
      <c r="S599" s="12"/>
      <c r="U599" s="12"/>
      <c r="W599" s="12"/>
      <c r="Y599" s="12"/>
      <c r="AA599" s="12"/>
      <c r="AC599" s="12"/>
      <c r="AE599" s="12"/>
      <c r="AG599" s="12"/>
      <c r="AI599" s="12"/>
      <c r="AK599" s="12"/>
      <c r="AM599" s="12"/>
      <c r="AO599" s="12"/>
      <c r="AQ599" s="12"/>
      <c r="AS599" s="12"/>
      <c r="AU599" s="12"/>
      <c r="AW599" s="12"/>
    </row>
    <row r="600" spans="2:49" s="3" customFormat="1" ht="15" customHeight="1">
      <c r="B600" s="4"/>
      <c r="K600" s="588"/>
      <c r="M600" s="12"/>
      <c r="O600" s="12"/>
      <c r="Q600" s="12"/>
      <c r="S600" s="12"/>
      <c r="U600" s="12"/>
      <c r="W600" s="12"/>
      <c r="Y600" s="12"/>
      <c r="AA600" s="12"/>
      <c r="AC600" s="12"/>
      <c r="AE600" s="12"/>
      <c r="AG600" s="12"/>
      <c r="AI600" s="12"/>
      <c r="AK600" s="12"/>
      <c r="AM600" s="12"/>
      <c r="AO600" s="12"/>
      <c r="AQ600" s="12"/>
      <c r="AS600" s="12"/>
      <c r="AU600" s="12"/>
      <c r="AW600" s="12"/>
    </row>
    <row r="601" spans="2:49" s="3" customFormat="1" ht="15" customHeight="1">
      <c r="B601" s="4"/>
      <c r="K601" s="588"/>
      <c r="M601" s="12"/>
      <c r="O601" s="12"/>
      <c r="Q601" s="12"/>
      <c r="S601" s="12"/>
      <c r="U601" s="12"/>
      <c r="W601" s="12"/>
      <c r="Y601" s="12"/>
      <c r="AA601" s="12"/>
      <c r="AC601" s="12"/>
      <c r="AE601" s="12"/>
      <c r="AG601" s="12"/>
      <c r="AI601" s="12"/>
      <c r="AK601" s="12"/>
      <c r="AM601" s="12"/>
      <c r="AO601" s="12"/>
      <c r="AQ601" s="12"/>
      <c r="AS601" s="12"/>
      <c r="AU601" s="12"/>
      <c r="AW601" s="12"/>
    </row>
    <row r="602" spans="2:49" s="3" customFormat="1" ht="15" customHeight="1">
      <c r="B602" s="4"/>
      <c r="K602" s="588"/>
      <c r="M602" s="12"/>
      <c r="O602" s="12"/>
      <c r="Q602" s="12"/>
      <c r="S602" s="12"/>
      <c r="U602" s="12"/>
      <c r="W602" s="12"/>
      <c r="Y602" s="12"/>
      <c r="AA602" s="12"/>
      <c r="AC602" s="12"/>
      <c r="AE602" s="12"/>
      <c r="AG602" s="12"/>
      <c r="AI602" s="12"/>
      <c r="AK602" s="12"/>
      <c r="AM602" s="12"/>
      <c r="AO602" s="12"/>
      <c r="AQ602" s="12"/>
      <c r="AS602" s="12"/>
      <c r="AU602" s="12"/>
      <c r="AW602" s="12"/>
    </row>
    <row r="603" spans="2:49" s="3" customFormat="1" ht="15" customHeight="1">
      <c r="B603" s="4"/>
      <c r="K603" s="588"/>
      <c r="M603" s="12"/>
      <c r="O603" s="12"/>
      <c r="Q603" s="12"/>
      <c r="S603" s="12"/>
      <c r="U603" s="12"/>
      <c r="W603" s="12"/>
      <c r="Y603" s="12"/>
      <c r="AA603" s="12"/>
      <c r="AC603" s="12"/>
      <c r="AE603" s="12"/>
      <c r="AG603" s="12"/>
      <c r="AI603" s="12"/>
      <c r="AK603" s="12"/>
      <c r="AM603" s="12"/>
      <c r="AO603" s="12"/>
      <c r="AQ603" s="12"/>
      <c r="AS603" s="12"/>
      <c r="AU603" s="12"/>
      <c r="AW603" s="12"/>
    </row>
    <row r="604" spans="2:49" s="3" customFormat="1" ht="15" customHeight="1">
      <c r="B604" s="4"/>
      <c r="K604" s="588"/>
      <c r="M604" s="12"/>
      <c r="O604" s="12"/>
      <c r="Q604" s="12"/>
      <c r="S604" s="12"/>
      <c r="U604" s="12"/>
      <c r="W604" s="12"/>
      <c r="Y604" s="12"/>
      <c r="AA604" s="12"/>
      <c r="AC604" s="12"/>
      <c r="AE604" s="12"/>
      <c r="AG604" s="12"/>
      <c r="AI604" s="12"/>
      <c r="AK604" s="12"/>
      <c r="AM604" s="12"/>
      <c r="AO604" s="12"/>
      <c r="AQ604" s="12"/>
      <c r="AS604" s="12"/>
      <c r="AU604" s="12"/>
      <c r="AW604" s="12"/>
    </row>
    <row r="605" spans="2:49" s="3" customFormat="1" ht="15" customHeight="1">
      <c r="B605" s="4"/>
      <c r="K605" s="588"/>
      <c r="M605" s="12"/>
      <c r="O605" s="12"/>
      <c r="Q605" s="12"/>
      <c r="S605" s="12"/>
      <c r="U605" s="12"/>
      <c r="W605" s="12"/>
      <c r="Y605" s="12"/>
      <c r="AA605" s="12"/>
      <c r="AC605" s="12"/>
      <c r="AE605" s="12"/>
      <c r="AG605" s="12"/>
      <c r="AI605" s="12"/>
      <c r="AK605" s="12"/>
      <c r="AM605" s="12"/>
      <c r="AO605" s="12"/>
      <c r="AQ605" s="12"/>
      <c r="AS605" s="12"/>
      <c r="AU605" s="12"/>
      <c r="AW605" s="12"/>
    </row>
    <row r="606" spans="2:49" s="3" customFormat="1" ht="15" customHeight="1">
      <c r="B606" s="4"/>
      <c r="K606" s="588"/>
      <c r="M606" s="12"/>
      <c r="O606" s="12"/>
      <c r="Q606" s="12"/>
      <c r="S606" s="12"/>
      <c r="U606" s="12"/>
      <c r="W606" s="12"/>
      <c r="Y606" s="12"/>
      <c r="AA606" s="12"/>
      <c r="AC606" s="12"/>
      <c r="AE606" s="12"/>
      <c r="AG606" s="12"/>
      <c r="AI606" s="12"/>
      <c r="AK606" s="12"/>
      <c r="AM606" s="12"/>
      <c r="AO606" s="12"/>
      <c r="AQ606" s="12"/>
      <c r="AS606" s="12"/>
      <c r="AU606" s="12"/>
      <c r="AW606" s="12"/>
    </row>
    <row r="607" spans="2:49" s="3" customFormat="1" ht="15" customHeight="1">
      <c r="B607" s="4"/>
      <c r="K607" s="588"/>
      <c r="M607" s="12"/>
      <c r="O607" s="12"/>
      <c r="Q607" s="12"/>
      <c r="S607" s="12"/>
      <c r="U607" s="12"/>
      <c r="W607" s="12"/>
      <c r="Y607" s="12"/>
      <c r="AA607" s="12"/>
      <c r="AC607" s="12"/>
      <c r="AE607" s="12"/>
      <c r="AG607" s="12"/>
      <c r="AI607" s="12"/>
      <c r="AK607" s="12"/>
      <c r="AM607" s="12"/>
      <c r="AO607" s="12"/>
      <c r="AQ607" s="12"/>
      <c r="AS607" s="12"/>
      <c r="AU607" s="12"/>
      <c r="AW607" s="12"/>
    </row>
    <row r="608" spans="2:49" s="3" customFormat="1" ht="15" customHeight="1">
      <c r="B608" s="4"/>
      <c r="K608" s="588"/>
      <c r="M608" s="12"/>
      <c r="O608" s="12"/>
      <c r="Q608" s="12"/>
      <c r="S608" s="12"/>
      <c r="U608" s="12"/>
      <c r="W608" s="12"/>
      <c r="Y608" s="12"/>
      <c r="AA608" s="12"/>
      <c r="AC608" s="12"/>
      <c r="AE608" s="12"/>
      <c r="AG608" s="12"/>
      <c r="AI608" s="12"/>
      <c r="AK608" s="12"/>
      <c r="AM608" s="12"/>
      <c r="AO608" s="12"/>
      <c r="AQ608" s="12"/>
      <c r="AS608" s="12"/>
      <c r="AU608" s="12"/>
      <c r="AW608" s="12"/>
    </row>
    <row r="609" spans="2:49" s="3" customFormat="1" ht="15" customHeight="1">
      <c r="B609" s="4"/>
      <c r="K609" s="588"/>
      <c r="M609" s="12"/>
      <c r="O609" s="12"/>
      <c r="Q609" s="12"/>
      <c r="S609" s="12"/>
      <c r="U609" s="12"/>
      <c r="W609" s="12"/>
      <c r="Y609" s="12"/>
      <c r="AA609" s="12"/>
      <c r="AC609" s="12"/>
      <c r="AE609" s="12"/>
      <c r="AG609" s="12"/>
      <c r="AI609" s="12"/>
      <c r="AK609" s="12"/>
      <c r="AM609" s="12"/>
      <c r="AO609" s="12"/>
      <c r="AQ609" s="12"/>
      <c r="AS609" s="12"/>
      <c r="AU609" s="12"/>
      <c r="AW609" s="12"/>
    </row>
    <row r="610" spans="2:49" s="3" customFormat="1" ht="15" customHeight="1">
      <c r="B610" s="4"/>
      <c r="K610" s="588"/>
      <c r="M610" s="12"/>
      <c r="O610" s="12"/>
      <c r="Q610" s="12"/>
      <c r="S610" s="12"/>
      <c r="U610" s="12"/>
      <c r="W610" s="12"/>
      <c r="Y610" s="12"/>
      <c r="AA610" s="12"/>
      <c r="AC610" s="12"/>
      <c r="AE610" s="12"/>
      <c r="AG610" s="12"/>
      <c r="AI610" s="12"/>
      <c r="AK610" s="12"/>
      <c r="AM610" s="12"/>
      <c r="AO610" s="12"/>
      <c r="AQ610" s="12"/>
      <c r="AS610" s="12"/>
      <c r="AU610" s="12"/>
      <c r="AW610" s="12"/>
    </row>
    <row r="611" spans="2:49" s="3" customFormat="1" ht="15" customHeight="1">
      <c r="B611" s="4"/>
      <c r="K611" s="588"/>
      <c r="M611" s="12"/>
      <c r="O611" s="12"/>
      <c r="Q611" s="12"/>
      <c r="S611" s="12"/>
      <c r="U611" s="12"/>
      <c r="W611" s="12"/>
      <c r="Y611" s="12"/>
      <c r="AA611" s="12"/>
      <c r="AC611" s="12"/>
      <c r="AE611" s="12"/>
      <c r="AG611" s="12"/>
      <c r="AI611" s="12"/>
      <c r="AK611" s="12"/>
      <c r="AM611" s="12"/>
      <c r="AO611" s="12"/>
      <c r="AQ611" s="12"/>
      <c r="AS611" s="12"/>
      <c r="AU611" s="12"/>
      <c r="AW611" s="12"/>
    </row>
    <row r="612" spans="2:49" s="3" customFormat="1" ht="15" customHeight="1">
      <c r="B612" s="4"/>
      <c r="K612" s="588"/>
      <c r="M612" s="12"/>
      <c r="O612" s="12"/>
      <c r="Q612" s="12"/>
      <c r="S612" s="12"/>
      <c r="U612" s="12"/>
      <c r="W612" s="12"/>
      <c r="Y612" s="12"/>
      <c r="AA612" s="12"/>
      <c r="AC612" s="12"/>
      <c r="AE612" s="12"/>
      <c r="AG612" s="12"/>
      <c r="AI612" s="12"/>
      <c r="AK612" s="12"/>
      <c r="AM612" s="12"/>
      <c r="AO612" s="12"/>
      <c r="AQ612" s="12"/>
      <c r="AS612" s="12"/>
      <c r="AU612" s="12"/>
      <c r="AW612" s="12"/>
    </row>
    <row r="613" spans="2:49" s="3" customFormat="1" ht="15" customHeight="1">
      <c r="B613" s="4"/>
      <c r="K613" s="588"/>
      <c r="M613" s="12"/>
      <c r="O613" s="12"/>
      <c r="Q613" s="12"/>
      <c r="S613" s="12"/>
      <c r="U613" s="12"/>
      <c r="W613" s="12"/>
      <c r="Y613" s="12"/>
      <c r="AA613" s="12"/>
      <c r="AC613" s="12"/>
      <c r="AE613" s="12"/>
      <c r="AG613" s="12"/>
      <c r="AI613" s="12"/>
      <c r="AK613" s="12"/>
      <c r="AM613" s="12"/>
      <c r="AO613" s="12"/>
      <c r="AQ613" s="12"/>
      <c r="AS613" s="12"/>
      <c r="AU613" s="12"/>
      <c r="AW613" s="12"/>
    </row>
    <row r="614" spans="2:49" s="3" customFormat="1" ht="15" customHeight="1">
      <c r="B614" s="4"/>
      <c r="K614" s="588"/>
      <c r="M614" s="12"/>
      <c r="O614" s="12"/>
      <c r="Q614" s="12"/>
      <c r="S614" s="12"/>
      <c r="U614" s="12"/>
      <c r="W614" s="12"/>
      <c r="Y614" s="12"/>
      <c r="AA614" s="12"/>
      <c r="AC614" s="12"/>
      <c r="AE614" s="12"/>
      <c r="AG614" s="12"/>
      <c r="AI614" s="12"/>
      <c r="AK614" s="12"/>
      <c r="AM614" s="12"/>
      <c r="AO614" s="12"/>
      <c r="AQ614" s="12"/>
      <c r="AS614" s="12"/>
      <c r="AU614" s="12"/>
      <c r="AW614" s="12"/>
    </row>
    <row r="615" spans="2:49" s="3" customFormat="1" ht="15" customHeight="1">
      <c r="B615" s="4"/>
      <c r="K615" s="588"/>
      <c r="M615" s="12"/>
      <c r="O615" s="12"/>
      <c r="Q615" s="12"/>
      <c r="S615" s="12"/>
      <c r="U615" s="12"/>
      <c r="W615" s="12"/>
      <c r="Y615" s="12"/>
      <c r="AA615" s="12"/>
      <c r="AC615" s="12"/>
      <c r="AE615" s="12"/>
      <c r="AG615" s="12"/>
      <c r="AI615" s="12"/>
      <c r="AK615" s="12"/>
      <c r="AM615" s="12"/>
      <c r="AO615" s="12"/>
      <c r="AQ615" s="12"/>
      <c r="AS615" s="12"/>
      <c r="AU615" s="12"/>
      <c r="AW615" s="12"/>
    </row>
    <row r="616" spans="2:49" s="3" customFormat="1" ht="15" customHeight="1">
      <c r="B616" s="4"/>
      <c r="K616" s="588"/>
      <c r="M616" s="12"/>
      <c r="O616" s="12"/>
      <c r="Q616" s="12"/>
      <c r="S616" s="12"/>
      <c r="U616" s="12"/>
      <c r="W616" s="12"/>
      <c r="Y616" s="12"/>
      <c r="AA616" s="12"/>
      <c r="AC616" s="12"/>
      <c r="AE616" s="12"/>
      <c r="AG616" s="12"/>
      <c r="AI616" s="12"/>
      <c r="AK616" s="12"/>
      <c r="AM616" s="12"/>
      <c r="AO616" s="12"/>
      <c r="AQ616" s="12"/>
      <c r="AS616" s="12"/>
      <c r="AU616" s="12"/>
      <c r="AW616" s="12"/>
    </row>
    <row r="617" spans="2:49" s="3" customFormat="1" ht="15" customHeight="1">
      <c r="B617" s="4"/>
      <c r="K617" s="588"/>
      <c r="M617" s="12"/>
      <c r="O617" s="12"/>
      <c r="Q617" s="12"/>
      <c r="S617" s="12"/>
      <c r="U617" s="12"/>
      <c r="W617" s="12"/>
      <c r="Y617" s="12"/>
      <c r="AA617" s="12"/>
      <c r="AC617" s="12"/>
      <c r="AE617" s="12"/>
      <c r="AG617" s="12"/>
      <c r="AI617" s="12"/>
      <c r="AK617" s="12"/>
      <c r="AM617" s="12"/>
      <c r="AO617" s="12"/>
      <c r="AQ617" s="12"/>
      <c r="AS617" s="12"/>
      <c r="AU617" s="12"/>
      <c r="AW617" s="12"/>
    </row>
    <row r="618" spans="2:49" s="3" customFormat="1" ht="15" customHeight="1">
      <c r="B618" s="4"/>
      <c r="K618" s="588"/>
      <c r="M618" s="12"/>
      <c r="O618" s="12"/>
      <c r="Q618" s="12"/>
      <c r="S618" s="12"/>
      <c r="U618" s="12"/>
      <c r="W618" s="12"/>
      <c r="Y618" s="12"/>
      <c r="AA618" s="12"/>
      <c r="AC618" s="12"/>
      <c r="AE618" s="12"/>
      <c r="AG618" s="12"/>
      <c r="AI618" s="12"/>
      <c r="AK618" s="12"/>
      <c r="AM618" s="12"/>
      <c r="AO618" s="12"/>
      <c r="AQ618" s="12"/>
      <c r="AS618" s="12"/>
      <c r="AU618" s="12"/>
      <c r="AW618" s="12"/>
    </row>
    <row r="619" spans="2:49" s="3" customFormat="1" ht="15" customHeight="1">
      <c r="B619" s="4"/>
      <c r="K619" s="588"/>
      <c r="M619" s="12"/>
      <c r="O619" s="12"/>
      <c r="Q619" s="12"/>
      <c r="S619" s="12"/>
      <c r="U619" s="12"/>
      <c r="W619" s="12"/>
      <c r="Y619" s="12"/>
      <c r="AA619" s="12"/>
      <c r="AC619" s="12"/>
      <c r="AE619" s="12"/>
      <c r="AG619" s="12"/>
      <c r="AI619" s="12"/>
      <c r="AK619" s="12"/>
      <c r="AM619" s="12"/>
      <c r="AO619" s="12"/>
      <c r="AQ619" s="12"/>
      <c r="AS619" s="12"/>
      <c r="AU619" s="12"/>
      <c r="AW619" s="12"/>
    </row>
    <row r="620" spans="2:49" s="3" customFormat="1" ht="15" customHeight="1">
      <c r="B620" s="4"/>
      <c r="K620" s="588"/>
      <c r="M620" s="12"/>
      <c r="O620" s="12"/>
      <c r="Q620" s="12"/>
      <c r="S620" s="12"/>
      <c r="U620" s="12"/>
      <c r="W620" s="12"/>
      <c r="Y620" s="12"/>
      <c r="AA620" s="12"/>
      <c r="AC620" s="12"/>
      <c r="AE620" s="12"/>
      <c r="AG620" s="12"/>
      <c r="AI620" s="12"/>
      <c r="AK620" s="12"/>
      <c r="AM620" s="12"/>
      <c r="AO620" s="12"/>
      <c r="AQ620" s="12"/>
      <c r="AS620" s="12"/>
      <c r="AU620" s="12"/>
      <c r="AW620" s="12"/>
    </row>
    <row r="621" spans="2:49" s="3" customFormat="1" ht="15" customHeight="1">
      <c r="B621" s="4"/>
      <c r="K621" s="588"/>
      <c r="M621" s="12"/>
      <c r="O621" s="12"/>
      <c r="Q621" s="12"/>
      <c r="S621" s="12"/>
      <c r="U621" s="12"/>
      <c r="W621" s="12"/>
      <c r="Y621" s="12"/>
      <c r="AA621" s="12"/>
      <c r="AC621" s="12"/>
      <c r="AE621" s="12"/>
      <c r="AG621" s="12"/>
      <c r="AI621" s="12"/>
      <c r="AK621" s="12"/>
      <c r="AM621" s="12"/>
      <c r="AO621" s="12"/>
      <c r="AQ621" s="12"/>
      <c r="AS621" s="12"/>
      <c r="AU621" s="12"/>
      <c r="AW621" s="12"/>
    </row>
    <row r="622" spans="2:49" s="3" customFormat="1" ht="15" customHeight="1">
      <c r="B622" s="4"/>
      <c r="K622" s="588"/>
      <c r="M622" s="12"/>
      <c r="O622" s="12"/>
      <c r="Q622" s="12"/>
      <c r="S622" s="12"/>
      <c r="U622" s="12"/>
      <c r="W622" s="12"/>
      <c r="Y622" s="12"/>
      <c r="AA622" s="12"/>
      <c r="AC622" s="12"/>
      <c r="AE622" s="12"/>
      <c r="AG622" s="12"/>
      <c r="AI622" s="12"/>
      <c r="AK622" s="12"/>
      <c r="AM622" s="12"/>
      <c r="AO622" s="12"/>
      <c r="AQ622" s="12"/>
      <c r="AS622" s="12"/>
      <c r="AU622" s="12"/>
      <c r="AW622" s="12"/>
    </row>
    <row r="623" spans="2:49" s="3" customFormat="1" ht="15" customHeight="1">
      <c r="B623" s="4"/>
      <c r="K623" s="588"/>
      <c r="M623" s="12"/>
      <c r="O623" s="12"/>
      <c r="Q623" s="12"/>
      <c r="S623" s="12"/>
      <c r="U623" s="12"/>
      <c r="W623" s="12"/>
      <c r="Y623" s="12"/>
      <c r="AA623" s="12"/>
      <c r="AC623" s="12"/>
      <c r="AE623" s="12"/>
      <c r="AG623" s="12"/>
      <c r="AI623" s="12"/>
      <c r="AK623" s="12"/>
      <c r="AM623" s="12"/>
      <c r="AO623" s="12"/>
      <c r="AQ623" s="12"/>
      <c r="AS623" s="12"/>
      <c r="AU623" s="12"/>
      <c r="AW623" s="12"/>
    </row>
    <row r="624" spans="2:49" s="3" customFormat="1" ht="15" customHeight="1">
      <c r="B624" s="4"/>
      <c r="K624" s="588"/>
      <c r="M624" s="12"/>
      <c r="O624" s="12"/>
      <c r="Q624" s="12"/>
      <c r="S624" s="12"/>
      <c r="U624" s="12"/>
      <c r="W624" s="12"/>
      <c r="Y624" s="12"/>
      <c r="AA624" s="12"/>
      <c r="AC624" s="12"/>
      <c r="AE624" s="12"/>
      <c r="AG624" s="12"/>
      <c r="AI624" s="12"/>
      <c r="AK624" s="12"/>
      <c r="AM624" s="12"/>
      <c r="AO624" s="12"/>
      <c r="AQ624" s="12"/>
      <c r="AS624" s="12"/>
      <c r="AU624" s="12"/>
      <c r="AW624" s="12"/>
    </row>
    <row r="625" spans="2:49" s="3" customFormat="1" ht="15" customHeight="1">
      <c r="B625" s="4"/>
      <c r="K625" s="588"/>
      <c r="M625" s="12"/>
      <c r="O625" s="12"/>
      <c r="Q625" s="12"/>
      <c r="S625" s="12"/>
      <c r="U625" s="12"/>
      <c r="W625" s="12"/>
      <c r="Y625" s="12"/>
      <c r="AA625" s="12"/>
      <c r="AC625" s="12"/>
      <c r="AE625" s="12"/>
      <c r="AG625" s="12"/>
      <c r="AI625" s="12"/>
      <c r="AK625" s="12"/>
      <c r="AM625" s="12"/>
      <c r="AO625" s="12"/>
      <c r="AQ625" s="12"/>
      <c r="AS625" s="12"/>
      <c r="AU625" s="12"/>
      <c r="AW625" s="12"/>
    </row>
    <row r="626" spans="2:49" s="3" customFormat="1" ht="15" customHeight="1">
      <c r="B626" s="4"/>
      <c r="K626" s="588"/>
      <c r="M626" s="12"/>
      <c r="O626" s="12"/>
      <c r="Q626" s="12"/>
      <c r="S626" s="12"/>
      <c r="U626" s="12"/>
      <c r="W626" s="12"/>
      <c r="Y626" s="12"/>
      <c r="AA626" s="12"/>
      <c r="AC626" s="12"/>
      <c r="AE626" s="12"/>
      <c r="AG626" s="12"/>
      <c r="AI626" s="12"/>
      <c r="AK626" s="12"/>
      <c r="AM626" s="12"/>
      <c r="AO626" s="12"/>
      <c r="AQ626" s="12"/>
      <c r="AS626" s="12"/>
      <c r="AU626" s="12"/>
      <c r="AW626" s="12"/>
    </row>
    <row r="627" spans="2:49" s="3" customFormat="1" ht="15" customHeight="1">
      <c r="B627" s="4"/>
      <c r="K627" s="588"/>
      <c r="M627" s="12"/>
      <c r="O627" s="12"/>
      <c r="Q627" s="12"/>
      <c r="S627" s="12"/>
      <c r="U627" s="12"/>
      <c r="W627" s="12"/>
      <c r="Y627" s="12"/>
      <c r="AA627" s="12"/>
      <c r="AC627" s="12"/>
      <c r="AE627" s="12"/>
      <c r="AG627" s="12"/>
      <c r="AI627" s="12"/>
      <c r="AK627" s="12"/>
      <c r="AM627" s="12"/>
      <c r="AO627" s="12"/>
      <c r="AQ627" s="12"/>
      <c r="AS627" s="12"/>
      <c r="AU627" s="12"/>
      <c r="AW627" s="12"/>
    </row>
    <row r="628" spans="2:49" s="3" customFormat="1" ht="15" customHeight="1">
      <c r="B628" s="4"/>
      <c r="K628" s="588"/>
      <c r="M628" s="12"/>
      <c r="O628" s="12"/>
      <c r="Q628" s="12"/>
      <c r="S628" s="12"/>
      <c r="U628" s="12"/>
      <c r="W628" s="12"/>
      <c r="Y628" s="12"/>
      <c r="AA628" s="12"/>
      <c r="AC628" s="12"/>
      <c r="AE628" s="12"/>
      <c r="AG628" s="12"/>
      <c r="AI628" s="12"/>
      <c r="AK628" s="12"/>
      <c r="AM628" s="12"/>
      <c r="AO628" s="12"/>
      <c r="AQ628" s="12"/>
      <c r="AS628" s="12"/>
      <c r="AU628" s="12"/>
      <c r="AW628" s="12"/>
    </row>
    <row r="629" spans="2:49" s="3" customFormat="1" ht="15" customHeight="1">
      <c r="B629" s="4"/>
      <c r="K629" s="588"/>
      <c r="M629" s="12"/>
      <c r="O629" s="12"/>
      <c r="Q629" s="12"/>
      <c r="S629" s="12"/>
      <c r="U629" s="12"/>
      <c r="W629" s="12"/>
      <c r="Y629" s="12"/>
      <c r="AA629" s="12"/>
      <c r="AC629" s="12"/>
      <c r="AE629" s="12"/>
      <c r="AG629" s="12"/>
      <c r="AI629" s="12"/>
      <c r="AK629" s="12"/>
      <c r="AM629" s="12"/>
      <c r="AO629" s="12"/>
      <c r="AQ629" s="12"/>
      <c r="AS629" s="12"/>
      <c r="AU629" s="12"/>
      <c r="AW629" s="12"/>
    </row>
    <row r="630" spans="2:49" s="3" customFormat="1" ht="15" customHeight="1">
      <c r="B630" s="4"/>
      <c r="K630" s="588"/>
      <c r="M630" s="12"/>
      <c r="O630" s="12"/>
      <c r="Q630" s="12"/>
      <c r="S630" s="12"/>
      <c r="U630" s="12"/>
      <c r="W630" s="12"/>
      <c r="Y630" s="12"/>
      <c r="AA630" s="12"/>
      <c r="AC630" s="12"/>
      <c r="AE630" s="12"/>
      <c r="AG630" s="12"/>
      <c r="AI630" s="12"/>
      <c r="AK630" s="12"/>
      <c r="AM630" s="12"/>
      <c r="AO630" s="12"/>
      <c r="AQ630" s="12"/>
      <c r="AS630" s="12"/>
      <c r="AU630" s="12"/>
      <c r="AW630" s="12"/>
    </row>
    <row r="631" spans="2:49" s="3" customFormat="1" ht="15" customHeight="1">
      <c r="B631" s="4"/>
      <c r="K631" s="588"/>
      <c r="M631" s="12"/>
      <c r="O631" s="12"/>
      <c r="Q631" s="12"/>
      <c r="S631" s="12"/>
      <c r="U631" s="12"/>
      <c r="W631" s="12"/>
      <c r="Y631" s="12"/>
      <c r="AA631" s="12"/>
      <c r="AC631" s="12"/>
      <c r="AE631" s="12"/>
      <c r="AG631" s="12"/>
      <c r="AI631" s="12"/>
      <c r="AK631" s="12"/>
      <c r="AM631" s="12"/>
      <c r="AO631" s="12"/>
      <c r="AQ631" s="12"/>
      <c r="AS631" s="12"/>
      <c r="AU631" s="12"/>
      <c r="AW631" s="12"/>
    </row>
    <row r="632" spans="2:49" s="3" customFormat="1" ht="15" customHeight="1">
      <c r="B632" s="4"/>
      <c r="K632" s="588"/>
      <c r="M632" s="12"/>
      <c r="O632" s="12"/>
      <c r="Q632" s="12"/>
      <c r="S632" s="12"/>
      <c r="U632" s="12"/>
      <c r="W632" s="12"/>
      <c r="Y632" s="12"/>
      <c r="AA632" s="12"/>
      <c r="AC632" s="12"/>
      <c r="AE632" s="12"/>
      <c r="AG632" s="12"/>
      <c r="AI632" s="12"/>
      <c r="AK632" s="12"/>
      <c r="AM632" s="12"/>
      <c r="AO632" s="12"/>
      <c r="AQ632" s="12"/>
      <c r="AS632" s="12"/>
      <c r="AU632" s="12"/>
      <c r="AW632" s="12"/>
    </row>
    <row r="633" spans="2:49" s="3" customFormat="1" ht="15" customHeight="1">
      <c r="B633" s="4"/>
      <c r="K633" s="588"/>
      <c r="M633" s="12"/>
      <c r="O633" s="12"/>
      <c r="Q633" s="12"/>
      <c r="S633" s="12"/>
      <c r="U633" s="12"/>
      <c r="W633" s="12"/>
      <c r="Y633" s="12"/>
      <c r="AA633" s="12"/>
      <c r="AC633" s="12"/>
      <c r="AE633" s="12"/>
      <c r="AG633" s="12"/>
      <c r="AI633" s="12"/>
      <c r="AK633" s="12"/>
      <c r="AM633" s="12"/>
      <c r="AO633" s="12"/>
      <c r="AQ633" s="12"/>
      <c r="AS633" s="12"/>
      <c r="AU633" s="12"/>
      <c r="AW633" s="12"/>
    </row>
    <row r="634" spans="2:49" s="3" customFormat="1" ht="15" customHeight="1">
      <c r="B634" s="4"/>
      <c r="K634" s="588"/>
      <c r="M634" s="12"/>
      <c r="O634" s="12"/>
      <c r="Q634" s="12"/>
      <c r="S634" s="12"/>
      <c r="U634" s="12"/>
      <c r="W634" s="12"/>
      <c r="Y634" s="12"/>
      <c r="AA634" s="12"/>
      <c r="AC634" s="12"/>
      <c r="AE634" s="12"/>
      <c r="AG634" s="12"/>
      <c r="AI634" s="12"/>
      <c r="AK634" s="12"/>
      <c r="AM634" s="12"/>
      <c r="AO634" s="12"/>
      <c r="AQ634" s="12"/>
      <c r="AS634" s="12"/>
      <c r="AU634" s="12"/>
      <c r="AW634" s="12"/>
    </row>
    <row r="635" spans="2:49" s="3" customFormat="1" ht="15" customHeight="1">
      <c r="B635" s="4"/>
      <c r="K635" s="588"/>
      <c r="M635" s="12"/>
      <c r="O635" s="12"/>
      <c r="Q635" s="12"/>
      <c r="S635" s="12"/>
      <c r="U635" s="12"/>
      <c r="W635" s="12"/>
      <c r="Y635" s="12"/>
      <c r="AA635" s="12"/>
      <c r="AC635" s="12"/>
      <c r="AE635" s="12"/>
      <c r="AG635" s="12"/>
      <c r="AI635" s="12"/>
      <c r="AK635" s="12"/>
      <c r="AM635" s="12"/>
      <c r="AO635" s="12"/>
      <c r="AQ635" s="12"/>
      <c r="AS635" s="12"/>
      <c r="AU635" s="12"/>
      <c r="AW635" s="12"/>
    </row>
    <row r="636" spans="2:49" s="3" customFormat="1" ht="15" customHeight="1">
      <c r="B636" s="4"/>
      <c r="K636" s="588"/>
      <c r="M636" s="12"/>
      <c r="O636" s="12"/>
      <c r="Q636" s="12"/>
      <c r="S636" s="12"/>
      <c r="U636" s="12"/>
      <c r="W636" s="12"/>
      <c r="Y636" s="12"/>
      <c r="AA636" s="12"/>
      <c r="AC636" s="12"/>
      <c r="AE636" s="12"/>
      <c r="AG636" s="12"/>
      <c r="AI636" s="12"/>
      <c r="AK636" s="12"/>
      <c r="AM636" s="12"/>
      <c r="AO636" s="12"/>
      <c r="AQ636" s="12"/>
      <c r="AS636" s="12"/>
      <c r="AU636" s="12"/>
      <c r="AW636" s="12"/>
    </row>
    <row r="637" spans="2:49" s="3" customFormat="1" ht="15" customHeight="1">
      <c r="B637" s="4"/>
      <c r="K637" s="588"/>
      <c r="M637" s="12"/>
      <c r="O637" s="12"/>
      <c r="Q637" s="12"/>
      <c r="S637" s="12"/>
      <c r="U637" s="12"/>
      <c r="W637" s="12"/>
      <c r="Y637" s="12"/>
      <c r="AA637" s="12"/>
      <c r="AC637" s="12"/>
      <c r="AE637" s="12"/>
      <c r="AG637" s="12"/>
      <c r="AI637" s="12"/>
      <c r="AK637" s="12"/>
      <c r="AM637" s="12"/>
      <c r="AO637" s="12"/>
      <c r="AQ637" s="12"/>
      <c r="AS637" s="12"/>
      <c r="AU637" s="12"/>
      <c r="AW637" s="12"/>
    </row>
    <row r="638" spans="2:49" s="3" customFormat="1" ht="15" customHeight="1">
      <c r="B638" s="4"/>
      <c r="K638" s="588"/>
      <c r="M638" s="12"/>
      <c r="O638" s="12"/>
      <c r="Q638" s="12"/>
      <c r="S638" s="12"/>
      <c r="U638" s="12"/>
      <c r="W638" s="12"/>
      <c r="Y638" s="12"/>
      <c r="AA638" s="12"/>
      <c r="AC638" s="12"/>
      <c r="AE638" s="12"/>
      <c r="AG638" s="12"/>
      <c r="AI638" s="12"/>
      <c r="AK638" s="12"/>
      <c r="AM638" s="12"/>
      <c r="AO638" s="12"/>
      <c r="AQ638" s="12"/>
      <c r="AS638" s="12"/>
      <c r="AU638" s="12"/>
      <c r="AW638" s="12"/>
    </row>
    <row r="639" spans="2:49" s="3" customFormat="1" ht="15" customHeight="1">
      <c r="B639" s="4"/>
      <c r="K639" s="588"/>
      <c r="M639" s="12"/>
      <c r="O639" s="12"/>
      <c r="Q639" s="12"/>
      <c r="S639" s="12"/>
      <c r="U639" s="12"/>
      <c r="W639" s="12"/>
      <c r="Y639" s="12"/>
      <c r="AA639" s="12"/>
      <c r="AC639" s="12"/>
      <c r="AE639" s="12"/>
      <c r="AG639" s="12"/>
      <c r="AI639" s="12"/>
      <c r="AK639" s="12"/>
      <c r="AM639" s="12"/>
      <c r="AO639" s="12"/>
      <c r="AQ639" s="12"/>
      <c r="AS639" s="12"/>
      <c r="AU639" s="12"/>
      <c r="AW639" s="12"/>
    </row>
    <row r="640" spans="2:49" s="3" customFormat="1" ht="15" customHeight="1">
      <c r="B640" s="4"/>
      <c r="K640" s="588"/>
      <c r="M640" s="12"/>
      <c r="O640" s="12"/>
      <c r="Q640" s="12"/>
      <c r="S640" s="12"/>
      <c r="U640" s="12"/>
      <c r="W640" s="12"/>
      <c r="Y640" s="12"/>
      <c r="AA640" s="12"/>
      <c r="AC640" s="12"/>
      <c r="AE640" s="12"/>
      <c r="AG640" s="12"/>
      <c r="AI640" s="12"/>
      <c r="AK640" s="12"/>
      <c r="AM640" s="12"/>
      <c r="AO640" s="12"/>
      <c r="AQ640" s="12"/>
      <c r="AS640" s="12"/>
      <c r="AU640" s="12"/>
      <c r="AW640" s="12"/>
    </row>
    <row r="641" spans="2:49" s="3" customFormat="1" ht="15" customHeight="1">
      <c r="B641" s="4"/>
      <c r="K641" s="588"/>
      <c r="M641" s="12"/>
      <c r="O641" s="12"/>
      <c r="Q641" s="12"/>
      <c r="S641" s="12"/>
      <c r="U641" s="12"/>
      <c r="W641" s="12"/>
      <c r="Y641" s="12"/>
      <c r="AA641" s="12"/>
      <c r="AC641" s="12"/>
      <c r="AE641" s="12"/>
      <c r="AG641" s="12"/>
      <c r="AI641" s="12"/>
      <c r="AK641" s="12"/>
      <c r="AM641" s="12"/>
      <c r="AO641" s="12"/>
      <c r="AQ641" s="12"/>
      <c r="AS641" s="12"/>
      <c r="AU641" s="12"/>
      <c r="AW641" s="12"/>
    </row>
    <row r="642" spans="2:49" s="3" customFormat="1" ht="15" customHeight="1">
      <c r="B642" s="4"/>
      <c r="K642" s="588"/>
      <c r="M642" s="12"/>
      <c r="O642" s="12"/>
      <c r="Q642" s="12"/>
      <c r="S642" s="12"/>
      <c r="U642" s="12"/>
      <c r="W642" s="12"/>
      <c r="Y642" s="12"/>
      <c r="AA642" s="12"/>
      <c r="AC642" s="12"/>
      <c r="AE642" s="12"/>
      <c r="AG642" s="12"/>
      <c r="AI642" s="12"/>
      <c r="AK642" s="12"/>
      <c r="AM642" s="12"/>
      <c r="AO642" s="12"/>
      <c r="AQ642" s="12"/>
      <c r="AS642" s="12"/>
      <c r="AU642" s="12"/>
      <c r="AW642" s="12"/>
    </row>
    <row r="643" spans="2:49" s="3" customFormat="1" ht="15" customHeight="1">
      <c r="B643" s="4"/>
      <c r="K643" s="588"/>
      <c r="M643" s="12"/>
      <c r="O643" s="12"/>
      <c r="Q643" s="12"/>
      <c r="S643" s="12"/>
      <c r="U643" s="12"/>
      <c r="W643" s="12"/>
      <c r="Y643" s="12"/>
      <c r="AA643" s="12"/>
      <c r="AC643" s="12"/>
      <c r="AE643" s="12"/>
      <c r="AG643" s="12"/>
      <c r="AI643" s="12"/>
      <c r="AK643" s="12"/>
      <c r="AM643" s="12"/>
      <c r="AO643" s="12"/>
      <c r="AQ643" s="12"/>
      <c r="AS643" s="12"/>
      <c r="AU643" s="12"/>
      <c r="AW643" s="12"/>
    </row>
    <row r="644" spans="2:49" s="3" customFormat="1" ht="15" customHeight="1">
      <c r="B644" s="4"/>
      <c r="K644" s="588"/>
      <c r="M644" s="12"/>
      <c r="O644" s="12"/>
      <c r="Q644" s="12"/>
      <c r="S644" s="12"/>
      <c r="U644" s="12"/>
      <c r="W644" s="12"/>
      <c r="Y644" s="12"/>
      <c r="AA644" s="12"/>
      <c r="AC644" s="12"/>
      <c r="AE644" s="12"/>
      <c r="AG644" s="12"/>
      <c r="AI644" s="12"/>
      <c r="AK644" s="12"/>
      <c r="AM644" s="12"/>
      <c r="AO644" s="12"/>
      <c r="AQ644" s="12"/>
      <c r="AS644" s="12"/>
      <c r="AU644" s="12"/>
      <c r="AW644" s="12"/>
    </row>
    <row r="645" spans="2:49" s="3" customFormat="1" ht="15" customHeight="1">
      <c r="B645" s="4"/>
      <c r="K645" s="588"/>
      <c r="M645" s="12"/>
      <c r="O645" s="12"/>
      <c r="Q645" s="12"/>
      <c r="S645" s="12"/>
      <c r="U645" s="12"/>
      <c r="W645" s="12"/>
      <c r="Y645" s="12"/>
      <c r="AA645" s="12"/>
      <c r="AC645" s="12"/>
      <c r="AE645" s="12"/>
      <c r="AG645" s="12"/>
      <c r="AI645" s="12"/>
      <c r="AK645" s="12"/>
      <c r="AM645" s="12"/>
      <c r="AO645" s="12"/>
      <c r="AQ645" s="12"/>
      <c r="AS645" s="12"/>
      <c r="AU645" s="12"/>
      <c r="AW645" s="12"/>
    </row>
    <row r="646" spans="2:49" s="3" customFormat="1" ht="15" customHeight="1">
      <c r="B646" s="4"/>
      <c r="K646" s="588"/>
      <c r="M646" s="12"/>
      <c r="O646" s="12"/>
      <c r="Q646" s="12"/>
      <c r="S646" s="12"/>
      <c r="U646" s="12"/>
      <c r="W646" s="12"/>
      <c r="Y646" s="12"/>
      <c r="AA646" s="12"/>
      <c r="AC646" s="12"/>
      <c r="AE646" s="12"/>
      <c r="AG646" s="12"/>
      <c r="AI646" s="12"/>
      <c r="AK646" s="12"/>
      <c r="AM646" s="12"/>
      <c r="AO646" s="12"/>
      <c r="AQ646" s="12"/>
      <c r="AS646" s="12"/>
      <c r="AU646" s="12"/>
      <c r="AW646" s="12"/>
    </row>
    <row r="647" spans="2:49" s="3" customFormat="1" ht="15" customHeight="1">
      <c r="B647" s="4"/>
      <c r="K647" s="588"/>
      <c r="M647" s="12"/>
      <c r="O647" s="12"/>
      <c r="Q647" s="12"/>
      <c r="S647" s="12"/>
      <c r="U647" s="12"/>
      <c r="W647" s="12"/>
      <c r="Y647" s="12"/>
      <c r="AA647" s="12"/>
      <c r="AC647" s="12"/>
      <c r="AE647" s="12"/>
      <c r="AG647" s="12"/>
      <c r="AI647" s="12"/>
      <c r="AK647" s="12"/>
      <c r="AM647" s="12"/>
      <c r="AO647" s="12"/>
      <c r="AQ647" s="12"/>
      <c r="AS647" s="12"/>
      <c r="AU647" s="12"/>
      <c r="AW647" s="12"/>
    </row>
    <row r="648" spans="2:49" s="3" customFormat="1" ht="15" customHeight="1">
      <c r="B648" s="4"/>
      <c r="K648" s="588"/>
      <c r="M648" s="12"/>
      <c r="O648" s="12"/>
      <c r="Q648" s="12"/>
      <c r="S648" s="12"/>
      <c r="U648" s="12"/>
      <c r="W648" s="12"/>
      <c r="Y648" s="12"/>
      <c r="AA648" s="12"/>
      <c r="AC648" s="12"/>
      <c r="AE648" s="12"/>
      <c r="AG648" s="12"/>
      <c r="AI648" s="12"/>
      <c r="AK648" s="12"/>
      <c r="AM648" s="12"/>
      <c r="AO648" s="12"/>
      <c r="AQ648" s="12"/>
      <c r="AS648" s="12"/>
      <c r="AU648" s="12"/>
      <c r="AW648" s="12"/>
    </row>
    <row r="649" spans="2:49" s="3" customFormat="1" ht="15" customHeight="1">
      <c r="B649" s="4"/>
      <c r="K649" s="588"/>
      <c r="M649" s="12"/>
      <c r="O649" s="12"/>
      <c r="Q649" s="12"/>
      <c r="S649" s="12"/>
      <c r="U649" s="12"/>
      <c r="W649" s="12"/>
      <c r="Y649" s="12"/>
      <c r="AA649" s="12"/>
      <c r="AC649" s="12"/>
      <c r="AE649" s="12"/>
      <c r="AG649" s="12"/>
      <c r="AI649" s="12"/>
      <c r="AK649" s="12"/>
      <c r="AM649" s="12"/>
      <c r="AO649" s="12"/>
      <c r="AQ649" s="12"/>
      <c r="AS649" s="12"/>
      <c r="AU649" s="12"/>
      <c r="AW649" s="12"/>
    </row>
    <row r="650" spans="2:49" s="3" customFormat="1" ht="15" customHeight="1">
      <c r="B650" s="4"/>
      <c r="K650" s="588"/>
      <c r="M650" s="12"/>
      <c r="O650" s="12"/>
      <c r="Q650" s="12"/>
      <c r="S650" s="12"/>
      <c r="U650" s="12"/>
      <c r="W650" s="12"/>
      <c r="Y650" s="12"/>
      <c r="AA650" s="12"/>
      <c r="AC650" s="12"/>
      <c r="AE650" s="12"/>
      <c r="AG650" s="12"/>
      <c r="AI650" s="12"/>
      <c r="AK650" s="12"/>
      <c r="AM650" s="12"/>
      <c r="AO650" s="12"/>
      <c r="AQ650" s="12"/>
      <c r="AS650" s="12"/>
      <c r="AU650" s="12"/>
      <c r="AW650" s="12"/>
    </row>
    <row r="651" spans="2:49" s="3" customFormat="1" ht="15" customHeight="1">
      <c r="B651" s="4"/>
      <c r="K651" s="588"/>
      <c r="M651" s="12"/>
      <c r="O651" s="12"/>
      <c r="Q651" s="12"/>
      <c r="S651" s="12"/>
      <c r="U651" s="12"/>
      <c r="W651" s="12"/>
      <c r="Y651" s="12"/>
      <c r="AA651" s="12"/>
      <c r="AC651" s="12"/>
      <c r="AE651" s="12"/>
      <c r="AG651" s="12"/>
      <c r="AI651" s="12"/>
      <c r="AK651" s="12"/>
      <c r="AM651" s="12"/>
      <c r="AO651" s="12"/>
      <c r="AQ651" s="12"/>
      <c r="AS651" s="12"/>
      <c r="AU651" s="12"/>
      <c r="AW651" s="12"/>
    </row>
    <row r="652" spans="2:49" s="3" customFormat="1" ht="15" customHeight="1">
      <c r="B652" s="4"/>
      <c r="K652" s="588"/>
      <c r="M652" s="12"/>
      <c r="O652" s="12"/>
      <c r="Q652" s="12"/>
      <c r="S652" s="12"/>
      <c r="U652" s="12"/>
      <c r="W652" s="12"/>
      <c r="Y652" s="12"/>
      <c r="AA652" s="12"/>
      <c r="AC652" s="12"/>
      <c r="AE652" s="12"/>
      <c r="AG652" s="12"/>
      <c r="AI652" s="12"/>
      <c r="AK652" s="12"/>
      <c r="AM652" s="12"/>
      <c r="AO652" s="12"/>
      <c r="AQ652" s="12"/>
      <c r="AS652" s="12"/>
      <c r="AU652" s="12"/>
      <c r="AW652" s="12"/>
    </row>
    <row r="653" spans="2:49" s="3" customFormat="1" ht="15" customHeight="1">
      <c r="B653" s="4"/>
      <c r="K653" s="588"/>
      <c r="M653" s="12"/>
      <c r="O653" s="12"/>
      <c r="Q653" s="12"/>
      <c r="S653" s="12"/>
      <c r="U653" s="12"/>
      <c r="W653" s="12"/>
      <c r="Y653" s="12"/>
      <c r="AA653" s="12"/>
      <c r="AC653" s="12"/>
      <c r="AE653" s="12"/>
      <c r="AG653" s="12"/>
      <c r="AI653" s="12"/>
      <c r="AK653" s="12"/>
      <c r="AM653" s="12"/>
      <c r="AO653" s="12"/>
      <c r="AQ653" s="12"/>
      <c r="AS653" s="12"/>
      <c r="AU653" s="12"/>
      <c r="AW653" s="12"/>
    </row>
    <row r="654" spans="2:49" s="3" customFormat="1" ht="15" customHeight="1">
      <c r="B654" s="4"/>
      <c r="K654" s="588"/>
      <c r="M654" s="12"/>
      <c r="O654" s="12"/>
      <c r="Q654" s="12"/>
      <c r="S654" s="12"/>
      <c r="U654" s="12"/>
      <c r="W654" s="12"/>
      <c r="Y654" s="12"/>
      <c r="AA654" s="12"/>
      <c r="AC654" s="12"/>
      <c r="AE654" s="12"/>
      <c r="AG654" s="12"/>
      <c r="AI654" s="12"/>
      <c r="AK654" s="12"/>
      <c r="AM654" s="12"/>
      <c r="AO654" s="12"/>
      <c r="AQ654" s="12"/>
      <c r="AS654" s="12"/>
      <c r="AU654" s="12"/>
      <c r="AW654" s="12"/>
    </row>
    <row r="655" spans="2:49" s="3" customFormat="1" ht="15" customHeight="1">
      <c r="B655" s="4"/>
      <c r="K655" s="588"/>
      <c r="M655" s="12"/>
      <c r="O655" s="12"/>
      <c r="Q655" s="12"/>
      <c r="S655" s="12"/>
      <c r="U655" s="12"/>
      <c r="W655" s="12"/>
      <c r="Y655" s="12"/>
      <c r="AA655" s="12"/>
      <c r="AC655" s="12"/>
      <c r="AE655" s="12"/>
      <c r="AG655" s="12"/>
      <c r="AI655" s="12"/>
      <c r="AK655" s="12"/>
      <c r="AM655" s="12"/>
      <c r="AO655" s="12"/>
      <c r="AQ655" s="12"/>
      <c r="AS655" s="12"/>
      <c r="AU655" s="12"/>
      <c r="AW655" s="12"/>
    </row>
    <row r="656" spans="2:49" s="3" customFormat="1" ht="15" customHeight="1">
      <c r="B656" s="4"/>
      <c r="K656" s="588"/>
      <c r="M656" s="12"/>
      <c r="O656" s="12"/>
      <c r="Q656" s="12"/>
      <c r="S656" s="12"/>
      <c r="U656" s="12"/>
      <c r="W656" s="12"/>
      <c r="Y656" s="12"/>
      <c r="AA656" s="12"/>
      <c r="AC656" s="12"/>
      <c r="AE656" s="12"/>
      <c r="AG656" s="12"/>
      <c r="AI656" s="12"/>
      <c r="AK656" s="12"/>
      <c r="AM656" s="12"/>
      <c r="AO656" s="12"/>
      <c r="AQ656" s="12"/>
      <c r="AS656" s="12"/>
      <c r="AU656" s="12"/>
      <c r="AW656" s="12"/>
    </row>
    <row r="657" spans="2:43" s="3" customFormat="1" ht="15" customHeight="1">
      <c r="B657" s="4"/>
      <c r="K657" s="588"/>
      <c r="M657" s="12"/>
      <c r="O657" s="12"/>
      <c r="Q657" s="12"/>
      <c r="S657" s="12"/>
      <c r="U657" s="12"/>
      <c r="W657" s="12"/>
      <c r="Y657" s="12"/>
      <c r="AA657" s="12"/>
      <c r="AC657" s="12"/>
      <c r="AE657" s="12"/>
      <c r="AG657" s="12"/>
      <c r="AI657" s="12"/>
      <c r="AK657" s="12"/>
      <c r="AM657" s="12"/>
      <c r="AO657" s="12"/>
      <c r="AQ657" s="12"/>
    </row>
    <row r="658" spans="2:43" s="3" customFormat="1" ht="15" customHeight="1">
      <c r="B658" s="4"/>
      <c r="K658" s="588"/>
      <c r="M658" s="12"/>
      <c r="O658" s="12"/>
      <c r="Q658" s="12"/>
      <c r="S658" s="12"/>
      <c r="U658" s="12"/>
      <c r="W658" s="12"/>
      <c r="Y658" s="12"/>
      <c r="AA658" s="12"/>
      <c r="AC658" s="12"/>
      <c r="AE658" s="12"/>
      <c r="AG658" s="12"/>
      <c r="AI658" s="12"/>
      <c r="AK658" s="12"/>
      <c r="AM658" s="12"/>
      <c r="AO658" s="12"/>
      <c r="AQ658" s="12"/>
    </row>
    <row r="659" spans="2:43" s="3" customFormat="1" ht="15" customHeight="1">
      <c r="B659" s="4"/>
      <c r="K659" s="588"/>
      <c r="M659" s="12"/>
      <c r="O659" s="12"/>
      <c r="Q659" s="12"/>
      <c r="S659" s="12"/>
      <c r="U659" s="12"/>
      <c r="W659" s="12"/>
      <c r="Y659" s="12"/>
      <c r="AA659" s="12"/>
      <c r="AC659" s="12"/>
      <c r="AE659" s="12"/>
      <c r="AG659" s="12"/>
      <c r="AI659" s="12"/>
      <c r="AK659" s="12"/>
      <c r="AM659" s="12"/>
      <c r="AO659" s="12"/>
      <c r="AQ659" s="12"/>
    </row>
    <row r="660" spans="2:43" s="3" customFormat="1" ht="15" customHeight="1">
      <c r="B660" s="4"/>
      <c r="K660" s="588"/>
      <c r="M660" s="12"/>
      <c r="O660" s="12"/>
      <c r="Q660" s="12"/>
      <c r="S660" s="12"/>
      <c r="U660" s="12"/>
      <c r="W660" s="12"/>
      <c r="Y660" s="12"/>
      <c r="AA660" s="12"/>
      <c r="AC660" s="12"/>
      <c r="AE660" s="12"/>
      <c r="AG660" s="12"/>
      <c r="AI660" s="12"/>
      <c r="AK660" s="12"/>
      <c r="AM660" s="12"/>
      <c r="AO660" s="12"/>
      <c r="AQ660" s="12"/>
    </row>
    <row r="661" spans="2:43" s="3" customFormat="1" ht="15" customHeight="1">
      <c r="B661" s="4"/>
      <c r="K661" s="588"/>
      <c r="M661" s="12"/>
      <c r="O661" s="12"/>
      <c r="Q661" s="12"/>
      <c r="S661" s="12"/>
      <c r="U661" s="12"/>
      <c r="W661" s="12"/>
      <c r="Y661" s="12"/>
      <c r="AA661" s="12"/>
      <c r="AC661" s="12"/>
      <c r="AE661" s="12"/>
      <c r="AG661" s="12"/>
      <c r="AI661" s="12"/>
      <c r="AK661" s="12"/>
      <c r="AM661" s="12"/>
      <c r="AO661" s="12"/>
      <c r="AQ661" s="12"/>
    </row>
    <row r="662" spans="2:43" s="3" customFormat="1" ht="15" customHeight="1">
      <c r="B662" s="4"/>
      <c r="K662" s="588"/>
      <c r="M662" s="12"/>
      <c r="O662" s="12"/>
      <c r="Q662" s="12"/>
      <c r="S662" s="12"/>
      <c r="U662" s="12"/>
      <c r="W662" s="12"/>
      <c r="Y662" s="12"/>
      <c r="AA662" s="12"/>
      <c r="AC662" s="12"/>
      <c r="AE662" s="12"/>
      <c r="AG662" s="12"/>
      <c r="AI662" s="12"/>
      <c r="AK662" s="12"/>
      <c r="AM662" s="12"/>
      <c r="AO662" s="12"/>
      <c r="AQ662" s="12"/>
    </row>
    <row r="663" spans="2:43" s="3" customFormat="1" ht="15" customHeight="1">
      <c r="B663" s="4"/>
      <c r="K663" s="588"/>
      <c r="M663" s="12"/>
      <c r="O663" s="12"/>
      <c r="Q663" s="12"/>
      <c r="S663" s="12"/>
      <c r="U663" s="12"/>
      <c r="W663" s="12"/>
      <c r="Y663" s="12"/>
      <c r="AA663" s="12"/>
      <c r="AC663" s="12"/>
      <c r="AE663" s="12"/>
      <c r="AG663" s="12"/>
      <c r="AI663" s="12"/>
      <c r="AK663" s="12"/>
      <c r="AM663" s="12"/>
      <c r="AO663" s="12"/>
      <c r="AQ663" s="12"/>
    </row>
    <row r="664" spans="2:43" s="3" customFormat="1" ht="15" customHeight="1">
      <c r="B664" s="4"/>
      <c r="K664" s="588"/>
      <c r="M664" s="12"/>
      <c r="O664" s="12"/>
      <c r="Q664" s="12"/>
      <c r="S664" s="12"/>
      <c r="U664" s="12"/>
      <c r="W664" s="12"/>
      <c r="Y664" s="12"/>
      <c r="AA664" s="12"/>
      <c r="AC664" s="12"/>
      <c r="AE664" s="12"/>
      <c r="AG664" s="12"/>
      <c r="AI664" s="12"/>
      <c r="AK664" s="12"/>
      <c r="AM664" s="12"/>
      <c r="AO664" s="12"/>
      <c r="AQ664" s="12"/>
    </row>
    <row r="665" spans="2:43" s="3" customFormat="1" ht="15" customHeight="1">
      <c r="B665" s="4"/>
      <c r="K665" s="588"/>
      <c r="M665" s="12"/>
      <c r="O665" s="12"/>
      <c r="Q665" s="12"/>
      <c r="S665" s="12"/>
      <c r="U665" s="12"/>
      <c r="W665" s="12"/>
      <c r="Y665" s="12"/>
      <c r="AA665" s="12"/>
      <c r="AC665" s="12"/>
      <c r="AE665" s="12"/>
      <c r="AG665" s="12"/>
      <c r="AI665" s="12"/>
      <c r="AK665" s="12"/>
      <c r="AM665" s="12"/>
      <c r="AO665" s="12"/>
      <c r="AQ665" s="12"/>
    </row>
    <row r="666" spans="2:43" s="3" customFormat="1" ht="15" customHeight="1">
      <c r="B666" s="4"/>
      <c r="K666" s="588"/>
      <c r="M666" s="12"/>
      <c r="O666" s="12"/>
      <c r="Q666" s="12"/>
      <c r="S666" s="12"/>
      <c r="U666" s="12"/>
      <c r="W666" s="12"/>
      <c r="Y666" s="12"/>
      <c r="AA666" s="12"/>
      <c r="AC666" s="12"/>
      <c r="AE666" s="12"/>
      <c r="AG666" s="12"/>
      <c r="AI666" s="12"/>
      <c r="AK666" s="12"/>
      <c r="AM666" s="12"/>
      <c r="AO666" s="12"/>
      <c r="AQ666" s="12"/>
    </row>
    <row r="667" spans="2:43" s="3" customFormat="1" ht="15" customHeight="1">
      <c r="B667" s="4"/>
      <c r="K667" s="588"/>
      <c r="M667" s="12"/>
      <c r="O667" s="12"/>
      <c r="Q667" s="12"/>
      <c r="S667" s="12"/>
      <c r="U667" s="12"/>
      <c r="W667" s="12"/>
      <c r="Y667" s="12"/>
      <c r="AA667" s="12"/>
      <c r="AC667" s="12"/>
      <c r="AE667" s="12"/>
      <c r="AG667" s="12"/>
      <c r="AI667" s="12"/>
      <c r="AK667" s="12"/>
      <c r="AM667" s="12"/>
      <c r="AO667" s="12"/>
      <c r="AQ667" s="12"/>
    </row>
    <row r="668" spans="2:43" s="3" customFormat="1" ht="15" customHeight="1">
      <c r="B668" s="4"/>
      <c r="K668" s="588"/>
      <c r="M668" s="12"/>
      <c r="O668" s="12"/>
      <c r="Q668" s="12"/>
      <c r="S668" s="12"/>
      <c r="U668" s="12"/>
      <c r="W668" s="12"/>
      <c r="Y668" s="12"/>
      <c r="AA668" s="12"/>
      <c r="AC668" s="12"/>
      <c r="AE668" s="12"/>
      <c r="AG668" s="12"/>
      <c r="AI668" s="12"/>
      <c r="AK668" s="12"/>
      <c r="AM668" s="12"/>
      <c r="AO668" s="12"/>
      <c r="AQ668" s="12"/>
    </row>
    <row r="669" spans="2:43" s="3" customFormat="1" ht="15" customHeight="1">
      <c r="B669" s="4"/>
      <c r="K669" s="588"/>
      <c r="M669" s="12"/>
      <c r="O669" s="12"/>
      <c r="Q669" s="12"/>
      <c r="S669" s="12"/>
      <c r="U669" s="12"/>
      <c r="W669" s="12"/>
      <c r="Y669" s="12"/>
      <c r="AA669" s="12"/>
      <c r="AC669" s="12"/>
      <c r="AE669" s="12"/>
      <c r="AG669" s="12"/>
      <c r="AI669" s="12"/>
      <c r="AK669" s="12"/>
      <c r="AM669" s="12"/>
      <c r="AO669" s="12"/>
      <c r="AQ669" s="12"/>
    </row>
    <row r="670" spans="2:43" s="3" customFormat="1" ht="15" customHeight="1">
      <c r="B670" s="4"/>
      <c r="K670" s="588"/>
      <c r="M670" s="12"/>
      <c r="O670" s="12"/>
      <c r="Q670" s="12"/>
      <c r="S670" s="12"/>
      <c r="U670" s="12"/>
      <c r="W670" s="12"/>
      <c r="Y670" s="12"/>
      <c r="AA670" s="12"/>
      <c r="AC670" s="12"/>
      <c r="AE670" s="12"/>
      <c r="AG670" s="12"/>
      <c r="AI670" s="12"/>
      <c r="AK670" s="12"/>
      <c r="AM670" s="12"/>
      <c r="AO670" s="12"/>
      <c r="AQ670" s="12"/>
    </row>
    <row r="671" spans="2:43" s="3" customFormat="1" ht="15" customHeight="1">
      <c r="B671" s="4"/>
      <c r="K671" s="588"/>
      <c r="M671" s="12"/>
      <c r="O671" s="12"/>
      <c r="Q671" s="12"/>
      <c r="S671" s="12"/>
      <c r="U671" s="12"/>
      <c r="W671" s="12"/>
      <c r="Y671" s="12"/>
      <c r="AA671" s="12"/>
      <c r="AC671" s="12"/>
      <c r="AE671" s="12"/>
      <c r="AG671" s="12"/>
      <c r="AI671" s="12"/>
      <c r="AK671" s="12"/>
      <c r="AM671" s="12"/>
      <c r="AO671" s="12"/>
      <c r="AQ671" s="12"/>
    </row>
    <row r="672" spans="2:43" s="3" customFormat="1" ht="15" customHeight="1">
      <c r="B672" s="4"/>
      <c r="K672" s="588"/>
      <c r="M672" s="12"/>
      <c r="O672" s="12"/>
      <c r="Q672" s="12"/>
      <c r="S672" s="12"/>
      <c r="U672" s="12"/>
      <c r="W672" s="12"/>
      <c r="Y672" s="12"/>
      <c r="AA672" s="12"/>
      <c r="AC672" s="12"/>
      <c r="AE672" s="12"/>
      <c r="AG672" s="12"/>
      <c r="AI672" s="12"/>
      <c r="AK672" s="12"/>
      <c r="AM672" s="12"/>
      <c r="AO672" s="12"/>
      <c r="AQ672" s="12"/>
    </row>
    <row r="673" spans="2:43" s="3" customFormat="1" ht="15" customHeight="1">
      <c r="B673" s="4"/>
      <c r="K673" s="588"/>
      <c r="M673" s="12"/>
      <c r="O673" s="12"/>
      <c r="Q673" s="12"/>
      <c r="S673" s="12"/>
      <c r="U673" s="12"/>
      <c r="W673" s="12"/>
      <c r="Y673" s="12"/>
      <c r="AA673" s="12"/>
      <c r="AC673" s="12"/>
      <c r="AE673" s="12"/>
      <c r="AG673" s="12"/>
      <c r="AI673" s="12"/>
      <c r="AK673" s="12"/>
      <c r="AM673" s="12"/>
      <c r="AO673" s="12"/>
      <c r="AQ673" s="12"/>
    </row>
    <row r="674" spans="2:43" s="3" customFormat="1" ht="15" customHeight="1">
      <c r="B674" s="4"/>
      <c r="K674" s="588"/>
      <c r="M674" s="12"/>
      <c r="O674" s="12"/>
      <c r="Q674" s="12"/>
      <c r="S674" s="12"/>
      <c r="U674" s="12"/>
      <c r="W674" s="12"/>
      <c r="Y674" s="12"/>
      <c r="AA674" s="12"/>
      <c r="AC674" s="12"/>
      <c r="AE674" s="12"/>
      <c r="AG674" s="12"/>
      <c r="AI674" s="12"/>
      <c r="AK674" s="12"/>
      <c r="AM674" s="12"/>
      <c r="AO674" s="12"/>
      <c r="AQ674" s="12"/>
    </row>
    <row r="675" spans="2:43" s="3" customFormat="1" ht="15" customHeight="1">
      <c r="B675" s="4"/>
      <c r="K675" s="588"/>
      <c r="M675" s="12"/>
      <c r="O675" s="12"/>
      <c r="Q675" s="12"/>
      <c r="S675" s="12"/>
      <c r="U675" s="12"/>
      <c r="W675" s="12"/>
      <c r="Y675" s="12"/>
      <c r="AA675" s="12"/>
      <c r="AC675" s="12"/>
      <c r="AE675" s="12"/>
      <c r="AG675" s="12"/>
      <c r="AI675" s="12"/>
      <c r="AK675" s="12"/>
      <c r="AM675" s="12"/>
      <c r="AO675" s="12"/>
      <c r="AQ675" s="12"/>
    </row>
    <row r="676" spans="2:43" s="3" customFormat="1" ht="15" customHeight="1">
      <c r="B676" s="4"/>
      <c r="K676" s="588"/>
      <c r="M676" s="12"/>
      <c r="O676" s="12"/>
      <c r="Q676" s="12"/>
      <c r="S676" s="12"/>
      <c r="U676" s="12"/>
      <c r="W676" s="12"/>
      <c r="Y676" s="12"/>
      <c r="AA676" s="12"/>
      <c r="AC676" s="12"/>
      <c r="AE676" s="12"/>
      <c r="AG676" s="12"/>
      <c r="AI676" s="12"/>
      <c r="AK676" s="12"/>
      <c r="AM676" s="12"/>
      <c r="AO676" s="12"/>
      <c r="AQ676" s="12"/>
    </row>
    <row r="677" spans="2:43" s="3" customFormat="1" ht="15" customHeight="1">
      <c r="B677" s="4"/>
      <c r="K677" s="588"/>
      <c r="M677" s="12"/>
      <c r="O677" s="12"/>
      <c r="Q677" s="12"/>
      <c r="S677" s="12"/>
      <c r="U677" s="12"/>
      <c r="W677" s="12"/>
      <c r="Y677" s="12"/>
      <c r="AA677" s="12"/>
      <c r="AC677" s="12"/>
      <c r="AE677" s="12"/>
      <c r="AG677" s="12"/>
      <c r="AI677" s="12"/>
      <c r="AK677" s="12"/>
      <c r="AM677" s="12"/>
      <c r="AO677" s="12"/>
      <c r="AQ677" s="12"/>
    </row>
    <row r="678" spans="2:43" s="3" customFormat="1" ht="15" customHeight="1">
      <c r="B678" s="4"/>
      <c r="K678" s="588"/>
      <c r="M678" s="12"/>
      <c r="O678" s="12"/>
      <c r="Q678" s="12"/>
      <c r="S678" s="12"/>
      <c r="U678" s="12"/>
      <c r="W678" s="12"/>
      <c r="Y678" s="12"/>
      <c r="AA678" s="12"/>
      <c r="AC678" s="12"/>
      <c r="AE678" s="12"/>
      <c r="AG678" s="12"/>
      <c r="AI678" s="12"/>
      <c r="AK678" s="12"/>
      <c r="AM678" s="12"/>
      <c r="AO678" s="12"/>
      <c r="AQ678" s="12"/>
    </row>
    <row r="679" spans="2:43" s="3" customFormat="1" ht="15" customHeight="1">
      <c r="B679" s="4"/>
      <c r="K679" s="588"/>
      <c r="M679" s="12"/>
      <c r="O679" s="12"/>
      <c r="Q679" s="12"/>
      <c r="S679" s="12"/>
      <c r="U679" s="12"/>
      <c r="W679" s="12"/>
      <c r="Y679" s="12"/>
      <c r="AA679" s="12"/>
      <c r="AC679" s="12"/>
      <c r="AE679" s="12"/>
      <c r="AG679" s="12"/>
      <c r="AI679" s="12"/>
      <c r="AK679" s="12"/>
      <c r="AM679" s="12"/>
      <c r="AO679" s="12"/>
      <c r="AQ679" s="12"/>
    </row>
    <row r="680" spans="2:43" s="3" customFormat="1" ht="15" customHeight="1">
      <c r="B680" s="4"/>
      <c r="K680" s="588"/>
      <c r="M680" s="12"/>
      <c r="O680" s="12"/>
      <c r="Q680" s="12"/>
      <c r="S680" s="12"/>
      <c r="U680" s="12"/>
      <c r="W680" s="12"/>
      <c r="Y680" s="12"/>
      <c r="AA680" s="12"/>
      <c r="AC680" s="12"/>
      <c r="AE680" s="12"/>
      <c r="AG680" s="12"/>
      <c r="AI680" s="12"/>
      <c r="AK680" s="12"/>
      <c r="AM680" s="12"/>
      <c r="AO680" s="12"/>
      <c r="AQ680" s="12"/>
    </row>
    <row r="681" spans="2:43" s="3" customFormat="1" ht="15" customHeight="1">
      <c r="B681" s="4"/>
      <c r="K681" s="588"/>
      <c r="M681" s="12"/>
      <c r="O681" s="12"/>
      <c r="Q681" s="12"/>
      <c r="S681" s="12"/>
      <c r="U681" s="12"/>
      <c r="W681" s="12"/>
      <c r="Y681" s="12"/>
      <c r="AA681" s="12"/>
      <c r="AC681" s="12"/>
      <c r="AE681" s="12"/>
      <c r="AG681" s="12"/>
      <c r="AI681" s="12"/>
      <c r="AK681" s="12"/>
      <c r="AM681" s="12"/>
      <c r="AO681" s="12"/>
      <c r="AQ681" s="12"/>
    </row>
    <row r="682" spans="2:43" s="3" customFormat="1" ht="15" customHeight="1">
      <c r="B682" s="4"/>
      <c r="K682" s="588"/>
      <c r="M682" s="12"/>
      <c r="O682" s="12"/>
      <c r="Q682" s="12"/>
      <c r="S682" s="12"/>
      <c r="U682" s="12"/>
      <c r="W682" s="12"/>
      <c r="Y682" s="12"/>
      <c r="AA682" s="12"/>
      <c r="AC682" s="12"/>
      <c r="AE682" s="12"/>
      <c r="AG682" s="12"/>
      <c r="AI682" s="12"/>
      <c r="AK682" s="12"/>
      <c r="AM682" s="12"/>
      <c r="AO682" s="12"/>
      <c r="AQ682" s="12"/>
    </row>
    <row r="683" spans="2:43" s="3" customFormat="1" ht="15" customHeight="1">
      <c r="B683" s="4"/>
      <c r="K683" s="588"/>
      <c r="M683" s="12"/>
      <c r="O683" s="12"/>
      <c r="Q683" s="12"/>
      <c r="S683" s="12"/>
      <c r="U683" s="12"/>
      <c r="W683" s="12"/>
      <c r="Y683" s="12"/>
      <c r="AA683" s="12"/>
      <c r="AC683" s="12"/>
      <c r="AE683" s="12"/>
      <c r="AG683" s="12"/>
      <c r="AI683" s="12"/>
      <c r="AK683" s="12"/>
      <c r="AM683" s="12"/>
      <c r="AO683" s="12"/>
      <c r="AQ683" s="12"/>
    </row>
    <row r="684" spans="2:43" s="3" customFormat="1" ht="15" customHeight="1">
      <c r="B684" s="4"/>
      <c r="K684" s="588"/>
      <c r="M684" s="12"/>
      <c r="O684" s="12"/>
      <c r="Q684" s="12"/>
      <c r="S684" s="12"/>
      <c r="U684" s="12"/>
      <c r="W684" s="12"/>
      <c r="Y684" s="12"/>
      <c r="AA684" s="12"/>
      <c r="AC684" s="12"/>
      <c r="AE684" s="12"/>
      <c r="AG684" s="12"/>
      <c r="AI684" s="12"/>
      <c r="AK684" s="12"/>
      <c r="AM684" s="12"/>
      <c r="AO684" s="12"/>
      <c r="AQ684" s="12"/>
    </row>
    <row r="685" spans="2:43" s="3" customFormat="1" ht="15" customHeight="1">
      <c r="B685" s="4"/>
      <c r="K685" s="588"/>
      <c r="M685" s="12"/>
      <c r="O685" s="12"/>
      <c r="Q685" s="12"/>
      <c r="S685" s="12"/>
      <c r="U685" s="12"/>
      <c r="W685" s="12"/>
      <c r="Y685" s="12"/>
      <c r="AA685" s="12"/>
      <c r="AC685" s="12"/>
      <c r="AE685" s="12"/>
      <c r="AG685" s="12"/>
      <c r="AI685" s="12"/>
      <c r="AK685" s="12"/>
      <c r="AM685" s="12"/>
      <c r="AO685" s="12"/>
      <c r="AQ685" s="12"/>
    </row>
    <row r="686" spans="2:43" s="3" customFormat="1" ht="15" customHeight="1">
      <c r="B686" s="4"/>
      <c r="K686" s="588"/>
      <c r="M686" s="12"/>
      <c r="O686" s="12"/>
      <c r="Q686" s="12"/>
      <c r="S686" s="12"/>
      <c r="U686" s="12"/>
      <c r="W686" s="12"/>
      <c r="Y686" s="12"/>
      <c r="AA686" s="12"/>
      <c r="AC686" s="12"/>
      <c r="AE686" s="12"/>
      <c r="AG686" s="12"/>
      <c r="AI686" s="12"/>
      <c r="AK686" s="12"/>
      <c r="AM686" s="12"/>
      <c r="AO686" s="12"/>
      <c r="AQ686" s="12"/>
    </row>
    <row r="687" spans="2:43" s="3" customFormat="1" ht="15" customHeight="1">
      <c r="B687" s="4"/>
      <c r="K687" s="588"/>
      <c r="M687" s="12"/>
      <c r="O687" s="12"/>
      <c r="Q687" s="12"/>
      <c r="S687" s="12"/>
      <c r="U687" s="12"/>
      <c r="W687" s="12"/>
      <c r="Y687" s="12"/>
      <c r="AA687" s="12"/>
      <c r="AC687" s="12"/>
      <c r="AE687" s="12"/>
      <c r="AG687" s="12"/>
      <c r="AI687" s="12"/>
      <c r="AK687" s="12"/>
      <c r="AM687" s="12"/>
      <c r="AO687" s="12"/>
      <c r="AQ687" s="12"/>
    </row>
    <row r="688" spans="2:43" s="3" customFormat="1" ht="15" customHeight="1">
      <c r="B688" s="4"/>
      <c r="K688" s="588"/>
      <c r="M688" s="12"/>
      <c r="O688" s="12"/>
      <c r="Q688" s="12"/>
      <c r="S688" s="12"/>
      <c r="U688" s="12"/>
      <c r="W688" s="12"/>
      <c r="Y688" s="12"/>
      <c r="AA688" s="12"/>
      <c r="AC688" s="12"/>
      <c r="AE688" s="12"/>
      <c r="AG688" s="12"/>
      <c r="AI688" s="12"/>
      <c r="AK688" s="12"/>
      <c r="AM688" s="12"/>
      <c r="AO688" s="12"/>
      <c r="AQ688" s="12"/>
    </row>
    <row r="689" spans="2:50" s="3" customFormat="1" ht="15" customHeight="1">
      <c r="B689" s="4"/>
      <c r="K689" s="588"/>
      <c r="M689" s="12"/>
      <c r="O689" s="12"/>
      <c r="Q689" s="12"/>
      <c r="S689" s="12"/>
      <c r="U689" s="12"/>
      <c r="W689" s="12"/>
      <c r="Y689" s="12"/>
      <c r="AA689" s="12"/>
      <c r="AC689" s="12"/>
      <c r="AE689" s="12"/>
      <c r="AG689" s="12"/>
      <c r="AI689" s="12"/>
      <c r="AK689" s="12"/>
      <c r="AM689" s="12"/>
      <c r="AO689" s="12"/>
      <c r="AQ689" s="12"/>
    </row>
    <row r="690" spans="2:50" s="3" customFormat="1" ht="15" customHeight="1">
      <c r="B690" s="4"/>
      <c r="K690" s="588"/>
      <c r="M690" s="12"/>
      <c r="O690" s="12"/>
      <c r="Q690" s="12"/>
      <c r="S690" s="12"/>
      <c r="U690" s="12"/>
      <c r="W690" s="12"/>
      <c r="Y690" s="12"/>
      <c r="AA690" s="12"/>
      <c r="AC690" s="12"/>
      <c r="AE690" s="12"/>
      <c r="AG690" s="12"/>
      <c r="AI690" s="12"/>
      <c r="AK690" s="12"/>
      <c r="AM690" s="12"/>
      <c r="AO690" s="12"/>
      <c r="AQ690" s="12"/>
    </row>
    <row r="691" spans="2:50" s="3" customFormat="1" ht="15" customHeight="1">
      <c r="B691" s="4"/>
      <c r="K691" s="588"/>
      <c r="M691" s="12"/>
      <c r="O691" s="12"/>
      <c r="Q691" s="12"/>
      <c r="S691" s="12"/>
      <c r="U691" s="12"/>
      <c r="W691" s="12"/>
      <c r="Y691" s="12"/>
      <c r="AA691" s="12"/>
      <c r="AC691" s="12"/>
      <c r="AE691" s="12"/>
      <c r="AG691" s="12"/>
      <c r="AI691" s="12"/>
      <c r="AK691" s="12"/>
      <c r="AM691" s="12"/>
      <c r="AO691" s="12"/>
      <c r="AQ691" s="12"/>
    </row>
    <row r="692" spans="2:50" s="3" customFormat="1" ht="15" customHeight="1">
      <c r="B692" s="4"/>
      <c r="K692" s="588"/>
      <c r="M692" s="12"/>
      <c r="O692" s="12"/>
      <c r="Q692" s="12"/>
      <c r="S692" s="12"/>
      <c r="U692" s="12"/>
      <c r="W692" s="12"/>
      <c r="Y692" s="12"/>
      <c r="AA692" s="12"/>
      <c r="AC692" s="12"/>
      <c r="AE692" s="12"/>
      <c r="AG692" s="12"/>
      <c r="AI692" s="12"/>
      <c r="AK692" s="12"/>
      <c r="AM692" s="12"/>
      <c r="AO692" s="12"/>
      <c r="AQ692" s="12"/>
    </row>
    <row r="693" spans="2:50" s="3" customFormat="1" ht="15" customHeight="1">
      <c r="B693" s="4"/>
      <c r="K693" s="588"/>
      <c r="M693" s="12"/>
      <c r="O693" s="12"/>
      <c r="Q693" s="12"/>
      <c r="S693" s="12"/>
      <c r="U693" s="12"/>
      <c r="W693" s="12"/>
      <c r="Y693" s="12"/>
      <c r="AA693" s="12"/>
      <c r="AC693" s="12"/>
      <c r="AE693" s="12"/>
      <c r="AG693" s="12"/>
      <c r="AI693" s="12"/>
      <c r="AK693" s="12"/>
      <c r="AM693" s="12"/>
      <c r="AO693" s="12"/>
      <c r="AQ693" s="12"/>
    </row>
    <row r="694" spans="2:50" s="3" customFormat="1" ht="15" customHeight="1">
      <c r="B694" s="4"/>
      <c r="K694" s="588"/>
      <c r="M694" s="12"/>
      <c r="O694" s="12"/>
      <c r="Q694" s="12"/>
      <c r="S694" s="12"/>
      <c r="U694" s="12"/>
      <c r="W694" s="12"/>
      <c r="Y694" s="12"/>
      <c r="AA694" s="12"/>
      <c r="AC694" s="12"/>
      <c r="AE694" s="12"/>
      <c r="AG694" s="12"/>
      <c r="AI694" s="12"/>
      <c r="AK694" s="12"/>
      <c r="AM694" s="12"/>
      <c r="AO694" s="12"/>
      <c r="AQ694" s="12"/>
    </row>
    <row r="695" spans="2:50" s="3" customFormat="1" ht="15" customHeight="1">
      <c r="B695" s="4"/>
      <c r="K695" s="588"/>
      <c r="M695" s="12"/>
      <c r="O695" s="12"/>
      <c r="Q695" s="12"/>
      <c r="S695" s="12"/>
      <c r="U695" s="12"/>
      <c r="W695" s="12"/>
      <c r="Y695" s="12"/>
      <c r="AA695" s="12"/>
      <c r="AC695" s="12"/>
      <c r="AE695" s="12"/>
      <c r="AG695" s="12"/>
      <c r="AI695" s="12"/>
      <c r="AK695" s="12"/>
      <c r="AM695" s="12"/>
      <c r="AO695" s="12"/>
      <c r="AQ695" s="12"/>
    </row>
    <row r="696" spans="2:50" s="3" customFormat="1" ht="15" customHeight="1">
      <c r="B696" s="4"/>
      <c r="K696" s="588"/>
      <c r="M696" s="12"/>
      <c r="O696" s="12"/>
      <c r="Q696" s="12"/>
      <c r="S696" s="12"/>
      <c r="U696" s="12"/>
      <c r="W696" s="12"/>
      <c r="Y696" s="12"/>
      <c r="AA696" s="12"/>
      <c r="AC696" s="12"/>
      <c r="AE696" s="12"/>
      <c r="AG696" s="12"/>
      <c r="AI696" s="12"/>
      <c r="AK696" s="12"/>
      <c r="AM696" s="12"/>
      <c r="AO696" s="12"/>
      <c r="AQ696" s="12"/>
    </row>
    <row r="697" spans="2:50" s="3" customFormat="1" ht="15" customHeight="1">
      <c r="B697" s="4"/>
      <c r="K697" s="588"/>
      <c r="M697" s="12"/>
      <c r="O697" s="12"/>
      <c r="Q697" s="12"/>
      <c r="S697" s="12"/>
      <c r="U697" s="12"/>
      <c r="W697" s="12"/>
      <c r="Y697" s="12"/>
      <c r="AA697" s="12"/>
      <c r="AC697" s="12"/>
      <c r="AE697" s="12"/>
      <c r="AG697" s="12"/>
      <c r="AI697" s="12"/>
      <c r="AK697" s="12"/>
      <c r="AM697" s="12"/>
      <c r="AO697" s="12"/>
      <c r="AQ697" s="12"/>
    </row>
    <row r="698" spans="2:50" s="3" customFormat="1" ht="15" customHeight="1">
      <c r="B698" s="4"/>
      <c r="K698" s="588"/>
      <c r="M698" s="12"/>
      <c r="O698" s="12"/>
      <c r="Q698" s="12"/>
      <c r="S698" s="12"/>
      <c r="U698" s="12"/>
      <c r="W698" s="12"/>
      <c r="Y698" s="12"/>
      <c r="AA698" s="12"/>
      <c r="AC698" s="12"/>
      <c r="AE698" s="12"/>
      <c r="AG698" s="12"/>
      <c r="AI698" s="12"/>
      <c r="AK698" s="12"/>
      <c r="AM698" s="12"/>
      <c r="AO698" s="12"/>
      <c r="AQ698" s="12"/>
    </row>
    <row r="699" spans="2:50" s="3" customFormat="1" ht="15" customHeight="1">
      <c r="B699" s="4"/>
      <c r="K699" s="12"/>
      <c r="M699" s="12"/>
      <c r="O699" s="12"/>
      <c r="Q699" s="12"/>
      <c r="S699" s="12"/>
      <c r="U699" s="12"/>
      <c r="W699" s="12"/>
      <c r="Y699" s="12"/>
      <c r="AA699" s="12"/>
      <c r="AC699" s="12"/>
      <c r="AE699" s="12"/>
      <c r="AG699" s="12"/>
      <c r="AI699" s="12"/>
      <c r="AK699" s="12"/>
      <c r="AM699" s="12"/>
      <c r="AO699" s="12"/>
      <c r="AQ699" s="12"/>
    </row>
    <row r="700" spans="2:50" s="3" customFormat="1" ht="15" customHeight="1">
      <c r="B700" s="4"/>
      <c r="K700" s="12"/>
      <c r="M700" s="12"/>
      <c r="O700" s="12"/>
      <c r="Q700" s="12"/>
      <c r="S700" s="12"/>
      <c r="U700" s="12"/>
      <c r="W700" s="12"/>
      <c r="Y700" s="12"/>
      <c r="AA700" s="12"/>
      <c r="AC700" s="12"/>
      <c r="AE700" s="12"/>
      <c r="AG700" s="12"/>
      <c r="AI700" s="12"/>
      <c r="AK700" s="12"/>
      <c r="AM700" s="12"/>
      <c r="AO700" s="12"/>
      <c r="AQ700" s="12"/>
    </row>
    <row r="701" spans="2:50" s="590" customFormat="1" ht="15" customHeight="1">
      <c r="B701" s="589"/>
      <c r="J701" s="591" t="s">
        <v>13551</v>
      </c>
      <c r="K701" s="654">
        <v>1</v>
      </c>
      <c r="L701" s="654"/>
      <c r="M701" s="654">
        <v>2</v>
      </c>
      <c r="N701" s="654"/>
      <c r="O701" s="654">
        <v>3</v>
      </c>
      <c r="P701" s="654"/>
      <c r="Q701" s="654">
        <v>4</v>
      </c>
      <c r="R701" s="654"/>
      <c r="S701" s="654"/>
      <c r="T701" s="654"/>
      <c r="U701" s="654"/>
      <c r="V701" s="654"/>
      <c r="W701" s="654"/>
      <c r="X701" s="654"/>
      <c r="Y701" s="654"/>
      <c r="Z701" s="654"/>
      <c r="AA701" s="654"/>
      <c r="AB701" s="654"/>
      <c r="AC701" s="654"/>
      <c r="AD701" s="654"/>
      <c r="AE701" s="654"/>
      <c r="AF701" s="654"/>
      <c r="AG701" s="654"/>
      <c r="AH701" s="654"/>
      <c r="AI701" s="654"/>
      <c r="AJ701" s="654"/>
      <c r="AK701" s="654"/>
      <c r="AL701" s="654"/>
      <c r="AM701" s="654"/>
      <c r="AN701" s="654"/>
      <c r="AO701" s="654"/>
      <c r="AP701" s="654"/>
      <c r="AQ701" s="654"/>
      <c r="AR701" s="654"/>
      <c r="AS701" s="653"/>
      <c r="AT701" s="653"/>
      <c r="AU701" s="653"/>
      <c r="AV701" s="653"/>
      <c r="AW701" s="653"/>
      <c r="AX701" s="653"/>
    </row>
    <row r="702" spans="2:50" s="3" customFormat="1" ht="15" customHeight="1">
      <c r="B702" s="4"/>
      <c r="J702" s="592">
        <f>D6</f>
        <v>44895</v>
      </c>
      <c r="K702" s="593">
        <f>J702</f>
        <v>44895</v>
      </c>
      <c r="L702" s="594" t="e">
        <f>AVERAGEIF(K$9:K$698,"&gt;="&amp;K702,L$9:L$698)/10^6</f>
        <v>#DIV/0!</v>
      </c>
      <c r="M702" s="593">
        <f>$J$702</f>
        <v>44895</v>
      </c>
      <c r="N702" s="594" t="e">
        <f>AVERAGEIF(M$9:M$698,"&gt;="&amp;M702,N$9:N$698)/10^6</f>
        <v>#DIV/0!</v>
      </c>
      <c r="O702" s="593">
        <f>$J$702</f>
        <v>44895</v>
      </c>
      <c r="P702" s="594" t="e">
        <f>AVERAGEIF(O$9:O$698,"&gt;="&amp;O702,P$9:P$698)/10^6</f>
        <v>#DIV/0!</v>
      </c>
      <c r="Q702" s="593">
        <f>$J$702</f>
        <v>44895</v>
      </c>
      <c r="R702" s="594" t="e">
        <f>AVERAGEIF(Q$9:Q$698,"&gt;="&amp;Q702,R$9:R$698)/10^6</f>
        <v>#DIV/0!</v>
      </c>
      <c r="S702" s="593"/>
      <c r="T702" s="594"/>
      <c r="U702" s="593"/>
      <c r="V702" s="594"/>
      <c r="W702" s="593"/>
      <c r="X702" s="594"/>
      <c r="Y702" s="593"/>
      <c r="Z702" s="594"/>
      <c r="AA702" s="593"/>
      <c r="AB702" s="594"/>
      <c r="AC702" s="593"/>
      <c r="AD702" s="594"/>
      <c r="AE702" s="593"/>
      <c r="AF702" s="594"/>
      <c r="AG702" s="593"/>
      <c r="AH702" s="594"/>
      <c r="AI702" s="593"/>
      <c r="AJ702" s="594"/>
      <c r="AK702" s="593"/>
      <c r="AL702" s="594"/>
      <c r="AM702" s="593"/>
      <c r="AN702" s="594"/>
      <c r="AO702" s="593"/>
      <c r="AP702" s="594"/>
      <c r="AQ702" s="12"/>
      <c r="AR702" s="594"/>
      <c r="AS702" s="12"/>
      <c r="AT702" s="594"/>
      <c r="AU702" s="12"/>
      <c r="AV702" s="594"/>
      <c r="AW702" s="12"/>
      <c r="AX702" s="594"/>
    </row>
    <row r="703" spans="2:50" s="3" customFormat="1" ht="15" customHeight="1">
      <c r="B703" s="4"/>
      <c r="J703" s="591" t="s">
        <v>13547</v>
      </c>
      <c r="K703" s="12">
        <f>DATE(YEAR(K$702),MONTH(K$702)-1,DAY(K$702))</f>
        <v>44864</v>
      </c>
      <c r="L703" s="594" t="e">
        <f>AVERAGEIF(K$9:K$698,"&gt;="&amp;K703,L$9:L$698)/10^6</f>
        <v>#DIV/0!</v>
      </c>
      <c r="M703" s="12">
        <f>DATE(YEAR(M$702),MONTH(M$702)-1,DAY(M$702))</f>
        <v>44864</v>
      </c>
      <c r="N703" s="594" t="e">
        <f>AVERAGEIF(M$9:M$698,"&gt;="&amp;M703,N$9:N$698)/10^6</f>
        <v>#DIV/0!</v>
      </c>
      <c r="O703" s="12">
        <f>DATE(YEAR(O$702),MONTH(O$702)-1,DAY(O$702))</f>
        <v>44864</v>
      </c>
      <c r="P703" s="594" t="e">
        <f>AVERAGEIF(O$9:O$698,"&gt;="&amp;O703,P$9:P$698)/10^6</f>
        <v>#DIV/0!</v>
      </c>
      <c r="Q703" s="12">
        <f>DATE(YEAR(Q$702),MONTH(Q$702)-1,DAY(Q$702))</f>
        <v>44864</v>
      </c>
      <c r="R703" s="594" t="e">
        <f>AVERAGEIF(Q$9:Q$698,"&gt;="&amp;Q703,R$9:R$698)/10^6</f>
        <v>#DIV/0!</v>
      </c>
      <c r="S703" s="12"/>
      <c r="T703" s="594"/>
      <c r="U703" s="12"/>
      <c r="V703" s="594"/>
      <c r="W703" s="12"/>
      <c r="X703" s="594"/>
      <c r="Y703" s="12"/>
      <c r="Z703" s="594"/>
      <c r="AA703" s="12"/>
      <c r="AB703" s="594"/>
      <c r="AC703" s="12"/>
      <c r="AD703" s="594"/>
      <c r="AE703" s="12"/>
      <c r="AF703" s="594"/>
      <c r="AG703" s="12"/>
      <c r="AH703" s="594"/>
      <c r="AI703" s="12"/>
      <c r="AJ703" s="594"/>
      <c r="AK703" s="12"/>
      <c r="AL703" s="594"/>
      <c r="AM703" s="12"/>
      <c r="AN703" s="594"/>
      <c r="AO703" s="12"/>
      <c r="AP703" s="594"/>
      <c r="AQ703" s="12"/>
      <c r="AR703" s="594"/>
      <c r="AS703" s="12"/>
      <c r="AT703" s="594"/>
      <c r="AU703" s="12"/>
      <c r="AV703" s="594"/>
      <c r="AW703" s="12"/>
      <c r="AX703" s="594"/>
    </row>
    <row r="704" spans="2:50" s="3" customFormat="1" ht="15" customHeight="1">
      <c r="B704" s="4"/>
      <c r="J704" s="591" t="s">
        <v>13548</v>
      </c>
      <c r="K704" s="12">
        <f>DATE(YEAR(K$702),MONTH(K$702)-3,DAY(K$702))</f>
        <v>44803</v>
      </c>
      <c r="L704" s="594" t="e">
        <f>AVERAGEIF(K$9:K$698,"&gt;="&amp;K704,L$9:L$698)/10^6</f>
        <v>#DIV/0!</v>
      </c>
      <c r="M704" s="12">
        <f>DATE(YEAR(M$702),MONTH(M$702)-3,DAY(M$702))</f>
        <v>44803</v>
      </c>
      <c r="N704" s="594" t="e">
        <f>AVERAGEIF(M$9:M$698,"&gt;="&amp;M704,N$9:N$698)/10^6</f>
        <v>#DIV/0!</v>
      </c>
      <c r="O704" s="12">
        <f>DATE(YEAR(O$702),MONTH(O$702)-3,DAY(O$702))</f>
        <v>44803</v>
      </c>
      <c r="P704" s="594" t="e">
        <f>AVERAGEIF(O$9:O$698,"&gt;="&amp;O704,P$9:P$698)/10^6</f>
        <v>#DIV/0!</v>
      </c>
      <c r="Q704" s="12">
        <f>DATE(YEAR(Q$702),MONTH(Q$702)-3,DAY(Q$702))</f>
        <v>44803</v>
      </c>
      <c r="R704" s="594" t="e">
        <f>AVERAGEIF(Q$9:Q$698,"&gt;="&amp;Q704,R$9:R$698)/10^6</f>
        <v>#DIV/0!</v>
      </c>
      <c r="S704" s="12"/>
      <c r="T704" s="594"/>
      <c r="U704" s="12"/>
      <c r="V704" s="594"/>
      <c r="W704" s="12"/>
      <c r="X704" s="594"/>
      <c r="Y704" s="12"/>
      <c r="Z704" s="594"/>
      <c r="AA704" s="12"/>
      <c r="AB704" s="594"/>
      <c r="AC704" s="12"/>
      <c r="AD704" s="594"/>
      <c r="AE704" s="12"/>
      <c r="AF704" s="594"/>
      <c r="AG704" s="12"/>
      <c r="AH704" s="594"/>
      <c r="AI704" s="12"/>
      <c r="AJ704" s="594"/>
      <c r="AK704" s="12"/>
      <c r="AL704" s="594"/>
      <c r="AM704" s="12"/>
      <c r="AN704" s="594"/>
      <c r="AO704" s="12"/>
      <c r="AP704" s="594"/>
      <c r="AQ704" s="12"/>
      <c r="AR704" s="594"/>
      <c r="AS704" s="12"/>
      <c r="AT704" s="594"/>
      <c r="AU704" s="12"/>
      <c r="AV704" s="594"/>
      <c r="AW704" s="12"/>
      <c r="AX704" s="594"/>
    </row>
    <row r="705" spans="2:50" s="3" customFormat="1" ht="15" customHeight="1">
      <c r="B705" s="4"/>
      <c r="J705" s="591" t="s">
        <v>13549</v>
      </c>
      <c r="K705" s="12">
        <f>DATE(YEAR(K$702),MONTH(K$702)-6,DAY(K$702))</f>
        <v>44711</v>
      </c>
      <c r="L705" s="594">
        <f>AVERAGEIF(K$9:K$698,"&gt;="&amp;K705,L$9:L$698)/10^6</f>
        <v>104466.48727009092</v>
      </c>
      <c r="M705" s="12">
        <f>DATE(YEAR(M$702),MONTH(M$702)-6,DAY(M$702))</f>
        <v>44711</v>
      </c>
      <c r="N705" s="594">
        <f>AVERAGEIF(M$9:M$698,"&gt;="&amp;M705,N$9:N$698)/10^6</f>
        <v>146673.67454499999</v>
      </c>
      <c r="O705" s="12">
        <f>DATE(YEAR(O$702),MONTH(O$702)-6,DAY(O$702))</f>
        <v>44711</v>
      </c>
      <c r="P705" s="594">
        <f>AVERAGEIF(O$9:O$698,"&gt;="&amp;O705,P$9:P$698)/10^6</f>
        <v>154925.10702545455</v>
      </c>
      <c r="Q705" s="12">
        <f>DATE(YEAR(Q$702),MONTH(Q$702)-6,DAY(Q$702))</f>
        <v>44711</v>
      </c>
      <c r="R705" s="594">
        <f>AVERAGEIF(Q$9:Q$698,"&gt;="&amp;Q705,R$9:R$698)/10^6</f>
        <v>67592.727272727265</v>
      </c>
      <c r="S705" s="12"/>
      <c r="T705" s="594"/>
      <c r="U705" s="12"/>
      <c r="V705" s="594"/>
      <c r="W705" s="12"/>
      <c r="X705" s="594"/>
      <c r="Y705" s="12"/>
      <c r="Z705" s="594"/>
      <c r="AA705" s="12"/>
      <c r="AB705" s="594"/>
      <c r="AC705" s="12"/>
      <c r="AD705" s="594"/>
      <c r="AE705" s="12"/>
      <c r="AF705" s="594"/>
      <c r="AG705" s="12"/>
      <c r="AH705" s="594"/>
      <c r="AI705" s="12"/>
      <c r="AJ705" s="594"/>
      <c r="AK705" s="12"/>
      <c r="AL705" s="594"/>
      <c r="AM705" s="12"/>
      <c r="AN705" s="594"/>
      <c r="AO705" s="12"/>
      <c r="AP705" s="594"/>
      <c r="AQ705" s="12"/>
      <c r="AR705" s="594"/>
      <c r="AS705" s="12"/>
      <c r="AT705" s="594"/>
      <c r="AU705" s="12"/>
      <c r="AV705" s="594"/>
      <c r="AW705" s="12"/>
      <c r="AX705" s="594"/>
    </row>
    <row r="706" spans="2:50" s="3" customFormat="1" ht="15" customHeight="1">
      <c r="B706" s="4"/>
      <c r="J706" s="591" t="s">
        <v>13550</v>
      </c>
      <c r="K706" s="12">
        <f>DATE(YEAR(K$702)-1,MONTH(K$702),DAY(K$702))</f>
        <v>44530</v>
      </c>
      <c r="L706" s="594">
        <f>AVERAGEIF(K$9:K$698,"&gt;="&amp;K706,L$9:L$698)/10^6</f>
        <v>122566.13926497917</v>
      </c>
      <c r="M706" s="12">
        <f>DATE(YEAR(M$702)-1,MONTH(M$702),DAY(M$702))</f>
        <v>44530</v>
      </c>
      <c r="N706" s="594">
        <f>AVERAGEIF(M$9:M$698,"&gt;="&amp;M706,N$9:N$698)/10^6</f>
        <v>166057.44478215277</v>
      </c>
      <c r="O706" s="12">
        <f>DATE(YEAR(O$702)-1,MONTH(O$702),DAY(O$702))</f>
        <v>44530</v>
      </c>
      <c r="P706" s="594">
        <f>AVERAGEIF(O$9:O$698,"&gt;="&amp;O706,P$9:P$698)/10^6</f>
        <v>154111.46480583336</v>
      </c>
      <c r="Q706" s="12">
        <f>DATE(YEAR(Q$702)-1,MONTH(Q$702),DAY(Q$702))</f>
        <v>44530</v>
      </c>
      <c r="R706" s="594">
        <f>AVERAGEIF(Q$9:Q$698,"&gt;="&amp;Q706,R$9:R$698)/10^6</f>
        <v>69919.166666666672</v>
      </c>
      <c r="S706" s="12"/>
      <c r="T706" s="594"/>
      <c r="U706" s="12"/>
      <c r="V706" s="594"/>
      <c r="W706" s="12"/>
      <c r="X706" s="594"/>
      <c r="Y706" s="12"/>
      <c r="Z706" s="594"/>
      <c r="AA706" s="12"/>
      <c r="AB706" s="594"/>
      <c r="AC706" s="12"/>
      <c r="AD706" s="594"/>
      <c r="AE706" s="12"/>
      <c r="AF706" s="594"/>
      <c r="AG706" s="12"/>
      <c r="AH706" s="594"/>
      <c r="AI706" s="12"/>
      <c r="AJ706" s="594"/>
      <c r="AK706" s="12"/>
      <c r="AL706" s="594"/>
      <c r="AM706" s="12"/>
      <c r="AN706" s="594"/>
      <c r="AO706" s="12"/>
      <c r="AP706" s="594"/>
      <c r="AQ706" s="12"/>
      <c r="AR706" s="594"/>
      <c r="AS706" s="12"/>
      <c r="AT706" s="594"/>
      <c r="AU706" s="12"/>
      <c r="AV706" s="594"/>
      <c r="AW706" s="12"/>
      <c r="AX706" s="594"/>
    </row>
    <row r="707" spans="2:50" s="3" customFormat="1" ht="15" customHeight="1">
      <c r="B707" s="4"/>
      <c r="K707" s="12"/>
      <c r="M707" s="12"/>
      <c r="O707" s="12"/>
      <c r="Q707" s="12"/>
      <c r="S707" s="12"/>
      <c r="U707" s="12"/>
      <c r="W707" s="12"/>
      <c r="Y707" s="12"/>
      <c r="AA707" s="12"/>
      <c r="AC707" s="12"/>
      <c r="AE707" s="12"/>
      <c r="AG707" s="12"/>
      <c r="AI707" s="12"/>
      <c r="AK707" s="12"/>
      <c r="AM707" s="12"/>
      <c r="AO707" s="12"/>
    </row>
    <row r="708" spans="2:50" s="3" customFormat="1" ht="15" customHeight="1">
      <c r="B708" s="4"/>
      <c r="K708" s="12"/>
      <c r="M708" s="12"/>
      <c r="O708" s="12"/>
      <c r="Q708" s="12"/>
      <c r="S708" s="12"/>
      <c r="U708" s="12"/>
      <c r="W708" s="12"/>
      <c r="Y708" s="12"/>
      <c r="AA708" s="12"/>
      <c r="AC708" s="12"/>
      <c r="AE708" s="12"/>
      <c r="AG708" s="12"/>
      <c r="AI708" s="12"/>
      <c r="AK708" s="12"/>
      <c r="AO708" s="12"/>
    </row>
    <row r="709" spans="2:50" s="3" customFormat="1" ht="15" customHeight="1">
      <c r="B709" s="4"/>
      <c r="K709" s="12"/>
      <c r="M709" s="12"/>
      <c r="O709" s="12"/>
      <c r="Q709" s="12"/>
      <c r="S709" s="12"/>
      <c r="U709" s="12"/>
      <c r="W709" s="12"/>
      <c r="Y709" s="12"/>
      <c r="AA709" s="12"/>
      <c r="AC709" s="12"/>
      <c r="AE709" s="12"/>
      <c r="AG709" s="12"/>
      <c r="AI709" s="12"/>
      <c r="AK709" s="12"/>
    </row>
    <row r="710" spans="2:50" s="3" customFormat="1" ht="15" customHeight="1">
      <c r="B710" s="4"/>
      <c r="K710" s="12"/>
      <c r="M710" s="12"/>
      <c r="O710" s="12"/>
      <c r="Q710" s="12"/>
      <c r="S710" s="12"/>
      <c r="Y710" s="12"/>
      <c r="AA710" s="12"/>
      <c r="AC710" s="12"/>
      <c r="AE710" s="12"/>
      <c r="AG710" s="12"/>
      <c r="AI710" s="12"/>
      <c r="AK710" s="12"/>
    </row>
    <row r="711" spans="2:50" s="3" customFormat="1" ht="15" customHeight="1">
      <c r="B711" s="4"/>
      <c r="K711" s="12"/>
      <c r="M711" s="12"/>
      <c r="O711" s="12"/>
      <c r="Q711" s="12"/>
      <c r="S711" s="12"/>
      <c r="Y711" s="12"/>
      <c r="AA711" s="12"/>
      <c r="AC711" s="12"/>
      <c r="AE711" s="12"/>
      <c r="AG711" s="12"/>
      <c r="AI711" s="12"/>
      <c r="AK711" s="12"/>
    </row>
    <row r="712" spans="2:50" s="3" customFormat="1" ht="15" customHeight="1">
      <c r="B712" s="4"/>
      <c r="K712" s="12"/>
      <c r="M712" s="12"/>
      <c r="O712" s="12"/>
      <c r="Q712" s="12"/>
      <c r="S712" s="12"/>
      <c r="Y712" s="12"/>
      <c r="AA712" s="12"/>
      <c r="AC712" s="12"/>
      <c r="AE712" s="12"/>
      <c r="AG712" s="12"/>
      <c r="AI712" s="12"/>
      <c r="AK712" s="12"/>
    </row>
    <row r="713" spans="2:50" s="3" customFormat="1" ht="15" customHeight="1">
      <c r="B713" s="4"/>
      <c r="K713" s="12"/>
      <c r="M713" s="12"/>
      <c r="O713" s="12"/>
      <c r="Q713" s="12"/>
      <c r="S713" s="12"/>
      <c r="Y713" s="12"/>
      <c r="AA713" s="12"/>
      <c r="AC713" s="12"/>
      <c r="AE713" s="12"/>
      <c r="AG713" s="12"/>
      <c r="AI713" s="12"/>
      <c r="AK713" s="12"/>
    </row>
    <row r="714" spans="2:50" s="3" customFormat="1" ht="15" customHeight="1">
      <c r="B714" s="4"/>
      <c r="K714" s="12"/>
      <c r="Y714" s="12"/>
      <c r="AA714" s="12"/>
      <c r="AC714" s="12"/>
      <c r="AE714" s="12"/>
      <c r="AG714" s="12"/>
      <c r="AI714" s="12"/>
      <c r="AK714" s="12"/>
    </row>
    <row r="715" spans="2:50" s="3" customFormat="1" ht="15" customHeight="1">
      <c r="B715" s="4"/>
      <c r="K715" s="12"/>
      <c r="Y715" s="12"/>
      <c r="AA715" s="12"/>
      <c r="AC715" s="12"/>
      <c r="AE715" s="12"/>
      <c r="AG715" s="12"/>
      <c r="AI715" s="12"/>
      <c r="AK715" s="12"/>
    </row>
    <row r="716" spans="2:50" s="3" customFormat="1" ht="15" customHeight="1">
      <c r="B716" s="4"/>
      <c r="K716" s="12"/>
      <c r="Y716" s="12"/>
      <c r="AA716" s="12"/>
      <c r="AC716" s="12"/>
      <c r="AE716" s="12"/>
      <c r="AG716" s="12"/>
      <c r="AI716" s="12"/>
      <c r="AK716" s="12"/>
    </row>
    <row r="717" spans="2:50" s="3" customFormat="1" ht="15" customHeight="1">
      <c r="B717" s="4"/>
      <c r="K717" s="12"/>
      <c r="Y717" s="12"/>
      <c r="AA717" s="12"/>
      <c r="AC717" s="12"/>
      <c r="AE717" s="12"/>
      <c r="AG717" s="12"/>
      <c r="AI717" s="12"/>
      <c r="AK717" s="12"/>
    </row>
    <row r="718" spans="2:50" s="3" customFormat="1" ht="15" customHeight="1">
      <c r="B718" s="4"/>
      <c r="K718" s="12"/>
      <c r="Y718" s="12"/>
      <c r="AA718" s="12"/>
      <c r="AC718" s="12"/>
      <c r="AE718" s="12"/>
      <c r="AG718" s="12"/>
      <c r="AI718" s="12"/>
      <c r="AK718" s="12"/>
    </row>
    <row r="719" spans="2:50" s="3" customFormat="1" ht="15" customHeight="1">
      <c r="B719" s="4"/>
      <c r="K719" s="12"/>
      <c r="Y719" s="12"/>
      <c r="AA719" s="12"/>
      <c r="AC719" s="12"/>
      <c r="AE719" s="12"/>
      <c r="AG719" s="12"/>
      <c r="AI719" s="12"/>
      <c r="AK719" s="12"/>
    </row>
    <row r="720" spans="2:50" s="3" customFormat="1" ht="15" customHeight="1">
      <c r="B720" s="4"/>
      <c r="K720" s="12"/>
      <c r="Y720" s="12"/>
      <c r="AA720" s="12"/>
      <c r="AC720" s="12"/>
      <c r="AE720" s="12"/>
      <c r="AG720" s="12"/>
      <c r="AI720" s="12"/>
      <c r="AK720" s="12"/>
    </row>
    <row r="721" spans="2:37" s="3" customFormat="1" ht="15" customHeight="1">
      <c r="B721" s="4"/>
      <c r="Y721" s="12"/>
      <c r="AA721" s="12"/>
      <c r="AC721" s="12"/>
      <c r="AE721" s="12"/>
      <c r="AG721" s="12"/>
      <c r="AI721" s="12"/>
      <c r="AK721" s="12"/>
    </row>
    <row r="722" spans="2:37" s="3" customFormat="1" ht="15" customHeight="1">
      <c r="B722" s="4"/>
      <c r="AA722" s="12"/>
      <c r="AC722" s="12"/>
      <c r="AE722" s="12"/>
      <c r="AG722" s="12"/>
      <c r="AI722" s="12"/>
      <c r="AK722" s="12"/>
    </row>
    <row r="723" spans="2:37" s="3" customFormat="1" ht="15" customHeight="1">
      <c r="B723" s="4"/>
      <c r="AA723" s="12"/>
      <c r="AC723" s="12"/>
      <c r="AE723" s="12"/>
      <c r="AG723" s="12"/>
      <c r="AI723" s="12"/>
      <c r="AK723" s="12"/>
    </row>
    <row r="724" spans="2:37" s="3" customFormat="1" ht="15" customHeight="1">
      <c r="B724" s="4"/>
      <c r="AG724" s="12"/>
      <c r="AI724" s="12"/>
      <c r="AK724" s="12"/>
    </row>
    <row r="725" spans="2:37" s="3" customFormat="1" ht="15" customHeight="1">
      <c r="B725" s="4"/>
      <c r="AG725" s="12"/>
      <c r="AI725" s="12"/>
      <c r="AK725" s="12"/>
    </row>
    <row r="726" spans="2:37" s="3" customFormat="1" ht="15" customHeight="1">
      <c r="B726" s="4"/>
      <c r="AG726" s="12"/>
      <c r="AI726" s="12"/>
      <c r="AK726" s="12"/>
    </row>
    <row r="727" spans="2:37" s="3" customFormat="1" ht="15" customHeight="1">
      <c r="B727" s="4"/>
      <c r="AI727" s="12"/>
      <c r="AK727" s="12"/>
    </row>
    <row r="728" spans="2:37" s="3" customFormat="1" ht="15" customHeight="1">
      <c r="B728" s="4"/>
      <c r="AI728" s="12"/>
      <c r="AK728" s="12"/>
    </row>
    <row r="729" spans="2:37" s="3" customFormat="1" ht="15" customHeight="1">
      <c r="B729" s="4"/>
      <c r="AI729" s="12"/>
      <c r="AK729" s="12"/>
    </row>
    <row r="730" spans="2:37" s="3" customFormat="1" ht="15" customHeight="1">
      <c r="B730" s="4"/>
      <c r="AI730" s="12"/>
      <c r="AK730" s="12"/>
    </row>
    <row r="731" spans="2:37" s="3" customFormat="1" ht="15" customHeight="1">
      <c r="B731" s="4"/>
      <c r="AI731" s="12"/>
      <c r="AK731" s="12"/>
    </row>
    <row r="732" spans="2:37" s="3" customFormat="1" ht="15" customHeight="1">
      <c r="B732" s="4"/>
      <c r="AI732" s="12"/>
      <c r="AK732" s="12"/>
    </row>
    <row r="733" spans="2:37" s="3" customFormat="1" ht="15" customHeight="1">
      <c r="B733" s="4"/>
      <c r="AI733" s="12"/>
      <c r="AK733" s="12"/>
    </row>
    <row r="734" spans="2:37" s="3" customFormat="1" ht="15" customHeight="1">
      <c r="B734" s="4"/>
      <c r="AI734" s="12"/>
      <c r="AK734" s="12"/>
    </row>
    <row r="735" spans="2:37" s="3" customFormat="1" ht="15" customHeight="1">
      <c r="B735" s="4"/>
      <c r="AI735" s="12"/>
      <c r="AK735" s="12"/>
    </row>
    <row r="736" spans="2:37" s="3" customFormat="1" ht="15" customHeight="1">
      <c r="B736" s="4"/>
      <c r="AI736" s="12"/>
      <c r="AK736" s="12"/>
    </row>
    <row r="737" spans="2:37" s="3" customFormat="1" ht="15" customHeight="1">
      <c r="B737" s="4"/>
      <c r="AI737" s="12"/>
      <c r="AK737" s="12"/>
    </row>
    <row r="738" spans="2:37" s="3" customFormat="1" ht="15" customHeight="1">
      <c r="B738" s="4"/>
      <c r="AI738" s="12"/>
      <c r="AK738" s="12"/>
    </row>
    <row r="739" spans="2:37" s="3" customFormat="1" ht="15" customHeight="1">
      <c r="B739" s="4"/>
    </row>
    <row r="740" spans="2:37" s="3" customFormat="1" ht="15" customHeight="1">
      <c r="B740" s="4"/>
    </row>
    <row r="741" spans="2:37" s="3" customFormat="1" ht="15" customHeight="1">
      <c r="B741" s="4"/>
    </row>
    <row r="742" spans="2:37" ht="15" customHeight="1"/>
    <row r="743" spans="2:37" ht="15" customHeight="1"/>
    <row r="744" spans="2:37" ht="15" customHeight="1"/>
    <row r="745" spans="2:37" ht="15" customHeight="1"/>
    <row r="746" spans="2:37" ht="15" customHeight="1"/>
    <row r="747" spans="2:37" ht="15" customHeight="1"/>
    <row r="748" spans="2:37" ht="15" customHeight="1"/>
    <row r="749" spans="2:37" ht="15" customHeight="1"/>
    <row r="750" spans="2:37" ht="15" customHeight="1"/>
  </sheetData>
  <mergeCells count="80">
    <mergeCell ref="AG5:AH5"/>
    <mergeCell ref="K5:L5"/>
    <mergeCell ref="M5:N5"/>
    <mergeCell ref="O5:P5"/>
    <mergeCell ref="Q5:R5"/>
    <mergeCell ref="S5:T5"/>
    <mergeCell ref="U5:V5"/>
    <mergeCell ref="W5:X5"/>
    <mergeCell ref="Y5:Z5"/>
    <mergeCell ref="AA5:AB5"/>
    <mergeCell ref="AC5:AD5"/>
    <mergeCell ref="AE5:AF5"/>
    <mergeCell ref="AU5:AV5"/>
    <mergeCell ref="AW5:AX5"/>
    <mergeCell ref="K6:L6"/>
    <mergeCell ref="M6:N6"/>
    <mergeCell ref="O6:P6"/>
    <mergeCell ref="Q6:R6"/>
    <mergeCell ref="S6:T6"/>
    <mergeCell ref="U6:V6"/>
    <mergeCell ref="W6:X6"/>
    <mergeCell ref="Y6:Z6"/>
    <mergeCell ref="AI5:AJ5"/>
    <mergeCell ref="AK5:AL5"/>
    <mergeCell ref="AM5:AN5"/>
    <mergeCell ref="AO5:AP5"/>
    <mergeCell ref="AQ5:AR5"/>
    <mergeCell ref="AS5:AT5"/>
    <mergeCell ref="AW6:AX6"/>
    <mergeCell ref="AA6:AB6"/>
    <mergeCell ref="AC6:AD6"/>
    <mergeCell ref="AE6:AF6"/>
    <mergeCell ref="AG6:AH6"/>
    <mergeCell ref="AI6:AJ6"/>
    <mergeCell ref="AK6:AL6"/>
    <mergeCell ref="AM6:AN6"/>
    <mergeCell ref="AO6:AP6"/>
    <mergeCell ref="AQ6:AR6"/>
    <mergeCell ref="AS6:AT6"/>
    <mergeCell ref="AU6:AV6"/>
    <mergeCell ref="AG7:AH7"/>
    <mergeCell ref="K7:L7"/>
    <mergeCell ref="M7:N7"/>
    <mergeCell ref="O7:P7"/>
    <mergeCell ref="Q7:R7"/>
    <mergeCell ref="S7:T7"/>
    <mergeCell ref="U7:V7"/>
    <mergeCell ref="W7:X7"/>
    <mergeCell ref="Y7:Z7"/>
    <mergeCell ref="AA7:AB7"/>
    <mergeCell ref="AC7:AD7"/>
    <mergeCell ref="AE7:AF7"/>
    <mergeCell ref="AU7:AV7"/>
    <mergeCell ref="AW7:AX7"/>
    <mergeCell ref="K701:L701"/>
    <mergeCell ref="M701:N701"/>
    <mergeCell ref="O701:P701"/>
    <mergeCell ref="Q701:R701"/>
    <mergeCell ref="S701:T701"/>
    <mergeCell ref="U701:V701"/>
    <mergeCell ref="W701:X701"/>
    <mergeCell ref="Y701:Z701"/>
    <mergeCell ref="AI7:AJ7"/>
    <mergeCell ref="AK7:AL7"/>
    <mergeCell ref="AM7:AN7"/>
    <mergeCell ref="AO7:AP7"/>
    <mergeCell ref="AQ7:AR7"/>
    <mergeCell ref="AS7:AT7"/>
    <mergeCell ref="AW701:AX701"/>
    <mergeCell ref="AA701:AB701"/>
    <mergeCell ref="AC701:AD701"/>
    <mergeCell ref="AE701:AF701"/>
    <mergeCell ref="AG701:AH701"/>
    <mergeCell ref="AI701:AJ701"/>
    <mergeCell ref="AK701:AL701"/>
    <mergeCell ref="AM701:AN701"/>
    <mergeCell ref="AO701:AP701"/>
    <mergeCell ref="AQ701:AR701"/>
    <mergeCell ref="AS701:AT701"/>
    <mergeCell ref="AU701:AV701"/>
  </mergeCells>
  <phoneticPr fontId="82"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H1880"/>
  <sheetViews>
    <sheetView showGridLines="0" topLeftCell="A90" zoomScale="85" zoomScaleNormal="85" workbookViewId="0">
      <selection activeCell="F106" sqref="F106"/>
    </sheetView>
  </sheetViews>
  <sheetFormatPr defaultRowHeight="12.75"/>
  <cols>
    <col min="1" max="1" width="1.875" style="523" bestFit="1" customWidth="1"/>
    <col min="2" max="3" width="1.75" style="424" customWidth="1"/>
    <col min="4" max="4" width="36.25" style="424" customWidth="1"/>
    <col min="5" max="5" width="14.625" style="424" customWidth="1"/>
    <col min="6" max="22" width="11.625" style="424" customWidth="1"/>
    <col min="23" max="34" width="11.25" style="424" customWidth="1"/>
    <col min="35" max="16384" width="9" style="424"/>
  </cols>
  <sheetData>
    <row r="1" spans="1:34" ht="27" customHeight="1">
      <c r="A1" s="422"/>
      <c r="B1" s="423" t="s">
        <v>13552</v>
      </c>
      <c r="C1" s="423" t="s">
        <v>13552</v>
      </c>
      <c r="D1" s="6" t="s">
        <v>11686</v>
      </c>
      <c r="E1" s="6"/>
      <c r="F1" s="6"/>
      <c r="G1" s="6"/>
      <c r="H1" s="6"/>
      <c r="I1" s="6"/>
      <c r="J1" s="6"/>
      <c r="K1" s="6"/>
      <c r="L1" s="6"/>
      <c r="M1" s="6"/>
      <c r="N1" s="6"/>
      <c r="O1" s="6"/>
      <c r="P1" s="6"/>
      <c r="Q1" s="6"/>
      <c r="R1" s="6"/>
      <c r="S1" s="6"/>
      <c r="T1" s="6"/>
      <c r="U1" s="6"/>
      <c r="V1" s="6"/>
      <c r="W1" s="6"/>
      <c r="X1" s="6"/>
      <c r="Y1" s="6"/>
      <c r="Z1" s="6"/>
      <c r="AA1" s="6"/>
      <c r="AB1" s="6"/>
      <c r="AC1" s="6"/>
      <c r="AD1" s="6"/>
      <c r="AE1" s="6"/>
      <c r="AF1" s="6"/>
      <c r="AG1" s="6"/>
      <c r="AH1" s="6"/>
    </row>
    <row r="2" spans="1:34" ht="21" customHeight="1">
      <c r="A2" s="422"/>
      <c r="D2" s="7" t="s">
        <v>13553</v>
      </c>
      <c r="E2" s="7"/>
      <c r="F2" s="7"/>
      <c r="G2" s="7"/>
      <c r="H2" s="7"/>
      <c r="I2" s="7"/>
      <c r="J2" s="7"/>
      <c r="K2" s="7"/>
      <c r="L2" s="7"/>
      <c r="M2" s="7"/>
      <c r="N2" s="7"/>
      <c r="O2" s="7"/>
      <c r="P2" s="7"/>
      <c r="Q2" s="7"/>
      <c r="R2" s="7"/>
      <c r="S2" s="7"/>
      <c r="T2" s="7"/>
      <c r="U2" s="7"/>
      <c r="V2" s="7"/>
      <c r="W2" s="7"/>
      <c r="X2" s="7"/>
      <c r="Y2" s="7"/>
      <c r="Z2" s="7"/>
      <c r="AA2" s="7"/>
      <c r="AB2" s="7"/>
      <c r="AC2" s="7"/>
      <c r="AD2" s="7"/>
      <c r="AE2" s="7"/>
      <c r="AF2" s="7"/>
      <c r="AG2" s="7"/>
      <c r="AH2" s="7"/>
    </row>
    <row r="3" spans="1:34" s="425" customFormat="1" ht="15.75" customHeight="1">
      <c r="A3" s="422"/>
      <c r="D3" s="426" t="s">
        <v>13554</v>
      </c>
    </row>
    <row r="4" spans="1:34" s="15" customFormat="1" ht="15.75" customHeight="1">
      <c r="A4" s="427"/>
      <c r="D4" s="428"/>
    </row>
    <row r="5" spans="1:34" s="430" customFormat="1" ht="14.1" customHeight="1">
      <c r="A5" s="429"/>
      <c r="D5" s="659" t="s">
        <v>13555</v>
      </c>
      <c r="E5" s="659" t="s">
        <v>11768</v>
      </c>
      <c r="F5" s="660" t="s">
        <v>13556</v>
      </c>
      <c r="G5" s="660" t="s">
        <v>13557</v>
      </c>
      <c r="H5" s="660" t="s">
        <v>13558</v>
      </c>
      <c r="I5" s="656" t="s">
        <v>13559</v>
      </c>
      <c r="J5" s="657"/>
      <c r="K5" s="658"/>
      <c r="L5" s="656" t="s">
        <v>13560</v>
      </c>
      <c r="M5" s="657"/>
      <c r="N5" s="658"/>
      <c r="O5" s="656" t="s">
        <v>13561</v>
      </c>
      <c r="P5" s="657"/>
      <c r="Q5" s="657"/>
      <c r="R5" s="658"/>
      <c r="S5" s="656" t="s">
        <v>13560</v>
      </c>
      <c r="T5" s="657"/>
      <c r="U5" s="657"/>
      <c r="V5" s="658"/>
    </row>
    <row r="6" spans="1:34" s="430" customFormat="1" ht="14.1" customHeight="1">
      <c r="A6" s="429"/>
      <c r="D6" s="659"/>
      <c r="E6" s="659"/>
      <c r="F6" s="661"/>
      <c r="G6" s="659"/>
      <c r="H6" s="659"/>
      <c r="I6" s="431" t="s">
        <v>13413</v>
      </c>
      <c r="J6" s="431" t="s">
        <v>13562</v>
      </c>
      <c r="K6" s="431" t="s">
        <v>13563</v>
      </c>
      <c r="L6" s="431" t="s">
        <v>13413</v>
      </c>
      <c r="M6" s="431" t="s">
        <v>13562</v>
      </c>
      <c r="N6" s="431" t="s">
        <v>13563</v>
      </c>
      <c r="O6" s="431" t="s">
        <v>13564</v>
      </c>
      <c r="P6" s="431" t="s">
        <v>13565</v>
      </c>
      <c r="Q6" s="431" t="s">
        <v>13566</v>
      </c>
      <c r="R6" s="431" t="s">
        <v>13567</v>
      </c>
      <c r="S6" s="431" t="s">
        <v>13564</v>
      </c>
      <c r="T6" s="431" t="s">
        <v>13565</v>
      </c>
      <c r="U6" s="431" t="s">
        <v>13566</v>
      </c>
      <c r="V6" s="431" t="s">
        <v>13567</v>
      </c>
      <c r="X6" s="432" t="s">
        <v>13568</v>
      </c>
    </row>
    <row r="7" spans="1:34" s="15" customFormat="1" ht="14.1" customHeight="1">
      <c r="A7" s="433">
        <v>1</v>
      </c>
      <c r="B7" s="434"/>
      <c r="C7" s="435">
        <v>1</v>
      </c>
      <c r="D7" s="436" t="str">
        <f t="shared" ref="D7:D18" ca="1" si="0">IF($F7="","",IF(ISERROR(OFFSET($E$60,67*($C7-1),0)),"",OFFSET($E$60,67*($C7-1),0)))</f>
        <v/>
      </c>
      <c r="E7" s="437" t="str">
        <f ca="1">IF(D7="","",OFFSET($D$60,67*($C7-1),0))</f>
        <v/>
      </c>
      <c r="F7" s="438" t="str">
        <f>Company!H9</f>
        <v>KRW</v>
      </c>
      <c r="G7" s="438" t="str">
        <f ca="1">IF(D7="","",OFFSET($G$76,67*($C7-1),0))</f>
        <v/>
      </c>
      <c r="H7" s="438" t="str">
        <f t="shared" ref="H7:H26" ca="1" si="1">IF(D7="","",OFFSET($E$73,67*($C7-1),0))</f>
        <v/>
      </c>
      <c r="I7" s="439">
        <f t="shared" ref="I7:I26" ca="1" si="2">IF(ISERROR(OFFSET($E$64,67*($C7-1),0)),"N/A ",OFFSET($E$64,67*($C7-1),0))</f>
        <v>2424.9322999999999</v>
      </c>
      <c r="J7" s="440">
        <f t="shared" ref="J7:J26" ca="1" si="3">IF(ISERROR(OFFSET($F$64,67*($C7-1),0)),"N/A ",OFFSET($F$64,67*($C7-1),0))</f>
        <v>4187.6085000000003</v>
      </c>
      <c r="K7" s="440">
        <f t="shared" ref="K7:K26" ca="1" si="4">IF(ISERROR(OFFSET($G$64,67*($C7-1),0)),"N/A ",OFFSET($G$64,67*($C7-1),0))</f>
        <v>49593.229899999998</v>
      </c>
      <c r="L7" s="440">
        <f t="shared" ref="L7:L26" ca="1" si="5">IF(ISERROR(OFFSET($E$65,67*($C7-1),0)),"N/A ",OFFSET($E$65,67*($C7-1),0))</f>
        <v>14947.327000000001</v>
      </c>
      <c r="M7" s="440">
        <f t="shared" ref="M7:M26" ca="1" si="6">IF(ISERROR(OFFSET($F$65,67*($C7-1),0)),"N/A ",OFFSET($F$65,67*($C7-1),0))</f>
        <v>14108.560100000001</v>
      </c>
      <c r="N7" s="440">
        <f t="shared" ref="N7:N26" ca="1" si="7">IF(ISERROR(OFFSET($G$65,67*($C7-1),0)),"N/A ",OFFSET($G$65,67*($C7-1),0))</f>
        <v>38227.889300000003</v>
      </c>
      <c r="O7" s="440" t="str">
        <f t="shared" ref="O7:O26" ca="1" si="8">IF(ISERROR(OFFSET($E$68,67*($C7-1),0)),"N/A ",OFFSET($E$68,67*($C7-1),0))</f>
        <v>-</v>
      </c>
      <c r="P7" s="440" t="str">
        <f t="shared" ref="P7:P26" ca="1" si="9">IF(ISERROR(OFFSET($F$68,67*($C7-1),0)),"N/A ",OFFSET($F$68,67*($C7-1),0))</f>
        <v>-</v>
      </c>
      <c r="Q7" s="440" t="str">
        <f t="shared" ref="Q7:Q26" ca="1" si="10">IF(ISERROR(OFFSET($G$68,67*($C7-1),0)),"N/A ",OFFSET($G$68,67*($C7-1),0))</f>
        <v>-</v>
      </c>
      <c r="R7" s="440" t="str">
        <f t="shared" ref="R7:R26" ca="1" si="11">IF(ISERROR(OFFSET($H$68,67*($C7-1),0)),"N/A ",OFFSET($H$68,67*($C7-1),0))</f>
        <v>-</v>
      </c>
      <c r="S7" s="440">
        <f t="shared" ref="S7:S26" ca="1" si="12">IF(ISERROR(OFFSET($E$69,67*($C7-1),0)),"N/A ",OFFSET($E$69,67*($C7-1),0))</f>
        <v>37878.216</v>
      </c>
      <c r="T7" s="440">
        <f t="shared" ref="T7:T26" ca="1" si="13">IF(ISERROR(OFFSET($F$69,67*($C7-1),0)),"N/A ",OFFSET($F$69,67*($C7-1),0))</f>
        <v>-1869.405</v>
      </c>
      <c r="U7" s="440">
        <f t="shared" ref="U7:U26" ca="1" si="14">IF(ISERROR(OFFSET($G$69,67*($C7-1),0)),"N/A ",OFFSET($G$69,67*($C7-1),0))</f>
        <v>-1325.7797</v>
      </c>
      <c r="V7" s="440">
        <f t="shared" ref="V7:V26" ca="1" si="15">IF(ISERROR(OFFSET($H$69,67*($C7-1),0)),"N/A ",OFFSET($H$69,67*($C7-1),0))</f>
        <v>-1631.7360000000001</v>
      </c>
      <c r="X7" s="14" t="str">
        <f ca="1">IF(D7="","",OFFSET($E$70,67*($C7-1),0))</f>
        <v/>
      </c>
    </row>
    <row r="8" spans="1:34" s="15" customFormat="1" ht="14.1" customHeight="1">
      <c r="A8" s="433">
        <f>A7+1</f>
        <v>2</v>
      </c>
      <c r="B8" s="434"/>
      <c r="C8" s="435">
        <f>C7+1</f>
        <v>2</v>
      </c>
      <c r="D8" s="436" t="str">
        <f t="shared" ca="1" si="0"/>
        <v/>
      </c>
      <c r="E8" s="437" t="str">
        <f t="shared" ref="E8:E26" ca="1" si="16">IF(D8="","",OFFSET($D$60,67*($C8-1),0))</f>
        <v/>
      </c>
      <c r="F8" s="438" t="str">
        <f>Company!H10</f>
        <v>KRW</v>
      </c>
      <c r="G8" s="438" t="str">
        <f t="shared" ref="G8:G26" ca="1" si="17">IF(D8="","",OFFSET($G$76,67*($C8-1),0))</f>
        <v/>
      </c>
      <c r="H8" s="438" t="str">
        <f t="shared" ca="1" si="1"/>
        <v/>
      </c>
      <c r="I8" s="439">
        <f t="shared" ca="1" si="2"/>
        <v>20845.266599999999</v>
      </c>
      <c r="J8" s="440">
        <f t="shared" ca="1" si="3"/>
        <v>20894.430400000001</v>
      </c>
      <c r="K8" s="440">
        <f t="shared" ca="1" si="4"/>
        <v>35805.181600000004</v>
      </c>
      <c r="L8" s="440">
        <f t="shared" ca="1" si="5"/>
        <v>11600.639499999999</v>
      </c>
      <c r="M8" s="440">
        <f t="shared" ca="1" si="6"/>
        <v>4641.4739</v>
      </c>
      <c r="N8" s="440">
        <f t="shared" ca="1" si="7"/>
        <v>27818.868299999998</v>
      </c>
      <c r="O8" s="440" t="str">
        <f t="shared" ca="1" si="8"/>
        <v>-</v>
      </c>
      <c r="P8" s="440" t="str">
        <f t="shared" ca="1" si="9"/>
        <v>-</v>
      </c>
      <c r="Q8" s="440" t="str">
        <f t="shared" ca="1" si="10"/>
        <v>-</v>
      </c>
      <c r="R8" s="440" t="str">
        <f t="shared" ca="1" si="11"/>
        <v>-</v>
      </c>
      <c r="S8" s="440">
        <f t="shared" ca="1" si="12"/>
        <v>18881.62</v>
      </c>
      <c r="T8" s="440">
        <f t="shared" ca="1" si="13"/>
        <v>2994.652</v>
      </c>
      <c r="U8" s="440">
        <f t="shared" ca="1" si="14"/>
        <v>4171.0756000000001</v>
      </c>
      <c r="V8" s="440">
        <f t="shared" ca="1" si="15"/>
        <v>558.79600000000005</v>
      </c>
      <c r="X8" s="14" t="str">
        <f t="shared" ref="X8:X26" ca="1" si="18">IF(D8="","",OFFSET($E$70,67*($C8-1),0))</f>
        <v/>
      </c>
    </row>
    <row r="9" spans="1:34" s="15" customFormat="1" ht="14.1" customHeight="1">
      <c r="A9" s="433">
        <f t="shared" ref="A9:C24" si="19">A8+1</f>
        <v>3</v>
      </c>
      <c r="B9" s="434"/>
      <c r="C9" s="435">
        <f t="shared" si="19"/>
        <v>3</v>
      </c>
      <c r="D9" s="441" t="str">
        <f t="shared" ca="1" si="0"/>
        <v/>
      </c>
      <c r="E9" s="442" t="str">
        <f t="shared" ca="1" si="16"/>
        <v/>
      </c>
      <c r="F9" s="443" t="str">
        <f>Company!H11</f>
        <v>KRW</v>
      </c>
      <c r="G9" s="443" t="str">
        <f t="shared" ca="1" si="17"/>
        <v/>
      </c>
      <c r="H9" s="443" t="str">
        <f t="shared" ca="1" si="1"/>
        <v/>
      </c>
      <c r="I9" s="444">
        <f t="shared" ca="1" si="2"/>
        <v>10491.487000000001</v>
      </c>
      <c r="J9" s="445">
        <f t="shared" ca="1" si="3"/>
        <v>14079.722</v>
      </c>
      <c r="K9" s="445">
        <f t="shared" ca="1" si="4"/>
        <v>23733.907800000001</v>
      </c>
      <c r="L9" s="445">
        <f t="shared" ca="1" si="5"/>
        <v>10207.047199999999</v>
      </c>
      <c r="M9" s="445">
        <f t="shared" ca="1" si="6"/>
        <v>23696.2631</v>
      </c>
      <c r="N9" s="445">
        <f t="shared" ca="1" si="7"/>
        <v>27352.302800000001</v>
      </c>
      <c r="O9" s="445" t="str">
        <f t="shared" ca="1" si="8"/>
        <v>-</v>
      </c>
      <c r="P9" s="445" t="str">
        <f t="shared" ca="1" si="9"/>
        <v>-</v>
      </c>
      <c r="Q9" s="445" t="str">
        <f t="shared" ca="1" si="10"/>
        <v>-</v>
      </c>
      <c r="R9" s="445" t="str">
        <f t="shared" ca="1" si="11"/>
        <v>-</v>
      </c>
      <c r="S9" s="445">
        <f t="shared" ca="1" si="12"/>
        <v>193750.0214</v>
      </c>
      <c r="T9" s="445">
        <f t="shared" ca="1" si="13"/>
        <v>2341.3154</v>
      </c>
      <c r="U9" s="445">
        <f t="shared" ca="1" si="14"/>
        <v>3816.1550000000002</v>
      </c>
      <c r="V9" s="445">
        <f t="shared" ca="1" si="15"/>
        <v>1689.7266999999999</v>
      </c>
      <c r="X9" s="14" t="str">
        <f t="shared" ca="1" si="18"/>
        <v/>
      </c>
    </row>
    <row r="10" spans="1:34" s="15" customFormat="1" ht="14.1" customHeight="1">
      <c r="A10" s="433">
        <f t="shared" si="19"/>
        <v>4</v>
      </c>
      <c r="B10" s="434"/>
      <c r="C10" s="435">
        <f t="shared" si="19"/>
        <v>4</v>
      </c>
      <c r="D10" s="436" t="str">
        <f t="shared" ca="1" si="0"/>
        <v/>
      </c>
      <c r="E10" s="437" t="str">
        <f t="shared" ca="1" si="16"/>
        <v/>
      </c>
      <c r="F10" s="438" t="str">
        <f>Company!H12</f>
        <v>KRW</v>
      </c>
      <c r="G10" s="438" t="str">
        <f t="shared" ca="1" si="17"/>
        <v/>
      </c>
      <c r="H10" s="438" t="str">
        <f t="shared" ca="1" si="1"/>
        <v/>
      </c>
      <c r="I10" s="439">
        <f t="shared" ca="1" si="2"/>
        <v>14242.620199999999</v>
      </c>
      <c r="J10" s="440">
        <f t="shared" ca="1" si="3"/>
        <v>4410.7242999999999</v>
      </c>
      <c r="K10" s="440">
        <f t="shared" ca="1" si="4"/>
        <v>26814.702600000001</v>
      </c>
      <c r="L10" s="440">
        <f t="shared" ca="1" si="5"/>
        <v>6912.4546</v>
      </c>
      <c r="M10" s="440">
        <f t="shared" ca="1" si="6"/>
        <v>19715.862000000001</v>
      </c>
      <c r="N10" s="440">
        <f t="shared" ca="1" si="7"/>
        <v>26417.132000000001</v>
      </c>
      <c r="O10" s="440" t="str">
        <f t="shared" ca="1" si="8"/>
        <v>-</v>
      </c>
      <c r="P10" s="440" t="str">
        <f t="shared" ca="1" si="9"/>
        <v>-</v>
      </c>
      <c r="Q10" s="440" t="str">
        <f t="shared" ca="1" si="10"/>
        <v>-</v>
      </c>
      <c r="R10" s="440" t="str">
        <f t="shared" ca="1" si="11"/>
        <v>-</v>
      </c>
      <c r="S10" s="440">
        <f t="shared" ca="1" si="12"/>
        <v>92734.562999999995</v>
      </c>
      <c r="T10" s="440">
        <f t="shared" ca="1" si="13"/>
        <v>1028.6379999999999</v>
      </c>
      <c r="U10" s="440">
        <f t="shared" ca="1" si="14"/>
        <v>3900.8910000000001</v>
      </c>
      <c r="V10" s="440">
        <f t="shared" ca="1" si="15"/>
        <v>501.46300000000002</v>
      </c>
      <c r="X10" s="14" t="str">
        <f t="shared" ca="1" si="18"/>
        <v/>
      </c>
    </row>
    <row r="11" spans="1:34" s="15" customFormat="1" ht="14.1" customHeight="1">
      <c r="A11" s="433">
        <f t="shared" si="19"/>
        <v>5</v>
      </c>
      <c r="B11" s="434"/>
      <c r="C11" s="435">
        <f t="shared" si="19"/>
        <v>5</v>
      </c>
      <c r="D11" s="441" t="str">
        <f t="shared" ca="1" si="0"/>
        <v/>
      </c>
      <c r="E11" s="442" t="str">
        <f t="shared" ca="1" si="16"/>
        <v/>
      </c>
      <c r="F11" s="443" t="str">
        <f>Company!H13</f>
        <v>KRW</v>
      </c>
      <c r="G11" s="443" t="str">
        <f t="shared" ca="1" si="17"/>
        <v/>
      </c>
      <c r="H11" s="443" t="str">
        <f t="shared" ca="1" si="1"/>
        <v/>
      </c>
      <c r="I11" s="444">
        <f t="shared" ca="1" si="2"/>
        <v>6698.0478000000003</v>
      </c>
      <c r="J11" s="445">
        <f t="shared" ca="1" si="3"/>
        <v>14379.727699999999</v>
      </c>
      <c r="K11" s="445">
        <f t="shared" ca="1" si="4"/>
        <v>57695.010499999997</v>
      </c>
      <c r="L11" s="445">
        <f t="shared" ca="1" si="5"/>
        <v>5931.3152</v>
      </c>
      <c r="M11" s="445">
        <f t="shared" ca="1" si="6"/>
        <v>14875.692000000001</v>
      </c>
      <c r="N11" s="445">
        <f t="shared" ca="1" si="7"/>
        <v>54683.952499999999</v>
      </c>
      <c r="O11" s="445" t="str">
        <f t="shared" ca="1" si="8"/>
        <v>-</v>
      </c>
      <c r="P11" s="445" t="str">
        <f t="shared" ca="1" si="9"/>
        <v>-</v>
      </c>
      <c r="Q11" s="445" t="str">
        <f t="shared" ca="1" si="10"/>
        <v>-</v>
      </c>
      <c r="R11" s="445" t="str">
        <f t="shared" ca="1" si="11"/>
        <v>-</v>
      </c>
      <c r="S11" s="445">
        <f t="shared" ca="1" si="12"/>
        <v>35750.730000000003</v>
      </c>
      <c r="T11" s="445">
        <f t="shared" ca="1" si="13"/>
        <v>5549.9530999999997</v>
      </c>
      <c r="U11" s="445">
        <f t="shared" ca="1" si="14"/>
        <v>7022.9411</v>
      </c>
      <c r="V11" s="445">
        <f t="shared" ca="1" si="15"/>
        <v>6587.1664000000001</v>
      </c>
      <c r="X11" s="14" t="str">
        <f t="shared" ca="1" si="18"/>
        <v/>
      </c>
    </row>
    <row r="12" spans="1:34" s="15" customFormat="1" ht="14.1" customHeight="1">
      <c r="A12" s="433">
        <f t="shared" si="19"/>
        <v>6</v>
      </c>
      <c r="B12" s="434"/>
      <c r="C12" s="435">
        <f t="shared" si="19"/>
        <v>6</v>
      </c>
      <c r="D12" s="436" t="str">
        <f t="shared" ca="1" si="0"/>
        <v/>
      </c>
      <c r="E12" s="437" t="str">
        <f t="shared" ca="1" si="16"/>
        <v/>
      </c>
      <c r="F12" s="438" t="str">
        <f>Company!H14</f>
        <v>KRW</v>
      </c>
      <c r="G12" s="438" t="str">
        <f t="shared" ca="1" si="17"/>
        <v/>
      </c>
      <c r="H12" s="438" t="str">
        <f t="shared" ca="1" si="1"/>
        <v/>
      </c>
      <c r="I12" s="439">
        <f t="shared" ca="1" si="2"/>
        <v>19254.655899999998</v>
      </c>
      <c r="J12" s="440">
        <f t="shared" ca="1" si="3"/>
        <v>105019.628</v>
      </c>
      <c r="K12" s="440">
        <f t="shared" ca="1" si="4"/>
        <v>154821.3965</v>
      </c>
      <c r="L12" s="440">
        <f t="shared" ca="1" si="5"/>
        <v>22843.805899999999</v>
      </c>
      <c r="M12" s="440">
        <f t="shared" ca="1" si="6"/>
        <v>22326.873</v>
      </c>
      <c r="N12" s="440">
        <f t="shared" ca="1" si="7"/>
        <v>130243.23820000001</v>
      </c>
      <c r="O12" s="440" t="str">
        <f t="shared" ca="1" si="8"/>
        <v>-</v>
      </c>
      <c r="P12" s="440" t="str">
        <f t="shared" ca="1" si="9"/>
        <v>-</v>
      </c>
      <c r="Q12" s="440" t="str">
        <f t="shared" ca="1" si="10"/>
        <v>-</v>
      </c>
      <c r="R12" s="440" t="str">
        <f t="shared" ca="1" si="11"/>
        <v>-</v>
      </c>
      <c r="S12" s="440">
        <f t="shared" ca="1" si="12"/>
        <v>195855.07550000001</v>
      </c>
      <c r="T12" s="440">
        <f t="shared" ca="1" si="13"/>
        <v>8763.5977000000003</v>
      </c>
      <c r="U12" s="440">
        <f t="shared" ca="1" si="14"/>
        <v>16584.200700000001</v>
      </c>
      <c r="V12" s="440">
        <f t="shared" ca="1" si="15"/>
        <v>-8184.3618999999999</v>
      </c>
      <c r="X12" s="14" t="str">
        <f t="shared" ca="1" si="18"/>
        <v/>
      </c>
    </row>
    <row r="13" spans="1:34" s="15" customFormat="1" ht="14.1" customHeight="1">
      <c r="A13" s="433">
        <f t="shared" si="19"/>
        <v>7</v>
      </c>
      <c r="B13" s="434"/>
      <c r="C13" s="435">
        <f t="shared" si="19"/>
        <v>7</v>
      </c>
      <c r="D13" s="441" t="str">
        <f t="shared" ca="1" si="0"/>
        <v/>
      </c>
      <c r="E13" s="442" t="str">
        <f t="shared" ca="1" si="16"/>
        <v/>
      </c>
      <c r="F13" s="443" t="str">
        <f>Company!H15</f>
        <v>KRW</v>
      </c>
      <c r="G13" s="443" t="str">
        <f t="shared" ca="1" si="17"/>
        <v/>
      </c>
      <c r="H13" s="443" t="str">
        <f t="shared" ca="1" si="1"/>
        <v/>
      </c>
      <c r="I13" s="444">
        <f t="shared" ca="1" si="2"/>
        <v>11934.847399999999</v>
      </c>
      <c r="J13" s="445">
        <f t="shared" ca="1" si="3"/>
        <v>3352.915</v>
      </c>
      <c r="K13" s="445">
        <f t="shared" ca="1" si="4"/>
        <v>31696.482</v>
      </c>
      <c r="L13" s="445">
        <f t="shared" ca="1" si="5"/>
        <v>12358.625099999999</v>
      </c>
      <c r="M13" s="445">
        <f t="shared" ca="1" si="6"/>
        <v>12866.482</v>
      </c>
      <c r="N13" s="445">
        <f t="shared" ca="1" si="7"/>
        <v>31774.458999999999</v>
      </c>
      <c r="O13" s="445" t="str">
        <f t="shared" ca="1" si="8"/>
        <v>-</v>
      </c>
      <c r="P13" s="445" t="str">
        <f t="shared" ca="1" si="9"/>
        <v>-</v>
      </c>
      <c r="Q13" s="445" t="str">
        <f t="shared" ca="1" si="10"/>
        <v>-</v>
      </c>
      <c r="R13" s="445" t="str">
        <f t="shared" ca="1" si="11"/>
        <v>-</v>
      </c>
      <c r="S13" s="445">
        <f t="shared" ca="1" si="12"/>
        <v>80544.786999999997</v>
      </c>
      <c r="T13" s="445">
        <f t="shared" ca="1" si="13"/>
        <v>-398.94099999999997</v>
      </c>
      <c r="U13" s="445">
        <f t="shared" ca="1" si="14"/>
        <v>378.50529999999998</v>
      </c>
      <c r="V13" s="445">
        <f t="shared" ca="1" si="15"/>
        <v>559.20799999999997</v>
      </c>
      <c r="X13" s="14" t="str">
        <f t="shared" ca="1" si="18"/>
        <v/>
      </c>
    </row>
    <row r="14" spans="1:34" s="15" customFormat="1" ht="14.1" customHeight="1">
      <c r="A14" s="433">
        <f t="shared" si="19"/>
        <v>8</v>
      </c>
      <c r="B14" s="434"/>
      <c r="C14" s="435">
        <f t="shared" si="19"/>
        <v>8</v>
      </c>
      <c r="D14" s="441" t="str">
        <f t="shared" ca="1" si="0"/>
        <v/>
      </c>
      <c r="E14" s="442" t="str">
        <f t="shared" ca="1" si="16"/>
        <v/>
      </c>
      <c r="F14" s="443" t="str">
        <f>Company!H16</f>
        <v>KRW</v>
      </c>
      <c r="G14" s="443" t="str">
        <f t="shared" ca="1" si="17"/>
        <v/>
      </c>
      <c r="H14" s="443" t="str">
        <f t="shared" ca="1" si="1"/>
        <v/>
      </c>
      <c r="I14" s="444">
        <f t="shared" ca="1" si="2"/>
        <v>10108.594300000001</v>
      </c>
      <c r="J14" s="445">
        <f t="shared" ca="1" si="3"/>
        <v>13274.8019</v>
      </c>
      <c r="K14" s="445">
        <f t="shared" ca="1" si="4"/>
        <v>26068.600299999998</v>
      </c>
      <c r="L14" s="445">
        <f t="shared" ca="1" si="5"/>
        <v>1082.0313999999998</v>
      </c>
      <c r="M14" s="445">
        <f t="shared" ca="1" si="6"/>
        <v>12215.5183</v>
      </c>
      <c r="N14" s="445">
        <f t="shared" ca="1" si="7"/>
        <v>22596.817299999999</v>
      </c>
      <c r="O14" s="445" t="str">
        <f t="shared" ca="1" si="8"/>
        <v>-</v>
      </c>
      <c r="P14" s="445" t="str">
        <f t="shared" ca="1" si="9"/>
        <v>-</v>
      </c>
      <c r="Q14" s="445" t="str">
        <f t="shared" ca="1" si="10"/>
        <v>-</v>
      </c>
      <c r="R14" s="445" t="str">
        <f t="shared" ca="1" si="11"/>
        <v>-</v>
      </c>
      <c r="S14" s="445">
        <f t="shared" ca="1" si="12"/>
        <v>111973.36320000001</v>
      </c>
      <c r="T14" s="445">
        <f t="shared" ca="1" si="13"/>
        <v>6118.7232999999997</v>
      </c>
      <c r="U14" s="445">
        <f t="shared" ca="1" si="14"/>
        <v>7007.0346</v>
      </c>
      <c r="V14" s="445">
        <f t="shared" ca="1" si="15"/>
        <v>6017.8744999999999</v>
      </c>
      <c r="X14" s="14" t="str">
        <f t="shared" ca="1" si="18"/>
        <v/>
      </c>
    </row>
    <row r="15" spans="1:34" s="15" customFormat="1" ht="14.1" customHeight="1">
      <c r="A15" s="433">
        <f t="shared" si="19"/>
        <v>9</v>
      </c>
      <c r="B15" s="434"/>
      <c r="C15" s="435">
        <f t="shared" si="19"/>
        <v>9</v>
      </c>
      <c r="D15" s="436" t="str">
        <f t="shared" ca="1" si="0"/>
        <v/>
      </c>
      <c r="E15" s="437" t="str">
        <f t="shared" ca="1" si="16"/>
        <v/>
      </c>
      <c r="F15" s="438" t="str">
        <f>Company!H17</f>
        <v>USD</v>
      </c>
      <c r="G15" s="438" t="str">
        <f t="shared" ca="1" si="17"/>
        <v/>
      </c>
      <c r="H15" s="438" t="str">
        <f t="shared" ca="1" si="1"/>
        <v/>
      </c>
      <c r="I15" s="439">
        <f t="shared" ca="1" si="2"/>
        <v>10812.225</v>
      </c>
      <c r="J15" s="440">
        <f t="shared" ca="1" si="3"/>
        <v>50.237000000000002</v>
      </c>
      <c r="K15" s="440">
        <f t="shared" ca="1" si="4"/>
        <v>39840.749300000003</v>
      </c>
      <c r="L15" s="440">
        <f t="shared" ca="1" si="5"/>
        <v>2332.4699999999998</v>
      </c>
      <c r="M15" s="440">
        <f t="shared" ca="1" si="6"/>
        <v>1805.1402</v>
      </c>
      <c r="N15" s="440">
        <f t="shared" ca="1" si="7"/>
        <v>39904.481299999999</v>
      </c>
      <c r="O15" s="440" t="str">
        <f t="shared" ca="1" si="8"/>
        <v>-</v>
      </c>
      <c r="P15" s="440" t="str">
        <f t="shared" ca="1" si="9"/>
        <v>-</v>
      </c>
      <c r="Q15" s="440" t="str">
        <f t="shared" ca="1" si="10"/>
        <v>-</v>
      </c>
      <c r="R15" s="440" t="str">
        <f t="shared" ca="1" si="11"/>
        <v>-</v>
      </c>
      <c r="S15" s="440">
        <f t="shared" ca="1" si="12"/>
        <v>138330.48000000001</v>
      </c>
      <c r="T15" s="440">
        <f t="shared" ca="1" si="13"/>
        <v>1193.94</v>
      </c>
      <c r="U15" s="440">
        <f t="shared" ca="1" si="14"/>
        <v>1383.2529999999999</v>
      </c>
      <c r="V15" s="440">
        <f t="shared" ca="1" si="15"/>
        <v>746.91369999999995</v>
      </c>
      <c r="X15" s="14" t="str">
        <f t="shared" ca="1" si="18"/>
        <v/>
      </c>
    </row>
    <row r="16" spans="1:34" s="15" customFormat="1" ht="14.1" customHeight="1">
      <c r="A16" s="433">
        <f t="shared" si="19"/>
        <v>10</v>
      </c>
      <c r="B16" s="434"/>
      <c r="C16" s="435">
        <f t="shared" si="19"/>
        <v>10</v>
      </c>
      <c r="D16" s="441" t="str">
        <f t="shared" ca="1" si="0"/>
        <v/>
      </c>
      <c r="E16" s="442" t="str">
        <f t="shared" ca="1" si="16"/>
        <v/>
      </c>
      <c r="F16" s="443" t="str">
        <f>Company!H18</f>
        <v>USD</v>
      </c>
      <c r="G16" s="443" t="str">
        <f t="shared" ca="1" si="17"/>
        <v/>
      </c>
      <c r="H16" s="443" t="str">
        <f t="shared" ca="1" si="1"/>
        <v/>
      </c>
      <c r="I16" s="444">
        <f t="shared" ca="1" si="2"/>
        <v>201.453</v>
      </c>
      <c r="J16" s="445">
        <f t="shared" ca="1" si="3"/>
        <v>9642.0992000000006</v>
      </c>
      <c r="K16" s="445">
        <f t="shared" ca="1" si="4"/>
        <v>20127.444</v>
      </c>
      <c r="L16" s="445">
        <f t="shared" ca="1" si="5"/>
        <v>280.7724</v>
      </c>
      <c r="M16" s="445">
        <f t="shared" ca="1" si="6"/>
        <v>16520.595000000001</v>
      </c>
      <c r="N16" s="445">
        <f t="shared" ca="1" si="7"/>
        <v>20987.188999999998</v>
      </c>
      <c r="O16" s="445" t="str">
        <f t="shared" ca="1" si="8"/>
        <v>-</v>
      </c>
      <c r="P16" s="445" t="str">
        <f t="shared" ca="1" si="9"/>
        <v>-</v>
      </c>
      <c r="Q16" s="445" t="str">
        <f t="shared" ca="1" si="10"/>
        <v>-</v>
      </c>
      <c r="R16" s="445" t="str">
        <f t="shared" ca="1" si="11"/>
        <v>-</v>
      </c>
      <c r="S16" s="445">
        <f t="shared" ca="1" si="12"/>
        <v>30510.038</v>
      </c>
      <c r="T16" s="445">
        <f t="shared" ca="1" si="13"/>
        <v>2457.7864</v>
      </c>
      <c r="U16" s="445">
        <f t="shared" ca="1" si="14"/>
        <v>2801.9573999999998</v>
      </c>
      <c r="V16" s="445">
        <f t="shared" ca="1" si="15"/>
        <v>2069.1714000000002</v>
      </c>
      <c r="X16" s="14" t="str">
        <f t="shared" ca="1" si="18"/>
        <v/>
      </c>
    </row>
    <row r="17" spans="1:24" s="15" customFormat="1" ht="14.1" customHeight="1">
      <c r="A17" s="433">
        <f t="shared" si="19"/>
        <v>11</v>
      </c>
      <c r="B17" s="434"/>
      <c r="C17" s="435">
        <f t="shared" si="19"/>
        <v>11</v>
      </c>
      <c r="D17" s="436" t="str">
        <f t="shared" ca="1" si="0"/>
        <v/>
      </c>
      <c r="E17" s="437" t="str">
        <f t="shared" ca="1" si="16"/>
        <v/>
      </c>
      <c r="F17" s="438" t="str">
        <f>Company!H19</f>
        <v>USD</v>
      </c>
      <c r="G17" s="438" t="str">
        <f t="shared" ca="1" si="17"/>
        <v/>
      </c>
      <c r="H17" s="438" t="str">
        <f t="shared" ca="1" si="1"/>
        <v/>
      </c>
      <c r="I17" s="439">
        <f t="shared" ca="1" si="2"/>
        <v>31242.127100000002</v>
      </c>
      <c r="J17" s="440">
        <f t="shared" ca="1" si="3"/>
        <v>2246.5450999999998</v>
      </c>
      <c r="K17" s="440">
        <f t="shared" ca="1" si="4"/>
        <v>58797.533600000002</v>
      </c>
      <c r="L17" s="440">
        <f t="shared" ca="1" si="5"/>
        <v>32280.8262</v>
      </c>
      <c r="M17" s="440">
        <f t="shared" ca="1" si="6"/>
        <v>3704.2946000000002</v>
      </c>
      <c r="N17" s="440">
        <f t="shared" ca="1" si="7"/>
        <v>56901.736599999997</v>
      </c>
      <c r="O17" s="440" t="str">
        <f t="shared" ca="1" si="8"/>
        <v>-</v>
      </c>
      <c r="P17" s="440" t="str">
        <f t="shared" ca="1" si="9"/>
        <v>-</v>
      </c>
      <c r="Q17" s="440" t="str">
        <f t="shared" ca="1" si="10"/>
        <v>-</v>
      </c>
      <c r="R17" s="440" t="str">
        <f t="shared" ca="1" si="11"/>
        <v>-</v>
      </c>
      <c r="S17" s="440">
        <f t="shared" ca="1" si="12"/>
        <v>17080.206900000001</v>
      </c>
      <c r="T17" s="440">
        <f t="shared" ca="1" si="13"/>
        <v>966.87459999999999</v>
      </c>
      <c r="U17" s="440">
        <f t="shared" ca="1" si="14"/>
        <v>1303.6256000000001</v>
      </c>
      <c r="V17" s="440">
        <f t="shared" ca="1" si="15"/>
        <v>5110.7016000000003</v>
      </c>
      <c r="X17" s="14" t="str">
        <f t="shared" ca="1" si="18"/>
        <v/>
      </c>
    </row>
    <row r="18" spans="1:24" s="15" customFormat="1" ht="14.1" customHeight="1">
      <c r="A18" s="433">
        <f t="shared" si="19"/>
        <v>12</v>
      </c>
      <c r="B18" s="434"/>
      <c r="C18" s="435">
        <f t="shared" si="19"/>
        <v>12</v>
      </c>
      <c r="D18" s="436" t="str">
        <f t="shared" ca="1" si="0"/>
        <v/>
      </c>
      <c r="E18" s="437" t="str">
        <f t="shared" ca="1" si="16"/>
        <v/>
      </c>
      <c r="F18" s="438" t="str">
        <f>Company!H20</f>
        <v>USD</v>
      </c>
      <c r="G18" s="438" t="str">
        <f t="shared" ca="1" si="17"/>
        <v/>
      </c>
      <c r="H18" s="438" t="str">
        <f t="shared" ca="1" si="1"/>
        <v/>
      </c>
      <c r="I18" s="439">
        <f t="shared" ca="1" si="2"/>
        <v>0</v>
      </c>
      <c r="J18" s="440">
        <f t="shared" ca="1" si="3"/>
        <v>0</v>
      </c>
      <c r="K18" s="440">
        <f t="shared" ca="1" si="4"/>
        <v>0</v>
      </c>
      <c r="L18" s="440">
        <f t="shared" ca="1" si="5"/>
        <v>0</v>
      </c>
      <c r="M18" s="440">
        <f t="shared" ca="1" si="6"/>
        <v>0</v>
      </c>
      <c r="N18" s="440">
        <f t="shared" ca="1" si="7"/>
        <v>0</v>
      </c>
      <c r="O18" s="440" t="str">
        <f t="shared" ca="1" si="8"/>
        <v>-</v>
      </c>
      <c r="P18" s="440" t="str">
        <f t="shared" ca="1" si="9"/>
        <v>-</v>
      </c>
      <c r="Q18" s="440" t="str">
        <f t="shared" ca="1" si="10"/>
        <v>-</v>
      </c>
      <c r="R18" s="440" t="str">
        <f t="shared" ca="1" si="11"/>
        <v>-</v>
      </c>
      <c r="S18" s="440">
        <f t="shared" ca="1" si="12"/>
        <v>81404.2022</v>
      </c>
      <c r="T18" s="440">
        <f t="shared" ca="1" si="13"/>
        <v>25510.968199999999</v>
      </c>
      <c r="U18" s="440">
        <f t="shared" ca="1" si="14"/>
        <v>28383.619200000001</v>
      </c>
      <c r="V18" s="440">
        <f t="shared" ca="1" si="15"/>
        <v>26097.252199999999</v>
      </c>
      <c r="X18" s="14" t="str">
        <f t="shared" ca="1" si="18"/>
        <v/>
      </c>
    </row>
    <row r="19" spans="1:24" s="15" customFormat="1" ht="14.1" customHeight="1">
      <c r="A19" s="433">
        <f t="shared" si="19"/>
        <v>13</v>
      </c>
      <c r="B19" s="434"/>
      <c r="C19" s="435">
        <f t="shared" si="19"/>
        <v>13</v>
      </c>
      <c r="D19" s="436" t="str">
        <f ca="1">IF($F19="","",IF(ISERROR(OFFSET($E$60,67*($C19-1),0)),"",OFFSET($E$60,67*($C19-1),0)))</f>
        <v/>
      </c>
      <c r="E19" s="437" t="str">
        <f t="shared" ca="1" si="16"/>
        <v/>
      </c>
      <c r="F19" s="438" t="str">
        <f>Company!H21</f>
        <v/>
      </c>
      <c r="G19" s="438" t="str">
        <f t="shared" ca="1" si="17"/>
        <v/>
      </c>
      <c r="H19" s="438" t="str">
        <f t="shared" ca="1" si="1"/>
        <v/>
      </c>
      <c r="I19" s="439">
        <f t="shared" ca="1" si="2"/>
        <v>145623.63649999999</v>
      </c>
      <c r="J19" s="440">
        <f t="shared" ca="1" si="3"/>
        <v>3126.6701000000003</v>
      </c>
      <c r="K19" s="440">
        <f t="shared" ca="1" si="4"/>
        <v>99394.793999999994</v>
      </c>
      <c r="L19" s="440">
        <f t="shared" ca="1" si="5"/>
        <v>109063.8296</v>
      </c>
      <c r="M19" s="440">
        <f t="shared" ca="1" si="6"/>
        <v>5694.7809999999999</v>
      </c>
      <c r="N19" s="440">
        <f t="shared" ca="1" si="7"/>
        <v>99706.09</v>
      </c>
      <c r="O19" s="440" t="str">
        <f t="shared" ca="1" si="8"/>
        <v>-</v>
      </c>
      <c r="P19" s="440" t="str">
        <f t="shared" ca="1" si="9"/>
        <v>-</v>
      </c>
      <c r="Q19" s="440" t="str">
        <f t="shared" ca="1" si="10"/>
        <v>-</v>
      </c>
      <c r="R19" s="440" t="str">
        <f t="shared" ca="1" si="11"/>
        <v>-</v>
      </c>
      <c r="S19" s="440">
        <f t="shared" ca="1" si="12"/>
        <v>63106.7961</v>
      </c>
      <c r="T19" s="440">
        <f t="shared" ca="1" si="13"/>
        <v>1656.6291000000001</v>
      </c>
      <c r="U19" s="440">
        <f t="shared" ca="1" si="14"/>
        <v>3825.1138000000001</v>
      </c>
      <c r="V19" s="440">
        <f t="shared" ca="1" si="15"/>
        <v>367.17809999999997</v>
      </c>
      <c r="X19" s="14" t="str">
        <f t="shared" ca="1" si="18"/>
        <v/>
      </c>
    </row>
    <row r="20" spans="1:24" s="15" customFormat="1" ht="14.1" customHeight="1">
      <c r="A20" s="433">
        <f t="shared" si="19"/>
        <v>14</v>
      </c>
      <c r="B20" s="434"/>
      <c r="C20" s="435">
        <f t="shared" si="19"/>
        <v>14</v>
      </c>
      <c r="D20" s="436" t="str">
        <f t="shared" ref="D20:D26" ca="1" si="20">IF($F20="","",IF(ISERROR(OFFSET($E$60,67*($C20-1),0)),"",OFFSET($E$60,67*($C20-1),0)))</f>
        <v/>
      </c>
      <c r="E20" s="437" t="str">
        <f t="shared" ca="1" si="16"/>
        <v/>
      </c>
      <c r="F20" s="438" t="str">
        <f>Company!H22</f>
        <v/>
      </c>
      <c r="G20" s="438" t="str">
        <f t="shared" ca="1" si="17"/>
        <v/>
      </c>
      <c r="H20" s="438" t="str">
        <f t="shared" ca="1" si="1"/>
        <v/>
      </c>
      <c r="I20" s="439">
        <f t="shared" ca="1" si="2"/>
        <v>26540.512599999998</v>
      </c>
      <c r="J20" s="440">
        <f t="shared" ca="1" si="3"/>
        <v>44498.241900000001</v>
      </c>
      <c r="K20" s="440">
        <f t="shared" ca="1" si="4"/>
        <v>68421.572700000004</v>
      </c>
      <c r="L20" s="440">
        <f t="shared" ca="1" si="5"/>
        <v>6983.3059000000003</v>
      </c>
      <c r="M20" s="440">
        <f t="shared" ca="1" si="6"/>
        <v>47017.321500000005</v>
      </c>
      <c r="N20" s="440">
        <f t="shared" ca="1" si="7"/>
        <v>51008.058499999999</v>
      </c>
      <c r="O20" s="440" t="str">
        <f t="shared" ca="1" si="8"/>
        <v>-</v>
      </c>
      <c r="P20" s="440" t="str">
        <f t="shared" ca="1" si="9"/>
        <v>-</v>
      </c>
      <c r="Q20" s="440" t="str">
        <f t="shared" ca="1" si="10"/>
        <v>-</v>
      </c>
      <c r="R20" s="440" t="str">
        <f t="shared" ca="1" si="11"/>
        <v>-</v>
      </c>
      <c r="S20" s="440">
        <f t="shared" ca="1" si="12"/>
        <v>0</v>
      </c>
      <c r="T20" s="440">
        <f t="shared" ca="1" si="13"/>
        <v>0</v>
      </c>
      <c r="U20" s="440">
        <f t="shared" ca="1" si="14"/>
        <v>0</v>
      </c>
      <c r="V20" s="440">
        <f t="shared" ca="1" si="15"/>
        <v>0</v>
      </c>
      <c r="X20" s="14" t="str">
        <f t="shared" ca="1" si="18"/>
        <v/>
      </c>
    </row>
    <row r="21" spans="1:24" s="15" customFormat="1" ht="14.1" customHeight="1">
      <c r="A21" s="433">
        <f t="shared" si="19"/>
        <v>15</v>
      </c>
      <c r="B21" s="434"/>
      <c r="C21" s="435">
        <f t="shared" si="19"/>
        <v>15</v>
      </c>
      <c r="D21" s="436" t="str">
        <f t="shared" ca="1" si="20"/>
        <v/>
      </c>
      <c r="E21" s="437" t="str">
        <f t="shared" ca="1" si="16"/>
        <v/>
      </c>
      <c r="F21" s="438" t="str">
        <f>Company!H23</f>
        <v/>
      </c>
      <c r="G21" s="438" t="str">
        <f t="shared" ca="1" si="17"/>
        <v/>
      </c>
      <c r="H21" s="438" t="str">
        <f t="shared" ca="1" si="1"/>
        <v/>
      </c>
      <c r="I21" s="439">
        <f t="shared" ca="1" si="2"/>
        <v>2032.3317999999999</v>
      </c>
      <c r="J21" s="440">
        <f t="shared" ca="1" si="3"/>
        <v>128314.1492</v>
      </c>
      <c r="K21" s="440">
        <f t="shared" ca="1" si="4"/>
        <v>150012.804</v>
      </c>
      <c r="L21" s="440">
        <f t="shared" ca="1" si="5"/>
        <v>2498.5639000000001</v>
      </c>
      <c r="M21" s="440">
        <f t="shared" ca="1" si="6"/>
        <v>123312.4157</v>
      </c>
      <c r="N21" s="440">
        <f t="shared" ca="1" si="7"/>
        <v>145595.109</v>
      </c>
      <c r="O21" s="440" t="str">
        <f t="shared" ca="1" si="8"/>
        <v>-</v>
      </c>
      <c r="P21" s="440" t="str">
        <f t="shared" ca="1" si="9"/>
        <v>-</v>
      </c>
      <c r="Q21" s="440" t="str">
        <f t="shared" ca="1" si="10"/>
        <v>-</v>
      </c>
      <c r="R21" s="440" t="str">
        <f t="shared" ca="1" si="11"/>
        <v>-</v>
      </c>
      <c r="S21" s="440">
        <f t="shared" ca="1" si="12"/>
        <v>90682.831999999995</v>
      </c>
      <c r="T21" s="440">
        <f t="shared" ca="1" si="13"/>
        <v>8619.0290000000005</v>
      </c>
      <c r="U21" s="440">
        <f t="shared" ca="1" si="14"/>
        <v>10522.977000000001</v>
      </c>
      <c r="V21" s="440">
        <f t="shared" ca="1" si="15"/>
        <v>13712.668</v>
      </c>
      <c r="X21" s="14" t="str">
        <f t="shared" ca="1" si="18"/>
        <v/>
      </c>
    </row>
    <row r="22" spans="1:24" s="15" customFormat="1" ht="14.1" customHeight="1">
      <c r="A22" s="433">
        <f t="shared" si="19"/>
        <v>16</v>
      </c>
      <c r="B22" s="434"/>
      <c r="C22" s="435">
        <f t="shared" si="19"/>
        <v>16</v>
      </c>
      <c r="D22" s="436" t="str">
        <f t="shared" ca="1" si="20"/>
        <v/>
      </c>
      <c r="E22" s="437" t="str">
        <f t="shared" ca="1" si="16"/>
        <v/>
      </c>
      <c r="F22" s="438" t="str">
        <f>Company!H24</f>
        <v/>
      </c>
      <c r="G22" s="438" t="str">
        <f t="shared" ca="1" si="17"/>
        <v/>
      </c>
      <c r="H22" s="438" t="str">
        <f t="shared" ca="1" si="1"/>
        <v/>
      </c>
      <c r="I22" s="439">
        <f t="shared" ca="1" si="2"/>
        <v>15254.634099999999</v>
      </c>
      <c r="J22" s="440">
        <f t="shared" ca="1" si="3"/>
        <v>3194.1001000000001</v>
      </c>
      <c r="K22" s="440">
        <f t="shared" ca="1" si="4"/>
        <v>100753.3744</v>
      </c>
      <c r="L22" s="440">
        <f t="shared" ca="1" si="5"/>
        <v>0</v>
      </c>
      <c r="M22" s="440">
        <f t="shared" ca="1" si="6"/>
        <v>0</v>
      </c>
      <c r="N22" s="440">
        <f t="shared" ca="1" si="7"/>
        <v>0</v>
      </c>
      <c r="O22" s="440" t="str">
        <f t="shared" ca="1" si="8"/>
        <v>-</v>
      </c>
      <c r="P22" s="440" t="str">
        <f t="shared" ca="1" si="9"/>
        <v>-</v>
      </c>
      <c r="Q22" s="440" t="str">
        <f t="shared" ca="1" si="10"/>
        <v>-</v>
      </c>
      <c r="R22" s="440" t="str">
        <f t="shared" ca="1" si="11"/>
        <v>-</v>
      </c>
      <c r="S22" s="440">
        <f t="shared" ca="1" si="12"/>
        <v>0</v>
      </c>
      <c r="T22" s="440">
        <f t="shared" ca="1" si="13"/>
        <v>0</v>
      </c>
      <c r="U22" s="440">
        <f t="shared" ca="1" si="14"/>
        <v>0</v>
      </c>
      <c r="V22" s="440">
        <f t="shared" ca="1" si="15"/>
        <v>0</v>
      </c>
      <c r="X22" s="14" t="str">
        <f t="shared" ca="1" si="18"/>
        <v/>
      </c>
    </row>
    <row r="23" spans="1:24" s="15" customFormat="1" ht="14.1" customHeight="1">
      <c r="A23" s="433">
        <f t="shared" si="19"/>
        <v>17</v>
      </c>
      <c r="B23" s="434"/>
      <c r="C23" s="435">
        <f t="shared" si="19"/>
        <v>17</v>
      </c>
      <c r="D23" s="436" t="str">
        <f t="shared" ca="1" si="20"/>
        <v/>
      </c>
      <c r="E23" s="437" t="str">
        <f t="shared" ca="1" si="16"/>
        <v/>
      </c>
      <c r="F23" s="438" t="str">
        <f>Company!H25</f>
        <v/>
      </c>
      <c r="G23" s="438" t="str">
        <f t="shared" ca="1" si="17"/>
        <v/>
      </c>
      <c r="H23" s="438" t="str">
        <f t="shared" ca="1" si="1"/>
        <v/>
      </c>
      <c r="I23" s="439">
        <f t="shared" ca="1" si="2"/>
        <v>688.78710000000001</v>
      </c>
      <c r="J23" s="440">
        <f t="shared" ca="1" si="3"/>
        <v>31254.745999999999</v>
      </c>
      <c r="K23" s="440">
        <f t="shared" ca="1" si="4"/>
        <v>51753.395100000002</v>
      </c>
      <c r="L23" s="440">
        <f t="shared" ca="1" si="5"/>
        <v>764.47520000000009</v>
      </c>
      <c r="M23" s="440">
        <f t="shared" ca="1" si="6"/>
        <v>16231.741</v>
      </c>
      <c r="N23" s="440">
        <f t="shared" ca="1" si="7"/>
        <v>28245.393</v>
      </c>
      <c r="O23" s="440" t="str">
        <f t="shared" ca="1" si="8"/>
        <v>-</v>
      </c>
      <c r="P23" s="440" t="str">
        <f t="shared" ca="1" si="9"/>
        <v>-</v>
      </c>
      <c r="Q23" s="440" t="str">
        <f t="shared" ca="1" si="10"/>
        <v>-</v>
      </c>
      <c r="R23" s="440" t="str">
        <f t="shared" ca="1" si="11"/>
        <v>-</v>
      </c>
      <c r="S23" s="440">
        <f t="shared" ca="1" si="12"/>
        <v>0</v>
      </c>
      <c r="T23" s="440">
        <f t="shared" ca="1" si="13"/>
        <v>0</v>
      </c>
      <c r="U23" s="440">
        <f t="shared" ca="1" si="14"/>
        <v>0</v>
      </c>
      <c r="V23" s="440">
        <f t="shared" ca="1" si="15"/>
        <v>0</v>
      </c>
      <c r="X23" s="14" t="str">
        <f t="shared" ca="1" si="18"/>
        <v/>
      </c>
    </row>
    <row r="24" spans="1:24" s="15" customFormat="1" ht="14.1" customHeight="1">
      <c r="A24" s="433">
        <f t="shared" si="19"/>
        <v>18</v>
      </c>
      <c r="B24" s="434"/>
      <c r="C24" s="435">
        <f t="shared" si="19"/>
        <v>18</v>
      </c>
      <c r="D24" s="436" t="str">
        <f t="shared" ca="1" si="20"/>
        <v/>
      </c>
      <c r="E24" s="437" t="str">
        <f t="shared" ca="1" si="16"/>
        <v/>
      </c>
      <c r="F24" s="438" t="str">
        <f>Company!H26</f>
        <v/>
      </c>
      <c r="G24" s="438" t="str">
        <f t="shared" ca="1" si="17"/>
        <v/>
      </c>
      <c r="H24" s="438" t="str">
        <f t="shared" ca="1" si="1"/>
        <v/>
      </c>
      <c r="I24" s="439">
        <f t="shared" ca="1" si="2"/>
        <v>1088</v>
      </c>
      <c r="J24" s="440">
        <f t="shared" ca="1" si="3"/>
        <v>35907.137000000002</v>
      </c>
      <c r="K24" s="440">
        <f t="shared" ca="1" si="4"/>
        <v>60434.416499999999</v>
      </c>
      <c r="L24" s="440">
        <f t="shared" ca="1" si="5"/>
        <v>1048.3420000000001</v>
      </c>
      <c r="M24" s="440">
        <f t="shared" ca="1" si="6"/>
        <v>21589.79</v>
      </c>
      <c r="N24" s="440">
        <f t="shared" ca="1" si="7"/>
        <v>46578.4375</v>
      </c>
      <c r="O24" s="440" t="str">
        <f t="shared" ca="1" si="8"/>
        <v>-</v>
      </c>
      <c r="P24" s="440" t="str">
        <f t="shared" ca="1" si="9"/>
        <v>-</v>
      </c>
      <c r="Q24" s="440" t="str">
        <f t="shared" ca="1" si="10"/>
        <v>-</v>
      </c>
      <c r="R24" s="440" t="str">
        <f t="shared" ca="1" si="11"/>
        <v>-</v>
      </c>
      <c r="S24" s="440">
        <f t="shared" ca="1" si="12"/>
        <v>42215.823499999999</v>
      </c>
      <c r="T24" s="440">
        <f t="shared" ca="1" si="13"/>
        <v>10276.9645</v>
      </c>
      <c r="U24" s="440">
        <f t="shared" ca="1" si="14"/>
        <v>12338.9805</v>
      </c>
      <c r="V24" s="440">
        <f t="shared" ca="1" si="15"/>
        <v>6461.9004999999997</v>
      </c>
      <c r="X24" s="14" t="str">
        <f t="shared" ca="1" si="18"/>
        <v/>
      </c>
    </row>
    <row r="25" spans="1:24" s="15" customFormat="1" ht="14.1" customHeight="1">
      <c r="A25" s="433">
        <f t="shared" ref="A25:C26" si="21">A24+1</f>
        <v>19</v>
      </c>
      <c r="B25" s="434"/>
      <c r="C25" s="435">
        <f t="shared" si="21"/>
        <v>19</v>
      </c>
      <c r="D25" s="436" t="str">
        <f t="shared" ca="1" si="20"/>
        <v/>
      </c>
      <c r="E25" s="437" t="str">
        <f t="shared" ca="1" si="16"/>
        <v/>
      </c>
      <c r="F25" s="438" t="str">
        <f>Company!H27</f>
        <v/>
      </c>
      <c r="G25" s="438" t="str">
        <f t="shared" ca="1" si="17"/>
        <v/>
      </c>
      <c r="H25" s="438" t="str">
        <f t="shared" ca="1" si="1"/>
        <v/>
      </c>
      <c r="I25" s="439">
        <f t="shared" ca="1" si="2"/>
        <v>11292.766300000001</v>
      </c>
      <c r="J25" s="440">
        <f t="shared" ca="1" si="3"/>
        <v>11709.5265</v>
      </c>
      <c r="K25" s="440">
        <f t="shared" ca="1" si="4"/>
        <v>14674.363600000001</v>
      </c>
      <c r="L25" s="440">
        <f t="shared" ca="1" si="5"/>
        <v>8717.5885999999991</v>
      </c>
      <c r="M25" s="440">
        <f t="shared" ca="1" si="6"/>
        <v>2022.075</v>
      </c>
      <c r="N25" s="440">
        <f t="shared" ca="1" si="7"/>
        <v>15943.451499999999</v>
      </c>
      <c r="O25" s="440" t="str">
        <f t="shared" ca="1" si="8"/>
        <v>-</v>
      </c>
      <c r="P25" s="440" t="str">
        <f t="shared" ca="1" si="9"/>
        <v>-</v>
      </c>
      <c r="Q25" s="440" t="str">
        <f t="shared" ca="1" si="10"/>
        <v>-</v>
      </c>
      <c r="R25" s="440" t="str">
        <f t="shared" ca="1" si="11"/>
        <v>-</v>
      </c>
      <c r="S25" s="440">
        <f t="shared" ca="1" si="12"/>
        <v>33561.627500000002</v>
      </c>
      <c r="T25" s="440">
        <f t="shared" ca="1" si="13"/>
        <v>-2443.4794999999999</v>
      </c>
      <c r="U25" s="440">
        <f t="shared" ca="1" si="14"/>
        <v>-2098.5075000000002</v>
      </c>
      <c r="V25" s="440">
        <f t="shared" ca="1" si="15"/>
        <v>-1916.7885000000001</v>
      </c>
      <c r="X25" s="14" t="str">
        <f t="shared" ca="1" si="18"/>
        <v/>
      </c>
    </row>
    <row r="26" spans="1:24" s="15" customFormat="1" ht="14.1" customHeight="1">
      <c r="A26" s="433">
        <f t="shared" si="21"/>
        <v>20</v>
      </c>
      <c r="B26" s="434"/>
      <c r="C26" s="435">
        <f t="shared" si="21"/>
        <v>20</v>
      </c>
      <c r="D26" s="436" t="str">
        <f t="shared" ca="1" si="20"/>
        <v/>
      </c>
      <c r="E26" s="437" t="str">
        <f t="shared" ca="1" si="16"/>
        <v/>
      </c>
      <c r="F26" s="438" t="str">
        <f>Company!H28</f>
        <v/>
      </c>
      <c r="G26" s="438" t="str">
        <f t="shared" ca="1" si="17"/>
        <v/>
      </c>
      <c r="H26" s="438" t="str">
        <f t="shared" ca="1" si="1"/>
        <v/>
      </c>
      <c r="I26" s="439">
        <f t="shared" ca="1" si="2"/>
        <v>0</v>
      </c>
      <c r="J26" s="440">
        <f t="shared" ca="1" si="3"/>
        <v>0</v>
      </c>
      <c r="K26" s="440">
        <f t="shared" ca="1" si="4"/>
        <v>0</v>
      </c>
      <c r="L26" s="440">
        <f t="shared" ca="1" si="5"/>
        <v>816.0394</v>
      </c>
      <c r="M26" s="440">
        <f t="shared" ca="1" si="6"/>
        <v>48605.86</v>
      </c>
      <c r="N26" s="440">
        <f t="shared" ca="1" si="7"/>
        <v>99153.573099999994</v>
      </c>
      <c r="O26" s="440" t="str">
        <f t="shared" ca="1" si="8"/>
        <v>-</v>
      </c>
      <c r="P26" s="440" t="str">
        <f t="shared" ca="1" si="9"/>
        <v>-</v>
      </c>
      <c r="Q26" s="440" t="str">
        <f t="shared" ca="1" si="10"/>
        <v>-</v>
      </c>
      <c r="R26" s="440" t="str">
        <f t="shared" ca="1" si="11"/>
        <v>-</v>
      </c>
      <c r="S26" s="440">
        <f t="shared" ca="1" si="12"/>
        <v>71251.403000000006</v>
      </c>
      <c r="T26" s="440">
        <f t="shared" ca="1" si="13"/>
        <v>8534.4449999999997</v>
      </c>
      <c r="U26" s="440">
        <f t="shared" ca="1" si="14"/>
        <v>11447.677799999999</v>
      </c>
      <c r="V26" s="440">
        <f t="shared" ca="1" si="15"/>
        <v>-2952.8177000000001</v>
      </c>
      <c r="X26" s="14" t="str">
        <f t="shared" ca="1" si="18"/>
        <v/>
      </c>
    </row>
    <row r="27" spans="1:24" s="446" customFormat="1" ht="14.1" customHeight="1">
      <c r="A27" s="427"/>
      <c r="D27" s="428"/>
      <c r="J27" s="15"/>
      <c r="K27" s="15"/>
      <c r="L27" s="15"/>
      <c r="M27" s="15"/>
      <c r="N27" s="15"/>
      <c r="O27" s="15"/>
      <c r="P27" s="15"/>
      <c r="Q27" s="15"/>
      <c r="R27" s="15"/>
      <c r="S27" s="15"/>
    </row>
    <row r="28" spans="1:24" s="446" customFormat="1" ht="14.1" customHeight="1" thickBot="1">
      <c r="A28" s="427"/>
      <c r="D28" s="28"/>
      <c r="J28" s="15"/>
      <c r="K28" s="15"/>
      <c r="L28" s="15"/>
      <c r="M28" s="15"/>
      <c r="N28" s="15"/>
      <c r="O28" s="15"/>
      <c r="P28" s="15"/>
      <c r="Q28" s="15"/>
      <c r="R28" s="15"/>
      <c r="S28" s="15"/>
    </row>
    <row r="29" spans="1:24" s="428" customFormat="1" ht="14.1" hidden="1" customHeight="1">
      <c r="A29" s="429"/>
      <c r="D29" s="447" t="s">
        <v>13569</v>
      </c>
      <c r="E29" s="447"/>
      <c r="F29" s="448"/>
      <c r="G29" s="449"/>
      <c r="H29" s="449"/>
      <c r="I29" s="449"/>
      <c r="J29" s="449"/>
      <c r="K29" s="449"/>
      <c r="L29" s="449"/>
      <c r="M29" s="449"/>
      <c r="N29" s="449"/>
      <c r="O29" s="449"/>
      <c r="P29" s="449"/>
      <c r="Q29" s="449"/>
      <c r="R29" s="449"/>
      <c r="S29" s="449"/>
      <c r="T29" s="449"/>
      <c r="U29" s="449"/>
      <c r="V29" s="449"/>
    </row>
    <row r="30" spans="1:24" s="428" customFormat="1" ht="14.1" hidden="1" customHeight="1">
      <c r="A30" s="429"/>
      <c r="D30" s="447" t="s">
        <v>13570</v>
      </c>
      <c r="E30" s="447" t="s">
        <v>13571</v>
      </c>
      <c r="F30" s="448"/>
      <c r="G30" s="449"/>
      <c r="H30" s="449"/>
      <c r="I30" s="449"/>
      <c r="J30" s="449"/>
      <c r="K30" s="449"/>
      <c r="L30" s="449"/>
      <c r="M30" s="449"/>
      <c r="N30" s="449"/>
      <c r="O30" s="449"/>
      <c r="P30" s="449"/>
      <c r="Q30" s="449"/>
      <c r="R30" s="449"/>
      <c r="S30" s="449"/>
      <c r="T30" s="449"/>
      <c r="U30" s="449"/>
      <c r="V30" s="449"/>
    </row>
    <row r="31" spans="1:24" s="446" customFormat="1" ht="14.1" hidden="1" customHeight="1">
      <c r="A31" s="427"/>
      <c r="D31" s="450"/>
      <c r="E31" s="451"/>
      <c r="F31" s="452" t="s">
        <v>13572</v>
      </c>
      <c r="G31" s="453"/>
      <c r="H31" s="453"/>
      <c r="I31" s="454"/>
      <c r="J31" s="455"/>
      <c r="K31" s="455"/>
      <c r="L31" s="455"/>
      <c r="M31" s="455"/>
      <c r="N31" s="455"/>
      <c r="O31" s="455"/>
      <c r="P31" s="455"/>
      <c r="Q31" s="455"/>
      <c r="R31" s="455"/>
      <c r="S31" s="455"/>
      <c r="T31" s="455"/>
      <c r="U31" s="455"/>
      <c r="V31" s="455"/>
    </row>
    <row r="32" spans="1:24" s="446" customFormat="1" ht="14.1" hidden="1" customHeight="1">
      <c r="A32" s="427"/>
      <c r="D32" s="456"/>
      <c r="E32" s="457"/>
      <c r="F32" s="453"/>
      <c r="G32" s="453"/>
      <c r="H32" s="453"/>
      <c r="I32" s="454"/>
      <c r="J32" s="455"/>
      <c r="K32" s="455"/>
      <c r="L32" s="455"/>
      <c r="M32" s="455"/>
      <c r="N32" s="455"/>
      <c r="O32" s="455"/>
      <c r="P32" s="455"/>
      <c r="Q32" s="455"/>
      <c r="R32" s="455"/>
      <c r="S32" s="455"/>
      <c r="T32" s="455"/>
      <c r="U32" s="455"/>
      <c r="V32" s="455"/>
    </row>
    <row r="33" spans="1:22" s="446" customFormat="1" ht="14.1" hidden="1" customHeight="1" thickBot="1">
      <c r="A33" s="427"/>
      <c r="D33" s="456"/>
      <c r="E33" s="457"/>
      <c r="F33" s="453"/>
      <c r="G33" s="453"/>
      <c r="H33" s="453"/>
      <c r="I33" s="454"/>
      <c r="J33" s="455"/>
      <c r="K33" s="455"/>
      <c r="L33" s="455"/>
      <c r="M33" s="455"/>
      <c r="N33" s="455"/>
      <c r="O33" s="455"/>
      <c r="P33" s="455"/>
      <c r="Q33" s="455"/>
      <c r="R33" s="455"/>
      <c r="S33" s="455"/>
      <c r="T33" s="455"/>
      <c r="U33" s="455"/>
      <c r="V33" s="455"/>
    </row>
    <row r="34" spans="1:22" s="446" customFormat="1" ht="14.1" hidden="1" customHeight="1">
      <c r="A34" s="427"/>
      <c r="D34" s="456"/>
      <c r="E34" s="457"/>
      <c r="F34" s="453"/>
      <c r="G34" s="453"/>
      <c r="H34" s="453"/>
      <c r="I34" s="454"/>
      <c r="J34" s="455"/>
      <c r="K34" s="455"/>
      <c r="L34" s="455"/>
      <c r="M34" s="455"/>
      <c r="N34" s="455"/>
      <c r="O34" s="455"/>
      <c r="P34" s="455"/>
      <c r="Q34" s="455"/>
      <c r="R34" s="455"/>
      <c r="S34" s="455"/>
      <c r="T34" s="455"/>
      <c r="U34" s="455"/>
      <c r="V34" s="455"/>
    </row>
    <row r="35" spans="1:22" s="446" customFormat="1" ht="14.1" hidden="1" customHeight="1">
      <c r="A35" s="427"/>
      <c r="D35" s="456"/>
      <c r="E35" s="457"/>
      <c r="F35" s="453"/>
      <c r="G35" s="453"/>
      <c r="H35" s="453"/>
      <c r="I35" s="454"/>
      <c r="J35" s="455"/>
      <c r="K35" s="455"/>
      <c r="L35" s="455"/>
      <c r="M35" s="455"/>
      <c r="N35" s="455"/>
      <c r="O35" s="455"/>
      <c r="P35" s="455"/>
      <c r="Q35" s="455"/>
      <c r="R35" s="455"/>
      <c r="S35" s="455"/>
      <c r="T35" s="455"/>
      <c r="U35" s="455"/>
      <c r="V35" s="455"/>
    </row>
    <row r="36" spans="1:22" s="446" customFormat="1" ht="14.1" hidden="1" customHeight="1">
      <c r="A36" s="427"/>
      <c r="D36" s="456"/>
      <c r="E36" s="457"/>
      <c r="F36" s="453"/>
      <c r="G36" s="453"/>
      <c r="H36" s="453"/>
      <c r="I36" s="454"/>
      <c r="J36" s="455"/>
      <c r="K36" s="455"/>
      <c r="L36" s="455"/>
      <c r="M36" s="455"/>
      <c r="N36" s="455"/>
      <c r="O36" s="455"/>
      <c r="P36" s="455"/>
      <c r="Q36" s="455"/>
      <c r="R36" s="455"/>
      <c r="S36" s="455"/>
      <c r="T36" s="455"/>
      <c r="U36" s="455"/>
      <c r="V36" s="455"/>
    </row>
    <row r="37" spans="1:22" s="446" customFormat="1" ht="14.1" hidden="1" customHeight="1">
      <c r="A37" s="427"/>
      <c r="D37" s="456"/>
      <c r="E37" s="457"/>
      <c r="F37" s="453"/>
      <c r="G37" s="453"/>
      <c r="H37" s="453"/>
      <c r="I37" s="454"/>
      <c r="J37" s="455"/>
      <c r="K37" s="455"/>
      <c r="L37" s="455"/>
      <c r="M37" s="455"/>
      <c r="N37" s="455"/>
      <c r="O37" s="455"/>
      <c r="P37" s="455"/>
      <c r="Q37" s="455"/>
      <c r="R37" s="455"/>
      <c r="S37" s="455"/>
      <c r="T37" s="455"/>
      <c r="U37" s="455"/>
      <c r="V37" s="455"/>
    </row>
    <row r="38" spans="1:22" s="446" customFormat="1" ht="14.1" hidden="1" customHeight="1">
      <c r="A38" s="427"/>
      <c r="D38" s="456"/>
      <c r="E38" s="457"/>
      <c r="F38" s="453"/>
      <c r="G38" s="453"/>
      <c r="H38" s="453"/>
      <c r="I38" s="454"/>
      <c r="J38" s="455"/>
      <c r="K38" s="455"/>
      <c r="L38" s="455"/>
      <c r="M38" s="455"/>
      <c r="N38" s="455"/>
      <c r="O38" s="455"/>
      <c r="P38" s="455"/>
      <c r="Q38" s="455"/>
      <c r="R38" s="455"/>
      <c r="S38" s="455"/>
      <c r="T38" s="455"/>
      <c r="U38" s="455"/>
      <c r="V38" s="455"/>
    </row>
    <row r="39" spans="1:22" s="446" customFormat="1" ht="14.1" hidden="1" customHeight="1">
      <c r="A39" s="427"/>
      <c r="D39" s="456"/>
      <c r="E39" s="457"/>
      <c r="F39" s="453"/>
      <c r="G39" s="453"/>
      <c r="H39" s="453"/>
      <c r="I39" s="454"/>
      <c r="J39" s="455"/>
      <c r="K39" s="455"/>
      <c r="L39" s="455"/>
      <c r="M39" s="455"/>
      <c r="N39" s="455"/>
      <c r="O39" s="455"/>
      <c r="P39" s="455"/>
      <c r="Q39" s="455"/>
      <c r="R39" s="455"/>
      <c r="S39" s="455"/>
      <c r="T39" s="455"/>
      <c r="U39" s="455"/>
      <c r="V39" s="455"/>
    </row>
    <row r="40" spans="1:22" s="446" customFormat="1" ht="14.1" hidden="1" customHeight="1">
      <c r="A40" s="427"/>
      <c r="D40" s="456"/>
      <c r="E40" s="457"/>
      <c r="F40" s="453"/>
      <c r="G40" s="453"/>
      <c r="H40" s="453"/>
      <c r="I40" s="454"/>
      <c r="J40" s="455"/>
      <c r="K40" s="455"/>
      <c r="L40" s="455"/>
      <c r="M40" s="455"/>
      <c r="N40" s="455"/>
      <c r="O40" s="455"/>
      <c r="P40" s="455"/>
      <c r="Q40" s="455"/>
      <c r="R40" s="455"/>
      <c r="S40" s="455"/>
      <c r="T40" s="455"/>
      <c r="U40" s="455"/>
      <c r="V40" s="455"/>
    </row>
    <row r="41" spans="1:22" s="446" customFormat="1" ht="14.1" hidden="1" customHeight="1">
      <c r="A41" s="427"/>
      <c r="D41" s="456"/>
      <c r="E41" s="457"/>
      <c r="F41" s="453"/>
      <c r="G41" s="453"/>
      <c r="H41" s="453"/>
      <c r="I41" s="454"/>
      <c r="J41" s="455"/>
      <c r="K41" s="455"/>
      <c r="L41" s="455"/>
      <c r="M41" s="455"/>
      <c r="N41" s="455"/>
      <c r="O41" s="455"/>
      <c r="P41" s="455"/>
      <c r="Q41" s="455"/>
      <c r="R41" s="455"/>
      <c r="S41" s="455"/>
      <c r="T41" s="455"/>
      <c r="U41" s="455"/>
      <c r="V41" s="455"/>
    </row>
    <row r="42" spans="1:22" s="446" customFormat="1" ht="14.1" hidden="1" customHeight="1">
      <c r="A42" s="427"/>
      <c r="D42" s="456"/>
      <c r="E42" s="457"/>
      <c r="F42" s="453"/>
      <c r="G42" s="453"/>
      <c r="H42" s="453"/>
      <c r="I42" s="454"/>
      <c r="J42" s="455"/>
      <c r="K42" s="455"/>
      <c r="L42" s="455"/>
      <c r="M42" s="455"/>
      <c r="N42" s="455"/>
      <c r="O42" s="455"/>
      <c r="P42" s="455"/>
      <c r="Q42" s="455"/>
      <c r="R42" s="455"/>
      <c r="S42" s="455"/>
      <c r="T42" s="455"/>
      <c r="U42" s="455"/>
      <c r="V42" s="455"/>
    </row>
    <row r="43" spans="1:22" s="446" customFormat="1" ht="14.1" hidden="1" customHeight="1">
      <c r="A43" s="427"/>
      <c r="D43" s="456"/>
      <c r="E43" s="457"/>
      <c r="F43" s="453"/>
      <c r="G43" s="453"/>
      <c r="H43" s="453"/>
      <c r="I43" s="454"/>
      <c r="J43" s="455"/>
      <c r="K43" s="455"/>
      <c r="L43" s="455"/>
      <c r="M43" s="455"/>
      <c r="N43" s="455"/>
      <c r="O43" s="455"/>
      <c r="P43" s="455"/>
      <c r="Q43" s="455"/>
      <c r="R43" s="455"/>
      <c r="S43" s="455"/>
      <c r="T43" s="455"/>
      <c r="U43" s="455"/>
      <c r="V43" s="455"/>
    </row>
    <row r="44" spans="1:22" s="446" customFormat="1" ht="14.1" hidden="1" customHeight="1">
      <c r="A44" s="427"/>
      <c r="D44" s="456"/>
      <c r="E44" s="457"/>
      <c r="F44" s="453"/>
      <c r="G44" s="453"/>
      <c r="H44" s="453"/>
      <c r="I44" s="454"/>
      <c r="J44" s="455"/>
      <c r="K44" s="455"/>
      <c r="L44" s="455"/>
      <c r="M44" s="455"/>
      <c r="N44" s="455"/>
      <c r="O44" s="455"/>
      <c r="P44" s="455"/>
      <c r="Q44" s="455"/>
      <c r="R44" s="455"/>
      <c r="S44" s="455"/>
      <c r="T44" s="455"/>
      <c r="U44" s="455"/>
      <c r="V44" s="455"/>
    </row>
    <row r="45" spans="1:22" s="446" customFormat="1" ht="14.1" hidden="1" customHeight="1">
      <c r="A45" s="427"/>
      <c r="D45" s="456"/>
      <c r="E45" s="457"/>
      <c r="F45" s="453"/>
      <c r="G45" s="453"/>
      <c r="H45" s="453"/>
      <c r="I45" s="454"/>
      <c r="J45" s="455"/>
      <c r="K45" s="455"/>
      <c r="L45" s="455"/>
      <c r="M45" s="455"/>
      <c r="N45" s="455"/>
      <c r="O45" s="455"/>
      <c r="P45" s="455"/>
      <c r="Q45" s="455"/>
      <c r="R45" s="455"/>
      <c r="S45" s="455"/>
      <c r="T45" s="455"/>
      <c r="U45" s="455"/>
      <c r="V45" s="455"/>
    </row>
    <row r="46" spans="1:22" s="446" customFormat="1" ht="14.1" hidden="1" customHeight="1">
      <c r="A46" s="427"/>
      <c r="D46" s="456"/>
      <c r="E46" s="457"/>
      <c r="F46" s="453"/>
      <c r="G46" s="453"/>
      <c r="H46" s="453"/>
      <c r="I46" s="454"/>
      <c r="J46" s="455"/>
      <c r="K46" s="455"/>
      <c r="L46" s="455"/>
      <c r="M46" s="455"/>
      <c r="N46" s="455"/>
      <c r="O46" s="455"/>
      <c r="P46" s="455"/>
      <c r="Q46" s="455"/>
      <c r="R46" s="455"/>
      <c r="S46" s="455"/>
      <c r="T46" s="455"/>
      <c r="U46" s="455"/>
      <c r="V46" s="455"/>
    </row>
    <row r="47" spans="1:22" s="446" customFormat="1" ht="14.1" hidden="1" customHeight="1">
      <c r="A47" s="427"/>
      <c r="D47" s="456"/>
      <c r="E47" s="457"/>
      <c r="F47" s="453"/>
      <c r="G47" s="453"/>
      <c r="H47" s="453"/>
      <c r="I47" s="454"/>
      <c r="J47" s="455"/>
      <c r="K47" s="455"/>
      <c r="L47" s="455"/>
      <c r="M47" s="455"/>
      <c r="N47" s="455"/>
      <c r="O47" s="455"/>
      <c r="P47" s="455"/>
      <c r="Q47" s="455"/>
      <c r="R47" s="455"/>
      <c r="S47" s="455"/>
      <c r="T47" s="455"/>
      <c r="U47" s="455"/>
      <c r="V47" s="455"/>
    </row>
    <row r="48" spans="1:22" s="446" customFormat="1" ht="14.1" hidden="1" customHeight="1">
      <c r="A48" s="427"/>
      <c r="D48" s="456"/>
      <c r="E48" s="457"/>
      <c r="F48" s="453"/>
      <c r="G48" s="453"/>
      <c r="H48" s="453"/>
      <c r="I48" s="454"/>
      <c r="J48" s="455"/>
      <c r="K48" s="455"/>
      <c r="L48" s="455"/>
      <c r="M48" s="455"/>
      <c r="N48" s="455"/>
      <c r="O48" s="455"/>
      <c r="P48" s="455"/>
      <c r="Q48" s="455"/>
      <c r="R48" s="455"/>
      <c r="S48" s="455"/>
      <c r="T48" s="455"/>
      <c r="U48" s="455"/>
      <c r="V48" s="455"/>
    </row>
    <row r="49" spans="1:22" s="446" customFormat="1" ht="14.1" hidden="1" customHeight="1">
      <c r="A49" s="427"/>
      <c r="D49" s="456"/>
      <c r="E49" s="457"/>
      <c r="F49" s="453"/>
      <c r="G49" s="453"/>
      <c r="H49" s="453"/>
      <c r="I49" s="454"/>
      <c r="J49" s="455"/>
      <c r="K49" s="455"/>
      <c r="L49" s="455"/>
      <c r="M49" s="455"/>
      <c r="N49" s="455"/>
      <c r="O49" s="455"/>
      <c r="P49" s="455"/>
      <c r="Q49" s="455"/>
      <c r="R49" s="455"/>
      <c r="S49" s="455"/>
      <c r="T49" s="455"/>
      <c r="U49" s="455"/>
      <c r="V49" s="455"/>
    </row>
    <row r="50" spans="1:22" s="446" customFormat="1" ht="14.1" hidden="1" customHeight="1">
      <c r="A50" s="427"/>
      <c r="D50" s="456"/>
      <c r="E50" s="457"/>
      <c r="F50" s="453"/>
      <c r="G50" s="453"/>
      <c r="H50" s="453"/>
      <c r="I50" s="454"/>
      <c r="J50" s="455"/>
      <c r="K50" s="455"/>
      <c r="L50" s="455"/>
      <c r="M50" s="455"/>
      <c r="N50" s="455"/>
      <c r="O50" s="455"/>
      <c r="P50" s="455"/>
      <c r="Q50" s="455"/>
      <c r="R50" s="455"/>
      <c r="S50" s="455"/>
      <c r="T50" s="455"/>
      <c r="U50" s="455"/>
      <c r="V50" s="455"/>
    </row>
    <row r="51" spans="1:22" s="446" customFormat="1" ht="14.1" hidden="1" customHeight="1">
      <c r="A51" s="427"/>
      <c r="D51" s="428"/>
      <c r="G51" s="15"/>
      <c r="H51" s="15"/>
      <c r="I51" s="15"/>
      <c r="J51" s="15"/>
      <c r="K51" s="15"/>
      <c r="L51" s="15"/>
      <c r="M51" s="15"/>
      <c r="N51" s="15"/>
      <c r="O51" s="15"/>
      <c r="P51" s="15"/>
    </row>
    <row r="52" spans="1:22" s="446" customFormat="1" ht="14.1" hidden="1" customHeight="1">
      <c r="A52" s="427"/>
      <c r="D52" s="428"/>
      <c r="G52" s="15"/>
      <c r="H52" s="15"/>
      <c r="I52" s="15"/>
      <c r="J52" s="15"/>
      <c r="K52" s="15"/>
      <c r="L52" s="15"/>
      <c r="M52" s="15"/>
      <c r="N52" s="15"/>
      <c r="O52" s="15"/>
      <c r="P52" s="15"/>
    </row>
    <row r="53" spans="1:22" s="446" customFormat="1" ht="14.1" hidden="1" customHeight="1">
      <c r="A53" s="427"/>
      <c r="D53" s="428"/>
      <c r="G53" s="15"/>
      <c r="H53" s="15"/>
      <c r="I53" s="15"/>
      <c r="J53" s="15"/>
      <c r="K53" s="15"/>
      <c r="L53" s="15"/>
      <c r="M53" s="15"/>
      <c r="N53" s="15"/>
      <c r="O53" s="15"/>
      <c r="P53" s="15"/>
    </row>
    <row r="54" spans="1:22" s="446" customFormat="1" ht="14.1" hidden="1" customHeight="1">
      <c r="A54" s="427"/>
      <c r="D54" s="428"/>
      <c r="G54" s="15"/>
      <c r="H54" s="15"/>
      <c r="I54" s="15"/>
      <c r="J54" s="15"/>
      <c r="K54" s="15"/>
      <c r="L54" s="15"/>
      <c r="M54" s="15"/>
      <c r="N54" s="15"/>
      <c r="O54" s="15"/>
      <c r="P54" s="15"/>
    </row>
    <row r="55" spans="1:22" s="446" customFormat="1" ht="14.1" hidden="1" customHeight="1">
      <c r="A55" s="427"/>
      <c r="D55" s="428"/>
      <c r="G55" s="15"/>
      <c r="H55" s="15"/>
      <c r="I55" s="15"/>
      <c r="J55" s="15"/>
      <c r="K55" s="15"/>
      <c r="L55" s="15"/>
      <c r="M55" s="15"/>
      <c r="N55" s="15"/>
      <c r="O55" s="15"/>
      <c r="P55" s="15"/>
    </row>
    <row r="56" spans="1:22" s="446" customFormat="1" ht="14.1" hidden="1" customHeight="1">
      <c r="A56" s="427"/>
      <c r="D56" s="428"/>
      <c r="G56" s="15"/>
      <c r="H56" s="15"/>
      <c r="I56" s="15"/>
      <c r="J56" s="15"/>
      <c r="K56" s="15"/>
      <c r="L56" s="15"/>
      <c r="M56" s="15"/>
      <c r="N56" s="15"/>
      <c r="O56" s="15"/>
      <c r="P56" s="15"/>
    </row>
    <row r="57" spans="1:22" s="446" customFormat="1" ht="14.1" hidden="1" customHeight="1">
      <c r="A57" s="427"/>
      <c r="D57" s="428"/>
      <c r="G57" s="15"/>
      <c r="H57" s="15"/>
      <c r="I57" s="15"/>
      <c r="J57" s="15"/>
      <c r="K57" s="15"/>
      <c r="L57" s="15"/>
      <c r="M57" s="15"/>
      <c r="N57" s="15"/>
      <c r="O57" s="15"/>
      <c r="P57" s="15"/>
    </row>
    <row r="58" spans="1:22" s="446" customFormat="1" ht="14.1" hidden="1" customHeight="1">
      <c r="A58" s="427"/>
      <c r="D58" s="428"/>
      <c r="G58" s="15"/>
      <c r="H58" s="15"/>
      <c r="I58" s="15"/>
      <c r="J58" s="15"/>
      <c r="K58" s="15"/>
      <c r="L58" s="15"/>
      <c r="M58" s="15"/>
      <c r="N58" s="15"/>
      <c r="O58" s="15"/>
      <c r="P58" s="15"/>
    </row>
    <row r="59" spans="1:22" s="446" customFormat="1" ht="14.1" hidden="1" customHeight="1" thickBot="1">
      <c r="A59" s="427"/>
      <c r="D59" s="428"/>
      <c r="G59" s="15"/>
      <c r="H59" s="15"/>
      <c r="I59" s="15"/>
      <c r="J59" s="15"/>
      <c r="K59" s="15"/>
      <c r="L59" s="15"/>
      <c r="M59" s="15"/>
      <c r="N59" s="15"/>
      <c r="O59" s="15"/>
      <c r="P59" s="15"/>
    </row>
    <row r="60" spans="1:22" s="15" customFormat="1" ht="14.1" customHeight="1" thickBot="1">
      <c r="A60" s="458">
        <v>1</v>
      </c>
      <c r="B60" s="434"/>
      <c r="C60" s="434">
        <v>1</v>
      </c>
      <c r="D60" s="459" t="str">
        <f ca="1">OFFSET(Company!$C$9,BB_Financials!A60-1,0)</f>
        <v>046140 KS EQUITY</v>
      </c>
      <c r="E60" s="460" t="e">
        <f ca="1">_xll.BDP(D60, "NAME")</f>
        <v>#NAME?</v>
      </c>
    </row>
    <row r="61" spans="1:22" s="15" customFormat="1" ht="14.1" customHeight="1">
      <c r="A61" s="427"/>
    </row>
    <row r="62" spans="1:22" s="15" customFormat="1" ht="14.1" customHeight="1">
      <c r="A62" s="427"/>
      <c r="D62" s="430"/>
      <c r="E62" s="428"/>
    </row>
    <row r="63" spans="1:22" s="428" customFormat="1" ht="14.1" customHeight="1">
      <c r="A63" s="429"/>
      <c r="E63" s="461" t="s">
        <v>13413</v>
      </c>
      <c r="F63" s="461" t="s">
        <v>13562</v>
      </c>
      <c r="G63" s="461" t="s">
        <v>13563</v>
      </c>
    </row>
    <row r="64" spans="1:22" s="15" customFormat="1" ht="14.1" customHeight="1">
      <c r="A64" s="427"/>
      <c r="D64" s="460" t="s">
        <v>13573</v>
      </c>
      <c r="E64" s="462">
        <f>F106+F107</f>
        <v>2424.9322999999999</v>
      </c>
      <c r="F64" s="463">
        <f>F103+F104</f>
        <v>4187.6085000000003</v>
      </c>
      <c r="G64" s="462">
        <f>F98</f>
        <v>49593.229899999998</v>
      </c>
    </row>
    <row r="65" spans="1:34" s="15" customFormat="1" ht="14.1" customHeight="1">
      <c r="A65" s="427"/>
      <c r="B65" s="464"/>
      <c r="C65" s="465"/>
      <c r="D65" s="460" t="e">
        <f>"Annual: "&amp;P91</f>
        <v>#NAME?</v>
      </c>
      <c r="E65" s="462">
        <f>P106+P107</f>
        <v>14947.327000000001</v>
      </c>
      <c r="F65" s="463">
        <f>P103+P104</f>
        <v>14108.560100000001</v>
      </c>
      <c r="G65" s="462">
        <f>P98</f>
        <v>38227.889300000003</v>
      </c>
    </row>
    <row r="66" spans="1:34" s="15" customFormat="1" ht="14.1" customHeight="1">
      <c r="A66" s="427"/>
      <c r="B66" s="464"/>
      <c r="C66" s="465"/>
      <c r="E66" s="466"/>
    </row>
    <row r="67" spans="1:34" s="15" customFormat="1" ht="14.1" customHeight="1">
      <c r="A67" s="427"/>
      <c r="B67" s="464"/>
      <c r="C67" s="465"/>
      <c r="D67" s="428"/>
      <c r="E67" s="461" t="s">
        <v>13564</v>
      </c>
      <c r="F67" s="461" t="s">
        <v>13565</v>
      </c>
      <c r="G67" s="461" t="s">
        <v>13566</v>
      </c>
      <c r="H67" s="461" t="s">
        <v>13567</v>
      </c>
    </row>
    <row r="68" spans="1:34" s="15" customFormat="1" ht="14.1" customHeight="1">
      <c r="A68" s="427"/>
      <c r="B68" s="464"/>
      <c r="C68" s="465"/>
      <c r="D68" s="460" t="s">
        <v>13574</v>
      </c>
      <c r="E68" s="462" t="str">
        <f ca="1">F77</f>
        <v>-</v>
      </c>
      <c r="F68" s="462" t="str">
        <f ca="1">F80</f>
        <v>-</v>
      </c>
      <c r="G68" s="462" t="str">
        <f ca="1">F84</f>
        <v>-</v>
      </c>
      <c r="H68" s="462" t="str">
        <f ca="1">F83</f>
        <v>-</v>
      </c>
    </row>
    <row r="69" spans="1:34" s="15" customFormat="1" ht="14.1" customHeight="1">
      <c r="A69" s="427"/>
      <c r="B69" s="464"/>
      <c r="C69" s="465"/>
      <c r="D69" s="460" t="e">
        <f>"Annual: "&amp;P76</f>
        <v>#NAME?</v>
      </c>
      <c r="E69" s="462">
        <f>P77</f>
        <v>37878.216</v>
      </c>
      <c r="F69" s="462">
        <f>P80</f>
        <v>-1869.405</v>
      </c>
      <c r="G69" s="462">
        <f>P84</f>
        <v>-1325.7797</v>
      </c>
      <c r="H69" s="462">
        <f>P83</f>
        <v>-1631.7360000000001</v>
      </c>
    </row>
    <row r="70" spans="1:34" s="15" customFormat="1" ht="14.1" customHeight="1">
      <c r="A70" s="427"/>
      <c r="B70" s="464"/>
      <c r="C70" s="465"/>
      <c r="E70" s="464" t="b">
        <f ca="1">F84=G84+H84+I84+J84</f>
        <v>0</v>
      </c>
    </row>
    <row r="71" spans="1:34" s="15" customFormat="1" ht="14.1" customHeight="1">
      <c r="A71" s="427"/>
      <c r="B71" s="464"/>
      <c r="C71" s="465"/>
      <c r="E71" s="464" t="e">
        <f ca="1">_xll.BDP(D60,"EQY_RECENT_QT_END")</f>
        <v>#NAME?</v>
      </c>
      <c r="F71" s="430"/>
      <c r="G71" s="430"/>
      <c r="H71" s="430"/>
      <c r="I71" s="430"/>
      <c r="J71" s="430"/>
      <c r="K71" s="430"/>
      <c r="L71" s="430"/>
      <c r="M71" s="430"/>
      <c r="N71" s="430"/>
      <c r="O71" s="430"/>
      <c r="P71" s="430"/>
    </row>
    <row r="72" spans="1:34" s="25" customFormat="1" ht="14.1" customHeight="1">
      <c r="A72" s="429"/>
      <c r="D72" s="428" t="s">
        <v>13573</v>
      </c>
      <c r="E72" s="467" t="e">
        <f>G76</f>
        <v>#NAME?</v>
      </c>
      <c r="F72" s="468" t="e">
        <v>#NAME?</v>
      </c>
      <c r="G72" s="469" t="s">
        <v>13575</v>
      </c>
      <c r="H72" s="469" t="s">
        <v>13576</v>
      </c>
      <c r="I72" s="469" t="s">
        <v>13577</v>
      </c>
      <c r="J72" s="469" t="s">
        <v>13578</v>
      </c>
      <c r="K72" s="469" t="s">
        <v>13579</v>
      </c>
      <c r="L72" s="469" t="s">
        <v>13580</v>
      </c>
      <c r="M72" s="469" t="s">
        <v>13581</v>
      </c>
      <c r="N72" s="15"/>
      <c r="P72" s="470"/>
    </row>
    <row r="73" spans="1:34" s="25" customFormat="1" ht="14.1" customHeight="1">
      <c r="A73" s="429"/>
      <c r="B73" s="471"/>
      <c r="C73" s="471"/>
      <c r="D73" s="428" t="s">
        <v>13582</v>
      </c>
      <c r="E73" s="472" t="str">
        <f>IF(ISNUMBER(F73),"N","Y")</f>
        <v>N</v>
      </c>
      <c r="F73" s="473">
        <v>7174.8630000000003</v>
      </c>
      <c r="G73" s="474">
        <v>13316.623</v>
      </c>
      <c r="H73" s="475">
        <v>5811.518</v>
      </c>
      <c r="I73" s="475">
        <v>15192.724</v>
      </c>
      <c r="J73" s="475">
        <v>8709.8140000000003</v>
      </c>
      <c r="K73" s="475">
        <v>7406.6620000000003</v>
      </c>
      <c r="L73" s="475">
        <v>6569.0159999999996</v>
      </c>
      <c r="M73" s="475">
        <v>14809.486000000001</v>
      </c>
      <c r="N73" s="476"/>
      <c r="P73" s="476"/>
    </row>
    <row r="74" spans="1:34" s="15" customFormat="1" ht="14.1" customHeight="1">
      <c r="A74" s="429"/>
      <c r="D74" s="477"/>
      <c r="F74" s="478"/>
      <c r="G74" s="478"/>
      <c r="H74" s="478"/>
      <c r="I74" s="478"/>
      <c r="J74" s="478"/>
      <c r="K74" s="478"/>
      <c r="L74" s="478"/>
      <c r="M74" s="478"/>
      <c r="N74" s="478"/>
      <c r="P74" s="479"/>
    </row>
    <row r="75" spans="1:34" s="15" customFormat="1" ht="14.1" customHeight="1">
      <c r="A75" s="429"/>
      <c r="D75" s="477"/>
      <c r="F75" s="478"/>
      <c r="G75" s="480"/>
      <c r="H75" s="481"/>
      <c r="I75" s="481"/>
      <c r="J75" s="481"/>
      <c r="K75" s="481"/>
      <c r="L75" s="481"/>
      <c r="M75" s="481"/>
      <c r="N75" s="481"/>
      <c r="P75" s="482"/>
    </row>
    <row r="76" spans="1:34" s="15" customFormat="1" ht="14.1" customHeight="1">
      <c r="A76" s="427"/>
      <c r="B76" s="483" t="s">
        <v>13583</v>
      </c>
      <c r="C76" s="483" t="s">
        <v>13584</v>
      </c>
      <c r="D76" s="484" t="s">
        <v>13585</v>
      </c>
      <c r="E76" s="485"/>
      <c r="F76" s="486" t="s">
        <v>13586</v>
      </c>
      <c r="G76" s="487" t="e">
        <v>#NAME?</v>
      </c>
      <c r="H76" s="486" t="s">
        <v>13575</v>
      </c>
      <c r="I76" s="486" t="s">
        <v>13576</v>
      </c>
      <c r="J76" s="486" t="s">
        <v>13577</v>
      </c>
      <c r="K76" s="486" t="s">
        <v>13578</v>
      </c>
      <c r="L76" s="486" t="s">
        <v>13579</v>
      </c>
      <c r="M76" s="486" t="s">
        <v>13580</v>
      </c>
      <c r="N76" s="486" t="s">
        <v>13581</v>
      </c>
      <c r="O76" s="488"/>
      <c r="P76" s="487" t="e">
        <v>#NAME?</v>
      </c>
      <c r="Q76" s="486" t="s">
        <v>13587</v>
      </c>
      <c r="R76" s="486" t="s">
        <v>13588</v>
      </c>
      <c r="S76" s="486" t="s">
        <v>13589</v>
      </c>
      <c r="T76" s="486" t="s">
        <v>13590</v>
      </c>
      <c r="U76" s="488"/>
      <c r="V76" s="488"/>
      <c r="W76" s="488"/>
      <c r="X76" s="488"/>
      <c r="Y76" s="488"/>
      <c r="Z76" s="488"/>
      <c r="AA76" s="488"/>
      <c r="AB76" s="488"/>
      <c r="AC76" s="488"/>
      <c r="AD76" s="488"/>
      <c r="AE76" s="488"/>
      <c r="AF76" s="488"/>
      <c r="AG76" s="488"/>
      <c r="AH76" s="488"/>
    </row>
    <row r="77" spans="1:34" s="15" customFormat="1" ht="14.1" customHeight="1">
      <c r="A77" s="427"/>
      <c r="B77" s="489" t="s">
        <v>13591</v>
      </c>
      <c r="C77" s="489" t="s">
        <v>13592</v>
      </c>
      <c r="D77" s="490" t="s">
        <v>13593</v>
      </c>
      <c r="E77" s="491"/>
      <c r="F77" s="492" t="str">
        <f ca="1">IF(ISNUMBER(_xll.BDP(D60, C77,"EQY_CONSOLIDATED="&amp;E73)),_xll.BDP(D60, C77,"EQY_CONSOLIDATED="&amp;E73), "-")</f>
        <v>-</v>
      </c>
      <c r="G77" s="492">
        <v>7174.8630000000003</v>
      </c>
      <c r="H77" s="492">
        <v>13316.623</v>
      </c>
      <c r="I77" s="492">
        <v>5811.518</v>
      </c>
      <c r="J77" s="492">
        <v>15192.724</v>
      </c>
      <c r="K77" s="492">
        <v>8709.8140000000003</v>
      </c>
      <c r="L77" s="492">
        <v>7406.6620000000003</v>
      </c>
      <c r="M77" s="492">
        <v>6569.0159999999996</v>
      </c>
      <c r="N77" s="493">
        <v>14809.486000000001</v>
      </c>
      <c r="O77" s="494"/>
      <c r="P77" s="495">
        <v>37878.216</v>
      </c>
      <c r="Q77" s="495">
        <v>38700.580999999998</v>
      </c>
      <c r="R77" s="495">
        <v>44351.154999999999</v>
      </c>
      <c r="S77" s="495">
        <v>37759.224999999999</v>
      </c>
      <c r="T77" s="495">
        <v>33463.478000000003</v>
      </c>
      <c r="U77" s="496"/>
      <c r="V77" s="496"/>
      <c r="W77" s="496"/>
      <c r="X77" s="496"/>
      <c r="Y77" s="496"/>
      <c r="Z77" s="496"/>
      <c r="AA77" s="496"/>
      <c r="AB77" s="496"/>
      <c r="AC77" s="496"/>
      <c r="AD77" s="496"/>
      <c r="AE77" s="496"/>
      <c r="AF77" s="496"/>
      <c r="AG77" s="496"/>
      <c r="AH77" s="496"/>
    </row>
    <row r="78" spans="1:34" s="501" customFormat="1" ht="14.1" customHeight="1">
      <c r="A78" s="427"/>
      <c r="B78" s="489" t="s">
        <v>13594</v>
      </c>
      <c r="C78" s="489" t="s">
        <v>13595</v>
      </c>
      <c r="D78" s="428" t="s">
        <v>13596</v>
      </c>
      <c r="E78" s="15"/>
      <c r="F78" s="495" t="str">
        <f ca="1">IF(ISNUMBER(_xll.BDP(D60, C78,"EQY_CONSOLIDATED="&amp;E73)),_xll.BDP(D60, C78,"EQY_CONSOLIDATED="&amp;E73), "-")</f>
        <v>-</v>
      </c>
      <c r="G78" s="495">
        <v>1443.0640000000001</v>
      </c>
      <c r="H78" s="495">
        <v>5601.3019999999997</v>
      </c>
      <c r="I78" s="495">
        <v>1529.248</v>
      </c>
      <c r="J78" s="495">
        <v>2726.413</v>
      </c>
      <c r="K78" s="495">
        <v>1521.64</v>
      </c>
      <c r="L78" s="495">
        <v>1447.943</v>
      </c>
      <c r="M78" s="495">
        <v>548.81700000000001</v>
      </c>
      <c r="N78" s="495">
        <v>2154.2330000000002</v>
      </c>
      <c r="O78" s="497"/>
      <c r="P78" s="498">
        <v>6245.5389999999998</v>
      </c>
      <c r="Q78" s="498">
        <v>5987.6629999999996</v>
      </c>
      <c r="R78" s="499">
        <v>7847.6480000000001</v>
      </c>
      <c r="S78" s="499">
        <v>7202.21</v>
      </c>
      <c r="T78" s="499">
        <v>3992.223</v>
      </c>
      <c r="U78" s="500"/>
      <c r="V78" s="500"/>
      <c r="W78" s="500"/>
      <c r="X78" s="500"/>
      <c r="Y78" s="500"/>
      <c r="Z78" s="500"/>
      <c r="AA78" s="500"/>
      <c r="AB78" s="500"/>
      <c r="AC78" s="500"/>
      <c r="AD78" s="500"/>
      <c r="AE78" s="500"/>
      <c r="AF78" s="500"/>
      <c r="AG78" s="500"/>
      <c r="AH78" s="500"/>
    </row>
    <row r="79" spans="1:34" s="15" customFormat="1" ht="14.1" customHeight="1">
      <c r="A79" s="427"/>
      <c r="B79" s="489" t="s">
        <v>13597</v>
      </c>
      <c r="C79" s="489" t="s">
        <v>13598</v>
      </c>
      <c r="D79" s="428" t="s">
        <v>13599</v>
      </c>
      <c r="F79" s="495" t="str">
        <f ca="1">IF(ISNUMBER(_xll.BDP(D60, C79,"EQY_CONSOLIDATED="&amp;E73)),_xll.BDP(D60, C79,"EQY_CONSOLIDATED="&amp;E73), "-")</f>
        <v>-</v>
      </c>
      <c r="G79" s="495">
        <v>2009.2149999999999</v>
      </c>
      <c r="H79" s="495">
        <v>5061.402</v>
      </c>
      <c r="I79" s="495">
        <v>2006.098</v>
      </c>
      <c r="J79" s="495">
        <v>2381.8780000000002</v>
      </c>
      <c r="K79" s="495">
        <v>1869.8489999999999</v>
      </c>
      <c r="L79" s="495">
        <v>1786.444</v>
      </c>
      <c r="M79" s="495">
        <v>2056.518</v>
      </c>
      <c r="N79" s="495">
        <v>3339.933</v>
      </c>
      <c r="O79" s="502"/>
      <c r="P79" s="495">
        <v>8114.9440000000004</v>
      </c>
      <c r="Q79" s="495">
        <v>8715.3909999999996</v>
      </c>
      <c r="R79" s="495">
        <v>5989.4030000000002</v>
      </c>
      <c r="S79" s="495">
        <v>12498.111000000001</v>
      </c>
      <c r="T79" s="495">
        <v>7713.165</v>
      </c>
      <c r="U79" s="500"/>
      <c r="V79" s="500"/>
      <c r="W79" s="500"/>
      <c r="X79" s="500"/>
      <c r="Y79" s="500"/>
      <c r="Z79" s="500"/>
      <c r="AA79" s="500"/>
      <c r="AB79" s="500"/>
      <c r="AC79" s="500"/>
      <c r="AD79" s="500"/>
      <c r="AE79" s="500"/>
      <c r="AF79" s="500"/>
      <c r="AG79" s="500"/>
      <c r="AH79" s="500"/>
    </row>
    <row r="80" spans="1:34" s="15" customFormat="1" ht="14.1" customHeight="1">
      <c r="A80" s="427"/>
      <c r="B80" s="489" t="s">
        <v>13600</v>
      </c>
      <c r="C80" s="489" t="s">
        <v>13601</v>
      </c>
      <c r="D80" s="490" t="s">
        <v>13602</v>
      </c>
      <c r="E80" s="491"/>
      <c r="F80" s="492" t="str">
        <f ca="1">IF(ISNUMBER(_xll.BDP(D60, C80,"EQY_CONSOLIDATED="&amp;E73)),_xll.BDP(D60, C80,"EQY_CONSOLIDATED="&amp;E73), "-")</f>
        <v>-</v>
      </c>
      <c r="G80" s="492">
        <v>-566.15099999999995</v>
      </c>
      <c r="H80" s="492">
        <v>539.9</v>
      </c>
      <c r="I80" s="492">
        <v>-476.85</v>
      </c>
      <c r="J80" s="492">
        <v>344.53500000000003</v>
      </c>
      <c r="K80" s="492">
        <v>-348.209</v>
      </c>
      <c r="L80" s="492">
        <v>-338.50099999999998</v>
      </c>
      <c r="M80" s="492">
        <v>-1507.701</v>
      </c>
      <c r="N80" s="493">
        <v>-1185.7</v>
      </c>
      <c r="O80" s="494"/>
      <c r="P80" s="492">
        <v>-1869.405</v>
      </c>
      <c r="Q80" s="492">
        <v>-2727.7280000000001</v>
      </c>
      <c r="R80" s="492">
        <v>1858.2449999999999</v>
      </c>
      <c r="S80" s="492">
        <v>-5295.9009999999998</v>
      </c>
      <c r="T80" s="492">
        <v>-3720.942</v>
      </c>
      <c r="U80" s="496"/>
      <c r="V80" s="496"/>
      <c r="W80" s="496"/>
      <c r="X80" s="496"/>
      <c r="Y80" s="496"/>
      <c r="Z80" s="496"/>
      <c r="AA80" s="496"/>
      <c r="AB80" s="496"/>
      <c r="AC80" s="496"/>
      <c r="AD80" s="496"/>
      <c r="AE80" s="496"/>
      <c r="AF80" s="496"/>
      <c r="AG80" s="496"/>
      <c r="AH80" s="496"/>
    </row>
    <row r="81" spans="1:34" s="15" customFormat="1" ht="14.1" customHeight="1">
      <c r="A81" s="427"/>
      <c r="B81" s="489" t="s">
        <v>13603</v>
      </c>
      <c r="C81" s="489" t="s">
        <v>13604</v>
      </c>
      <c r="D81" s="428" t="s">
        <v>13605</v>
      </c>
      <c r="F81" s="495" t="str">
        <f ca="1">IF(ISNUMBER(_xll.BDP(D60, C81,"EQY_CONSOLIDATED="&amp;E73)),_xll.BDP(D60, C81,"EQY_CONSOLIDATED="&amp;E73), "-")</f>
        <v>-</v>
      </c>
      <c r="G81" s="495">
        <v>-673.58600000000001</v>
      </c>
      <c r="H81" s="495">
        <v>7094.9170000000004</v>
      </c>
      <c r="I81" s="495">
        <v>-733.05600000000004</v>
      </c>
      <c r="J81" s="495">
        <v>-505.90100000000001</v>
      </c>
      <c r="K81" s="495">
        <v>-588.15</v>
      </c>
      <c r="L81" s="495">
        <v>-351.42</v>
      </c>
      <c r="M81" s="495">
        <v>-1582.7529999999999</v>
      </c>
      <c r="N81" s="495">
        <v>-4554.116</v>
      </c>
      <c r="O81" s="494"/>
      <c r="P81" s="495">
        <v>-2996.598</v>
      </c>
      <c r="Q81" s="495">
        <v>-8842.2610000000004</v>
      </c>
      <c r="R81" s="495">
        <v>167.238</v>
      </c>
      <c r="S81" s="495">
        <v>-8374.7369999999992</v>
      </c>
      <c r="T81" s="495">
        <v>1507.7090000000001</v>
      </c>
      <c r="U81" s="496"/>
      <c r="V81" s="496"/>
      <c r="W81" s="496"/>
      <c r="X81" s="496"/>
      <c r="Y81" s="496"/>
      <c r="Z81" s="496"/>
      <c r="AA81" s="496"/>
      <c r="AB81" s="496"/>
      <c r="AC81" s="496"/>
      <c r="AD81" s="496"/>
      <c r="AE81" s="496"/>
      <c r="AF81" s="496"/>
      <c r="AG81" s="496"/>
      <c r="AH81" s="496"/>
    </row>
    <row r="82" spans="1:34" s="15" customFormat="1" ht="14.1" customHeight="1">
      <c r="A82" s="427"/>
      <c r="B82" s="489" t="s">
        <v>13606</v>
      </c>
      <c r="C82" s="489" t="s">
        <v>13607</v>
      </c>
      <c r="D82" s="428" t="s">
        <v>13608</v>
      </c>
      <c r="F82" s="495" t="str">
        <f ca="1">IF(ISNUMBER(_xll.BDP(D60, C82,"EQY_CONSOLIDATED="&amp;E73)),_xll.BDP(D60, C82,"EQY_CONSOLIDATED="&amp;E73), "-")</f>
        <v>-</v>
      </c>
      <c r="G82" s="495">
        <v>-673.58600000000001</v>
      </c>
      <c r="H82" s="495">
        <v>5936.9889999999996</v>
      </c>
      <c r="I82" s="495">
        <v>-733.05600000000004</v>
      </c>
      <c r="J82" s="495">
        <v>851.50699999999995</v>
      </c>
      <c r="K82" s="495">
        <v>-588.15</v>
      </c>
      <c r="L82" s="495">
        <v>-343.96600000000001</v>
      </c>
      <c r="M82" s="495">
        <v>-1582.7529999999999</v>
      </c>
      <c r="N82" s="495">
        <v>-5358.1877000000004</v>
      </c>
      <c r="O82" s="494"/>
      <c r="P82" s="495">
        <v>-1631.7360000000001</v>
      </c>
      <c r="Q82" s="495">
        <v>-9626.4689999999991</v>
      </c>
      <c r="R82" s="495">
        <v>-72.364000000000004</v>
      </c>
      <c r="S82" s="495">
        <v>-9228.7659999999996</v>
      </c>
      <c r="T82" s="495">
        <v>680.18499999999995</v>
      </c>
      <c r="U82" s="496"/>
      <c r="V82" s="496"/>
      <c r="W82" s="496"/>
      <c r="X82" s="496"/>
      <c r="Y82" s="496"/>
      <c r="Z82" s="496"/>
      <c r="AA82" s="496"/>
      <c r="AB82" s="496"/>
      <c r="AC82" s="496"/>
      <c r="AD82" s="496"/>
      <c r="AE82" s="496"/>
      <c r="AF82" s="496"/>
      <c r="AG82" s="496"/>
      <c r="AH82" s="496"/>
    </row>
    <row r="83" spans="1:34" s="15" customFormat="1" ht="14.1" customHeight="1">
      <c r="A83" s="427"/>
      <c r="B83" s="489" t="s">
        <v>13609</v>
      </c>
      <c r="C83" s="489" t="s">
        <v>13610</v>
      </c>
      <c r="D83" s="490" t="s">
        <v>13611</v>
      </c>
      <c r="E83" s="491"/>
      <c r="F83" s="492" t="str">
        <f ca="1">IF(ISNUMBER(_xll.BDP(D60, C83,"EQY_CONSOLIDATED="&amp;E73)),_xll.BDP(D60, C83,"EQY_CONSOLIDATED="&amp;E73), "-")</f>
        <v>-</v>
      </c>
      <c r="G83" s="492">
        <v>-673.58600000000001</v>
      </c>
      <c r="H83" s="492">
        <v>7004.5643</v>
      </c>
      <c r="I83" s="492">
        <v>-733.05600000000004</v>
      </c>
      <c r="J83" s="492">
        <v>851.50699999999995</v>
      </c>
      <c r="K83" s="492">
        <v>-588.15</v>
      </c>
      <c r="L83" s="492">
        <v>-343.96600000000001</v>
      </c>
      <c r="M83" s="492">
        <v>-1582.7529999999999</v>
      </c>
      <c r="N83" s="493">
        <v>-5358.1877000000004</v>
      </c>
      <c r="O83" s="503"/>
      <c r="P83" s="492">
        <v>-1631.7360000000001</v>
      </c>
      <c r="Q83" s="492">
        <v>-9626.4689999999991</v>
      </c>
      <c r="R83" s="492">
        <v>-72.364000000000004</v>
      </c>
      <c r="S83" s="492">
        <v>-9228.7659999999996</v>
      </c>
      <c r="T83" s="492">
        <v>680.18499999999995</v>
      </c>
      <c r="U83" s="496"/>
      <c r="V83" s="496"/>
      <c r="W83" s="496"/>
      <c r="X83" s="496"/>
      <c r="Y83" s="496"/>
      <c r="Z83" s="496"/>
      <c r="AA83" s="496"/>
      <c r="AB83" s="496"/>
      <c r="AC83" s="496"/>
      <c r="AD83" s="496"/>
      <c r="AE83" s="496"/>
      <c r="AF83" s="496"/>
      <c r="AG83" s="496"/>
      <c r="AH83" s="496"/>
    </row>
    <row r="84" spans="1:34" s="15" customFormat="1" ht="14.1" customHeight="1">
      <c r="A84" s="427"/>
      <c r="B84" s="489" t="s">
        <v>13612</v>
      </c>
      <c r="C84" s="504" t="s">
        <v>13613</v>
      </c>
      <c r="D84" s="490" t="s">
        <v>13612</v>
      </c>
      <c r="E84" s="491"/>
      <c r="F84" s="492" t="str">
        <f ca="1">IF(ISNUMBER(_xll.BDP(D60, C84,"EQY_CONSOLIDATED="&amp;E73)),_xll.BDP(D60, C84,"EQY_CONSOLIDATED="&amp;E73), "-")</f>
        <v>-</v>
      </c>
      <c r="G84" s="492">
        <v>-318.13909999999998</v>
      </c>
      <c r="H84" s="492">
        <v>1712.4532999999999</v>
      </c>
      <c r="I84" s="492">
        <v>-322.01400000000001</v>
      </c>
      <c r="J84" s="492">
        <v>444.72129999999999</v>
      </c>
      <c r="K84" s="492">
        <v>-205.09979999999999</v>
      </c>
      <c r="L84" s="492">
        <v>-181.65719999999999</v>
      </c>
      <c r="M84" s="492">
        <v>-1364.2149999999999</v>
      </c>
      <c r="N84" s="493">
        <v>-1011.15</v>
      </c>
      <c r="O84" s="503"/>
      <c r="P84" s="492">
        <v>-1325.7797</v>
      </c>
      <c r="Q84" s="492">
        <v>-2124.7060000000001</v>
      </c>
      <c r="R84" s="492">
        <v>2609.5119</v>
      </c>
      <c r="S84" s="492">
        <v>-4067.4297999999999</v>
      </c>
      <c r="T84" s="492">
        <v>-2878.0520999999999</v>
      </c>
      <c r="U84" s="496"/>
      <c r="V84" s="496"/>
      <c r="W84" s="496"/>
      <c r="X84" s="496"/>
      <c r="Y84" s="496"/>
      <c r="Z84" s="496"/>
      <c r="AA84" s="496"/>
      <c r="AB84" s="496"/>
      <c r="AC84" s="496"/>
      <c r="AD84" s="496"/>
      <c r="AE84" s="496"/>
      <c r="AF84" s="496"/>
      <c r="AG84" s="496"/>
      <c r="AH84" s="496"/>
    </row>
    <row r="85" spans="1:34" s="15" customFormat="1" ht="14.1" customHeight="1">
      <c r="A85" s="427"/>
      <c r="B85" s="489" t="s">
        <v>13614</v>
      </c>
      <c r="C85" s="489" t="s">
        <v>13615</v>
      </c>
      <c r="D85" s="428" t="s">
        <v>13616</v>
      </c>
      <c r="F85" s="495" t="str">
        <f ca="1">IF(ISNUMBER(_xll.BDP(D60, C85,"EQY_CONSOLIDATED="&amp;E73)),_xll.BDP(D60, C85,"EQY_CONSOLIDATED="&amp;E73), "-")</f>
        <v>-</v>
      </c>
      <c r="G85" s="495">
        <v>-13.1212</v>
      </c>
      <c r="H85" s="495">
        <v>-4.0228000000000002</v>
      </c>
      <c r="I85" s="495">
        <v>-11.364800000000001</v>
      </c>
      <c r="J85" s="495">
        <v>-42.916499999999999</v>
      </c>
      <c r="K85" s="495">
        <v>-6.9009999999999998</v>
      </c>
      <c r="L85" s="495">
        <v>-4.6313000000000004</v>
      </c>
      <c r="M85" s="495">
        <v>-35.368699999999997</v>
      </c>
      <c r="N85" s="495">
        <v>-51.321199999999997</v>
      </c>
      <c r="O85" s="502"/>
      <c r="P85" s="495">
        <v>-90.819500000000005</v>
      </c>
      <c r="Q85" s="495">
        <v>-89.739400000000003</v>
      </c>
      <c r="R85" s="495">
        <v>50.570399999999999</v>
      </c>
      <c r="S85" s="495">
        <v>-210.23920000000001</v>
      </c>
      <c r="T85" s="495">
        <v>-92.248199999999997</v>
      </c>
      <c r="U85" s="500"/>
      <c r="V85" s="500"/>
      <c r="W85" s="500"/>
      <c r="X85" s="500"/>
      <c r="Y85" s="500"/>
      <c r="Z85" s="500"/>
      <c r="AA85" s="500"/>
      <c r="AB85" s="500"/>
      <c r="AC85" s="500"/>
      <c r="AD85" s="500"/>
      <c r="AE85" s="500"/>
      <c r="AF85" s="500"/>
      <c r="AG85" s="500"/>
      <c r="AH85" s="500"/>
    </row>
    <row r="86" spans="1:34" s="15" customFormat="1" ht="14.1" customHeight="1">
      <c r="A86" s="427"/>
      <c r="B86" s="489" t="s">
        <v>13617</v>
      </c>
      <c r="C86" s="489" t="s">
        <v>13618</v>
      </c>
      <c r="D86" s="428" t="s">
        <v>13619</v>
      </c>
      <c r="F86" s="495" t="str">
        <f ca="1">IF(ISNUMBER(_xll.BDP(D60, C86,"EQY_CONSOLIDATED="&amp;E73)),_xll.BDP(D60, C86,"EQY_CONSOLIDATED="&amp;E73), "-")</f>
        <v>-</v>
      </c>
      <c r="G86" s="495">
        <v>-13</v>
      </c>
      <c r="H86" s="495">
        <v>138</v>
      </c>
      <c r="I86" s="495">
        <v>-15</v>
      </c>
      <c r="J86" s="495">
        <v>17.924199999999999</v>
      </c>
      <c r="K86" s="495">
        <v>-12</v>
      </c>
      <c r="L86" s="495">
        <v>-7</v>
      </c>
      <c r="M86" s="495">
        <v>-33</v>
      </c>
      <c r="N86" s="495">
        <v>-112.001</v>
      </c>
      <c r="O86" s="502"/>
      <c r="P86" s="495">
        <v>-34</v>
      </c>
      <c r="Q86" s="495">
        <v>-201</v>
      </c>
      <c r="R86" s="495">
        <v>-2</v>
      </c>
      <c r="S86" s="495">
        <v>-216</v>
      </c>
      <c r="T86" s="495">
        <v>18</v>
      </c>
      <c r="U86" s="500"/>
      <c r="V86" s="500"/>
      <c r="W86" s="500"/>
      <c r="X86" s="500"/>
      <c r="Y86" s="500"/>
      <c r="Z86" s="500"/>
      <c r="AA86" s="500"/>
      <c r="AB86" s="500"/>
      <c r="AC86" s="500"/>
      <c r="AD86" s="500"/>
      <c r="AE86" s="500"/>
      <c r="AF86" s="500"/>
      <c r="AG86" s="500"/>
      <c r="AH86" s="500"/>
    </row>
    <row r="87" spans="1:34" s="15" customFormat="1" ht="14.1" customHeight="1">
      <c r="A87" s="427"/>
      <c r="B87" s="489" t="s">
        <v>13620</v>
      </c>
      <c r="C87" s="489" t="s">
        <v>13621</v>
      </c>
      <c r="D87" s="428" t="s">
        <v>13622</v>
      </c>
      <c r="F87" s="495" t="str">
        <f ca="1">IF(ISNUMBER(_xll.BDP(D60, C87,"EQY_CONSOLIDATED="&amp;E73)),_xll.BDP(D60, C87,"EQY_CONSOLIDATED="&amp;E73), "-")</f>
        <v>-</v>
      </c>
      <c r="G87" s="495">
        <v>-13.1212</v>
      </c>
      <c r="H87" s="495">
        <v>-4.0228000000000002</v>
      </c>
      <c r="I87" s="495">
        <v>-11.364800000000001</v>
      </c>
      <c r="J87" s="495">
        <v>-42.916499999999999</v>
      </c>
      <c r="K87" s="495">
        <v>-6.9009999999999998</v>
      </c>
      <c r="L87" s="495">
        <v>-4.6313000000000004</v>
      </c>
      <c r="M87" s="495">
        <v>-35.368699999999997</v>
      </c>
      <c r="N87" s="495">
        <v>-51.321199999999997</v>
      </c>
      <c r="O87" s="502"/>
      <c r="P87" s="495">
        <v>-90.819500000000005</v>
      </c>
      <c r="Q87" s="495">
        <v>-89.739400000000003</v>
      </c>
      <c r="R87" s="495">
        <v>50.570399999999999</v>
      </c>
      <c r="S87" s="495">
        <v>-210.23920000000001</v>
      </c>
      <c r="T87" s="495">
        <v>-92.248199999999997</v>
      </c>
      <c r="U87" s="500"/>
      <c r="V87" s="500"/>
      <c r="W87" s="500"/>
      <c r="X87" s="500"/>
      <c r="Y87" s="500"/>
      <c r="Z87" s="500"/>
      <c r="AA87" s="500"/>
      <c r="AB87" s="500"/>
      <c r="AC87" s="500"/>
      <c r="AD87" s="500"/>
      <c r="AE87" s="500"/>
      <c r="AF87" s="500"/>
      <c r="AG87" s="500"/>
      <c r="AH87" s="500"/>
    </row>
    <row r="88" spans="1:34" s="15" customFormat="1" ht="14.1" customHeight="1">
      <c r="A88" s="427"/>
      <c r="B88" s="489" t="s">
        <v>13623</v>
      </c>
      <c r="C88" s="489" t="s">
        <v>13624</v>
      </c>
      <c r="D88" s="428" t="s">
        <v>13625</v>
      </c>
      <c r="F88" s="495" t="str">
        <f ca="1">IF(ISNUMBER(_xll.BDP(D60, C88,"EQY_CONSOLIDATED="&amp;E73)),_xll.BDP(D60, C88,"EQY_CONSOLIDATED="&amp;E73), "-")</f>
        <v>-</v>
      </c>
      <c r="G88" s="495">
        <v>-13</v>
      </c>
      <c r="H88" s="495">
        <v>138</v>
      </c>
      <c r="I88" s="495">
        <v>-15</v>
      </c>
      <c r="J88" s="495">
        <v>17.924199999999999</v>
      </c>
      <c r="K88" s="495">
        <v>-12</v>
      </c>
      <c r="L88" s="495">
        <v>-7</v>
      </c>
      <c r="M88" s="495">
        <v>-33</v>
      </c>
      <c r="N88" s="495">
        <v>-112.001</v>
      </c>
      <c r="O88" s="502"/>
      <c r="P88" s="495">
        <v>-34</v>
      </c>
      <c r="Q88" s="495">
        <v>-201</v>
      </c>
      <c r="R88" s="495">
        <v>-2</v>
      </c>
      <c r="S88" s="495">
        <v>-216</v>
      </c>
      <c r="T88" s="495">
        <v>18</v>
      </c>
      <c r="U88" s="500"/>
      <c r="V88" s="500"/>
      <c r="W88" s="500"/>
      <c r="X88" s="500"/>
      <c r="Y88" s="500"/>
      <c r="Z88" s="500"/>
      <c r="AA88" s="500"/>
      <c r="AB88" s="500"/>
      <c r="AC88" s="500"/>
      <c r="AD88" s="500"/>
      <c r="AE88" s="500"/>
      <c r="AF88" s="500"/>
      <c r="AG88" s="500"/>
      <c r="AH88" s="500"/>
    </row>
    <row r="89" spans="1:34" s="15" customFormat="1" ht="14.1" customHeight="1">
      <c r="A89" s="427"/>
      <c r="F89" s="464"/>
      <c r="G89" s="464"/>
      <c r="H89" s="464"/>
      <c r="I89" s="464"/>
      <c r="J89" s="464"/>
      <c r="K89" s="464"/>
      <c r="L89" s="464"/>
      <c r="M89" s="464"/>
      <c r="N89" s="464"/>
    </row>
    <row r="90" spans="1:34" s="15" customFormat="1" ht="14.1" customHeight="1">
      <c r="A90" s="427"/>
      <c r="F90" s="464"/>
      <c r="G90" s="505"/>
      <c r="H90" s="506"/>
      <c r="I90" s="506"/>
      <c r="J90" s="464"/>
      <c r="K90" s="464"/>
      <c r="L90" s="464"/>
      <c r="M90" s="464"/>
      <c r="N90" s="464"/>
      <c r="P90" s="507"/>
    </row>
    <row r="91" spans="1:34" s="15" customFormat="1" ht="14.1" customHeight="1">
      <c r="A91" s="427"/>
      <c r="D91" s="484" t="s">
        <v>13626</v>
      </c>
      <c r="E91" s="485"/>
      <c r="F91" s="486" t="s">
        <v>13627</v>
      </c>
      <c r="G91" s="487" t="e">
        <v>#NAME?</v>
      </c>
      <c r="H91" s="486" t="s">
        <v>13575</v>
      </c>
      <c r="I91" s="486" t="s">
        <v>13576</v>
      </c>
      <c r="J91" s="486" t="s">
        <v>13577</v>
      </c>
      <c r="K91" s="486" t="s">
        <v>13578</v>
      </c>
      <c r="L91" s="486" t="s">
        <v>13579</v>
      </c>
      <c r="M91" s="486" t="s">
        <v>13580</v>
      </c>
      <c r="N91" s="486" t="s">
        <v>13581</v>
      </c>
      <c r="O91" s="488"/>
      <c r="P91" s="487" t="e">
        <v>#NAME?</v>
      </c>
      <c r="Q91" s="486" t="s">
        <v>13587</v>
      </c>
      <c r="R91" s="486" t="s">
        <v>13588</v>
      </c>
      <c r="S91" s="486" t="s">
        <v>13589</v>
      </c>
      <c r="T91" s="486" t="s">
        <v>13590</v>
      </c>
      <c r="U91" s="488"/>
      <c r="V91" s="488"/>
      <c r="W91" s="488"/>
      <c r="X91" s="488"/>
      <c r="Y91" s="488"/>
      <c r="Z91" s="488"/>
      <c r="AA91" s="488"/>
      <c r="AB91" s="488"/>
      <c r="AC91" s="488"/>
      <c r="AD91" s="488"/>
      <c r="AE91" s="488"/>
      <c r="AF91" s="488"/>
      <c r="AG91" s="488"/>
      <c r="AH91" s="488"/>
    </row>
    <row r="92" spans="1:34" s="15" customFormat="1" ht="14.1" customHeight="1">
      <c r="A92" s="427"/>
      <c r="B92" s="489" t="s">
        <v>13628</v>
      </c>
      <c r="D92" s="428" t="s">
        <v>13629</v>
      </c>
      <c r="F92" s="495">
        <f>G92</f>
        <v>18685.712899999999</v>
      </c>
      <c r="G92" s="495">
        <v>18685.712899999999</v>
      </c>
      <c r="H92" s="495">
        <v>27021.3796</v>
      </c>
      <c r="I92" s="495">
        <v>19887.480200000002</v>
      </c>
      <c r="J92" s="495">
        <v>26448.823100000001</v>
      </c>
      <c r="K92" s="495">
        <v>31898.534599999999</v>
      </c>
      <c r="L92" s="495">
        <v>18660.7461</v>
      </c>
      <c r="M92" s="495">
        <v>18126.1672</v>
      </c>
      <c r="N92" s="495">
        <v>19877.025300000001</v>
      </c>
      <c r="O92" s="508"/>
      <c r="P92" s="495">
        <v>26448.823100000001</v>
      </c>
      <c r="Q92" s="495">
        <v>19877.025300000001</v>
      </c>
      <c r="R92" s="495">
        <v>32963.798699999999</v>
      </c>
      <c r="S92" s="495">
        <v>35833.311199999996</v>
      </c>
      <c r="T92" s="495">
        <v>35967.279300000002</v>
      </c>
      <c r="U92" s="496"/>
      <c r="V92" s="496"/>
      <c r="W92" s="496"/>
      <c r="X92" s="496"/>
      <c r="Y92" s="496"/>
      <c r="Z92" s="496"/>
      <c r="AA92" s="496"/>
      <c r="AB92" s="496"/>
      <c r="AC92" s="496"/>
      <c r="AD92" s="496"/>
      <c r="AE92" s="496"/>
      <c r="AF92" s="496"/>
      <c r="AG92" s="496"/>
      <c r="AH92" s="496"/>
    </row>
    <row r="93" spans="1:34" s="15" customFormat="1" ht="14.1" customHeight="1">
      <c r="A93" s="427"/>
      <c r="B93" s="489" t="s">
        <v>13630</v>
      </c>
      <c r="C93" s="465"/>
      <c r="D93" s="428" t="s">
        <v>13631</v>
      </c>
      <c r="F93" s="495">
        <f t="shared" ref="F93:F109" si="22">G93</f>
        <v>39745.5478</v>
      </c>
      <c r="G93" s="495">
        <v>39745.5478</v>
      </c>
      <c r="H93" s="495">
        <v>33278.839699999997</v>
      </c>
      <c r="I93" s="495">
        <v>39006.6757</v>
      </c>
      <c r="J93" s="495">
        <v>38745.329700000002</v>
      </c>
      <c r="K93" s="495">
        <v>35865.318399999996</v>
      </c>
      <c r="L93" s="495">
        <v>46564.333400000003</v>
      </c>
      <c r="M93" s="495">
        <v>46820.4519</v>
      </c>
      <c r="N93" s="495">
        <v>49068.386599999998</v>
      </c>
      <c r="O93" s="508"/>
      <c r="P93" s="495">
        <v>38745.329700000002</v>
      </c>
      <c r="Q93" s="495">
        <v>49068.386599999998</v>
      </c>
      <c r="R93" s="495">
        <v>43364.694300000003</v>
      </c>
      <c r="S93" s="495">
        <v>49451.826399999998</v>
      </c>
      <c r="T93" s="495">
        <v>39853.733899999999</v>
      </c>
      <c r="U93" s="496"/>
      <c r="V93" s="496"/>
      <c r="W93" s="496"/>
      <c r="X93" s="496"/>
      <c r="Y93" s="496"/>
      <c r="Z93" s="496"/>
      <c r="AA93" s="496"/>
      <c r="AB93" s="496"/>
      <c r="AC93" s="496"/>
      <c r="AD93" s="496"/>
      <c r="AE93" s="496"/>
      <c r="AF93" s="496"/>
      <c r="AG93" s="496"/>
      <c r="AH93" s="496"/>
    </row>
    <row r="94" spans="1:34" s="15" customFormat="1" ht="14.1" customHeight="1">
      <c r="A94" s="427"/>
      <c r="B94" s="489" t="s">
        <v>13632</v>
      </c>
      <c r="C94" s="465"/>
      <c r="D94" s="428" t="s">
        <v>13633</v>
      </c>
      <c r="F94" s="495">
        <f t="shared" si="22"/>
        <v>58431.260699999999</v>
      </c>
      <c r="G94" s="495">
        <v>58431.260699999999</v>
      </c>
      <c r="H94" s="495">
        <v>60300.2192</v>
      </c>
      <c r="I94" s="495">
        <v>58894.155899999998</v>
      </c>
      <c r="J94" s="495">
        <v>65194.152800000003</v>
      </c>
      <c r="K94" s="495">
        <v>67763.853000000003</v>
      </c>
      <c r="L94" s="495">
        <v>65225.0795</v>
      </c>
      <c r="M94" s="495">
        <v>64946.619100000004</v>
      </c>
      <c r="N94" s="495">
        <v>68945.411900000006</v>
      </c>
      <c r="O94" s="508"/>
      <c r="P94" s="495">
        <v>65194.152800000003</v>
      </c>
      <c r="Q94" s="495">
        <v>68945.411900000006</v>
      </c>
      <c r="R94" s="495">
        <v>76328.493100000007</v>
      </c>
      <c r="S94" s="495">
        <v>85285.137600000002</v>
      </c>
      <c r="T94" s="495">
        <v>75821.013200000001</v>
      </c>
      <c r="U94" s="496"/>
      <c r="V94" s="496"/>
      <c r="W94" s="496"/>
      <c r="X94" s="496"/>
      <c r="Y94" s="496"/>
      <c r="Z94" s="496"/>
      <c r="AA94" s="496"/>
      <c r="AB94" s="496"/>
      <c r="AC94" s="496"/>
      <c r="AD94" s="496"/>
      <c r="AE94" s="496"/>
      <c r="AF94" s="496"/>
      <c r="AG94" s="496"/>
      <c r="AH94" s="496"/>
    </row>
    <row r="95" spans="1:34" s="15" customFormat="1" ht="14.1" customHeight="1">
      <c r="A95" s="427"/>
      <c r="B95" s="489" t="s">
        <v>13634</v>
      </c>
      <c r="C95" s="465"/>
      <c r="D95" s="428" t="s">
        <v>13635</v>
      </c>
      <c r="F95" s="495">
        <f t="shared" si="22"/>
        <v>7753.0479999999998</v>
      </c>
      <c r="G95" s="495">
        <v>7753.0479999999998</v>
      </c>
      <c r="H95" s="495">
        <v>10158.945299999999</v>
      </c>
      <c r="I95" s="495">
        <v>17318.775099999999</v>
      </c>
      <c r="J95" s="495">
        <v>21906.590199999999</v>
      </c>
      <c r="K95" s="495">
        <v>21794.974099999999</v>
      </c>
      <c r="L95" s="495">
        <v>18375.3102</v>
      </c>
      <c r="M95" s="495">
        <v>17649.936000000002</v>
      </c>
      <c r="N95" s="495">
        <v>22086.6198</v>
      </c>
      <c r="O95" s="508"/>
      <c r="P95" s="495">
        <v>21906.590199999999</v>
      </c>
      <c r="Q95" s="495">
        <v>22086.6198</v>
      </c>
      <c r="R95" s="495">
        <v>14191.305399999999</v>
      </c>
      <c r="S95" s="495">
        <v>19052.356100000001</v>
      </c>
      <c r="T95" s="495">
        <v>24197.213899999999</v>
      </c>
      <c r="U95" s="496"/>
      <c r="V95" s="496"/>
      <c r="W95" s="496"/>
      <c r="X95" s="496"/>
      <c r="Y95" s="496"/>
      <c r="Z95" s="496"/>
      <c r="AA95" s="496"/>
      <c r="AB95" s="496"/>
      <c r="AC95" s="496"/>
      <c r="AD95" s="496"/>
      <c r="AE95" s="496"/>
      <c r="AF95" s="496"/>
      <c r="AG95" s="496"/>
      <c r="AH95" s="496"/>
    </row>
    <row r="96" spans="1:34" s="15" customFormat="1" ht="14.1" customHeight="1">
      <c r="A96" s="427"/>
      <c r="B96" s="489" t="s">
        <v>13636</v>
      </c>
      <c r="C96" s="465"/>
      <c r="D96" s="428" t="s">
        <v>13637</v>
      </c>
      <c r="F96" s="495">
        <f t="shared" si="22"/>
        <v>1084.9822999999999</v>
      </c>
      <c r="G96" s="495">
        <v>1084.9822999999999</v>
      </c>
      <c r="H96" s="495">
        <v>363.71620000000001</v>
      </c>
      <c r="I96" s="495">
        <v>3776.9126000000001</v>
      </c>
      <c r="J96" s="495">
        <v>5059.6733000000004</v>
      </c>
      <c r="K96" s="495">
        <v>8096.28</v>
      </c>
      <c r="L96" s="495">
        <v>8439.1299999999992</v>
      </c>
      <c r="M96" s="495">
        <v>8803.75</v>
      </c>
      <c r="N96" s="495">
        <v>9283.7531999999992</v>
      </c>
      <c r="O96" s="508"/>
      <c r="P96" s="495">
        <v>5059.6733000000004</v>
      </c>
      <c r="Q96" s="495">
        <v>9283.7531999999992</v>
      </c>
      <c r="R96" s="495">
        <v>15890.508</v>
      </c>
      <c r="S96" s="495">
        <v>22691.998599999999</v>
      </c>
      <c r="T96" s="495">
        <v>351.78449999999998</v>
      </c>
      <c r="U96" s="496"/>
      <c r="V96" s="496"/>
      <c r="W96" s="496"/>
      <c r="X96" s="496"/>
      <c r="Y96" s="496"/>
      <c r="Z96" s="496"/>
      <c r="AA96" s="496"/>
      <c r="AB96" s="496"/>
      <c r="AC96" s="496"/>
      <c r="AD96" s="496"/>
      <c r="AE96" s="496"/>
      <c r="AF96" s="496"/>
      <c r="AG96" s="496"/>
      <c r="AH96" s="496"/>
    </row>
    <row r="97" spans="1:34" s="15" customFormat="1" ht="14.1" customHeight="1">
      <c r="A97" s="427"/>
      <c r="B97" s="489" t="s">
        <v>13638</v>
      </c>
      <c r="C97" s="465"/>
      <c r="D97" s="428" t="s">
        <v>13639</v>
      </c>
      <c r="F97" s="495">
        <f t="shared" si="22"/>
        <v>8838.0303000000004</v>
      </c>
      <c r="G97" s="495">
        <v>8838.0303000000004</v>
      </c>
      <c r="H97" s="495">
        <v>10522.6615</v>
      </c>
      <c r="I97" s="495">
        <v>21095.687699999999</v>
      </c>
      <c r="J97" s="495">
        <v>26966.263500000001</v>
      </c>
      <c r="K97" s="495">
        <v>29891.254099999998</v>
      </c>
      <c r="L97" s="495">
        <v>26814.440200000001</v>
      </c>
      <c r="M97" s="495">
        <v>26453.686000000002</v>
      </c>
      <c r="N97" s="495">
        <v>31370.373</v>
      </c>
      <c r="O97" s="508"/>
      <c r="P97" s="495">
        <v>26966.263500000001</v>
      </c>
      <c r="Q97" s="495">
        <v>31370.373</v>
      </c>
      <c r="R97" s="495">
        <v>30081.813399999999</v>
      </c>
      <c r="S97" s="495">
        <v>41744.354700000004</v>
      </c>
      <c r="T97" s="495">
        <v>24548.9984</v>
      </c>
      <c r="U97" s="496"/>
      <c r="V97" s="496"/>
      <c r="W97" s="496"/>
      <c r="X97" s="496"/>
      <c r="Y97" s="496"/>
      <c r="Z97" s="496"/>
      <c r="AA97" s="496"/>
      <c r="AB97" s="496"/>
      <c r="AC97" s="496"/>
      <c r="AD97" s="496"/>
      <c r="AE97" s="496"/>
      <c r="AF97" s="496"/>
      <c r="AG97" s="496"/>
      <c r="AH97" s="496"/>
    </row>
    <row r="98" spans="1:34" s="15" customFormat="1" ht="14.1" customHeight="1">
      <c r="A98" s="427"/>
      <c r="B98" s="489" t="s">
        <v>13640</v>
      </c>
      <c r="C98" s="465"/>
      <c r="D98" s="490" t="s">
        <v>13641</v>
      </c>
      <c r="E98" s="491"/>
      <c r="F98" s="492">
        <f t="shared" si="22"/>
        <v>49593.229899999998</v>
      </c>
      <c r="G98" s="492">
        <v>49593.229899999998</v>
      </c>
      <c r="H98" s="492">
        <v>49777.556499999999</v>
      </c>
      <c r="I98" s="492">
        <v>37798.468999999997</v>
      </c>
      <c r="J98" s="492">
        <v>38227.889300000003</v>
      </c>
      <c r="K98" s="492">
        <v>37872.599000000002</v>
      </c>
      <c r="L98" s="492">
        <v>38410.639999999999</v>
      </c>
      <c r="M98" s="492">
        <v>38492.934000000001</v>
      </c>
      <c r="N98" s="493">
        <v>37575.040699999998</v>
      </c>
      <c r="O98" s="508"/>
      <c r="P98" s="492">
        <v>38227.889300000003</v>
      </c>
      <c r="Q98" s="492">
        <v>37575.040699999998</v>
      </c>
      <c r="R98" s="492">
        <v>46246.681400000001</v>
      </c>
      <c r="S98" s="492">
        <v>43540.782299999999</v>
      </c>
      <c r="T98" s="492">
        <v>51272.0147</v>
      </c>
      <c r="U98" s="496"/>
      <c r="V98" s="496"/>
      <c r="W98" s="496"/>
      <c r="X98" s="496"/>
      <c r="Y98" s="496"/>
      <c r="Z98" s="496"/>
      <c r="AA98" s="496"/>
      <c r="AB98" s="496"/>
      <c r="AC98" s="496"/>
      <c r="AD98" s="496"/>
      <c r="AE98" s="496"/>
      <c r="AF98" s="496"/>
      <c r="AG98" s="496"/>
      <c r="AH98" s="496"/>
    </row>
    <row r="99" spans="1:34" s="15" customFormat="1" ht="14.1" customHeight="1">
      <c r="A99" s="427"/>
      <c r="B99" s="489" t="s">
        <v>13642</v>
      </c>
      <c r="C99" s="465"/>
      <c r="D99" s="428" t="s">
        <v>13643</v>
      </c>
      <c r="F99" s="495">
        <f t="shared" si="22"/>
        <v>52.486400000000003</v>
      </c>
      <c r="G99" s="495">
        <v>52.486400000000003</v>
      </c>
      <c r="H99" s="495">
        <v>52.0364</v>
      </c>
      <c r="I99" s="495">
        <v>48.706400000000002</v>
      </c>
      <c r="J99" s="495">
        <v>48.436399999999999</v>
      </c>
      <c r="K99" s="495">
        <v>47.986400000000003</v>
      </c>
      <c r="L99" s="495">
        <v>47.986400000000003</v>
      </c>
      <c r="M99" s="495">
        <v>47.986400000000003</v>
      </c>
      <c r="N99" s="495">
        <v>47.986400000000003</v>
      </c>
      <c r="O99" s="508"/>
      <c r="P99" s="495">
        <v>48.436399999999999</v>
      </c>
      <c r="Q99" s="495">
        <v>47.986400000000003</v>
      </c>
      <c r="R99" s="495">
        <v>47.987900000000003</v>
      </c>
      <c r="S99" s="495">
        <v>44.593299999999999</v>
      </c>
      <c r="T99" s="495">
        <v>42.431199999999997</v>
      </c>
      <c r="U99" s="509"/>
      <c r="V99" s="509"/>
      <c r="W99" s="509"/>
      <c r="X99" s="509"/>
      <c r="Y99" s="509"/>
      <c r="Z99" s="509"/>
      <c r="AA99" s="509"/>
      <c r="AB99" s="509"/>
      <c r="AC99" s="509"/>
      <c r="AD99" s="509"/>
      <c r="AE99" s="509"/>
      <c r="AF99" s="509"/>
      <c r="AG99" s="509"/>
      <c r="AH99" s="509"/>
    </row>
    <row r="100" spans="1:34" s="501" customFormat="1" ht="14.1" customHeight="1">
      <c r="A100" s="427"/>
      <c r="B100" s="489" t="s">
        <v>13644</v>
      </c>
      <c r="C100" s="465"/>
      <c r="D100" s="428" t="s">
        <v>13645</v>
      </c>
      <c r="E100" s="15"/>
      <c r="F100" s="495">
        <f t="shared" si="22"/>
        <v>944.87739999999997</v>
      </c>
      <c r="G100" s="495">
        <v>944.87739999999997</v>
      </c>
      <c r="H100" s="495">
        <v>956.59079999999994</v>
      </c>
      <c r="I100" s="495">
        <v>776.04700000000003</v>
      </c>
      <c r="J100" s="495">
        <v>789.23860000000002</v>
      </c>
      <c r="K100" s="495">
        <v>789.23580000000004</v>
      </c>
      <c r="L100" s="495">
        <v>800.44820000000004</v>
      </c>
      <c r="M100" s="495">
        <v>802.16319999999996</v>
      </c>
      <c r="N100" s="495">
        <v>783.03499999999997</v>
      </c>
      <c r="O100" s="508"/>
      <c r="P100" s="495">
        <v>789.23860000000002</v>
      </c>
      <c r="Q100" s="495">
        <v>783.03499999999997</v>
      </c>
      <c r="R100" s="495">
        <v>963.71619999999996</v>
      </c>
      <c r="S100" s="495">
        <v>976.39649999999995</v>
      </c>
      <c r="T100" s="495">
        <v>1208.3566000000001</v>
      </c>
      <c r="U100" s="500"/>
      <c r="V100" s="500"/>
      <c r="W100" s="500"/>
      <c r="X100" s="500"/>
      <c r="Y100" s="500"/>
      <c r="Z100" s="500"/>
      <c r="AA100" s="500"/>
      <c r="AB100" s="500"/>
      <c r="AC100" s="500"/>
      <c r="AD100" s="500"/>
      <c r="AE100" s="500"/>
      <c r="AF100" s="500"/>
      <c r="AG100" s="500"/>
      <c r="AH100" s="500"/>
    </row>
    <row r="101" spans="1:34" s="501" customFormat="1" ht="14.1" customHeight="1">
      <c r="A101" s="427"/>
      <c r="B101" s="489" t="s">
        <v>13646</v>
      </c>
      <c r="C101" s="465"/>
      <c r="D101" s="428" t="s">
        <v>13647</v>
      </c>
      <c r="E101" s="15"/>
      <c r="F101" s="495">
        <f t="shared" si="22"/>
        <v>875.15470000000005</v>
      </c>
      <c r="G101" s="495">
        <v>875.15470000000005</v>
      </c>
      <c r="H101" s="495">
        <v>905.82399999999996</v>
      </c>
      <c r="I101" s="495">
        <v>721.29899999999998</v>
      </c>
      <c r="J101" s="495">
        <v>733.63559999999995</v>
      </c>
      <c r="K101" s="495">
        <v>725.11699999999996</v>
      </c>
      <c r="L101" s="495">
        <v>735.29859999999996</v>
      </c>
      <c r="M101" s="495">
        <v>736.95920000000001</v>
      </c>
      <c r="N101" s="495">
        <v>717.46360000000004</v>
      </c>
      <c r="O101" s="508"/>
      <c r="P101" s="495">
        <v>733.63559999999995</v>
      </c>
      <c r="Q101" s="495">
        <v>717.46360000000004</v>
      </c>
      <c r="R101" s="495">
        <v>905.495</v>
      </c>
      <c r="S101" s="495">
        <v>859.76300000000003</v>
      </c>
      <c r="T101" s="495">
        <v>1093.5639000000001</v>
      </c>
      <c r="U101" s="500"/>
      <c r="V101" s="500"/>
      <c r="W101" s="500"/>
      <c r="X101" s="500"/>
      <c r="Y101" s="500"/>
      <c r="Z101" s="500"/>
      <c r="AA101" s="500"/>
      <c r="AB101" s="500"/>
      <c r="AC101" s="500"/>
      <c r="AD101" s="500"/>
      <c r="AE101" s="500"/>
      <c r="AF101" s="500"/>
      <c r="AG101" s="500"/>
      <c r="AH101" s="500"/>
    </row>
    <row r="102" spans="1:34" s="501" customFormat="1" ht="14.1" customHeight="1">
      <c r="A102" s="427"/>
      <c r="B102" s="489" t="s">
        <v>13648</v>
      </c>
      <c r="C102" s="465"/>
      <c r="D102" s="428" t="s">
        <v>13649</v>
      </c>
      <c r="E102" s="15"/>
      <c r="F102" s="495">
        <f t="shared" si="22"/>
        <v>84.874499999999998</v>
      </c>
      <c r="G102" s="495">
        <v>84.874499999999998</v>
      </c>
      <c r="H102" s="495">
        <v>82.549499999999995</v>
      </c>
      <c r="I102" s="495">
        <v>64.180300000000003</v>
      </c>
      <c r="J102" s="495">
        <v>58.637</v>
      </c>
      <c r="K102" s="495">
        <v>55.889099999999999</v>
      </c>
      <c r="L102" s="495">
        <v>58.889400000000002</v>
      </c>
      <c r="M102" s="495">
        <v>59.268599999999999</v>
      </c>
      <c r="N102" s="495">
        <v>54.499699999999997</v>
      </c>
      <c r="O102" s="508"/>
      <c r="P102" s="495">
        <v>58.637</v>
      </c>
      <c r="Q102" s="495">
        <v>54.499699999999997</v>
      </c>
      <c r="R102" s="495">
        <v>60.588999999999999</v>
      </c>
      <c r="S102" s="495">
        <v>51.053199999999997</v>
      </c>
      <c r="T102" s="495">
        <v>67.622399999999999</v>
      </c>
      <c r="U102" s="500"/>
      <c r="V102" s="500"/>
      <c r="W102" s="500"/>
      <c r="X102" s="500"/>
      <c r="Y102" s="500"/>
      <c r="Z102" s="500"/>
      <c r="AA102" s="500"/>
      <c r="AB102" s="500"/>
      <c r="AC102" s="500"/>
      <c r="AD102" s="500"/>
      <c r="AE102" s="500"/>
      <c r="AF102" s="500"/>
      <c r="AG102" s="500"/>
      <c r="AH102" s="500"/>
    </row>
    <row r="103" spans="1:34" s="501" customFormat="1" ht="14.1" customHeight="1">
      <c r="A103" s="427"/>
      <c r="B103" s="489" t="s">
        <v>13650</v>
      </c>
      <c r="C103" s="465"/>
      <c r="D103" s="510" t="s">
        <v>13651</v>
      </c>
      <c r="E103" s="491"/>
      <c r="F103" s="492">
        <f t="shared" si="22"/>
        <v>2735.4312</v>
      </c>
      <c r="G103" s="492">
        <v>2735.4312</v>
      </c>
      <c r="H103" s="492">
        <v>11330.335800000001</v>
      </c>
      <c r="I103" s="492">
        <v>6691.5502999999999</v>
      </c>
      <c r="J103" s="492">
        <v>13608.560100000001</v>
      </c>
      <c r="K103" s="492">
        <v>3431.9868999999999</v>
      </c>
      <c r="L103" s="492">
        <v>1881.9476</v>
      </c>
      <c r="M103" s="492">
        <v>1834.5649000000001</v>
      </c>
      <c r="N103" s="493">
        <v>4972.3662999999997</v>
      </c>
      <c r="O103" s="511"/>
      <c r="P103" s="492">
        <v>13608.560100000001</v>
      </c>
      <c r="Q103" s="492">
        <v>4972.3662999999997</v>
      </c>
      <c r="R103" s="492">
        <v>8029.0315000000001</v>
      </c>
      <c r="S103" s="492">
        <v>5073.5613000000003</v>
      </c>
      <c r="T103" s="492">
        <v>5098.1684999999998</v>
      </c>
      <c r="U103" s="512"/>
      <c r="V103" s="512"/>
      <c r="W103" s="512"/>
      <c r="X103" s="512"/>
      <c r="Y103" s="512"/>
      <c r="Z103" s="512"/>
      <c r="AA103" s="512"/>
      <c r="AB103" s="512"/>
      <c r="AC103" s="512"/>
      <c r="AD103" s="512"/>
      <c r="AE103" s="512"/>
      <c r="AF103" s="512"/>
      <c r="AG103" s="512"/>
      <c r="AH103" s="512"/>
    </row>
    <row r="104" spans="1:34" s="501" customFormat="1" ht="14.1" customHeight="1">
      <c r="A104" s="427"/>
      <c r="B104" s="489" t="s">
        <v>13652</v>
      </c>
      <c r="C104" s="465"/>
      <c r="D104" s="510" t="s">
        <v>13653</v>
      </c>
      <c r="E104" s="491"/>
      <c r="F104" s="492">
        <f t="shared" si="22"/>
        <v>1452.1773000000001</v>
      </c>
      <c r="G104" s="492">
        <v>1452.1773000000001</v>
      </c>
      <c r="H104" s="492">
        <v>767.35910000000001</v>
      </c>
      <c r="I104" s="492">
        <v>0</v>
      </c>
      <c r="J104" s="492">
        <v>500</v>
      </c>
      <c r="K104" s="492">
        <v>200</v>
      </c>
      <c r="L104" s="492">
        <v>0</v>
      </c>
      <c r="M104" s="492">
        <v>0</v>
      </c>
      <c r="N104" s="493">
        <v>350</v>
      </c>
      <c r="O104" s="511"/>
      <c r="P104" s="492">
        <v>500</v>
      </c>
      <c r="Q104" s="492">
        <v>350</v>
      </c>
      <c r="R104" s="492">
        <v>0</v>
      </c>
      <c r="S104" s="492">
        <v>0</v>
      </c>
      <c r="T104" s="492">
        <v>0</v>
      </c>
      <c r="U104" s="512"/>
      <c r="V104" s="512"/>
      <c r="W104" s="512"/>
      <c r="X104" s="512"/>
      <c r="Y104" s="512"/>
      <c r="Z104" s="512"/>
      <c r="AA104" s="512"/>
      <c r="AB104" s="512"/>
      <c r="AC104" s="512"/>
      <c r="AD104" s="512"/>
      <c r="AE104" s="512"/>
      <c r="AF104" s="512"/>
      <c r="AG104" s="512"/>
      <c r="AH104" s="512"/>
    </row>
    <row r="105" spans="1:34" s="501" customFormat="1" ht="14.1" customHeight="1">
      <c r="A105" s="427"/>
      <c r="B105" s="489" t="s">
        <v>13654</v>
      </c>
      <c r="C105" s="465"/>
      <c r="D105" s="510" t="s">
        <v>13655</v>
      </c>
      <c r="E105" s="491"/>
      <c r="F105" s="492">
        <f t="shared" si="22"/>
        <v>9936.9734000000008</v>
      </c>
      <c r="G105" s="492">
        <v>9936.9734000000008</v>
      </c>
      <c r="H105" s="492">
        <v>6096.7506000000003</v>
      </c>
      <c r="I105" s="492">
        <v>7650.4803000000002</v>
      </c>
      <c r="J105" s="492">
        <v>18084.980899999999</v>
      </c>
      <c r="K105" s="492">
        <v>3126.3651</v>
      </c>
      <c r="L105" s="492">
        <v>3439.6725000000001</v>
      </c>
      <c r="M105" s="492">
        <v>3243.6725000000001</v>
      </c>
      <c r="N105" s="493">
        <v>21301.373100000001</v>
      </c>
      <c r="O105" s="511"/>
      <c r="P105" s="492">
        <v>18084.980899999999</v>
      </c>
      <c r="Q105" s="492">
        <v>21301.373100000001</v>
      </c>
      <c r="R105" s="492">
        <v>17468.8809</v>
      </c>
      <c r="S105" s="492">
        <v>7387.4721</v>
      </c>
      <c r="T105" s="492">
        <v>595.62</v>
      </c>
      <c r="U105" s="512"/>
      <c r="V105" s="512"/>
      <c r="W105" s="512"/>
      <c r="X105" s="512"/>
      <c r="Y105" s="512"/>
      <c r="Z105" s="512"/>
      <c r="AA105" s="512"/>
      <c r="AB105" s="512"/>
      <c r="AC105" s="512"/>
      <c r="AD105" s="512"/>
      <c r="AE105" s="512"/>
      <c r="AF105" s="512"/>
      <c r="AG105" s="512"/>
      <c r="AH105" s="512"/>
    </row>
    <row r="106" spans="1:34" s="501" customFormat="1" ht="14.1" customHeight="1">
      <c r="A106" s="427"/>
      <c r="B106" s="489" t="s">
        <v>13656</v>
      </c>
      <c r="C106" s="465"/>
      <c r="D106" s="510" t="s">
        <v>13657</v>
      </c>
      <c r="E106" s="491"/>
      <c r="F106" s="492">
        <f t="shared" si="22"/>
        <v>1604.37</v>
      </c>
      <c r="G106" s="492">
        <v>1604.37</v>
      </c>
      <c r="H106" s="492">
        <v>2717.3285000000001</v>
      </c>
      <c r="I106" s="492">
        <v>9407.8654000000006</v>
      </c>
      <c r="J106" s="492">
        <v>11689.0537</v>
      </c>
      <c r="K106" s="492">
        <v>14651.65</v>
      </c>
      <c r="L106" s="492">
        <v>11950.533600000001</v>
      </c>
      <c r="M106" s="492">
        <v>11825.7377</v>
      </c>
      <c r="N106" s="493">
        <v>13943.159600000001</v>
      </c>
      <c r="O106" s="508"/>
      <c r="P106" s="492">
        <v>11689.0537</v>
      </c>
      <c r="Q106" s="492">
        <v>13943.159600000001</v>
      </c>
      <c r="R106" s="492">
        <v>1791.4</v>
      </c>
      <c r="S106" s="492">
        <v>3960.2280999999998</v>
      </c>
      <c r="T106" s="492">
        <v>14146.5147</v>
      </c>
      <c r="U106" s="500"/>
      <c r="V106" s="500"/>
      <c r="W106" s="500"/>
      <c r="X106" s="500"/>
      <c r="Y106" s="500"/>
      <c r="Z106" s="500"/>
      <c r="AA106" s="500"/>
      <c r="AB106" s="500"/>
      <c r="AC106" s="500"/>
      <c r="AD106" s="500"/>
      <c r="AE106" s="500"/>
      <c r="AF106" s="500"/>
      <c r="AG106" s="500"/>
      <c r="AH106" s="500"/>
    </row>
    <row r="107" spans="1:34" s="501" customFormat="1" ht="14.1" customHeight="1">
      <c r="A107" s="427"/>
      <c r="B107" s="489" t="s">
        <v>13658</v>
      </c>
      <c r="C107" s="465"/>
      <c r="D107" s="510" t="s">
        <v>13659</v>
      </c>
      <c r="E107" s="491"/>
      <c r="F107" s="492">
        <f>G107</f>
        <v>820.56230000000005</v>
      </c>
      <c r="G107" s="492">
        <v>820.56230000000005</v>
      </c>
      <c r="H107" s="492">
        <v>101.2162</v>
      </c>
      <c r="I107" s="492">
        <v>1975.5126</v>
      </c>
      <c r="J107" s="492">
        <v>3258.2732999999998</v>
      </c>
      <c r="K107" s="492">
        <v>5046.3500000000004</v>
      </c>
      <c r="L107" s="492">
        <v>5414.2</v>
      </c>
      <c r="M107" s="492">
        <v>5782.05</v>
      </c>
      <c r="N107" s="493">
        <v>6267.0532000000003</v>
      </c>
      <c r="O107" s="508"/>
      <c r="P107" s="492">
        <v>3258.2732999999998</v>
      </c>
      <c r="Q107" s="492">
        <v>6267.0532000000003</v>
      </c>
      <c r="R107" s="492">
        <v>11039.808000000001</v>
      </c>
      <c r="S107" s="492">
        <v>17033.318599999999</v>
      </c>
      <c r="T107" s="492">
        <v>115.78449999999999</v>
      </c>
      <c r="U107" s="500"/>
      <c r="V107" s="500"/>
      <c r="W107" s="500"/>
      <c r="X107" s="500"/>
      <c r="Y107" s="500"/>
      <c r="Z107" s="500"/>
      <c r="AA107" s="500"/>
      <c r="AB107" s="500"/>
      <c r="AC107" s="500"/>
      <c r="AD107" s="500"/>
      <c r="AE107" s="500"/>
      <c r="AF107" s="500"/>
      <c r="AG107" s="500"/>
      <c r="AH107" s="500"/>
    </row>
    <row r="108" spans="1:34" s="501" customFormat="1" ht="14.1" customHeight="1">
      <c r="A108" s="427"/>
      <c r="B108" s="489" t="s">
        <v>13660</v>
      </c>
      <c r="C108" s="465"/>
      <c r="D108" s="510" t="s">
        <v>13661</v>
      </c>
      <c r="E108" s="491"/>
      <c r="F108" s="492">
        <f t="shared" si="22"/>
        <v>2114.373</v>
      </c>
      <c r="G108" s="492">
        <v>2114.373</v>
      </c>
      <c r="H108" s="492">
        <v>1764.5909999999999</v>
      </c>
      <c r="I108" s="492">
        <v>3376.5319</v>
      </c>
      <c r="J108" s="492">
        <v>1683.7538999999999</v>
      </c>
      <c r="K108" s="492">
        <v>3319.3525</v>
      </c>
      <c r="L108" s="492">
        <v>2430.578</v>
      </c>
      <c r="M108" s="492">
        <v>2082.701</v>
      </c>
      <c r="N108" s="493">
        <v>1924.8889999999999</v>
      </c>
      <c r="O108" s="508"/>
      <c r="P108" s="492">
        <v>1683.7538999999999</v>
      </c>
      <c r="Q108" s="492">
        <v>1924.8889999999999</v>
      </c>
      <c r="R108" s="492">
        <v>1577.9090000000001</v>
      </c>
      <c r="S108" s="492">
        <v>932.48400000000004</v>
      </c>
      <c r="T108" s="492">
        <v>696.77049999999997</v>
      </c>
      <c r="U108" s="500"/>
      <c r="V108" s="500"/>
      <c r="W108" s="500"/>
      <c r="X108" s="500"/>
      <c r="Y108" s="500"/>
      <c r="Z108" s="500"/>
      <c r="AA108" s="500"/>
      <c r="AB108" s="500"/>
      <c r="AC108" s="500"/>
      <c r="AD108" s="500"/>
      <c r="AE108" s="500"/>
      <c r="AF108" s="500"/>
      <c r="AG108" s="500"/>
      <c r="AH108" s="500"/>
    </row>
    <row r="109" spans="1:34" s="501" customFormat="1" ht="14.1" customHeight="1">
      <c r="A109" s="427"/>
      <c r="B109" s="489" t="s">
        <v>13662</v>
      </c>
      <c r="C109" s="465"/>
      <c r="D109" s="510" t="s">
        <v>13663</v>
      </c>
      <c r="E109" s="491"/>
      <c r="F109" s="492">
        <f t="shared" si="22"/>
        <v>264.42</v>
      </c>
      <c r="G109" s="492">
        <v>264.42</v>
      </c>
      <c r="H109" s="492">
        <v>262.5</v>
      </c>
      <c r="I109" s="492">
        <v>1801.4</v>
      </c>
      <c r="J109" s="492">
        <v>1801.4</v>
      </c>
      <c r="K109" s="492">
        <v>3049.93</v>
      </c>
      <c r="L109" s="492">
        <v>3024.93</v>
      </c>
      <c r="M109" s="492">
        <v>3021.7</v>
      </c>
      <c r="N109" s="493">
        <v>3016.7</v>
      </c>
      <c r="O109" s="508"/>
      <c r="P109" s="492">
        <v>1801.4</v>
      </c>
      <c r="Q109" s="492">
        <v>3016.7</v>
      </c>
      <c r="R109" s="492">
        <v>4850.7</v>
      </c>
      <c r="S109" s="492">
        <v>5658.68</v>
      </c>
      <c r="T109" s="492">
        <v>236</v>
      </c>
      <c r="U109" s="500"/>
      <c r="V109" s="500"/>
      <c r="W109" s="500"/>
      <c r="X109" s="500"/>
      <c r="Y109" s="500"/>
      <c r="Z109" s="500"/>
      <c r="AA109" s="500"/>
      <c r="AB109" s="500"/>
      <c r="AC109" s="500"/>
      <c r="AD109" s="500"/>
      <c r="AE109" s="500"/>
      <c r="AF109" s="500"/>
      <c r="AG109" s="500"/>
      <c r="AH109" s="500"/>
    </row>
    <row r="110" spans="1:34" s="15" customFormat="1" ht="14.1" customHeight="1">
      <c r="A110" s="427"/>
      <c r="F110" s="464"/>
      <c r="H110" s="464"/>
      <c r="I110" s="464"/>
      <c r="J110" s="464"/>
      <c r="K110" s="464"/>
      <c r="L110" s="464"/>
      <c r="M110" s="464"/>
      <c r="N110" s="464"/>
    </row>
    <row r="111" spans="1:34" s="15" customFormat="1" ht="14.1" customHeight="1">
      <c r="A111" s="427"/>
      <c r="F111" s="464"/>
      <c r="G111" s="513"/>
      <c r="H111" s="464"/>
      <c r="I111" s="464"/>
      <c r="J111" s="464"/>
      <c r="K111" s="464"/>
      <c r="L111" s="464"/>
      <c r="M111" s="464"/>
      <c r="N111" s="464"/>
      <c r="P111" s="507"/>
    </row>
    <row r="112" spans="1:34" s="15" customFormat="1" ht="14.1" customHeight="1">
      <c r="A112" s="427"/>
      <c r="B112" s="465"/>
      <c r="C112" s="465"/>
      <c r="D112" s="484" t="s">
        <v>13664</v>
      </c>
      <c r="E112" s="485"/>
      <c r="F112" s="486" t="s">
        <v>13586</v>
      </c>
      <c r="G112" s="487" t="e">
        <v>#NAME?</v>
      </c>
      <c r="H112" s="486" t="s">
        <v>13575</v>
      </c>
      <c r="I112" s="486" t="s">
        <v>13576</v>
      </c>
      <c r="J112" s="486" t="s">
        <v>13577</v>
      </c>
      <c r="K112" s="486" t="s">
        <v>13578</v>
      </c>
      <c r="L112" s="486" t="s">
        <v>13579</v>
      </c>
      <c r="M112" s="486" t="s">
        <v>13580</v>
      </c>
      <c r="N112" s="486" t="s">
        <v>13581</v>
      </c>
      <c r="O112" s="488"/>
      <c r="P112" s="487" t="e">
        <v>#NAME?</v>
      </c>
      <c r="Q112" s="486" t="s">
        <v>13587</v>
      </c>
      <c r="R112" s="486" t="s">
        <v>13588</v>
      </c>
      <c r="S112" s="486" t="s">
        <v>13589</v>
      </c>
      <c r="T112" s="486" t="s">
        <v>13590</v>
      </c>
      <c r="U112" s="488"/>
      <c r="V112" s="488"/>
      <c r="W112" s="488"/>
      <c r="X112" s="488"/>
      <c r="Y112" s="488"/>
      <c r="Z112" s="488"/>
      <c r="AA112" s="488"/>
      <c r="AB112" s="488"/>
      <c r="AC112" s="488"/>
      <c r="AD112" s="488"/>
      <c r="AE112" s="488"/>
      <c r="AF112" s="488"/>
      <c r="AG112" s="488"/>
      <c r="AH112" s="488"/>
    </row>
    <row r="113" spans="1:34" s="15" customFormat="1" ht="14.1" customHeight="1">
      <c r="A113" s="427"/>
      <c r="B113" s="489" t="s">
        <v>13665</v>
      </c>
      <c r="C113" s="489" t="s">
        <v>13666</v>
      </c>
      <c r="D113" s="428" t="s">
        <v>13611</v>
      </c>
      <c r="F113" s="495" t="str">
        <f ca="1">IF(ISNUMBER(_xll.BDP(D60, C113,"EQY_CONSOLIDATED="&amp;E73)),_xll.BDP(D60, C113,"EQY_CONSOLIDATED="&amp;E73), "-")</f>
        <v>-</v>
      </c>
      <c r="G113" s="495">
        <v>-673.58460000000002</v>
      </c>
      <c r="H113" s="495">
        <v>7004.5640000000003</v>
      </c>
      <c r="I113" s="495">
        <v>-733.05560000000003</v>
      </c>
      <c r="J113" s="495">
        <v>851.50580000000002</v>
      </c>
      <c r="K113" s="495">
        <v>-588.15200000000004</v>
      </c>
      <c r="L113" s="495">
        <v>-343.964</v>
      </c>
      <c r="M113" s="495">
        <v>-1582.7529999999999</v>
      </c>
      <c r="N113" s="495">
        <v>-5358.1863999999996</v>
      </c>
      <c r="O113" s="508"/>
      <c r="P113" s="495">
        <v>-1631.7380000000001</v>
      </c>
      <c r="Q113" s="495">
        <v>-9626.4673000000003</v>
      </c>
      <c r="R113" s="495">
        <v>-72.363</v>
      </c>
      <c r="S113" s="495">
        <v>-9228.7662999999993</v>
      </c>
      <c r="T113" s="495">
        <v>680.18420000000003</v>
      </c>
      <c r="U113" s="496"/>
      <c r="V113" s="496"/>
      <c r="W113" s="496"/>
      <c r="X113" s="496"/>
      <c r="Y113" s="496"/>
      <c r="Z113" s="496"/>
      <c r="AA113" s="496"/>
      <c r="AB113" s="496"/>
      <c r="AC113" s="496"/>
      <c r="AD113" s="496"/>
      <c r="AE113" s="496"/>
      <c r="AF113" s="496"/>
      <c r="AG113" s="496"/>
      <c r="AH113" s="496"/>
    </row>
    <row r="114" spans="1:34" s="15" customFormat="1" ht="14.1" customHeight="1">
      <c r="A114" s="427"/>
      <c r="B114" s="489" t="s">
        <v>13667</v>
      </c>
      <c r="C114" s="489" t="s">
        <v>13668</v>
      </c>
      <c r="D114" s="490" t="s">
        <v>13669</v>
      </c>
      <c r="E114" s="491"/>
      <c r="F114" s="492" t="str">
        <f ca="1">IF(ISNUMBER(_xll.BDP(D60, C114,"EQY_CONSOLIDATED="&amp;E73)),_xll.BDP(D60, C114,"EQY_CONSOLIDATED="&amp;E73), "-")</f>
        <v>-</v>
      </c>
      <c r="G114" s="492">
        <v>248.0119</v>
      </c>
      <c r="H114" s="492">
        <v>1172.5533</v>
      </c>
      <c r="I114" s="492">
        <v>154.83600000000001</v>
      </c>
      <c r="J114" s="492">
        <v>100.1863</v>
      </c>
      <c r="K114" s="492">
        <v>143.10919999999999</v>
      </c>
      <c r="L114" s="492">
        <v>156.84379999999999</v>
      </c>
      <c r="M114" s="492">
        <v>143.48599999999999</v>
      </c>
      <c r="N114" s="493">
        <v>174.55</v>
      </c>
      <c r="O114" s="514"/>
      <c r="P114" s="492">
        <v>543.62530000000004</v>
      </c>
      <c r="Q114" s="492">
        <v>603.02200000000005</v>
      </c>
      <c r="R114" s="492">
        <v>751.26689999999996</v>
      </c>
      <c r="S114" s="492">
        <v>1228.4712</v>
      </c>
      <c r="T114" s="492">
        <v>842.88990000000001</v>
      </c>
      <c r="U114" s="496"/>
      <c r="V114" s="496"/>
      <c r="W114" s="496"/>
      <c r="X114" s="496"/>
      <c r="Y114" s="496"/>
      <c r="Z114" s="496"/>
      <c r="AA114" s="496"/>
      <c r="AB114" s="496"/>
      <c r="AC114" s="496"/>
      <c r="AD114" s="496"/>
      <c r="AE114" s="496"/>
      <c r="AF114" s="496"/>
      <c r="AG114" s="496"/>
      <c r="AH114" s="496"/>
    </row>
    <row r="115" spans="1:34" s="15" customFormat="1" ht="14.1" customHeight="1">
      <c r="A115" s="427"/>
      <c r="B115" s="489" t="s">
        <v>13670</v>
      </c>
      <c r="C115" s="489" t="s">
        <v>13671</v>
      </c>
      <c r="D115" s="428" t="s">
        <v>13672</v>
      </c>
      <c r="F115" s="495" t="str">
        <f ca="1">IF(ISNUMBER(_xll.BDP(D60, C115,"EQY_CONSOLIDATED="&amp;E73)),_xll.BDP(D60, C115,"EQY_CONSOLIDATED="&amp;E73), "-")</f>
        <v>-</v>
      </c>
      <c r="G115" s="495">
        <v>-5929.7694000000001</v>
      </c>
      <c r="H115" s="495">
        <v>14293.7292</v>
      </c>
      <c r="I115" s="495">
        <v>-1973.5279</v>
      </c>
      <c r="J115" s="495">
        <v>-5561.3275000000003</v>
      </c>
      <c r="K115" s="495">
        <v>9818.1245999999992</v>
      </c>
      <c r="L115" s="495">
        <v>-190.7953</v>
      </c>
      <c r="M115" s="495">
        <v>2685.8256999999999</v>
      </c>
      <c r="N115" s="495">
        <v>-9277.8207999999995</v>
      </c>
      <c r="O115" s="508"/>
      <c r="P115" s="495">
        <v>6751.8275000000003</v>
      </c>
      <c r="Q115" s="495">
        <v>-20982.087899999999</v>
      </c>
      <c r="R115" s="495">
        <v>1991.5382</v>
      </c>
      <c r="S115" s="495">
        <v>5010.8896999999997</v>
      </c>
      <c r="T115" s="495">
        <v>-16575.4352</v>
      </c>
      <c r="U115" s="496"/>
      <c r="V115" s="496"/>
      <c r="W115" s="496"/>
      <c r="X115" s="496"/>
      <c r="Y115" s="496"/>
      <c r="Z115" s="496"/>
      <c r="AA115" s="496"/>
      <c r="AB115" s="496"/>
      <c r="AC115" s="496"/>
      <c r="AD115" s="496"/>
      <c r="AE115" s="496"/>
      <c r="AF115" s="496"/>
      <c r="AG115" s="496"/>
      <c r="AH115" s="496"/>
    </row>
    <row r="116" spans="1:34" s="15" customFormat="1" ht="14.1" customHeight="1">
      <c r="A116" s="427"/>
      <c r="B116" s="489" t="s">
        <v>13673</v>
      </c>
      <c r="C116" s="489" t="s">
        <v>13674</v>
      </c>
      <c r="D116" s="428" t="s">
        <v>13675</v>
      </c>
      <c r="F116" s="495" t="str">
        <f ca="1">IF(ISNUMBER(_xll.BDP(D60, C116,"EQY_CONSOLIDATED="&amp;E73)),_xll.BDP(D60, C116,"EQY_CONSOLIDATED="&amp;E73), "-")</f>
        <v>-</v>
      </c>
      <c r="G116" s="495">
        <v>-3228.0814999999998</v>
      </c>
      <c r="H116" s="495">
        <v>2129.5452</v>
      </c>
      <c r="I116" s="495">
        <v>-2722.8047999999999</v>
      </c>
      <c r="J116" s="495">
        <v>3147.5405000000001</v>
      </c>
      <c r="K116" s="495">
        <v>-675.40089999999998</v>
      </c>
      <c r="L116" s="495">
        <v>1326.1501000000001</v>
      </c>
      <c r="M116" s="495">
        <v>-2274.9973</v>
      </c>
      <c r="N116" s="495">
        <v>2851.7002000000002</v>
      </c>
      <c r="O116" s="508"/>
      <c r="P116" s="495">
        <v>1491.9757</v>
      </c>
      <c r="Q116" s="495">
        <v>-524.32590000000005</v>
      </c>
      <c r="R116" s="495">
        <v>6659.0299000000005</v>
      </c>
      <c r="S116" s="495">
        <v>1474.3449000000001</v>
      </c>
      <c r="T116" s="495">
        <v>-458.87990000000002</v>
      </c>
      <c r="U116" s="496"/>
      <c r="V116" s="496"/>
      <c r="W116" s="496"/>
      <c r="X116" s="496"/>
      <c r="Y116" s="496"/>
      <c r="Z116" s="496"/>
      <c r="AA116" s="496"/>
      <c r="AB116" s="496"/>
      <c r="AC116" s="496"/>
      <c r="AD116" s="496"/>
      <c r="AE116" s="496"/>
      <c r="AF116" s="496"/>
      <c r="AG116" s="496"/>
      <c r="AH116" s="496"/>
    </row>
    <row r="117" spans="1:34" s="15" customFormat="1" ht="14.1" customHeight="1">
      <c r="A117" s="427"/>
      <c r="B117" s="489" t="s">
        <v>13676</v>
      </c>
      <c r="C117" s="489" t="s">
        <v>13677</v>
      </c>
      <c r="D117" s="428" t="s">
        <v>13678</v>
      </c>
      <c r="F117" s="495" t="str">
        <f ca="1">IF(ISNUMBER(_xll.BDP(D60, C117,"EQY_CONSOLIDATED="&amp;E73)),_xll.BDP(D60, C117,"EQY_CONSOLIDATED="&amp;E73), "-")</f>
        <v>-</v>
      </c>
      <c r="G117" s="495">
        <v>-37.905500000000004</v>
      </c>
      <c r="H117" s="495">
        <v>-281.7525</v>
      </c>
      <c r="I117" s="495">
        <v>-44.737400000000001</v>
      </c>
      <c r="J117" s="495">
        <v>-105.1752</v>
      </c>
      <c r="K117" s="495">
        <v>-0.72729999999999995</v>
      </c>
      <c r="L117" s="495">
        <v>-84.083600000000004</v>
      </c>
      <c r="M117" s="495">
        <v>-5.9176000000000002</v>
      </c>
      <c r="N117" s="495">
        <v>-4.8003</v>
      </c>
      <c r="O117" s="508"/>
      <c r="P117" s="495">
        <v>-195.90369999999999</v>
      </c>
      <c r="Q117" s="495">
        <v>-44.589100000000002</v>
      </c>
      <c r="R117" s="495">
        <v>-15.0146</v>
      </c>
      <c r="S117" s="495">
        <v>-17849.751199999999</v>
      </c>
      <c r="T117" s="495">
        <v>-24.018599999999999</v>
      </c>
      <c r="U117" s="496"/>
      <c r="V117" s="496"/>
      <c r="W117" s="496"/>
      <c r="X117" s="496"/>
      <c r="Y117" s="496"/>
      <c r="Z117" s="496"/>
      <c r="AA117" s="496"/>
      <c r="AB117" s="496"/>
      <c r="AC117" s="496"/>
      <c r="AD117" s="496"/>
      <c r="AE117" s="496"/>
      <c r="AF117" s="496"/>
      <c r="AG117" s="496"/>
      <c r="AH117" s="496"/>
    </row>
    <row r="118" spans="1:34" s="15" customFormat="1" ht="14.1" customHeight="1">
      <c r="A118" s="427"/>
      <c r="B118" s="489" t="s">
        <v>13679</v>
      </c>
      <c r="C118" s="489" t="s">
        <v>13680</v>
      </c>
      <c r="D118" s="428" t="s">
        <v>13681</v>
      </c>
      <c r="F118" s="495" t="str">
        <f ca="1">IF(ISNUMBER(_xll.BDP(D60, C118,"EQY_CONSOLIDATED="&amp;E73)),_xll.BDP(D60, C118,"EQY_CONSOLIDATED="&amp;E73), "-")</f>
        <v>-</v>
      </c>
      <c r="G118" s="495">
        <v>-11564.8518</v>
      </c>
      <c r="H118" s="495">
        <v>9443.1484</v>
      </c>
      <c r="I118" s="495">
        <v>-481.58539999999999</v>
      </c>
      <c r="J118" s="495">
        <v>12318.8886</v>
      </c>
      <c r="K118" s="495">
        <v>209.09049999999999</v>
      </c>
      <c r="L118" s="495">
        <v>-910.80309999999997</v>
      </c>
      <c r="M118" s="495">
        <v>1666.3195000000001</v>
      </c>
      <c r="N118" s="495">
        <v>-2260.0156999999999</v>
      </c>
      <c r="O118" s="508"/>
      <c r="P118" s="495">
        <v>13283.495500000001</v>
      </c>
      <c r="Q118" s="495">
        <v>-10531.634400000001</v>
      </c>
      <c r="R118" s="495">
        <v>121.5639</v>
      </c>
      <c r="S118" s="495">
        <v>-7594.6333000000004</v>
      </c>
      <c r="T118" s="495">
        <v>-8807.1265000000003</v>
      </c>
      <c r="U118" s="496"/>
      <c r="V118" s="496"/>
      <c r="W118" s="496"/>
      <c r="X118" s="496"/>
      <c r="Y118" s="496"/>
      <c r="Z118" s="496"/>
      <c r="AA118" s="496"/>
      <c r="AB118" s="496"/>
      <c r="AC118" s="496"/>
      <c r="AD118" s="496"/>
      <c r="AE118" s="496"/>
      <c r="AF118" s="496"/>
      <c r="AG118" s="496"/>
      <c r="AH118" s="496"/>
    </row>
    <row r="119" spans="1:34" s="516" customFormat="1" ht="14.1" customHeight="1">
      <c r="A119" s="427"/>
      <c r="B119" s="489" t="s">
        <v>13682</v>
      </c>
      <c r="C119" s="489" t="s">
        <v>13683</v>
      </c>
      <c r="D119" s="428" t="s">
        <v>13684</v>
      </c>
      <c r="E119" s="15"/>
      <c r="F119" s="495" t="str">
        <f ca="1">IF(ISNUMBER(_xll.BDP(D60, C119,"EQY_CONSOLIDATED="&amp;E73)),_xll.BDP(D60, C119,"EQY_CONSOLIDATED="&amp;E73), "-")</f>
        <v>-</v>
      </c>
      <c r="G119" s="495">
        <v>-2024.2420999999999</v>
      </c>
      <c r="H119" s="495">
        <v>-5511.2245999999996</v>
      </c>
      <c r="I119" s="495">
        <v>-3712.6197000000002</v>
      </c>
      <c r="J119" s="495">
        <v>-5289.8558000000003</v>
      </c>
      <c r="K119" s="495">
        <v>2016.3497</v>
      </c>
      <c r="L119" s="495">
        <v>-367.96429999999998</v>
      </c>
      <c r="M119" s="495">
        <v>-2529.1235999999999</v>
      </c>
      <c r="N119" s="495">
        <v>3457.6945999999998</v>
      </c>
      <c r="O119" s="508"/>
      <c r="P119" s="495">
        <v>-6139.2772999999997</v>
      </c>
      <c r="Q119" s="495">
        <v>7999.2950000000001</v>
      </c>
      <c r="R119" s="495">
        <v>-3825.1235999999999</v>
      </c>
      <c r="S119" s="495">
        <v>6095.6810999999998</v>
      </c>
      <c r="T119" s="495">
        <v>8344.7330999999995</v>
      </c>
      <c r="U119" s="515"/>
      <c r="V119" s="515"/>
      <c r="W119" s="515"/>
      <c r="X119" s="515"/>
      <c r="Y119" s="515"/>
      <c r="Z119" s="515"/>
      <c r="AA119" s="515"/>
      <c r="AB119" s="515"/>
      <c r="AC119" s="515"/>
      <c r="AD119" s="515"/>
      <c r="AE119" s="515"/>
      <c r="AF119" s="515"/>
      <c r="AG119" s="515"/>
      <c r="AH119" s="515"/>
    </row>
    <row r="120" spans="1:34" s="516" customFormat="1" ht="14.1" customHeight="1">
      <c r="A120" s="427"/>
      <c r="B120" s="489" t="s">
        <v>13685</v>
      </c>
      <c r="C120" s="489" t="s">
        <v>13686</v>
      </c>
      <c r="D120" s="428" t="s">
        <v>13687</v>
      </c>
      <c r="E120" s="15"/>
      <c r="F120" s="495" t="str">
        <f ca="1">IF(ISNUMBER(_xll.BDP(D60, C120,"EQY_CONSOLIDATED="&amp;E73)),_xll.BDP(D60, C120,"EQY_CONSOLIDATED="&amp;E73), "-")</f>
        <v>-</v>
      </c>
      <c r="G120" s="495">
        <v>-16817.175299999999</v>
      </c>
      <c r="H120" s="495">
        <v>6061.4690000000001</v>
      </c>
      <c r="I120" s="495">
        <v>-6917.0097999999998</v>
      </c>
      <c r="J120" s="495">
        <v>10176.5733</v>
      </c>
      <c r="K120" s="495">
        <v>1550.0391999999999</v>
      </c>
      <c r="L120" s="495">
        <v>47.3827</v>
      </c>
      <c r="M120" s="495">
        <v>-3137.8013999999998</v>
      </c>
      <c r="N120" s="495">
        <v>4049.3791000000001</v>
      </c>
      <c r="O120" s="508"/>
      <c r="P120" s="495">
        <v>8636.1937999999991</v>
      </c>
      <c r="Q120" s="495">
        <v>-3056.6651999999999</v>
      </c>
      <c r="R120" s="495">
        <v>2955.4702000000002</v>
      </c>
      <c r="S120" s="495">
        <v>-24.607199999999999</v>
      </c>
      <c r="T120" s="495">
        <v>-921.27329999999995</v>
      </c>
      <c r="U120" s="515"/>
      <c r="V120" s="515"/>
      <c r="W120" s="515"/>
      <c r="X120" s="515"/>
      <c r="Y120" s="515"/>
      <c r="Z120" s="515"/>
      <c r="AA120" s="515"/>
      <c r="AB120" s="515"/>
      <c r="AC120" s="515"/>
      <c r="AD120" s="515"/>
      <c r="AE120" s="515"/>
      <c r="AF120" s="515"/>
      <c r="AG120" s="515"/>
      <c r="AH120" s="515"/>
    </row>
    <row r="121" spans="1:34" s="516" customFormat="1" ht="14.1" customHeight="1">
      <c r="A121" s="427"/>
      <c r="B121" s="489" t="s">
        <v>13688</v>
      </c>
      <c r="C121" s="489" t="s">
        <v>13689</v>
      </c>
      <c r="D121" s="428" t="s">
        <v>13690</v>
      </c>
      <c r="E121" s="15"/>
      <c r="F121" s="495" t="str">
        <f ca="1">IF(ISNUMBER(_xll.BDP(D60, C121,"EQY_CONSOLIDATED="&amp;E73)),_xll.BDP(D60, C121,"EQY_CONSOLIDATED="&amp;E73), "-")</f>
        <v>-</v>
      </c>
      <c r="G121" s="495">
        <v>-3265.9870000000001</v>
      </c>
      <c r="H121" s="495">
        <v>1847.7927</v>
      </c>
      <c r="I121" s="495">
        <v>-2767.5421999999999</v>
      </c>
      <c r="J121" s="495">
        <v>3042.3652999999999</v>
      </c>
      <c r="K121" s="495">
        <v>-676.12819999999999</v>
      </c>
      <c r="L121" s="495">
        <v>1242.0664999999999</v>
      </c>
      <c r="M121" s="495">
        <v>-2280.9149000000002</v>
      </c>
      <c r="N121" s="495">
        <v>2846.9</v>
      </c>
      <c r="O121" s="508"/>
      <c r="P121" s="495">
        <v>1296.0718999999999</v>
      </c>
      <c r="Q121" s="495">
        <v>-568.91489999999999</v>
      </c>
      <c r="R121" s="495">
        <v>6644.0153</v>
      </c>
      <c r="S121" s="495">
        <v>-16375.406300000001</v>
      </c>
      <c r="T121" s="495">
        <v>-482.89850000000001</v>
      </c>
      <c r="U121" s="515"/>
      <c r="V121" s="515"/>
      <c r="W121" s="515"/>
      <c r="X121" s="515"/>
      <c r="Y121" s="515"/>
      <c r="Z121" s="515"/>
      <c r="AA121" s="515"/>
      <c r="AB121" s="515"/>
      <c r="AC121" s="515"/>
      <c r="AD121" s="515"/>
      <c r="AE121" s="515"/>
      <c r="AF121" s="515"/>
      <c r="AG121" s="515"/>
      <c r="AH121" s="515"/>
    </row>
    <row r="122" spans="1:34" s="15" customFormat="1" ht="14.1" customHeight="1">
      <c r="A122" s="427"/>
      <c r="B122" s="489" t="s">
        <v>13691</v>
      </c>
      <c r="C122" s="489" t="s">
        <v>13692</v>
      </c>
      <c r="D122" s="428" t="s">
        <v>13693</v>
      </c>
      <c r="F122" s="495" t="str">
        <f ca="1">IF(ISNUMBER(_xll.BDP(D60, C122,"EQY_CONSOLIDATED="&amp;E73)),_xll.BDP(D60, C122,"EQY_CONSOLIDATED="&amp;E73), "-")</f>
        <v>-</v>
      </c>
      <c r="G122" s="495">
        <v>-62.289200000000001</v>
      </c>
      <c r="H122" s="495">
        <v>36.380499999999998</v>
      </c>
      <c r="I122" s="495">
        <v>-57.134099999999997</v>
      </c>
      <c r="J122" s="495">
        <v>63.219099999999997</v>
      </c>
      <c r="K122" s="495">
        <v>-14.09</v>
      </c>
      <c r="L122" s="495">
        <v>25.883700000000001</v>
      </c>
      <c r="M122" s="495">
        <v>-47.532499999999999</v>
      </c>
      <c r="N122" s="495">
        <v>59.327199999999998</v>
      </c>
      <c r="O122" s="508"/>
      <c r="P122" s="495">
        <v>26.989799999999999</v>
      </c>
      <c r="Q122" s="495">
        <v>-11.855600000000001</v>
      </c>
      <c r="R122" s="495">
        <v>141.18680000000001</v>
      </c>
      <c r="S122" s="495">
        <v>-384.6397</v>
      </c>
      <c r="T122" s="495">
        <v>-12.1233</v>
      </c>
      <c r="U122" s="500"/>
      <c r="V122" s="500"/>
      <c r="W122" s="500"/>
      <c r="X122" s="500"/>
      <c r="Y122" s="500"/>
      <c r="Z122" s="500"/>
      <c r="AA122" s="500"/>
      <c r="AB122" s="500"/>
      <c r="AC122" s="500"/>
      <c r="AD122" s="500"/>
      <c r="AE122" s="500"/>
      <c r="AF122" s="500"/>
      <c r="AG122" s="500"/>
      <c r="AH122" s="500"/>
    </row>
    <row r="123" spans="1:34" s="15" customFormat="1" ht="14.1" customHeight="1">
      <c r="A123" s="427"/>
      <c r="B123" s="489" t="s">
        <v>13694</v>
      </c>
      <c r="C123" s="489" t="s">
        <v>13694</v>
      </c>
      <c r="D123" s="428" t="s">
        <v>13695</v>
      </c>
      <c r="F123" s="495" t="str">
        <f ca="1">IF(ISNUMBER(_xll.BDP(D60, C123,"EQY_CONSOLIDATED="&amp;E73)),_xll.BDP(D60, C123,"EQY_CONSOLIDATED="&amp;E73), "-")</f>
        <v>-</v>
      </c>
      <c r="G123" s="495">
        <v>-14.4602</v>
      </c>
      <c r="H123" s="495">
        <v>28.375499999999999</v>
      </c>
      <c r="I123" s="495">
        <v>17.878799999999998</v>
      </c>
      <c r="J123" s="495">
        <v>27.4803</v>
      </c>
      <c r="K123" s="495">
        <v>23.5884</v>
      </c>
      <c r="L123" s="495">
        <v>26.072600000000001</v>
      </c>
      <c r="M123" s="495">
        <v>-50.722200000000001</v>
      </c>
      <c r="N123" s="495">
        <v>-11.8546</v>
      </c>
      <c r="O123" s="508"/>
      <c r="P123" s="495">
        <v>26.989799999999999</v>
      </c>
      <c r="Q123" s="495">
        <v>-11.855600000000001</v>
      </c>
      <c r="R123" s="495">
        <v>141.18680000000001</v>
      </c>
      <c r="S123" s="495">
        <v>-384.6397</v>
      </c>
      <c r="T123" s="495">
        <v>-12.1233</v>
      </c>
      <c r="U123" s="500"/>
      <c r="V123" s="500"/>
      <c r="W123" s="500"/>
      <c r="X123" s="500"/>
      <c r="Y123" s="500"/>
      <c r="Z123" s="500"/>
      <c r="AA123" s="500"/>
      <c r="AB123" s="500"/>
      <c r="AC123" s="500"/>
      <c r="AD123" s="500"/>
      <c r="AE123" s="500"/>
      <c r="AF123" s="500"/>
      <c r="AG123" s="500"/>
      <c r="AH123" s="500"/>
    </row>
    <row r="124" spans="1:34" s="15" customFormat="1" ht="14.1" customHeight="1">
      <c r="A124" s="427"/>
      <c r="B124" s="489" t="s">
        <v>13696</v>
      </c>
      <c r="C124" s="489" t="s">
        <v>13697</v>
      </c>
      <c r="D124" s="517" t="s">
        <v>13698</v>
      </c>
      <c r="E124" s="518"/>
      <c r="F124" s="519" t="str">
        <f ca="1">IF(ISNUMBER(_xll.BDP(D60, C124,"EQY_CONSOLIDATED="&amp;E73)),_xll.BDP(D60, C124,"EQY_CONSOLIDATED="&amp;E73), "-")</f>
        <v>-</v>
      </c>
      <c r="G124" s="519">
        <v>-61.566299999999998</v>
      </c>
      <c r="H124" s="519">
        <v>41.927799999999998</v>
      </c>
      <c r="I124" s="519">
        <v>-56.210500000000003</v>
      </c>
      <c r="J124" s="519">
        <v>65.404600000000002</v>
      </c>
      <c r="K124" s="519">
        <v>-14.0748</v>
      </c>
      <c r="L124" s="519">
        <v>27.635899999999999</v>
      </c>
      <c r="M124" s="519">
        <v>-47.409199999999998</v>
      </c>
      <c r="N124" s="520">
        <v>59.427199999999999</v>
      </c>
      <c r="O124" s="521"/>
      <c r="P124" s="519">
        <v>31.069299999999998</v>
      </c>
      <c r="Q124" s="519">
        <v>-10.926399999999999</v>
      </c>
      <c r="R124" s="520">
        <v>141.5059</v>
      </c>
      <c r="S124" s="520">
        <v>34.630699999999997</v>
      </c>
      <c r="T124" s="520">
        <v>-11.520300000000001</v>
      </c>
    </row>
    <row r="125" spans="1:34" s="15" customFormat="1" ht="14.1" customHeight="1">
      <c r="A125" s="427"/>
    </row>
    <row r="126" spans="1:34" s="15" customFormat="1" ht="14.1" customHeight="1" thickBot="1">
      <c r="A126" s="427"/>
    </row>
    <row r="127" spans="1:34" s="15" customFormat="1" ht="14.1" customHeight="1" thickBot="1">
      <c r="A127" s="522">
        <f>A60+1</f>
        <v>2</v>
      </c>
      <c r="C127" s="15">
        <f>C60+1</f>
        <v>2</v>
      </c>
      <c r="D127" s="459" t="str">
        <f ca="1">OFFSET(Company!$C$9,BB_Financials!A127-1,0)</f>
        <v>046390 KS EQUITY</v>
      </c>
      <c r="E127" s="460" t="e">
        <f ca="1">_xll.BDP(D127, "NAME")</f>
        <v>#NAME?</v>
      </c>
    </row>
    <row r="128" spans="1:34" s="15" customFormat="1" ht="14.1" customHeight="1">
      <c r="A128" s="427"/>
    </row>
    <row r="129" spans="1:34" s="15" customFormat="1" ht="14.1" customHeight="1">
      <c r="A129" s="427"/>
      <c r="D129" s="430"/>
      <c r="E129" s="428"/>
    </row>
    <row r="130" spans="1:34" s="428" customFormat="1" ht="14.1" customHeight="1">
      <c r="A130" s="429"/>
      <c r="E130" s="461" t="s">
        <v>13413</v>
      </c>
      <c r="F130" s="461" t="s">
        <v>13562</v>
      </c>
      <c r="G130" s="461" t="s">
        <v>13563</v>
      </c>
    </row>
    <row r="131" spans="1:34" s="15" customFormat="1" ht="14.1" customHeight="1">
      <c r="A131" s="427"/>
      <c r="D131" s="460" t="s">
        <v>13573</v>
      </c>
      <c r="E131" s="462">
        <f>F173+F174</f>
        <v>20845.266599999999</v>
      </c>
      <c r="F131" s="463">
        <f>F170+F171</f>
        <v>20894.430400000001</v>
      </c>
      <c r="G131" s="462">
        <f>F165</f>
        <v>35805.181600000004</v>
      </c>
    </row>
    <row r="132" spans="1:34" s="15" customFormat="1" ht="14.1" customHeight="1">
      <c r="A132" s="427"/>
      <c r="B132" s="464"/>
      <c r="C132" s="465"/>
      <c r="D132" s="460" t="e">
        <f>"Annual: "&amp;P158</f>
        <v>#NAME?</v>
      </c>
      <c r="E132" s="462">
        <f>P173+P174</f>
        <v>11600.639499999999</v>
      </c>
      <c r="F132" s="463">
        <f>P170+P171</f>
        <v>4641.4739</v>
      </c>
      <c r="G132" s="462">
        <f>P165</f>
        <v>27818.868299999998</v>
      </c>
    </row>
    <row r="133" spans="1:34" s="15" customFormat="1" ht="14.1" customHeight="1">
      <c r="A133" s="427"/>
      <c r="B133" s="464"/>
      <c r="C133" s="465"/>
      <c r="E133" s="466"/>
    </row>
    <row r="134" spans="1:34" s="15" customFormat="1" ht="14.1" customHeight="1">
      <c r="A134" s="427"/>
      <c r="B134" s="464"/>
      <c r="C134" s="465"/>
      <c r="D134" s="428"/>
      <c r="E134" s="461" t="s">
        <v>13564</v>
      </c>
      <c r="F134" s="461" t="s">
        <v>13565</v>
      </c>
      <c r="G134" s="461" t="s">
        <v>13566</v>
      </c>
      <c r="H134" s="461" t="s">
        <v>13567</v>
      </c>
    </row>
    <row r="135" spans="1:34" s="15" customFormat="1" ht="14.1" customHeight="1">
      <c r="A135" s="427"/>
      <c r="B135" s="464"/>
      <c r="C135" s="465"/>
      <c r="D135" s="460" t="s">
        <v>13574</v>
      </c>
      <c r="E135" s="462" t="str">
        <f ca="1">F144</f>
        <v>-</v>
      </c>
      <c r="F135" s="462" t="str">
        <f ca="1">F147</f>
        <v>-</v>
      </c>
      <c r="G135" s="462" t="str">
        <f ca="1">F151</f>
        <v>-</v>
      </c>
      <c r="H135" s="462" t="str">
        <f ca="1">F150</f>
        <v>-</v>
      </c>
    </row>
    <row r="136" spans="1:34" s="15" customFormat="1" ht="14.1" customHeight="1">
      <c r="A136" s="427"/>
      <c r="B136" s="464"/>
      <c r="C136" s="465"/>
      <c r="D136" s="460" t="e">
        <f>"Annual: "&amp;P143</f>
        <v>#NAME?</v>
      </c>
      <c r="E136" s="462">
        <f>P144</f>
        <v>18881.62</v>
      </c>
      <c r="F136" s="462">
        <f>P147</f>
        <v>2994.652</v>
      </c>
      <c r="G136" s="462">
        <f>P151</f>
        <v>4171.0756000000001</v>
      </c>
      <c r="H136" s="462">
        <f>P150</f>
        <v>558.79600000000005</v>
      </c>
    </row>
    <row r="137" spans="1:34" s="15" customFormat="1" ht="14.1" customHeight="1">
      <c r="A137" s="427"/>
      <c r="B137" s="464"/>
      <c r="C137" s="465"/>
      <c r="E137" s="464" t="b">
        <f ca="1">F151=G151+H151+I151+J151</f>
        <v>0</v>
      </c>
    </row>
    <row r="138" spans="1:34" s="15" customFormat="1" ht="14.1" customHeight="1">
      <c r="A138" s="427"/>
      <c r="B138" s="464"/>
      <c r="C138" s="465"/>
      <c r="E138" s="464" t="e">
        <f ca="1">_xll.BDP(D127,"EQY_RECENT_QT_END")</f>
        <v>#NAME?</v>
      </c>
      <c r="F138" s="430"/>
      <c r="G138" s="430"/>
      <c r="H138" s="430"/>
      <c r="I138" s="430"/>
      <c r="J138" s="430"/>
      <c r="K138" s="430"/>
      <c r="L138" s="430"/>
      <c r="M138" s="430"/>
      <c r="N138" s="430"/>
      <c r="O138" s="430"/>
      <c r="P138" s="430"/>
    </row>
    <row r="139" spans="1:34" s="25" customFormat="1" ht="14.1" customHeight="1">
      <c r="A139" s="429"/>
      <c r="D139" s="428" t="s">
        <v>13573</v>
      </c>
      <c r="E139" s="467" t="e">
        <f>G143</f>
        <v>#NAME?</v>
      </c>
      <c r="F139" s="468" t="e">
        <v>#NAME?</v>
      </c>
      <c r="G139" s="469" t="s">
        <v>13575</v>
      </c>
      <c r="H139" s="469" t="s">
        <v>13576</v>
      </c>
      <c r="I139" s="469" t="s">
        <v>13577</v>
      </c>
      <c r="J139" s="469" t="s">
        <v>13578</v>
      </c>
      <c r="K139" s="469" t="s">
        <v>13579</v>
      </c>
      <c r="L139" s="469" t="s">
        <v>13580</v>
      </c>
      <c r="M139" s="469" t="s">
        <v>13581</v>
      </c>
      <c r="N139" s="15"/>
      <c r="P139" s="470"/>
    </row>
    <row r="140" spans="1:34" s="25" customFormat="1" ht="14.1" customHeight="1">
      <c r="A140" s="429"/>
      <c r="B140" s="471"/>
      <c r="C140" s="471"/>
      <c r="D140" s="428" t="s">
        <v>13582</v>
      </c>
      <c r="E140" s="472" t="str">
        <f>IF(ISNUMBER(F140),"N","Y")</f>
        <v>N</v>
      </c>
      <c r="F140" s="473">
        <v>3021.2220000000002</v>
      </c>
      <c r="G140" s="474">
        <v>3732.1619999999998</v>
      </c>
      <c r="H140" s="475">
        <v>3680.7020000000002</v>
      </c>
      <c r="I140" s="475">
        <v>7357.4380000000001</v>
      </c>
      <c r="J140" s="475">
        <v>3572.5390000000002</v>
      </c>
      <c r="K140" s="475">
        <v>4716.5609999999997</v>
      </c>
      <c r="L140" s="475">
        <v>3235.0819999999999</v>
      </c>
      <c r="M140" s="475">
        <v>9199.2639999999992</v>
      </c>
      <c r="N140" s="476"/>
      <c r="P140" s="476"/>
    </row>
    <row r="141" spans="1:34" s="15" customFormat="1" ht="14.1" customHeight="1">
      <c r="A141" s="429"/>
      <c r="D141" s="477"/>
      <c r="F141" s="478"/>
      <c r="G141" s="478"/>
      <c r="H141" s="478"/>
      <c r="I141" s="478"/>
      <c r="J141" s="478"/>
      <c r="K141" s="478"/>
      <c r="L141" s="478"/>
      <c r="M141" s="478"/>
      <c r="N141" s="478"/>
      <c r="P141" s="479"/>
    </row>
    <row r="142" spans="1:34" s="15" customFormat="1" ht="14.1" customHeight="1">
      <c r="A142" s="429"/>
      <c r="D142" s="477"/>
      <c r="F142" s="478"/>
      <c r="G142" s="480"/>
      <c r="H142" s="481"/>
      <c r="I142" s="481"/>
      <c r="J142" s="481"/>
      <c r="K142" s="481"/>
      <c r="L142" s="481"/>
      <c r="M142" s="481"/>
      <c r="N142" s="481"/>
      <c r="P142" s="482"/>
    </row>
    <row r="143" spans="1:34" s="15" customFormat="1" ht="14.1" customHeight="1">
      <c r="A143" s="427"/>
      <c r="B143" s="483" t="s">
        <v>13583</v>
      </c>
      <c r="C143" s="483" t="s">
        <v>13584</v>
      </c>
      <c r="D143" s="484" t="s">
        <v>13585</v>
      </c>
      <c r="E143" s="485"/>
      <c r="F143" s="486" t="s">
        <v>13586</v>
      </c>
      <c r="G143" s="487" t="e">
        <v>#NAME?</v>
      </c>
      <c r="H143" s="486" t="s">
        <v>13575</v>
      </c>
      <c r="I143" s="486" t="s">
        <v>13576</v>
      </c>
      <c r="J143" s="486" t="s">
        <v>13577</v>
      </c>
      <c r="K143" s="486" t="s">
        <v>13578</v>
      </c>
      <c r="L143" s="486" t="s">
        <v>13579</v>
      </c>
      <c r="M143" s="486" t="s">
        <v>13580</v>
      </c>
      <c r="N143" s="486" t="s">
        <v>13581</v>
      </c>
      <c r="O143" s="488"/>
      <c r="P143" s="487" t="e">
        <v>#NAME?</v>
      </c>
      <c r="Q143" s="486" t="s">
        <v>13587</v>
      </c>
      <c r="R143" s="486" t="s">
        <v>13588</v>
      </c>
      <c r="S143" s="486" t="s">
        <v>13589</v>
      </c>
      <c r="T143" s="486" t="s">
        <v>13590</v>
      </c>
      <c r="U143" s="488"/>
      <c r="V143" s="488"/>
      <c r="W143" s="488"/>
      <c r="X143" s="488"/>
      <c r="Y143" s="488"/>
      <c r="Z143" s="488"/>
      <c r="AA143" s="488"/>
      <c r="AB143" s="488"/>
      <c r="AC143" s="488"/>
      <c r="AD143" s="488"/>
      <c r="AE143" s="488"/>
      <c r="AF143" s="488"/>
      <c r="AG143" s="488"/>
      <c r="AH143" s="488"/>
    </row>
    <row r="144" spans="1:34" s="15" customFormat="1" ht="14.1" customHeight="1">
      <c r="A144" s="427"/>
      <c r="B144" s="489" t="s">
        <v>13591</v>
      </c>
      <c r="C144" s="489" t="s">
        <v>13592</v>
      </c>
      <c r="D144" s="490" t="s">
        <v>13593</v>
      </c>
      <c r="E144" s="491"/>
      <c r="F144" s="492" t="str">
        <f ca="1">IF(ISNUMBER(_xll.BDP(D127, C144,"EQY_CONSOLIDATED="&amp;E140)),_xll.BDP(D127, C144,"EQY_CONSOLIDATED="&amp;E140), "-")</f>
        <v>-</v>
      </c>
      <c r="G144" s="492">
        <v>3021.2220000000002</v>
      </c>
      <c r="H144" s="492">
        <v>3732.1619999999998</v>
      </c>
      <c r="I144" s="492">
        <v>3680.7020000000002</v>
      </c>
      <c r="J144" s="492">
        <v>7357.4380000000001</v>
      </c>
      <c r="K144" s="492">
        <v>3572.5390000000002</v>
      </c>
      <c r="L144" s="492">
        <v>4716.5609999999997</v>
      </c>
      <c r="M144" s="492">
        <v>3235.0819999999999</v>
      </c>
      <c r="N144" s="493">
        <v>9199.2639999999992</v>
      </c>
      <c r="O144" s="494"/>
      <c r="P144" s="495">
        <v>18881.62</v>
      </c>
      <c r="Q144" s="495">
        <v>21614.761999999999</v>
      </c>
      <c r="R144" s="495">
        <v>17856.882000000001</v>
      </c>
      <c r="S144" s="495">
        <v>20466.86</v>
      </c>
      <c r="T144" s="495">
        <v>28402.273000000001</v>
      </c>
      <c r="U144" s="496"/>
      <c r="V144" s="496"/>
      <c r="W144" s="496"/>
      <c r="X144" s="496"/>
      <c r="Y144" s="496"/>
      <c r="Z144" s="496"/>
      <c r="AA144" s="496"/>
      <c r="AB144" s="496"/>
      <c r="AC144" s="496"/>
      <c r="AD144" s="496"/>
      <c r="AE144" s="496"/>
      <c r="AF144" s="496"/>
      <c r="AG144" s="496"/>
      <c r="AH144" s="496"/>
    </row>
    <row r="145" spans="1:34" s="501" customFormat="1" ht="14.1" customHeight="1">
      <c r="A145" s="427"/>
      <c r="B145" s="489" t="s">
        <v>13594</v>
      </c>
      <c r="C145" s="489" t="s">
        <v>13595</v>
      </c>
      <c r="D145" s="428" t="s">
        <v>13596</v>
      </c>
      <c r="E145" s="15"/>
      <c r="F145" s="495" t="str">
        <f ca="1">IF(ISNUMBER(_xll.BDP(D127, C145,"EQY_CONSOLIDATED="&amp;E140)),_xll.BDP(D127, C145,"EQY_CONSOLIDATED="&amp;E140), "-")</f>
        <v>-</v>
      </c>
      <c r="G145" s="495">
        <v>1949.6379999999999</v>
      </c>
      <c r="H145" s="495">
        <v>2495.259</v>
      </c>
      <c r="I145" s="495">
        <v>2051.277</v>
      </c>
      <c r="J145" s="495">
        <v>4247.5259999999998</v>
      </c>
      <c r="K145" s="495">
        <v>1582.0229999999999</v>
      </c>
      <c r="L145" s="495">
        <v>2820.4110000000001</v>
      </c>
      <c r="M145" s="495">
        <v>1773.5419999999999</v>
      </c>
      <c r="N145" s="495">
        <v>2480.6030000000001</v>
      </c>
      <c r="O145" s="497"/>
      <c r="P145" s="498">
        <v>10423.502</v>
      </c>
      <c r="Q145" s="498">
        <v>6268.7709999999997</v>
      </c>
      <c r="R145" s="499">
        <v>4607.933</v>
      </c>
      <c r="S145" s="499">
        <v>9185.2549999999992</v>
      </c>
      <c r="T145" s="499">
        <v>11185.098</v>
      </c>
      <c r="U145" s="500"/>
      <c r="V145" s="500"/>
      <c r="W145" s="500"/>
      <c r="X145" s="500"/>
      <c r="Y145" s="500"/>
      <c r="Z145" s="500"/>
      <c r="AA145" s="500"/>
      <c r="AB145" s="500"/>
      <c r="AC145" s="500"/>
      <c r="AD145" s="500"/>
      <c r="AE145" s="500"/>
      <c r="AF145" s="500"/>
      <c r="AG145" s="500"/>
      <c r="AH145" s="500"/>
    </row>
    <row r="146" spans="1:34" s="15" customFormat="1" ht="14.1" customHeight="1">
      <c r="A146" s="427"/>
      <c r="B146" s="489" t="s">
        <v>13597</v>
      </c>
      <c r="C146" s="489" t="s">
        <v>13598</v>
      </c>
      <c r="D146" s="428" t="s">
        <v>13599</v>
      </c>
      <c r="F146" s="495" t="str">
        <f ca="1">IF(ISNUMBER(_xll.BDP(D127, C146,"EQY_CONSOLIDATED="&amp;E140)),_xll.BDP(D127, C146,"EQY_CONSOLIDATED="&amp;E140), "-")</f>
        <v>-</v>
      </c>
      <c r="G146" s="495">
        <v>2184.5419999999999</v>
      </c>
      <c r="H146" s="495">
        <v>1950.0429999999999</v>
      </c>
      <c r="I146" s="495">
        <v>2026.6969999999999</v>
      </c>
      <c r="J146" s="495">
        <v>2279.7910000000002</v>
      </c>
      <c r="K146" s="495">
        <v>2077.2109999999998</v>
      </c>
      <c r="L146" s="495">
        <v>1366.4960000000001</v>
      </c>
      <c r="M146" s="495">
        <v>1705.3520000000001</v>
      </c>
      <c r="N146" s="495">
        <v>2659.4760000000001</v>
      </c>
      <c r="O146" s="502"/>
      <c r="P146" s="495">
        <v>7428.85</v>
      </c>
      <c r="Q146" s="495">
        <v>8172.1279999999997</v>
      </c>
      <c r="R146" s="495">
        <v>9133.5759999999991</v>
      </c>
      <c r="S146" s="495">
        <v>8212.0660000000007</v>
      </c>
      <c r="T146" s="495">
        <v>7041.625</v>
      </c>
      <c r="U146" s="500"/>
      <c r="V146" s="500"/>
      <c r="W146" s="500"/>
      <c r="X146" s="500"/>
      <c r="Y146" s="500"/>
      <c r="Z146" s="500"/>
      <c r="AA146" s="500"/>
      <c r="AB146" s="500"/>
      <c r="AC146" s="500"/>
      <c r="AD146" s="500"/>
      <c r="AE146" s="500"/>
      <c r="AF146" s="500"/>
      <c r="AG146" s="500"/>
      <c r="AH146" s="500"/>
    </row>
    <row r="147" spans="1:34" s="15" customFormat="1" ht="14.1" customHeight="1">
      <c r="A147" s="427"/>
      <c r="B147" s="489" t="s">
        <v>13600</v>
      </c>
      <c r="C147" s="489" t="s">
        <v>13601</v>
      </c>
      <c r="D147" s="490" t="s">
        <v>13602</v>
      </c>
      <c r="E147" s="491"/>
      <c r="F147" s="492" t="str">
        <f ca="1">IF(ISNUMBER(_xll.BDP(D127, C147,"EQY_CONSOLIDATED="&amp;E140)),_xll.BDP(D127, C147,"EQY_CONSOLIDATED="&amp;E140), "-")</f>
        <v>-</v>
      </c>
      <c r="G147" s="492">
        <v>-234.904</v>
      </c>
      <c r="H147" s="492">
        <v>545.21600000000001</v>
      </c>
      <c r="I147" s="492">
        <v>24.58</v>
      </c>
      <c r="J147" s="492">
        <v>1967.7349999999999</v>
      </c>
      <c r="K147" s="492">
        <v>-495.18799999999999</v>
      </c>
      <c r="L147" s="492">
        <v>1453.915</v>
      </c>
      <c r="M147" s="492">
        <v>68.19</v>
      </c>
      <c r="N147" s="493">
        <v>-178.87299999999999</v>
      </c>
      <c r="O147" s="494"/>
      <c r="P147" s="492">
        <v>2994.652</v>
      </c>
      <c r="Q147" s="492">
        <v>-1903.357</v>
      </c>
      <c r="R147" s="492">
        <v>-4525.643</v>
      </c>
      <c r="S147" s="492">
        <v>973.18899999999996</v>
      </c>
      <c r="T147" s="492">
        <v>4143.473</v>
      </c>
      <c r="U147" s="496"/>
      <c r="V147" s="496"/>
      <c r="W147" s="496"/>
      <c r="X147" s="496"/>
      <c r="Y147" s="496"/>
      <c r="Z147" s="496"/>
      <c r="AA147" s="496"/>
      <c r="AB147" s="496"/>
      <c r="AC147" s="496"/>
      <c r="AD147" s="496"/>
      <c r="AE147" s="496"/>
      <c r="AF147" s="496"/>
      <c r="AG147" s="496"/>
      <c r="AH147" s="496"/>
    </row>
    <row r="148" spans="1:34" s="15" customFormat="1" ht="14.1" customHeight="1">
      <c r="A148" s="427"/>
      <c r="B148" s="489" t="s">
        <v>13603</v>
      </c>
      <c r="C148" s="489" t="s">
        <v>13604</v>
      </c>
      <c r="D148" s="428" t="s">
        <v>13605</v>
      </c>
      <c r="F148" s="495" t="str">
        <f ca="1">IF(ISNUMBER(_xll.BDP(D127, C148,"EQY_CONSOLIDATED="&amp;E140)),_xll.BDP(D127, C148,"EQY_CONSOLIDATED="&amp;E140), "-")</f>
        <v>-</v>
      </c>
      <c r="G148" s="495">
        <v>-229.113</v>
      </c>
      <c r="H148" s="495">
        <v>-2306.4119999999998</v>
      </c>
      <c r="I148" s="495">
        <v>298.89400000000001</v>
      </c>
      <c r="J148" s="495">
        <v>1713.866</v>
      </c>
      <c r="K148" s="495">
        <v>-785.37199999999996</v>
      </c>
      <c r="L148" s="495">
        <v>-305.26100000000002</v>
      </c>
      <c r="M148" s="495">
        <v>-312.25400000000002</v>
      </c>
      <c r="N148" s="495">
        <v>-20543.735499999999</v>
      </c>
      <c r="O148" s="494"/>
      <c r="P148" s="495">
        <v>310.98</v>
      </c>
      <c r="Q148" s="495">
        <v>-23298.353500000001</v>
      </c>
      <c r="R148" s="495">
        <v>-7323.585</v>
      </c>
      <c r="S148" s="495">
        <v>821.79700000000003</v>
      </c>
      <c r="T148" s="495">
        <v>3592.52</v>
      </c>
      <c r="U148" s="496"/>
      <c r="V148" s="496"/>
      <c r="W148" s="496"/>
      <c r="X148" s="496"/>
      <c r="Y148" s="496"/>
      <c r="Z148" s="496"/>
      <c r="AA148" s="496"/>
      <c r="AB148" s="496"/>
      <c r="AC148" s="496"/>
      <c r="AD148" s="496"/>
      <c r="AE148" s="496"/>
      <c r="AF148" s="496"/>
      <c r="AG148" s="496"/>
      <c r="AH148" s="496"/>
    </row>
    <row r="149" spans="1:34" s="15" customFormat="1" ht="14.1" customHeight="1">
      <c r="A149" s="427"/>
      <c r="B149" s="489" t="s">
        <v>13606</v>
      </c>
      <c r="C149" s="489" t="s">
        <v>13607</v>
      </c>
      <c r="D149" s="428" t="s">
        <v>13608</v>
      </c>
      <c r="F149" s="495" t="str">
        <f ca="1">IF(ISNUMBER(_xll.BDP(D127, C149,"EQY_CONSOLIDATED="&amp;E140)),_xll.BDP(D127, C149,"EQY_CONSOLIDATED="&amp;E140), "-")</f>
        <v>-</v>
      </c>
      <c r="G149" s="495">
        <v>-229.113</v>
      </c>
      <c r="H149" s="495">
        <v>-2306.4119999999998</v>
      </c>
      <c r="I149" s="495">
        <v>298.89400000000001</v>
      </c>
      <c r="J149" s="495">
        <v>1961.682</v>
      </c>
      <c r="K149" s="495">
        <v>-785.37199999999996</v>
      </c>
      <c r="L149" s="495">
        <v>-305.26100000000002</v>
      </c>
      <c r="M149" s="495">
        <v>-312.25400000000002</v>
      </c>
      <c r="N149" s="495">
        <v>-21206.6397</v>
      </c>
      <c r="O149" s="494"/>
      <c r="P149" s="495">
        <v>558.79600000000005</v>
      </c>
      <c r="Q149" s="495">
        <v>-23612.012500000001</v>
      </c>
      <c r="R149" s="495">
        <v>-6831.03</v>
      </c>
      <c r="S149" s="495">
        <v>1475.663</v>
      </c>
      <c r="T149" s="495">
        <v>3015.4969999999998</v>
      </c>
      <c r="U149" s="496"/>
      <c r="V149" s="496"/>
      <c r="W149" s="496"/>
      <c r="X149" s="496"/>
      <c r="Y149" s="496"/>
      <c r="Z149" s="496"/>
      <c r="AA149" s="496"/>
      <c r="AB149" s="496"/>
      <c r="AC149" s="496"/>
      <c r="AD149" s="496"/>
      <c r="AE149" s="496"/>
      <c r="AF149" s="496"/>
      <c r="AG149" s="496"/>
      <c r="AH149" s="496"/>
    </row>
    <row r="150" spans="1:34" s="15" customFormat="1" ht="14.1" customHeight="1">
      <c r="A150" s="427"/>
      <c r="B150" s="489" t="s">
        <v>13609</v>
      </c>
      <c r="C150" s="489" t="s">
        <v>13610</v>
      </c>
      <c r="D150" s="490" t="s">
        <v>13611</v>
      </c>
      <c r="E150" s="491"/>
      <c r="F150" s="492" t="str">
        <f ca="1">IF(ISNUMBER(_xll.BDP(D127, C150,"EQY_CONSOLIDATED="&amp;E140)),_xll.BDP(D127, C150,"EQY_CONSOLIDATED="&amp;E140), "-")</f>
        <v>-</v>
      </c>
      <c r="G150" s="492">
        <v>-229.113</v>
      </c>
      <c r="H150" s="492">
        <v>-2306.4119999999998</v>
      </c>
      <c r="I150" s="492">
        <v>298.89400000000001</v>
      </c>
      <c r="J150" s="492">
        <v>1961.682</v>
      </c>
      <c r="K150" s="492">
        <v>-785.37199999999996</v>
      </c>
      <c r="L150" s="492">
        <v>-305.26100000000002</v>
      </c>
      <c r="M150" s="492">
        <v>-312.25400000000002</v>
      </c>
      <c r="N150" s="493">
        <v>-21206.6397</v>
      </c>
      <c r="O150" s="503"/>
      <c r="P150" s="492">
        <v>558.79600000000005</v>
      </c>
      <c r="Q150" s="492">
        <v>-23612.012500000001</v>
      </c>
      <c r="R150" s="492">
        <v>-6831.03</v>
      </c>
      <c r="S150" s="492">
        <v>1475.663</v>
      </c>
      <c r="T150" s="492">
        <v>3015.4969999999998</v>
      </c>
      <c r="U150" s="496"/>
      <c r="V150" s="496"/>
      <c r="W150" s="496"/>
      <c r="X150" s="496"/>
      <c r="Y150" s="496"/>
      <c r="Z150" s="496"/>
      <c r="AA150" s="496"/>
      <c r="AB150" s="496"/>
      <c r="AC150" s="496"/>
      <c r="AD150" s="496"/>
      <c r="AE150" s="496"/>
      <c r="AF150" s="496"/>
      <c r="AG150" s="496"/>
      <c r="AH150" s="496"/>
    </row>
    <row r="151" spans="1:34" s="15" customFormat="1" ht="14.1" customHeight="1">
      <c r="A151" s="427"/>
      <c r="B151" s="489" t="s">
        <v>13612</v>
      </c>
      <c r="C151" s="504" t="s">
        <v>13613</v>
      </c>
      <c r="D151" s="490" t="s">
        <v>13612</v>
      </c>
      <c r="E151" s="491"/>
      <c r="F151" s="492" t="str">
        <f ca="1">IF(ISNUMBER(_xll.BDP(D127, C151,"EQY_CONSOLIDATED="&amp;E140)),_xll.BDP(D127, C151,"EQY_CONSOLIDATED="&amp;E140), "-")</f>
        <v>-</v>
      </c>
      <c r="G151" s="492">
        <v>123.02249999999999</v>
      </c>
      <c r="H151" s="492">
        <v>900.13149999999996</v>
      </c>
      <c r="I151" s="492">
        <v>342.62599999999998</v>
      </c>
      <c r="J151" s="492">
        <v>2307.4326000000001</v>
      </c>
      <c r="K151" s="492">
        <v>-303.43520000000001</v>
      </c>
      <c r="L151" s="492">
        <v>1767.5152</v>
      </c>
      <c r="M151" s="492">
        <v>399.56299999999999</v>
      </c>
      <c r="N151" s="493">
        <v>438.33330000000001</v>
      </c>
      <c r="O151" s="503"/>
      <c r="P151" s="492">
        <v>4171.0756000000001</v>
      </c>
      <c r="Q151" s="492">
        <v>-318.35300000000001</v>
      </c>
      <c r="R151" s="492">
        <v>-3173.1714999999999</v>
      </c>
      <c r="S151" s="492">
        <v>1956.0825</v>
      </c>
      <c r="T151" s="492">
        <v>4948.99</v>
      </c>
      <c r="U151" s="496"/>
      <c r="V151" s="496"/>
      <c r="W151" s="496"/>
      <c r="X151" s="496"/>
      <c r="Y151" s="496"/>
      <c r="Z151" s="496"/>
      <c r="AA151" s="496"/>
      <c r="AB151" s="496"/>
      <c r="AC151" s="496"/>
      <c r="AD151" s="496"/>
      <c r="AE151" s="496"/>
      <c r="AF151" s="496"/>
      <c r="AG151" s="496"/>
      <c r="AH151" s="496"/>
    </row>
    <row r="152" spans="1:34" s="15" customFormat="1" ht="14.1" customHeight="1">
      <c r="A152" s="427"/>
      <c r="B152" s="489" t="s">
        <v>13614</v>
      </c>
      <c r="C152" s="489" t="s">
        <v>13615</v>
      </c>
      <c r="D152" s="428" t="s">
        <v>13616</v>
      </c>
      <c r="F152" s="495" t="str">
        <f ca="1">IF(ISNUMBER(_xll.BDP(D127, C152,"EQY_CONSOLIDATED="&amp;E140)),_xll.BDP(D127, C152,"EQY_CONSOLIDATED="&amp;E140), "-")</f>
        <v>-</v>
      </c>
      <c r="G152" s="495">
        <v>-5.0026999999999999</v>
      </c>
      <c r="H152" s="495">
        <v>-58.783799999999999</v>
      </c>
      <c r="I152" s="495">
        <v>3.0028999999999999</v>
      </c>
      <c r="J152" s="495">
        <v>45.235500000000002</v>
      </c>
      <c r="K152" s="495">
        <v>-22</v>
      </c>
      <c r="L152" s="495">
        <v>33.9039</v>
      </c>
      <c r="M152" s="495">
        <v>-3.0004</v>
      </c>
      <c r="N152" s="495">
        <v>-464.77120000000002</v>
      </c>
      <c r="O152" s="502"/>
      <c r="P152" s="495">
        <v>55.139000000000003</v>
      </c>
      <c r="Q152" s="495">
        <v>-542.49009999999998</v>
      </c>
      <c r="R152" s="495">
        <v>-169.80340000000001</v>
      </c>
      <c r="S152" s="495">
        <v>37.387300000000003</v>
      </c>
      <c r="T152" s="495">
        <v>117.1429</v>
      </c>
      <c r="U152" s="500"/>
      <c r="V152" s="500"/>
      <c r="W152" s="500"/>
      <c r="X152" s="500"/>
      <c r="Y152" s="500"/>
      <c r="Z152" s="500"/>
      <c r="AA152" s="500"/>
      <c r="AB152" s="500"/>
      <c r="AC152" s="500"/>
      <c r="AD152" s="500"/>
      <c r="AE152" s="500"/>
      <c r="AF152" s="500"/>
      <c r="AG152" s="500"/>
      <c r="AH152" s="500"/>
    </row>
    <row r="153" spans="1:34" s="15" customFormat="1" ht="14.1" customHeight="1">
      <c r="A153" s="427"/>
      <c r="B153" s="489" t="s">
        <v>13617</v>
      </c>
      <c r="C153" s="489" t="s">
        <v>13618</v>
      </c>
      <c r="D153" s="428" t="s">
        <v>13619</v>
      </c>
      <c r="F153" s="495" t="str">
        <f ca="1">IF(ISNUMBER(_xll.BDP(D127, C153,"EQY_CONSOLIDATED="&amp;E140)),_xll.BDP(D127, C153,"EQY_CONSOLIDATED="&amp;E140), "-")</f>
        <v>-</v>
      </c>
      <c r="G153" s="495">
        <v>-5</v>
      </c>
      <c r="H153" s="495">
        <v>-60</v>
      </c>
      <c r="I153" s="495">
        <v>8</v>
      </c>
      <c r="J153" s="495">
        <v>53</v>
      </c>
      <c r="K153" s="495">
        <v>-22</v>
      </c>
      <c r="L153" s="495">
        <v>-8</v>
      </c>
      <c r="M153" s="495">
        <v>-9</v>
      </c>
      <c r="N153" s="495">
        <v>-581.84209999999996</v>
      </c>
      <c r="O153" s="502"/>
      <c r="P153" s="495">
        <v>15</v>
      </c>
      <c r="Q153" s="495">
        <v>-672</v>
      </c>
      <c r="R153" s="495">
        <v>-203</v>
      </c>
      <c r="S153" s="495">
        <v>48.571399999999997</v>
      </c>
      <c r="T153" s="495">
        <v>117.1429</v>
      </c>
      <c r="U153" s="500"/>
      <c r="V153" s="500"/>
      <c r="W153" s="500"/>
      <c r="X153" s="500"/>
      <c r="Y153" s="500"/>
      <c r="Z153" s="500"/>
      <c r="AA153" s="500"/>
      <c r="AB153" s="500"/>
      <c r="AC153" s="500"/>
      <c r="AD153" s="500"/>
      <c r="AE153" s="500"/>
      <c r="AF153" s="500"/>
      <c r="AG153" s="500"/>
      <c r="AH153" s="500"/>
    </row>
    <row r="154" spans="1:34" s="15" customFormat="1" ht="14.1" customHeight="1">
      <c r="A154" s="427"/>
      <c r="B154" s="489" t="s">
        <v>13620</v>
      </c>
      <c r="C154" s="489" t="s">
        <v>13621</v>
      </c>
      <c r="D154" s="428" t="s">
        <v>13622</v>
      </c>
      <c r="F154" s="495" t="str">
        <f ca="1">IF(ISNUMBER(_xll.BDP(D127, C154,"EQY_CONSOLIDATED="&amp;E140)),_xll.BDP(D127, C154,"EQY_CONSOLIDATED="&amp;E140), "-")</f>
        <v>-</v>
      </c>
      <c r="G154" s="495">
        <v>-5.0026999999999999</v>
      </c>
      <c r="H154" s="495">
        <v>-58.783799999999999</v>
      </c>
      <c r="I154" s="495">
        <v>3.0028999999999999</v>
      </c>
      <c r="J154" s="495">
        <v>45.235500000000002</v>
      </c>
      <c r="K154" s="495">
        <v>-22</v>
      </c>
      <c r="L154" s="495">
        <v>33.9039</v>
      </c>
      <c r="M154" s="495">
        <v>-3.0004</v>
      </c>
      <c r="N154" s="495">
        <v>-464.77120000000002</v>
      </c>
      <c r="O154" s="502"/>
      <c r="P154" s="495">
        <v>55.139000000000003</v>
      </c>
      <c r="Q154" s="495">
        <v>-542.49009999999998</v>
      </c>
      <c r="R154" s="495">
        <v>-169.80340000000001</v>
      </c>
      <c r="S154" s="495">
        <v>37.387300000000003</v>
      </c>
      <c r="T154" s="495">
        <v>110.47620000000001</v>
      </c>
      <c r="U154" s="500"/>
      <c r="V154" s="500"/>
      <c r="W154" s="500"/>
      <c r="X154" s="500"/>
      <c r="Y154" s="500"/>
      <c r="Z154" s="500"/>
      <c r="AA154" s="500"/>
      <c r="AB154" s="500"/>
      <c r="AC154" s="500"/>
      <c r="AD154" s="500"/>
      <c r="AE154" s="500"/>
      <c r="AF154" s="500"/>
      <c r="AG154" s="500"/>
      <c r="AH154" s="500"/>
    </row>
    <row r="155" spans="1:34" s="15" customFormat="1" ht="14.1" customHeight="1">
      <c r="A155" s="427"/>
      <c r="B155" s="489" t="s">
        <v>13623</v>
      </c>
      <c r="C155" s="489" t="s">
        <v>13624</v>
      </c>
      <c r="D155" s="428" t="s">
        <v>13625</v>
      </c>
      <c r="F155" s="495" t="str">
        <f ca="1">IF(ISNUMBER(_xll.BDP(D127, C155,"EQY_CONSOLIDATED="&amp;E140)),_xll.BDP(D127, C155,"EQY_CONSOLIDATED="&amp;E140), "-")</f>
        <v>-</v>
      </c>
      <c r="G155" s="495">
        <v>-5</v>
      </c>
      <c r="H155" s="495">
        <v>-60</v>
      </c>
      <c r="I155" s="495">
        <v>8</v>
      </c>
      <c r="J155" s="495">
        <v>53</v>
      </c>
      <c r="K155" s="495">
        <v>-22</v>
      </c>
      <c r="L155" s="495">
        <v>-8</v>
      </c>
      <c r="M155" s="495">
        <v>-9</v>
      </c>
      <c r="N155" s="495">
        <v>-581.84209999999996</v>
      </c>
      <c r="O155" s="502"/>
      <c r="P155" s="495">
        <v>15</v>
      </c>
      <c r="Q155" s="495">
        <v>-672</v>
      </c>
      <c r="R155" s="495">
        <v>-203</v>
      </c>
      <c r="S155" s="495">
        <v>48.571399999999997</v>
      </c>
      <c r="T155" s="495">
        <v>110.47620000000001</v>
      </c>
      <c r="U155" s="500"/>
      <c r="V155" s="500"/>
      <c r="W155" s="500"/>
      <c r="X155" s="500"/>
      <c r="Y155" s="500"/>
      <c r="Z155" s="500"/>
      <c r="AA155" s="500"/>
      <c r="AB155" s="500"/>
      <c r="AC155" s="500"/>
      <c r="AD155" s="500"/>
      <c r="AE155" s="500"/>
      <c r="AF155" s="500"/>
      <c r="AG155" s="500"/>
      <c r="AH155" s="500"/>
    </row>
    <row r="156" spans="1:34" s="15" customFormat="1" ht="14.1" customHeight="1">
      <c r="A156" s="427"/>
      <c r="F156" s="464"/>
      <c r="G156" s="464"/>
      <c r="H156" s="464"/>
      <c r="I156" s="464"/>
      <c r="J156" s="464"/>
      <c r="K156" s="464"/>
      <c r="L156" s="464"/>
      <c r="M156" s="464"/>
      <c r="N156" s="464"/>
    </row>
    <row r="157" spans="1:34" s="15" customFormat="1" ht="14.1" customHeight="1">
      <c r="A157" s="427"/>
      <c r="F157" s="464"/>
      <c r="G157" s="505"/>
      <c r="H157" s="506"/>
      <c r="I157" s="506"/>
      <c r="J157" s="464"/>
      <c r="K157" s="464"/>
      <c r="L157" s="464"/>
      <c r="M157" s="464"/>
      <c r="N157" s="464"/>
      <c r="P157" s="507"/>
    </row>
    <row r="158" spans="1:34" s="15" customFormat="1" ht="14.1" customHeight="1">
      <c r="A158" s="427"/>
      <c r="D158" s="484" t="s">
        <v>13626</v>
      </c>
      <c r="E158" s="485"/>
      <c r="F158" s="486" t="s">
        <v>13627</v>
      </c>
      <c r="G158" s="487" t="e">
        <v>#NAME?</v>
      </c>
      <c r="H158" s="486" t="s">
        <v>13575</v>
      </c>
      <c r="I158" s="486" t="s">
        <v>13576</v>
      </c>
      <c r="J158" s="486" t="s">
        <v>13577</v>
      </c>
      <c r="K158" s="486" t="s">
        <v>13578</v>
      </c>
      <c r="L158" s="486" t="s">
        <v>13579</v>
      </c>
      <c r="M158" s="486" t="s">
        <v>13580</v>
      </c>
      <c r="N158" s="486" t="s">
        <v>13581</v>
      </c>
      <c r="O158" s="488"/>
      <c r="P158" s="487" t="e">
        <v>#NAME?</v>
      </c>
      <c r="Q158" s="486" t="s">
        <v>13587</v>
      </c>
      <c r="R158" s="486" t="s">
        <v>13588</v>
      </c>
      <c r="S158" s="486" t="s">
        <v>13589</v>
      </c>
      <c r="T158" s="486" t="s">
        <v>13590</v>
      </c>
      <c r="U158" s="488"/>
      <c r="V158" s="488"/>
      <c r="W158" s="488"/>
      <c r="X158" s="488"/>
      <c r="Y158" s="488"/>
      <c r="Z158" s="488"/>
      <c r="AA158" s="488"/>
      <c r="AB158" s="488"/>
      <c r="AC158" s="488"/>
      <c r="AD158" s="488"/>
      <c r="AE158" s="488"/>
      <c r="AF158" s="488"/>
      <c r="AG158" s="488"/>
      <c r="AH158" s="488"/>
    </row>
    <row r="159" spans="1:34" s="15" customFormat="1" ht="14.1" customHeight="1">
      <c r="A159" s="427"/>
      <c r="B159" s="489" t="s">
        <v>13628</v>
      </c>
      <c r="D159" s="428" t="s">
        <v>13629</v>
      </c>
      <c r="F159" s="495">
        <f>G159</f>
        <v>27322.630300000001</v>
      </c>
      <c r="G159" s="495">
        <v>27322.630300000001</v>
      </c>
      <c r="H159" s="495">
        <v>13106.0635</v>
      </c>
      <c r="I159" s="495">
        <v>12488.903700000001</v>
      </c>
      <c r="J159" s="495">
        <v>16300.9049</v>
      </c>
      <c r="K159" s="495">
        <v>13070.506600000001</v>
      </c>
      <c r="L159" s="495">
        <v>11842.8851</v>
      </c>
      <c r="M159" s="495">
        <v>14886.7948</v>
      </c>
      <c r="N159" s="495">
        <v>16401.063099999999</v>
      </c>
      <c r="O159" s="508"/>
      <c r="P159" s="495">
        <v>16300.9049</v>
      </c>
      <c r="Q159" s="495">
        <v>16401.063099999999</v>
      </c>
      <c r="R159" s="495">
        <v>20780.352299999999</v>
      </c>
      <c r="S159" s="495">
        <v>25295.455600000001</v>
      </c>
      <c r="T159" s="495">
        <v>30643.515599999999</v>
      </c>
      <c r="U159" s="496"/>
      <c r="V159" s="496"/>
      <c r="W159" s="496"/>
      <c r="X159" s="496"/>
      <c r="Y159" s="496"/>
      <c r="Z159" s="496"/>
      <c r="AA159" s="496"/>
      <c r="AB159" s="496"/>
      <c r="AC159" s="496"/>
      <c r="AD159" s="496"/>
      <c r="AE159" s="496"/>
      <c r="AF159" s="496"/>
      <c r="AG159" s="496"/>
      <c r="AH159" s="496"/>
    </row>
    <row r="160" spans="1:34" s="15" customFormat="1" ht="14.1" customHeight="1">
      <c r="A160" s="427"/>
      <c r="B160" s="489" t="s">
        <v>13630</v>
      </c>
      <c r="C160" s="465"/>
      <c r="D160" s="428" t="s">
        <v>13631</v>
      </c>
      <c r="F160" s="495">
        <f t="shared" ref="F160:F173" si="23">G160</f>
        <v>33730.681700000001</v>
      </c>
      <c r="G160" s="495">
        <v>33730.681700000001</v>
      </c>
      <c r="H160" s="495">
        <v>33707.1512</v>
      </c>
      <c r="I160" s="495">
        <v>31768.417700000002</v>
      </c>
      <c r="J160" s="495">
        <v>30751.673500000001</v>
      </c>
      <c r="K160" s="495">
        <v>28300.460200000001</v>
      </c>
      <c r="L160" s="495">
        <v>28333.325799999999</v>
      </c>
      <c r="M160" s="495">
        <v>28079.202499999999</v>
      </c>
      <c r="N160" s="495">
        <v>28361.080699999999</v>
      </c>
      <c r="O160" s="508"/>
      <c r="P160" s="495">
        <v>30751.673500000001</v>
      </c>
      <c r="Q160" s="495">
        <v>28361.080699999999</v>
      </c>
      <c r="R160" s="495">
        <v>46712.268900000003</v>
      </c>
      <c r="S160" s="495">
        <v>40164.732600000003</v>
      </c>
      <c r="T160" s="495">
        <v>36576.972300000001</v>
      </c>
      <c r="U160" s="496"/>
      <c r="V160" s="496"/>
      <c r="W160" s="496"/>
      <c r="X160" s="496"/>
      <c r="Y160" s="496"/>
      <c r="Z160" s="496"/>
      <c r="AA160" s="496"/>
      <c r="AB160" s="496"/>
      <c r="AC160" s="496"/>
      <c r="AD160" s="496"/>
      <c r="AE160" s="496"/>
      <c r="AF160" s="496"/>
      <c r="AG160" s="496"/>
      <c r="AH160" s="496"/>
    </row>
    <row r="161" spans="1:34" s="15" customFormat="1" ht="14.1" customHeight="1">
      <c r="A161" s="427"/>
      <c r="B161" s="489" t="s">
        <v>13632</v>
      </c>
      <c r="C161" s="465"/>
      <c r="D161" s="428" t="s">
        <v>13633</v>
      </c>
      <c r="F161" s="495">
        <f t="shared" si="23"/>
        <v>61053.311999999998</v>
      </c>
      <c r="G161" s="495">
        <v>61053.311999999998</v>
      </c>
      <c r="H161" s="495">
        <v>46813.214699999997</v>
      </c>
      <c r="I161" s="495">
        <v>44257.321400000001</v>
      </c>
      <c r="J161" s="495">
        <v>47052.578399999999</v>
      </c>
      <c r="K161" s="495">
        <v>41370.966800000002</v>
      </c>
      <c r="L161" s="495">
        <v>40176.210899999998</v>
      </c>
      <c r="M161" s="495">
        <v>42965.9974</v>
      </c>
      <c r="N161" s="495">
        <v>44762.143799999998</v>
      </c>
      <c r="O161" s="508"/>
      <c r="P161" s="495">
        <v>47052.578399999999</v>
      </c>
      <c r="Q161" s="495">
        <v>44762.143799999998</v>
      </c>
      <c r="R161" s="495">
        <v>67492.621100000004</v>
      </c>
      <c r="S161" s="495">
        <v>65460.188199999997</v>
      </c>
      <c r="T161" s="495">
        <v>67220.487899999993</v>
      </c>
      <c r="U161" s="496"/>
      <c r="V161" s="496"/>
      <c r="W161" s="496"/>
      <c r="X161" s="496"/>
      <c r="Y161" s="496"/>
      <c r="Z161" s="496"/>
      <c r="AA161" s="496"/>
      <c r="AB161" s="496"/>
      <c r="AC161" s="496"/>
      <c r="AD161" s="496"/>
      <c r="AE161" s="496"/>
      <c r="AF161" s="496"/>
      <c r="AG161" s="496"/>
      <c r="AH161" s="496"/>
    </row>
    <row r="162" spans="1:34" s="15" customFormat="1" ht="14.1" customHeight="1">
      <c r="A162" s="427"/>
      <c r="B162" s="489" t="s">
        <v>13634</v>
      </c>
      <c r="C162" s="465"/>
      <c r="D162" s="428" t="s">
        <v>13635</v>
      </c>
      <c r="F162" s="495">
        <f t="shared" si="23"/>
        <v>24727.169699999999</v>
      </c>
      <c r="G162" s="495">
        <v>24727.169699999999</v>
      </c>
      <c r="H162" s="495">
        <v>14670.215</v>
      </c>
      <c r="I162" s="495">
        <v>14538.582399999999</v>
      </c>
      <c r="J162" s="495">
        <v>18688.248299999999</v>
      </c>
      <c r="K162" s="495">
        <v>8338.9007999999994</v>
      </c>
      <c r="L162" s="495">
        <v>8102.9718999999996</v>
      </c>
      <c r="M162" s="495">
        <v>14505.3007</v>
      </c>
      <c r="N162" s="495">
        <v>17684.110199999999</v>
      </c>
      <c r="O162" s="508"/>
      <c r="P162" s="495">
        <v>18688.248299999999</v>
      </c>
      <c r="Q162" s="495">
        <v>17684.110199999999</v>
      </c>
      <c r="R162" s="495">
        <v>9514.7548000000006</v>
      </c>
      <c r="S162" s="495">
        <v>11145.7547</v>
      </c>
      <c r="T162" s="495">
        <v>13432.131600000001</v>
      </c>
      <c r="U162" s="496"/>
      <c r="V162" s="496"/>
      <c r="W162" s="496"/>
      <c r="X162" s="496"/>
      <c r="Y162" s="496"/>
      <c r="Z162" s="496"/>
      <c r="AA162" s="496"/>
      <c r="AB162" s="496"/>
      <c r="AC162" s="496"/>
      <c r="AD162" s="496"/>
      <c r="AE162" s="496"/>
      <c r="AF162" s="496"/>
      <c r="AG162" s="496"/>
      <c r="AH162" s="496"/>
    </row>
    <row r="163" spans="1:34" s="15" customFormat="1" ht="14.1" customHeight="1">
      <c r="A163" s="427"/>
      <c r="B163" s="489" t="s">
        <v>13636</v>
      </c>
      <c r="C163" s="465"/>
      <c r="D163" s="428" t="s">
        <v>13637</v>
      </c>
      <c r="F163" s="495">
        <f t="shared" si="23"/>
        <v>520.96289999999999</v>
      </c>
      <c r="G163" s="495">
        <v>520.96289999999999</v>
      </c>
      <c r="H163" s="495">
        <v>648.52689999999996</v>
      </c>
      <c r="I163" s="495">
        <v>464.57769999999999</v>
      </c>
      <c r="J163" s="495">
        <v>545.46119999999996</v>
      </c>
      <c r="K163" s="495">
        <v>7250.0614999999998</v>
      </c>
      <c r="L163" s="495">
        <v>5698.0913</v>
      </c>
      <c r="M163" s="495">
        <v>2433.1615999999999</v>
      </c>
      <c r="N163" s="495">
        <v>407.61680000000001</v>
      </c>
      <c r="O163" s="508"/>
      <c r="P163" s="495">
        <v>545.46119999999996</v>
      </c>
      <c r="Q163" s="495">
        <v>407.61680000000001</v>
      </c>
      <c r="R163" s="495">
        <v>10442.4589</v>
      </c>
      <c r="S163" s="495">
        <v>3242.3224</v>
      </c>
      <c r="T163" s="495">
        <v>14576.0353</v>
      </c>
      <c r="U163" s="496"/>
      <c r="V163" s="496"/>
      <c r="W163" s="496"/>
      <c r="X163" s="496"/>
      <c r="Y163" s="496"/>
      <c r="Z163" s="496"/>
      <c r="AA163" s="496"/>
      <c r="AB163" s="496"/>
      <c r="AC163" s="496"/>
      <c r="AD163" s="496"/>
      <c r="AE163" s="496"/>
      <c r="AF163" s="496"/>
      <c r="AG163" s="496"/>
      <c r="AH163" s="496"/>
    </row>
    <row r="164" spans="1:34" s="15" customFormat="1" ht="14.1" customHeight="1">
      <c r="A164" s="427"/>
      <c r="B164" s="489" t="s">
        <v>13638</v>
      </c>
      <c r="C164" s="465"/>
      <c r="D164" s="428" t="s">
        <v>13639</v>
      </c>
      <c r="F164" s="495">
        <f t="shared" si="23"/>
        <v>25248.1325</v>
      </c>
      <c r="G164" s="495">
        <v>25248.1325</v>
      </c>
      <c r="H164" s="495">
        <v>15318.741900000001</v>
      </c>
      <c r="I164" s="495">
        <v>15003.160099999999</v>
      </c>
      <c r="J164" s="495">
        <v>19233.7094</v>
      </c>
      <c r="K164" s="495">
        <v>15588.962299999999</v>
      </c>
      <c r="L164" s="495">
        <v>13801.063200000001</v>
      </c>
      <c r="M164" s="495">
        <v>16938.462299999999</v>
      </c>
      <c r="N164" s="495">
        <v>18091.7271</v>
      </c>
      <c r="O164" s="508"/>
      <c r="P164" s="495">
        <v>19233.7094</v>
      </c>
      <c r="Q164" s="495">
        <v>18091.7271</v>
      </c>
      <c r="R164" s="495">
        <v>19957.2137</v>
      </c>
      <c r="S164" s="495">
        <v>14388.0771</v>
      </c>
      <c r="T164" s="495">
        <v>28008.1669</v>
      </c>
      <c r="U164" s="496"/>
      <c r="V164" s="496"/>
      <c r="W164" s="496"/>
      <c r="X164" s="496"/>
      <c r="Y164" s="496"/>
      <c r="Z164" s="496"/>
      <c r="AA164" s="496"/>
      <c r="AB164" s="496"/>
      <c r="AC164" s="496"/>
      <c r="AD164" s="496"/>
      <c r="AE164" s="496"/>
      <c r="AF164" s="496"/>
      <c r="AG164" s="496"/>
      <c r="AH164" s="496"/>
    </row>
    <row r="165" spans="1:34" s="15" customFormat="1" ht="14.1" customHeight="1">
      <c r="A165" s="427"/>
      <c r="B165" s="489" t="s">
        <v>13640</v>
      </c>
      <c r="C165" s="465"/>
      <c r="D165" s="490" t="s">
        <v>13641</v>
      </c>
      <c r="E165" s="491"/>
      <c r="F165" s="492">
        <f t="shared" si="23"/>
        <v>35805.181600000004</v>
      </c>
      <c r="G165" s="492">
        <v>35805.181600000004</v>
      </c>
      <c r="H165" s="492">
        <v>31494.473000000002</v>
      </c>
      <c r="I165" s="492">
        <v>29254.159500000002</v>
      </c>
      <c r="J165" s="492">
        <v>27818.868299999998</v>
      </c>
      <c r="K165" s="492">
        <v>25782.002499999999</v>
      </c>
      <c r="L165" s="492">
        <v>26375.148499999999</v>
      </c>
      <c r="M165" s="492">
        <v>26027.534599999999</v>
      </c>
      <c r="N165" s="493">
        <v>26670.4143</v>
      </c>
      <c r="O165" s="508"/>
      <c r="P165" s="492">
        <v>27818.868299999998</v>
      </c>
      <c r="Q165" s="492">
        <v>26670.4143</v>
      </c>
      <c r="R165" s="492">
        <v>47535.405599999998</v>
      </c>
      <c r="S165" s="492">
        <v>51072.110999999997</v>
      </c>
      <c r="T165" s="492">
        <v>39212.321300000003</v>
      </c>
      <c r="U165" s="496"/>
      <c r="V165" s="496"/>
      <c r="W165" s="496"/>
      <c r="X165" s="496"/>
      <c r="Y165" s="496"/>
      <c r="Z165" s="496"/>
      <c r="AA165" s="496"/>
      <c r="AB165" s="496"/>
      <c r="AC165" s="496"/>
      <c r="AD165" s="496"/>
      <c r="AE165" s="496"/>
      <c r="AF165" s="496"/>
      <c r="AG165" s="496"/>
      <c r="AH165" s="496"/>
    </row>
    <row r="166" spans="1:34" s="15" customFormat="1" ht="14.1" customHeight="1">
      <c r="A166" s="427"/>
      <c r="B166" s="489" t="s">
        <v>13642</v>
      </c>
      <c r="C166" s="465"/>
      <c r="D166" s="428" t="s">
        <v>13643</v>
      </c>
      <c r="F166" s="495">
        <f t="shared" si="23"/>
        <v>45.941600000000001</v>
      </c>
      <c r="G166" s="495">
        <v>45.941600000000001</v>
      </c>
      <c r="H166" s="495">
        <v>42.6843</v>
      </c>
      <c r="I166" s="495">
        <v>38.709400000000002</v>
      </c>
      <c r="J166" s="495">
        <v>36.441899999999997</v>
      </c>
      <c r="K166" s="495">
        <v>36.441899999999997</v>
      </c>
      <c r="L166" s="495">
        <v>36.441899999999997</v>
      </c>
      <c r="M166" s="495">
        <v>36.441899999999997</v>
      </c>
      <c r="N166" s="495">
        <v>36.441899999999997</v>
      </c>
      <c r="O166" s="508"/>
      <c r="P166" s="495">
        <v>36.441899999999997</v>
      </c>
      <c r="Q166" s="495">
        <v>36.441899999999997</v>
      </c>
      <c r="R166" s="495">
        <v>33.670900000000003</v>
      </c>
      <c r="S166" s="495">
        <v>33.295400000000001</v>
      </c>
      <c r="T166" s="495">
        <v>26.694500000000001</v>
      </c>
      <c r="U166" s="509"/>
      <c r="V166" s="509"/>
      <c r="W166" s="509"/>
      <c r="X166" s="509"/>
      <c r="Y166" s="509"/>
      <c r="Z166" s="509"/>
      <c r="AA166" s="509"/>
      <c r="AB166" s="509"/>
      <c r="AC166" s="509"/>
      <c r="AD166" s="509"/>
      <c r="AE166" s="509"/>
      <c r="AF166" s="509"/>
      <c r="AG166" s="509"/>
      <c r="AH166" s="509"/>
    </row>
    <row r="167" spans="1:34" s="501" customFormat="1" ht="14.1" customHeight="1">
      <c r="A167" s="427"/>
      <c r="B167" s="489" t="s">
        <v>13644</v>
      </c>
      <c r="C167" s="465"/>
      <c r="D167" s="428" t="s">
        <v>13645</v>
      </c>
      <c r="E167" s="15"/>
      <c r="F167" s="495">
        <f t="shared" si="23"/>
        <v>779.3623</v>
      </c>
      <c r="G167" s="495">
        <v>779.3623</v>
      </c>
      <c r="H167" s="495">
        <v>737.84659999999997</v>
      </c>
      <c r="I167" s="495">
        <v>755.73720000000003</v>
      </c>
      <c r="J167" s="495">
        <v>763.37670000000003</v>
      </c>
      <c r="K167" s="495">
        <v>707.48310000000004</v>
      </c>
      <c r="L167" s="495">
        <v>723.75959999999998</v>
      </c>
      <c r="M167" s="495">
        <v>714.22069999999997</v>
      </c>
      <c r="N167" s="495">
        <v>731.86199999999997</v>
      </c>
      <c r="O167" s="508"/>
      <c r="P167" s="495">
        <v>763.37670000000003</v>
      </c>
      <c r="Q167" s="495">
        <v>731.86199999999997</v>
      </c>
      <c r="R167" s="495">
        <v>1411.7639999999999</v>
      </c>
      <c r="S167" s="495">
        <v>1533.9075</v>
      </c>
      <c r="T167" s="495">
        <v>1468.9265</v>
      </c>
      <c r="U167" s="500"/>
      <c r="V167" s="500"/>
      <c r="W167" s="500"/>
      <c r="X167" s="500"/>
      <c r="Y167" s="500"/>
      <c r="Z167" s="500"/>
      <c r="AA167" s="500"/>
      <c r="AB167" s="500"/>
      <c r="AC167" s="500"/>
      <c r="AD167" s="500"/>
      <c r="AE167" s="500"/>
      <c r="AF167" s="500"/>
      <c r="AG167" s="500"/>
      <c r="AH167" s="500"/>
    </row>
    <row r="168" spans="1:34" s="501" customFormat="1" ht="14.1" customHeight="1">
      <c r="A168" s="427"/>
      <c r="B168" s="489" t="s">
        <v>13646</v>
      </c>
      <c r="C168" s="465"/>
      <c r="D168" s="428" t="s">
        <v>13647</v>
      </c>
      <c r="E168" s="15"/>
      <c r="F168" s="495">
        <f t="shared" si="23"/>
        <v>699.40430000000003</v>
      </c>
      <c r="G168" s="495">
        <v>699.40430000000003</v>
      </c>
      <c r="H168" s="495">
        <v>657.19389999999999</v>
      </c>
      <c r="I168" s="495">
        <v>676.07439999999997</v>
      </c>
      <c r="J168" s="495">
        <v>682.72640000000001</v>
      </c>
      <c r="K168" s="495">
        <v>625.15800000000002</v>
      </c>
      <c r="L168" s="495">
        <v>637.19650000000001</v>
      </c>
      <c r="M168" s="495">
        <v>628.98030000000006</v>
      </c>
      <c r="N168" s="495">
        <v>649.8492</v>
      </c>
      <c r="O168" s="508"/>
      <c r="P168" s="495">
        <v>682.72640000000001</v>
      </c>
      <c r="Q168" s="495">
        <v>649.8492</v>
      </c>
      <c r="R168" s="495">
        <v>1190.0101999999999</v>
      </c>
      <c r="S168" s="495">
        <v>1242.9485999999999</v>
      </c>
      <c r="T168" s="495">
        <v>1116.2175999999999</v>
      </c>
      <c r="U168" s="500"/>
      <c r="V168" s="500"/>
      <c r="W168" s="500"/>
      <c r="X168" s="500"/>
      <c r="Y168" s="500"/>
      <c r="Z168" s="500"/>
      <c r="AA168" s="500"/>
      <c r="AB168" s="500"/>
      <c r="AC168" s="500"/>
      <c r="AD168" s="500"/>
      <c r="AE168" s="500"/>
      <c r="AF168" s="500"/>
      <c r="AG168" s="500"/>
      <c r="AH168" s="500"/>
    </row>
    <row r="169" spans="1:34" s="501" customFormat="1" ht="14.1" customHeight="1">
      <c r="A169" s="427"/>
      <c r="B169" s="489" t="s">
        <v>13648</v>
      </c>
      <c r="C169" s="465"/>
      <c r="D169" s="428" t="s">
        <v>13649</v>
      </c>
      <c r="E169" s="15"/>
      <c r="F169" s="495">
        <f t="shared" si="23"/>
        <v>58.645800000000001</v>
      </c>
      <c r="G169" s="495">
        <v>58.645800000000001</v>
      </c>
      <c r="H169" s="495">
        <v>67.276899999999998</v>
      </c>
      <c r="I169" s="495">
        <v>66.100200000000001</v>
      </c>
      <c r="J169" s="495">
        <v>59.122900000000001</v>
      </c>
      <c r="K169" s="495">
        <v>62.319099999999999</v>
      </c>
      <c r="L169" s="495">
        <v>65.648700000000005</v>
      </c>
      <c r="M169" s="495">
        <v>60.577100000000002</v>
      </c>
      <c r="N169" s="495">
        <v>59.582500000000003</v>
      </c>
      <c r="O169" s="508"/>
      <c r="P169" s="495">
        <v>59.122900000000001</v>
      </c>
      <c r="Q169" s="495">
        <v>59.582500000000003</v>
      </c>
      <c r="R169" s="495">
        <v>70.430499999999995</v>
      </c>
      <c r="S169" s="495">
        <v>78.020099999999999</v>
      </c>
      <c r="T169" s="495">
        <v>58.3339</v>
      </c>
      <c r="U169" s="500"/>
      <c r="V169" s="500"/>
      <c r="W169" s="500"/>
      <c r="X169" s="500"/>
      <c r="Y169" s="500"/>
      <c r="Z169" s="500"/>
      <c r="AA169" s="500"/>
      <c r="AB169" s="500"/>
      <c r="AC169" s="500"/>
      <c r="AD169" s="500"/>
      <c r="AE169" s="500"/>
      <c r="AF169" s="500"/>
      <c r="AG169" s="500"/>
      <c r="AH169" s="500"/>
    </row>
    <row r="170" spans="1:34" s="501" customFormat="1" ht="14.1" customHeight="1">
      <c r="A170" s="427"/>
      <c r="B170" s="489" t="s">
        <v>13650</v>
      </c>
      <c r="C170" s="465"/>
      <c r="D170" s="510" t="s">
        <v>13651</v>
      </c>
      <c r="E170" s="491"/>
      <c r="F170" s="492">
        <f t="shared" si="23"/>
        <v>20894.430400000001</v>
      </c>
      <c r="G170" s="492">
        <v>20894.430400000001</v>
      </c>
      <c r="H170" s="492">
        <v>5990.0074000000004</v>
      </c>
      <c r="I170" s="492">
        <v>2412.9558000000002</v>
      </c>
      <c r="J170" s="492">
        <v>4641.4739</v>
      </c>
      <c r="K170" s="492">
        <v>2585.2446</v>
      </c>
      <c r="L170" s="492">
        <v>1146.4740999999999</v>
      </c>
      <c r="M170" s="492">
        <v>2456.2447999999999</v>
      </c>
      <c r="N170" s="493">
        <v>3652.1671000000001</v>
      </c>
      <c r="O170" s="511"/>
      <c r="P170" s="492">
        <v>4641.4739</v>
      </c>
      <c r="Q170" s="492">
        <v>3652.1671000000001</v>
      </c>
      <c r="R170" s="492">
        <v>5315.3802999999998</v>
      </c>
      <c r="S170" s="492">
        <v>1372.4146000000001</v>
      </c>
      <c r="T170" s="492">
        <v>2123.2806</v>
      </c>
      <c r="U170" s="512"/>
      <c r="V170" s="512"/>
      <c r="W170" s="512"/>
      <c r="X170" s="512"/>
      <c r="Y170" s="512"/>
      <c r="Z170" s="512"/>
      <c r="AA170" s="512"/>
      <c r="AB170" s="512"/>
      <c r="AC170" s="512"/>
      <c r="AD170" s="512"/>
      <c r="AE170" s="512"/>
      <c r="AF170" s="512"/>
      <c r="AG170" s="512"/>
      <c r="AH170" s="512"/>
    </row>
    <row r="171" spans="1:34" s="501" customFormat="1" ht="14.1" customHeight="1">
      <c r="A171" s="427"/>
      <c r="B171" s="489" t="s">
        <v>13652</v>
      </c>
      <c r="C171" s="465"/>
      <c r="D171" s="510" t="s">
        <v>13653</v>
      </c>
      <c r="E171" s="491"/>
      <c r="F171" s="492">
        <v>0</v>
      </c>
      <c r="G171" s="492">
        <v>0</v>
      </c>
      <c r="H171" s="492">
        <v>0</v>
      </c>
      <c r="I171" s="492">
        <v>0</v>
      </c>
      <c r="J171" s="492">
        <v>0</v>
      </c>
      <c r="K171" s="492">
        <v>0</v>
      </c>
      <c r="L171" s="492">
        <v>0</v>
      </c>
      <c r="M171" s="492">
        <v>0</v>
      </c>
      <c r="N171" s="493">
        <v>0</v>
      </c>
      <c r="O171" s="511"/>
      <c r="P171" s="492">
        <v>0</v>
      </c>
      <c r="Q171" s="492">
        <v>0</v>
      </c>
      <c r="R171" s="492">
        <v>0</v>
      </c>
      <c r="S171" s="492">
        <v>0</v>
      </c>
      <c r="T171" s="492">
        <v>0</v>
      </c>
      <c r="U171" s="512"/>
      <c r="V171" s="512"/>
      <c r="W171" s="512"/>
      <c r="X171" s="512"/>
      <c r="Y171" s="512"/>
      <c r="Z171" s="512"/>
      <c r="AA171" s="512"/>
      <c r="AB171" s="512"/>
      <c r="AC171" s="512"/>
      <c r="AD171" s="512"/>
      <c r="AE171" s="512"/>
      <c r="AF171" s="512"/>
      <c r="AG171" s="512"/>
      <c r="AH171" s="512"/>
    </row>
    <row r="172" spans="1:34" s="501" customFormat="1" ht="14.1" customHeight="1">
      <c r="A172" s="427"/>
      <c r="B172" s="489" t="s">
        <v>13654</v>
      </c>
      <c r="C172" s="465"/>
      <c r="D172" s="510" t="s">
        <v>13655</v>
      </c>
      <c r="E172" s="491"/>
      <c r="F172" s="492">
        <f t="shared" si="23"/>
        <v>6498.6646000000001</v>
      </c>
      <c r="G172" s="492">
        <v>6498.6646000000001</v>
      </c>
      <c r="H172" s="492">
        <v>6593.0141000000003</v>
      </c>
      <c r="I172" s="492">
        <v>8144.3606</v>
      </c>
      <c r="J172" s="492">
        <v>7202.9084000000003</v>
      </c>
      <c r="K172" s="492">
        <v>4843.0560999999998</v>
      </c>
      <c r="L172" s="492">
        <v>5630.7290000000003</v>
      </c>
      <c r="M172" s="492">
        <v>5224.0078000000003</v>
      </c>
      <c r="N172" s="493">
        <v>5543.6958999999997</v>
      </c>
      <c r="O172" s="511"/>
      <c r="P172" s="492">
        <v>7202.9084000000003</v>
      </c>
      <c r="Q172" s="492">
        <v>5543.6958999999997</v>
      </c>
      <c r="R172" s="492">
        <v>8761.8266000000003</v>
      </c>
      <c r="S172" s="492">
        <v>5309.4519</v>
      </c>
      <c r="T172" s="492">
        <v>9160.6823000000004</v>
      </c>
      <c r="U172" s="512"/>
      <c r="V172" s="512"/>
      <c r="W172" s="512"/>
      <c r="X172" s="512"/>
      <c r="Y172" s="512"/>
      <c r="Z172" s="512"/>
      <c r="AA172" s="512"/>
      <c r="AB172" s="512"/>
      <c r="AC172" s="512"/>
      <c r="AD172" s="512"/>
      <c r="AE172" s="512"/>
      <c r="AF172" s="512"/>
      <c r="AG172" s="512"/>
      <c r="AH172" s="512"/>
    </row>
    <row r="173" spans="1:34" s="501" customFormat="1" ht="14.1" customHeight="1">
      <c r="A173" s="427"/>
      <c r="B173" s="489" t="s">
        <v>13656</v>
      </c>
      <c r="C173" s="465"/>
      <c r="D173" s="510" t="s">
        <v>13657</v>
      </c>
      <c r="E173" s="491"/>
      <c r="F173" s="492">
        <f t="shared" si="23"/>
        <v>20448.3037</v>
      </c>
      <c r="G173" s="492">
        <v>20448.3037</v>
      </c>
      <c r="H173" s="492">
        <v>7953.4120000000003</v>
      </c>
      <c r="I173" s="492">
        <v>8959.5697</v>
      </c>
      <c r="J173" s="492">
        <v>11220.158299999999</v>
      </c>
      <c r="K173" s="492">
        <v>4843.6005999999998</v>
      </c>
      <c r="L173" s="492">
        <v>4841.1898000000001</v>
      </c>
      <c r="M173" s="492">
        <v>9767.0416000000005</v>
      </c>
      <c r="N173" s="493">
        <v>10404.053099999999</v>
      </c>
      <c r="O173" s="508"/>
      <c r="P173" s="492">
        <v>11220.158299999999</v>
      </c>
      <c r="Q173" s="492">
        <v>10404.053099999999</v>
      </c>
      <c r="R173" s="492">
        <v>4840.7857000000004</v>
      </c>
      <c r="S173" s="492">
        <v>3500</v>
      </c>
      <c r="T173" s="492">
        <v>4931.4035999999996</v>
      </c>
      <c r="U173" s="500"/>
      <c r="V173" s="500"/>
      <c r="W173" s="500"/>
      <c r="X173" s="500"/>
      <c r="Y173" s="500"/>
      <c r="Z173" s="500"/>
      <c r="AA173" s="500"/>
      <c r="AB173" s="500"/>
      <c r="AC173" s="500"/>
      <c r="AD173" s="500"/>
      <c r="AE173" s="500"/>
      <c r="AF173" s="500"/>
      <c r="AG173" s="500"/>
      <c r="AH173" s="500"/>
    </row>
    <row r="174" spans="1:34" s="501" customFormat="1" ht="14.1" customHeight="1">
      <c r="A174" s="427"/>
      <c r="B174" s="489" t="s">
        <v>13658</v>
      </c>
      <c r="C174" s="465"/>
      <c r="D174" s="510" t="s">
        <v>13659</v>
      </c>
      <c r="E174" s="491"/>
      <c r="F174" s="492">
        <f>G174</f>
        <v>396.96289999999999</v>
      </c>
      <c r="G174" s="492">
        <v>396.96289999999999</v>
      </c>
      <c r="H174" s="492">
        <v>524.52689999999996</v>
      </c>
      <c r="I174" s="492">
        <v>299.59769999999997</v>
      </c>
      <c r="J174" s="492">
        <v>380.4812</v>
      </c>
      <c r="K174" s="492">
        <v>3921.5185999999999</v>
      </c>
      <c r="L174" s="492">
        <v>3634.0403000000001</v>
      </c>
      <c r="M174" s="492">
        <v>2165.5162</v>
      </c>
      <c r="N174" s="493">
        <v>407.61680000000001</v>
      </c>
      <c r="O174" s="508"/>
      <c r="P174" s="492">
        <v>380.4812</v>
      </c>
      <c r="Q174" s="492">
        <v>407.61680000000001</v>
      </c>
      <c r="R174" s="492">
        <v>10442.4589</v>
      </c>
      <c r="S174" s="492">
        <v>3242.3224</v>
      </c>
      <c r="T174" s="492">
        <v>14244.033600000001</v>
      </c>
      <c r="U174" s="500"/>
      <c r="V174" s="500"/>
      <c r="W174" s="500"/>
      <c r="X174" s="500"/>
      <c r="Y174" s="500"/>
      <c r="Z174" s="500"/>
      <c r="AA174" s="500"/>
      <c r="AB174" s="500"/>
      <c r="AC174" s="500"/>
      <c r="AD174" s="500"/>
      <c r="AE174" s="500"/>
      <c r="AF174" s="500"/>
      <c r="AG174" s="500"/>
      <c r="AH174" s="500"/>
    </row>
    <row r="175" spans="1:34" s="501" customFormat="1" ht="14.1" customHeight="1">
      <c r="A175" s="427"/>
      <c r="B175" s="489" t="s">
        <v>13660</v>
      </c>
      <c r="C175" s="465"/>
      <c r="D175" s="510" t="s">
        <v>13661</v>
      </c>
      <c r="E175" s="491"/>
      <c r="F175" s="492">
        <f>G175</f>
        <v>3207.8380000000002</v>
      </c>
      <c r="G175" s="492">
        <v>3207.8380000000002</v>
      </c>
      <c r="H175" s="492">
        <v>5532.9750000000004</v>
      </c>
      <c r="I175" s="492">
        <v>4295.2916999999998</v>
      </c>
      <c r="J175" s="492">
        <v>5109.4889999999996</v>
      </c>
      <c r="K175" s="492">
        <v>1798.8841</v>
      </c>
      <c r="L175" s="492">
        <v>1621.3541</v>
      </c>
      <c r="M175" s="492">
        <v>2069.7011000000002</v>
      </c>
      <c r="N175" s="493">
        <v>2002.5300999999999</v>
      </c>
      <c r="O175" s="508"/>
      <c r="P175" s="492">
        <v>5109.4889999999996</v>
      </c>
      <c r="Q175" s="492">
        <v>2002.5300999999999</v>
      </c>
      <c r="R175" s="492">
        <v>222.1011</v>
      </c>
      <c r="S175" s="492">
        <v>3066.1026999999999</v>
      </c>
      <c r="T175" s="492">
        <v>3320.3359999999998</v>
      </c>
      <c r="U175" s="500"/>
      <c r="V175" s="500"/>
      <c r="W175" s="500"/>
      <c r="X175" s="500"/>
      <c r="Y175" s="500"/>
      <c r="Z175" s="500"/>
      <c r="AA175" s="500"/>
      <c r="AB175" s="500"/>
      <c r="AC175" s="500"/>
      <c r="AD175" s="500"/>
      <c r="AE175" s="500"/>
      <c r="AF175" s="500"/>
      <c r="AG175" s="500"/>
      <c r="AH175" s="500"/>
    </row>
    <row r="176" spans="1:34" s="501" customFormat="1" ht="14.1" customHeight="1">
      <c r="A176" s="427"/>
      <c r="B176" s="489" t="s">
        <v>13662</v>
      </c>
      <c r="C176" s="465"/>
      <c r="D176" s="510" t="s">
        <v>13663</v>
      </c>
      <c r="E176" s="491"/>
      <c r="F176" s="492">
        <f>G176</f>
        <v>124</v>
      </c>
      <c r="G176" s="492">
        <v>124</v>
      </c>
      <c r="H176" s="492">
        <v>124</v>
      </c>
      <c r="I176" s="492">
        <v>164.98</v>
      </c>
      <c r="J176" s="492">
        <v>164.98</v>
      </c>
      <c r="K176" s="492">
        <v>3328.5428999999999</v>
      </c>
      <c r="L176" s="492">
        <v>2064.0509999999999</v>
      </c>
      <c r="M176" s="492">
        <v>267.64530000000002</v>
      </c>
      <c r="N176" s="493" t="s">
        <v>398</v>
      </c>
      <c r="O176" s="508"/>
      <c r="P176" s="492">
        <v>164.98</v>
      </c>
      <c r="Q176" s="492" t="s">
        <v>398</v>
      </c>
      <c r="R176" s="492" t="s">
        <v>398</v>
      </c>
      <c r="S176" s="492" t="s">
        <v>398</v>
      </c>
      <c r="T176" s="492">
        <v>332.0016</v>
      </c>
      <c r="U176" s="500"/>
      <c r="V176" s="500"/>
      <c r="W176" s="500"/>
      <c r="X176" s="500"/>
      <c r="Y176" s="500"/>
      <c r="Z176" s="500"/>
      <c r="AA176" s="500"/>
      <c r="AB176" s="500"/>
      <c r="AC176" s="500"/>
      <c r="AD176" s="500"/>
      <c r="AE176" s="500"/>
      <c r="AF176" s="500"/>
      <c r="AG176" s="500"/>
      <c r="AH176" s="500"/>
    </row>
    <row r="177" spans="1:34" s="15" customFormat="1" ht="14.1" customHeight="1">
      <c r="A177" s="427"/>
      <c r="F177" s="464"/>
      <c r="H177" s="464"/>
      <c r="I177" s="464"/>
      <c r="J177" s="464"/>
      <c r="K177" s="464"/>
      <c r="L177" s="464"/>
      <c r="M177" s="464"/>
      <c r="N177" s="464"/>
    </row>
    <row r="178" spans="1:34" s="15" customFormat="1" ht="14.1" customHeight="1">
      <c r="A178" s="427"/>
      <c r="F178" s="464"/>
      <c r="G178" s="513"/>
      <c r="H178" s="464"/>
      <c r="I178" s="464"/>
      <c r="J178" s="464"/>
      <c r="K178" s="464"/>
      <c r="L178" s="464"/>
      <c r="M178" s="464"/>
      <c r="N178" s="464"/>
      <c r="P178" s="507"/>
    </row>
    <row r="179" spans="1:34" s="15" customFormat="1" ht="14.1" customHeight="1">
      <c r="A179" s="427"/>
      <c r="B179" s="465"/>
      <c r="C179" s="465"/>
      <c r="D179" s="484" t="s">
        <v>13664</v>
      </c>
      <c r="E179" s="485"/>
      <c r="F179" s="486" t="s">
        <v>13586</v>
      </c>
      <c r="G179" s="487" t="e">
        <v>#NAME?</v>
      </c>
      <c r="H179" s="486" t="s">
        <v>13575</v>
      </c>
      <c r="I179" s="486" t="s">
        <v>13576</v>
      </c>
      <c r="J179" s="486" t="s">
        <v>13577</v>
      </c>
      <c r="K179" s="486" t="s">
        <v>13578</v>
      </c>
      <c r="L179" s="486" t="s">
        <v>13579</v>
      </c>
      <c r="M179" s="486" t="s">
        <v>13580</v>
      </c>
      <c r="N179" s="486" t="s">
        <v>13581</v>
      </c>
      <c r="O179" s="488"/>
      <c r="P179" s="487" t="e">
        <v>#NAME?</v>
      </c>
      <c r="Q179" s="486" t="s">
        <v>13587</v>
      </c>
      <c r="R179" s="486" t="s">
        <v>13588</v>
      </c>
      <c r="S179" s="486" t="s">
        <v>13589</v>
      </c>
      <c r="T179" s="486" t="s">
        <v>13590</v>
      </c>
      <c r="U179" s="488"/>
      <c r="V179" s="488"/>
      <c r="W179" s="488"/>
      <c r="X179" s="488"/>
      <c r="Y179" s="488"/>
      <c r="Z179" s="488"/>
      <c r="AA179" s="488"/>
      <c r="AB179" s="488"/>
      <c r="AC179" s="488"/>
      <c r="AD179" s="488"/>
      <c r="AE179" s="488"/>
      <c r="AF179" s="488"/>
      <c r="AG179" s="488"/>
      <c r="AH179" s="488"/>
    </row>
    <row r="180" spans="1:34" s="15" customFormat="1" ht="14.1" customHeight="1">
      <c r="A180" s="427"/>
      <c r="B180" s="489" t="s">
        <v>13665</v>
      </c>
      <c r="C180" s="489" t="s">
        <v>13666</v>
      </c>
      <c r="D180" s="428" t="s">
        <v>13611</v>
      </c>
      <c r="F180" s="495" t="str">
        <f ca="1">IF(ISNUMBER(_xll.BDP(D127, C180,"EQY_CONSOLIDATED="&amp;E140)),_xll.BDP(D127, C180,"EQY_CONSOLIDATED="&amp;E140), "-")</f>
        <v>-</v>
      </c>
      <c r="G180" s="495">
        <v>-229.113</v>
      </c>
      <c r="H180" s="495">
        <v>-2306.4110000000001</v>
      </c>
      <c r="I180" s="495">
        <v>298.89409999999998</v>
      </c>
      <c r="J180" s="495">
        <v>1961.6804</v>
      </c>
      <c r="K180" s="495">
        <v>-785.36969999999997</v>
      </c>
      <c r="L180" s="495">
        <v>-305.26010000000002</v>
      </c>
      <c r="M180" s="495">
        <v>-312.25369999999998</v>
      </c>
      <c r="N180" s="495">
        <v>-21206.638900000002</v>
      </c>
      <c r="O180" s="508"/>
      <c r="P180" s="495">
        <v>558.79679999999996</v>
      </c>
      <c r="Q180" s="495">
        <v>-23612.0128</v>
      </c>
      <c r="R180" s="495">
        <v>-6831.0308999999997</v>
      </c>
      <c r="S180" s="495">
        <v>1475.6623</v>
      </c>
      <c r="T180" s="495">
        <v>3015.4978999999998</v>
      </c>
      <c r="U180" s="496"/>
      <c r="V180" s="496"/>
      <c r="W180" s="496"/>
      <c r="X180" s="496"/>
      <c r="Y180" s="496"/>
      <c r="Z180" s="496"/>
      <c r="AA180" s="496"/>
      <c r="AB180" s="496"/>
      <c r="AC180" s="496"/>
      <c r="AD180" s="496"/>
      <c r="AE180" s="496"/>
      <c r="AF180" s="496"/>
      <c r="AG180" s="496"/>
      <c r="AH180" s="496"/>
    </row>
    <row r="181" spans="1:34" s="15" customFormat="1" ht="14.1" customHeight="1">
      <c r="A181" s="427"/>
      <c r="B181" s="489" t="s">
        <v>13667</v>
      </c>
      <c r="C181" s="489" t="s">
        <v>13668</v>
      </c>
      <c r="D181" s="490" t="s">
        <v>13669</v>
      </c>
      <c r="E181" s="491"/>
      <c r="F181" s="492" t="str">
        <f ca="1">IF(ISNUMBER(_xll.BDP(D127, C181,"EQY_CONSOLIDATED="&amp;E140)),_xll.BDP(D127, C181,"EQY_CONSOLIDATED="&amp;E140), "-")</f>
        <v>-</v>
      </c>
      <c r="G181" s="492">
        <v>357.92649999999998</v>
      </c>
      <c r="H181" s="492">
        <v>354.91550000000001</v>
      </c>
      <c r="I181" s="492">
        <v>318.04599999999999</v>
      </c>
      <c r="J181" s="492">
        <v>339.69760000000002</v>
      </c>
      <c r="K181" s="492">
        <v>191.75280000000001</v>
      </c>
      <c r="L181" s="492">
        <v>313.60019999999997</v>
      </c>
      <c r="M181" s="492">
        <v>331.37299999999999</v>
      </c>
      <c r="N181" s="493">
        <v>617.20630000000006</v>
      </c>
      <c r="O181" s="514"/>
      <c r="P181" s="492">
        <v>1176.4236000000001</v>
      </c>
      <c r="Q181" s="492">
        <v>1585.0039999999999</v>
      </c>
      <c r="R181" s="492">
        <v>1352.4715000000001</v>
      </c>
      <c r="S181" s="492">
        <v>982.89350000000002</v>
      </c>
      <c r="T181" s="492">
        <v>805.51700000000005</v>
      </c>
      <c r="U181" s="496"/>
      <c r="V181" s="496"/>
      <c r="W181" s="496"/>
      <c r="X181" s="496"/>
      <c r="Y181" s="496"/>
      <c r="Z181" s="496"/>
      <c r="AA181" s="496"/>
      <c r="AB181" s="496"/>
      <c r="AC181" s="496"/>
      <c r="AD181" s="496"/>
      <c r="AE181" s="496"/>
      <c r="AF181" s="496"/>
      <c r="AG181" s="496"/>
      <c r="AH181" s="496"/>
    </row>
    <row r="182" spans="1:34" s="15" customFormat="1" ht="14.1" customHeight="1">
      <c r="A182" s="427"/>
      <c r="B182" s="489" t="s">
        <v>13670</v>
      </c>
      <c r="C182" s="489" t="s">
        <v>13671</v>
      </c>
      <c r="D182" s="428" t="s">
        <v>13672</v>
      </c>
      <c r="F182" s="495" t="str">
        <f ca="1">IF(ISNUMBER(_xll.BDP(D127, C182,"EQY_CONSOLIDATED="&amp;E140)),_xll.BDP(D127, C182,"EQY_CONSOLIDATED="&amp;E140), "-")</f>
        <v>-</v>
      </c>
      <c r="G182" s="495">
        <v>4159.6121999999996</v>
      </c>
      <c r="H182" s="495">
        <v>485.52710000000002</v>
      </c>
      <c r="I182" s="495">
        <v>337.66469999999998</v>
      </c>
      <c r="J182" s="495">
        <v>-7118.9492</v>
      </c>
      <c r="K182" s="495">
        <v>991.69259999999997</v>
      </c>
      <c r="L182" s="495">
        <v>3358.4189999999999</v>
      </c>
      <c r="M182" s="495">
        <v>1664.5413000000001</v>
      </c>
      <c r="N182" s="495">
        <v>-1166.7230999999999</v>
      </c>
      <c r="O182" s="508"/>
      <c r="P182" s="495">
        <v>-1104.2963</v>
      </c>
      <c r="Q182" s="495">
        <v>-12548.6446</v>
      </c>
      <c r="R182" s="495">
        <v>-2884.1035000000002</v>
      </c>
      <c r="S182" s="495">
        <v>-3061.6831000000002</v>
      </c>
      <c r="T182" s="495">
        <v>-4613.6220000000003</v>
      </c>
      <c r="U182" s="496"/>
      <c r="V182" s="496"/>
      <c r="W182" s="496"/>
      <c r="X182" s="496"/>
      <c r="Y182" s="496"/>
      <c r="Z182" s="496"/>
      <c r="AA182" s="496"/>
      <c r="AB182" s="496"/>
      <c r="AC182" s="496"/>
      <c r="AD182" s="496"/>
      <c r="AE182" s="496"/>
      <c r="AF182" s="496"/>
      <c r="AG182" s="496"/>
      <c r="AH182" s="496"/>
    </row>
    <row r="183" spans="1:34" s="15" customFormat="1" ht="14.1" customHeight="1">
      <c r="A183" s="427"/>
      <c r="B183" s="489" t="s">
        <v>13673</v>
      </c>
      <c r="C183" s="489" t="s">
        <v>13674</v>
      </c>
      <c r="D183" s="428" t="s">
        <v>13675</v>
      </c>
      <c r="F183" s="495" t="str">
        <f ca="1">IF(ISNUMBER(_xll.BDP(D127, C183,"EQY_CONSOLIDATED="&amp;E140)),_xll.BDP(D127, C183,"EQY_CONSOLIDATED="&amp;E140), "-")</f>
        <v>-</v>
      </c>
      <c r="G183" s="495">
        <v>756.87850000000003</v>
      </c>
      <c r="H183" s="495">
        <v>1231.9428</v>
      </c>
      <c r="I183" s="495">
        <v>141.76679999999999</v>
      </c>
      <c r="J183" s="495">
        <v>3152.0436</v>
      </c>
      <c r="K183" s="495">
        <v>-140.15209999999999</v>
      </c>
      <c r="L183" s="495">
        <v>2447.3503999999998</v>
      </c>
      <c r="M183" s="495">
        <v>-2203.5328</v>
      </c>
      <c r="N183" s="495">
        <v>3241.5118000000002</v>
      </c>
      <c r="O183" s="508"/>
      <c r="P183" s="495">
        <v>3255.7091</v>
      </c>
      <c r="Q183" s="495">
        <v>1804.94</v>
      </c>
      <c r="R183" s="495">
        <v>595.67319999999995</v>
      </c>
      <c r="S183" s="495">
        <v>2498.6651999999999</v>
      </c>
      <c r="T183" s="495">
        <v>-165.91759999999999</v>
      </c>
      <c r="U183" s="496"/>
      <c r="V183" s="496"/>
      <c r="W183" s="496"/>
      <c r="X183" s="496"/>
      <c r="Y183" s="496"/>
      <c r="Z183" s="496"/>
      <c r="AA183" s="496"/>
      <c r="AB183" s="496"/>
      <c r="AC183" s="496"/>
      <c r="AD183" s="496"/>
      <c r="AE183" s="496"/>
      <c r="AF183" s="496"/>
      <c r="AG183" s="496"/>
      <c r="AH183" s="496"/>
    </row>
    <row r="184" spans="1:34" s="15" customFormat="1" ht="14.1" customHeight="1">
      <c r="A184" s="427"/>
      <c r="B184" s="489" t="s">
        <v>13676</v>
      </c>
      <c r="C184" s="489" t="s">
        <v>13677</v>
      </c>
      <c r="D184" s="428" t="s">
        <v>13678</v>
      </c>
      <c r="F184" s="495" t="str">
        <f ca="1">IF(ISNUMBER(_xll.BDP(D127, C184,"EQY_CONSOLIDATED="&amp;E140)),_xll.BDP(D127, C184,"EQY_CONSOLIDATED="&amp;E140), "-")</f>
        <v>-</v>
      </c>
      <c r="G184" s="495">
        <v>0</v>
      </c>
      <c r="H184" s="495">
        <v>-141.703</v>
      </c>
      <c r="I184" s="495">
        <v>0</v>
      </c>
      <c r="J184" s="495">
        <v>0</v>
      </c>
      <c r="K184" s="495">
        <v>0</v>
      </c>
      <c r="L184" s="495">
        <v>0</v>
      </c>
      <c r="M184" s="495">
        <v>0</v>
      </c>
      <c r="N184" s="495">
        <v>-6.2606999999999999</v>
      </c>
      <c r="O184" s="508"/>
      <c r="P184" s="495">
        <v>0</v>
      </c>
      <c r="Q184" s="495">
        <v>-44.43</v>
      </c>
      <c r="R184" s="495">
        <v>-405.20710000000003</v>
      </c>
      <c r="S184" s="495">
        <v>-566.4076</v>
      </c>
      <c r="T184" s="495">
        <v>-144.52529999999999</v>
      </c>
      <c r="U184" s="496"/>
      <c r="V184" s="496"/>
      <c r="W184" s="496"/>
      <c r="X184" s="496"/>
      <c r="Y184" s="496"/>
      <c r="Z184" s="496"/>
      <c r="AA184" s="496"/>
      <c r="AB184" s="496"/>
      <c r="AC184" s="496"/>
      <c r="AD184" s="496"/>
      <c r="AE184" s="496"/>
      <c r="AF184" s="496"/>
      <c r="AG184" s="496"/>
      <c r="AH184" s="496"/>
    </row>
    <row r="185" spans="1:34" s="15" customFormat="1" ht="14.1" customHeight="1">
      <c r="A185" s="427"/>
      <c r="B185" s="489" t="s">
        <v>13679</v>
      </c>
      <c r="C185" s="489" t="s">
        <v>13680</v>
      </c>
      <c r="D185" s="428" t="s">
        <v>13681</v>
      </c>
      <c r="F185" s="495" t="str">
        <f ca="1">IF(ISNUMBER(_xll.BDP(D127, C185,"EQY_CONSOLIDATED="&amp;E140)),_xll.BDP(D127, C185,"EQY_CONSOLIDATED="&amp;E140), "-")</f>
        <v>-</v>
      </c>
      <c r="G185" s="495">
        <v>-225.3305</v>
      </c>
      <c r="H185" s="495">
        <v>437.62329999999997</v>
      </c>
      <c r="I185" s="495">
        <v>-1265.6839</v>
      </c>
      <c r="J185" s="495">
        <v>-2871.5266999999999</v>
      </c>
      <c r="K185" s="495">
        <v>-232.89750000000001</v>
      </c>
      <c r="L185" s="495">
        <v>-624.98080000000004</v>
      </c>
      <c r="M185" s="495">
        <v>116.29040000000001</v>
      </c>
      <c r="N185" s="495">
        <v>2202.9643999999998</v>
      </c>
      <c r="O185" s="508"/>
      <c r="P185" s="495">
        <v>-3613.1147000000001</v>
      </c>
      <c r="Q185" s="495">
        <v>-252.476</v>
      </c>
      <c r="R185" s="495">
        <v>-9792.8008000000009</v>
      </c>
      <c r="S185" s="495">
        <v>-1818.1275000000001</v>
      </c>
      <c r="T185" s="495">
        <v>-24015.849200000001</v>
      </c>
      <c r="U185" s="496"/>
      <c r="V185" s="496"/>
      <c r="W185" s="496"/>
      <c r="X185" s="496"/>
      <c r="Y185" s="496"/>
      <c r="Z185" s="496"/>
      <c r="AA185" s="496"/>
      <c r="AB185" s="496"/>
      <c r="AC185" s="496"/>
      <c r="AD185" s="496"/>
      <c r="AE185" s="496"/>
      <c r="AF185" s="496"/>
      <c r="AG185" s="496"/>
      <c r="AH185" s="496"/>
    </row>
    <row r="186" spans="1:34" s="516" customFormat="1" ht="14.1" customHeight="1">
      <c r="A186" s="427"/>
      <c r="B186" s="489" t="s">
        <v>13682</v>
      </c>
      <c r="C186" s="489" t="s">
        <v>13683</v>
      </c>
      <c r="D186" s="428" t="s">
        <v>13684</v>
      </c>
      <c r="E186" s="15"/>
      <c r="F186" s="495" t="str">
        <f ca="1">IF(ISNUMBER(_xll.BDP(D127, C186,"EQY_CONSOLIDATED="&amp;E140)),_xll.BDP(D127, C186,"EQY_CONSOLIDATED="&amp;E140), "-")</f>
        <v>-</v>
      </c>
      <c r="G186" s="495">
        <v>14372.875</v>
      </c>
      <c r="H186" s="495">
        <v>1907.4855</v>
      </c>
      <c r="I186" s="495">
        <v>-1104.6010000000001</v>
      </c>
      <c r="J186" s="495">
        <v>1775.7123999999999</v>
      </c>
      <c r="K186" s="495">
        <v>1811.8200999999999</v>
      </c>
      <c r="L186" s="495">
        <v>-3132.1403</v>
      </c>
      <c r="M186" s="495">
        <v>891.3202</v>
      </c>
      <c r="N186" s="495">
        <v>-2145.0374999999999</v>
      </c>
      <c r="O186" s="508"/>
      <c r="P186" s="495">
        <v>1346.7123999999999</v>
      </c>
      <c r="Q186" s="495">
        <v>-3215.6770999999999</v>
      </c>
      <c r="R186" s="495">
        <v>13140.0933</v>
      </c>
      <c r="S186" s="495">
        <v>-1431.4036000000001</v>
      </c>
      <c r="T186" s="495">
        <v>16588.652600000001</v>
      </c>
      <c r="U186" s="515"/>
      <c r="V186" s="515"/>
      <c r="W186" s="515"/>
      <c r="X186" s="515"/>
      <c r="Y186" s="515"/>
      <c r="Z186" s="515"/>
      <c r="AA186" s="515"/>
      <c r="AB186" s="515"/>
      <c r="AC186" s="515"/>
      <c r="AD186" s="515"/>
      <c r="AE186" s="515"/>
      <c r="AF186" s="515"/>
      <c r="AG186" s="515"/>
      <c r="AH186" s="515"/>
    </row>
    <row r="187" spans="1:34" s="516" customFormat="1" ht="14.1" customHeight="1">
      <c r="A187" s="427"/>
      <c r="B187" s="489" t="s">
        <v>13685</v>
      </c>
      <c r="C187" s="489" t="s">
        <v>13686</v>
      </c>
      <c r="D187" s="428" t="s">
        <v>13687</v>
      </c>
      <c r="E187" s="15"/>
      <c r="F187" s="495" t="str">
        <f ca="1">IF(ISNUMBER(_xll.BDP(D127, C187,"EQY_CONSOLIDATED="&amp;E140)),_xll.BDP(D127, C187,"EQY_CONSOLIDATED="&amp;E140), "-")</f>
        <v>-</v>
      </c>
      <c r="G187" s="495">
        <v>14904.423000000001</v>
      </c>
      <c r="H187" s="495">
        <v>3577.0515999999998</v>
      </c>
      <c r="I187" s="495">
        <v>-2228.5180999999998</v>
      </c>
      <c r="J187" s="495">
        <v>2056.2293</v>
      </c>
      <c r="K187" s="495">
        <v>1438.7705000000001</v>
      </c>
      <c r="L187" s="495">
        <v>-1309.7708</v>
      </c>
      <c r="M187" s="495">
        <v>-1195.9223</v>
      </c>
      <c r="N187" s="495">
        <v>3299.4387999999999</v>
      </c>
      <c r="O187" s="508"/>
      <c r="P187" s="495">
        <v>989.30679999999995</v>
      </c>
      <c r="Q187" s="495">
        <v>-1663.2131999999999</v>
      </c>
      <c r="R187" s="495">
        <v>3942.9657000000002</v>
      </c>
      <c r="S187" s="495">
        <v>-750.86599999999999</v>
      </c>
      <c r="T187" s="495">
        <v>-7593.1142</v>
      </c>
      <c r="U187" s="515"/>
      <c r="V187" s="515"/>
      <c r="W187" s="515"/>
      <c r="X187" s="515"/>
      <c r="Y187" s="515"/>
      <c r="Z187" s="515"/>
      <c r="AA187" s="515"/>
      <c r="AB187" s="515"/>
      <c r="AC187" s="515"/>
      <c r="AD187" s="515"/>
      <c r="AE187" s="515"/>
      <c r="AF187" s="515"/>
      <c r="AG187" s="515"/>
      <c r="AH187" s="515"/>
    </row>
    <row r="188" spans="1:34" s="516" customFormat="1" ht="14.1" customHeight="1">
      <c r="A188" s="427"/>
      <c r="B188" s="489" t="s">
        <v>13688</v>
      </c>
      <c r="C188" s="489" t="s">
        <v>13689</v>
      </c>
      <c r="D188" s="428" t="s">
        <v>13690</v>
      </c>
      <c r="E188" s="15"/>
      <c r="F188" s="495" t="str">
        <f ca="1">IF(ISNUMBER(_xll.BDP(D127, C188,"EQY_CONSOLIDATED="&amp;E140)),_xll.BDP(D127, C188,"EQY_CONSOLIDATED="&amp;E140), "-")</f>
        <v>-</v>
      </c>
      <c r="G188" s="495">
        <v>756.87850000000003</v>
      </c>
      <c r="H188" s="495">
        <v>1090.2399</v>
      </c>
      <c r="I188" s="495">
        <v>141.76679999999999</v>
      </c>
      <c r="J188" s="495">
        <v>3152.0436</v>
      </c>
      <c r="K188" s="495">
        <v>-140.15209999999999</v>
      </c>
      <c r="L188" s="495">
        <v>2447.3503999999998</v>
      </c>
      <c r="M188" s="495">
        <v>-2203.5328</v>
      </c>
      <c r="N188" s="495">
        <v>3235.2511</v>
      </c>
      <c r="O188" s="508"/>
      <c r="P188" s="495">
        <v>3255.7091</v>
      </c>
      <c r="Q188" s="495">
        <v>1760.51</v>
      </c>
      <c r="R188" s="495">
        <v>190.46610000000001</v>
      </c>
      <c r="S188" s="495">
        <v>1932.2575999999999</v>
      </c>
      <c r="T188" s="495">
        <v>-310.44299999999998</v>
      </c>
      <c r="U188" s="515"/>
      <c r="V188" s="515"/>
      <c r="W188" s="515"/>
      <c r="X188" s="515"/>
      <c r="Y188" s="515"/>
      <c r="Z188" s="515"/>
      <c r="AA188" s="515"/>
      <c r="AB188" s="515"/>
      <c r="AC188" s="515"/>
      <c r="AD188" s="515"/>
      <c r="AE188" s="515"/>
      <c r="AF188" s="515"/>
      <c r="AG188" s="515"/>
      <c r="AH188" s="515"/>
    </row>
    <row r="189" spans="1:34" s="15" customFormat="1" ht="14.1" customHeight="1">
      <c r="A189" s="427"/>
      <c r="B189" s="489" t="s">
        <v>13691</v>
      </c>
      <c r="C189" s="489" t="s">
        <v>13692</v>
      </c>
      <c r="D189" s="428" t="s">
        <v>13693</v>
      </c>
      <c r="F189" s="495" t="str">
        <f ca="1">IF(ISNUMBER(_xll.BDP(D127, C189,"EQY_CONSOLIDATED="&amp;E140)),_xll.BDP(D127, C189,"EQY_CONSOLIDATED="&amp;E140), "-")</f>
        <v>-</v>
      </c>
      <c r="G189" s="495">
        <v>16.632400000000001</v>
      </c>
      <c r="H189" s="495">
        <v>28.132999999999999</v>
      </c>
      <c r="I189" s="495">
        <v>3.6402999999999999</v>
      </c>
      <c r="J189" s="495">
        <v>86.495099999999994</v>
      </c>
      <c r="K189" s="495">
        <v>-3.8458999999999999</v>
      </c>
      <c r="L189" s="495">
        <v>67.157700000000006</v>
      </c>
      <c r="M189" s="495">
        <v>-60.467100000000002</v>
      </c>
      <c r="N189" s="495">
        <v>88.778400000000005</v>
      </c>
      <c r="O189" s="508"/>
      <c r="P189" s="495">
        <v>89.339799999999997</v>
      </c>
      <c r="Q189" s="495">
        <v>50.0946</v>
      </c>
      <c r="R189" s="495">
        <v>5.6622000000000003</v>
      </c>
      <c r="S189" s="495">
        <v>64.024199999999993</v>
      </c>
      <c r="T189" s="495">
        <v>-12.107699999999999</v>
      </c>
      <c r="U189" s="500"/>
      <c r="V189" s="500"/>
      <c r="W189" s="500"/>
      <c r="X189" s="500"/>
      <c r="Y189" s="500"/>
      <c r="Z189" s="500"/>
      <c r="AA189" s="500"/>
      <c r="AB189" s="500"/>
      <c r="AC189" s="500"/>
      <c r="AD189" s="500"/>
      <c r="AE189" s="500"/>
      <c r="AF189" s="500"/>
      <c r="AG189" s="500"/>
      <c r="AH189" s="500"/>
    </row>
    <row r="190" spans="1:34" s="15" customFormat="1" ht="14.1" customHeight="1">
      <c r="A190" s="427"/>
      <c r="B190" s="489" t="s">
        <v>13694</v>
      </c>
      <c r="C190" s="489" t="s">
        <v>13694</v>
      </c>
      <c r="D190" s="428" t="s">
        <v>13695</v>
      </c>
      <c r="F190" s="495" t="str">
        <f ca="1">IF(ISNUMBER(_xll.BDP(D127, C190,"EQY_CONSOLIDATED="&amp;E140)),_xll.BDP(D127, C190,"EQY_CONSOLIDATED="&amp;E140), "-")</f>
        <v>-</v>
      </c>
      <c r="G190" s="495">
        <v>134.9008</v>
      </c>
      <c r="H190" s="495">
        <v>114.4225</v>
      </c>
      <c r="I190" s="495">
        <v>153.44720000000001</v>
      </c>
      <c r="J190" s="495">
        <v>89.339799999999997</v>
      </c>
      <c r="K190" s="495">
        <v>91.623099999999994</v>
      </c>
      <c r="L190" s="495">
        <v>87.229500000000002</v>
      </c>
      <c r="M190" s="495">
        <v>-1.0250999999999999</v>
      </c>
      <c r="N190" s="495">
        <v>47.106200000000001</v>
      </c>
      <c r="O190" s="508"/>
      <c r="P190" s="495">
        <v>89.339799999999997</v>
      </c>
      <c r="Q190" s="495">
        <v>50.0946</v>
      </c>
      <c r="R190" s="495">
        <v>5.6622000000000003</v>
      </c>
      <c r="S190" s="495">
        <v>64.024199999999993</v>
      </c>
      <c r="T190" s="495">
        <v>-9.4242000000000008</v>
      </c>
      <c r="U190" s="500"/>
      <c r="V190" s="500"/>
      <c r="W190" s="500"/>
      <c r="X190" s="500"/>
      <c r="Y190" s="500"/>
      <c r="Z190" s="500"/>
      <c r="AA190" s="500"/>
      <c r="AB190" s="500"/>
      <c r="AC190" s="500"/>
      <c r="AD190" s="500"/>
      <c r="AE190" s="500"/>
      <c r="AF190" s="500"/>
      <c r="AG190" s="500"/>
      <c r="AH190" s="500"/>
    </row>
    <row r="191" spans="1:34" s="15" customFormat="1" ht="14.1" customHeight="1">
      <c r="A191" s="427"/>
      <c r="B191" s="489" t="s">
        <v>13696</v>
      </c>
      <c r="C191" s="489" t="s">
        <v>13697</v>
      </c>
      <c r="D191" s="517" t="s">
        <v>13698</v>
      </c>
      <c r="E191" s="518"/>
      <c r="F191" s="519" t="str">
        <f ca="1">IF(ISNUMBER(_xll.BDP(D127, C191,"EQY_CONSOLIDATED="&amp;E140)),_xll.BDP(D127, C191,"EQY_CONSOLIDATED="&amp;E140), "-")</f>
        <v>-</v>
      </c>
      <c r="G191" s="519">
        <v>16.632400000000001</v>
      </c>
      <c r="H191" s="519">
        <v>31.7895</v>
      </c>
      <c r="I191" s="519">
        <v>3.6402999999999999</v>
      </c>
      <c r="J191" s="519">
        <v>86.495099999999994</v>
      </c>
      <c r="K191" s="519">
        <v>-3.8458999999999999</v>
      </c>
      <c r="L191" s="519">
        <v>67.157700000000006</v>
      </c>
      <c r="M191" s="519">
        <v>-60.467100000000002</v>
      </c>
      <c r="N191" s="520">
        <v>88.950199999999995</v>
      </c>
      <c r="O191" s="521"/>
      <c r="P191" s="519">
        <v>89.339799999999997</v>
      </c>
      <c r="Q191" s="519">
        <v>51.358800000000002</v>
      </c>
      <c r="R191" s="520">
        <v>17.708200000000001</v>
      </c>
      <c r="S191" s="520">
        <v>82.791799999999995</v>
      </c>
      <c r="T191" s="520">
        <v>-6.4710000000000001</v>
      </c>
    </row>
    <row r="192" spans="1:34" s="15" customFormat="1" ht="14.1" customHeight="1">
      <c r="A192" s="522"/>
    </row>
    <row r="193" spans="1:16" s="15" customFormat="1" ht="14.1" customHeight="1" thickBot="1">
      <c r="A193" s="522"/>
    </row>
    <row r="194" spans="1:16" s="15" customFormat="1" ht="14.1" customHeight="1" thickBot="1">
      <c r="A194" s="522">
        <f>A127+1</f>
        <v>3</v>
      </c>
      <c r="C194" s="15">
        <f>C127+1</f>
        <v>3</v>
      </c>
      <c r="D194" s="459" t="str">
        <f ca="1">OFFSET(Company!$C$9,BB_Financials!A194-1,0)</f>
        <v>253450 KS EQUITY</v>
      </c>
      <c r="E194" s="460" t="e">
        <f ca="1">_xll.BDP(D194, "NAME")</f>
        <v>#NAME?</v>
      </c>
    </row>
    <row r="195" spans="1:16" s="15" customFormat="1" ht="14.1" customHeight="1">
      <c r="A195" s="427"/>
    </row>
    <row r="196" spans="1:16" s="15" customFormat="1" ht="14.1" customHeight="1">
      <c r="A196" s="427"/>
      <c r="D196" s="430"/>
      <c r="E196" s="428"/>
    </row>
    <row r="197" spans="1:16" s="428" customFormat="1" ht="14.1" customHeight="1">
      <c r="A197" s="429"/>
      <c r="E197" s="461" t="s">
        <v>13413</v>
      </c>
      <c r="F197" s="461" t="s">
        <v>13562</v>
      </c>
      <c r="G197" s="461" t="s">
        <v>13563</v>
      </c>
    </row>
    <row r="198" spans="1:16" s="15" customFormat="1" ht="14.1" customHeight="1">
      <c r="A198" s="427"/>
      <c r="D198" s="460" t="s">
        <v>13573</v>
      </c>
      <c r="E198" s="462">
        <f>F240+F241</f>
        <v>10491.487000000001</v>
      </c>
      <c r="F198" s="463">
        <f>F237+F238</f>
        <v>14079.722</v>
      </c>
      <c r="G198" s="462">
        <f>F232</f>
        <v>23733.907800000001</v>
      </c>
    </row>
    <row r="199" spans="1:16" s="15" customFormat="1" ht="14.1" customHeight="1">
      <c r="A199" s="427"/>
      <c r="B199" s="464"/>
      <c r="C199" s="465"/>
      <c r="D199" s="460" t="e">
        <f>"Annual: "&amp;P225</f>
        <v>#NAME?</v>
      </c>
      <c r="E199" s="462">
        <f>P240+P241</f>
        <v>10207.047199999999</v>
      </c>
      <c r="F199" s="463">
        <f>P237+P238</f>
        <v>23696.2631</v>
      </c>
      <c r="G199" s="462">
        <f>P232</f>
        <v>27352.302800000001</v>
      </c>
    </row>
    <row r="200" spans="1:16" s="15" customFormat="1" ht="14.1" customHeight="1">
      <c r="A200" s="427"/>
      <c r="B200" s="464"/>
      <c r="C200" s="465"/>
      <c r="E200" s="466"/>
    </row>
    <row r="201" spans="1:16" s="15" customFormat="1" ht="14.1" customHeight="1">
      <c r="A201" s="427"/>
      <c r="B201" s="464"/>
      <c r="C201" s="465"/>
      <c r="D201" s="428"/>
      <c r="E201" s="461" t="s">
        <v>13564</v>
      </c>
      <c r="F201" s="461" t="s">
        <v>13565</v>
      </c>
      <c r="G201" s="461" t="s">
        <v>13566</v>
      </c>
      <c r="H201" s="461" t="s">
        <v>13567</v>
      </c>
    </row>
    <row r="202" spans="1:16" s="15" customFormat="1" ht="14.1" customHeight="1">
      <c r="A202" s="427"/>
      <c r="B202" s="464"/>
      <c r="C202" s="465"/>
      <c r="D202" s="460" t="s">
        <v>13574</v>
      </c>
      <c r="E202" s="462" t="str">
        <f ca="1">F211</f>
        <v>-</v>
      </c>
      <c r="F202" s="462" t="str">
        <f ca="1">F214</f>
        <v>-</v>
      </c>
      <c r="G202" s="462" t="str">
        <f ca="1">F218</f>
        <v>-</v>
      </c>
      <c r="H202" s="462" t="str">
        <f ca="1">F217</f>
        <v>-</v>
      </c>
    </row>
    <row r="203" spans="1:16" s="15" customFormat="1" ht="14.1" customHeight="1">
      <c r="A203" s="427"/>
      <c r="B203" s="464"/>
      <c r="C203" s="465"/>
      <c r="D203" s="460" t="e">
        <f>"Annual: "&amp;P210</f>
        <v>#NAME?</v>
      </c>
      <c r="E203" s="462">
        <f>P211</f>
        <v>193750.0214</v>
      </c>
      <c r="F203" s="462">
        <f>P214</f>
        <v>2341.3154</v>
      </c>
      <c r="G203" s="462">
        <f>P218</f>
        <v>3816.1550000000002</v>
      </c>
      <c r="H203" s="462">
        <f>P217</f>
        <v>1689.7266999999999</v>
      </c>
    </row>
    <row r="204" spans="1:16" s="15" customFormat="1" ht="14.1" customHeight="1">
      <c r="A204" s="427"/>
      <c r="B204" s="464"/>
      <c r="C204" s="465"/>
      <c r="E204" s="464" t="b">
        <f ca="1">F218=G218+H218+I218+J218</f>
        <v>0</v>
      </c>
    </row>
    <row r="205" spans="1:16" s="15" customFormat="1" ht="14.1" customHeight="1">
      <c r="A205" s="427"/>
      <c r="B205" s="464"/>
      <c r="C205" s="465"/>
      <c r="E205" s="464" t="e">
        <f ca="1">_xll.BDP(D194,"EQY_RECENT_QT_END")</f>
        <v>#NAME?</v>
      </c>
      <c r="F205" s="430"/>
      <c r="G205" s="430"/>
      <c r="H205" s="430"/>
      <c r="I205" s="430"/>
      <c r="J205" s="430"/>
      <c r="K205" s="430"/>
      <c r="L205" s="430"/>
      <c r="M205" s="430"/>
      <c r="N205" s="430"/>
      <c r="O205" s="430"/>
      <c r="P205" s="430"/>
    </row>
    <row r="206" spans="1:16" s="25" customFormat="1" ht="14.1" customHeight="1">
      <c r="A206" s="429"/>
      <c r="D206" s="428" t="s">
        <v>13573</v>
      </c>
      <c r="E206" s="467" t="e">
        <f>G210</f>
        <v>#NAME?</v>
      </c>
      <c r="F206" s="468" t="e">
        <v>#NAME?</v>
      </c>
      <c r="G206" s="469" t="s">
        <v>13699</v>
      </c>
      <c r="H206" s="469" t="s">
        <v>13700</v>
      </c>
      <c r="I206" s="469" t="s">
        <v>13701</v>
      </c>
      <c r="J206" s="469" t="s">
        <v>13575</v>
      </c>
      <c r="K206" s="469" t="s">
        <v>13576</v>
      </c>
      <c r="L206" s="469" t="s">
        <v>13577</v>
      </c>
      <c r="M206" s="469" t="s">
        <v>13578</v>
      </c>
      <c r="N206" s="15"/>
      <c r="P206" s="470"/>
    </row>
    <row r="207" spans="1:16" s="25" customFormat="1" ht="14.1" customHeight="1">
      <c r="A207" s="429"/>
      <c r="B207" s="471"/>
      <c r="C207" s="471"/>
      <c r="D207" s="428" t="s">
        <v>13582</v>
      </c>
      <c r="E207" s="472" t="str">
        <f>IF(ISNUMBER(F207),"N","Y")</f>
        <v>N</v>
      </c>
      <c r="F207" s="473">
        <v>35160.252</v>
      </c>
      <c r="G207" s="474">
        <v>24248.708999999999</v>
      </c>
      <c r="H207" s="475">
        <v>30142.912700000001</v>
      </c>
      <c r="I207" s="475">
        <v>82951.459799999997</v>
      </c>
      <c r="J207" s="475">
        <v>49124.712</v>
      </c>
      <c r="K207" s="475">
        <v>31530.936799999999</v>
      </c>
      <c r="L207" s="475">
        <v>60095.621299999999</v>
      </c>
      <c r="M207" s="475">
        <v>64885.326000000001</v>
      </c>
      <c r="N207" s="476"/>
      <c r="P207" s="476"/>
    </row>
    <row r="208" spans="1:16" s="15" customFormat="1" ht="14.1" customHeight="1">
      <c r="A208" s="429"/>
      <c r="D208" s="477"/>
      <c r="F208" s="478"/>
      <c r="G208" s="478"/>
      <c r="H208" s="478"/>
      <c r="I208" s="478"/>
      <c r="J208" s="478"/>
      <c r="K208" s="478"/>
      <c r="L208" s="478"/>
      <c r="M208" s="478"/>
      <c r="N208" s="478"/>
      <c r="P208" s="479"/>
    </row>
    <row r="209" spans="1:34" s="15" customFormat="1" ht="14.1" customHeight="1">
      <c r="A209" s="429"/>
      <c r="D209" s="477"/>
      <c r="F209" s="478"/>
      <c r="G209" s="480"/>
      <c r="H209" s="481"/>
      <c r="I209" s="481"/>
      <c r="J209" s="481"/>
      <c r="K209" s="481"/>
      <c r="L209" s="481"/>
      <c r="M209" s="481"/>
      <c r="N209" s="481"/>
      <c r="P209" s="482"/>
    </row>
    <row r="210" spans="1:34" s="15" customFormat="1" ht="14.1" customHeight="1">
      <c r="A210" s="427"/>
      <c r="B210" s="483" t="s">
        <v>13583</v>
      </c>
      <c r="C210" s="483" t="s">
        <v>13584</v>
      </c>
      <c r="D210" s="484" t="s">
        <v>13585</v>
      </c>
      <c r="E210" s="485"/>
      <c r="F210" s="486" t="s">
        <v>13586</v>
      </c>
      <c r="G210" s="487" t="e">
        <v>#NAME?</v>
      </c>
      <c r="H210" s="486" t="s">
        <v>13699</v>
      </c>
      <c r="I210" s="486" t="s">
        <v>13700</v>
      </c>
      <c r="J210" s="486" t="s">
        <v>13701</v>
      </c>
      <c r="K210" s="486" t="s">
        <v>13575</v>
      </c>
      <c r="L210" s="486" t="s">
        <v>13576</v>
      </c>
      <c r="M210" s="486" t="s">
        <v>13577</v>
      </c>
      <c r="N210" s="486" t="s">
        <v>13578</v>
      </c>
      <c r="O210" s="488"/>
      <c r="P210" s="487" t="e">
        <v>#NAME?</v>
      </c>
      <c r="Q210" s="486" t="s">
        <v>13702</v>
      </c>
      <c r="R210" s="486" t="s">
        <v>13587</v>
      </c>
      <c r="S210" s="486" t="s">
        <v>13588</v>
      </c>
      <c r="T210" s="486" t="s">
        <v>13589</v>
      </c>
      <c r="U210" s="488"/>
      <c r="V210" s="488"/>
      <c r="W210" s="488"/>
      <c r="X210" s="488"/>
      <c r="Y210" s="488"/>
      <c r="Z210" s="488"/>
      <c r="AA210" s="488"/>
      <c r="AB210" s="488"/>
      <c r="AC210" s="488"/>
      <c r="AD210" s="488"/>
      <c r="AE210" s="488"/>
      <c r="AF210" s="488"/>
      <c r="AG210" s="488"/>
      <c r="AH210" s="488"/>
    </row>
    <row r="211" spans="1:34" s="15" customFormat="1" ht="14.1" customHeight="1">
      <c r="A211" s="427"/>
      <c r="B211" s="489" t="s">
        <v>13591</v>
      </c>
      <c r="C211" s="489" t="s">
        <v>13592</v>
      </c>
      <c r="D211" s="490" t="s">
        <v>13593</v>
      </c>
      <c r="E211" s="491"/>
      <c r="F211" s="492" t="str">
        <f ca="1">IF(ISNUMBER(_xll.BDP(D194, C211,"EQY_CONSOLIDATED="&amp;E207)),_xll.BDP(D194, C211,"EQY_CONSOLIDATED="&amp;E207), "-")</f>
        <v>-</v>
      </c>
      <c r="G211" s="492">
        <v>35160.252</v>
      </c>
      <c r="H211" s="492">
        <v>24248.708999999999</v>
      </c>
      <c r="I211" s="492">
        <v>30142.912700000001</v>
      </c>
      <c r="J211" s="492">
        <v>82951.459799999997</v>
      </c>
      <c r="K211" s="492">
        <v>49124.712</v>
      </c>
      <c r="L211" s="492">
        <v>31530.936799999999</v>
      </c>
      <c r="M211" s="492">
        <v>60095.621299999999</v>
      </c>
      <c r="N211" s="493">
        <v>64885.326000000001</v>
      </c>
      <c r="O211" s="494"/>
      <c r="P211" s="495">
        <v>193750.0214</v>
      </c>
      <c r="Q211" s="495">
        <v>175863.9523</v>
      </c>
      <c r="R211" s="495">
        <v>207514.83600000001</v>
      </c>
      <c r="S211" s="495">
        <v>170096.00700000001</v>
      </c>
      <c r="T211" s="495">
        <v>160434.288</v>
      </c>
      <c r="U211" s="496"/>
      <c r="V211" s="496"/>
      <c r="W211" s="496"/>
      <c r="X211" s="496"/>
      <c r="Y211" s="496"/>
      <c r="Z211" s="496"/>
      <c r="AA211" s="496"/>
      <c r="AB211" s="496"/>
      <c r="AC211" s="496"/>
      <c r="AD211" s="496"/>
      <c r="AE211" s="496"/>
      <c r="AF211" s="496"/>
      <c r="AG211" s="496"/>
      <c r="AH211" s="496"/>
    </row>
    <row r="212" spans="1:34" s="501" customFormat="1" ht="14.1" customHeight="1">
      <c r="A212" s="427"/>
      <c r="B212" s="489" t="s">
        <v>13594</v>
      </c>
      <c r="C212" s="489" t="s">
        <v>13595</v>
      </c>
      <c r="D212" s="428" t="s">
        <v>13596</v>
      </c>
      <c r="E212" s="15"/>
      <c r="F212" s="495" t="str">
        <f ca="1">IF(ISNUMBER(_xll.BDP(D194, C212,"EQY_CONSOLIDATED="&amp;E207)),_xll.BDP(D194, C212,"EQY_CONSOLIDATED="&amp;E207), "-")</f>
        <v>-</v>
      </c>
      <c r="G212" s="495">
        <v>2356.4050000000002</v>
      </c>
      <c r="H212" s="495">
        <v>-943.58209999999997</v>
      </c>
      <c r="I212" s="495">
        <v>2545.8678</v>
      </c>
      <c r="J212" s="495">
        <v>7700.8789999999999</v>
      </c>
      <c r="K212" s="495">
        <v>3070.2939999999999</v>
      </c>
      <c r="L212" s="495">
        <v>248.56620000000001</v>
      </c>
      <c r="M212" s="495">
        <v>4145.9712</v>
      </c>
      <c r="N212" s="495">
        <v>7203.27</v>
      </c>
      <c r="O212" s="497"/>
      <c r="P212" s="498">
        <v>13565.607</v>
      </c>
      <c r="Q212" s="498">
        <v>12899.713900000001</v>
      </c>
      <c r="R212" s="499">
        <v>13660.916499999999</v>
      </c>
      <c r="S212" s="499">
        <v>9551.3549999999996</v>
      </c>
      <c r="T212" s="499">
        <v>11717.023999999999</v>
      </c>
      <c r="U212" s="500"/>
      <c r="V212" s="500"/>
      <c r="W212" s="500"/>
      <c r="X212" s="500"/>
      <c r="Y212" s="500"/>
      <c r="Z212" s="500"/>
      <c r="AA212" s="500"/>
      <c r="AB212" s="500"/>
      <c r="AC212" s="500"/>
      <c r="AD212" s="500"/>
      <c r="AE212" s="500"/>
      <c r="AF212" s="500"/>
      <c r="AG212" s="500"/>
      <c r="AH212" s="500"/>
    </row>
    <row r="213" spans="1:34" s="15" customFormat="1" ht="14.1" customHeight="1">
      <c r="A213" s="427"/>
      <c r="B213" s="489" t="s">
        <v>13597</v>
      </c>
      <c r="C213" s="489" t="s">
        <v>13598</v>
      </c>
      <c r="D213" s="428" t="s">
        <v>13599</v>
      </c>
      <c r="F213" s="495" t="str">
        <f ca="1">IF(ISNUMBER(_xll.BDP(D194, C213,"EQY_CONSOLIDATED="&amp;E207)),_xll.BDP(D194, C213,"EQY_CONSOLIDATED="&amp;E207), "-")</f>
        <v>-</v>
      </c>
      <c r="G213" s="495">
        <v>2905.212</v>
      </c>
      <c r="H213" s="495">
        <v>3117.2208999999998</v>
      </c>
      <c r="I213" s="495">
        <v>2741.9301999999998</v>
      </c>
      <c r="J213" s="495">
        <v>2327.8148999999999</v>
      </c>
      <c r="K213" s="495">
        <v>3256.386</v>
      </c>
      <c r="L213" s="495">
        <v>2898.1606000000002</v>
      </c>
      <c r="M213" s="495">
        <v>2968.3281000000002</v>
      </c>
      <c r="N213" s="495">
        <v>3080.2950000000001</v>
      </c>
      <c r="O213" s="502"/>
      <c r="P213" s="495">
        <v>11224.2916</v>
      </c>
      <c r="Q213" s="495">
        <v>10792.061100000001</v>
      </c>
      <c r="R213" s="495">
        <v>11878.298000000001</v>
      </c>
      <c r="S213" s="495">
        <v>11043.696</v>
      </c>
      <c r="T213" s="495">
        <v>10041.522000000001</v>
      </c>
      <c r="U213" s="500"/>
      <c r="V213" s="500"/>
      <c r="W213" s="500"/>
      <c r="X213" s="500"/>
      <c r="Y213" s="500"/>
      <c r="Z213" s="500"/>
      <c r="AA213" s="500"/>
      <c r="AB213" s="500"/>
      <c r="AC213" s="500"/>
      <c r="AD213" s="500"/>
      <c r="AE213" s="500"/>
      <c r="AF213" s="500"/>
      <c r="AG213" s="500"/>
      <c r="AH213" s="500"/>
    </row>
    <row r="214" spans="1:34" s="15" customFormat="1" ht="14.1" customHeight="1">
      <c r="A214" s="427"/>
      <c r="B214" s="489" t="s">
        <v>13600</v>
      </c>
      <c r="C214" s="489" t="s">
        <v>13601</v>
      </c>
      <c r="D214" s="490" t="s">
        <v>13602</v>
      </c>
      <c r="E214" s="491"/>
      <c r="F214" s="492" t="str">
        <f ca="1">IF(ISNUMBER(_xll.BDP(D194, C214,"EQY_CONSOLIDATED="&amp;E207)),_xll.BDP(D194, C214,"EQY_CONSOLIDATED="&amp;E207), "-")</f>
        <v>-</v>
      </c>
      <c r="G214" s="492">
        <v>-548.80700000000002</v>
      </c>
      <c r="H214" s="492">
        <v>-4060.8029999999999</v>
      </c>
      <c r="I214" s="492">
        <v>-196.0624</v>
      </c>
      <c r="J214" s="492">
        <v>5373.0641999999998</v>
      </c>
      <c r="K214" s="492">
        <v>-186.09200000000001</v>
      </c>
      <c r="L214" s="492">
        <v>-2649.5944</v>
      </c>
      <c r="M214" s="492">
        <v>1177.6432</v>
      </c>
      <c r="N214" s="493">
        <v>4122.9750000000004</v>
      </c>
      <c r="O214" s="494"/>
      <c r="P214" s="492">
        <v>2341.3154</v>
      </c>
      <c r="Q214" s="492">
        <v>2107.6527999999998</v>
      </c>
      <c r="R214" s="492">
        <v>1782.6185</v>
      </c>
      <c r="S214" s="492">
        <v>-1492.3409999999999</v>
      </c>
      <c r="T214" s="492">
        <v>1675.502</v>
      </c>
      <c r="U214" s="496"/>
      <c r="V214" s="496"/>
      <c r="W214" s="496"/>
      <c r="X214" s="496"/>
      <c r="Y214" s="496"/>
      <c r="Z214" s="496"/>
      <c r="AA214" s="496"/>
      <c r="AB214" s="496"/>
      <c r="AC214" s="496"/>
      <c r="AD214" s="496"/>
      <c r="AE214" s="496"/>
      <c r="AF214" s="496"/>
      <c r="AG214" s="496"/>
      <c r="AH214" s="496"/>
    </row>
    <row r="215" spans="1:34" s="15" customFormat="1" ht="14.1" customHeight="1">
      <c r="A215" s="427"/>
      <c r="B215" s="489" t="s">
        <v>13603</v>
      </c>
      <c r="C215" s="489" t="s">
        <v>13604</v>
      </c>
      <c r="D215" s="428" t="s">
        <v>13605</v>
      </c>
      <c r="F215" s="495" t="str">
        <f ca="1">IF(ISNUMBER(_xll.BDP(D194, C215,"EQY_CONSOLIDATED="&amp;E207)),_xll.BDP(D194, C215,"EQY_CONSOLIDATED="&amp;E207), "-")</f>
        <v>-</v>
      </c>
      <c r="G215" s="495">
        <v>-18.356999999999999</v>
      </c>
      <c r="H215" s="495">
        <v>-4122.2470999999996</v>
      </c>
      <c r="I215" s="495">
        <v>-91.8309</v>
      </c>
      <c r="J215" s="495">
        <v>5321.2224999999999</v>
      </c>
      <c r="K215" s="495">
        <v>-222.744</v>
      </c>
      <c r="L215" s="495">
        <v>-2840.3096</v>
      </c>
      <c r="M215" s="495">
        <v>1207.3687</v>
      </c>
      <c r="N215" s="495">
        <v>3997.4290000000001</v>
      </c>
      <c r="O215" s="494"/>
      <c r="P215" s="495">
        <v>2166.3380000000002</v>
      </c>
      <c r="Q215" s="495">
        <v>1993.8273999999999</v>
      </c>
      <c r="R215" s="495">
        <v>1920.4565</v>
      </c>
      <c r="S215" s="495">
        <v>1126.828</v>
      </c>
      <c r="T215" s="495">
        <v>2275.65</v>
      </c>
      <c r="U215" s="496"/>
      <c r="V215" s="496"/>
      <c r="W215" s="496"/>
      <c r="X215" s="496"/>
      <c r="Y215" s="496"/>
      <c r="Z215" s="496"/>
      <c r="AA215" s="496"/>
      <c r="AB215" s="496"/>
      <c r="AC215" s="496"/>
      <c r="AD215" s="496"/>
      <c r="AE215" s="496"/>
      <c r="AF215" s="496"/>
      <c r="AG215" s="496"/>
      <c r="AH215" s="496"/>
    </row>
    <row r="216" spans="1:34" s="15" customFormat="1" ht="14.1" customHeight="1">
      <c r="A216" s="427"/>
      <c r="B216" s="489" t="s">
        <v>13606</v>
      </c>
      <c r="C216" s="489" t="s">
        <v>13607</v>
      </c>
      <c r="D216" s="428" t="s">
        <v>13608</v>
      </c>
      <c r="F216" s="495" t="str">
        <f ca="1">IF(ISNUMBER(_xll.BDP(D194, C216,"EQY_CONSOLIDATED="&amp;E207)),_xll.BDP(D194, C216,"EQY_CONSOLIDATED="&amp;E207), "-")</f>
        <v>-</v>
      </c>
      <c r="G216" s="495">
        <v>-6.0320999999999998</v>
      </c>
      <c r="H216" s="495">
        <v>-3228.0736999999999</v>
      </c>
      <c r="I216" s="495">
        <v>-70.689599999999999</v>
      </c>
      <c r="J216" s="495">
        <v>4148.1023999999998</v>
      </c>
      <c r="K216" s="495">
        <v>-169.0975</v>
      </c>
      <c r="L216" s="495">
        <v>-2218.5884999999998</v>
      </c>
      <c r="M216" s="495">
        <v>908.95069999999998</v>
      </c>
      <c r="N216" s="495">
        <v>3170.0880000000002</v>
      </c>
      <c r="O216" s="494"/>
      <c r="P216" s="495">
        <v>1689.7266999999999</v>
      </c>
      <c r="Q216" s="495">
        <v>1507.2012999999999</v>
      </c>
      <c r="R216" s="495">
        <v>1563.1485</v>
      </c>
      <c r="S216" s="495">
        <v>851.23900000000003</v>
      </c>
      <c r="T216" s="495">
        <v>1654.422</v>
      </c>
      <c r="U216" s="496"/>
      <c r="V216" s="496"/>
      <c r="W216" s="496"/>
      <c r="X216" s="496"/>
      <c r="Y216" s="496"/>
      <c r="Z216" s="496"/>
      <c r="AA216" s="496"/>
      <c r="AB216" s="496"/>
      <c r="AC216" s="496"/>
      <c r="AD216" s="496"/>
      <c r="AE216" s="496"/>
      <c r="AF216" s="496"/>
      <c r="AG216" s="496"/>
      <c r="AH216" s="496"/>
    </row>
    <row r="217" spans="1:34" s="15" customFormat="1" ht="14.1" customHeight="1">
      <c r="A217" s="427"/>
      <c r="B217" s="489" t="s">
        <v>13609</v>
      </c>
      <c r="C217" s="489" t="s">
        <v>13610</v>
      </c>
      <c r="D217" s="490" t="s">
        <v>13611</v>
      </c>
      <c r="E217" s="491"/>
      <c r="F217" s="492" t="str">
        <f ca="1">IF(ISNUMBER(_xll.BDP(D194, C217,"EQY_CONSOLIDATED="&amp;E207)),_xll.BDP(D194, C217,"EQY_CONSOLIDATED="&amp;E207), "-")</f>
        <v>-</v>
      </c>
      <c r="G217" s="492">
        <v>-6.0320999999999998</v>
      </c>
      <c r="H217" s="492">
        <v>-3228.0736999999999</v>
      </c>
      <c r="I217" s="492">
        <v>-70.689599999999999</v>
      </c>
      <c r="J217" s="492">
        <v>4148.1023999999998</v>
      </c>
      <c r="K217" s="492">
        <v>-169.0975</v>
      </c>
      <c r="L217" s="492">
        <v>-2218.5884999999998</v>
      </c>
      <c r="M217" s="492">
        <v>908.95069999999998</v>
      </c>
      <c r="N217" s="493">
        <v>3170.0880000000002</v>
      </c>
      <c r="O217" s="503"/>
      <c r="P217" s="492">
        <v>1689.7266999999999</v>
      </c>
      <c r="Q217" s="492">
        <v>1507.2012999999999</v>
      </c>
      <c r="R217" s="492">
        <v>1563.1485</v>
      </c>
      <c r="S217" s="492">
        <v>851.23900000000003</v>
      </c>
      <c r="T217" s="492">
        <v>1654.422</v>
      </c>
      <c r="U217" s="496"/>
      <c r="V217" s="496"/>
      <c r="W217" s="496"/>
      <c r="X217" s="496"/>
      <c r="Y217" s="496"/>
      <c r="Z217" s="496"/>
      <c r="AA217" s="496"/>
      <c r="AB217" s="496"/>
      <c r="AC217" s="496"/>
      <c r="AD217" s="496"/>
      <c r="AE217" s="496"/>
      <c r="AF217" s="496"/>
      <c r="AG217" s="496"/>
      <c r="AH217" s="496"/>
    </row>
    <row r="218" spans="1:34" s="15" customFormat="1" ht="14.1" customHeight="1">
      <c r="A218" s="427"/>
      <c r="B218" s="489" t="s">
        <v>13612</v>
      </c>
      <c r="C218" s="504" t="s">
        <v>13613</v>
      </c>
      <c r="D218" s="490" t="s">
        <v>13612</v>
      </c>
      <c r="E218" s="491"/>
      <c r="F218" s="492" t="str">
        <f ca="1">IF(ISNUMBER(_xll.BDP(D194, C218,"EQY_CONSOLIDATED="&amp;E207)),_xll.BDP(D194, C218,"EQY_CONSOLIDATED="&amp;E207), "-")</f>
        <v>-</v>
      </c>
      <c r="G218" s="492">
        <v>-151.9409</v>
      </c>
      <c r="H218" s="492">
        <v>-3673.1372999999999</v>
      </c>
      <c r="I218" s="492">
        <v>179.10669999999999</v>
      </c>
      <c r="J218" s="492">
        <v>5740.3410999999996</v>
      </c>
      <c r="K218" s="492">
        <v>168.1028</v>
      </c>
      <c r="L218" s="492">
        <v>-2271.3955999999998</v>
      </c>
      <c r="M218" s="492">
        <v>1546.3186000000001</v>
      </c>
      <c r="N218" s="493">
        <v>4452.9052000000001</v>
      </c>
      <c r="O218" s="503"/>
      <c r="P218" s="492">
        <v>3816.1550000000002</v>
      </c>
      <c r="Q218" s="492">
        <v>3485.9731999999999</v>
      </c>
      <c r="R218" s="492">
        <v>3093.8069999999998</v>
      </c>
      <c r="S218" s="492">
        <v>-286.98149999999998</v>
      </c>
      <c r="T218" s="492">
        <v>2602.0198</v>
      </c>
      <c r="U218" s="496"/>
      <c r="V218" s="496"/>
      <c r="W218" s="496"/>
      <c r="X218" s="496"/>
      <c r="Y218" s="496"/>
      <c r="Z218" s="496"/>
      <c r="AA218" s="496"/>
      <c r="AB218" s="496"/>
      <c r="AC218" s="496"/>
      <c r="AD218" s="496"/>
      <c r="AE218" s="496"/>
      <c r="AF218" s="496"/>
      <c r="AG218" s="496"/>
      <c r="AH218" s="496"/>
    </row>
    <row r="219" spans="1:34" s="15" customFormat="1" ht="14.1" customHeight="1">
      <c r="A219" s="427"/>
      <c r="B219" s="489" t="s">
        <v>13614</v>
      </c>
      <c r="C219" s="489" t="s">
        <v>13615</v>
      </c>
      <c r="D219" s="428" t="s">
        <v>13616</v>
      </c>
      <c r="F219" s="495" t="str">
        <f ca="1">IF(ISNUMBER(_xll.BDP(D194, C219,"EQY_CONSOLIDATED="&amp;E207)),_xll.BDP(D194, C219,"EQY_CONSOLIDATED="&amp;E207), "-")</f>
        <v>-</v>
      </c>
      <c r="G219" s="495">
        <v>-0.31380000000000002</v>
      </c>
      <c r="H219" s="495">
        <v>-84.039000000000001</v>
      </c>
      <c r="I219" s="495">
        <v>-3.7924000000000002</v>
      </c>
      <c r="J219" s="495">
        <v>107.9712</v>
      </c>
      <c r="K219" s="495">
        <v>-4.5401999999999996</v>
      </c>
      <c r="L219" s="495">
        <v>-57.833199999999998</v>
      </c>
      <c r="M219" s="495">
        <v>23.338799999999999</v>
      </c>
      <c r="N219" s="495">
        <v>82.407399999999996</v>
      </c>
      <c r="O219" s="502"/>
      <c r="P219" s="495">
        <v>41.805399999999999</v>
      </c>
      <c r="Q219" s="495">
        <v>38.850499999999997</v>
      </c>
      <c r="R219" s="495">
        <v>37.672400000000003</v>
      </c>
      <c r="S219" s="495">
        <v>-36.716999999999999</v>
      </c>
      <c r="T219" s="495">
        <v>31.4846</v>
      </c>
      <c r="U219" s="500"/>
      <c r="V219" s="500"/>
      <c r="W219" s="500"/>
      <c r="X219" s="500"/>
      <c r="Y219" s="500"/>
      <c r="Z219" s="500"/>
      <c r="AA219" s="500"/>
      <c r="AB219" s="500"/>
      <c r="AC219" s="500"/>
      <c r="AD219" s="500"/>
      <c r="AE219" s="500"/>
      <c r="AF219" s="500"/>
      <c r="AG219" s="500"/>
      <c r="AH219" s="500"/>
    </row>
    <row r="220" spans="1:34" s="15" customFormat="1" ht="14.1" customHeight="1">
      <c r="A220" s="427"/>
      <c r="B220" s="489" t="s">
        <v>13617</v>
      </c>
      <c r="C220" s="489" t="s">
        <v>13618</v>
      </c>
      <c r="D220" s="428" t="s">
        <v>13619</v>
      </c>
      <c r="F220" s="495" t="str">
        <f ca="1">IF(ISNUMBER(_xll.BDP(D194, C220,"EQY_CONSOLIDATED="&amp;E207)),_xll.BDP(D194, C220,"EQY_CONSOLIDATED="&amp;E207), "-")</f>
        <v>-</v>
      </c>
      <c r="G220" s="495">
        <v>-0.16</v>
      </c>
      <c r="H220" s="495">
        <v>-84</v>
      </c>
      <c r="I220" s="495">
        <v>-3</v>
      </c>
      <c r="J220" s="495">
        <v>108</v>
      </c>
      <c r="K220" s="495">
        <v>-4</v>
      </c>
      <c r="L220" s="495">
        <v>-57</v>
      </c>
      <c r="M220" s="495">
        <v>24</v>
      </c>
      <c r="N220" s="495">
        <v>82</v>
      </c>
      <c r="O220" s="502"/>
      <c r="P220" s="495">
        <v>44</v>
      </c>
      <c r="Q220" s="495">
        <v>39</v>
      </c>
      <c r="R220" s="495">
        <v>41</v>
      </c>
      <c r="S220" s="495">
        <v>22</v>
      </c>
      <c r="T220" s="495">
        <v>43</v>
      </c>
      <c r="U220" s="500"/>
      <c r="V220" s="500"/>
      <c r="W220" s="500"/>
      <c r="X220" s="500"/>
      <c r="Y220" s="500"/>
      <c r="Z220" s="500"/>
      <c r="AA220" s="500"/>
      <c r="AB220" s="500"/>
      <c r="AC220" s="500"/>
      <c r="AD220" s="500"/>
      <c r="AE220" s="500"/>
      <c r="AF220" s="500"/>
      <c r="AG220" s="500"/>
      <c r="AH220" s="500"/>
    </row>
    <row r="221" spans="1:34" s="15" customFormat="1" ht="14.1" customHeight="1">
      <c r="A221" s="427"/>
      <c r="B221" s="489" t="s">
        <v>13620</v>
      </c>
      <c r="C221" s="489" t="s">
        <v>13621</v>
      </c>
      <c r="D221" s="428" t="s">
        <v>13622</v>
      </c>
      <c r="F221" s="495" t="str">
        <f ca="1">IF(ISNUMBER(_xll.BDP(D194, C221,"EQY_CONSOLIDATED="&amp;E207)),_xll.BDP(D194, C221,"EQY_CONSOLIDATED="&amp;E207), "-")</f>
        <v>-</v>
      </c>
      <c r="G221" s="495">
        <v>-0.31380000000000002</v>
      </c>
      <c r="H221" s="495">
        <v>-84.039000000000001</v>
      </c>
      <c r="I221" s="495">
        <v>-3.7924000000000002</v>
      </c>
      <c r="J221" s="495">
        <v>107.9712</v>
      </c>
      <c r="K221" s="495">
        <v>-4.5401999999999996</v>
      </c>
      <c r="L221" s="495">
        <v>-57.833199999999998</v>
      </c>
      <c r="M221" s="495">
        <v>23.338799999999999</v>
      </c>
      <c r="N221" s="495">
        <v>82.407399999999996</v>
      </c>
      <c r="O221" s="502"/>
      <c r="P221" s="495">
        <v>41.805399999999999</v>
      </c>
      <c r="Q221" s="495">
        <v>38.850499999999997</v>
      </c>
      <c r="R221" s="495">
        <v>37.672400000000003</v>
      </c>
      <c r="S221" s="495">
        <v>-36.716999999999999</v>
      </c>
      <c r="T221" s="495">
        <v>31.4846</v>
      </c>
      <c r="U221" s="500"/>
      <c r="V221" s="500"/>
      <c r="W221" s="500"/>
      <c r="X221" s="500"/>
      <c r="Y221" s="500"/>
      <c r="Z221" s="500"/>
      <c r="AA221" s="500"/>
      <c r="AB221" s="500"/>
      <c r="AC221" s="500"/>
      <c r="AD221" s="500"/>
      <c r="AE221" s="500"/>
      <c r="AF221" s="500"/>
      <c r="AG221" s="500"/>
      <c r="AH221" s="500"/>
    </row>
    <row r="222" spans="1:34" s="15" customFormat="1" ht="14.1" customHeight="1">
      <c r="A222" s="427"/>
      <c r="B222" s="489" t="s">
        <v>13623</v>
      </c>
      <c r="C222" s="489" t="s">
        <v>13624</v>
      </c>
      <c r="D222" s="428" t="s">
        <v>13625</v>
      </c>
      <c r="F222" s="495" t="str">
        <f ca="1">IF(ISNUMBER(_xll.BDP(D194, C222,"EQY_CONSOLIDATED="&amp;E207)),_xll.BDP(D194, C222,"EQY_CONSOLIDATED="&amp;E207), "-")</f>
        <v>-</v>
      </c>
      <c r="G222" s="495">
        <v>-0.16</v>
      </c>
      <c r="H222" s="495">
        <v>-84</v>
      </c>
      <c r="I222" s="495">
        <v>-3</v>
      </c>
      <c r="J222" s="495">
        <v>108</v>
      </c>
      <c r="K222" s="495">
        <v>-4</v>
      </c>
      <c r="L222" s="495">
        <v>-57</v>
      </c>
      <c r="M222" s="495">
        <v>24</v>
      </c>
      <c r="N222" s="495">
        <v>82</v>
      </c>
      <c r="O222" s="502"/>
      <c r="P222" s="495">
        <v>44</v>
      </c>
      <c r="Q222" s="495">
        <v>39</v>
      </c>
      <c r="R222" s="495">
        <v>41</v>
      </c>
      <c r="S222" s="495">
        <v>22</v>
      </c>
      <c r="T222" s="495">
        <v>43</v>
      </c>
      <c r="U222" s="500"/>
      <c r="V222" s="500"/>
      <c r="W222" s="500"/>
      <c r="X222" s="500"/>
      <c r="Y222" s="500"/>
      <c r="Z222" s="500"/>
      <c r="AA222" s="500"/>
      <c r="AB222" s="500"/>
      <c r="AC222" s="500"/>
      <c r="AD222" s="500"/>
      <c r="AE222" s="500"/>
      <c r="AF222" s="500"/>
      <c r="AG222" s="500"/>
      <c r="AH222" s="500"/>
    </row>
    <row r="223" spans="1:34" s="15" customFormat="1" ht="14.1" customHeight="1">
      <c r="A223" s="427"/>
      <c r="F223" s="464"/>
      <c r="G223" s="464"/>
      <c r="H223" s="464"/>
      <c r="I223" s="464"/>
      <c r="J223" s="464"/>
      <c r="K223" s="464"/>
      <c r="L223" s="464"/>
      <c r="M223" s="464"/>
      <c r="N223" s="464"/>
    </row>
    <row r="224" spans="1:34" s="15" customFormat="1" ht="14.1" customHeight="1">
      <c r="A224" s="427"/>
      <c r="F224" s="464"/>
      <c r="G224" s="505"/>
      <c r="H224" s="506"/>
      <c r="I224" s="506"/>
      <c r="J224" s="464"/>
      <c r="K224" s="464"/>
      <c r="L224" s="464"/>
      <c r="M224" s="464"/>
      <c r="N224" s="464"/>
      <c r="P224" s="507"/>
    </row>
    <row r="225" spans="1:34" s="15" customFormat="1" ht="14.1" customHeight="1">
      <c r="A225" s="427"/>
      <c r="D225" s="484" t="s">
        <v>13626</v>
      </c>
      <c r="E225" s="485"/>
      <c r="F225" s="486" t="s">
        <v>13627</v>
      </c>
      <c r="G225" s="487" t="e">
        <v>#NAME?</v>
      </c>
      <c r="H225" s="486" t="s">
        <v>13699</v>
      </c>
      <c r="I225" s="486" t="s">
        <v>13700</v>
      </c>
      <c r="J225" s="486" t="s">
        <v>13701</v>
      </c>
      <c r="K225" s="486" t="s">
        <v>13575</v>
      </c>
      <c r="L225" s="486" t="s">
        <v>13576</v>
      </c>
      <c r="M225" s="486" t="s">
        <v>13577</v>
      </c>
      <c r="N225" s="486" t="s">
        <v>13578</v>
      </c>
      <c r="O225" s="488"/>
      <c r="P225" s="487" t="e">
        <v>#NAME?</v>
      </c>
      <c r="Q225" s="486" t="s">
        <v>13702</v>
      </c>
      <c r="R225" s="486" t="s">
        <v>13587</v>
      </c>
      <c r="S225" s="486" t="s">
        <v>13588</v>
      </c>
      <c r="T225" s="486" t="s">
        <v>13589</v>
      </c>
      <c r="U225" s="488"/>
      <c r="V225" s="488"/>
      <c r="W225" s="488"/>
      <c r="X225" s="488"/>
      <c r="Y225" s="488"/>
      <c r="Z225" s="488"/>
      <c r="AA225" s="488"/>
      <c r="AB225" s="488"/>
      <c r="AC225" s="488"/>
      <c r="AD225" s="488"/>
      <c r="AE225" s="488"/>
      <c r="AF225" s="488"/>
      <c r="AG225" s="488"/>
      <c r="AH225" s="488"/>
    </row>
    <row r="226" spans="1:34" s="15" customFormat="1" ht="14.1" customHeight="1">
      <c r="A226" s="427"/>
      <c r="B226" s="489" t="s">
        <v>13628</v>
      </c>
      <c r="D226" s="428" t="s">
        <v>13629</v>
      </c>
      <c r="F226" s="495">
        <f>G226</f>
        <v>42883.554499999998</v>
      </c>
      <c r="G226" s="495">
        <v>42883.554499999998</v>
      </c>
      <c r="H226" s="495">
        <v>43513.943299999999</v>
      </c>
      <c r="I226" s="495">
        <v>43245.7693</v>
      </c>
      <c r="J226" s="495">
        <v>72772.015899999999</v>
      </c>
      <c r="K226" s="495">
        <v>48272.970300000001</v>
      </c>
      <c r="L226" s="495">
        <v>55469.580800000003</v>
      </c>
      <c r="M226" s="495">
        <v>56790.060700000002</v>
      </c>
      <c r="N226" s="495">
        <v>66188.159100000004</v>
      </c>
      <c r="O226" s="508"/>
      <c r="P226" s="495">
        <v>43245.7693</v>
      </c>
      <c r="Q226" s="495">
        <v>56790.060700000002</v>
      </c>
      <c r="R226" s="495">
        <v>35443.028700000003</v>
      </c>
      <c r="S226" s="495">
        <v>39797.086000000003</v>
      </c>
      <c r="T226" s="495">
        <v>40754.717299999997</v>
      </c>
      <c r="U226" s="496"/>
      <c r="V226" s="496"/>
      <c r="W226" s="496"/>
      <c r="X226" s="496"/>
      <c r="Y226" s="496"/>
      <c r="Z226" s="496"/>
      <c r="AA226" s="496"/>
      <c r="AB226" s="496"/>
      <c r="AC226" s="496"/>
      <c r="AD226" s="496"/>
      <c r="AE226" s="496"/>
      <c r="AF226" s="496"/>
      <c r="AG226" s="496"/>
      <c r="AH226" s="496"/>
    </row>
    <row r="227" spans="1:34" s="15" customFormat="1" ht="14.1" customHeight="1">
      <c r="A227" s="427"/>
      <c r="B227" s="489" t="s">
        <v>13630</v>
      </c>
      <c r="C227" s="465"/>
      <c r="D227" s="428" t="s">
        <v>13631</v>
      </c>
      <c r="F227" s="495">
        <f t="shared" ref="F227:F240" si="24">G227</f>
        <v>28076.824499999999</v>
      </c>
      <c r="G227" s="495">
        <v>28076.824499999999</v>
      </c>
      <c r="H227" s="495">
        <v>27836.738799999999</v>
      </c>
      <c r="I227" s="495">
        <v>27260.817599999998</v>
      </c>
      <c r="J227" s="495">
        <v>27801.645400000001</v>
      </c>
      <c r="K227" s="495">
        <v>28513.3433</v>
      </c>
      <c r="L227" s="495">
        <v>28131.665099999998</v>
      </c>
      <c r="M227" s="495">
        <v>25698.1613</v>
      </c>
      <c r="N227" s="495">
        <v>25962.879199999999</v>
      </c>
      <c r="O227" s="508"/>
      <c r="P227" s="495">
        <v>27260.817599999998</v>
      </c>
      <c r="Q227" s="495">
        <v>25698.1613</v>
      </c>
      <c r="R227" s="495">
        <v>25721.927</v>
      </c>
      <c r="S227" s="495">
        <v>26967.6132</v>
      </c>
      <c r="T227" s="495">
        <v>12622.439</v>
      </c>
      <c r="U227" s="496"/>
      <c r="V227" s="496"/>
      <c r="W227" s="496"/>
      <c r="X227" s="496"/>
      <c r="Y227" s="496"/>
      <c r="Z227" s="496"/>
      <c r="AA227" s="496"/>
      <c r="AB227" s="496"/>
      <c r="AC227" s="496"/>
      <c r="AD227" s="496"/>
      <c r="AE227" s="496"/>
      <c r="AF227" s="496"/>
      <c r="AG227" s="496"/>
      <c r="AH227" s="496"/>
    </row>
    <row r="228" spans="1:34" s="15" customFormat="1" ht="14.1" customHeight="1">
      <c r="A228" s="427"/>
      <c r="B228" s="489" t="s">
        <v>13632</v>
      </c>
      <c r="C228" s="465"/>
      <c r="D228" s="428" t="s">
        <v>13633</v>
      </c>
      <c r="F228" s="495">
        <f t="shared" si="24"/>
        <v>70960.379000000001</v>
      </c>
      <c r="G228" s="495">
        <v>70960.379000000001</v>
      </c>
      <c r="H228" s="495">
        <v>71350.682100000005</v>
      </c>
      <c r="I228" s="495">
        <v>70506.586899999995</v>
      </c>
      <c r="J228" s="495">
        <v>100573.66130000001</v>
      </c>
      <c r="K228" s="495">
        <v>76786.313599999994</v>
      </c>
      <c r="L228" s="495">
        <v>83601.245899999994</v>
      </c>
      <c r="M228" s="495">
        <v>82488.221999999994</v>
      </c>
      <c r="N228" s="495">
        <v>92151.0383</v>
      </c>
      <c r="O228" s="508"/>
      <c r="P228" s="495">
        <v>70506.586899999995</v>
      </c>
      <c r="Q228" s="495">
        <v>82488.221999999994</v>
      </c>
      <c r="R228" s="495">
        <v>61164.955699999999</v>
      </c>
      <c r="S228" s="495">
        <v>66764.699200000003</v>
      </c>
      <c r="T228" s="495">
        <v>53377.156300000002</v>
      </c>
      <c r="U228" s="496"/>
      <c r="V228" s="496"/>
      <c r="W228" s="496"/>
      <c r="X228" s="496"/>
      <c r="Y228" s="496"/>
      <c r="Z228" s="496"/>
      <c r="AA228" s="496"/>
      <c r="AB228" s="496"/>
      <c r="AC228" s="496"/>
      <c r="AD228" s="496"/>
      <c r="AE228" s="496"/>
      <c r="AF228" s="496"/>
      <c r="AG228" s="496"/>
      <c r="AH228" s="496"/>
    </row>
    <row r="229" spans="1:34" s="15" customFormat="1" ht="14.1" customHeight="1">
      <c r="A229" s="427"/>
      <c r="B229" s="489" t="s">
        <v>13634</v>
      </c>
      <c r="C229" s="465"/>
      <c r="D229" s="428" t="s">
        <v>13635</v>
      </c>
      <c r="F229" s="495">
        <f t="shared" si="24"/>
        <v>36245.466399999998</v>
      </c>
      <c r="G229" s="495">
        <v>36245.466399999998</v>
      </c>
      <c r="H229" s="495">
        <v>36542.656199999998</v>
      </c>
      <c r="I229" s="495">
        <v>32401.022300000001</v>
      </c>
      <c r="J229" s="495">
        <v>62309.103999999999</v>
      </c>
      <c r="K229" s="495">
        <v>42663.177000000003</v>
      </c>
      <c r="L229" s="495">
        <v>49320.706400000003</v>
      </c>
      <c r="M229" s="495">
        <v>55993.451999999997</v>
      </c>
      <c r="N229" s="495">
        <v>66612.137300000002</v>
      </c>
      <c r="O229" s="508"/>
      <c r="P229" s="495">
        <v>32401.022300000001</v>
      </c>
      <c r="Q229" s="495">
        <v>55993.451999999997</v>
      </c>
      <c r="R229" s="495">
        <v>25809.210800000001</v>
      </c>
      <c r="S229" s="495">
        <v>32384.502</v>
      </c>
      <c r="T229" s="495">
        <v>29335.248</v>
      </c>
      <c r="U229" s="496"/>
      <c r="V229" s="496"/>
      <c r="W229" s="496"/>
      <c r="X229" s="496"/>
      <c r="Y229" s="496"/>
      <c r="Z229" s="496"/>
      <c r="AA229" s="496"/>
      <c r="AB229" s="496"/>
      <c r="AC229" s="496"/>
      <c r="AD229" s="496"/>
      <c r="AE229" s="496"/>
      <c r="AF229" s="496"/>
      <c r="AG229" s="496"/>
      <c r="AH229" s="496"/>
    </row>
    <row r="230" spans="1:34" s="15" customFormat="1" ht="14.1" customHeight="1">
      <c r="A230" s="427"/>
      <c r="B230" s="489" t="s">
        <v>13636</v>
      </c>
      <c r="C230" s="465"/>
      <c r="D230" s="428" t="s">
        <v>13637</v>
      </c>
      <c r="F230" s="495">
        <f t="shared" si="24"/>
        <v>10981.004000000001</v>
      </c>
      <c r="G230" s="495">
        <v>10981.004000000001</v>
      </c>
      <c r="H230" s="495">
        <v>11068.0859</v>
      </c>
      <c r="I230" s="495">
        <v>10753.261699999999</v>
      </c>
      <c r="J230" s="495">
        <v>10841.564200000001</v>
      </c>
      <c r="K230" s="495">
        <v>10848.245999999999</v>
      </c>
      <c r="L230" s="495">
        <v>10836.5519</v>
      </c>
      <c r="M230" s="495">
        <v>447.90460000000002</v>
      </c>
      <c r="N230" s="495">
        <v>400.98599999999999</v>
      </c>
      <c r="O230" s="508"/>
      <c r="P230" s="495">
        <v>10753.261699999999</v>
      </c>
      <c r="Q230" s="495">
        <v>447.90460000000002</v>
      </c>
      <c r="R230" s="495">
        <v>10431.790999999999</v>
      </c>
      <c r="S230" s="495">
        <v>10425.367</v>
      </c>
      <c r="T230" s="495">
        <v>357.673</v>
      </c>
      <c r="U230" s="496"/>
      <c r="V230" s="496"/>
      <c r="W230" s="496"/>
      <c r="X230" s="496"/>
      <c r="Y230" s="496"/>
      <c r="Z230" s="496"/>
      <c r="AA230" s="496"/>
      <c r="AB230" s="496"/>
      <c r="AC230" s="496"/>
      <c r="AD230" s="496"/>
      <c r="AE230" s="496"/>
      <c r="AF230" s="496"/>
      <c r="AG230" s="496"/>
      <c r="AH230" s="496"/>
    </row>
    <row r="231" spans="1:34" s="15" customFormat="1" ht="14.1" customHeight="1">
      <c r="A231" s="427"/>
      <c r="B231" s="489" t="s">
        <v>13638</v>
      </c>
      <c r="C231" s="465"/>
      <c r="D231" s="428" t="s">
        <v>13639</v>
      </c>
      <c r="F231" s="495">
        <f t="shared" si="24"/>
        <v>47226.470399999998</v>
      </c>
      <c r="G231" s="495">
        <v>47226.470399999998</v>
      </c>
      <c r="H231" s="495">
        <v>47610.742100000003</v>
      </c>
      <c r="I231" s="495">
        <v>43154.284</v>
      </c>
      <c r="J231" s="495">
        <v>73150.6682</v>
      </c>
      <c r="K231" s="495">
        <v>53511.423000000003</v>
      </c>
      <c r="L231" s="495">
        <v>60157.258300000001</v>
      </c>
      <c r="M231" s="495">
        <v>56441.356699999997</v>
      </c>
      <c r="N231" s="495">
        <v>67013.123300000007</v>
      </c>
      <c r="O231" s="508"/>
      <c r="P231" s="495">
        <v>43154.284</v>
      </c>
      <c r="Q231" s="495">
        <v>56441.356699999997</v>
      </c>
      <c r="R231" s="495">
        <v>36241.001799999998</v>
      </c>
      <c r="S231" s="495">
        <v>42809.868999999999</v>
      </c>
      <c r="T231" s="495">
        <v>29692.920999999998</v>
      </c>
      <c r="U231" s="496"/>
      <c r="V231" s="496"/>
      <c r="W231" s="496"/>
      <c r="X231" s="496"/>
      <c r="Y231" s="496"/>
      <c r="Z231" s="496"/>
      <c r="AA231" s="496"/>
      <c r="AB231" s="496"/>
      <c r="AC231" s="496"/>
      <c r="AD231" s="496"/>
      <c r="AE231" s="496"/>
      <c r="AF231" s="496"/>
      <c r="AG231" s="496"/>
      <c r="AH231" s="496"/>
    </row>
    <row r="232" spans="1:34" s="15" customFormat="1" ht="14.1" customHeight="1">
      <c r="A232" s="427"/>
      <c r="B232" s="489" t="s">
        <v>13640</v>
      </c>
      <c r="C232" s="465"/>
      <c r="D232" s="490" t="s">
        <v>13641</v>
      </c>
      <c r="E232" s="491"/>
      <c r="F232" s="492">
        <f t="shared" si="24"/>
        <v>23733.907800000001</v>
      </c>
      <c r="G232" s="492">
        <v>23733.907800000001</v>
      </c>
      <c r="H232" s="492">
        <v>23739.94</v>
      </c>
      <c r="I232" s="492">
        <v>27352.302800000001</v>
      </c>
      <c r="J232" s="492">
        <v>27422.9931</v>
      </c>
      <c r="K232" s="492">
        <v>23274.890800000001</v>
      </c>
      <c r="L232" s="492">
        <v>23443.9876</v>
      </c>
      <c r="M232" s="492">
        <v>26046.865300000001</v>
      </c>
      <c r="N232" s="493">
        <v>25137.913799999998</v>
      </c>
      <c r="O232" s="508"/>
      <c r="P232" s="492">
        <v>27352.302800000001</v>
      </c>
      <c r="Q232" s="492">
        <v>26046.865300000001</v>
      </c>
      <c r="R232" s="492">
        <v>24923.952799999999</v>
      </c>
      <c r="S232" s="492">
        <v>23954.827799999999</v>
      </c>
      <c r="T232" s="492">
        <v>23684.235799999999</v>
      </c>
      <c r="U232" s="496"/>
      <c r="V232" s="496"/>
      <c r="W232" s="496"/>
      <c r="X232" s="496"/>
      <c r="Y232" s="496"/>
      <c r="Z232" s="496"/>
      <c r="AA232" s="496"/>
      <c r="AB232" s="496"/>
      <c r="AC232" s="496"/>
      <c r="AD232" s="496"/>
      <c r="AE232" s="496"/>
      <c r="AF232" s="496"/>
      <c r="AG232" s="496"/>
      <c r="AH232" s="496"/>
    </row>
    <row r="233" spans="1:34" s="15" customFormat="1" ht="14.1" customHeight="1">
      <c r="A233" s="427"/>
      <c r="B233" s="489" t="s">
        <v>13642</v>
      </c>
      <c r="C233" s="465"/>
      <c r="D233" s="428" t="s">
        <v>13643</v>
      </c>
      <c r="F233" s="495">
        <f t="shared" si="24"/>
        <v>38.428899999999999</v>
      </c>
      <c r="G233" s="495">
        <v>38.428899999999999</v>
      </c>
      <c r="H233" s="495">
        <v>38.428899999999999</v>
      </c>
      <c r="I233" s="495">
        <v>38.428899999999999</v>
      </c>
      <c r="J233" s="495">
        <v>38.428899999999999</v>
      </c>
      <c r="K233" s="495">
        <v>38.428899999999999</v>
      </c>
      <c r="L233" s="495">
        <v>38.428899999999999</v>
      </c>
      <c r="M233" s="495">
        <v>38.428899999999999</v>
      </c>
      <c r="N233" s="495">
        <v>38.428899999999999</v>
      </c>
      <c r="O233" s="508"/>
      <c r="P233" s="495">
        <v>38.428899999999999</v>
      </c>
      <c r="Q233" s="495">
        <v>38.428899999999999</v>
      </c>
      <c r="R233" s="495">
        <v>38.428899999999999</v>
      </c>
      <c r="S233" s="495">
        <v>38.428899999999999</v>
      </c>
      <c r="T233" s="495">
        <v>38.428899999999999</v>
      </c>
      <c r="U233" s="509"/>
      <c r="V233" s="509"/>
      <c r="W233" s="509"/>
      <c r="X233" s="509"/>
      <c r="Y233" s="509"/>
      <c r="Z233" s="509"/>
      <c r="AA233" s="509"/>
      <c r="AB233" s="509"/>
      <c r="AC233" s="509"/>
      <c r="AD233" s="509"/>
      <c r="AE233" s="509"/>
      <c r="AF233" s="509"/>
      <c r="AG233" s="509"/>
      <c r="AH233" s="509"/>
    </row>
    <row r="234" spans="1:34" s="501" customFormat="1" ht="14.1" customHeight="1">
      <c r="A234" s="427"/>
      <c r="B234" s="489" t="s">
        <v>13644</v>
      </c>
      <c r="C234" s="465"/>
      <c r="D234" s="428" t="s">
        <v>13645</v>
      </c>
      <c r="E234" s="15"/>
      <c r="F234" s="495">
        <f t="shared" si="24"/>
        <v>617.60550000000001</v>
      </c>
      <c r="G234" s="495">
        <v>617.60550000000001</v>
      </c>
      <c r="H234" s="495">
        <v>617.76239999999996</v>
      </c>
      <c r="I234" s="495">
        <v>711.7636</v>
      </c>
      <c r="J234" s="495">
        <v>713.60310000000004</v>
      </c>
      <c r="K234" s="495">
        <v>605.66089999999997</v>
      </c>
      <c r="L234" s="495">
        <v>610.06110000000001</v>
      </c>
      <c r="M234" s="495">
        <v>677.79340000000002</v>
      </c>
      <c r="N234" s="495">
        <v>654.14059999999995</v>
      </c>
      <c r="O234" s="508"/>
      <c r="P234" s="495">
        <v>711.7636</v>
      </c>
      <c r="Q234" s="495">
        <v>677.79340000000002</v>
      </c>
      <c r="R234" s="495">
        <v>648.5729</v>
      </c>
      <c r="S234" s="495">
        <v>623.35429999999997</v>
      </c>
      <c r="T234" s="495">
        <v>616.31290000000001</v>
      </c>
      <c r="U234" s="500"/>
      <c r="V234" s="500"/>
      <c r="W234" s="500"/>
      <c r="X234" s="500"/>
      <c r="Y234" s="500"/>
      <c r="Z234" s="500"/>
      <c r="AA234" s="500"/>
      <c r="AB234" s="500"/>
      <c r="AC234" s="500"/>
      <c r="AD234" s="500"/>
      <c r="AE234" s="500"/>
      <c r="AF234" s="500"/>
      <c r="AG234" s="500"/>
      <c r="AH234" s="500"/>
    </row>
    <row r="235" spans="1:34" s="501" customFormat="1" ht="14.1" customHeight="1">
      <c r="A235" s="427"/>
      <c r="B235" s="489" t="s">
        <v>13646</v>
      </c>
      <c r="C235" s="465"/>
      <c r="D235" s="428" t="s">
        <v>13647</v>
      </c>
      <c r="E235" s="15"/>
      <c r="F235" s="495">
        <f t="shared" si="24"/>
        <v>609.49220000000003</v>
      </c>
      <c r="G235" s="495">
        <v>609.49220000000003</v>
      </c>
      <c r="H235" s="495">
        <v>609.98239999999998</v>
      </c>
      <c r="I235" s="495">
        <v>704.67169999999999</v>
      </c>
      <c r="J235" s="495">
        <v>705.89059999999995</v>
      </c>
      <c r="K235" s="495">
        <v>597.32690000000002</v>
      </c>
      <c r="L235" s="495">
        <v>600.81129999999996</v>
      </c>
      <c r="M235" s="495">
        <v>668.35770000000002</v>
      </c>
      <c r="N235" s="495">
        <v>640.47349999999994</v>
      </c>
      <c r="O235" s="508"/>
      <c r="P235" s="495">
        <v>704.67169999999999</v>
      </c>
      <c r="Q235" s="495">
        <v>668.35770000000002</v>
      </c>
      <c r="R235" s="495">
        <v>632.81529999999998</v>
      </c>
      <c r="S235" s="495">
        <v>607.30870000000004</v>
      </c>
      <c r="T235" s="495">
        <v>606.14229999999998</v>
      </c>
      <c r="U235" s="500"/>
      <c r="V235" s="500"/>
      <c r="W235" s="500"/>
      <c r="X235" s="500"/>
      <c r="Y235" s="500"/>
      <c r="Z235" s="500"/>
      <c r="AA235" s="500"/>
      <c r="AB235" s="500"/>
      <c r="AC235" s="500"/>
      <c r="AD235" s="500"/>
      <c r="AE235" s="500"/>
      <c r="AF235" s="500"/>
      <c r="AG235" s="500"/>
      <c r="AH235" s="500"/>
    </row>
    <row r="236" spans="1:34" s="501" customFormat="1" ht="14.1" customHeight="1">
      <c r="A236" s="427"/>
      <c r="B236" s="489" t="s">
        <v>13648</v>
      </c>
      <c r="C236" s="465"/>
      <c r="D236" s="428" t="s">
        <v>13649</v>
      </c>
      <c r="E236" s="15"/>
      <c r="F236" s="495">
        <f t="shared" si="24"/>
        <v>33.4467</v>
      </c>
      <c r="G236" s="495">
        <v>33.4467</v>
      </c>
      <c r="H236" s="495">
        <v>33.272199999999998</v>
      </c>
      <c r="I236" s="495">
        <v>38.793999999999997</v>
      </c>
      <c r="J236" s="495">
        <v>27.2666</v>
      </c>
      <c r="K236" s="495">
        <v>30.311199999999999</v>
      </c>
      <c r="L236" s="495">
        <v>28.0426</v>
      </c>
      <c r="M236" s="495">
        <v>31.576499999999999</v>
      </c>
      <c r="N236" s="495">
        <v>27.279</v>
      </c>
      <c r="O236" s="508"/>
      <c r="P236" s="495">
        <v>38.793999999999997</v>
      </c>
      <c r="Q236" s="495">
        <v>31.576499999999999</v>
      </c>
      <c r="R236" s="495">
        <v>40.748699999999999</v>
      </c>
      <c r="S236" s="495">
        <v>35.8795</v>
      </c>
      <c r="T236" s="495">
        <v>44.371499999999997</v>
      </c>
      <c r="U236" s="500"/>
      <c r="V236" s="500"/>
      <c r="W236" s="500"/>
      <c r="X236" s="500"/>
      <c r="Y236" s="500"/>
      <c r="Z236" s="500"/>
      <c r="AA236" s="500"/>
      <c r="AB236" s="500"/>
      <c r="AC236" s="500"/>
      <c r="AD236" s="500"/>
      <c r="AE236" s="500"/>
      <c r="AF236" s="500"/>
      <c r="AG236" s="500"/>
      <c r="AH236" s="500"/>
    </row>
    <row r="237" spans="1:34" s="501" customFormat="1" ht="14.1" customHeight="1">
      <c r="A237" s="427"/>
      <c r="B237" s="489" t="s">
        <v>13650</v>
      </c>
      <c r="C237" s="465"/>
      <c r="D237" s="510" t="s">
        <v>13651</v>
      </c>
      <c r="E237" s="491"/>
      <c r="F237" s="492">
        <f t="shared" si="24"/>
        <v>14079.722</v>
      </c>
      <c r="G237" s="492">
        <v>14079.722</v>
      </c>
      <c r="H237" s="492">
        <v>18510.593099999998</v>
      </c>
      <c r="I237" s="492">
        <v>2508.8854999999999</v>
      </c>
      <c r="J237" s="492">
        <v>32493.395400000001</v>
      </c>
      <c r="K237" s="492">
        <v>7951.4809999999998</v>
      </c>
      <c r="L237" s="492">
        <v>10683.4514</v>
      </c>
      <c r="M237" s="492">
        <v>6338.7263999999996</v>
      </c>
      <c r="N237" s="493">
        <v>10963.416999999999</v>
      </c>
      <c r="O237" s="511"/>
      <c r="P237" s="492">
        <v>2508.8854999999999</v>
      </c>
      <c r="Q237" s="492">
        <v>6338.7263999999996</v>
      </c>
      <c r="R237" s="492">
        <v>6348.75</v>
      </c>
      <c r="S237" s="492">
        <v>4926.6639999999998</v>
      </c>
      <c r="T237" s="492">
        <v>3224.143</v>
      </c>
      <c r="U237" s="512"/>
      <c r="V237" s="512"/>
      <c r="W237" s="512"/>
      <c r="X237" s="512"/>
      <c r="Y237" s="512"/>
      <c r="Z237" s="512"/>
      <c r="AA237" s="512"/>
      <c r="AB237" s="512"/>
      <c r="AC237" s="512"/>
      <c r="AD237" s="512"/>
      <c r="AE237" s="512"/>
      <c r="AF237" s="512"/>
      <c r="AG237" s="512"/>
      <c r="AH237" s="512"/>
    </row>
    <row r="238" spans="1:34" s="501" customFormat="1" ht="14.1" customHeight="1">
      <c r="A238" s="427"/>
      <c r="B238" s="489" t="s">
        <v>13652</v>
      </c>
      <c r="C238" s="465"/>
      <c r="D238" s="510" t="s">
        <v>13653</v>
      </c>
      <c r="E238" s="491"/>
      <c r="F238" s="492">
        <v>0</v>
      </c>
      <c r="G238" s="492">
        <v>4535.625</v>
      </c>
      <c r="H238" s="492">
        <v>4508.7737999999999</v>
      </c>
      <c r="I238" s="492">
        <v>21187.3776</v>
      </c>
      <c r="J238" s="492">
        <v>10177.5931</v>
      </c>
      <c r="K238" s="492">
        <v>3170.1320000000001</v>
      </c>
      <c r="L238" s="492">
        <v>8679.1671000000006</v>
      </c>
      <c r="M238" s="492">
        <v>12132.224099999999</v>
      </c>
      <c r="N238" s="493">
        <v>9101.81</v>
      </c>
      <c r="O238" s="511"/>
      <c r="P238" s="492">
        <v>21187.3776</v>
      </c>
      <c r="Q238" s="492">
        <v>12132.224099999999</v>
      </c>
      <c r="R238" s="492">
        <v>6675.4</v>
      </c>
      <c r="S238" s="492">
        <v>6532.15</v>
      </c>
      <c r="T238" s="492">
        <v>12506.302</v>
      </c>
      <c r="U238" s="512"/>
      <c r="V238" s="512"/>
      <c r="W238" s="512"/>
      <c r="X238" s="512"/>
      <c r="Y238" s="512"/>
      <c r="Z238" s="512"/>
      <c r="AA238" s="512"/>
      <c r="AB238" s="512"/>
      <c r="AC238" s="512"/>
      <c r="AD238" s="512"/>
      <c r="AE238" s="512"/>
      <c r="AF238" s="512"/>
      <c r="AG238" s="512"/>
      <c r="AH238" s="512"/>
    </row>
    <row r="239" spans="1:34" s="501" customFormat="1" ht="14.1" customHeight="1">
      <c r="A239" s="427"/>
      <c r="B239" s="489" t="s">
        <v>13654</v>
      </c>
      <c r="C239" s="465"/>
      <c r="D239" s="510" t="s">
        <v>13655</v>
      </c>
      <c r="E239" s="491"/>
      <c r="F239" s="492">
        <f t="shared" si="24"/>
        <v>9362.0367999999999</v>
      </c>
      <c r="G239" s="492">
        <v>9362.0367999999999</v>
      </c>
      <c r="H239" s="492">
        <v>8908.7738000000008</v>
      </c>
      <c r="I239" s="492">
        <v>9461.9537999999993</v>
      </c>
      <c r="J239" s="492">
        <v>9470.6216000000004</v>
      </c>
      <c r="K239" s="492">
        <v>9473.232</v>
      </c>
      <c r="L239" s="492">
        <v>8578.4457000000002</v>
      </c>
      <c r="M239" s="492">
        <v>8685.5740000000005</v>
      </c>
      <c r="N239" s="493">
        <v>8677.3819999999996</v>
      </c>
      <c r="O239" s="511"/>
      <c r="P239" s="492">
        <v>9461.9537999999993</v>
      </c>
      <c r="Q239" s="492">
        <v>8685.5740000000005</v>
      </c>
      <c r="R239" s="492">
        <v>8373.3896000000004</v>
      </c>
      <c r="S239" s="492">
        <v>9402.7934000000005</v>
      </c>
      <c r="T239" s="492">
        <v>2842.8045999999999</v>
      </c>
      <c r="U239" s="512"/>
      <c r="V239" s="512"/>
      <c r="W239" s="512"/>
      <c r="X239" s="512"/>
      <c r="Y239" s="512"/>
      <c r="Z239" s="512"/>
      <c r="AA239" s="512"/>
      <c r="AB239" s="512"/>
      <c r="AC239" s="512"/>
      <c r="AD239" s="512"/>
      <c r="AE239" s="512"/>
      <c r="AF239" s="512"/>
      <c r="AG239" s="512"/>
      <c r="AH239" s="512"/>
    </row>
    <row r="240" spans="1:34" s="501" customFormat="1" ht="14.1" customHeight="1">
      <c r="A240" s="427"/>
      <c r="B240" s="489" t="s">
        <v>13656</v>
      </c>
      <c r="C240" s="465"/>
      <c r="D240" s="510" t="s">
        <v>13657</v>
      </c>
      <c r="E240" s="491"/>
      <c r="F240" s="492">
        <f t="shared" si="24"/>
        <v>172.458</v>
      </c>
      <c r="G240" s="492">
        <v>172.458</v>
      </c>
      <c r="H240" s="492">
        <v>112.4191</v>
      </c>
      <c r="I240" s="492">
        <v>83.767499999999998</v>
      </c>
      <c r="J240" s="492">
        <v>737.79300000000001</v>
      </c>
      <c r="K240" s="492">
        <v>1259.8723</v>
      </c>
      <c r="L240" s="492">
        <v>673.0684</v>
      </c>
      <c r="M240" s="492">
        <v>10075.880999999999</v>
      </c>
      <c r="N240" s="493">
        <v>10051.628000000001</v>
      </c>
      <c r="O240" s="508"/>
      <c r="P240" s="492">
        <v>83.767499999999998</v>
      </c>
      <c r="Q240" s="492">
        <v>10075.880999999999</v>
      </c>
      <c r="R240" s="492">
        <v>567.52</v>
      </c>
      <c r="S240" s="492">
        <v>0</v>
      </c>
      <c r="T240" s="492">
        <v>0</v>
      </c>
      <c r="U240" s="500"/>
      <c r="V240" s="500"/>
      <c r="W240" s="500"/>
      <c r="X240" s="500"/>
      <c r="Y240" s="500"/>
      <c r="Z240" s="500"/>
      <c r="AA240" s="500"/>
      <c r="AB240" s="500"/>
      <c r="AC240" s="500"/>
      <c r="AD240" s="500"/>
      <c r="AE240" s="500"/>
      <c r="AF240" s="500"/>
      <c r="AG240" s="500"/>
      <c r="AH240" s="500"/>
    </row>
    <row r="241" spans="1:34" s="501" customFormat="1" ht="14.1" customHeight="1">
      <c r="A241" s="427"/>
      <c r="B241" s="489" t="s">
        <v>13658</v>
      </c>
      <c r="C241" s="465"/>
      <c r="D241" s="510" t="s">
        <v>13659</v>
      </c>
      <c r="E241" s="491"/>
      <c r="F241" s="492">
        <f>G241</f>
        <v>10319.029</v>
      </c>
      <c r="G241" s="492">
        <v>10319.029</v>
      </c>
      <c r="H241" s="492">
        <v>10322.2659</v>
      </c>
      <c r="I241" s="492">
        <v>10123.279699999999</v>
      </c>
      <c r="J241" s="492">
        <v>10106.995199999999</v>
      </c>
      <c r="K241" s="492">
        <v>10124.674999999999</v>
      </c>
      <c r="L241" s="492">
        <v>10111.662899999999</v>
      </c>
      <c r="M241" s="492">
        <v>2.6025999999999998</v>
      </c>
      <c r="N241" s="493">
        <v>6.5140000000000002</v>
      </c>
      <c r="O241" s="508"/>
      <c r="P241" s="492">
        <v>10123.279699999999</v>
      </c>
      <c r="Q241" s="492">
        <v>2.6025999999999998</v>
      </c>
      <c r="R241" s="492">
        <v>10000</v>
      </c>
      <c r="S241" s="492">
        <v>10000</v>
      </c>
      <c r="T241" s="492">
        <v>0</v>
      </c>
      <c r="U241" s="500"/>
      <c r="V241" s="500"/>
      <c r="W241" s="500"/>
      <c r="X241" s="500"/>
      <c r="Y241" s="500"/>
      <c r="Z241" s="500"/>
      <c r="AA241" s="500"/>
      <c r="AB241" s="500"/>
      <c r="AC241" s="500"/>
      <c r="AD241" s="500"/>
      <c r="AE241" s="500"/>
      <c r="AF241" s="500"/>
      <c r="AG241" s="500"/>
      <c r="AH241" s="500"/>
    </row>
    <row r="242" spans="1:34" s="501" customFormat="1" ht="14.1" customHeight="1">
      <c r="A242" s="427"/>
      <c r="B242" s="489" t="s">
        <v>13660</v>
      </c>
      <c r="C242" s="465"/>
      <c r="D242" s="510" t="s">
        <v>13661</v>
      </c>
      <c r="E242" s="491"/>
      <c r="F242" s="492">
        <f>G242</f>
        <v>15360.000400000001</v>
      </c>
      <c r="G242" s="492">
        <v>15360.000400000001</v>
      </c>
      <c r="H242" s="492">
        <v>19855.1139</v>
      </c>
      <c r="I242" s="492">
        <v>14735.3187</v>
      </c>
      <c r="J242" s="492">
        <v>14046.5224</v>
      </c>
      <c r="K242" s="492">
        <v>12047.652700000001</v>
      </c>
      <c r="L242" s="492">
        <v>18852.906900000002</v>
      </c>
      <c r="M242" s="492">
        <v>7118.5689000000002</v>
      </c>
      <c r="N242" s="493">
        <v>21934.3583</v>
      </c>
      <c r="O242" s="508"/>
      <c r="P242" s="492">
        <v>14735.3187</v>
      </c>
      <c r="Q242" s="492">
        <v>7118.5689000000002</v>
      </c>
      <c r="R242" s="492">
        <v>7199.6037999999999</v>
      </c>
      <c r="S242" s="492">
        <v>11001.847</v>
      </c>
      <c r="T242" s="492">
        <v>14635.286</v>
      </c>
      <c r="U242" s="500"/>
      <c r="V242" s="500"/>
      <c r="W242" s="500"/>
      <c r="X242" s="500"/>
      <c r="Y242" s="500"/>
      <c r="Z242" s="500"/>
      <c r="AA242" s="500"/>
      <c r="AB242" s="500"/>
      <c r="AC242" s="500"/>
      <c r="AD242" s="500"/>
      <c r="AE242" s="500"/>
      <c r="AF242" s="500"/>
      <c r="AG242" s="500"/>
      <c r="AH242" s="500"/>
    </row>
    <row r="243" spans="1:34" s="501" customFormat="1" ht="14.1" customHeight="1">
      <c r="A243" s="427"/>
      <c r="B243" s="489" t="s">
        <v>13662</v>
      </c>
      <c r="C243" s="465"/>
      <c r="D243" s="510" t="s">
        <v>13663</v>
      </c>
      <c r="E243" s="491"/>
      <c r="F243" s="492">
        <f>G243</f>
        <v>661.97500000000002</v>
      </c>
      <c r="G243" s="492">
        <v>661.97500000000002</v>
      </c>
      <c r="H243" s="492">
        <v>745.82</v>
      </c>
      <c r="I243" s="492">
        <v>629.98199999999997</v>
      </c>
      <c r="J243" s="492">
        <v>734.56899999999996</v>
      </c>
      <c r="K243" s="492">
        <v>723.57100000000003</v>
      </c>
      <c r="L243" s="492">
        <v>724.88900000000001</v>
      </c>
      <c r="M243" s="492">
        <v>445.30200000000002</v>
      </c>
      <c r="N243" s="493">
        <v>394.47199999999998</v>
      </c>
      <c r="O243" s="508"/>
      <c r="P243" s="492">
        <v>629.98199999999997</v>
      </c>
      <c r="Q243" s="492">
        <v>445.30200000000002</v>
      </c>
      <c r="R243" s="492">
        <v>431.791</v>
      </c>
      <c r="S243" s="492">
        <v>425.36700000000002</v>
      </c>
      <c r="T243" s="492">
        <v>357.673</v>
      </c>
      <c r="U243" s="500"/>
      <c r="V243" s="500"/>
      <c r="W243" s="500"/>
      <c r="X243" s="500"/>
      <c r="Y243" s="500"/>
      <c r="Z243" s="500"/>
      <c r="AA243" s="500"/>
      <c r="AB243" s="500"/>
      <c r="AC243" s="500"/>
      <c r="AD243" s="500"/>
      <c r="AE243" s="500"/>
      <c r="AF243" s="500"/>
      <c r="AG243" s="500"/>
      <c r="AH243" s="500"/>
    </row>
    <row r="244" spans="1:34" s="15" customFormat="1" ht="14.1" customHeight="1">
      <c r="A244" s="427"/>
      <c r="F244" s="464"/>
      <c r="H244" s="464"/>
      <c r="I244" s="464"/>
      <c r="J244" s="464"/>
      <c r="K244" s="464"/>
      <c r="L244" s="464"/>
      <c r="M244" s="464"/>
      <c r="N244" s="464"/>
    </row>
    <row r="245" spans="1:34" s="15" customFormat="1" ht="14.1" customHeight="1">
      <c r="A245" s="427"/>
      <c r="F245" s="464"/>
      <c r="G245" s="513"/>
      <c r="H245" s="464"/>
      <c r="I245" s="464"/>
      <c r="J245" s="464"/>
      <c r="K245" s="464"/>
      <c r="L245" s="464"/>
      <c r="M245" s="464"/>
      <c r="N245" s="464"/>
      <c r="P245" s="507"/>
    </row>
    <row r="246" spans="1:34" s="15" customFormat="1" ht="14.1" customHeight="1">
      <c r="A246" s="427"/>
      <c r="B246" s="465"/>
      <c r="C246" s="465"/>
      <c r="D246" s="484" t="s">
        <v>13664</v>
      </c>
      <c r="E246" s="485"/>
      <c r="F246" s="486" t="s">
        <v>13586</v>
      </c>
      <c r="G246" s="487" t="e">
        <v>#NAME?</v>
      </c>
      <c r="H246" s="486" t="s">
        <v>13699</v>
      </c>
      <c r="I246" s="486" t="s">
        <v>13700</v>
      </c>
      <c r="J246" s="486" t="s">
        <v>13701</v>
      </c>
      <c r="K246" s="486" t="s">
        <v>13575</v>
      </c>
      <c r="L246" s="486" t="s">
        <v>13576</v>
      </c>
      <c r="M246" s="486" t="s">
        <v>13577</v>
      </c>
      <c r="N246" s="486" t="s">
        <v>13578</v>
      </c>
      <c r="O246" s="488"/>
      <c r="P246" s="487" t="e">
        <v>#NAME?</v>
      </c>
      <c r="Q246" s="486" t="s">
        <v>13702</v>
      </c>
      <c r="R246" s="486" t="s">
        <v>13587</v>
      </c>
      <c r="S246" s="486" t="s">
        <v>13588</v>
      </c>
      <c r="T246" s="486" t="s">
        <v>13589</v>
      </c>
      <c r="U246" s="488"/>
      <c r="V246" s="488"/>
      <c r="W246" s="488"/>
      <c r="X246" s="488"/>
      <c r="Y246" s="488"/>
      <c r="Z246" s="488"/>
      <c r="AA246" s="488"/>
      <c r="AB246" s="488"/>
      <c r="AC246" s="488"/>
      <c r="AD246" s="488"/>
      <c r="AE246" s="488"/>
      <c r="AF246" s="488"/>
      <c r="AG246" s="488"/>
      <c r="AH246" s="488"/>
    </row>
    <row r="247" spans="1:34" s="15" customFormat="1" ht="14.1" customHeight="1">
      <c r="A247" s="427"/>
      <c r="B247" s="489" t="s">
        <v>13665</v>
      </c>
      <c r="C247" s="489" t="s">
        <v>13666</v>
      </c>
      <c r="D247" s="428" t="s">
        <v>13611</v>
      </c>
      <c r="F247" s="495" t="str">
        <f ca="1">IF(ISNUMBER(_xll.BDP(D194, C247,"EQY_CONSOLIDATED="&amp;E207)),_xll.BDP(D194, C247,"EQY_CONSOLIDATED="&amp;E207), "-")</f>
        <v>-</v>
      </c>
      <c r="G247" s="495">
        <v>-6.0317999999999996</v>
      </c>
      <c r="H247" s="495">
        <v>-3228.0736999999999</v>
      </c>
      <c r="I247" s="495">
        <v>-70.690299999999993</v>
      </c>
      <c r="J247" s="495">
        <v>4148.1023999999998</v>
      </c>
      <c r="K247" s="495">
        <v>-169.0968</v>
      </c>
      <c r="L247" s="495">
        <v>-2218.5884999999998</v>
      </c>
      <c r="M247" s="495">
        <v>908.95100000000002</v>
      </c>
      <c r="N247" s="495">
        <v>3170.0880999999999</v>
      </c>
      <c r="O247" s="508"/>
      <c r="P247" s="495">
        <v>1689.7266999999999</v>
      </c>
      <c r="Q247" s="495">
        <v>1507.2012999999999</v>
      </c>
      <c r="R247" s="495">
        <v>1563.1484</v>
      </c>
      <c r="S247" s="495">
        <v>851.23929999999996</v>
      </c>
      <c r="T247" s="495">
        <v>1654.4233999999999</v>
      </c>
      <c r="U247" s="496"/>
      <c r="V247" s="496"/>
      <c r="W247" s="496"/>
      <c r="X247" s="496"/>
      <c r="Y247" s="496"/>
      <c r="Z247" s="496"/>
      <c r="AA247" s="496"/>
      <c r="AB247" s="496"/>
      <c r="AC247" s="496"/>
      <c r="AD247" s="496"/>
      <c r="AE247" s="496"/>
      <c r="AF247" s="496"/>
      <c r="AG247" s="496"/>
      <c r="AH247" s="496"/>
    </row>
    <row r="248" spans="1:34" s="15" customFormat="1" ht="14.1" customHeight="1">
      <c r="A248" s="427"/>
      <c r="B248" s="489" t="s">
        <v>13667</v>
      </c>
      <c r="C248" s="489" t="s">
        <v>13668</v>
      </c>
      <c r="D248" s="490" t="s">
        <v>13669</v>
      </c>
      <c r="E248" s="491"/>
      <c r="F248" s="492" t="str">
        <f ca="1">IF(ISNUMBER(_xll.BDP(D194, C248,"EQY_CONSOLIDATED="&amp;E207)),_xll.BDP(D194, C248,"EQY_CONSOLIDATED="&amp;E207), "-")</f>
        <v>-</v>
      </c>
      <c r="G248" s="492">
        <v>396.86610000000002</v>
      </c>
      <c r="H248" s="492">
        <v>387.66570000000002</v>
      </c>
      <c r="I248" s="492">
        <v>375.16910000000001</v>
      </c>
      <c r="J248" s="492">
        <v>367.27699999999999</v>
      </c>
      <c r="K248" s="492">
        <v>354.19479999999999</v>
      </c>
      <c r="L248" s="492">
        <v>378.19869999999997</v>
      </c>
      <c r="M248" s="492">
        <v>368.67540000000002</v>
      </c>
      <c r="N248" s="493">
        <v>329.93020000000001</v>
      </c>
      <c r="O248" s="514"/>
      <c r="P248" s="492">
        <v>1474.8396</v>
      </c>
      <c r="Q248" s="492">
        <v>1378.3204000000001</v>
      </c>
      <c r="R248" s="492">
        <v>1311.1885</v>
      </c>
      <c r="S248" s="492">
        <v>1205.3595</v>
      </c>
      <c r="T248" s="492">
        <v>926.51779999999997</v>
      </c>
      <c r="U248" s="496"/>
      <c r="V248" s="496"/>
      <c r="W248" s="496"/>
      <c r="X248" s="496"/>
      <c r="Y248" s="496"/>
      <c r="Z248" s="496"/>
      <c r="AA248" s="496"/>
      <c r="AB248" s="496"/>
      <c r="AC248" s="496"/>
      <c r="AD248" s="496"/>
      <c r="AE248" s="496"/>
      <c r="AF248" s="496"/>
      <c r="AG248" s="496"/>
      <c r="AH248" s="496"/>
    </row>
    <row r="249" spans="1:34" s="15" customFormat="1" ht="14.1" customHeight="1">
      <c r="A249" s="427"/>
      <c r="B249" s="489" t="s">
        <v>13670</v>
      </c>
      <c r="C249" s="489" t="s">
        <v>13671</v>
      </c>
      <c r="D249" s="428" t="s">
        <v>13672</v>
      </c>
      <c r="F249" s="495" t="str">
        <f ca="1">IF(ISNUMBER(_xll.BDP(D194, C249,"EQY_CONSOLIDATED="&amp;E207)),_xll.BDP(D194, C249,"EQY_CONSOLIDATED="&amp;E207), "-")</f>
        <v>-</v>
      </c>
      <c r="G249" s="495">
        <v>-333.19909999999999</v>
      </c>
      <c r="H249" s="495">
        <v>-3873.4598999999998</v>
      </c>
      <c r="I249" s="495">
        <v>381.83510000000001</v>
      </c>
      <c r="J249" s="495">
        <v>4853.1185999999998</v>
      </c>
      <c r="K249" s="495">
        <v>-539.08109999999999</v>
      </c>
      <c r="L249" s="495">
        <v>5352.2658000000001</v>
      </c>
      <c r="M249" s="495">
        <v>1220.5868</v>
      </c>
      <c r="N249" s="495">
        <v>4010.99</v>
      </c>
      <c r="O249" s="508"/>
      <c r="P249" s="495">
        <v>10048.138300000001</v>
      </c>
      <c r="Q249" s="495">
        <v>-8837.2093000000004</v>
      </c>
      <c r="R249" s="495">
        <v>2221.2339000000002</v>
      </c>
      <c r="S249" s="495">
        <v>-4006.8854000000001</v>
      </c>
      <c r="T249" s="495">
        <v>-1084.5351000000001</v>
      </c>
      <c r="U249" s="496"/>
      <c r="V249" s="496"/>
      <c r="W249" s="496"/>
      <c r="X249" s="496"/>
      <c r="Y249" s="496"/>
      <c r="Z249" s="496"/>
      <c r="AA249" s="496"/>
      <c r="AB249" s="496"/>
      <c r="AC249" s="496"/>
      <c r="AD249" s="496"/>
      <c r="AE249" s="496"/>
      <c r="AF249" s="496"/>
      <c r="AG249" s="496"/>
      <c r="AH249" s="496"/>
    </row>
    <row r="250" spans="1:34" s="15" customFormat="1" ht="14.1" customHeight="1">
      <c r="A250" s="427"/>
      <c r="B250" s="489" t="s">
        <v>13673</v>
      </c>
      <c r="C250" s="489" t="s">
        <v>13674</v>
      </c>
      <c r="D250" s="428" t="s">
        <v>13675</v>
      </c>
      <c r="F250" s="495" t="str">
        <f ca="1">IF(ISNUMBER(_xll.BDP(D194, C250,"EQY_CONSOLIDATED="&amp;E207)),_xll.BDP(D194, C250,"EQY_CONSOLIDATED="&amp;E207), "-")</f>
        <v>-</v>
      </c>
      <c r="G250" s="495">
        <v>-3332.6253999999999</v>
      </c>
      <c r="H250" s="495">
        <v>-966.21190000000001</v>
      </c>
      <c r="I250" s="495">
        <v>-18259.989099999999</v>
      </c>
      <c r="J250" s="495">
        <v>32077.055499999999</v>
      </c>
      <c r="K250" s="495">
        <v>-7874.0892000000003</v>
      </c>
      <c r="L250" s="495">
        <v>2317.9542000000001</v>
      </c>
      <c r="M250" s="495">
        <v>-1209.3184000000001</v>
      </c>
      <c r="N250" s="495">
        <v>22786.383300000001</v>
      </c>
      <c r="O250" s="508"/>
      <c r="P250" s="495">
        <v>8260.9315000000006</v>
      </c>
      <c r="Q250" s="495">
        <v>8117.5646999999999</v>
      </c>
      <c r="R250" s="495">
        <v>623.03409999999997</v>
      </c>
      <c r="S250" s="495">
        <v>-3389.1743999999999</v>
      </c>
      <c r="T250" s="495">
        <v>6142.8744999999999</v>
      </c>
      <c r="U250" s="496"/>
      <c r="V250" s="496"/>
      <c r="W250" s="496"/>
      <c r="X250" s="496"/>
      <c r="Y250" s="496"/>
      <c r="Z250" s="496"/>
      <c r="AA250" s="496"/>
      <c r="AB250" s="496"/>
      <c r="AC250" s="496"/>
      <c r="AD250" s="496"/>
      <c r="AE250" s="496"/>
      <c r="AF250" s="496"/>
      <c r="AG250" s="496"/>
      <c r="AH250" s="496"/>
    </row>
    <row r="251" spans="1:34" s="15" customFormat="1" ht="14.1" customHeight="1">
      <c r="A251" s="427"/>
      <c r="B251" s="489" t="s">
        <v>13676</v>
      </c>
      <c r="C251" s="489" t="s">
        <v>13677</v>
      </c>
      <c r="D251" s="428" t="s">
        <v>13678</v>
      </c>
      <c r="F251" s="495" t="str">
        <f ca="1">IF(ISNUMBER(_xll.BDP(D194, C251,"EQY_CONSOLIDATED="&amp;E207)),_xll.BDP(D194, C251,"EQY_CONSOLIDATED="&amp;E207), "-")</f>
        <v>-</v>
      </c>
      <c r="G251" s="495">
        <v>-36.090000000000003</v>
      </c>
      <c r="H251" s="495">
        <v>-365.09249999999997</v>
      </c>
      <c r="I251" s="495">
        <v>-71.297799999999995</v>
      </c>
      <c r="J251" s="495">
        <v>-11.15</v>
      </c>
      <c r="K251" s="495" t="s">
        <v>398</v>
      </c>
      <c r="L251" s="495">
        <v>-1389.5626999999999</v>
      </c>
      <c r="M251" s="495">
        <v>-61.991199999999999</v>
      </c>
      <c r="N251" s="495">
        <v>-53.578099999999999</v>
      </c>
      <c r="O251" s="508"/>
      <c r="P251" s="495">
        <v>-1162.5752</v>
      </c>
      <c r="Q251" s="495">
        <v>-433.14460000000003</v>
      </c>
      <c r="R251" s="495">
        <v>-710.47609999999997</v>
      </c>
      <c r="S251" s="495">
        <v>-9229.1229000000003</v>
      </c>
      <c r="T251" s="495">
        <v>-6539.0522000000001</v>
      </c>
      <c r="U251" s="496"/>
      <c r="V251" s="496"/>
      <c r="W251" s="496"/>
      <c r="X251" s="496"/>
      <c r="Y251" s="496"/>
      <c r="Z251" s="496"/>
      <c r="AA251" s="496"/>
      <c r="AB251" s="496"/>
      <c r="AC251" s="496"/>
      <c r="AD251" s="496"/>
      <c r="AE251" s="496"/>
      <c r="AF251" s="496"/>
      <c r="AG251" s="496"/>
      <c r="AH251" s="496"/>
    </row>
    <row r="252" spans="1:34" s="15" customFormat="1" ht="14.1" customHeight="1">
      <c r="A252" s="427"/>
      <c r="B252" s="489" t="s">
        <v>13679</v>
      </c>
      <c r="C252" s="489" t="s">
        <v>13680</v>
      </c>
      <c r="D252" s="428" t="s">
        <v>13681</v>
      </c>
      <c r="F252" s="495" t="str">
        <f ca="1">IF(ISNUMBER(_xll.BDP(D194, C252,"EQY_CONSOLIDATED="&amp;E207)),_xll.BDP(D194, C252,"EQY_CONSOLIDATED="&amp;E207), "-")</f>
        <v>-</v>
      </c>
      <c r="G252" s="495">
        <v>-671.45960000000002</v>
      </c>
      <c r="H252" s="495">
        <v>-1188.9112</v>
      </c>
      <c r="I252" s="495">
        <v>-1021.2028</v>
      </c>
      <c r="J252" s="495">
        <v>13.292400000000001</v>
      </c>
      <c r="K252" s="495">
        <v>-31.7347</v>
      </c>
      <c r="L252" s="495">
        <v>-4014.1999000000001</v>
      </c>
      <c r="M252" s="495">
        <v>-334.55119999999999</v>
      </c>
      <c r="N252" s="495">
        <v>-223.87809999999999</v>
      </c>
      <c r="O252" s="508"/>
      <c r="P252" s="495">
        <v>-5053.8449000000001</v>
      </c>
      <c r="Q252" s="495">
        <v>-1084.4861000000001</v>
      </c>
      <c r="R252" s="495">
        <v>465.5951</v>
      </c>
      <c r="S252" s="495">
        <v>-11009.380800000001</v>
      </c>
      <c r="T252" s="495">
        <v>-6422.8649999999998</v>
      </c>
      <c r="U252" s="496"/>
      <c r="V252" s="496"/>
      <c r="W252" s="496"/>
      <c r="X252" s="496"/>
      <c r="Y252" s="496"/>
      <c r="Z252" s="496"/>
      <c r="AA252" s="496"/>
      <c r="AB252" s="496"/>
      <c r="AC252" s="496"/>
      <c r="AD252" s="496"/>
      <c r="AE252" s="496"/>
      <c r="AF252" s="496"/>
      <c r="AG252" s="496"/>
      <c r="AH252" s="496"/>
    </row>
    <row r="253" spans="1:34" s="516" customFormat="1" ht="14.1" customHeight="1">
      <c r="A253" s="427"/>
      <c r="B253" s="489" t="s">
        <v>13682</v>
      </c>
      <c r="C253" s="489" t="s">
        <v>13683</v>
      </c>
      <c r="D253" s="428" t="s">
        <v>13684</v>
      </c>
      <c r="E253" s="15"/>
      <c r="F253" s="495" t="str">
        <f ca="1">IF(ISNUMBER(_xll.BDP(D194, C253,"EQY_CONSOLIDATED="&amp;E207)),_xll.BDP(D194, C253,"EQY_CONSOLIDATED="&amp;E207), "-")</f>
        <v>-</v>
      </c>
      <c r="G253" s="495">
        <v>-426.78579999999999</v>
      </c>
      <c r="H253" s="495">
        <v>-30.546800000000001</v>
      </c>
      <c r="I253" s="495">
        <v>-693.53369999999995</v>
      </c>
      <c r="J253" s="495">
        <v>-540.97199999999998</v>
      </c>
      <c r="K253" s="495">
        <v>761.62750000000005</v>
      </c>
      <c r="L253" s="495">
        <v>-27.5063</v>
      </c>
      <c r="M253" s="495">
        <v>-55.982500000000002</v>
      </c>
      <c r="N253" s="495">
        <v>-4944.3388000000004</v>
      </c>
      <c r="O253" s="508"/>
      <c r="P253" s="495">
        <v>-500.3845</v>
      </c>
      <c r="Q253" s="495">
        <v>-516.11929999999995</v>
      </c>
      <c r="R253" s="495">
        <v>-429.8492</v>
      </c>
      <c r="S253" s="495">
        <v>9765.2662999999993</v>
      </c>
      <c r="T253" s="495">
        <v>-546.43370000000004</v>
      </c>
      <c r="U253" s="515"/>
      <c r="V253" s="515"/>
      <c r="W253" s="515"/>
      <c r="X253" s="515"/>
      <c r="Y253" s="515"/>
      <c r="Z253" s="515"/>
      <c r="AA253" s="515"/>
      <c r="AB253" s="515"/>
      <c r="AC253" s="515"/>
      <c r="AD253" s="515"/>
      <c r="AE253" s="515"/>
      <c r="AF253" s="515"/>
      <c r="AG253" s="515"/>
      <c r="AH253" s="515"/>
    </row>
    <row r="254" spans="1:34" s="516" customFormat="1" ht="14.1" customHeight="1">
      <c r="A254" s="427"/>
      <c r="B254" s="489" t="s">
        <v>13685</v>
      </c>
      <c r="C254" s="489" t="s">
        <v>13686</v>
      </c>
      <c r="D254" s="428" t="s">
        <v>13687</v>
      </c>
      <c r="E254" s="15"/>
      <c r="F254" s="495" t="str">
        <f ca="1">IF(ISNUMBER(_xll.BDP(D194, C254,"EQY_CONSOLIDATED="&amp;E207)),_xll.BDP(D194, C254,"EQY_CONSOLIDATED="&amp;E207), "-")</f>
        <v>-</v>
      </c>
      <c r="G254" s="495">
        <v>-4430.8708999999999</v>
      </c>
      <c r="H254" s="495">
        <v>-2185.6698999999999</v>
      </c>
      <c r="I254" s="495">
        <v>-19974.7255</v>
      </c>
      <c r="J254" s="495">
        <v>31549.376</v>
      </c>
      <c r="K254" s="495">
        <v>-7144.1963999999998</v>
      </c>
      <c r="L254" s="495">
        <v>-1723.752</v>
      </c>
      <c r="M254" s="495">
        <v>-1599.8522</v>
      </c>
      <c r="N254" s="495">
        <v>17618.166499999999</v>
      </c>
      <c r="O254" s="508"/>
      <c r="P254" s="495">
        <v>2706.7021</v>
      </c>
      <c r="Q254" s="495">
        <v>6516.9593000000004</v>
      </c>
      <c r="R254" s="495">
        <v>658.78</v>
      </c>
      <c r="S254" s="495">
        <v>-4633.2888999999996</v>
      </c>
      <c r="T254" s="495">
        <v>-826.42430000000002</v>
      </c>
      <c r="U254" s="515"/>
      <c r="V254" s="515"/>
      <c r="W254" s="515"/>
      <c r="X254" s="515"/>
      <c r="Y254" s="515"/>
      <c r="Z254" s="515"/>
      <c r="AA254" s="515"/>
      <c r="AB254" s="515"/>
      <c r="AC254" s="515"/>
      <c r="AD254" s="515"/>
      <c r="AE254" s="515"/>
      <c r="AF254" s="515"/>
      <c r="AG254" s="515"/>
      <c r="AH254" s="515"/>
    </row>
    <row r="255" spans="1:34" s="516" customFormat="1" ht="14.1" customHeight="1">
      <c r="A255" s="427"/>
      <c r="B255" s="489" t="s">
        <v>13688</v>
      </c>
      <c r="C255" s="489" t="s">
        <v>13689</v>
      </c>
      <c r="D255" s="428" t="s">
        <v>13690</v>
      </c>
      <c r="E255" s="15"/>
      <c r="F255" s="495" t="str">
        <f ca="1">IF(ISNUMBER(_xll.BDP(D194, C255,"EQY_CONSOLIDATED="&amp;E207)),_xll.BDP(D194, C255,"EQY_CONSOLIDATED="&amp;E207), "-")</f>
        <v>-</v>
      </c>
      <c r="G255" s="495">
        <v>-3368.7154</v>
      </c>
      <c r="H255" s="495">
        <v>-1331.3043</v>
      </c>
      <c r="I255" s="495">
        <v>-18331.286800000002</v>
      </c>
      <c r="J255" s="495">
        <v>32065.905500000001</v>
      </c>
      <c r="K255" s="495" t="s">
        <v>398</v>
      </c>
      <c r="L255" s="495">
        <v>928.39149999999995</v>
      </c>
      <c r="M255" s="495">
        <v>-1271.3097</v>
      </c>
      <c r="N255" s="495">
        <v>22732.8053</v>
      </c>
      <c r="O255" s="508"/>
      <c r="P255" s="495">
        <v>7098.3563000000004</v>
      </c>
      <c r="Q255" s="495">
        <v>7684.42</v>
      </c>
      <c r="R255" s="495">
        <v>-87.441999999999993</v>
      </c>
      <c r="S255" s="495">
        <v>-12618.2973</v>
      </c>
      <c r="T255" s="495">
        <v>-396.17770000000002</v>
      </c>
      <c r="U255" s="515"/>
      <c r="V255" s="515"/>
      <c r="W255" s="515"/>
      <c r="X255" s="515"/>
      <c r="Y255" s="515"/>
      <c r="Z255" s="515"/>
      <c r="AA255" s="515"/>
      <c r="AB255" s="515"/>
      <c r="AC255" s="515"/>
      <c r="AD255" s="515"/>
      <c r="AE255" s="515"/>
      <c r="AF255" s="515"/>
      <c r="AG255" s="515"/>
      <c r="AH255" s="515"/>
    </row>
    <row r="256" spans="1:34" s="15" customFormat="1" ht="14.1" customHeight="1">
      <c r="A256" s="427"/>
      <c r="B256" s="489" t="s">
        <v>13691</v>
      </c>
      <c r="C256" s="489" t="s">
        <v>13692</v>
      </c>
      <c r="D256" s="428" t="s">
        <v>13693</v>
      </c>
      <c r="F256" s="495" t="str">
        <f ca="1">IF(ISNUMBER(_xll.BDP(D194, C256,"EQY_CONSOLIDATED="&amp;E207)),_xll.BDP(D194, C256,"EQY_CONSOLIDATED="&amp;E207), "-")</f>
        <v>-</v>
      </c>
      <c r="G256" s="495">
        <v>-87.661000000000001</v>
      </c>
      <c r="H256" s="495">
        <v>-34.643300000000004</v>
      </c>
      <c r="I256" s="495">
        <v>-477.0181</v>
      </c>
      <c r="J256" s="495">
        <v>834.42129999999997</v>
      </c>
      <c r="K256" s="495" t="s">
        <v>398</v>
      </c>
      <c r="L256" s="495">
        <v>24.1587</v>
      </c>
      <c r="M256" s="495">
        <v>-33.082099999999997</v>
      </c>
      <c r="N256" s="495">
        <v>591.55470000000003</v>
      </c>
      <c r="O256" s="508"/>
      <c r="P256" s="495">
        <v>184.7139</v>
      </c>
      <c r="Q256" s="495">
        <v>199.96449999999999</v>
      </c>
      <c r="R256" s="495">
        <v>-2.2753999999999999</v>
      </c>
      <c r="S256" s="495">
        <v>-328.35419999999999</v>
      </c>
      <c r="T256" s="495">
        <v>-10.3094</v>
      </c>
      <c r="U256" s="500"/>
      <c r="V256" s="500"/>
      <c r="W256" s="500"/>
      <c r="X256" s="500"/>
      <c r="Y256" s="500"/>
      <c r="Z256" s="500"/>
      <c r="AA256" s="500"/>
      <c r="AB256" s="500"/>
      <c r="AC256" s="500"/>
      <c r="AD256" s="500"/>
      <c r="AE256" s="500"/>
      <c r="AF256" s="500"/>
      <c r="AG256" s="500"/>
      <c r="AH256" s="500"/>
    </row>
    <row r="257" spans="1:34" s="15" customFormat="1" ht="14.1" customHeight="1">
      <c r="A257" s="427"/>
      <c r="B257" s="489" t="s">
        <v>13694</v>
      </c>
      <c r="C257" s="489" t="s">
        <v>13694</v>
      </c>
      <c r="D257" s="428" t="s">
        <v>13695</v>
      </c>
      <c r="F257" s="495" t="str">
        <f ca="1">IF(ISNUMBER(_xll.BDP(D194, C257,"EQY_CONSOLIDATED="&amp;E207)),_xll.BDP(D194, C257,"EQY_CONSOLIDATED="&amp;E207), "-")</f>
        <v>-</v>
      </c>
      <c r="G257" s="495">
        <v>235.09899999999999</v>
      </c>
      <c r="H257" s="495" t="s">
        <v>398</v>
      </c>
      <c r="I257" s="495" t="s">
        <v>398</v>
      </c>
      <c r="J257" s="495" t="s">
        <v>398</v>
      </c>
      <c r="K257" s="495" t="s">
        <v>398</v>
      </c>
      <c r="L257" s="495">
        <v>261.8433</v>
      </c>
      <c r="M257" s="495">
        <v>199.96449999999999</v>
      </c>
      <c r="N257" s="495">
        <v>-774.99699999999996</v>
      </c>
      <c r="O257" s="508"/>
      <c r="P257" s="495">
        <v>184.7139</v>
      </c>
      <c r="Q257" s="495">
        <v>199.96449999999999</v>
      </c>
      <c r="R257" s="495">
        <v>-2.2753999999999999</v>
      </c>
      <c r="S257" s="495">
        <v>-328.35419999999999</v>
      </c>
      <c r="T257" s="495">
        <v>-10.3094</v>
      </c>
      <c r="U257" s="500"/>
      <c r="V257" s="500"/>
      <c r="W257" s="500"/>
      <c r="X257" s="500"/>
      <c r="Y257" s="500"/>
      <c r="Z257" s="500"/>
      <c r="AA257" s="500"/>
      <c r="AB257" s="500"/>
      <c r="AC257" s="500"/>
      <c r="AD257" s="500"/>
      <c r="AE257" s="500"/>
      <c r="AF257" s="500"/>
      <c r="AG257" s="500"/>
      <c r="AH257" s="500"/>
    </row>
    <row r="258" spans="1:34" s="15" customFormat="1" ht="14.1" customHeight="1">
      <c r="A258" s="427"/>
      <c r="B258" s="489" t="s">
        <v>13696</v>
      </c>
      <c r="C258" s="489" t="s">
        <v>13697</v>
      </c>
      <c r="D258" s="517" t="s">
        <v>13698</v>
      </c>
      <c r="E258" s="518"/>
      <c r="F258" s="519" t="str">
        <f ca="1">IF(ISNUMBER(_xll.BDP(D194, C258,"EQY_CONSOLIDATED="&amp;E207)),_xll.BDP(D194, C258,"EQY_CONSOLIDATED="&amp;E207), "-")</f>
        <v>-</v>
      </c>
      <c r="G258" s="519">
        <v>-86.721800000000002</v>
      </c>
      <c r="H258" s="519">
        <v>-25.142800000000001</v>
      </c>
      <c r="I258" s="519">
        <v>-475.1628</v>
      </c>
      <c r="J258" s="519">
        <v>834.7115</v>
      </c>
      <c r="K258" s="519">
        <v>-204.90010000000001</v>
      </c>
      <c r="L258" s="519">
        <v>60.317999999999998</v>
      </c>
      <c r="M258" s="519">
        <v>-31.469000000000001</v>
      </c>
      <c r="N258" s="520">
        <v>592.94889999999998</v>
      </c>
      <c r="O258" s="521"/>
      <c r="P258" s="519">
        <v>214.9666</v>
      </c>
      <c r="Q258" s="519">
        <v>211.23589999999999</v>
      </c>
      <c r="R258" s="520">
        <v>16.212599999999998</v>
      </c>
      <c r="S258" s="520">
        <v>-88.193299999999994</v>
      </c>
      <c r="T258" s="520">
        <v>159.8503</v>
      </c>
    </row>
    <row r="259" spans="1:34" s="15" customFormat="1" ht="14.1" customHeight="1">
      <c r="A259" s="522"/>
    </row>
    <row r="260" spans="1:34" s="15" customFormat="1" ht="14.1" customHeight="1" thickBot="1">
      <c r="A260" s="522"/>
    </row>
    <row r="261" spans="1:34" s="15" customFormat="1" ht="14.1" customHeight="1" thickBot="1">
      <c r="A261" s="522">
        <f>A194+1</f>
        <v>4</v>
      </c>
      <c r="C261" s="15">
        <f>C194+1</f>
        <v>4</v>
      </c>
      <c r="D261" s="459" t="str">
        <f ca="1">OFFSET(Company!$C$9,BB_Financials!A261-1,0)</f>
        <v>047820 KS EQUITY</v>
      </c>
      <c r="E261" s="460" t="e">
        <f ca="1">_xll.BDP(D261, "NAME")</f>
        <v>#NAME?</v>
      </c>
    </row>
    <row r="262" spans="1:34" s="15" customFormat="1" ht="14.1" customHeight="1">
      <c r="A262" s="427"/>
    </row>
    <row r="263" spans="1:34" s="15" customFormat="1" ht="14.1" customHeight="1">
      <c r="A263" s="427"/>
      <c r="D263" s="430"/>
      <c r="E263" s="428"/>
    </row>
    <row r="264" spans="1:34" s="428" customFormat="1" ht="14.1" customHeight="1">
      <c r="A264" s="429"/>
      <c r="E264" s="461" t="s">
        <v>13413</v>
      </c>
      <c r="F264" s="461" t="s">
        <v>13562</v>
      </c>
      <c r="G264" s="461" t="s">
        <v>13563</v>
      </c>
    </row>
    <row r="265" spans="1:34" s="15" customFormat="1" ht="14.1" customHeight="1">
      <c r="A265" s="427"/>
      <c r="D265" s="460" t="s">
        <v>13573</v>
      </c>
      <c r="E265" s="462">
        <f>F307+F308</f>
        <v>14242.620199999999</v>
      </c>
      <c r="F265" s="463">
        <f>F304+F305</f>
        <v>4410.7242999999999</v>
      </c>
      <c r="G265" s="462">
        <f>F299</f>
        <v>26814.702600000001</v>
      </c>
    </row>
    <row r="266" spans="1:34" s="15" customFormat="1" ht="14.1" customHeight="1">
      <c r="A266" s="427"/>
      <c r="B266" s="464"/>
      <c r="C266" s="465"/>
      <c r="D266" s="460" t="e">
        <f>"Annual: "&amp;P292</f>
        <v>#NAME?</v>
      </c>
      <c r="E266" s="462">
        <f>P307+P308</f>
        <v>6912.4546</v>
      </c>
      <c r="F266" s="463">
        <f>P304+P305</f>
        <v>19715.862000000001</v>
      </c>
      <c r="G266" s="462">
        <f>P299</f>
        <v>26417.132000000001</v>
      </c>
    </row>
    <row r="267" spans="1:34" s="15" customFormat="1" ht="14.1" customHeight="1">
      <c r="A267" s="427"/>
      <c r="B267" s="464"/>
      <c r="C267" s="465"/>
      <c r="E267" s="466"/>
    </row>
    <row r="268" spans="1:34" s="15" customFormat="1" ht="14.1" customHeight="1">
      <c r="A268" s="427"/>
      <c r="B268" s="464"/>
      <c r="C268" s="465"/>
      <c r="D268" s="428"/>
      <c r="E268" s="461" t="s">
        <v>13564</v>
      </c>
      <c r="F268" s="461" t="s">
        <v>13565</v>
      </c>
      <c r="G268" s="461" t="s">
        <v>13566</v>
      </c>
      <c r="H268" s="461" t="s">
        <v>13567</v>
      </c>
    </row>
    <row r="269" spans="1:34" s="15" customFormat="1" ht="14.1" customHeight="1">
      <c r="A269" s="427"/>
      <c r="B269" s="464"/>
      <c r="C269" s="465"/>
      <c r="D269" s="460" t="s">
        <v>13574</v>
      </c>
      <c r="E269" s="462" t="str">
        <f ca="1">F278</f>
        <v>-</v>
      </c>
      <c r="F269" s="462" t="str">
        <f ca="1">F281</f>
        <v>-</v>
      </c>
      <c r="G269" s="462" t="str">
        <f ca="1">F285</f>
        <v>-</v>
      </c>
      <c r="H269" s="462" t="str">
        <f ca="1">F284</f>
        <v>-</v>
      </c>
    </row>
    <row r="270" spans="1:34" s="15" customFormat="1" ht="14.1" customHeight="1">
      <c r="A270" s="427"/>
      <c r="B270" s="464"/>
      <c r="C270" s="465"/>
      <c r="D270" s="460" t="e">
        <f>"Annual: "&amp;P277</f>
        <v>#NAME?</v>
      </c>
      <c r="E270" s="462">
        <f>P278</f>
        <v>92734.562999999995</v>
      </c>
      <c r="F270" s="462">
        <f>P281</f>
        <v>1028.6379999999999</v>
      </c>
      <c r="G270" s="462">
        <f>P285</f>
        <v>3900.8910000000001</v>
      </c>
      <c r="H270" s="462">
        <f>P284</f>
        <v>501.46300000000002</v>
      </c>
    </row>
    <row r="271" spans="1:34" s="15" customFormat="1" ht="14.1" customHeight="1">
      <c r="A271" s="427"/>
      <c r="B271" s="464"/>
      <c r="C271" s="465"/>
      <c r="E271" s="464" t="b">
        <f ca="1">F285=G285+H285+I285+J285</f>
        <v>0</v>
      </c>
    </row>
    <row r="272" spans="1:34" s="15" customFormat="1" ht="14.1" customHeight="1">
      <c r="A272" s="427"/>
      <c r="B272" s="464"/>
      <c r="C272" s="465"/>
      <c r="E272" s="464" t="e">
        <f ca="1">_xll.BDP(D261,"EQY_RECENT_QT_END")</f>
        <v>#NAME?</v>
      </c>
      <c r="F272" s="430"/>
      <c r="G272" s="430"/>
      <c r="H272" s="430"/>
      <c r="I272" s="430"/>
      <c r="J272" s="430"/>
      <c r="K272" s="430"/>
      <c r="L272" s="430"/>
      <c r="M272" s="430"/>
      <c r="N272" s="430"/>
      <c r="O272" s="430"/>
      <c r="P272" s="430"/>
    </row>
    <row r="273" spans="1:34" s="25" customFormat="1" ht="14.1" customHeight="1">
      <c r="A273" s="429"/>
      <c r="D273" s="428" t="s">
        <v>13573</v>
      </c>
      <c r="E273" s="467" t="e">
        <f>G277</f>
        <v>#NAME?</v>
      </c>
      <c r="F273" s="468" t="e">
        <v>#NAME?</v>
      </c>
      <c r="G273" s="469" t="s">
        <v>13575</v>
      </c>
      <c r="H273" s="469" t="s">
        <v>13576</v>
      </c>
      <c r="I273" s="469" t="s">
        <v>13577</v>
      </c>
      <c r="J273" s="469" t="s">
        <v>13578</v>
      </c>
      <c r="K273" s="469" t="s">
        <v>13579</v>
      </c>
      <c r="L273" s="469" t="s">
        <v>13580</v>
      </c>
      <c r="M273" s="469" t="s">
        <v>13581</v>
      </c>
      <c r="N273" s="15"/>
      <c r="P273" s="470"/>
    </row>
    <row r="274" spans="1:34" s="25" customFormat="1" ht="14.1" customHeight="1">
      <c r="A274" s="429"/>
      <c r="B274" s="471"/>
      <c r="C274" s="471"/>
      <c r="D274" s="428" t="s">
        <v>13582</v>
      </c>
      <c r="E274" s="472" t="str">
        <f>IF(ISNUMBER(F274),"N","Y")</f>
        <v>N</v>
      </c>
      <c r="F274" s="473">
        <v>22776.170999999998</v>
      </c>
      <c r="G274" s="474">
        <v>16286.407999999999</v>
      </c>
      <c r="H274" s="475">
        <v>8424.3680000000004</v>
      </c>
      <c r="I274" s="475">
        <v>52567.040999999997</v>
      </c>
      <c r="J274" s="475">
        <v>10723.409</v>
      </c>
      <c r="K274" s="475">
        <v>13150.215</v>
      </c>
      <c r="L274" s="475">
        <v>16293.897999999999</v>
      </c>
      <c r="M274" s="475">
        <v>39464.083700000003</v>
      </c>
      <c r="N274" s="476"/>
      <c r="P274" s="476"/>
    </row>
    <row r="275" spans="1:34" s="15" customFormat="1" ht="14.1" customHeight="1">
      <c r="A275" s="429"/>
      <c r="D275" s="477"/>
      <c r="F275" s="478"/>
      <c r="G275" s="478"/>
      <c r="H275" s="478"/>
      <c r="I275" s="478"/>
      <c r="J275" s="478"/>
      <c r="K275" s="478"/>
      <c r="L275" s="478"/>
      <c r="M275" s="478"/>
      <c r="N275" s="478"/>
      <c r="P275" s="479"/>
    </row>
    <row r="276" spans="1:34" s="15" customFormat="1" ht="14.1" customHeight="1">
      <c r="A276" s="429"/>
      <c r="D276" s="477"/>
      <c r="F276" s="478"/>
      <c r="G276" s="480"/>
      <c r="H276" s="481"/>
      <c r="I276" s="481"/>
      <c r="J276" s="481"/>
      <c r="K276" s="481"/>
      <c r="L276" s="481"/>
      <c r="M276" s="481"/>
      <c r="N276" s="481"/>
      <c r="P276" s="482"/>
    </row>
    <row r="277" spans="1:34" s="15" customFormat="1" ht="14.1" customHeight="1">
      <c r="A277" s="427"/>
      <c r="B277" s="483" t="s">
        <v>13583</v>
      </c>
      <c r="C277" s="483" t="s">
        <v>13584</v>
      </c>
      <c r="D277" s="484" t="s">
        <v>13585</v>
      </c>
      <c r="E277" s="485"/>
      <c r="F277" s="486" t="s">
        <v>13586</v>
      </c>
      <c r="G277" s="487" t="e">
        <v>#NAME?</v>
      </c>
      <c r="H277" s="486" t="s">
        <v>13575</v>
      </c>
      <c r="I277" s="486" t="s">
        <v>13576</v>
      </c>
      <c r="J277" s="486" t="s">
        <v>13577</v>
      </c>
      <c r="K277" s="486" t="s">
        <v>13578</v>
      </c>
      <c r="L277" s="486" t="s">
        <v>13579</v>
      </c>
      <c r="M277" s="486" t="s">
        <v>13580</v>
      </c>
      <c r="N277" s="486" t="s">
        <v>13581</v>
      </c>
      <c r="O277" s="488"/>
      <c r="P277" s="487" t="e">
        <v>#NAME?</v>
      </c>
      <c r="Q277" s="486" t="s">
        <v>13587</v>
      </c>
      <c r="R277" s="486" t="s">
        <v>13588</v>
      </c>
      <c r="S277" s="486" t="s">
        <v>13589</v>
      </c>
      <c r="T277" s="486" t="s">
        <v>13590</v>
      </c>
      <c r="U277" s="488"/>
      <c r="V277" s="488"/>
      <c r="W277" s="488"/>
      <c r="X277" s="488"/>
      <c r="Y277" s="488"/>
      <c r="Z277" s="488"/>
      <c r="AA277" s="488"/>
      <c r="AB277" s="488"/>
      <c r="AC277" s="488"/>
      <c r="AD277" s="488"/>
      <c r="AE277" s="488"/>
      <c r="AF277" s="488"/>
      <c r="AG277" s="488"/>
      <c r="AH277" s="488"/>
    </row>
    <row r="278" spans="1:34" s="15" customFormat="1" ht="14.1" customHeight="1">
      <c r="A278" s="427"/>
      <c r="B278" s="489" t="s">
        <v>13591</v>
      </c>
      <c r="C278" s="489" t="s">
        <v>13592</v>
      </c>
      <c r="D278" s="490" t="s">
        <v>13593</v>
      </c>
      <c r="E278" s="491"/>
      <c r="F278" s="492" t="str">
        <f ca="1">IF(ISNUMBER(_xll.BDP(D261, C278,"EQY_CONSOLIDATED="&amp;E274)),_xll.BDP(D261, C278,"EQY_CONSOLIDATED="&amp;E274), "-")</f>
        <v>-</v>
      </c>
      <c r="G278" s="492">
        <v>22776.170999999998</v>
      </c>
      <c r="H278" s="492">
        <v>16286.407999999999</v>
      </c>
      <c r="I278" s="492">
        <v>8424.3680000000004</v>
      </c>
      <c r="J278" s="492">
        <v>52567.040999999997</v>
      </c>
      <c r="K278" s="492">
        <v>10723.409</v>
      </c>
      <c r="L278" s="492">
        <v>13150.215</v>
      </c>
      <c r="M278" s="492">
        <v>16293.897999999999</v>
      </c>
      <c r="N278" s="493">
        <v>39464.083700000003</v>
      </c>
      <c r="O278" s="494"/>
      <c r="P278" s="495">
        <v>92734.562999999995</v>
      </c>
      <c r="Q278" s="495">
        <v>101169.4687</v>
      </c>
      <c r="R278" s="495">
        <v>98116.698999999993</v>
      </c>
      <c r="S278" s="495">
        <v>90041.947</v>
      </c>
      <c r="T278" s="495">
        <v>100819.75</v>
      </c>
      <c r="U278" s="496"/>
      <c r="V278" s="496"/>
      <c r="W278" s="496"/>
      <c r="X278" s="496"/>
      <c r="Y278" s="496"/>
      <c r="Z278" s="496"/>
      <c r="AA278" s="496"/>
      <c r="AB278" s="496"/>
      <c r="AC278" s="496"/>
      <c r="AD278" s="496"/>
      <c r="AE278" s="496"/>
      <c r="AF278" s="496"/>
      <c r="AG278" s="496"/>
      <c r="AH278" s="496"/>
    </row>
    <row r="279" spans="1:34" s="501" customFormat="1" ht="14.1" customHeight="1">
      <c r="A279" s="427"/>
      <c r="B279" s="489" t="s">
        <v>13594</v>
      </c>
      <c r="C279" s="489" t="s">
        <v>13595</v>
      </c>
      <c r="D279" s="428" t="s">
        <v>13596</v>
      </c>
      <c r="E279" s="15"/>
      <c r="F279" s="495" t="str">
        <f ca="1">IF(ISNUMBER(_xll.BDP(D261, C279,"EQY_CONSOLIDATED="&amp;E274)),_xll.BDP(D261, C279,"EQY_CONSOLIDATED="&amp;E274), "-")</f>
        <v>-</v>
      </c>
      <c r="G279" s="495">
        <v>4679.7669999999998</v>
      </c>
      <c r="H279" s="495">
        <v>2892.35</v>
      </c>
      <c r="I279" s="495">
        <v>2371.3090000000002</v>
      </c>
      <c r="J279" s="495">
        <v>5227.7669999999998</v>
      </c>
      <c r="K279" s="495">
        <v>2387.5650000000001</v>
      </c>
      <c r="L279" s="495">
        <v>2554.1170000000002</v>
      </c>
      <c r="M279" s="495">
        <v>2908.8960000000002</v>
      </c>
      <c r="N279" s="495">
        <v>5876.3197</v>
      </c>
      <c r="O279" s="497"/>
      <c r="P279" s="498">
        <v>13078.344999999999</v>
      </c>
      <c r="Q279" s="498">
        <v>13739.2497</v>
      </c>
      <c r="R279" s="499">
        <v>9080.598</v>
      </c>
      <c r="S279" s="499">
        <v>13633.523999999999</v>
      </c>
      <c r="T279" s="499">
        <v>13548.366</v>
      </c>
      <c r="U279" s="500"/>
      <c r="V279" s="500"/>
      <c r="W279" s="500"/>
      <c r="X279" s="500"/>
      <c r="Y279" s="500"/>
      <c r="Z279" s="500"/>
      <c r="AA279" s="500"/>
      <c r="AB279" s="500"/>
      <c r="AC279" s="500"/>
      <c r="AD279" s="500"/>
      <c r="AE279" s="500"/>
      <c r="AF279" s="500"/>
      <c r="AG279" s="500"/>
      <c r="AH279" s="500"/>
    </row>
    <row r="280" spans="1:34" s="15" customFormat="1" ht="14.1" customHeight="1">
      <c r="A280" s="427"/>
      <c r="B280" s="489" t="s">
        <v>13597</v>
      </c>
      <c r="C280" s="489" t="s">
        <v>13598</v>
      </c>
      <c r="D280" s="428" t="s">
        <v>13599</v>
      </c>
      <c r="F280" s="495" t="str">
        <f ca="1">IF(ISNUMBER(_xll.BDP(D261, C280,"EQY_CONSOLIDATED="&amp;E274)),_xll.BDP(D261, C280,"EQY_CONSOLIDATED="&amp;E274), "-")</f>
        <v>-</v>
      </c>
      <c r="G280" s="495">
        <v>2943.1350000000002</v>
      </c>
      <c r="H280" s="495">
        <v>3502.3119999999999</v>
      </c>
      <c r="I280" s="495">
        <v>3657.2460000000001</v>
      </c>
      <c r="J280" s="495">
        <v>2025.837</v>
      </c>
      <c r="K280" s="495">
        <v>3081.982</v>
      </c>
      <c r="L280" s="495">
        <v>3284.038</v>
      </c>
      <c r="M280" s="495">
        <v>3657.85</v>
      </c>
      <c r="N280" s="495">
        <v>4103.951</v>
      </c>
      <c r="O280" s="502"/>
      <c r="P280" s="495">
        <v>12049.707</v>
      </c>
      <c r="Q280" s="495">
        <v>13294.91</v>
      </c>
      <c r="R280" s="495">
        <v>12411.507</v>
      </c>
      <c r="S280" s="495">
        <v>13076.339</v>
      </c>
      <c r="T280" s="495">
        <v>9609.6610000000001</v>
      </c>
      <c r="U280" s="500"/>
      <c r="V280" s="500"/>
      <c r="W280" s="500"/>
      <c r="X280" s="500"/>
      <c r="Y280" s="500"/>
      <c r="Z280" s="500"/>
      <c r="AA280" s="500"/>
      <c r="AB280" s="500"/>
      <c r="AC280" s="500"/>
      <c r="AD280" s="500"/>
      <c r="AE280" s="500"/>
      <c r="AF280" s="500"/>
      <c r="AG280" s="500"/>
      <c r="AH280" s="500"/>
    </row>
    <row r="281" spans="1:34" s="15" customFormat="1" ht="14.1" customHeight="1">
      <c r="A281" s="427"/>
      <c r="B281" s="489" t="s">
        <v>13600</v>
      </c>
      <c r="C281" s="489" t="s">
        <v>13601</v>
      </c>
      <c r="D281" s="490" t="s">
        <v>13602</v>
      </c>
      <c r="E281" s="491"/>
      <c r="F281" s="492" t="str">
        <f ca="1">IF(ISNUMBER(_xll.BDP(D261, C281,"EQY_CONSOLIDATED="&amp;E274)),_xll.BDP(D261, C281,"EQY_CONSOLIDATED="&amp;E274), "-")</f>
        <v>-</v>
      </c>
      <c r="G281" s="492">
        <v>1736.6320000000001</v>
      </c>
      <c r="H281" s="492">
        <v>-609.96199999999999</v>
      </c>
      <c r="I281" s="492">
        <v>-1285.9369999999999</v>
      </c>
      <c r="J281" s="492">
        <v>3201.93</v>
      </c>
      <c r="K281" s="492">
        <v>-694.41700000000003</v>
      </c>
      <c r="L281" s="492">
        <v>-729.92100000000005</v>
      </c>
      <c r="M281" s="492">
        <v>-748.95399999999995</v>
      </c>
      <c r="N281" s="493">
        <v>1772.3687</v>
      </c>
      <c r="O281" s="494"/>
      <c r="P281" s="492">
        <v>1028.6379999999999</v>
      </c>
      <c r="Q281" s="492">
        <v>444.33969999999999</v>
      </c>
      <c r="R281" s="492">
        <v>-3330.9090000000001</v>
      </c>
      <c r="S281" s="492">
        <v>557.18499999999995</v>
      </c>
      <c r="T281" s="492">
        <v>3938.7049999999999</v>
      </c>
      <c r="U281" s="496"/>
      <c r="V281" s="496"/>
      <c r="W281" s="496"/>
      <c r="X281" s="496"/>
      <c r="Y281" s="496"/>
      <c r="Z281" s="496"/>
      <c r="AA281" s="496"/>
      <c r="AB281" s="496"/>
      <c r="AC281" s="496"/>
      <c r="AD281" s="496"/>
      <c r="AE281" s="496"/>
      <c r="AF281" s="496"/>
      <c r="AG281" s="496"/>
      <c r="AH281" s="496"/>
    </row>
    <row r="282" spans="1:34" s="15" customFormat="1" ht="14.1" customHeight="1">
      <c r="A282" s="427"/>
      <c r="B282" s="489" t="s">
        <v>13603</v>
      </c>
      <c r="C282" s="489" t="s">
        <v>13604</v>
      </c>
      <c r="D282" s="428" t="s">
        <v>13605</v>
      </c>
      <c r="F282" s="495" t="str">
        <f ca="1">IF(ISNUMBER(_xll.BDP(D261, C282,"EQY_CONSOLIDATED="&amp;E274)),_xll.BDP(D261, C282,"EQY_CONSOLIDATED="&amp;E274), "-")</f>
        <v>-</v>
      </c>
      <c r="G282" s="495">
        <v>1507.7845</v>
      </c>
      <c r="H282" s="495">
        <v>-480.34640000000002</v>
      </c>
      <c r="I282" s="495">
        <v>-1288.9837</v>
      </c>
      <c r="J282" s="495">
        <v>3141.2053000000001</v>
      </c>
      <c r="K282" s="495">
        <v>-106.3006</v>
      </c>
      <c r="L282" s="495">
        <v>-605.43399999999997</v>
      </c>
      <c r="M282" s="495">
        <v>-1468.6271999999999</v>
      </c>
      <c r="N282" s="495">
        <v>2347.5111000000002</v>
      </c>
      <c r="O282" s="494"/>
      <c r="P282" s="495">
        <v>960.89400000000001</v>
      </c>
      <c r="Q282" s="495">
        <v>-621.87189999999998</v>
      </c>
      <c r="R282" s="495">
        <v>-4086.3888999999999</v>
      </c>
      <c r="S282" s="495">
        <v>1146.6288999999999</v>
      </c>
      <c r="T282" s="495">
        <v>3858.7890000000002</v>
      </c>
      <c r="U282" s="496"/>
      <c r="V282" s="496"/>
      <c r="W282" s="496"/>
      <c r="X282" s="496"/>
      <c r="Y282" s="496"/>
      <c r="Z282" s="496"/>
      <c r="AA282" s="496"/>
      <c r="AB282" s="496"/>
      <c r="AC282" s="496"/>
      <c r="AD282" s="496"/>
      <c r="AE282" s="496"/>
      <c r="AF282" s="496"/>
      <c r="AG282" s="496"/>
      <c r="AH282" s="496"/>
    </row>
    <row r="283" spans="1:34" s="15" customFormat="1" ht="14.1" customHeight="1">
      <c r="A283" s="427"/>
      <c r="B283" s="489" t="s">
        <v>13606</v>
      </c>
      <c r="C283" s="489" t="s">
        <v>13607</v>
      </c>
      <c r="D283" s="428" t="s">
        <v>13608</v>
      </c>
      <c r="F283" s="495" t="str">
        <f ca="1">IF(ISNUMBER(_xll.BDP(D261, C283,"EQY_CONSOLIDATED="&amp;E274)),_xll.BDP(D261, C283,"EQY_CONSOLIDATED="&amp;E274), "-")</f>
        <v>-</v>
      </c>
      <c r="G283" s="495">
        <v>1507.7845</v>
      </c>
      <c r="H283" s="495">
        <v>-480.34640000000002</v>
      </c>
      <c r="I283" s="495">
        <v>-1288.9837</v>
      </c>
      <c r="J283" s="495">
        <v>2681.7743</v>
      </c>
      <c r="K283" s="495">
        <v>-106.3006</v>
      </c>
      <c r="L283" s="495">
        <v>-605.43399999999997</v>
      </c>
      <c r="M283" s="495">
        <v>-1468.6271999999999</v>
      </c>
      <c r="N283" s="495">
        <v>2299.2100999999998</v>
      </c>
      <c r="O283" s="494"/>
      <c r="P283" s="495">
        <v>501.46300000000002</v>
      </c>
      <c r="Q283" s="495">
        <v>-670.17290000000003</v>
      </c>
      <c r="R283" s="495">
        <v>-3997.9578999999999</v>
      </c>
      <c r="S283" s="495">
        <v>885.53890000000001</v>
      </c>
      <c r="T283" s="495">
        <v>3054.2579999999998</v>
      </c>
      <c r="U283" s="496"/>
      <c r="V283" s="496"/>
      <c r="W283" s="496"/>
      <c r="X283" s="496"/>
      <c r="Y283" s="496"/>
      <c r="Z283" s="496"/>
      <c r="AA283" s="496"/>
      <c r="AB283" s="496"/>
      <c r="AC283" s="496"/>
      <c r="AD283" s="496"/>
      <c r="AE283" s="496"/>
      <c r="AF283" s="496"/>
      <c r="AG283" s="496"/>
      <c r="AH283" s="496"/>
    </row>
    <row r="284" spans="1:34" s="15" customFormat="1" ht="14.1" customHeight="1">
      <c r="A284" s="427"/>
      <c r="B284" s="489" t="s">
        <v>13609</v>
      </c>
      <c r="C284" s="489" t="s">
        <v>13610</v>
      </c>
      <c r="D284" s="490" t="s">
        <v>13611</v>
      </c>
      <c r="E284" s="491"/>
      <c r="F284" s="492" t="str">
        <f ca="1">IF(ISNUMBER(_xll.BDP(D261, C284,"EQY_CONSOLIDATED="&amp;E274)),_xll.BDP(D261, C284,"EQY_CONSOLIDATED="&amp;E274), "-")</f>
        <v>-</v>
      </c>
      <c r="G284" s="492">
        <v>1507.7845</v>
      </c>
      <c r="H284" s="492">
        <v>-480.34640000000002</v>
      </c>
      <c r="I284" s="492">
        <v>-1288.9837</v>
      </c>
      <c r="J284" s="492">
        <v>2681.7743</v>
      </c>
      <c r="K284" s="492">
        <v>-106.3006</v>
      </c>
      <c r="L284" s="492">
        <v>-605.43399999999997</v>
      </c>
      <c r="M284" s="492">
        <v>-1468.6271999999999</v>
      </c>
      <c r="N284" s="493">
        <v>2299.2100999999998</v>
      </c>
      <c r="O284" s="503"/>
      <c r="P284" s="492">
        <v>501.46300000000002</v>
      </c>
      <c r="Q284" s="492">
        <v>-670.17290000000003</v>
      </c>
      <c r="R284" s="492">
        <v>-3997.9578999999999</v>
      </c>
      <c r="S284" s="492">
        <v>885.53890000000001</v>
      </c>
      <c r="T284" s="492">
        <v>3054.2579999999998</v>
      </c>
      <c r="U284" s="496"/>
      <c r="V284" s="496"/>
      <c r="W284" s="496"/>
      <c r="X284" s="496"/>
      <c r="Y284" s="496"/>
      <c r="Z284" s="496"/>
      <c r="AA284" s="496"/>
      <c r="AB284" s="496"/>
      <c r="AC284" s="496"/>
      <c r="AD284" s="496"/>
      <c r="AE284" s="496"/>
      <c r="AF284" s="496"/>
      <c r="AG284" s="496"/>
      <c r="AH284" s="496"/>
    </row>
    <row r="285" spans="1:34" s="15" customFormat="1" ht="14.1" customHeight="1">
      <c r="A285" s="427"/>
      <c r="B285" s="489" t="s">
        <v>13612</v>
      </c>
      <c r="C285" s="504" t="s">
        <v>13613</v>
      </c>
      <c r="D285" s="490" t="s">
        <v>13612</v>
      </c>
      <c r="E285" s="491"/>
      <c r="F285" s="492" t="str">
        <f ca="1">IF(ISNUMBER(_xll.BDP(D261, C285,"EQY_CONSOLIDATED="&amp;E274)),_xll.BDP(D261, C285,"EQY_CONSOLIDATED="&amp;E274), "-")</f>
        <v>-</v>
      </c>
      <c r="G285" s="492">
        <v>2439.5430000000001</v>
      </c>
      <c r="H285" s="492">
        <v>87.384</v>
      </c>
      <c r="I285" s="492">
        <v>-569.19399999999996</v>
      </c>
      <c r="J285" s="492">
        <v>3968.5079999999998</v>
      </c>
      <c r="K285" s="492">
        <v>63.863</v>
      </c>
      <c r="L285" s="492">
        <v>-45.540999999999997</v>
      </c>
      <c r="M285" s="492">
        <v>-85.938999999999993</v>
      </c>
      <c r="N285" s="493">
        <v>2172.2397000000001</v>
      </c>
      <c r="O285" s="503"/>
      <c r="P285" s="492">
        <v>3900.8910000000001</v>
      </c>
      <c r="Q285" s="492">
        <v>2982.5807</v>
      </c>
      <c r="R285" s="492">
        <v>-1041.136</v>
      </c>
      <c r="S285" s="492">
        <v>3284.3407000000002</v>
      </c>
      <c r="T285" s="492">
        <v>5202.6625999999997</v>
      </c>
      <c r="U285" s="496"/>
      <c r="V285" s="496"/>
      <c r="W285" s="496"/>
      <c r="X285" s="496"/>
      <c r="Y285" s="496"/>
      <c r="Z285" s="496"/>
      <c r="AA285" s="496"/>
      <c r="AB285" s="496"/>
      <c r="AC285" s="496"/>
      <c r="AD285" s="496"/>
      <c r="AE285" s="496"/>
      <c r="AF285" s="496"/>
      <c r="AG285" s="496"/>
      <c r="AH285" s="496"/>
    </row>
    <row r="286" spans="1:34" s="15" customFormat="1" ht="14.1" customHeight="1">
      <c r="A286" s="427"/>
      <c r="B286" s="489" t="s">
        <v>13614</v>
      </c>
      <c r="C286" s="489" t="s">
        <v>13615</v>
      </c>
      <c r="D286" s="428" t="s">
        <v>13616</v>
      </c>
      <c r="F286" s="495" t="str">
        <f ca="1">IF(ISNUMBER(_xll.BDP(D261, C286,"EQY_CONSOLIDATED="&amp;E274)),_xll.BDP(D261, C286,"EQY_CONSOLIDATED="&amp;E274), "-")</f>
        <v>-</v>
      </c>
      <c r="G286" s="495">
        <v>94</v>
      </c>
      <c r="H286" s="495">
        <v>-30</v>
      </c>
      <c r="I286" s="495">
        <v>-81</v>
      </c>
      <c r="J286" s="495">
        <v>173.12860000000001</v>
      </c>
      <c r="K286" s="495">
        <v>-7</v>
      </c>
      <c r="L286" s="495">
        <v>-38</v>
      </c>
      <c r="M286" s="495">
        <v>-93.205100000000002</v>
      </c>
      <c r="N286" s="495">
        <v>150.0761</v>
      </c>
      <c r="O286" s="502"/>
      <c r="P286" s="495">
        <v>35.369599999999998</v>
      </c>
      <c r="Q286" s="495">
        <v>-38.518799999999999</v>
      </c>
      <c r="R286" s="495">
        <v>-231.56139999999999</v>
      </c>
      <c r="S286" s="495">
        <v>62.889099999999999</v>
      </c>
      <c r="T286" s="495">
        <v>324.67469999999997</v>
      </c>
      <c r="U286" s="500"/>
      <c r="V286" s="500"/>
      <c r="W286" s="500"/>
      <c r="X286" s="500"/>
      <c r="Y286" s="500"/>
      <c r="Z286" s="500"/>
      <c r="AA286" s="500"/>
      <c r="AB286" s="500"/>
      <c r="AC286" s="500"/>
      <c r="AD286" s="500"/>
      <c r="AE286" s="500"/>
      <c r="AF286" s="500"/>
      <c r="AG286" s="500"/>
      <c r="AH286" s="500"/>
    </row>
    <row r="287" spans="1:34" s="15" customFormat="1" ht="14.1" customHeight="1">
      <c r="A287" s="427"/>
      <c r="B287" s="489" t="s">
        <v>13617</v>
      </c>
      <c r="C287" s="489" t="s">
        <v>13618</v>
      </c>
      <c r="D287" s="428" t="s">
        <v>13619</v>
      </c>
      <c r="F287" s="495" t="str">
        <f ca="1">IF(ISNUMBER(_xll.BDP(D261, C287,"EQY_CONSOLIDATED="&amp;E274)),_xll.BDP(D261, C287,"EQY_CONSOLIDATED="&amp;E274), "-")</f>
        <v>-</v>
      </c>
      <c r="G287" s="495">
        <v>94</v>
      </c>
      <c r="H287" s="495">
        <v>-30</v>
      </c>
      <c r="I287" s="495">
        <v>-81</v>
      </c>
      <c r="J287" s="495">
        <v>169.5616</v>
      </c>
      <c r="K287" s="495">
        <v>-7</v>
      </c>
      <c r="L287" s="495">
        <v>-38</v>
      </c>
      <c r="M287" s="495">
        <v>-93</v>
      </c>
      <c r="N287" s="495">
        <v>145.5994</v>
      </c>
      <c r="O287" s="502"/>
      <c r="P287" s="495">
        <v>32</v>
      </c>
      <c r="Q287" s="495">
        <v>-43</v>
      </c>
      <c r="R287" s="495">
        <v>-256</v>
      </c>
      <c r="S287" s="495">
        <v>66</v>
      </c>
      <c r="T287" s="495">
        <v>321</v>
      </c>
      <c r="U287" s="500"/>
      <c r="V287" s="500"/>
      <c r="W287" s="500"/>
      <c r="X287" s="500"/>
      <c r="Y287" s="500"/>
      <c r="Z287" s="500"/>
      <c r="AA287" s="500"/>
      <c r="AB287" s="500"/>
      <c r="AC287" s="500"/>
      <c r="AD287" s="500"/>
      <c r="AE287" s="500"/>
      <c r="AF287" s="500"/>
      <c r="AG287" s="500"/>
      <c r="AH287" s="500"/>
    </row>
    <row r="288" spans="1:34" s="15" customFormat="1" ht="14.1" customHeight="1">
      <c r="A288" s="427"/>
      <c r="B288" s="489" t="s">
        <v>13620</v>
      </c>
      <c r="C288" s="489" t="s">
        <v>13621</v>
      </c>
      <c r="D288" s="428" t="s">
        <v>13622</v>
      </c>
      <c r="F288" s="495" t="str">
        <f ca="1">IF(ISNUMBER(_xll.BDP(D261, C288,"EQY_CONSOLIDATED="&amp;E274)),_xll.BDP(D261, C288,"EQY_CONSOLIDATED="&amp;E274), "-")</f>
        <v>-</v>
      </c>
      <c r="G288" s="495">
        <v>94</v>
      </c>
      <c r="H288" s="495">
        <v>-30</v>
      </c>
      <c r="I288" s="495">
        <v>-81</v>
      </c>
      <c r="J288" s="495">
        <v>173.12860000000001</v>
      </c>
      <c r="K288" s="495">
        <v>-7</v>
      </c>
      <c r="L288" s="495">
        <v>-38</v>
      </c>
      <c r="M288" s="495">
        <v>-93.205100000000002</v>
      </c>
      <c r="N288" s="495">
        <v>150.0761</v>
      </c>
      <c r="O288" s="502"/>
      <c r="P288" s="495">
        <v>34.369599999999998</v>
      </c>
      <c r="Q288" s="495">
        <v>-38.518799999999999</v>
      </c>
      <c r="R288" s="495">
        <v>-231.56139999999999</v>
      </c>
      <c r="S288" s="495">
        <v>60.889099999999999</v>
      </c>
      <c r="T288" s="495">
        <v>324.67469999999997</v>
      </c>
      <c r="U288" s="500"/>
      <c r="V288" s="500"/>
      <c r="W288" s="500"/>
      <c r="X288" s="500"/>
      <c r="Y288" s="500"/>
      <c r="Z288" s="500"/>
      <c r="AA288" s="500"/>
      <c r="AB288" s="500"/>
      <c r="AC288" s="500"/>
      <c r="AD288" s="500"/>
      <c r="AE288" s="500"/>
      <c r="AF288" s="500"/>
      <c r="AG288" s="500"/>
      <c r="AH288" s="500"/>
    </row>
    <row r="289" spans="1:34" s="15" customFormat="1" ht="14.1" customHeight="1">
      <c r="A289" s="427"/>
      <c r="B289" s="489" t="s">
        <v>13623</v>
      </c>
      <c r="C289" s="489" t="s">
        <v>13624</v>
      </c>
      <c r="D289" s="428" t="s">
        <v>13625</v>
      </c>
      <c r="F289" s="495" t="str">
        <f ca="1">IF(ISNUMBER(_xll.BDP(D261, C289,"EQY_CONSOLIDATED="&amp;E274)),_xll.BDP(D261, C289,"EQY_CONSOLIDATED="&amp;E274), "-")</f>
        <v>-</v>
      </c>
      <c r="G289" s="495">
        <v>94</v>
      </c>
      <c r="H289" s="495">
        <v>-30</v>
      </c>
      <c r="I289" s="495">
        <v>-81</v>
      </c>
      <c r="J289" s="495">
        <v>169.5616</v>
      </c>
      <c r="K289" s="495">
        <v>-7</v>
      </c>
      <c r="L289" s="495">
        <v>-38</v>
      </c>
      <c r="M289" s="495">
        <v>-93</v>
      </c>
      <c r="N289" s="495">
        <v>145.5994</v>
      </c>
      <c r="O289" s="502"/>
      <c r="P289" s="495">
        <v>31</v>
      </c>
      <c r="Q289" s="495">
        <v>-43</v>
      </c>
      <c r="R289" s="495">
        <v>-256</v>
      </c>
      <c r="S289" s="495">
        <v>64</v>
      </c>
      <c r="T289" s="495">
        <v>321</v>
      </c>
      <c r="U289" s="500"/>
      <c r="V289" s="500"/>
      <c r="W289" s="500"/>
      <c r="X289" s="500"/>
      <c r="Y289" s="500"/>
      <c r="Z289" s="500"/>
      <c r="AA289" s="500"/>
      <c r="AB289" s="500"/>
      <c r="AC289" s="500"/>
      <c r="AD289" s="500"/>
      <c r="AE289" s="500"/>
      <c r="AF289" s="500"/>
      <c r="AG289" s="500"/>
      <c r="AH289" s="500"/>
    </row>
    <row r="290" spans="1:34" s="15" customFormat="1" ht="14.1" customHeight="1">
      <c r="A290" s="427"/>
      <c r="F290" s="464"/>
      <c r="G290" s="464"/>
      <c r="H290" s="464"/>
      <c r="I290" s="464"/>
      <c r="J290" s="464"/>
      <c r="K290" s="464"/>
      <c r="L290" s="464"/>
      <c r="M290" s="464"/>
      <c r="N290" s="464"/>
    </row>
    <row r="291" spans="1:34" s="15" customFormat="1" ht="14.1" customHeight="1">
      <c r="A291" s="427"/>
      <c r="F291" s="464"/>
      <c r="G291" s="505"/>
      <c r="H291" s="506"/>
      <c r="I291" s="506"/>
      <c r="J291" s="464"/>
      <c r="K291" s="464"/>
      <c r="L291" s="464"/>
      <c r="M291" s="464"/>
      <c r="N291" s="464"/>
      <c r="P291" s="507"/>
    </row>
    <row r="292" spans="1:34" s="15" customFormat="1" ht="14.1" customHeight="1">
      <c r="A292" s="427"/>
      <c r="D292" s="484" t="s">
        <v>13626</v>
      </c>
      <c r="E292" s="485"/>
      <c r="F292" s="486" t="s">
        <v>13627</v>
      </c>
      <c r="G292" s="487" t="e">
        <v>#NAME?</v>
      </c>
      <c r="H292" s="486" t="s">
        <v>13575</v>
      </c>
      <c r="I292" s="486" t="s">
        <v>13576</v>
      </c>
      <c r="J292" s="486" t="s">
        <v>13577</v>
      </c>
      <c r="K292" s="486" t="s">
        <v>13578</v>
      </c>
      <c r="L292" s="486" t="s">
        <v>13579</v>
      </c>
      <c r="M292" s="486" t="s">
        <v>13580</v>
      </c>
      <c r="N292" s="486" t="s">
        <v>13581</v>
      </c>
      <c r="O292" s="488"/>
      <c r="P292" s="487" t="e">
        <v>#NAME?</v>
      </c>
      <c r="Q292" s="486" t="s">
        <v>13587</v>
      </c>
      <c r="R292" s="486" t="s">
        <v>13588</v>
      </c>
      <c r="S292" s="486" t="s">
        <v>13589</v>
      </c>
      <c r="T292" s="486" t="s">
        <v>13590</v>
      </c>
      <c r="U292" s="488"/>
      <c r="V292" s="488"/>
      <c r="W292" s="488"/>
      <c r="X292" s="488"/>
      <c r="Y292" s="488"/>
      <c r="Z292" s="488"/>
      <c r="AA292" s="488"/>
      <c r="AB292" s="488"/>
      <c r="AC292" s="488"/>
      <c r="AD292" s="488"/>
      <c r="AE292" s="488"/>
      <c r="AF292" s="488"/>
      <c r="AG292" s="488"/>
      <c r="AH292" s="488"/>
    </row>
    <row r="293" spans="1:34" s="15" customFormat="1" ht="14.1" customHeight="1">
      <c r="A293" s="427"/>
      <c r="B293" s="489" t="s">
        <v>13628</v>
      </c>
      <c r="D293" s="428" t="s">
        <v>13629</v>
      </c>
      <c r="F293" s="495">
        <f>G293</f>
        <v>50179.007100000003</v>
      </c>
      <c r="G293" s="495">
        <v>50179.007100000003</v>
      </c>
      <c r="H293" s="495">
        <v>39651.599499999997</v>
      </c>
      <c r="I293" s="495">
        <v>28692.656500000001</v>
      </c>
      <c r="J293" s="495">
        <v>59199.716500000002</v>
      </c>
      <c r="K293" s="495">
        <v>31467.972900000001</v>
      </c>
      <c r="L293" s="495">
        <v>34012.727599999998</v>
      </c>
      <c r="M293" s="495">
        <v>42200.604800000001</v>
      </c>
      <c r="N293" s="495">
        <v>52395.849399999999</v>
      </c>
      <c r="O293" s="508"/>
      <c r="P293" s="495">
        <v>59199.716500000002</v>
      </c>
      <c r="Q293" s="495">
        <v>52395.849399999999</v>
      </c>
      <c r="R293" s="495">
        <v>43382.224800000004</v>
      </c>
      <c r="S293" s="495">
        <v>50520.088000000003</v>
      </c>
      <c r="T293" s="495">
        <v>28998.582999999999</v>
      </c>
      <c r="U293" s="496"/>
      <c r="V293" s="496"/>
      <c r="W293" s="496"/>
      <c r="X293" s="496"/>
      <c r="Y293" s="496"/>
      <c r="Z293" s="496"/>
      <c r="AA293" s="496"/>
      <c r="AB293" s="496"/>
      <c r="AC293" s="496"/>
      <c r="AD293" s="496"/>
      <c r="AE293" s="496"/>
      <c r="AF293" s="496"/>
      <c r="AG293" s="496"/>
      <c r="AH293" s="496"/>
    </row>
    <row r="294" spans="1:34" s="15" customFormat="1" ht="14.1" customHeight="1">
      <c r="A294" s="427"/>
      <c r="B294" s="489" t="s">
        <v>13630</v>
      </c>
      <c r="C294" s="465"/>
      <c r="D294" s="428" t="s">
        <v>13631</v>
      </c>
      <c r="F294" s="495">
        <f t="shared" ref="F294:F307" si="25">G294</f>
        <v>13848.9481</v>
      </c>
      <c r="G294" s="495">
        <v>13848.9481</v>
      </c>
      <c r="H294" s="495">
        <v>13482.056500000001</v>
      </c>
      <c r="I294" s="495">
        <v>14009.240299999999</v>
      </c>
      <c r="J294" s="495">
        <v>12143.6875</v>
      </c>
      <c r="K294" s="495">
        <v>11560.0237</v>
      </c>
      <c r="L294" s="495">
        <v>11815.9516</v>
      </c>
      <c r="M294" s="495">
        <v>11763.4558</v>
      </c>
      <c r="N294" s="495">
        <v>10600.1572</v>
      </c>
      <c r="O294" s="508"/>
      <c r="P294" s="495">
        <v>12143.6875</v>
      </c>
      <c r="Q294" s="495">
        <v>10600.1572</v>
      </c>
      <c r="R294" s="495">
        <v>9490.8577999999998</v>
      </c>
      <c r="S294" s="495">
        <v>11525.9431</v>
      </c>
      <c r="T294" s="495">
        <v>10624.052299999999</v>
      </c>
      <c r="U294" s="496"/>
      <c r="V294" s="496"/>
      <c r="W294" s="496"/>
      <c r="X294" s="496"/>
      <c r="Y294" s="496"/>
      <c r="Z294" s="496"/>
      <c r="AA294" s="496"/>
      <c r="AB294" s="496"/>
      <c r="AC294" s="496"/>
      <c r="AD294" s="496"/>
      <c r="AE294" s="496"/>
      <c r="AF294" s="496"/>
      <c r="AG294" s="496"/>
      <c r="AH294" s="496"/>
    </row>
    <row r="295" spans="1:34" s="15" customFormat="1" ht="14.1" customHeight="1">
      <c r="A295" s="427"/>
      <c r="B295" s="489" t="s">
        <v>13632</v>
      </c>
      <c r="C295" s="465"/>
      <c r="D295" s="428" t="s">
        <v>13633</v>
      </c>
      <c r="F295" s="495">
        <f t="shared" si="25"/>
        <v>64027.955199999997</v>
      </c>
      <c r="G295" s="495">
        <v>64027.955199999997</v>
      </c>
      <c r="H295" s="495">
        <v>53133.656000000003</v>
      </c>
      <c r="I295" s="495">
        <v>42701.896800000002</v>
      </c>
      <c r="J295" s="495">
        <v>71343.403999999995</v>
      </c>
      <c r="K295" s="495">
        <v>43027.996599999999</v>
      </c>
      <c r="L295" s="495">
        <v>45828.679199999999</v>
      </c>
      <c r="M295" s="495">
        <v>53964.060599999997</v>
      </c>
      <c r="N295" s="495">
        <v>62996.006600000001</v>
      </c>
      <c r="O295" s="508"/>
      <c r="P295" s="495">
        <v>71343.403999999995</v>
      </c>
      <c r="Q295" s="495">
        <v>62996.006600000001</v>
      </c>
      <c r="R295" s="495">
        <v>52873.082499999997</v>
      </c>
      <c r="S295" s="495">
        <v>62046.0311</v>
      </c>
      <c r="T295" s="495">
        <v>39622.635300000002</v>
      </c>
      <c r="U295" s="496"/>
      <c r="V295" s="496"/>
      <c r="W295" s="496"/>
      <c r="X295" s="496"/>
      <c r="Y295" s="496"/>
      <c r="Z295" s="496"/>
      <c r="AA295" s="496"/>
      <c r="AB295" s="496"/>
      <c r="AC295" s="496"/>
      <c r="AD295" s="496"/>
      <c r="AE295" s="496"/>
      <c r="AF295" s="496"/>
      <c r="AG295" s="496"/>
      <c r="AH295" s="496"/>
    </row>
    <row r="296" spans="1:34" s="15" customFormat="1" ht="14.1" customHeight="1">
      <c r="A296" s="427"/>
      <c r="B296" s="489" t="s">
        <v>13634</v>
      </c>
      <c r="C296" s="465"/>
      <c r="D296" s="428" t="s">
        <v>13635</v>
      </c>
      <c r="F296" s="495">
        <f t="shared" si="25"/>
        <v>34447.732900000003</v>
      </c>
      <c r="G296" s="495">
        <v>34447.732900000003</v>
      </c>
      <c r="H296" s="495">
        <v>24943.775600000001</v>
      </c>
      <c r="I296" s="495">
        <v>15990.742899999999</v>
      </c>
      <c r="J296" s="495">
        <v>43413.059300000001</v>
      </c>
      <c r="K296" s="495">
        <v>18203.4604</v>
      </c>
      <c r="L296" s="495">
        <v>20888.588299999999</v>
      </c>
      <c r="M296" s="495">
        <v>28425.980200000002</v>
      </c>
      <c r="N296" s="495">
        <v>37139.9925</v>
      </c>
      <c r="O296" s="508"/>
      <c r="P296" s="495">
        <v>43413.059300000001</v>
      </c>
      <c r="Q296" s="495">
        <v>37139.9925</v>
      </c>
      <c r="R296" s="495">
        <v>26775.2091</v>
      </c>
      <c r="S296" s="495">
        <v>31818.9977</v>
      </c>
      <c r="T296" s="495">
        <v>19572.357499999998</v>
      </c>
      <c r="U296" s="496"/>
      <c r="V296" s="496"/>
      <c r="W296" s="496"/>
      <c r="X296" s="496"/>
      <c r="Y296" s="496"/>
      <c r="Z296" s="496"/>
      <c r="AA296" s="496"/>
      <c r="AB296" s="496"/>
      <c r="AC296" s="496"/>
      <c r="AD296" s="496"/>
      <c r="AE296" s="496"/>
      <c r="AF296" s="496"/>
      <c r="AG296" s="496"/>
      <c r="AH296" s="496"/>
    </row>
    <row r="297" spans="1:34" s="15" customFormat="1" ht="14.1" customHeight="1">
      <c r="A297" s="427"/>
      <c r="B297" s="489" t="s">
        <v>13636</v>
      </c>
      <c r="C297" s="465"/>
      <c r="D297" s="428" t="s">
        <v>13637</v>
      </c>
      <c r="F297" s="495">
        <f t="shared" si="25"/>
        <v>2765.5194999999999</v>
      </c>
      <c r="G297" s="495">
        <v>2765.5194999999999</v>
      </c>
      <c r="H297" s="495">
        <v>3099.4312</v>
      </c>
      <c r="I297" s="495">
        <v>1476.8702000000001</v>
      </c>
      <c r="J297" s="495">
        <v>1513.2146</v>
      </c>
      <c r="K297" s="495">
        <v>1183.6279999999999</v>
      </c>
      <c r="L297" s="495">
        <v>1263.1333999999999</v>
      </c>
      <c r="M297" s="495">
        <v>1367.2910999999999</v>
      </c>
      <c r="N297" s="495">
        <v>267.31220000000002</v>
      </c>
      <c r="O297" s="508"/>
      <c r="P297" s="495">
        <v>1513.2146</v>
      </c>
      <c r="Q297" s="495">
        <v>267.31220000000002</v>
      </c>
      <c r="R297" s="495">
        <v>293.66000000000003</v>
      </c>
      <c r="S297" s="495">
        <v>960.98</v>
      </c>
      <c r="T297" s="495">
        <v>2333.3000000000002</v>
      </c>
      <c r="U297" s="496"/>
      <c r="V297" s="496"/>
      <c r="W297" s="496"/>
      <c r="X297" s="496"/>
      <c r="Y297" s="496"/>
      <c r="Z297" s="496"/>
      <c r="AA297" s="496"/>
      <c r="AB297" s="496"/>
      <c r="AC297" s="496"/>
      <c r="AD297" s="496"/>
      <c r="AE297" s="496"/>
      <c r="AF297" s="496"/>
      <c r="AG297" s="496"/>
      <c r="AH297" s="496"/>
    </row>
    <row r="298" spans="1:34" s="15" customFormat="1" ht="14.1" customHeight="1">
      <c r="A298" s="427"/>
      <c r="B298" s="489" t="s">
        <v>13638</v>
      </c>
      <c r="C298" s="465"/>
      <c r="D298" s="428" t="s">
        <v>13639</v>
      </c>
      <c r="F298" s="495">
        <f t="shared" si="25"/>
        <v>37213.252399999998</v>
      </c>
      <c r="G298" s="495">
        <v>37213.252399999998</v>
      </c>
      <c r="H298" s="495">
        <v>28043.2068</v>
      </c>
      <c r="I298" s="495">
        <v>17467.613099999999</v>
      </c>
      <c r="J298" s="495">
        <v>44926.2739</v>
      </c>
      <c r="K298" s="495">
        <v>19387.088500000002</v>
      </c>
      <c r="L298" s="495">
        <v>22151.721699999998</v>
      </c>
      <c r="M298" s="495">
        <v>29793.2713</v>
      </c>
      <c r="N298" s="495">
        <v>37407.304600000003</v>
      </c>
      <c r="O298" s="508"/>
      <c r="P298" s="495">
        <v>44926.2739</v>
      </c>
      <c r="Q298" s="495">
        <v>37407.304600000003</v>
      </c>
      <c r="R298" s="495">
        <v>27068.8691</v>
      </c>
      <c r="S298" s="495">
        <v>32779.977700000003</v>
      </c>
      <c r="T298" s="495">
        <v>21905.657500000001</v>
      </c>
      <c r="U298" s="496"/>
      <c r="V298" s="496"/>
      <c r="W298" s="496"/>
      <c r="X298" s="496"/>
      <c r="Y298" s="496"/>
      <c r="Z298" s="496"/>
      <c r="AA298" s="496"/>
      <c r="AB298" s="496"/>
      <c r="AC298" s="496"/>
      <c r="AD298" s="496"/>
      <c r="AE298" s="496"/>
      <c r="AF298" s="496"/>
      <c r="AG298" s="496"/>
      <c r="AH298" s="496"/>
    </row>
    <row r="299" spans="1:34" s="15" customFormat="1" ht="14.1" customHeight="1">
      <c r="A299" s="427"/>
      <c r="B299" s="489" t="s">
        <v>13640</v>
      </c>
      <c r="C299" s="465"/>
      <c r="D299" s="490" t="s">
        <v>13641</v>
      </c>
      <c r="E299" s="491"/>
      <c r="F299" s="492">
        <f t="shared" si="25"/>
        <v>26814.702600000001</v>
      </c>
      <c r="G299" s="492">
        <v>26814.702600000001</v>
      </c>
      <c r="H299" s="492">
        <v>25090.448899999999</v>
      </c>
      <c r="I299" s="492">
        <v>25234.283800000001</v>
      </c>
      <c r="J299" s="492">
        <v>26417.132000000001</v>
      </c>
      <c r="K299" s="492">
        <v>23640.9071</v>
      </c>
      <c r="L299" s="492">
        <v>23676.957399999999</v>
      </c>
      <c r="M299" s="492">
        <v>24170.789700000001</v>
      </c>
      <c r="N299" s="493">
        <v>25588.702000000001</v>
      </c>
      <c r="O299" s="508"/>
      <c r="P299" s="492">
        <v>26417.132000000001</v>
      </c>
      <c r="Q299" s="492">
        <v>25588.702000000001</v>
      </c>
      <c r="R299" s="492">
        <v>25804.212899999999</v>
      </c>
      <c r="S299" s="492">
        <v>29266.055</v>
      </c>
      <c r="T299" s="492">
        <v>17716.977200000001</v>
      </c>
      <c r="U299" s="496"/>
      <c r="V299" s="496"/>
      <c r="W299" s="496"/>
      <c r="X299" s="496"/>
      <c r="Y299" s="496"/>
      <c r="Z299" s="496"/>
      <c r="AA299" s="496"/>
      <c r="AB299" s="496"/>
      <c r="AC299" s="496"/>
      <c r="AD299" s="496"/>
      <c r="AE299" s="496"/>
      <c r="AF299" s="496"/>
      <c r="AG299" s="496"/>
      <c r="AH299" s="496"/>
    </row>
    <row r="300" spans="1:34" s="15" customFormat="1" ht="14.1" customHeight="1">
      <c r="A300" s="427"/>
      <c r="B300" s="489" t="s">
        <v>13642</v>
      </c>
      <c r="C300" s="465"/>
      <c r="D300" s="428" t="s">
        <v>13643</v>
      </c>
      <c r="F300" s="495">
        <f t="shared" si="25"/>
        <v>16.110600000000002</v>
      </c>
      <c r="G300" s="495">
        <v>16.110600000000002</v>
      </c>
      <c r="H300" s="495">
        <v>16.037600000000001</v>
      </c>
      <c r="I300" s="495">
        <v>15.8986</v>
      </c>
      <c r="J300" s="495">
        <v>15.858599999999999</v>
      </c>
      <c r="K300" s="495">
        <v>15.8286</v>
      </c>
      <c r="L300" s="495">
        <v>15.8086</v>
      </c>
      <c r="M300" s="495">
        <v>15.768599999999999</v>
      </c>
      <c r="N300" s="495">
        <v>15.768599999999999</v>
      </c>
      <c r="O300" s="508"/>
      <c r="P300" s="495">
        <v>15.858599999999999</v>
      </c>
      <c r="Q300" s="495">
        <v>15.768599999999999</v>
      </c>
      <c r="R300" s="495">
        <v>15.7186</v>
      </c>
      <c r="S300" s="495">
        <v>15.358599999999999</v>
      </c>
      <c r="T300" s="495">
        <v>12.0006</v>
      </c>
      <c r="U300" s="509"/>
      <c r="V300" s="509"/>
      <c r="W300" s="509"/>
      <c r="X300" s="509"/>
      <c r="Y300" s="509"/>
      <c r="Z300" s="509"/>
      <c r="AA300" s="509"/>
      <c r="AB300" s="509"/>
      <c r="AC300" s="509"/>
      <c r="AD300" s="509"/>
      <c r="AE300" s="509"/>
      <c r="AF300" s="509"/>
      <c r="AG300" s="509"/>
      <c r="AH300" s="509"/>
    </row>
    <row r="301" spans="1:34" s="501" customFormat="1" ht="14.1" customHeight="1">
      <c r="A301" s="427"/>
      <c r="B301" s="489" t="s">
        <v>13644</v>
      </c>
      <c r="C301" s="465"/>
      <c r="D301" s="428" t="s">
        <v>13645</v>
      </c>
      <c r="E301" s="15"/>
      <c r="F301" s="495">
        <f t="shared" si="25"/>
        <v>1664.4157</v>
      </c>
      <c r="G301" s="495">
        <v>1664.4157</v>
      </c>
      <c r="H301" s="495">
        <v>1564.4784999999999</v>
      </c>
      <c r="I301" s="495">
        <v>1587.2036000000001</v>
      </c>
      <c r="J301" s="495">
        <v>1665.7943</v>
      </c>
      <c r="K301" s="495">
        <v>1493.5582999999999</v>
      </c>
      <c r="L301" s="495">
        <v>1497.7283</v>
      </c>
      <c r="M301" s="495">
        <v>1532.845</v>
      </c>
      <c r="N301" s="495">
        <v>1622.7651000000001</v>
      </c>
      <c r="O301" s="508"/>
      <c r="P301" s="495">
        <v>1665.7943</v>
      </c>
      <c r="Q301" s="495">
        <v>1622.7651000000001</v>
      </c>
      <c r="R301" s="495">
        <v>1641.6377</v>
      </c>
      <c r="S301" s="495">
        <v>1905.5183</v>
      </c>
      <c r="T301" s="495">
        <v>1476.3434</v>
      </c>
      <c r="U301" s="500"/>
      <c r="V301" s="500"/>
      <c r="W301" s="500"/>
      <c r="X301" s="500"/>
      <c r="Y301" s="500"/>
      <c r="Z301" s="500"/>
      <c r="AA301" s="500"/>
      <c r="AB301" s="500"/>
      <c r="AC301" s="500"/>
      <c r="AD301" s="500"/>
      <c r="AE301" s="500"/>
      <c r="AF301" s="500"/>
      <c r="AG301" s="500"/>
      <c r="AH301" s="500"/>
    </row>
    <row r="302" spans="1:34" s="501" customFormat="1" ht="14.1" customHeight="1">
      <c r="A302" s="427"/>
      <c r="B302" s="489" t="s">
        <v>13646</v>
      </c>
      <c r="C302" s="465"/>
      <c r="D302" s="428" t="s">
        <v>13647</v>
      </c>
      <c r="E302" s="15"/>
      <c r="F302" s="495">
        <f t="shared" si="25"/>
        <v>1505.0228</v>
      </c>
      <c r="G302" s="495">
        <v>1505.0228</v>
      </c>
      <c r="H302" s="495">
        <v>1379.9601</v>
      </c>
      <c r="I302" s="495">
        <v>1379.0146</v>
      </c>
      <c r="J302" s="495">
        <v>1436.4139</v>
      </c>
      <c r="K302" s="495">
        <v>1344.5360000000001</v>
      </c>
      <c r="L302" s="495">
        <v>1355.5678</v>
      </c>
      <c r="M302" s="495">
        <v>1366.8239000000001</v>
      </c>
      <c r="N302" s="495">
        <v>1430.9794999999999</v>
      </c>
      <c r="O302" s="508"/>
      <c r="P302" s="495">
        <v>1436.4139</v>
      </c>
      <c r="Q302" s="495">
        <v>1430.9794999999999</v>
      </c>
      <c r="R302" s="495">
        <v>1466.4453000000001</v>
      </c>
      <c r="S302" s="495">
        <v>1715.9650999999999</v>
      </c>
      <c r="T302" s="495">
        <v>1188.8616</v>
      </c>
      <c r="U302" s="500"/>
      <c r="V302" s="500"/>
      <c r="W302" s="500"/>
      <c r="X302" s="500"/>
      <c r="Y302" s="500"/>
      <c r="Z302" s="500"/>
      <c r="AA302" s="500"/>
      <c r="AB302" s="500"/>
      <c r="AC302" s="500"/>
      <c r="AD302" s="500"/>
      <c r="AE302" s="500"/>
      <c r="AF302" s="500"/>
      <c r="AG302" s="500"/>
      <c r="AH302" s="500"/>
    </row>
    <row r="303" spans="1:34" s="501" customFormat="1" ht="14.1" customHeight="1">
      <c r="A303" s="427"/>
      <c r="B303" s="489" t="s">
        <v>13648</v>
      </c>
      <c r="C303" s="465"/>
      <c r="D303" s="428" t="s">
        <v>13649</v>
      </c>
      <c r="E303" s="15"/>
      <c r="F303" s="495">
        <f t="shared" si="25"/>
        <v>41.8797</v>
      </c>
      <c r="G303" s="495">
        <v>41.8797</v>
      </c>
      <c r="H303" s="495">
        <v>47.221400000000003</v>
      </c>
      <c r="I303" s="495">
        <v>59.094099999999997</v>
      </c>
      <c r="J303" s="495">
        <v>37.028100000000002</v>
      </c>
      <c r="K303" s="495">
        <v>54.943100000000001</v>
      </c>
      <c r="L303" s="495">
        <v>51.664099999999998</v>
      </c>
      <c r="M303" s="495">
        <v>44.790500000000002</v>
      </c>
      <c r="N303" s="495">
        <v>40.619599999999998</v>
      </c>
      <c r="O303" s="508"/>
      <c r="P303" s="495">
        <v>37.028100000000002</v>
      </c>
      <c r="Q303" s="495">
        <v>40.619599999999998</v>
      </c>
      <c r="R303" s="495">
        <v>48.804099999999998</v>
      </c>
      <c r="S303" s="495">
        <v>47.168300000000002</v>
      </c>
      <c r="T303" s="495">
        <v>44.714300000000001</v>
      </c>
      <c r="U303" s="500"/>
      <c r="V303" s="500"/>
      <c r="W303" s="500"/>
      <c r="X303" s="500"/>
      <c r="Y303" s="500"/>
      <c r="Z303" s="500"/>
      <c r="AA303" s="500"/>
      <c r="AB303" s="500"/>
      <c r="AC303" s="500"/>
      <c r="AD303" s="500"/>
      <c r="AE303" s="500"/>
      <c r="AF303" s="500"/>
      <c r="AG303" s="500"/>
      <c r="AH303" s="500"/>
    </row>
    <row r="304" spans="1:34" s="501" customFormat="1" ht="14.1" customHeight="1">
      <c r="A304" s="427"/>
      <c r="B304" s="489" t="s">
        <v>13650</v>
      </c>
      <c r="C304" s="465"/>
      <c r="D304" s="510" t="s">
        <v>13651</v>
      </c>
      <c r="E304" s="491"/>
      <c r="F304" s="492">
        <f t="shared" si="25"/>
        <v>4410.7242999999999</v>
      </c>
      <c r="G304" s="492">
        <v>4410.7242999999999</v>
      </c>
      <c r="H304" s="492">
        <v>7230.2356</v>
      </c>
      <c r="I304" s="492">
        <v>6668.1731</v>
      </c>
      <c r="J304" s="492">
        <v>14715.861999999999</v>
      </c>
      <c r="K304" s="492">
        <v>8254.3862000000008</v>
      </c>
      <c r="L304" s="492">
        <v>17409.583600000002</v>
      </c>
      <c r="M304" s="492">
        <v>12930.367700000001</v>
      </c>
      <c r="N304" s="493">
        <v>20042.281999999999</v>
      </c>
      <c r="O304" s="511"/>
      <c r="P304" s="492">
        <v>14715.861999999999</v>
      </c>
      <c r="Q304" s="492">
        <v>20042.281999999999</v>
      </c>
      <c r="R304" s="492">
        <v>9208.8979999999992</v>
      </c>
      <c r="S304" s="492">
        <v>11118.406000000001</v>
      </c>
      <c r="T304" s="492">
        <v>13202.996999999999</v>
      </c>
      <c r="U304" s="512"/>
      <c r="V304" s="512"/>
      <c r="W304" s="512"/>
      <c r="X304" s="512"/>
      <c r="Y304" s="512"/>
      <c r="Z304" s="512"/>
      <c r="AA304" s="512"/>
      <c r="AB304" s="512"/>
      <c r="AC304" s="512"/>
      <c r="AD304" s="512"/>
      <c r="AE304" s="512"/>
      <c r="AF304" s="512"/>
      <c r="AG304" s="512"/>
      <c r="AH304" s="512"/>
    </row>
    <row r="305" spans="1:34" s="501" customFormat="1" ht="14.1" customHeight="1">
      <c r="A305" s="427"/>
      <c r="B305" s="489" t="s">
        <v>13652</v>
      </c>
      <c r="C305" s="465"/>
      <c r="D305" s="510" t="s">
        <v>13653</v>
      </c>
      <c r="E305" s="491"/>
      <c r="F305" s="492">
        <v>0</v>
      </c>
      <c r="G305" s="492" t="s">
        <v>398</v>
      </c>
      <c r="H305" s="492" t="s">
        <v>398</v>
      </c>
      <c r="I305" s="492">
        <v>0</v>
      </c>
      <c r="J305" s="492">
        <v>5000</v>
      </c>
      <c r="K305" s="492">
        <v>0</v>
      </c>
      <c r="L305" s="492">
        <v>0</v>
      </c>
      <c r="M305" s="492">
        <v>0</v>
      </c>
      <c r="N305" s="493">
        <v>0</v>
      </c>
      <c r="O305" s="511"/>
      <c r="P305" s="492">
        <v>5000</v>
      </c>
      <c r="Q305" s="492">
        <v>0</v>
      </c>
      <c r="R305" s="492">
        <v>2500</v>
      </c>
      <c r="S305" s="492">
        <v>5390</v>
      </c>
      <c r="T305" s="492">
        <v>1390</v>
      </c>
      <c r="U305" s="512"/>
      <c r="V305" s="512"/>
      <c r="W305" s="512"/>
      <c r="X305" s="512"/>
      <c r="Y305" s="512"/>
      <c r="Z305" s="512"/>
      <c r="AA305" s="512"/>
      <c r="AB305" s="512"/>
      <c r="AC305" s="512"/>
      <c r="AD305" s="512"/>
      <c r="AE305" s="512"/>
      <c r="AF305" s="512"/>
      <c r="AG305" s="512"/>
      <c r="AH305" s="512"/>
    </row>
    <row r="306" spans="1:34" s="501" customFormat="1" ht="14.1" customHeight="1">
      <c r="A306" s="427"/>
      <c r="B306" s="489" t="s">
        <v>13654</v>
      </c>
      <c r="C306" s="465"/>
      <c r="D306" s="510" t="s">
        <v>13655</v>
      </c>
      <c r="E306" s="491"/>
      <c r="F306" s="492">
        <f t="shared" si="25"/>
        <v>6439.3091999999997</v>
      </c>
      <c r="G306" s="492">
        <v>6439.3091999999997</v>
      </c>
      <c r="H306" s="492">
        <v>5458.0657000000001</v>
      </c>
      <c r="I306" s="492">
        <v>5471.4575999999997</v>
      </c>
      <c r="J306" s="492">
        <v>3484.7583</v>
      </c>
      <c r="K306" s="492">
        <v>3484.7363</v>
      </c>
      <c r="L306" s="492">
        <v>3498.1282000000001</v>
      </c>
      <c r="M306" s="492">
        <v>3511.5201000000002</v>
      </c>
      <c r="N306" s="493">
        <v>3524.9119999999998</v>
      </c>
      <c r="O306" s="511"/>
      <c r="P306" s="492">
        <v>3484.7583</v>
      </c>
      <c r="Q306" s="492">
        <v>3524.9119999999998</v>
      </c>
      <c r="R306" s="492">
        <v>3486.3935999999999</v>
      </c>
      <c r="S306" s="492">
        <v>4543.9772000000003</v>
      </c>
      <c r="T306" s="492">
        <v>3593.5286999999998</v>
      </c>
      <c r="U306" s="512"/>
      <c r="V306" s="512"/>
      <c r="W306" s="512"/>
      <c r="X306" s="512"/>
      <c r="Y306" s="512"/>
      <c r="Z306" s="512"/>
      <c r="AA306" s="512"/>
      <c r="AB306" s="512"/>
      <c r="AC306" s="512"/>
      <c r="AD306" s="512"/>
      <c r="AE306" s="512"/>
      <c r="AF306" s="512"/>
      <c r="AG306" s="512"/>
      <c r="AH306" s="512"/>
    </row>
    <row r="307" spans="1:34" s="501" customFormat="1" ht="14.1" customHeight="1">
      <c r="A307" s="427"/>
      <c r="B307" s="489" t="s">
        <v>13656</v>
      </c>
      <c r="C307" s="465"/>
      <c r="D307" s="510" t="s">
        <v>13657</v>
      </c>
      <c r="E307" s="491"/>
      <c r="F307" s="492">
        <f t="shared" si="25"/>
        <v>12054.8781</v>
      </c>
      <c r="G307" s="492">
        <v>12054.8781</v>
      </c>
      <c r="H307" s="492">
        <v>5882.4656999999997</v>
      </c>
      <c r="I307" s="492">
        <v>5958.1059999999998</v>
      </c>
      <c r="J307" s="492">
        <v>5957.7259999999997</v>
      </c>
      <c r="K307" s="492">
        <v>3146.2936</v>
      </c>
      <c r="L307" s="492">
        <v>7998.3909999999996</v>
      </c>
      <c r="M307" s="492">
        <v>12126.6638</v>
      </c>
      <c r="N307" s="493">
        <v>11815.4231</v>
      </c>
      <c r="O307" s="508"/>
      <c r="P307" s="492">
        <v>5957.7259999999997</v>
      </c>
      <c r="Q307" s="492">
        <v>11815.4231</v>
      </c>
      <c r="R307" s="492">
        <v>6556.0839999999998</v>
      </c>
      <c r="S307" s="492">
        <v>7567.5910000000003</v>
      </c>
      <c r="T307" s="492">
        <v>8520.65</v>
      </c>
      <c r="U307" s="500"/>
      <c r="V307" s="500"/>
      <c r="W307" s="500"/>
      <c r="X307" s="500"/>
      <c r="Y307" s="500"/>
      <c r="Z307" s="500"/>
      <c r="AA307" s="500"/>
      <c r="AB307" s="500"/>
      <c r="AC307" s="500"/>
      <c r="AD307" s="500"/>
      <c r="AE307" s="500"/>
      <c r="AF307" s="500"/>
      <c r="AG307" s="500"/>
      <c r="AH307" s="500"/>
    </row>
    <row r="308" spans="1:34" s="501" customFormat="1" ht="14.1" customHeight="1">
      <c r="A308" s="427"/>
      <c r="B308" s="489" t="s">
        <v>13658</v>
      </c>
      <c r="C308" s="465"/>
      <c r="D308" s="510" t="s">
        <v>13659</v>
      </c>
      <c r="E308" s="491"/>
      <c r="F308" s="492">
        <f>G308</f>
        <v>2187.7420999999999</v>
      </c>
      <c r="G308" s="492">
        <v>2187.7420999999999</v>
      </c>
      <c r="H308" s="492">
        <v>2524.7739000000001</v>
      </c>
      <c r="I308" s="492">
        <v>905.31</v>
      </c>
      <c r="J308" s="492">
        <v>954.72860000000003</v>
      </c>
      <c r="K308" s="492">
        <v>1049.6279999999999</v>
      </c>
      <c r="L308" s="492">
        <v>1119.1333999999999</v>
      </c>
      <c r="M308" s="492">
        <v>1193.9827</v>
      </c>
      <c r="N308" s="493">
        <v>60.145200000000003</v>
      </c>
      <c r="O308" s="508"/>
      <c r="P308" s="492">
        <v>954.72860000000003</v>
      </c>
      <c r="Q308" s="492">
        <v>60.145200000000003</v>
      </c>
      <c r="R308" s="492">
        <v>166.66</v>
      </c>
      <c r="S308" s="492">
        <v>799.98</v>
      </c>
      <c r="T308" s="492">
        <v>2333.3000000000002</v>
      </c>
      <c r="U308" s="500"/>
      <c r="V308" s="500"/>
      <c r="W308" s="500"/>
      <c r="X308" s="500"/>
      <c r="Y308" s="500"/>
      <c r="Z308" s="500"/>
      <c r="AA308" s="500"/>
      <c r="AB308" s="500"/>
      <c r="AC308" s="500"/>
      <c r="AD308" s="500"/>
      <c r="AE308" s="500"/>
      <c r="AF308" s="500"/>
      <c r="AG308" s="500"/>
      <c r="AH308" s="500"/>
    </row>
    <row r="309" spans="1:34" s="501" customFormat="1" ht="14.1" customHeight="1">
      <c r="A309" s="427"/>
      <c r="B309" s="489" t="s">
        <v>13660</v>
      </c>
      <c r="C309" s="465"/>
      <c r="D309" s="510" t="s">
        <v>13661</v>
      </c>
      <c r="E309" s="491"/>
      <c r="F309" s="492">
        <f>G309</f>
        <v>7174.1683000000003</v>
      </c>
      <c r="G309" s="492">
        <v>7174.1683000000003</v>
      </c>
      <c r="H309" s="492">
        <v>5827.5038999999997</v>
      </c>
      <c r="I309" s="492">
        <v>5599.4103999999998</v>
      </c>
      <c r="J309" s="492">
        <v>6865.1464999999998</v>
      </c>
      <c r="K309" s="492">
        <v>9164.8932999999997</v>
      </c>
      <c r="L309" s="492">
        <v>8775.4058000000005</v>
      </c>
      <c r="M309" s="492">
        <v>8281.1988000000001</v>
      </c>
      <c r="N309" s="493">
        <v>7891.6661999999997</v>
      </c>
      <c r="O309" s="508"/>
      <c r="P309" s="492">
        <v>6865.1464999999998</v>
      </c>
      <c r="Q309" s="492">
        <v>7891.6661999999997</v>
      </c>
      <c r="R309" s="492">
        <v>5268.7505000000001</v>
      </c>
      <c r="S309" s="492">
        <v>5539.9777999999997</v>
      </c>
      <c r="T309" s="492">
        <v>6471.1084000000001</v>
      </c>
      <c r="U309" s="500"/>
      <c r="V309" s="500"/>
      <c r="W309" s="500"/>
      <c r="X309" s="500"/>
      <c r="Y309" s="500"/>
      <c r="Z309" s="500"/>
      <c r="AA309" s="500"/>
      <c r="AB309" s="500"/>
      <c r="AC309" s="500"/>
      <c r="AD309" s="500"/>
      <c r="AE309" s="500"/>
      <c r="AF309" s="500"/>
      <c r="AG309" s="500"/>
      <c r="AH309" s="500"/>
    </row>
    <row r="310" spans="1:34" s="501" customFormat="1" ht="14.1" customHeight="1">
      <c r="A310" s="427"/>
      <c r="B310" s="489" t="s">
        <v>13662</v>
      </c>
      <c r="C310" s="465"/>
      <c r="D310" s="510" t="s">
        <v>13663</v>
      </c>
      <c r="E310" s="491"/>
      <c r="F310" s="492">
        <f>G310</f>
        <v>577.77739999999994</v>
      </c>
      <c r="G310" s="492">
        <v>577.77739999999994</v>
      </c>
      <c r="H310" s="492">
        <v>574.65729999999996</v>
      </c>
      <c r="I310" s="492">
        <v>571.56020000000001</v>
      </c>
      <c r="J310" s="492">
        <v>558.48599999999999</v>
      </c>
      <c r="K310" s="492">
        <v>134</v>
      </c>
      <c r="L310" s="492">
        <v>144</v>
      </c>
      <c r="M310" s="492">
        <v>173.3083</v>
      </c>
      <c r="N310" s="493">
        <v>207.167</v>
      </c>
      <c r="O310" s="508"/>
      <c r="P310" s="492">
        <v>558.48599999999999</v>
      </c>
      <c r="Q310" s="492">
        <v>207.167</v>
      </c>
      <c r="R310" s="492">
        <v>127</v>
      </c>
      <c r="S310" s="492">
        <v>161</v>
      </c>
      <c r="T310" s="492" t="s">
        <v>398</v>
      </c>
      <c r="U310" s="500"/>
      <c r="V310" s="500"/>
      <c r="W310" s="500"/>
      <c r="X310" s="500"/>
      <c r="Y310" s="500"/>
      <c r="Z310" s="500"/>
      <c r="AA310" s="500"/>
      <c r="AB310" s="500"/>
      <c r="AC310" s="500"/>
      <c r="AD310" s="500"/>
      <c r="AE310" s="500"/>
      <c r="AF310" s="500"/>
      <c r="AG310" s="500"/>
      <c r="AH310" s="500"/>
    </row>
    <row r="311" spans="1:34" s="15" customFormat="1" ht="14.1" customHeight="1">
      <c r="A311" s="427"/>
      <c r="F311" s="464"/>
      <c r="H311" s="464"/>
      <c r="I311" s="464"/>
      <c r="J311" s="464"/>
      <c r="K311" s="464"/>
      <c r="L311" s="464"/>
      <c r="M311" s="464"/>
      <c r="N311" s="464"/>
    </row>
    <row r="312" spans="1:34" s="15" customFormat="1" ht="14.1" customHeight="1">
      <c r="A312" s="427"/>
      <c r="F312" s="464"/>
      <c r="G312" s="513"/>
      <c r="H312" s="464"/>
      <c r="I312" s="464"/>
      <c r="J312" s="464"/>
      <c r="K312" s="464"/>
      <c r="L312" s="464"/>
      <c r="M312" s="464"/>
      <c r="N312" s="464"/>
      <c r="P312" s="507"/>
    </row>
    <row r="313" spans="1:34" s="15" customFormat="1" ht="14.1" customHeight="1">
      <c r="A313" s="427"/>
      <c r="B313" s="465"/>
      <c r="C313" s="465"/>
      <c r="D313" s="484" t="s">
        <v>13664</v>
      </c>
      <c r="E313" s="485"/>
      <c r="F313" s="486" t="s">
        <v>13586</v>
      </c>
      <c r="G313" s="487" t="e">
        <v>#NAME?</v>
      </c>
      <c r="H313" s="486" t="s">
        <v>13575</v>
      </c>
      <c r="I313" s="486" t="s">
        <v>13576</v>
      </c>
      <c r="J313" s="486" t="s">
        <v>13577</v>
      </c>
      <c r="K313" s="486" t="s">
        <v>13578</v>
      </c>
      <c r="L313" s="486" t="s">
        <v>13579</v>
      </c>
      <c r="M313" s="486" t="s">
        <v>13580</v>
      </c>
      <c r="N313" s="486" t="s">
        <v>13581</v>
      </c>
      <c r="O313" s="488"/>
      <c r="P313" s="487" t="e">
        <v>#NAME?</v>
      </c>
      <c r="Q313" s="486" t="s">
        <v>13587</v>
      </c>
      <c r="R313" s="486" t="s">
        <v>13588</v>
      </c>
      <c r="S313" s="486" t="s">
        <v>13589</v>
      </c>
      <c r="T313" s="486" t="s">
        <v>13590</v>
      </c>
      <c r="U313" s="488"/>
      <c r="V313" s="488"/>
      <c r="W313" s="488"/>
      <c r="X313" s="488"/>
      <c r="Y313" s="488"/>
      <c r="Z313" s="488"/>
      <c r="AA313" s="488"/>
      <c r="AB313" s="488"/>
      <c r="AC313" s="488"/>
      <c r="AD313" s="488"/>
      <c r="AE313" s="488"/>
      <c r="AF313" s="488"/>
      <c r="AG313" s="488"/>
      <c r="AH313" s="488"/>
    </row>
    <row r="314" spans="1:34" s="15" customFormat="1" ht="14.1" customHeight="1">
      <c r="A314" s="427"/>
      <c r="B314" s="489" t="s">
        <v>13665</v>
      </c>
      <c r="C314" s="489" t="s">
        <v>13666</v>
      </c>
      <c r="D314" s="428" t="s">
        <v>13611</v>
      </c>
      <c r="F314" s="495" t="str">
        <f ca="1">IF(ISNUMBER(_xll.BDP(D261, C314,"EQY_CONSOLIDATED="&amp;E274)),_xll.BDP(D261, C314,"EQY_CONSOLIDATED="&amp;E274), "-")</f>
        <v>-</v>
      </c>
      <c r="G314" s="495">
        <v>1507.7837999999999</v>
      </c>
      <c r="H314" s="495">
        <v>-480.34730000000002</v>
      </c>
      <c r="I314" s="495">
        <v>-1288.9842000000001</v>
      </c>
      <c r="J314" s="495">
        <v>2681.7728000000002</v>
      </c>
      <c r="K314" s="495">
        <v>-106.30070000000001</v>
      </c>
      <c r="L314" s="495">
        <v>-605.43340000000001</v>
      </c>
      <c r="M314" s="495">
        <v>-1468.5772999999999</v>
      </c>
      <c r="N314" s="495">
        <v>2299.2078000000001</v>
      </c>
      <c r="O314" s="508"/>
      <c r="P314" s="495">
        <v>501.4615</v>
      </c>
      <c r="Q314" s="495">
        <v>-670.17539999999997</v>
      </c>
      <c r="R314" s="495">
        <v>-3997.9578000000001</v>
      </c>
      <c r="S314" s="495">
        <v>885.53959999999995</v>
      </c>
      <c r="T314" s="495">
        <v>3054.2568999999999</v>
      </c>
      <c r="U314" s="496"/>
      <c r="V314" s="496"/>
      <c r="W314" s="496"/>
      <c r="X314" s="496"/>
      <c r="Y314" s="496"/>
      <c r="Z314" s="496"/>
      <c r="AA314" s="496"/>
      <c r="AB314" s="496"/>
      <c r="AC314" s="496"/>
      <c r="AD314" s="496"/>
      <c r="AE314" s="496"/>
      <c r="AF314" s="496"/>
      <c r="AG314" s="496"/>
      <c r="AH314" s="496"/>
    </row>
    <row r="315" spans="1:34" s="15" customFormat="1" ht="14.1" customHeight="1">
      <c r="A315" s="427"/>
      <c r="B315" s="489" t="s">
        <v>13667</v>
      </c>
      <c r="C315" s="489" t="s">
        <v>13668</v>
      </c>
      <c r="D315" s="490" t="s">
        <v>13669</v>
      </c>
      <c r="E315" s="491"/>
      <c r="F315" s="492" t="str">
        <f ca="1">IF(ISNUMBER(_xll.BDP(D261, C315,"EQY_CONSOLIDATED="&amp;E274)),_xll.BDP(D261, C315,"EQY_CONSOLIDATED="&amp;E274), "-")</f>
        <v>-</v>
      </c>
      <c r="G315" s="492">
        <v>702.91099999999994</v>
      </c>
      <c r="H315" s="492">
        <v>697.346</v>
      </c>
      <c r="I315" s="492">
        <v>716.74300000000005</v>
      </c>
      <c r="J315" s="492">
        <v>766.57799999999997</v>
      </c>
      <c r="K315" s="492">
        <v>758.28</v>
      </c>
      <c r="L315" s="492">
        <v>684.38</v>
      </c>
      <c r="M315" s="492">
        <v>663.01499999999999</v>
      </c>
      <c r="N315" s="493">
        <v>399.87099999999998</v>
      </c>
      <c r="O315" s="514"/>
      <c r="P315" s="492">
        <v>2872.2530000000002</v>
      </c>
      <c r="Q315" s="492">
        <v>2538.241</v>
      </c>
      <c r="R315" s="492">
        <v>2289.7730000000001</v>
      </c>
      <c r="S315" s="492">
        <v>2727.1556999999998</v>
      </c>
      <c r="T315" s="492">
        <v>1263.9576</v>
      </c>
      <c r="U315" s="496"/>
      <c r="V315" s="496"/>
      <c r="W315" s="496"/>
      <c r="X315" s="496"/>
      <c r="Y315" s="496"/>
      <c r="Z315" s="496"/>
      <c r="AA315" s="496"/>
      <c r="AB315" s="496"/>
      <c r="AC315" s="496"/>
      <c r="AD315" s="496"/>
      <c r="AE315" s="496"/>
      <c r="AF315" s="496"/>
      <c r="AG315" s="496"/>
      <c r="AH315" s="496"/>
    </row>
    <row r="316" spans="1:34" s="15" customFormat="1" ht="14.1" customHeight="1">
      <c r="A316" s="427"/>
      <c r="B316" s="489" t="s">
        <v>13670</v>
      </c>
      <c r="C316" s="489" t="s">
        <v>13671</v>
      </c>
      <c r="D316" s="428" t="s">
        <v>13672</v>
      </c>
      <c r="F316" s="495" t="str">
        <f ca="1">IF(ISNUMBER(_xll.BDP(D261, C316,"EQY_CONSOLIDATED="&amp;E274)),_xll.BDP(D261, C316,"EQY_CONSOLIDATED="&amp;E274), "-")</f>
        <v>-</v>
      </c>
      <c r="G316" s="495">
        <v>1023.4503</v>
      </c>
      <c r="H316" s="495">
        <v>2005.9103</v>
      </c>
      <c r="I316" s="495">
        <v>-3084.7435999999998</v>
      </c>
      <c r="J316" s="495">
        <v>2522.1446999999998</v>
      </c>
      <c r="K316" s="495">
        <v>140.37309999999999</v>
      </c>
      <c r="L316" s="495">
        <v>-650.48519999999996</v>
      </c>
      <c r="M316" s="495">
        <v>-1481.2324000000001</v>
      </c>
      <c r="N316" s="495">
        <v>2067.7518</v>
      </c>
      <c r="O316" s="508"/>
      <c r="P316" s="495">
        <v>530.80020000000002</v>
      </c>
      <c r="Q316" s="495">
        <v>-1351.1587</v>
      </c>
      <c r="R316" s="495">
        <v>-2094.0745999999999</v>
      </c>
      <c r="S316" s="495">
        <v>9274.8647999999994</v>
      </c>
      <c r="T316" s="495">
        <v>4482.7192999999997</v>
      </c>
      <c r="U316" s="496"/>
      <c r="V316" s="496"/>
      <c r="W316" s="496"/>
      <c r="X316" s="496"/>
      <c r="Y316" s="496"/>
      <c r="Z316" s="496"/>
      <c r="AA316" s="496"/>
      <c r="AB316" s="496"/>
      <c r="AC316" s="496"/>
      <c r="AD316" s="496"/>
      <c r="AE316" s="496"/>
      <c r="AF316" s="496"/>
      <c r="AG316" s="496"/>
      <c r="AH316" s="496"/>
    </row>
    <row r="317" spans="1:34" s="15" customFormat="1" ht="14.1" customHeight="1">
      <c r="A317" s="427"/>
      <c r="B317" s="489" t="s">
        <v>13673</v>
      </c>
      <c r="C317" s="489" t="s">
        <v>13674</v>
      </c>
      <c r="D317" s="428" t="s">
        <v>13675</v>
      </c>
      <c r="F317" s="495" t="str">
        <f ca="1">IF(ISNUMBER(_xll.BDP(D261, C317,"EQY_CONSOLIDATED="&amp;E274)),_xll.BDP(D261, C317,"EQY_CONSOLIDATED="&amp;E274), "-")</f>
        <v>-</v>
      </c>
      <c r="G317" s="495">
        <v>-7438.2506999999996</v>
      </c>
      <c r="H317" s="495">
        <v>452.46129999999999</v>
      </c>
      <c r="I317" s="495">
        <v>-4501.6176999999998</v>
      </c>
      <c r="J317" s="495">
        <v>4676.1723000000002</v>
      </c>
      <c r="K317" s="495">
        <v>-211.16030000000001</v>
      </c>
      <c r="L317" s="495">
        <v>8772.9856</v>
      </c>
      <c r="M317" s="495">
        <v>-6189.0808999999999</v>
      </c>
      <c r="N317" s="495">
        <v>19342.874199999998</v>
      </c>
      <c r="O317" s="508"/>
      <c r="P317" s="495">
        <v>7048.9165999999996</v>
      </c>
      <c r="Q317" s="495">
        <v>7951.7311</v>
      </c>
      <c r="R317" s="495">
        <v>-2565.7035999999998</v>
      </c>
      <c r="S317" s="495">
        <v>-3203.2642999999998</v>
      </c>
      <c r="T317" s="495">
        <v>2334.6729999999998</v>
      </c>
      <c r="U317" s="496"/>
      <c r="V317" s="496"/>
      <c r="W317" s="496"/>
      <c r="X317" s="496"/>
      <c r="Y317" s="496"/>
      <c r="Z317" s="496"/>
      <c r="AA317" s="496"/>
      <c r="AB317" s="496"/>
      <c r="AC317" s="496"/>
      <c r="AD317" s="496"/>
      <c r="AE317" s="496"/>
      <c r="AF317" s="496"/>
      <c r="AG317" s="496"/>
      <c r="AH317" s="496"/>
    </row>
    <row r="318" spans="1:34" s="15" customFormat="1" ht="14.1" customHeight="1">
      <c r="A318" s="427"/>
      <c r="B318" s="489" t="s">
        <v>13676</v>
      </c>
      <c r="C318" s="489" t="s">
        <v>13677</v>
      </c>
      <c r="D318" s="428" t="s">
        <v>13678</v>
      </c>
      <c r="F318" s="495" t="str">
        <f ca="1">IF(ISNUMBER(_xll.BDP(D261, C318,"EQY_CONSOLIDATED="&amp;E274)),_xll.BDP(D261, C318,"EQY_CONSOLIDATED="&amp;E274), "-")</f>
        <v>-</v>
      </c>
      <c r="G318" s="495">
        <v>-28.8842</v>
      </c>
      <c r="H318" s="495" t="s">
        <v>398</v>
      </c>
      <c r="I318" s="495">
        <v>-310.52159999999998</v>
      </c>
      <c r="J318" s="495">
        <v>-45.494999999999997</v>
      </c>
      <c r="K318" s="495">
        <v>-33.098300000000002</v>
      </c>
      <c r="L318" s="495">
        <v>-208.27199999999999</v>
      </c>
      <c r="M318" s="495">
        <v>-267.13</v>
      </c>
      <c r="N318" s="495">
        <v>-217.577</v>
      </c>
      <c r="O318" s="508"/>
      <c r="P318" s="495">
        <v>-553.99519999999995</v>
      </c>
      <c r="Q318" s="495">
        <v>-240.41210000000001</v>
      </c>
      <c r="R318" s="495">
        <v>-123.21259999999999</v>
      </c>
      <c r="S318" s="495">
        <v>-702.80510000000004</v>
      </c>
      <c r="T318" s="495">
        <v>-288.54109999999997</v>
      </c>
      <c r="U318" s="496"/>
      <c r="V318" s="496"/>
      <c r="W318" s="496"/>
      <c r="X318" s="496"/>
      <c r="Y318" s="496"/>
      <c r="Z318" s="496"/>
      <c r="AA318" s="496"/>
      <c r="AB318" s="496"/>
      <c r="AC318" s="496"/>
      <c r="AD318" s="496"/>
      <c r="AE318" s="496"/>
      <c r="AF318" s="496"/>
      <c r="AG318" s="496"/>
      <c r="AH318" s="496"/>
    </row>
    <row r="319" spans="1:34" s="15" customFormat="1" ht="14.1" customHeight="1">
      <c r="A319" s="427"/>
      <c r="B319" s="489" t="s">
        <v>13679</v>
      </c>
      <c r="C319" s="489" t="s">
        <v>13680</v>
      </c>
      <c r="D319" s="428" t="s">
        <v>13681</v>
      </c>
      <c r="F319" s="495" t="str">
        <f ca="1">IF(ISNUMBER(_xll.BDP(D261, C319,"EQY_CONSOLIDATED="&amp;E274)),_xll.BDP(D261, C319,"EQY_CONSOLIDATED="&amp;E274), "-")</f>
        <v>-</v>
      </c>
      <c r="G319" s="495">
        <v>-1116.1313</v>
      </c>
      <c r="H319" s="495">
        <v>-1766.4090000000001</v>
      </c>
      <c r="I319" s="495">
        <v>-3406.0131000000001</v>
      </c>
      <c r="J319" s="495">
        <v>-1107.8877</v>
      </c>
      <c r="K319" s="495">
        <v>-3948.7015999999999</v>
      </c>
      <c r="L319" s="495">
        <v>-781.56020000000001</v>
      </c>
      <c r="M319" s="495">
        <v>-515.08640000000003</v>
      </c>
      <c r="N319" s="495">
        <v>-262.3236</v>
      </c>
      <c r="O319" s="508"/>
      <c r="P319" s="495">
        <v>-6353.2358999999997</v>
      </c>
      <c r="Q319" s="495">
        <v>-1512.1962000000001</v>
      </c>
      <c r="R319" s="495">
        <v>1950.6147000000001</v>
      </c>
      <c r="S319" s="495">
        <v>-7390.7433000000001</v>
      </c>
      <c r="T319" s="495">
        <v>-1023.913</v>
      </c>
      <c r="U319" s="496"/>
      <c r="V319" s="496"/>
      <c r="W319" s="496"/>
      <c r="X319" s="496"/>
      <c r="Y319" s="496"/>
      <c r="Z319" s="496"/>
      <c r="AA319" s="496"/>
      <c r="AB319" s="496"/>
      <c r="AC319" s="496"/>
      <c r="AD319" s="496"/>
      <c r="AE319" s="496"/>
      <c r="AF319" s="496"/>
      <c r="AG319" s="496"/>
      <c r="AH319" s="496"/>
    </row>
    <row r="320" spans="1:34" s="516" customFormat="1" ht="14.1" customHeight="1">
      <c r="A320" s="427"/>
      <c r="B320" s="489" t="s">
        <v>13682</v>
      </c>
      <c r="C320" s="489" t="s">
        <v>13683</v>
      </c>
      <c r="D320" s="428" t="s">
        <v>13684</v>
      </c>
      <c r="E320" s="15"/>
      <c r="F320" s="495" t="str">
        <f ca="1">IF(ISNUMBER(_xll.BDP(D261, C320,"EQY_CONSOLIDATED="&amp;E274)),_xll.BDP(D261, C320,"EQY_CONSOLIDATED="&amp;E274), "-")</f>
        <v>-</v>
      </c>
      <c r="G320" s="495">
        <v>5734.8683000000001</v>
      </c>
      <c r="H320" s="495">
        <v>1876.01</v>
      </c>
      <c r="I320" s="495">
        <v>-140.05629999999999</v>
      </c>
      <c r="J320" s="495">
        <v>2893.1923000000002</v>
      </c>
      <c r="K320" s="495">
        <v>-4995.3365000000003</v>
      </c>
      <c r="L320" s="495">
        <v>-3512.2109999999998</v>
      </c>
      <c r="M320" s="495">
        <v>-407.74610000000001</v>
      </c>
      <c r="N320" s="495">
        <v>-4555.7864</v>
      </c>
      <c r="O320" s="508"/>
      <c r="P320" s="495">
        <v>-6022.1013000000003</v>
      </c>
      <c r="Q320" s="495">
        <v>4393.8498</v>
      </c>
      <c r="R320" s="495">
        <v>-1294.4187999999999</v>
      </c>
      <c r="S320" s="495">
        <v>8509.4158000000007</v>
      </c>
      <c r="T320" s="495">
        <v>3713.1559000000002</v>
      </c>
      <c r="U320" s="515"/>
      <c r="V320" s="515"/>
      <c r="W320" s="515"/>
      <c r="X320" s="515"/>
      <c r="Y320" s="515"/>
      <c r="Z320" s="515"/>
      <c r="AA320" s="515"/>
      <c r="AB320" s="515"/>
      <c r="AC320" s="515"/>
      <c r="AD320" s="515"/>
      <c r="AE320" s="515"/>
      <c r="AF320" s="515"/>
      <c r="AG320" s="515"/>
      <c r="AH320" s="515"/>
    </row>
    <row r="321" spans="1:34" s="516" customFormat="1" ht="14.1" customHeight="1">
      <c r="A321" s="427"/>
      <c r="B321" s="489" t="s">
        <v>13685</v>
      </c>
      <c r="C321" s="489" t="s">
        <v>13686</v>
      </c>
      <c r="D321" s="428" t="s">
        <v>13687</v>
      </c>
      <c r="E321" s="15"/>
      <c r="F321" s="495" t="str">
        <f ca="1">IF(ISNUMBER(_xll.BDP(D261, C321,"EQY_CONSOLIDATED="&amp;E274)),_xll.BDP(D261, C321,"EQY_CONSOLIDATED="&amp;E274), "-")</f>
        <v>-</v>
      </c>
      <c r="G321" s="495">
        <v>-2819.5137</v>
      </c>
      <c r="H321" s="495">
        <v>562.06240000000003</v>
      </c>
      <c r="I321" s="495">
        <v>-8047.6871000000001</v>
      </c>
      <c r="J321" s="495">
        <v>6461.4769999999999</v>
      </c>
      <c r="K321" s="495">
        <v>-9155.1985000000004</v>
      </c>
      <c r="L321" s="495">
        <v>4479.2142999999996</v>
      </c>
      <c r="M321" s="495">
        <v>-7111.9134000000004</v>
      </c>
      <c r="N321" s="495">
        <v>14524.7642</v>
      </c>
      <c r="O321" s="508"/>
      <c r="P321" s="495">
        <v>-5326.4205000000002</v>
      </c>
      <c r="Q321" s="495">
        <v>10833.384700000001</v>
      </c>
      <c r="R321" s="495">
        <v>-1909.5077000000001</v>
      </c>
      <c r="S321" s="495">
        <v>-2084.5918000000001</v>
      </c>
      <c r="T321" s="495">
        <v>5023.9157999999998</v>
      </c>
      <c r="U321" s="515"/>
      <c r="V321" s="515"/>
      <c r="W321" s="515"/>
      <c r="X321" s="515"/>
      <c r="Y321" s="515"/>
      <c r="Z321" s="515"/>
      <c r="AA321" s="515"/>
      <c r="AB321" s="515"/>
      <c r="AC321" s="515"/>
      <c r="AD321" s="515"/>
      <c r="AE321" s="515"/>
      <c r="AF321" s="515"/>
      <c r="AG321" s="515"/>
      <c r="AH321" s="515"/>
    </row>
    <row r="322" spans="1:34" s="516" customFormat="1" ht="14.1" customHeight="1">
      <c r="A322" s="427"/>
      <c r="B322" s="489" t="s">
        <v>13688</v>
      </c>
      <c r="C322" s="489" t="s">
        <v>13689</v>
      </c>
      <c r="D322" s="428" t="s">
        <v>13690</v>
      </c>
      <c r="E322" s="15"/>
      <c r="F322" s="495" t="str">
        <f ca="1">IF(ISNUMBER(_xll.BDP(D261, C322,"EQY_CONSOLIDATED="&amp;E274)),_xll.BDP(D261, C322,"EQY_CONSOLIDATED="&amp;E274), "-")</f>
        <v>-</v>
      </c>
      <c r="G322" s="495">
        <v>-7467.1349</v>
      </c>
      <c r="H322" s="495" t="s">
        <v>398</v>
      </c>
      <c r="I322" s="495">
        <v>-4812.1392999999998</v>
      </c>
      <c r="J322" s="495">
        <v>4630.6773000000003</v>
      </c>
      <c r="K322" s="495">
        <v>-244.2586</v>
      </c>
      <c r="L322" s="495">
        <v>8564.7135999999991</v>
      </c>
      <c r="M322" s="495">
        <v>-6456.2109</v>
      </c>
      <c r="N322" s="495">
        <v>19125.297200000001</v>
      </c>
      <c r="O322" s="508"/>
      <c r="P322" s="495">
        <v>6494.9214000000002</v>
      </c>
      <c r="Q322" s="495">
        <v>7711.3190999999997</v>
      </c>
      <c r="R322" s="495">
        <v>-2688.9162000000001</v>
      </c>
      <c r="S322" s="495">
        <v>-3906.0693999999999</v>
      </c>
      <c r="T322" s="495">
        <v>2046.1318000000001</v>
      </c>
      <c r="U322" s="515"/>
      <c r="V322" s="515"/>
      <c r="W322" s="515"/>
      <c r="X322" s="515"/>
      <c r="Y322" s="515"/>
      <c r="Z322" s="515"/>
      <c r="AA322" s="515"/>
      <c r="AB322" s="515"/>
      <c r="AC322" s="515"/>
      <c r="AD322" s="515"/>
      <c r="AE322" s="515"/>
      <c r="AF322" s="515"/>
      <c r="AG322" s="515"/>
      <c r="AH322" s="515"/>
    </row>
    <row r="323" spans="1:34" s="15" customFormat="1" ht="14.1" customHeight="1">
      <c r="A323" s="427"/>
      <c r="B323" s="489" t="s">
        <v>13691</v>
      </c>
      <c r="C323" s="489" t="s">
        <v>13692</v>
      </c>
      <c r="D323" s="428" t="s">
        <v>13693</v>
      </c>
      <c r="F323" s="495" t="str">
        <f ca="1">IF(ISNUMBER(_xll.BDP(D261, C323,"EQY_CONSOLIDATED="&amp;E274)),_xll.BDP(D261, C323,"EQY_CONSOLIDATED="&amp;E274), "-")</f>
        <v>-</v>
      </c>
      <c r="G323" s="495">
        <v>-467.06630000000001</v>
      </c>
      <c r="H323" s="495" t="s">
        <v>398</v>
      </c>
      <c r="I323" s="495">
        <v>-303.02460000000002</v>
      </c>
      <c r="J323" s="495">
        <v>292.4212</v>
      </c>
      <c r="K323" s="495">
        <v>-15.4665</v>
      </c>
      <c r="L323" s="495">
        <v>542.78750000000002</v>
      </c>
      <c r="M323" s="495">
        <v>-409.43520000000001</v>
      </c>
      <c r="N323" s="495">
        <v>1212.8738000000001</v>
      </c>
      <c r="O323" s="508"/>
      <c r="P323" s="495">
        <v>410.98</v>
      </c>
      <c r="Q323" s="495">
        <v>489.96710000000002</v>
      </c>
      <c r="R323" s="495">
        <v>-172.22239999999999</v>
      </c>
      <c r="S323" s="495">
        <v>-290.52249999999998</v>
      </c>
      <c r="T323" s="495">
        <v>215.06639999999999</v>
      </c>
      <c r="U323" s="500"/>
      <c r="V323" s="500"/>
      <c r="W323" s="500"/>
      <c r="X323" s="500"/>
      <c r="Y323" s="500"/>
      <c r="Z323" s="500"/>
      <c r="AA323" s="500"/>
      <c r="AB323" s="500"/>
      <c r="AC323" s="500"/>
      <c r="AD323" s="500"/>
      <c r="AE323" s="500"/>
      <c r="AF323" s="500"/>
      <c r="AG323" s="500"/>
      <c r="AH323" s="500"/>
    </row>
    <row r="324" spans="1:34" s="15" customFormat="1" ht="14.1" customHeight="1">
      <c r="A324" s="427"/>
      <c r="B324" s="489" t="s">
        <v>13694</v>
      </c>
      <c r="C324" s="489" t="s">
        <v>13694</v>
      </c>
      <c r="D324" s="428" t="s">
        <v>13695</v>
      </c>
      <c r="F324" s="495" t="str">
        <f ca="1">IF(ISNUMBER(_xll.BDP(D261, C324,"EQY_CONSOLIDATED="&amp;E274)),_xll.BDP(D261, C324,"EQY_CONSOLIDATED="&amp;E274), "-")</f>
        <v>-</v>
      </c>
      <c r="G324" s="495" t="s">
        <v>398</v>
      </c>
      <c r="H324" s="495" t="s">
        <v>398</v>
      </c>
      <c r="I324" s="495">
        <v>516.71759999999995</v>
      </c>
      <c r="J324" s="495">
        <v>410.30700000000002</v>
      </c>
      <c r="K324" s="495">
        <v>1330.7596000000001</v>
      </c>
      <c r="L324" s="495" t="s">
        <v>398</v>
      </c>
      <c r="M324" s="495" t="s">
        <v>398</v>
      </c>
      <c r="N324" s="495" t="s">
        <v>398</v>
      </c>
      <c r="O324" s="508"/>
      <c r="P324" s="495">
        <v>410.98</v>
      </c>
      <c r="Q324" s="495">
        <v>489.96710000000002</v>
      </c>
      <c r="R324" s="495">
        <v>-172.22239999999999</v>
      </c>
      <c r="S324" s="495">
        <v>-290.52249999999998</v>
      </c>
      <c r="T324" s="495">
        <v>215.06639999999999</v>
      </c>
      <c r="U324" s="500"/>
      <c r="V324" s="500"/>
      <c r="W324" s="500"/>
      <c r="X324" s="500"/>
      <c r="Y324" s="500"/>
      <c r="Z324" s="500"/>
      <c r="AA324" s="500"/>
      <c r="AB324" s="500"/>
      <c r="AC324" s="500"/>
      <c r="AD324" s="500"/>
      <c r="AE324" s="500"/>
      <c r="AF324" s="500"/>
      <c r="AG324" s="500"/>
      <c r="AH324" s="500"/>
    </row>
    <row r="325" spans="1:34" s="15" customFormat="1" ht="14.1" customHeight="1">
      <c r="A325" s="427"/>
      <c r="B325" s="489" t="s">
        <v>13696</v>
      </c>
      <c r="C325" s="489" t="s">
        <v>13697</v>
      </c>
      <c r="D325" s="517" t="s">
        <v>13698</v>
      </c>
      <c r="E325" s="518"/>
      <c r="F325" s="519" t="str">
        <f ca="1">IF(ISNUMBER(_xll.BDP(D261, C325,"EQY_CONSOLIDATED="&amp;E274)),_xll.BDP(D261, C325,"EQY_CONSOLIDATED="&amp;E274), "-")</f>
        <v>-</v>
      </c>
      <c r="G325" s="519">
        <v>-465.25959999999998</v>
      </c>
      <c r="H325" s="519">
        <v>28.3154</v>
      </c>
      <c r="I325" s="519">
        <v>-283.4708</v>
      </c>
      <c r="J325" s="519">
        <v>295.29410000000001</v>
      </c>
      <c r="K325" s="519">
        <v>-13.370699999999999</v>
      </c>
      <c r="L325" s="519">
        <v>555.98670000000004</v>
      </c>
      <c r="M325" s="519">
        <v>-392.49450000000002</v>
      </c>
      <c r="N325" s="520">
        <v>1226.6719000000001</v>
      </c>
      <c r="O325" s="521"/>
      <c r="P325" s="519">
        <v>446.03519999999997</v>
      </c>
      <c r="Q325" s="519">
        <v>505.24259999999998</v>
      </c>
      <c r="R325" s="520">
        <v>-164.33080000000001</v>
      </c>
      <c r="S325" s="520">
        <v>-238.24979999999999</v>
      </c>
      <c r="T325" s="520">
        <v>245.3946</v>
      </c>
    </row>
    <row r="326" spans="1:34" s="15" customFormat="1" ht="14.1" customHeight="1">
      <c r="A326" s="522"/>
    </row>
    <row r="327" spans="1:34" s="15" customFormat="1" ht="14.1" customHeight="1" thickBot="1">
      <c r="A327" s="522"/>
    </row>
    <row r="328" spans="1:34" s="15" customFormat="1" ht="14.1" customHeight="1" thickBot="1">
      <c r="A328" s="522">
        <f>A261+1</f>
        <v>5</v>
      </c>
      <c r="C328" s="15">
        <f>C261+1</f>
        <v>5</v>
      </c>
      <c r="D328" s="459" t="str">
        <f ca="1">OFFSET(Company!$C$9,BB_Financials!A328-1,0)</f>
        <v>068050 KS EQUITY</v>
      </c>
      <c r="E328" s="460" t="e">
        <f ca="1">_xll.BDP(D328, "NAME")</f>
        <v>#NAME?</v>
      </c>
    </row>
    <row r="329" spans="1:34" s="15" customFormat="1" ht="14.1" customHeight="1">
      <c r="A329" s="427"/>
    </row>
    <row r="330" spans="1:34" s="15" customFormat="1" ht="14.1" customHeight="1">
      <c r="A330" s="427"/>
      <c r="D330" s="430"/>
      <c r="E330" s="428"/>
    </row>
    <row r="331" spans="1:34" s="428" customFormat="1" ht="14.1" customHeight="1">
      <c r="A331" s="429"/>
      <c r="E331" s="461" t="s">
        <v>13413</v>
      </c>
      <c r="F331" s="461" t="s">
        <v>13562</v>
      </c>
      <c r="G331" s="461" t="s">
        <v>13563</v>
      </c>
    </row>
    <row r="332" spans="1:34" s="15" customFormat="1" ht="14.1" customHeight="1">
      <c r="A332" s="427"/>
      <c r="D332" s="460" t="s">
        <v>13573</v>
      </c>
      <c r="E332" s="462">
        <f>F374+F375</f>
        <v>6698.0478000000003</v>
      </c>
      <c r="F332" s="463">
        <f>F371+F372</f>
        <v>14379.727699999999</v>
      </c>
      <c r="G332" s="462">
        <f>F366</f>
        <v>57695.010499999997</v>
      </c>
    </row>
    <row r="333" spans="1:34" s="15" customFormat="1" ht="14.1" customHeight="1">
      <c r="A333" s="427"/>
      <c r="B333" s="464"/>
      <c r="C333" s="465"/>
      <c r="D333" s="460" t="e">
        <f>"Annual: "&amp;P359</f>
        <v>#NAME?</v>
      </c>
      <c r="E333" s="462">
        <f>P374+P375</f>
        <v>5931.3152</v>
      </c>
      <c r="F333" s="463">
        <f>P371+P372</f>
        <v>14875.692000000001</v>
      </c>
      <c r="G333" s="462">
        <f>P366</f>
        <v>54683.952499999999</v>
      </c>
    </row>
    <row r="334" spans="1:34" s="15" customFormat="1" ht="14.1" customHeight="1">
      <c r="A334" s="427"/>
      <c r="B334" s="464"/>
      <c r="C334" s="465"/>
      <c r="E334" s="466"/>
    </row>
    <row r="335" spans="1:34" s="15" customFormat="1" ht="14.1" customHeight="1">
      <c r="A335" s="427"/>
      <c r="B335" s="464"/>
      <c r="C335" s="465"/>
      <c r="D335" s="428"/>
      <c r="E335" s="461" t="s">
        <v>13564</v>
      </c>
      <c r="F335" s="461" t="s">
        <v>13565</v>
      </c>
      <c r="G335" s="461" t="s">
        <v>13566</v>
      </c>
      <c r="H335" s="461" t="s">
        <v>13567</v>
      </c>
    </row>
    <row r="336" spans="1:34" s="15" customFormat="1" ht="14.1" customHeight="1">
      <c r="A336" s="427"/>
      <c r="B336" s="464"/>
      <c r="C336" s="465"/>
      <c r="D336" s="460" t="s">
        <v>13574</v>
      </c>
      <c r="E336" s="462" t="str">
        <f ca="1">F345</f>
        <v>-</v>
      </c>
      <c r="F336" s="462" t="str">
        <f ca="1">F348</f>
        <v>-</v>
      </c>
      <c r="G336" s="462" t="str">
        <f ca="1">F352</f>
        <v>-</v>
      </c>
      <c r="H336" s="462" t="str">
        <f ca="1">F351</f>
        <v>-</v>
      </c>
    </row>
    <row r="337" spans="1:34" s="15" customFormat="1" ht="14.1" customHeight="1">
      <c r="A337" s="427"/>
      <c r="B337" s="464"/>
      <c r="C337" s="465"/>
      <c r="D337" s="460" t="e">
        <f>"Annual: "&amp;P344</f>
        <v>#NAME?</v>
      </c>
      <c r="E337" s="462">
        <f>P345</f>
        <v>35750.730000000003</v>
      </c>
      <c r="F337" s="462">
        <f>P348</f>
        <v>5549.9530999999997</v>
      </c>
      <c r="G337" s="462">
        <f>P352</f>
        <v>7022.9411</v>
      </c>
      <c r="H337" s="462">
        <f>P351</f>
        <v>6587.1664000000001</v>
      </c>
    </row>
    <row r="338" spans="1:34" s="15" customFormat="1" ht="14.1" customHeight="1">
      <c r="A338" s="427"/>
      <c r="B338" s="464"/>
      <c r="C338" s="465"/>
      <c r="E338" s="464" t="b">
        <f ca="1">F352=G352+H352+I352+J352</f>
        <v>0</v>
      </c>
    </row>
    <row r="339" spans="1:34" s="15" customFormat="1" ht="14.1" customHeight="1">
      <c r="A339" s="427"/>
      <c r="B339" s="464"/>
      <c r="C339" s="465"/>
      <c r="E339" s="464" t="e">
        <f ca="1">_xll.BDP(D328,"EQY_RECENT_QT_END")</f>
        <v>#NAME?</v>
      </c>
      <c r="F339" s="430"/>
      <c r="G339" s="430"/>
      <c r="H339" s="430"/>
      <c r="I339" s="430"/>
      <c r="J339" s="430"/>
      <c r="K339" s="430"/>
      <c r="L339" s="430"/>
      <c r="M339" s="430"/>
      <c r="N339" s="430"/>
      <c r="O339" s="430"/>
      <c r="P339" s="430"/>
    </row>
    <row r="340" spans="1:34" s="25" customFormat="1" ht="14.1" customHeight="1">
      <c r="A340" s="429"/>
      <c r="D340" s="428" t="s">
        <v>13573</v>
      </c>
      <c r="E340" s="467" t="e">
        <f>G344</f>
        <v>#NAME?</v>
      </c>
      <c r="F340" s="468" t="e">
        <v>#NAME?</v>
      </c>
      <c r="G340" s="469" t="s">
        <v>13575</v>
      </c>
      <c r="H340" s="469" t="s">
        <v>13576</v>
      </c>
      <c r="I340" s="469" t="s">
        <v>13577</v>
      </c>
      <c r="J340" s="469" t="s">
        <v>13578</v>
      </c>
      <c r="K340" s="469" t="s">
        <v>13579</v>
      </c>
      <c r="L340" s="469" t="s">
        <v>13580</v>
      </c>
      <c r="M340" s="469" t="s">
        <v>13581</v>
      </c>
      <c r="N340" s="15"/>
      <c r="P340" s="470"/>
    </row>
    <row r="341" spans="1:34" s="25" customFormat="1" ht="14.1" customHeight="1">
      <c r="A341" s="429"/>
      <c r="B341" s="471"/>
      <c r="C341" s="471"/>
      <c r="D341" s="428" t="s">
        <v>13582</v>
      </c>
      <c r="E341" s="472" t="str">
        <f>IF(ISNUMBER(F341),"N","Y")</f>
        <v>N</v>
      </c>
      <c r="F341" s="473">
        <v>9141.8950000000004</v>
      </c>
      <c r="G341" s="474">
        <v>8978.9879999999994</v>
      </c>
      <c r="H341" s="475">
        <v>7367.1080000000002</v>
      </c>
      <c r="I341" s="475">
        <v>11789.001</v>
      </c>
      <c r="J341" s="475">
        <v>7881.8389999999999</v>
      </c>
      <c r="K341" s="475">
        <v>8875.8629999999994</v>
      </c>
      <c r="L341" s="475">
        <v>7204.027</v>
      </c>
      <c r="M341" s="475">
        <v>10821.554</v>
      </c>
      <c r="N341" s="476"/>
      <c r="P341" s="476"/>
    </row>
    <row r="342" spans="1:34" s="15" customFormat="1" ht="14.1" customHeight="1">
      <c r="A342" s="429"/>
      <c r="D342" s="477"/>
      <c r="F342" s="478"/>
      <c r="G342" s="478"/>
      <c r="H342" s="478"/>
      <c r="I342" s="478"/>
      <c r="J342" s="478"/>
      <c r="K342" s="478"/>
      <c r="L342" s="478"/>
      <c r="M342" s="478"/>
      <c r="N342" s="478"/>
      <c r="P342" s="479"/>
    </row>
    <row r="343" spans="1:34" s="15" customFormat="1" ht="14.1" customHeight="1">
      <c r="A343" s="429"/>
      <c r="D343" s="477"/>
      <c r="F343" s="478"/>
      <c r="G343" s="480"/>
      <c r="H343" s="481"/>
      <c r="I343" s="481"/>
      <c r="J343" s="481"/>
      <c r="K343" s="481"/>
      <c r="L343" s="481"/>
      <c r="M343" s="481"/>
      <c r="N343" s="481"/>
      <c r="P343" s="482"/>
    </row>
    <row r="344" spans="1:34" s="15" customFormat="1" ht="14.1" customHeight="1">
      <c r="A344" s="427"/>
      <c r="B344" s="483" t="s">
        <v>13583</v>
      </c>
      <c r="C344" s="483" t="s">
        <v>13584</v>
      </c>
      <c r="D344" s="484" t="s">
        <v>13585</v>
      </c>
      <c r="E344" s="485"/>
      <c r="F344" s="486" t="s">
        <v>13586</v>
      </c>
      <c r="G344" s="487" t="e">
        <v>#NAME?</v>
      </c>
      <c r="H344" s="486" t="s">
        <v>13575</v>
      </c>
      <c r="I344" s="486" t="s">
        <v>13576</v>
      </c>
      <c r="J344" s="486" t="s">
        <v>13577</v>
      </c>
      <c r="K344" s="486" t="s">
        <v>13578</v>
      </c>
      <c r="L344" s="486" t="s">
        <v>13579</v>
      </c>
      <c r="M344" s="486" t="s">
        <v>13580</v>
      </c>
      <c r="N344" s="486" t="s">
        <v>13581</v>
      </c>
      <c r="O344" s="488"/>
      <c r="P344" s="487" t="e">
        <v>#NAME?</v>
      </c>
      <c r="Q344" s="486" t="s">
        <v>13587</v>
      </c>
      <c r="R344" s="486" t="s">
        <v>13588</v>
      </c>
      <c r="S344" s="486" t="s">
        <v>13589</v>
      </c>
      <c r="T344" s="486" t="s">
        <v>13590</v>
      </c>
      <c r="U344" s="488"/>
      <c r="V344" s="488"/>
      <c r="W344" s="488"/>
      <c r="X344" s="488"/>
      <c r="Y344" s="488"/>
      <c r="Z344" s="488"/>
      <c r="AA344" s="488"/>
      <c r="AB344" s="488"/>
      <c r="AC344" s="488"/>
      <c r="AD344" s="488"/>
      <c r="AE344" s="488"/>
      <c r="AF344" s="488"/>
      <c r="AG344" s="488"/>
      <c r="AH344" s="488"/>
    </row>
    <row r="345" spans="1:34" s="15" customFormat="1" ht="14.1" customHeight="1">
      <c r="A345" s="427"/>
      <c r="B345" s="489" t="s">
        <v>13591</v>
      </c>
      <c r="C345" s="489" t="s">
        <v>13592</v>
      </c>
      <c r="D345" s="490" t="s">
        <v>13593</v>
      </c>
      <c r="E345" s="491"/>
      <c r="F345" s="492" t="str">
        <f ca="1">IF(ISNUMBER(_xll.BDP(D328, C345,"EQY_CONSOLIDATED="&amp;E341)),_xll.BDP(D328, C345,"EQY_CONSOLIDATED="&amp;E341), "-")</f>
        <v>-</v>
      </c>
      <c r="G345" s="492">
        <v>9141.8950000000004</v>
      </c>
      <c r="H345" s="492">
        <v>8978.9879999999994</v>
      </c>
      <c r="I345" s="492">
        <v>7367.1080000000002</v>
      </c>
      <c r="J345" s="492">
        <v>11789.001</v>
      </c>
      <c r="K345" s="492">
        <v>7881.8389999999999</v>
      </c>
      <c r="L345" s="492">
        <v>8875.8629999999994</v>
      </c>
      <c r="M345" s="492">
        <v>7204.027</v>
      </c>
      <c r="N345" s="493">
        <v>10821.554</v>
      </c>
      <c r="O345" s="494"/>
      <c r="P345" s="495">
        <v>35750.730000000003</v>
      </c>
      <c r="Q345" s="495">
        <v>37165.110999999997</v>
      </c>
      <c r="R345" s="495">
        <v>32611.974999999999</v>
      </c>
      <c r="S345" s="495">
        <v>31554.469000000001</v>
      </c>
      <c r="T345" s="495">
        <v>34716.080000000002</v>
      </c>
      <c r="U345" s="496"/>
      <c r="V345" s="496"/>
      <c r="W345" s="496"/>
      <c r="X345" s="496"/>
      <c r="Y345" s="496"/>
      <c r="Z345" s="496"/>
      <c r="AA345" s="496"/>
      <c r="AB345" s="496"/>
      <c r="AC345" s="496"/>
      <c r="AD345" s="496"/>
      <c r="AE345" s="496"/>
      <c r="AF345" s="496"/>
      <c r="AG345" s="496"/>
      <c r="AH345" s="496"/>
    </row>
    <row r="346" spans="1:34" s="501" customFormat="1" ht="14.1" customHeight="1">
      <c r="A346" s="427"/>
      <c r="B346" s="489" t="s">
        <v>13594</v>
      </c>
      <c r="C346" s="489" t="s">
        <v>13595</v>
      </c>
      <c r="D346" s="428" t="s">
        <v>13596</v>
      </c>
      <c r="E346" s="15"/>
      <c r="F346" s="495" t="str">
        <f ca="1">IF(ISNUMBER(_xll.BDP(D328, C346,"EQY_CONSOLIDATED="&amp;E341)),_xll.BDP(D328, C346,"EQY_CONSOLIDATED="&amp;E341), "-")</f>
        <v>-</v>
      </c>
      <c r="G346" s="495">
        <v>3280.7651999999998</v>
      </c>
      <c r="H346" s="495">
        <v>2471.5864999999999</v>
      </c>
      <c r="I346" s="495">
        <v>2369.8825999999999</v>
      </c>
      <c r="J346" s="495">
        <v>3272.4312</v>
      </c>
      <c r="K346" s="495">
        <v>1877.3252</v>
      </c>
      <c r="L346" s="495">
        <v>2270.1363000000001</v>
      </c>
      <c r="M346" s="495">
        <v>2292.8854999999999</v>
      </c>
      <c r="N346" s="495">
        <v>3490.6846</v>
      </c>
      <c r="O346" s="497"/>
      <c r="P346" s="498">
        <v>9712.7780999999995</v>
      </c>
      <c r="Q346" s="498">
        <v>10736.107400000001</v>
      </c>
      <c r="R346" s="499">
        <v>3238.8771000000002</v>
      </c>
      <c r="S346" s="499">
        <v>8497.1134000000002</v>
      </c>
      <c r="T346" s="499">
        <v>8123.7371999999996</v>
      </c>
      <c r="U346" s="500"/>
      <c r="V346" s="500"/>
      <c r="W346" s="500"/>
      <c r="X346" s="500"/>
      <c r="Y346" s="500"/>
      <c r="Z346" s="500"/>
      <c r="AA346" s="500"/>
      <c r="AB346" s="500"/>
      <c r="AC346" s="500"/>
      <c r="AD346" s="500"/>
      <c r="AE346" s="500"/>
      <c r="AF346" s="500"/>
      <c r="AG346" s="500"/>
      <c r="AH346" s="500"/>
    </row>
    <row r="347" spans="1:34" s="15" customFormat="1" ht="14.1" customHeight="1">
      <c r="A347" s="427"/>
      <c r="B347" s="489" t="s">
        <v>13597</v>
      </c>
      <c r="C347" s="489" t="s">
        <v>13598</v>
      </c>
      <c r="D347" s="428" t="s">
        <v>13599</v>
      </c>
      <c r="F347" s="495" t="str">
        <f ca="1">IF(ISNUMBER(_xll.BDP(D328, C347,"EQY_CONSOLIDATED="&amp;E341)),_xll.BDP(D328, C347,"EQY_CONSOLIDATED="&amp;E341), "-")</f>
        <v>-</v>
      </c>
      <c r="G347" s="495">
        <v>1232.1075000000001</v>
      </c>
      <c r="H347" s="495">
        <v>1410.9195</v>
      </c>
      <c r="I347" s="495">
        <v>1272.0114000000001</v>
      </c>
      <c r="J347" s="495">
        <v>1280.2217000000001</v>
      </c>
      <c r="K347" s="495">
        <v>940.45069999999998</v>
      </c>
      <c r="L347" s="495">
        <v>1246.0698</v>
      </c>
      <c r="M347" s="495">
        <v>696.08280000000002</v>
      </c>
      <c r="N347" s="495">
        <v>1491.4839999999999</v>
      </c>
      <c r="O347" s="502"/>
      <c r="P347" s="495">
        <v>4162.8249999999998</v>
      </c>
      <c r="Q347" s="495">
        <v>4612.1850000000004</v>
      </c>
      <c r="R347" s="495">
        <v>5321.116</v>
      </c>
      <c r="S347" s="495">
        <v>3712.944</v>
      </c>
      <c r="T347" s="495">
        <v>4198.1719999999996</v>
      </c>
      <c r="U347" s="500"/>
      <c r="V347" s="500"/>
      <c r="W347" s="500"/>
      <c r="X347" s="500"/>
      <c r="Y347" s="500"/>
      <c r="Z347" s="500"/>
      <c r="AA347" s="500"/>
      <c r="AB347" s="500"/>
      <c r="AC347" s="500"/>
      <c r="AD347" s="500"/>
      <c r="AE347" s="500"/>
      <c r="AF347" s="500"/>
      <c r="AG347" s="500"/>
      <c r="AH347" s="500"/>
    </row>
    <row r="348" spans="1:34" s="15" customFormat="1" ht="14.1" customHeight="1">
      <c r="A348" s="427"/>
      <c r="B348" s="489" t="s">
        <v>13600</v>
      </c>
      <c r="C348" s="489" t="s">
        <v>13601</v>
      </c>
      <c r="D348" s="490" t="s">
        <v>13602</v>
      </c>
      <c r="E348" s="491"/>
      <c r="F348" s="492" t="str">
        <f ca="1">IF(ISNUMBER(_xll.BDP(D328, C348,"EQY_CONSOLIDATED="&amp;E341)),_xll.BDP(D328, C348,"EQY_CONSOLIDATED="&amp;E341), "-")</f>
        <v>-</v>
      </c>
      <c r="G348" s="492">
        <v>2048.6577000000002</v>
      </c>
      <c r="H348" s="492">
        <v>1060.6669999999999</v>
      </c>
      <c r="I348" s="492">
        <v>1097.8712</v>
      </c>
      <c r="J348" s="492">
        <v>1992.2094999999999</v>
      </c>
      <c r="K348" s="492">
        <v>936.87440000000004</v>
      </c>
      <c r="L348" s="492">
        <v>1024.0664999999999</v>
      </c>
      <c r="M348" s="492">
        <v>1596.8027</v>
      </c>
      <c r="N348" s="493">
        <v>1999.2007000000001</v>
      </c>
      <c r="O348" s="494"/>
      <c r="P348" s="492">
        <v>5549.9530999999997</v>
      </c>
      <c r="Q348" s="492">
        <v>6123.9224000000004</v>
      </c>
      <c r="R348" s="492">
        <v>-2082.2388999999998</v>
      </c>
      <c r="S348" s="492">
        <v>4784.1693999999998</v>
      </c>
      <c r="T348" s="492">
        <v>3925.5652</v>
      </c>
      <c r="U348" s="496"/>
      <c r="V348" s="496"/>
      <c r="W348" s="496"/>
      <c r="X348" s="496"/>
      <c r="Y348" s="496"/>
      <c r="Z348" s="496"/>
      <c r="AA348" s="496"/>
      <c r="AB348" s="496"/>
      <c r="AC348" s="496"/>
      <c r="AD348" s="496"/>
      <c r="AE348" s="496"/>
      <c r="AF348" s="496"/>
      <c r="AG348" s="496"/>
      <c r="AH348" s="496"/>
    </row>
    <row r="349" spans="1:34" s="15" customFormat="1" ht="14.1" customHeight="1">
      <c r="A349" s="427"/>
      <c r="B349" s="489" t="s">
        <v>13603</v>
      </c>
      <c r="C349" s="489" t="s">
        <v>13604</v>
      </c>
      <c r="D349" s="428" t="s">
        <v>13605</v>
      </c>
      <c r="F349" s="495" t="str">
        <f ca="1">IF(ISNUMBER(_xll.BDP(D328, C349,"EQY_CONSOLIDATED="&amp;E341)),_xll.BDP(D328, C349,"EQY_CONSOLIDATED="&amp;E341), "-")</f>
        <v>-</v>
      </c>
      <c r="G349" s="495">
        <v>2049.9099000000001</v>
      </c>
      <c r="H349" s="495">
        <v>1600.1619000000001</v>
      </c>
      <c r="I349" s="495">
        <v>1284.5029999999999</v>
      </c>
      <c r="J349" s="495">
        <v>3641.1444999999999</v>
      </c>
      <c r="K349" s="495">
        <v>1205.5643</v>
      </c>
      <c r="L349" s="495">
        <v>3095.1792</v>
      </c>
      <c r="M349" s="495">
        <v>553.93299999999999</v>
      </c>
      <c r="N349" s="495">
        <v>2854.1985</v>
      </c>
      <c r="O349" s="494"/>
      <c r="P349" s="495">
        <v>8121.0234</v>
      </c>
      <c r="Q349" s="495">
        <v>8553.1962999999996</v>
      </c>
      <c r="R349" s="495">
        <v>-485.96890000000002</v>
      </c>
      <c r="S349" s="495">
        <v>5093.5673999999999</v>
      </c>
      <c r="T349" s="495">
        <v>5377.5652</v>
      </c>
      <c r="U349" s="496"/>
      <c r="V349" s="496"/>
      <c r="W349" s="496"/>
      <c r="X349" s="496"/>
      <c r="Y349" s="496"/>
      <c r="Z349" s="496"/>
      <c r="AA349" s="496"/>
      <c r="AB349" s="496"/>
      <c r="AC349" s="496"/>
      <c r="AD349" s="496"/>
      <c r="AE349" s="496"/>
      <c r="AF349" s="496"/>
      <c r="AG349" s="496"/>
      <c r="AH349" s="496"/>
    </row>
    <row r="350" spans="1:34" s="15" customFormat="1" ht="14.1" customHeight="1">
      <c r="A350" s="427"/>
      <c r="B350" s="489" t="s">
        <v>13606</v>
      </c>
      <c r="C350" s="489" t="s">
        <v>13607</v>
      </c>
      <c r="D350" s="428" t="s">
        <v>13608</v>
      </c>
      <c r="F350" s="495" t="str">
        <f ca="1">IF(ISNUMBER(_xll.BDP(D328, C350,"EQY_CONSOLIDATED="&amp;E341)),_xll.BDP(D328, C350,"EQY_CONSOLIDATED="&amp;E341), "-")</f>
        <v>-</v>
      </c>
      <c r="G350" s="495">
        <v>1524.566</v>
      </c>
      <c r="H350" s="495">
        <v>1342.5208</v>
      </c>
      <c r="I350" s="495">
        <v>1008.9614</v>
      </c>
      <c r="J350" s="495">
        <v>3044.4742000000001</v>
      </c>
      <c r="K350" s="495">
        <v>945.97389999999996</v>
      </c>
      <c r="L350" s="495">
        <v>2509.9166</v>
      </c>
      <c r="M350" s="495">
        <v>461.59949999999998</v>
      </c>
      <c r="N350" s="495">
        <v>2190.5547000000001</v>
      </c>
      <c r="O350" s="494"/>
      <c r="P350" s="495">
        <v>6587.1664000000001</v>
      </c>
      <c r="Q350" s="495">
        <v>7078.7613000000001</v>
      </c>
      <c r="R350" s="495">
        <v>-146.5119</v>
      </c>
      <c r="S350" s="495">
        <v>3823.1003999999998</v>
      </c>
      <c r="T350" s="495">
        <v>4278.5182000000004</v>
      </c>
      <c r="U350" s="496"/>
      <c r="V350" s="496"/>
      <c r="W350" s="496"/>
      <c r="X350" s="496"/>
      <c r="Y350" s="496"/>
      <c r="Z350" s="496"/>
      <c r="AA350" s="496"/>
      <c r="AB350" s="496"/>
      <c r="AC350" s="496"/>
      <c r="AD350" s="496"/>
      <c r="AE350" s="496"/>
      <c r="AF350" s="496"/>
      <c r="AG350" s="496"/>
      <c r="AH350" s="496"/>
    </row>
    <row r="351" spans="1:34" s="15" customFormat="1" ht="14.1" customHeight="1">
      <c r="A351" s="427"/>
      <c r="B351" s="489" t="s">
        <v>13609</v>
      </c>
      <c r="C351" s="489" t="s">
        <v>13610</v>
      </c>
      <c r="D351" s="490" t="s">
        <v>13611</v>
      </c>
      <c r="E351" s="491"/>
      <c r="F351" s="492" t="str">
        <f ca="1">IF(ISNUMBER(_xll.BDP(D328, C351,"EQY_CONSOLIDATED="&amp;E341)),_xll.BDP(D328, C351,"EQY_CONSOLIDATED="&amp;E341), "-")</f>
        <v>-</v>
      </c>
      <c r="G351" s="492">
        <v>1524.566</v>
      </c>
      <c r="H351" s="492">
        <v>1342.5208</v>
      </c>
      <c r="I351" s="492">
        <v>1008.9614</v>
      </c>
      <c r="J351" s="492">
        <v>3044.4742000000001</v>
      </c>
      <c r="K351" s="492">
        <v>945.97389999999996</v>
      </c>
      <c r="L351" s="492">
        <v>2509.9166</v>
      </c>
      <c r="M351" s="492">
        <v>461.59949999999998</v>
      </c>
      <c r="N351" s="493">
        <v>2190.5547000000001</v>
      </c>
      <c r="O351" s="503"/>
      <c r="P351" s="492">
        <v>6587.1664000000001</v>
      </c>
      <c r="Q351" s="492">
        <v>7078.7613000000001</v>
      </c>
      <c r="R351" s="492">
        <v>-146.5119</v>
      </c>
      <c r="S351" s="492">
        <v>3823.1003999999998</v>
      </c>
      <c r="T351" s="492">
        <v>4278.5182000000004</v>
      </c>
      <c r="U351" s="496"/>
      <c r="V351" s="496"/>
      <c r="W351" s="496"/>
      <c r="X351" s="496"/>
      <c r="Y351" s="496"/>
      <c r="Z351" s="496"/>
      <c r="AA351" s="496"/>
      <c r="AB351" s="496"/>
      <c r="AC351" s="496"/>
      <c r="AD351" s="496"/>
      <c r="AE351" s="496"/>
      <c r="AF351" s="496"/>
      <c r="AG351" s="496"/>
      <c r="AH351" s="496"/>
    </row>
    <row r="352" spans="1:34" s="15" customFormat="1" ht="14.1" customHeight="1">
      <c r="A352" s="427"/>
      <c r="B352" s="489" t="s">
        <v>13612</v>
      </c>
      <c r="C352" s="504" t="s">
        <v>13613</v>
      </c>
      <c r="D352" s="490" t="s">
        <v>13612</v>
      </c>
      <c r="E352" s="491"/>
      <c r="F352" s="492" t="str">
        <f ca="1">IF(ISNUMBER(_xll.BDP(D328, C352,"EQY_CONSOLIDATED="&amp;E341)),_xll.BDP(D328, C352,"EQY_CONSOLIDATED="&amp;E341), "-")</f>
        <v>-</v>
      </c>
      <c r="G352" s="492">
        <v>2583.1107000000002</v>
      </c>
      <c r="H352" s="492">
        <v>1595.1289999999999</v>
      </c>
      <c r="I352" s="492">
        <v>1539.8809000000001</v>
      </c>
      <c r="J352" s="492">
        <v>2426.4908999999998</v>
      </c>
      <c r="K352" s="492">
        <v>1307.1566</v>
      </c>
      <c r="L352" s="492">
        <v>1356.6641</v>
      </c>
      <c r="M352" s="492">
        <v>1932.6294</v>
      </c>
      <c r="N352" s="493">
        <v>2391.8501999999999</v>
      </c>
      <c r="O352" s="503"/>
      <c r="P352" s="492">
        <v>7022.9411</v>
      </c>
      <c r="Q352" s="492">
        <v>7613.3092999999999</v>
      </c>
      <c r="R352" s="492">
        <v>-1556.847</v>
      </c>
      <c r="S352" s="492">
        <v>5232.6394</v>
      </c>
      <c r="T352" s="492">
        <v>4322.2620999999999</v>
      </c>
      <c r="U352" s="496"/>
      <c r="V352" s="496"/>
      <c r="W352" s="496"/>
      <c r="X352" s="496"/>
      <c r="Y352" s="496"/>
      <c r="Z352" s="496"/>
      <c r="AA352" s="496"/>
      <c r="AB352" s="496"/>
      <c r="AC352" s="496"/>
      <c r="AD352" s="496"/>
      <c r="AE352" s="496"/>
      <c r="AF352" s="496"/>
      <c r="AG352" s="496"/>
      <c r="AH352" s="496"/>
    </row>
    <row r="353" spans="1:34" s="15" customFormat="1" ht="14.1" customHeight="1">
      <c r="A353" s="427"/>
      <c r="B353" s="489" t="s">
        <v>13614</v>
      </c>
      <c r="C353" s="489" t="s">
        <v>13615</v>
      </c>
      <c r="D353" s="428" t="s">
        <v>13616</v>
      </c>
      <c r="F353" s="495" t="str">
        <f ca="1">IF(ISNUMBER(_xll.BDP(D328, C353,"EQY_CONSOLIDATED="&amp;E341)),_xll.BDP(D328, C353,"EQY_CONSOLIDATED="&amp;E341), "-")</f>
        <v>-</v>
      </c>
      <c r="G353" s="495">
        <v>102.363</v>
      </c>
      <c r="H353" s="495">
        <v>81.617199999999997</v>
      </c>
      <c r="I353" s="495">
        <v>60.956400000000002</v>
      </c>
      <c r="J353" s="495">
        <v>134.8954</v>
      </c>
      <c r="K353" s="495">
        <v>54.243000000000002</v>
      </c>
      <c r="L353" s="495">
        <v>89.701899999999995</v>
      </c>
      <c r="M353" s="495">
        <v>85.983800000000002</v>
      </c>
      <c r="N353" s="495">
        <v>132.4006</v>
      </c>
      <c r="O353" s="502"/>
      <c r="P353" s="495">
        <v>339.1782</v>
      </c>
      <c r="Q353" s="495">
        <v>358.3931</v>
      </c>
      <c r="R353" s="495">
        <v>-83.010300000000001</v>
      </c>
      <c r="S353" s="495">
        <v>219.11349999999999</v>
      </c>
      <c r="T353" s="495">
        <v>210.55029999999999</v>
      </c>
      <c r="U353" s="500"/>
      <c r="V353" s="500"/>
      <c r="W353" s="500"/>
      <c r="X353" s="500"/>
      <c r="Y353" s="500"/>
      <c r="Z353" s="500"/>
      <c r="AA353" s="500"/>
      <c r="AB353" s="500"/>
      <c r="AC353" s="500"/>
      <c r="AD353" s="500"/>
      <c r="AE353" s="500"/>
      <c r="AF353" s="500"/>
      <c r="AG353" s="500"/>
      <c r="AH353" s="500"/>
    </row>
    <row r="354" spans="1:34" s="15" customFormat="1" ht="14.1" customHeight="1">
      <c r="A354" s="427"/>
      <c r="B354" s="489" t="s">
        <v>13617</v>
      </c>
      <c r="C354" s="489" t="s">
        <v>13618</v>
      </c>
      <c r="D354" s="428" t="s">
        <v>13619</v>
      </c>
      <c r="F354" s="495" t="str">
        <f ca="1">IF(ISNUMBER(_xll.BDP(D328, C354,"EQY_CONSOLIDATED="&amp;E341)),_xll.BDP(D328, C354,"EQY_CONSOLIDATED="&amp;E341), "-")</f>
        <v>-</v>
      </c>
      <c r="G354" s="495">
        <v>93</v>
      </c>
      <c r="H354" s="495">
        <v>82</v>
      </c>
      <c r="I354" s="495">
        <v>61</v>
      </c>
      <c r="J354" s="495">
        <v>186</v>
      </c>
      <c r="K354" s="495">
        <v>58</v>
      </c>
      <c r="L354" s="495">
        <v>153</v>
      </c>
      <c r="M354" s="495">
        <v>28</v>
      </c>
      <c r="N354" s="495">
        <v>133</v>
      </c>
      <c r="O354" s="502"/>
      <c r="P354" s="495">
        <v>401</v>
      </c>
      <c r="Q354" s="495">
        <v>430</v>
      </c>
      <c r="R354" s="495">
        <v>-9</v>
      </c>
      <c r="S354" s="495">
        <v>232</v>
      </c>
      <c r="T354" s="495">
        <v>260</v>
      </c>
      <c r="U354" s="500"/>
      <c r="V354" s="500"/>
      <c r="W354" s="500"/>
      <c r="X354" s="500"/>
      <c r="Y354" s="500"/>
      <c r="Z354" s="500"/>
      <c r="AA354" s="500"/>
      <c r="AB354" s="500"/>
      <c r="AC354" s="500"/>
      <c r="AD354" s="500"/>
      <c r="AE354" s="500"/>
      <c r="AF354" s="500"/>
      <c r="AG354" s="500"/>
      <c r="AH354" s="500"/>
    </row>
    <row r="355" spans="1:34" s="15" customFormat="1" ht="14.1" customHeight="1">
      <c r="A355" s="427"/>
      <c r="B355" s="489" t="s">
        <v>13620</v>
      </c>
      <c r="C355" s="489" t="s">
        <v>13621</v>
      </c>
      <c r="D355" s="428" t="s">
        <v>13622</v>
      </c>
      <c r="F355" s="495" t="str">
        <f ca="1">IF(ISNUMBER(_xll.BDP(D328, C355,"EQY_CONSOLIDATED="&amp;E341)),_xll.BDP(D328, C355,"EQY_CONSOLIDATED="&amp;E341), "-")</f>
        <v>-</v>
      </c>
      <c r="G355" s="495">
        <v>102.363</v>
      </c>
      <c r="H355" s="495">
        <v>81.617199999999997</v>
      </c>
      <c r="I355" s="495">
        <v>60.956400000000002</v>
      </c>
      <c r="J355" s="495">
        <v>134.8954</v>
      </c>
      <c r="K355" s="495">
        <v>54.243000000000002</v>
      </c>
      <c r="L355" s="495">
        <v>89.701899999999995</v>
      </c>
      <c r="M355" s="495">
        <v>85.983800000000002</v>
      </c>
      <c r="N355" s="495">
        <v>132.4006</v>
      </c>
      <c r="O355" s="502"/>
      <c r="P355" s="495">
        <v>339.1782</v>
      </c>
      <c r="Q355" s="495">
        <v>358.3931</v>
      </c>
      <c r="R355" s="495">
        <v>-83.010300000000001</v>
      </c>
      <c r="S355" s="495">
        <v>219.11349999999999</v>
      </c>
      <c r="T355" s="495">
        <v>210.55029999999999</v>
      </c>
      <c r="U355" s="500"/>
      <c r="V355" s="500"/>
      <c r="W355" s="500"/>
      <c r="X355" s="500"/>
      <c r="Y355" s="500"/>
      <c r="Z355" s="500"/>
      <c r="AA355" s="500"/>
      <c r="AB355" s="500"/>
      <c r="AC355" s="500"/>
      <c r="AD355" s="500"/>
      <c r="AE355" s="500"/>
      <c r="AF355" s="500"/>
      <c r="AG355" s="500"/>
      <c r="AH355" s="500"/>
    </row>
    <row r="356" spans="1:34" s="15" customFormat="1" ht="14.1" customHeight="1">
      <c r="A356" s="427"/>
      <c r="B356" s="489" t="s">
        <v>13623</v>
      </c>
      <c r="C356" s="489" t="s">
        <v>13624</v>
      </c>
      <c r="D356" s="428" t="s">
        <v>13625</v>
      </c>
      <c r="F356" s="495" t="str">
        <f ca="1">IF(ISNUMBER(_xll.BDP(D328, C356,"EQY_CONSOLIDATED="&amp;E341)),_xll.BDP(D328, C356,"EQY_CONSOLIDATED="&amp;E341), "-")</f>
        <v>-</v>
      </c>
      <c r="G356" s="495">
        <v>93</v>
      </c>
      <c r="H356" s="495">
        <v>82</v>
      </c>
      <c r="I356" s="495">
        <v>61</v>
      </c>
      <c r="J356" s="495">
        <v>186</v>
      </c>
      <c r="K356" s="495">
        <v>58</v>
      </c>
      <c r="L356" s="495">
        <v>153</v>
      </c>
      <c r="M356" s="495">
        <v>28</v>
      </c>
      <c r="N356" s="495">
        <v>133</v>
      </c>
      <c r="O356" s="502"/>
      <c r="P356" s="495">
        <v>401</v>
      </c>
      <c r="Q356" s="495">
        <v>430</v>
      </c>
      <c r="R356" s="495">
        <v>-9</v>
      </c>
      <c r="S356" s="495">
        <v>232</v>
      </c>
      <c r="T356" s="495">
        <v>260</v>
      </c>
      <c r="U356" s="500"/>
      <c r="V356" s="500"/>
      <c r="W356" s="500"/>
      <c r="X356" s="500"/>
      <c r="Y356" s="500"/>
      <c r="Z356" s="500"/>
      <c r="AA356" s="500"/>
      <c r="AB356" s="500"/>
      <c r="AC356" s="500"/>
      <c r="AD356" s="500"/>
      <c r="AE356" s="500"/>
      <c r="AF356" s="500"/>
      <c r="AG356" s="500"/>
      <c r="AH356" s="500"/>
    </row>
    <row r="357" spans="1:34" s="15" customFormat="1" ht="14.1" customHeight="1">
      <c r="A357" s="427"/>
      <c r="F357" s="464"/>
      <c r="G357" s="464"/>
      <c r="H357" s="464"/>
      <c r="I357" s="464"/>
      <c r="J357" s="464"/>
      <c r="K357" s="464"/>
      <c r="L357" s="464"/>
      <c r="M357" s="464"/>
      <c r="N357" s="464"/>
    </row>
    <row r="358" spans="1:34" s="15" customFormat="1" ht="14.1" customHeight="1">
      <c r="A358" s="427"/>
      <c r="F358" s="464"/>
      <c r="G358" s="505"/>
      <c r="H358" s="506"/>
      <c r="I358" s="506"/>
      <c r="J358" s="464"/>
      <c r="K358" s="464"/>
      <c r="L358" s="464"/>
      <c r="M358" s="464"/>
      <c r="N358" s="464"/>
      <c r="P358" s="507"/>
    </row>
    <row r="359" spans="1:34" s="15" customFormat="1" ht="14.1" customHeight="1">
      <c r="A359" s="427"/>
      <c r="D359" s="484" t="s">
        <v>13626</v>
      </c>
      <c r="E359" s="485"/>
      <c r="F359" s="486" t="s">
        <v>13627</v>
      </c>
      <c r="G359" s="487" t="e">
        <v>#NAME?</v>
      </c>
      <c r="H359" s="486" t="s">
        <v>13575</v>
      </c>
      <c r="I359" s="486" t="s">
        <v>13576</v>
      </c>
      <c r="J359" s="486" t="s">
        <v>13577</v>
      </c>
      <c r="K359" s="486" t="s">
        <v>13578</v>
      </c>
      <c r="L359" s="486" t="s">
        <v>13579</v>
      </c>
      <c r="M359" s="486" t="s">
        <v>13580</v>
      </c>
      <c r="N359" s="486" t="s">
        <v>13581</v>
      </c>
      <c r="O359" s="488"/>
      <c r="P359" s="487" t="e">
        <v>#NAME?</v>
      </c>
      <c r="Q359" s="486" t="s">
        <v>13587</v>
      </c>
      <c r="R359" s="486" t="s">
        <v>13588</v>
      </c>
      <c r="S359" s="486" t="s">
        <v>13589</v>
      </c>
      <c r="T359" s="486" t="s">
        <v>13590</v>
      </c>
      <c r="U359" s="488"/>
      <c r="V359" s="488"/>
      <c r="W359" s="488"/>
      <c r="X359" s="488"/>
      <c r="Y359" s="488"/>
      <c r="Z359" s="488"/>
      <c r="AA359" s="488"/>
      <c r="AB359" s="488"/>
      <c r="AC359" s="488"/>
      <c r="AD359" s="488"/>
      <c r="AE359" s="488"/>
      <c r="AF359" s="488"/>
      <c r="AG359" s="488"/>
      <c r="AH359" s="488"/>
    </row>
    <row r="360" spans="1:34" s="15" customFormat="1" ht="14.1" customHeight="1">
      <c r="A360" s="427"/>
      <c r="B360" s="489" t="s">
        <v>13628</v>
      </c>
      <c r="D360" s="428" t="s">
        <v>13629</v>
      </c>
      <c r="F360" s="495">
        <f>G360</f>
        <v>22892.671600000001</v>
      </c>
      <c r="G360" s="495">
        <v>22892.671600000001</v>
      </c>
      <c r="H360" s="495">
        <v>22610.437000000002</v>
      </c>
      <c r="I360" s="495">
        <v>23669.8158</v>
      </c>
      <c r="J360" s="495">
        <v>20756.972000000002</v>
      </c>
      <c r="K360" s="495">
        <v>20706.147000000001</v>
      </c>
      <c r="L360" s="495">
        <v>21010.7736</v>
      </c>
      <c r="M360" s="495">
        <v>20746.566800000001</v>
      </c>
      <c r="N360" s="495">
        <v>22705.117699999999</v>
      </c>
      <c r="O360" s="508"/>
      <c r="P360" s="495">
        <v>20756.972000000002</v>
      </c>
      <c r="Q360" s="495">
        <v>22705.117699999999</v>
      </c>
      <c r="R360" s="495">
        <v>19374.203300000001</v>
      </c>
      <c r="S360" s="495">
        <v>18764.300999999999</v>
      </c>
      <c r="T360" s="495">
        <v>17864.567899999998</v>
      </c>
      <c r="U360" s="496"/>
      <c r="V360" s="496"/>
      <c r="W360" s="496"/>
      <c r="X360" s="496"/>
      <c r="Y360" s="496"/>
      <c r="Z360" s="496"/>
      <c r="AA360" s="496"/>
      <c r="AB360" s="496"/>
      <c r="AC360" s="496"/>
      <c r="AD360" s="496"/>
      <c r="AE360" s="496"/>
      <c r="AF360" s="496"/>
      <c r="AG360" s="496"/>
      <c r="AH360" s="496"/>
    </row>
    <row r="361" spans="1:34" s="15" customFormat="1" ht="14.1" customHeight="1">
      <c r="A361" s="427"/>
      <c r="B361" s="489" t="s">
        <v>13630</v>
      </c>
      <c r="C361" s="465"/>
      <c r="D361" s="428" t="s">
        <v>13631</v>
      </c>
      <c r="F361" s="495">
        <f t="shared" ref="F361:F374" si="26">G361</f>
        <v>48863.320299999999</v>
      </c>
      <c r="G361" s="495">
        <v>48863.320299999999</v>
      </c>
      <c r="H361" s="495">
        <v>49824.295599999998</v>
      </c>
      <c r="I361" s="495">
        <v>46008.012900000002</v>
      </c>
      <c r="J361" s="495">
        <v>49604.710599999999</v>
      </c>
      <c r="K361" s="495">
        <v>46061.2817</v>
      </c>
      <c r="L361" s="495">
        <v>42854.546199999997</v>
      </c>
      <c r="M361" s="495">
        <v>41721.386400000003</v>
      </c>
      <c r="N361" s="495">
        <v>39749.142399999997</v>
      </c>
      <c r="O361" s="508"/>
      <c r="P361" s="495">
        <v>49604.710599999999</v>
      </c>
      <c r="Q361" s="495">
        <v>39749.142399999997</v>
      </c>
      <c r="R361" s="495">
        <v>36596.870999999999</v>
      </c>
      <c r="S361" s="495">
        <v>34722.301599999999</v>
      </c>
      <c r="T361" s="495">
        <v>34238.956599999998</v>
      </c>
      <c r="U361" s="496"/>
      <c r="V361" s="496"/>
      <c r="W361" s="496"/>
      <c r="X361" s="496"/>
      <c r="Y361" s="496"/>
      <c r="Z361" s="496"/>
      <c r="AA361" s="496"/>
      <c r="AB361" s="496"/>
      <c r="AC361" s="496"/>
      <c r="AD361" s="496"/>
      <c r="AE361" s="496"/>
      <c r="AF361" s="496"/>
      <c r="AG361" s="496"/>
      <c r="AH361" s="496"/>
    </row>
    <row r="362" spans="1:34" s="15" customFormat="1" ht="14.1" customHeight="1">
      <c r="A362" s="427"/>
      <c r="B362" s="489" t="s">
        <v>13632</v>
      </c>
      <c r="C362" s="465"/>
      <c r="D362" s="428" t="s">
        <v>13633</v>
      </c>
      <c r="F362" s="495">
        <f t="shared" si="26"/>
        <v>71755.991899999994</v>
      </c>
      <c r="G362" s="495">
        <v>71755.991899999994</v>
      </c>
      <c r="H362" s="495">
        <v>72434.732600000003</v>
      </c>
      <c r="I362" s="495">
        <v>69677.828599999993</v>
      </c>
      <c r="J362" s="495">
        <v>70361.6826</v>
      </c>
      <c r="K362" s="495">
        <v>66767.428700000004</v>
      </c>
      <c r="L362" s="495">
        <v>63865.3197</v>
      </c>
      <c r="M362" s="495">
        <v>62467.953200000004</v>
      </c>
      <c r="N362" s="495">
        <v>62454.2601</v>
      </c>
      <c r="O362" s="508"/>
      <c r="P362" s="495">
        <v>70361.6826</v>
      </c>
      <c r="Q362" s="495">
        <v>62454.2601</v>
      </c>
      <c r="R362" s="495">
        <v>55971.0743</v>
      </c>
      <c r="S362" s="495">
        <v>53486.602700000003</v>
      </c>
      <c r="T362" s="495">
        <v>52103.524400000002</v>
      </c>
      <c r="U362" s="496"/>
      <c r="V362" s="496"/>
      <c r="W362" s="496"/>
      <c r="X362" s="496"/>
      <c r="Y362" s="496"/>
      <c r="Z362" s="496"/>
      <c r="AA362" s="496"/>
      <c r="AB362" s="496"/>
      <c r="AC362" s="496"/>
      <c r="AD362" s="496"/>
      <c r="AE362" s="496"/>
      <c r="AF362" s="496"/>
      <c r="AG362" s="496"/>
      <c r="AH362" s="496"/>
    </row>
    <row r="363" spans="1:34" s="15" customFormat="1" ht="14.1" customHeight="1">
      <c r="A363" s="427"/>
      <c r="B363" s="489" t="s">
        <v>13634</v>
      </c>
      <c r="C363" s="465"/>
      <c r="D363" s="428" t="s">
        <v>13635</v>
      </c>
      <c r="F363" s="495">
        <f t="shared" si="26"/>
        <v>9131.5861999999997</v>
      </c>
      <c r="G363" s="495">
        <v>9131.5861999999997</v>
      </c>
      <c r="H363" s="495">
        <v>10356.7557</v>
      </c>
      <c r="I363" s="495">
        <v>10631.7312</v>
      </c>
      <c r="J363" s="495">
        <v>10110.6926</v>
      </c>
      <c r="K363" s="495">
        <v>9238.9575000000004</v>
      </c>
      <c r="L363" s="495">
        <v>9483.0521000000008</v>
      </c>
      <c r="M363" s="495">
        <v>10271.714</v>
      </c>
      <c r="N363" s="495">
        <v>8664.7227999999996</v>
      </c>
      <c r="O363" s="508"/>
      <c r="P363" s="495">
        <v>10110.6926</v>
      </c>
      <c r="Q363" s="495">
        <v>8664.7227999999996</v>
      </c>
      <c r="R363" s="495">
        <v>11452.6212</v>
      </c>
      <c r="S363" s="495">
        <v>8895.9256000000005</v>
      </c>
      <c r="T363" s="495">
        <v>8016.67</v>
      </c>
      <c r="U363" s="496"/>
      <c r="V363" s="496"/>
      <c r="W363" s="496"/>
      <c r="X363" s="496"/>
      <c r="Y363" s="496"/>
      <c r="Z363" s="496"/>
      <c r="AA363" s="496"/>
      <c r="AB363" s="496"/>
      <c r="AC363" s="496"/>
      <c r="AD363" s="496"/>
      <c r="AE363" s="496"/>
      <c r="AF363" s="496"/>
      <c r="AG363" s="496"/>
      <c r="AH363" s="496"/>
    </row>
    <row r="364" spans="1:34" s="15" customFormat="1" ht="14.1" customHeight="1">
      <c r="A364" s="427"/>
      <c r="B364" s="489" t="s">
        <v>13636</v>
      </c>
      <c r="C364" s="465"/>
      <c r="D364" s="428" t="s">
        <v>13637</v>
      </c>
      <c r="F364" s="495">
        <f t="shared" si="26"/>
        <v>4929.3939</v>
      </c>
      <c r="G364" s="495">
        <v>4929.3939</v>
      </c>
      <c r="H364" s="495">
        <v>5909.4745999999996</v>
      </c>
      <c r="I364" s="495">
        <v>4328.5756000000001</v>
      </c>
      <c r="J364" s="495">
        <v>5567.0398999999998</v>
      </c>
      <c r="K364" s="495">
        <v>6947.6050999999998</v>
      </c>
      <c r="L364" s="495">
        <v>4420.0640999999996</v>
      </c>
      <c r="M364" s="495">
        <v>4596.4174000000003</v>
      </c>
      <c r="N364" s="495">
        <v>4646.8348999999998</v>
      </c>
      <c r="O364" s="508"/>
      <c r="P364" s="495">
        <v>5567.0398999999998</v>
      </c>
      <c r="Q364" s="495">
        <v>4646.8348999999998</v>
      </c>
      <c r="R364" s="495">
        <v>2332.0021999999999</v>
      </c>
      <c r="S364" s="495">
        <v>2182.6522</v>
      </c>
      <c r="T364" s="495">
        <v>4114.2215999999999</v>
      </c>
      <c r="U364" s="496"/>
      <c r="V364" s="496"/>
      <c r="W364" s="496"/>
      <c r="X364" s="496"/>
      <c r="Y364" s="496"/>
      <c r="Z364" s="496"/>
      <c r="AA364" s="496"/>
      <c r="AB364" s="496"/>
      <c r="AC364" s="496"/>
      <c r="AD364" s="496"/>
      <c r="AE364" s="496"/>
      <c r="AF364" s="496"/>
      <c r="AG364" s="496"/>
      <c r="AH364" s="496"/>
    </row>
    <row r="365" spans="1:34" s="15" customFormat="1" ht="14.1" customHeight="1">
      <c r="A365" s="427"/>
      <c r="B365" s="489" t="s">
        <v>13638</v>
      </c>
      <c r="C365" s="465"/>
      <c r="D365" s="428" t="s">
        <v>13639</v>
      </c>
      <c r="F365" s="495">
        <f t="shared" si="26"/>
        <v>14060.980100000001</v>
      </c>
      <c r="G365" s="495">
        <v>14060.980100000001</v>
      </c>
      <c r="H365" s="495">
        <v>16266.230299999999</v>
      </c>
      <c r="I365" s="495">
        <v>14960.306699999999</v>
      </c>
      <c r="J365" s="495">
        <v>15677.7325</v>
      </c>
      <c r="K365" s="495">
        <v>16186.562599999999</v>
      </c>
      <c r="L365" s="495">
        <v>13903.1163</v>
      </c>
      <c r="M365" s="495">
        <v>14868.1314</v>
      </c>
      <c r="N365" s="495">
        <v>13311.5576</v>
      </c>
      <c r="O365" s="508"/>
      <c r="P365" s="495">
        <v>15677.7325</v>
      </c>
      <c r="Q365" s="495">
        <v>13311.5576</v>
      </c>
      <c r="R365" s="495">
        <v>13784.6234</v>
      </c>
      <c r="S365" s="495">
        <v>11078.5779</v>
      </c>
      <c r="T365" s="495">
        <v>12130.891600000001</v>
      </c>
      <c r="U365" s="496"/>
      <c r="V365" s="496"/>
      <c r="W365" s="496"/>
      <c r="X365" s="496"/>
      <c r="Y365" s="496"/>
      <c r="Z365" s="496"/>
      <c r="AA365" s="496"/>
      <c r="AB365" s="496"/>
      <c r="AC365" s="496"/>
      <c r="AD365" s="496"/>
      <c r="AE365" s="496"/>
      <c r="AF365" s="496"/>
      <c r="AG365" s="496"/>
      <c r="AH365" s="496"/>
    </row>
    <row r="366" spans="1:34" s="15" customFormat="1" ht="14.1" customHeight="1">
      <c r="A366" s="427"/>
      <c r="B366" s="489" t="s">
        <v>13640</v>
      </c>
      <c r="C366" s="465"/>
      <c r="D366" s="490" t="s">
        <v>13641</v>
      </c>
      <c r="E366" s="491"/>
      <c r="F366" s="492">
        <f t="shared" si="26"/>
        <v>57695.010499999997</v>
      </c>
      <c r="G366" s="492">
        <v>57695.010499999997</v>
      </c>
      <c r="H366" s="492">
        <v>56168.501499999998</v>
      </c>
      <c r="I366" s="492">
        <v>54717.522499999999</v>
      </c>
      <c r="J366" s="492">
        <v>54683.952499999999</v>
      </c>
      <c r="K366" s="492">
        <v>50580.8675</v>
      </c>
      <c r="L366" s="492">
        <v>49962.203500000003</v>
      </c>
      <c r="M366" s="492">
        <v>47599.822500000002</v>
      </c>
      <c r="N366" s="493">
        <v>49142.7045</v>
      </c>
      <c r="O366" s="508"/>
      <c r="P366" s="492">
        <v>54683.952499999999</v>
      </c>
      <c r="Q366" s="492">
        <v>49142.7045</v>
      </c>
      <c r="R366" s="492">
        <v>42186.449500000002</v>
      </c>
      <c r="S366" s="492">
        <v>42408.025500000003</v>
      </c>
      <c r="T366" s="492">
        <v>39972.630499999999</v>
      </c>
      <c r="U366" s="496"/>
      <c r="V366" s="496"/>
      <c r="W366" s="496"/>
      <c r="X366" s="496"/>
      <c r="Y366" s="496"/>
      <c r="Z366" s="496"/>
      <c r="AA366" s="496"/>
      <c r="AB366" s="496"/>
      <c r="AC366" s="496"/>
      <c r="AD366" s="496"/>
      <c r="AE366" s="496"/>
      <c r="AF366" s="496"/>
      <c r="AG366" s="496"/>
      <c r="AH366" s="496"/>
    </row>
    <row r="367" spans="1:34" s="15" customFormat="1" ht="14.1" customHeight="1">
      <c r="A367" s="427"/>
      <c r="B367" s="489" t="s">
        <v>13642</v>
      </c>
      <c r="C367" s="465"/>
      <c r="D367" s="428" t="s">
        <v>13643</v>
      </c>
      <c r="F367" s="495">
        <f t="shared" si="26"/>
        <v>16.456700000000001</v>
      </c>
      <c r="G367" s="495">
        <v>16.456700000000001</v>
      </c>
      <c r="H367" s="495">
        <v>16.456700000000001</v>
      </c>
      <c r="I367" s="495">
        <v>16.4467</v>
      </c>
      <c r="J367" s="495">
        <v>16.4467</v>
      </c>
      <c r="K367" s="495">
        <v>16.4467</v>
      </c>
      <c r="L367" s="495">
        <v>16.4467</v>
      </c>
      <c r="M367" s="495">
        <v>16.4467</v>
      </c>
      <c r="N367" s="495">
        <v>16.4467</v>
      </c>
      <c r="O367" s="508"/>
      <c r="P367" s="495">
        <v>16.4467</v>
      </c>
      <c r="Q367" s="495">
        <v>16.4467</v>
      </c>
      <c r="R367" s="495">
        <v>16.4467</v>
      </c>
      <c r="S367" s="495">
        <v>16.4467</v>
      </c>
      <c r="T367" s="495">
        <v>16.4467</v>
      </c>
      <c r="U367" s="509"/>
      <c r="V367" s="509"/>
      <c r="W367" s="509"/>
      <c r="X367" s="509"/>
      <c r="Y367" s="509"/>
      <c r="Z367" s="509"/>
      <c r="AA367" s="509"/>
      <c r="AB367" s="509"/>
      <c r="AC367" s="509"/>
      <c r="AD367" s="509"/>
      <c r="AE367" s="509"/>
      <c r="AF367" s="509"/>
      <c r="AG367" s="509"/>
      <c r="AH367" s="509"/>
    </row>
    <row r="368" spans="1:34" s="501" customFormat="1" ht="14.1" customHeight="1">
      <c r="A368" s="427"/>
      <c r="B368" s="489" t="s">
        <v>13644</v>
      </c>
      <c r="C368" s="465"/>
      <c r="D368" s="428" t="s">
        <v>13645</v>
      </c>
      <c r="E368" s="15"/>
      <c r="F368" s="495">
        <f t="shared" si="26"/>
        <v>3505.8620000000001</v>
      </c>
      <c r="G368" s="495">
        <v>3505.8620000000001</v>
      </c>
      <c r="H368" s="495">
        <v>3413.1030000000001</v>
      </c>
      <c r="I368" s="495">
        <v>3326.9661999999998</v>
      </c>
      <c r="J368" s="495">
        <v>3324.9250999999999</v>
      </c>
      <c r="K368" s="495">
        <v>3075.4470000000001</v>
      </c>
      <c r="L368" s="495">
        <v>3037.8305999999998</v>
      </c>
      <c r="M368" s="495">
        <v>2894.1918000000001</v>
      </c>
      <c r="N368" s="495">
        <v>2988.0030000000002</v>
      </c>
      <c r="O368" s="508"/>
      <c r="P368" s="495">
        <v>3324.9250999999999</v>
      </c>
      <c r="Q368" s="495">
        <v>2988.0030000000002</v>
      </c>
      <c r="R368" s="495">
        <v>2565.0446999999999</v>
      </c>
      <c r="S368" s="495">
        <v>2578.5171</v>
      </c>
      <c r="T368" s="495">
        <v>2430.4387999999999</v>
      </c>
      <c r="U368" s="500"/>
      <c r="V368" s="500"/>
      <c r="W368" s="500"/>
      <c r="X368" s="500"/>
      <c r="Y368" s="500"/>
      <c r="Z368" s="500"/>
      <c r="AA368" s="500"/>
      <c r="AB368" s="500"/>
      <c r="AC368" s="500"/>
      <c r="AD368" s="500"/>
      <c r="AE368" s="500"/>
      <c r="AF368" s="500"/>
      <c r="AG368" s="500"/>
      <c r="AH368" s="500"/>
    </row>
    <row r="369" spans="1:34" s="501" customFormat="1" ht="14.1" customHeight="1">
      <c r="A369" s="427"/>
      <c r="B369" s="489" t="s">
        <v>13646</v>
      </c>
      <c r="C369" s="465"/>
      <c r="D369" s="428" t="s">
        <v>13647</v>
      </c>
      <c r="E369" s="15"/>
      <c r="F369" s="495">
        <f t="shared" si="26"/>
        <v>3066.2813999999998</v>
      </c>
      <c r="G369" s="495">
        <v>3066.2813999999998</v>
      </c>
      <c r="H369" s="495">
        <v>2952.2280000000001</v>
      </c>
      <c r="I369" s="495">
        <v>2858.0201000000002</v>
      </c>
      <c r="J369" s="495">
        <v>2848.1826999999998</v>
      </c>
      <c r="K369" s="495">
        <v>2669.1592999999998</v>
      </c>
      <c r="L369" s="495">
        <v>2933.1747</v>
      </c>
      <c r="M369" s="495">
        <v>2788.6938</v>
      </c>
      <c r="N369" s="495">
        <v>2879.6291999999999</v>
      </c>
      <c r="O369" s="508"/>
      <c r="P369" s="495">
        <v>2848.1826999999998</v>
      </c>
      <c r="Q369" s="495">
        <v>2879.6291999999999</v>
      </c>
      <c r="R369" s="495">
        <v>2457.0257000000001</v>
      </c>
      <c r="S369" s="495">
        <v>2467.1125999999999</v>
      </c>
      <c r="T369" s="495">
        <v>2365.1363000000001</v>
      </c>
      <c r="U369" s="500"/>
      <c r="V369" s="500"/>
      <c r="W369" s="500"/>
      <c r="X369" s="500"/>
      <c r="Y369" s="500"/>
      <c r="Z369" s="500"/>
      <c r="AA369" s="500"/>
      <c r="AB369" s="500"/>
      <c r="AC369" s="500"/>
      <c r="AD369" s="500"/>
      <c r="AE369" s="500"/>
      <c r="AF369" s="500"/>
      <c r="AG369" s="500"/>
      <c r="AH369" s="500"/>
    </row>
    <row r="370" spans="1:34" s="501" customFormat="1" ht="14.1" customHeight="1">
      <c r="A370" s="427"/>
      <c r="B370" s="489" t="s">
        <v>13648</v>
      </c>
      <c r="C370" s="465"/>
      <c r="D370" s="428" t="s">
        <v>13649</v>
      </c>
      <c r="E370" s="15"/>
      <c r="F370" s="495">
        <f t="shared" si="26"/>
        <v>80.404499999999999</v>
      </c>
      <c r="G370" s="495">
        <v>80.404499999999999</v>
      </c>
      <c r="H370" s="495">
        <v>77.543599999999998</v>
      </c>
      <c r="I370" s="495">
        <v>78.529300000000006</v>
      </c>
      <c r="J370" s="495">
        <v>77.718400000000003</v>
      </c>
      <c r="K370" s="495">
        <v>75.756799999999998</v>
      </c>
      <c r="L370" s="495">
        <v>78.230599999999995</v>
      </c>
      <c r="M370" s="495">
        <v>76.198800000000006</v>
      </c>
      <c r="N370" s="495">
        <v>78.685900000000004</v>
      </c>
      <c r="O370" s="508"/>
      <c r="P370" s="495">
        <v>77.718400000000003</v>
      </c>
      <c r="Q370" s="495">
        <v>78.685900000000004</v>
      </c>
      <c r="R370" s="495">
        <v>75.371899999999997</v>
      </c>
      <c r="S370" s="495">
        <v>79.287199999999999</v>
      </c>
      <c r="T370" s="495">
        <v>76.717699999999994</v>
      </c>
      <c r="U370" s="500"/>
      <c r="V370" s="500"/>
      <c r="W370" s="500"/>
      <c r="X370" s="500"/>
      <c r="Y370" s="500"/>
      <c r="Z370" s="500"/>
      <c r="AA370" s="500"/>
      <c r="AB370" s="500"/>
      <c r="AC370" s="500"/>
      <c r="AD370" s="500"/>
      <c r="AE370" s="500"/>
      <c r="AF370" s="500"/>
      <c r="AG370" s="500"/>
      <c r="AH370" s="500"/>
    </row>
    <row r="371" spans="1:34" s="501" customFormat="1" ht="14.1" customHeight="1">
      <c r="A371" s="427"/>
      <c r="B371" s="489" t="s">
        <v>13650</v>
      </c>
      <c r="C371" s="465"/>
      <c r="D371" s="510" t="s">
        <v>13651</v>
      </c>
      <c r="E371" s="491"/>
      <c r="F371" s="492">
        <f t="shared" si="26"/>
        <v>6579.7275</v>
      </c>
      <c r="G371" s="492">
        <v>6579.7275</v>
      </c>
      <c r="H371" s="492">
        <v>5688.3544000000002</v>
      </c>
      <c r="I371" s="492">
        <v>6457.4387999999999</v>
      </c>
      <c r="J371" s="492">
        <v>8541.2440000000006</v>
      </c>
      <c r="K371" s="492">
        <v>6632.5932000000003</v>
      </c>
      <c r="L371" s="492">
        <v>7476.3087999999998</v>
      </c>
      <c r="M371" s="492">
        <v>4285.0137000000004</v>
      </c>
      <c r="N371" s="493">
        <v>1953.3558</v>
      </c>
      <c r="O371" s="511"/>
      <c r="P371" s="492">
        <v>8541.2440000000006</v>
      </c>
      <c r="Q371" s="492">
        <v>1953.3558</v>
      </c>
      <c r="R371" s="492">
        <v>1395.7626</v>
      </c>
      <c r="S371" s="492">
        <v>5950.3495000000003</v>
      </c>
      <c r="T371" s="492">
        <v>4911.4032999999999</v>
      </c>
      <c r="U371" s="512"/>
      <c r="V371" s="512"/>
      <c r="W371" s="512"/>
      <c r="X371" s="512"/>
      <c r="Y371" s="512"/>
      <c r="Z371" s="512"/>
      <c r="AA371" s="512"/>
      <c r="AB371" s="512"/>
      <c r="AC371" s="512"/>
      <c r="AD371" s="512"/>
      <c r="AE371" s="512"/>
      <c r="AF371" s="512"/>
      <c r="AG371" s="512"/>
      <c r="AH371" s="512"/>
    </row>
    <row r="372" spans="1:34" s="501" customFormat="1" ht="14.1" customHeight="1">
      <c r="A372" s="427"/>
      <c r="B372" s="489" t="s">
        <v>13652</v>
      </c>
      <c r="C372" s="465"/>
      <c r="D372" s="510" t="s">
        <v>13653</v>
      </c>
      <c r="E372" s="491"/>
      <c r="F372" s="492">
        <f t="shared" si="26"/>
        <v>7800.0002000000004</v>
      </c>
      <c r="G372" s="492">
        <v>7800.0002000000004</v>
      </c>
      <c r="H372" s="492">
        <v>7985.9943999999996</v>
      </c>
      <c r="I372" s="492">
        <v>7684.4479000000001</v>
      </c>
      <c r="J372" s="492">
        <v>6334.4480000000003</v>
      </c>
      <c r="K372" s="492">
        <v>7181.3500999999997</v>
      </c>
      <c r="L372" s="492">
        <v>6350.0003999999999</v>
      </c>
      <c r="M372" s="492">
        <v>10183.6181</v>
      </c>
      <c r="N372" s="493">
        <v>10906.257900000001</v>
      </c>
      <c r="O372" s="511"/>
      <c r="P372" s="492">
        <v>6334.4480000000003</v>
      </c>
      <c r="Q372" s="492">
        <v>10906.257900000001</v>
      </c>
      <c r="R372" s="492">
        <v>9139.8022999999994</v>
      </c>
      <c r="S372" s="492">
        <v>6961.8684999999996</v>
      </c>
      <c r="T372" s="492">
        <v>7783.5807000000004</v>
      </c>
      <c r="U372" s="512"/>
      <c r="V372" s="512"/>
      <c r="W372" s="512"/>
      <c r="X372" s="512"/>
      <c r="Y372" s="512"/>
      <c r="Z372" s="512"/>
      <c r="AA372" s="512"/>
      <c r="AB372" s="512"/>
      <c r="AC372" s="512"/>
      <c r="AD372" s="512"/>
      <c r="AE372" s="512"/>
      <c r="AF372" s="512"/>
      <c r="AG372" s="512"/>
      <c r="AH372" s="512"/>
    </row>
    <row r="373" spans="1:34" s="501" customFormat="1" ht="14.1" customHeight="1">
      <c r="A373" s="427"/>
      <c r="B373" s="489" t="s">
        <v>13654</v>
      </c>
      <c r="C373" s="465"/>
      <c r="D373" s="510" t="s">
        <v>13655</v>
      </c>
      <c r="E373" s="491"/>
      <c r="F373" s="492">
        <f t="shared" si="26"/>
        <v>14649.221</v>
      </c>
      <c r="G373" s="492">
        <v>14649.221</v>
      </c>
      <c r="H373" s="492">
        <v>15534.6836</v>
      </c>
      <c r="I373" s="492">
        <v>15697.505800000001</v>
      </c>
      <c r="J373" s="492">
        <v>19443.7572</v>
      </c>
      <c r="K373" s="492">
        <v>17864.253199999999</v>
      </c>
      <c r="L373" s="492">
        <v>19285.3979</v>
      </c>
      <c r="M373" s="492">
        <v>17187.444</v>
      </c>
      <c r="N373" s="493">
        <v>14321.0411</v>
      </c>
      <c r="O373" s="511"/>
      <c r="P373" s="492">
        <v>19443.7572</v>
      </c>
      <c r="Q373" s="492">
        <v>14321.0411</v>
      </c>
      <c r="R373" s="492">
        <v>12802.1937</v>
      </c>
      <c r="S373" s="492">
        <v>11919.9702</v>
      </c>
      <c r="T373" s="492">
        <v>12803.0322</v>
      </c>
      <c r="U373" s="512"/>
      <c r="V373" s="512"/>
      <c r="W373" s="512"/>
      <c r="X373" s="512"/>
      <c r="Y373" s="512"/>
      <c r="Z373" s="512"/>
      <c r="AA373" s="512"/>
      <c r="AB373" s="512"/>
      <c r="AC373" s="512"/>
      <c r="AD373" s="512"/>
      <c r="AE373" s="512"/>
      <c r="AF373" s="512"/>
      <c r="AG373" s="512"/>
      <c r="AH373" s="512"/>
    </row>
    <row r="374" spans="1:34" s="501" customFormat="1" ht="14.1" customHeight="1">
      <c r="A374" s="427"/>
      <c r="B374" s="489" t="s">
        <v>13656</v>
      </c>
      <c r="C374" s="465"/>
      <c r="D374" s="510" t="s">
        <v>13657</v>
      </c>
      <c r="E374" s="491"/>
      <c r="F374" s="492">
        <f t="shared" si="26"/>
        <v>2441.8175999999999</v>
      </c>
      <c r="G374" s="492">
        <v>2441.8175999999999</v>
      </c>
      <c r="H374" s="492">
        <v>2819.1788999999999</v>
      </c>
      <c r="I374" s="492">
        <v>2291.3719999999998</v>
      </c>
      <c r="J374" s="492">
        <v>2400.6048999999998</v>
      </c>
      <c r="K374" s="492">
        <v>2564.739</v>
      </c>
      <c r="L374" s="492">
        <v>1854.3226</v>
      </c>
      <c r="M374" s="492">
        <v>1848.6787999999999</v>
      </c>
      <c r="N374" s="493">
        <v>1867.5499</v>
      </c>
      <c r="O374" s="508"/>
      <c r="P374" s="492">
        <v>2400.6048999999998</v>
      </c>
      <c r="Q374" s="492">
        <v>1867.5499</v>
      </c>
      <c r="R374" s="492">
        <v>888.88</v>
      </c>
      <c r="S374" s="492">
        <v>1777.76</v>
      </c>
      <c r="T374" s="492">
        <v>1777.76</v>
      </c>
      <c r="U374" s="500"/>
      <c r="V374" s="500"/>
      <c r="W374" s="500"/>
      <c r="X374" s="500"/>
      <c r="Y374" s="500"/>
      <c r="Z374" s="500"/>
      <c r="AA374" s="500"/>
      <c r="AB374" s="500"/>
      <c r="AC374" s="500"/>
      <c r="AD374" s="500"/>
      <c r="AE374" s="500"/>
      <c r="AF374" s="500"/>
      <c r="AG374" s="500"/>
      <c r="AH374" s="500"/>
    </row>
    <row r="375" spans="1:34" s="501" customFormat="1" ht="14.1" customHeight="1">
      <c r="A375" s="427"/>
      <c r="B375" s="489" t="s">
        <v>13658</v>
      </c>
      <c r="C375" s="465"/>
      <c r="D375" s="510" t="s">
        <v>13659</v>
      </c>
      <c r="E375" s="491"/>
      <c r="F375" s="492">
        <f>G375</f>
        <v>4256.2302</v>
      </c>
      <c r="G375" s="492">
        <v>4256.2302</v>
      </c>
      <c r="H375" s="492">
        <v>4829.6715999999997</v>
      </c>
      <c r="I375" s="492">
        <v>2991.3813</v>
      </c>
      <c r="J375" s="492">
        <v>3530.7103000000002</v>
      </c>
      <c r="K375" s="492">
        <v>4811.8539000000001</v>
      </c>
      <c r="L375" s="492">
        <v>2567.1313</v>
      </c>
      <c r="M375" s="492">
        <v>2969.7458000000001</v>
      </c>
      <c r="N375" s="493">
        <v>3410.0886999999998</v>
      </c>
      <c r="O375" s="508"/>
      <c r="P375" s="492">
        <v>3530.7103000000002</v>
      </c>
      <c r="Q375" s="492">
        <v>3410.0886999999998</v>
      </c>
      <c r="R375" s="492">
        <v>0</v>
      </c>
      <c r="S375" s="492">
        <v>888.88</v>
      </c>
      <c r="T375" s="492">
        <v>2666.64</v>
      </c>
      <c r="U375" s="500"/>
      <c r="V375" s="500"/>
      <c r="W375" s="500"/>
      <c r="X375" s="500"/>
      <c r="Y375" s="500"/>
      <c r="Z375" s="500"/>
      <c r="AA375" s="500"/>
      <c r="AB375" s="500"/>
      <c r="AC375" s="500"/>
      <c r="AD375" s="500"/>
      <c r="AE375" s="500"/>
      <c r="AF375" s="500"/>
      <c r="AG375" s="500"/>
      <c r="AH375" s="500"/>
    </row>
    <row r="376" spans="1:34" s="501" customFormat="1" ht="14.1" customHeight="1">
      <c r="A376" s="427"/>
      <c r="B376" s="489" t="s">
        <v>13660</v>
      </c>
      <c r="C376" s="465"/>
      <c r="D376" s="510" t="s">
        <v>13661</v>
      </c>
      <c r="E376" s="491"/>
      <c r="F376" s="492">
        <f>G376</f>
        <v>3529.6228999999998</v>
      </c>
      <c r="G376" s="492">
        <v>3529.6228999999998</v>
      </c>
      <c r="H376" s="492">
        <v>3723.9198999999999</v>
      </c>
      <c r="I376" s="492">
        <v>5265.2741999999998</v>
      </c>
      <c r="J376" s="492">
        <v>5901.7137000000002</v>
      </c>
      <c r="K376" s="492">
        <v>4268.9745000000003</v>
      </c>
      <c r="L376" s="492">
        <v>3924.4340000000002</v>
      </c>
      <c r="M376" s="492">
        <v>6715.8482000000004</v>
      </c>
      <c r="N376" s="493">
        <v>3960.1379000000002</v>
      </c>
      <c r="O376" s="508"/>
      <c r="P376" s="492">
        <v>5901.7137000000002</v>
      </c>
      <c r="Q376" s="492">
        <v>3960.1379000000002</v>
      </c>
      <c r="R376" s="492">
        <v>7307.0281999999997</v>
      </c>
      <c r="S376" s="492">
        <v>5531.1556</v>
      </c>
      <c r="T376" s="492">
        <v>4043.873</v>
      </c>
      <c r="U376" s="500"/>
      <c r="V376" s="500"/>
      <c r="W376" s="500"/>
      <c r="X376" s="500"/>
      <c r="Y376" s="500"/>
      <c r="Z376" s="500"/>
      <c r="AA376" s="500"/>
      <c r="AB376" s="500"/>
      <c r="AC376" s="500"/>
      <c r="AD376" s="500"/>
      <c r="AE376" s="500"/>
      <c r="AF376" s="500"/>
      <c r="AG376" s="500"/>
      <c r="AH376" s="500"/>
    </row>
    <row r="377" spans="1:34" s="501" customFormat="1" ht="14.1" customHeight="1">
      <c r="A377" s="427"/>
      <c r="B377" s="489" t="s">
        <v>13662</v>
      </c>
      <c r="C377" s="465"/>
      <c r="D377" s="510" t="s">
        <v>13663</v>
      </c>
      <c r="E377" s="491"/>
      <c r="F377" s="492">
        <f>G377</f>
        <v>673.16369999999995</v>
      </c>
      <c r="G377" s="492">
        <v>673.16369999999995</v>
      </c>
      <c r="H377" s="492">
        <v>1079.8030000000001</v>
      </c>
      <c r="I377" s="492">
        <v>1337.1941999999999</v>
      </c>
      <c r="J377" s="492">
        <v>2036.3296</v>
      </c>
      <c r="K377" s="492">
        <v>2135.7512000000002</v>
      </c>
      <c r="L377" s="492">
        <v>1852.9328</v>
      </c>
      <c r="M377" s="492">
        <v>1626.6714999999999</v>
      </c>
      <c r="N377" s="493">
        <v>1236.7461000000001</v>
      </c>
      <c r="O377" s="508"/>
      <c r="P377" s="492">
        <v>2036.3296</v>
      </c>
      <c r="Q377" s="492">
        <v>1236.7461000000001</v>
      </c>
      <c r="R377" s="492">
        <v>2332.0021999999999</v>
      </c>
      <c r="S377" s="492">
        <v>1293.7722000000001</v>
      </c>
      <c r="T377" s="492">
        <v>1447.5816</v>
      </c>
      <c r="U377" s="500"/>
      <c r="V377" s="500"/>
      <c r="W377" s="500"/>
      <c r="X377" s="500"/>
      <c r="Y377" s="500"/>
      <c r="Z377" s="500"/>
      <c r="AA377" s="500"/>
      <c r="AB377" s="500"/>
      <c r="AC377" s="500"/>
      <c r="AD377" s="500"/>
      <c r="AE377" s="500"/>
      <c r="AF377" s="500"/>
      <c r="AG377" s="500"/>
      <c r="AH377" s="500"/>
    </row>
    <row r="378" spans="1:34" s="15" customFormat="1" ht="14.1" customHeight="1">
      <c r="A378" s="427"/>
      <c r="F378" s="464"/>
      <c r="H378" s="464"/>
      <c r="I378" s="464"/>
      <c r="J378" s="464"/>
      <c r="K378" s="464"/>
      <c r="L378" s="464"/>
      <c r="M378" s="464"/>
      <c r="N378" s="464"/>
    </row>
    <row r="379" spans="1:34" s="15" customFormat="1" ht="14.1" customHeight="1">
      <c r="A379" s="427"/>
      <c r="F379" s="464"/>
      <c r="G379" s="513"/>
      <c r="H379" s="464"/>
      <c r="I379" s="464"/>
      <c r="J379" s="464"/>
      <c r="K379" s="464"/>
      <c r="L379" s="464"/>
      <c r="M379" s="464"/>
      <c r="N379" s="464"/>
      <c r="P379" s="507"/>
    </row>
    <row r="380" spans="1:34" s="15" customFormat="1" ht="14.1" customHeight="1">
      <c r="A380" s="427"/>
      <c r="B380" s="465"/>
      <c r="C380" s="465"/>
      <c r="D380" s="484" t="s">
        <v>13664</v>
      </c>
      <c r="E380" s="485"/>
      <c r="F380" s="486" t="s">
        <v>13586</v>
      </c>
      <c r="G380" s="487" t="e">
        <v>#NAME?</v>
      </c>
      <c r="H380" s="486" t="s">
        <v>13575</v>
      </c>
      <c r="I380" s="486" t="s">
        <v>13576</v>
      </c>
      <c r="J380" s="486" t="s">
        <v>13577</v>
      </c>
      <c r="K380" s="486" t="s">
        <v>13578</v>
      </c>
      <c r="L380" s="486" t="s">
        <v>13579</v>
      </c>
      <c r="M380" s="486" t="s">
        <v>13580</v>
      </c>
      <c r="N380" s="486" t="s">
        <v>13581</v>
      </c>
      <c r="O380" s="488"/>
      <c r="P380" s="487" t="e">
        <v>#NAME?</v>
      </c>
      <c r="Q380" s="486" t="s">
        <v>13587</v>
      </c>
      <c r="R380" s="486" t="s">
        <v>13588</v>
      </c>
      <c r="S380" s="486" t="s">
        <v>13589</v>
      </c>
      <c r="T380" s="486" t="s">
        <v>13590</v>
      </c>
      <c r="U380" s="488"/>
      <c r="V380" s="488"/>
      <c r="W380" s="488"/>
      <c r="X380" s="488"/>
      <c r="Y380" s="488"/>
      <c r="Z380" s="488"/>
      <c r="AA380" s="488"/>
      <c r="AB380" s="488"/>
      <c r="AC380" s="488"/>
      <c r="AD380" s="488"/>
      <c r="AE380" s="488"/>
      <c r="AF380" s="488"/>
      <c r="AG380" s="488"/>
      <c r="AH380" s="488"/>
    </row>
    <row r="381" spans="1:34" s="15" customFormat="1" ht="14.1" customHeight="1">
      <c r="A381" s="427"/>
      <c r="B381" s="489" t="s">
        <v>13665</v>
      </c>
      <c r="C381" s="489" t="s">
        <v>13666</v>
      </c>
      <c r="D381" s="428" t="s">
        <v>13611</v>
      </c>
      <c r="F381" s="495" t="str">
        <f ca="1">IF(ISNUMBER(_xll.BDP(D328, C381,"EQY_CONSOLIDATED="&amp;E341)),_xll.BDP(D328, C381,"EQY_CONSOLIDATED="&amp;E341), "-")</f>
        <v>-</v>
      </c>
      <c r="G381" s="495">
        <v>1524.566</v>
      </c>
      <c r="H381" s="495">
        <v>1342.5209</v>
      </c>
      <c r="I381" s="495">
        <v>1008.9614</v>
      </c>
      <c r="J381" s="495">
        <v>3044.4747000000002</v>
      </c>
      <c r="K381" s="495">
        <v>945.97349999999994</v>
      </c>
      <c r="L381" s="495">
        <v>2509.9167000000002</v>
      </c>
      <c r="M381" s="495">
        <v>461.59949999999998</v>
      </c>
      <c r="N381" s="495">
        <v>2190.5553</v>
      </c>
      <c r="O381" s="508"/>
      <c r="P381" s="495">
        <v>6587.1666999999998</v>
      </c>
      <c r="Q381" s="495">
        <v>7078.7626</v>
      </c>
      <c r="R381" s="495">
        <v>-146.5128</v>
      </c>
      <c r="S381" s="495">
        <v>3823.1012000000001</v>
      </c>
      <c r="T381" s="495">
        <v>4278.5181000000002</v>
      </c>
      <c r="U381" s="496"/>
      <c r="V381" s="496"/>
      <c r="W381" s="496"/>
      <c r="X381" s="496"/>
      <c r="Y381" s="496"/>
      <c r="Z381" s="496"/>
      <c r="AA381" s="496"/>
      <c r="AB381" s="496"/>
      <c r="AC381" s="496"/>
      <c r="AD381" s="496"/>
      <c r="AE381" s="496"/>
      <c r="AF381" s="496"/>
      <c r="AG381" s="496"/>
      <c r="AH381" s="496"/>
    </row>
    <row r="382" spans="1:34" s="15" customFormat="1" ht="14.1" customHeight="1">
      <c r="A382" s="427"/>
      <c r="B382" s="489" t="s">
        <v>13667</v>
      </c>
      <c r="C382" s="489" t="s">
        <v>13668</v>
      </c>
      <c r="D382" s="490" t="s">
        <v>13669</v>
      </c>
      <c r="E382" s="491"/>
      <c r="F382" s="492" t="str">
        <f ca="1">IF(ISNUMBER(_xll.BDP(D328, C382,"EQY_CONSOLIDATED="&amp;E341)),_xll.BDP(D328, C382,"EQY_CONSOLIDATED="&amp;E341), "-")</f>
        <v>-</v>
      </c>
      <c r="G382" s="492">
        <v>534.45299999999997</v>
      </c>
      <c r="H382" s="492">
        <v>534.46199999999999</v>
      </c>
      <c r="I382" s="492">
        <v>442.00970000000001</v>
      </c>
      <c r="J382" s="492">
        <v>434.28140000000002</v>
      </c>
      <c r="K382" s="492">
        <v>370.28219999999999</v>
      </c>
      <c r="L382" s="492">
        <v>332.5976</v>
      </c>
      <c r="M382" s="492">
        <v>335.82670000000002</v>
      </c>
      <c r="N382" s="493">
        <v>392.64949999999999</v>
      </c>
      <c r="O382" s="514"/>
      <c r="P382" s="492">
        <v>1472.9879000000001</v>
      </c>
      <c r="Q382" s="492">
        <v>1489.3869</v>
      </c>
      <c r="R382" s="492">
        <v>525.39189999999996</v>
      </c>
      <c r="S382" s="492">
        <v>448.47</v>
      </c>
      <c r="T382" s="492">
        <v>396.6968</v>
      </c>
      <c r="U382" s="496"/>
      <c r="V382" s="496"/>
      <c r="W382" s="496"/>
      <c r="X382" s="496"/>
      <c r="Y382" s="496"/>
      <c r="Z382" s="496"/>
      <c r="AA382" s="496"/>
      <c r="AB382" s="496"/>
      <c r="AC382" s="496"/>
      <c r="AD382" s="496"/>
      <c r="AE382" s="496"/>
      <c r="AF382" s="496"/>
      <c r="AG382" s="496"/>
      <c r="AH382" s="496"/>
    </row>
    <row r="383" spans="1:34" s="15" customFormat="1" ht="14.1" customHeight="1">
      <c r="A383" s="427"/>
      <c r="B383" s="489" t="s">
        <v>13670</v>
      </c>
      <c r="C383" s="489" t="s">
        <v>13671</v>
      </c>
      <c r="D383" s="428" t="s">
        <v>13672</v>
      </c>
      <c r="F383" s="495" t="str">
        <f ca="1">IF(ISNUMBER(_xll.BDP(D328, C383,"EQY_CONSOLIDATED="&amp;E341)),_xll.BDP(D328, C383,"EQY_CONSOLIDATED="&amp;E341), "-")</f>
        <v>-</v>
      </c>
      <c r="G383" s="495">
        <v>1507.4041</v>
      </c>
      <c r="H383" s="495">
        <v>-784.40329999999994</v>
      </c>
      <c r="I383" s="495">
        <v>2391.8051</v>
      </c>
      <c r="J383" s="495">
        <v>-820.91010000000006</v>
      </c>
      <c r="K383" s="495">
        <v>-60.5319</v>
      </c>
      <c r="L383" s="495">
        <v>1052.8687</v>
      </c>
      <c r="M383" s="495">
        <v>-3565.5421999999999</v>
      </c>
      <c r="N383" s="495">
        <v>6357.2569000000003</v>
      </c>
      <c r="O383" s="508"/>
      <c r="P383" s="495">
        <v>-3394.1154999999999</v>
      </c>
      <c r="Q383" s="495">
        <v>6118.8127999999997</v>
      </c>
      <c r="R383" s="495">
        <v>-1946.7933</v>
      </c>
      <c r="S383" s="495">
        <v>20.477499999999999</v>
      </c>
      <c r="T383" s="495">
        <v>-804.47180000000003</v>
      </c>
      <c r="U383" s="496"/>
      <c r="V383" s="496"/>
      <c r="W383" s="496"/>
      <c r="X383" s="496"/>
      <c r="Y383" s="496"/>
      <c r="Z383" s="496"/>
      <c r="AA383" s="496"/>
      <c r="AB383" s="496"/>
      <c r="AC383" s="496"/>
      <c r="AD383" s="496"/>
      <c r="AE383" s="496"/>
      <c r="AF383" s="496"/>
      <c r="AG383" s="496"/>
      <c r="AH383" s="496"/>
    </row>
    <row r="384" spans="1:34" s="15" customFormat="1" ht="14.1" customHeight="1">
      <c r="A384" s="427"/>
      <c r="B384" s="489" t="s">
        <v>13673</v>
      </c>
      <c r="C384" s="489" t="s">
        <v>13674</v>
      </c>
      <c r="D384" s="428" t="s">
        <v>13675</v>
      </c>
      <c r="F384" s="495" t="str">
        <f ca="1">IF(ISNUMBER(_xll.BDP(D328, C384,"EQY_CONSOLIDATED="&amp;E341)),_xll.BDP(D328, C384,"EQY_CONSOLIDATED="&amp;E341), "-")</f>
        <v>-</v>
      </c>
      <c r="G384" s="495">
        <v>1299.4083000000001</v>
      </c>
      <c r="H384" s="495">
        <v>1650.8994</v>
      </c>
      <c r="I384" s="495">
        <v>-677.52340000000004</v>
      </c>
      <c r="J384" s="495">
        <v>5255.5550999999996</v>
      </c>
      <c r="K384" s="495">
        <v>1374.5309999999999</v>
      </c>
      <c r="L384" s="495">
        <v>1174.6566</v>
      </c>
      <c r="M384" s="495">
        <v>6409.1198000000004</v>
      </c>
      <c r="N384" s="495">
        <v>2788.9407999999999</v>
      </c>
      <c r="O384" s="508"/>
      <c r="P384" s="495">
        <v>14213.8626</v>
      </c>
      <c r="Q384" s="495">
        <v>2263.5201000000002</v>
      </c>
      <c r="R384" s="495">
        <v>-672.67740000000003</v>
      </c>
      <c r="S384" s="495">
        <v>4647.6647000000003</v>
      </c>
      <c r="T384" s="495">
        <v>4758.6638999999996</v>
      </c>
      <c r="U384" s="496"/>
      <c r="V384" s="496"/>
      <c r="W384" s="496"/>
      <c r="X384" s="496"/>
      <c r="Y384" s="496"/>
      <c r="Z384" s="496"/>
      <c r="AA384" s="496"/>
      <c r="AB384" s="496"/>
      <c r="AC384" s="496"/>
      <c r="AD384" s="496"/>
      <c r="AE384" s="496"/>
      <c r="AF384" s="496"/>
      <c r="AG384" s="496"/>
      <c r="AH384" s="496"/>
    </row>
    <row r="385" spans="1:34" s="15" customFormat="1" ht="14.1" customHeight="1">
      <c r="A385" s="427"/>
      <c r="B385" s="489" t="s">
        <v>13676</v>
      </c>
      <c r="C385" s="489" t="s">
        <v>13677</v>
      </c>
      <c r="D385" s="428" t="s">
        <v>13678</v>
      </c>
      <c r="F385" s="495" t="str">
        <f ca="1">IF(ISNUMBER(_xll.BDP(D328, C385,"EQY_CONSOLIDATED="&amp;E341)),_xll.BDP(D328, C385,"EQY_CONSOLIDATED="&amp;E341), "-")</f>
        <v>-</v>
      </c>
      <c r="G385" s="495">
        <v>-25.173300000000001</v>
      </c>
      <c r="H385" s="495">
        <v>-1204.7661000000001</v>
      </c>
      <c r="I385" s="495">
        <v>-682.98839999999996</v>
      </c>
      <c r="J385" s="495">
        <v>-558.07600000000002</v>
      </c>
      <c r="K385" s="495">
        <v>-25.8887</v>
      </c>
      <c r="L385" s="495">
        <v>-99.221999999999994</v>
      </c>
      <c r="M385" s="495">
        <v>-354.34309999999999</v>
      </c>
      <c r="N385" s="495">
        <v>-26.4682</v>
      </c>
      <c r="O385" s="508"/>
      <c r="P385" s="495">
        <v>-1037.5298</v>
      </c>
      <c r="Q385" s="495">
        <v>-242.86920000000001</v>
      </c>
      <c r="R385" s="495">
        <v>-58.875999999999998</v>
      </c>
      <c r="S385" s="495">
        <v>-541.90530000000001</v>
      </c>
      <c r="T385" s="495">
        <v>-836.3048</v>
      </c>
      <c r="U385" s="496"/>
      <c r="V385" s="496"/>
      <c r="W385" s="496"/>
      <c r="X385" s="496"/>
      <c r="Y385" s="496"/>
      <c r="Z385" s="496"/>
      <c r="AA385" s="496"/>
      <c r="AB385" s="496"/>
      <c r="AC385" s="496"/>
      <c r="AD385" s="496"/>
      <c r="AE385" s="496"/>
      <c r="AF385" s="496"/>
      <c r="AG385" s="496"/>
      <c r="AH385" s="496"/>
    </row>
    <row r="386" spans="1:34" s="15" customFormat="1" ht="14.1" customHeight="1">
      <c r="A386" s="427"/>
      <c r="B386" s="489" t="s">
        <v>13679</v>
      </c>
      <c r="C386" s="489" t="s">
        <v>13680</v>
      </c>
      <c r="D386" s="428" t="s">
        <v>13681</v>
      </c>
      <c r="F386" s="495" t="str">
        <f ca="1">IF(ISNUMBER(_xll.BDP(D328, C386,"EQY_CONSOLIDATED="&amp;E341)),_xll.BDP(D328, C386,"EQY_CONSOLIDATED="&amp;E341), "-")</f>
        <v>-</v>
      </c>
      <c r="G386" s="495">
        <v>243.02780000000001</v>
      </c>
      <c r="H386" s="495">
        <v>-897.31410000000005</v>
      </c>
      <c r="I386" s="495">
        <v>-807.43989999999997</v>
      </c>
      <c r="J386" s="495">
        <v>-2633.64</v>
      </c>
      <c r="K386" s="495">
        <v>-4500.1351000000004</v>
      </c>
      <c r="L386" s="495">
        <v>3430.6451999999999</v>
      </c>
      <c r="M386" s="495">
        <v>-3614.3588</v>
      </c>
      <c r="N386" s="495">
        <v>-429.48360000000002</v>
      </c>
      <c r="O386" s="508"/>
      <c r="P386" s="495">
        <v>-7317.4886999999999</v>
      </c>
      <c r="Q386" s="495">
        <v>-2464.5884000000001</v>
      </c>
      <c r="R386" s="495">
        <v>-2110.3132000000001</v>
      </c>
      <c r="S386" s="495">
        <v>368.97390000000001</v>
      </c>
      <c r="T386" s="495">
        <v>-2702.7944000000002</v>
      </c>
      <c r="U386" s="496"/>
      <c r="V386" s="496"/>
      <c r="W386" s="496"/>
      <c r="X386" s="496"/>
      <c r="Y386" s="496"/>
      <c r="Z386" s="496"/>
      <c r="AA386" s="496"/>
      <c r="AB386" s="496"/>
      <c r="AC386" s="496"/>
      <c r="AD386" s="496"/>
      <c r="AE386" s="496"/>
      <c r="AF386" s="496"/>
      <c r="AG386" s="496"/>
      <c r="AH386" s="496"/>
    </row>
    <row r="387" spans="1:34" s="516" customFormat="1" ht="14.1" customHeight="1">
      <c r="A387" s="427"/>
      <c r="B387" s="489" t="s">
        <v>13682</v>
      </c>
      <c r="C387" s="489" t="s">
        <v>13683</v>
      </c>
      <c r="D387" s="428" t="s">
        <v>13684</v>
      </c>
      <c r="E387" s="15"/>
      <c r="F387" s="495" t="str">
        <f ca="1">IF(ISNUMBER(_xll.BDP(D328, C387,"EQY_CONSOLIDATED="&amp;E341)),_xll.BDP(D328, C387,"EQY_CONSOLIDATED="&amp;E341), "-")</f>
        <v>-</v>
      </c>
      <c r="G387" s="495">
        <v>-651.06309999999996</v>
      </c>
      <c r="H387" s="495">
        <v>-1522.6695999999999</v>
      </c>
      <c r="I387" s="495">
        <v>-598.84190000000001</v>
      </c>
      <c r="J387" s="495">
        <v>-713.26440000000002</v>
      </c>
      <c r="K387" s="495">
        <v>2281.8886000000002</v>
      </c>
      <c r="L387" s="495">
        <v>-1414.0066999999999</v>
      </c>
      <c r="M387" s="495">
        <v>-463.10309999999998</v>
      </c>
      <c r="N387" s="495">
        <v>-2560.3694</v>
      </c>
      <c r="O387" s="508"/>
      <c r="P387" s="495">
        <v>-308.48559999999998</v>
      </c>
      <c r="Q387" s="495">
        <v>758.66150000000005</v>
      </c>
      <c r="R387" s="495">
        <v>-1771.5962</v>
      </c>
      <c r="S387" s="495">
        <v>-3977.6923999999999</v>
      </c>
      <c r="T387" s="495">
        <v>-2477.1642000000002</v>
      </c>
      <c r="U387" s="515"/>
      <c r="V387" s="515"/>
      <c r="W387" s="515"/>
      <c r="X387" s="515"/>
      <c r="Y387" s="515"/>
      <c r="Z387" s="515"/>
      <c r="AA387" s="515"/>
      <c r="AB387" s="515"/>
      <c r="AC387" s="515"/>
      <c r="AD387" s="515"/>
      <c r="AE387" s="515"/>
      <c r="AF387" s="515"/>
      <c r="AG387" s="515"/>
      <c r="AH387" s="515"/>
    </row>
    <row r="388" spans="1:34" s="516" customFormat="1" ht="14.1" customHeight="1">
      <c r="A388" s="427"/>
      <c r="B388" s="489" t="s">
        <v>13685</v>
      </c>
      <c r="C388" s="489" t="s">
        <v>13686</v>
      </c>
      <c r="D388" s="428" t="s">
        <v>13687</v>
      </c>
      <c r="E388" s="15"/>
      <c r="F388" s="495" t="str">
        <f ca="1">IF(ISNUMBER(_xll.BDP(D328, C388,"EQY_CONSOLIDATED="&amp;E341)),_xll.BDP(D328, C388,"EQY_CONSOLIDATED="&amp;E341), "-")</f>
        <v>-</v>
      </c>
      <c r="G388" s="495">
        <v>891.37300000000005</v>
      </c>
      <c r="H388" s="495">
        <v>-769.08439999999996</v>
      </c>
      <c r="I388" s="495">
        <v>-2083.8051999999998</v>
      </c>
      <c r="J388" s="495">
        <v>1908.6507999999999</v>
      </c>
      <c r="K388" s="495">
        <v>-843.71550000000002</v>
      </c>
      <c r="L388" s="495">
        <v>3191.2950000000001</v>
      </c>
      <c r="M388" s="495">
        <v>2331.6579000000002</v>
      </c>
      <c r="N388" s="495">
        <v>-200.91220000000001</v>
      </c>
      <c r="O388" s="508"/>
      <c r="P388" s="495">
        <v>6587.8882000000003</v>
      </c>
      <c r="Q388" s="495">
        <v>557.59320000000002</v>
      </c>
      <c r="R388" s="495">
        <v>-4554.5869000000002</v>
      </c>
      <c r="S388" s="495">
        <v>1038.9462000000001</v>
      </c>
      <c r="T388" s="495">
        <v>-421.29469999999998</v>
      </c>
      <c r="U388" s="515"/>
      <c r="V388" s="515"/>
      <c r="W388" s="515"/>
      <c r="X388" s="515"/>
      <c r="Y388" s="515"/>
      <c r="Z388" s="515"/>
      <c r="AA388" s="515"/>
      <c r="AB388" s="515"/>
      <c r="AC388" s="515"/>
      <c r="AD388" s="515"/>
      <c r="AE388" s="515"/>
      <c r="AF388" s="515"/>
      <c r="AG388" s="515"/>
      <c r="AH388" s="515"/>
    </row>
    <row r="389" spans="1:34" s="516" customFormat="1" ht="14.1" customHeight="1">
      <c r="A389" s="427"/>
      <c r="B389" s="489" t="s">
        <v>13688</v>
      </c>
      <c r="C389" s="489" t="s">
        <v>13689</v>
      </c>
      <c r="D389" s="428" t="s">
        <v>13690</v>
      </c>
      <c r="E389" s="15"/>
      <c r="F389" s="495" t="str">
        <f ca="1">IF(ISNUMBER(_xll.BDP(D328, C389,"EQY_CONSOLIDATED="&amp;E341)),_xll.BDP(D328, C389,"EQY_CONSOLIDATED="&amp;E341), "-")</f>
        <v>-</v>
      </c>
      <c r="G389" s="495">
        <v>1274.2349999999999</v>
      </c>
      <c r="H389" s="495">
        <v>446.13330000000002</v>
      </c>
      <c r="I389" s="495">
        <v>-1360.5118</v>
      </c>
      <c r="J389" s="495">
        <v>4697.4790999999996</v>
      </c>
      <c r="K389" s="495">
        <v>1348.6423</v>
      </c>
      <c r="L389" s="495">
        <v>1075.4346</v>
      </c>
      <c r="M389" s="495">
        <v>6054.7767999999996</v>
      </c>
      <c r="N389" s="495">
        <v>2762.4726999999998</v>
      </c>
      <c r="O389" s="508"/>
      <c r="P389" s="495">
        <v>13176.3328</v>
      </c>
      <c r="Q389" s="495">
        <v>2020.6509000000001</v>
      </c>
      <c r="R389" s="495">
        <v>-731.55340000000001</v>
      </c>
      <c r="S389" s="495">
        <v>4105.7593999999999</v>
      </c>
      <c r="T389" s="495">
        <v>3922.3591000000001</v>
      </c>
      <c r="U389" s="515"/>
      <c r="V389" s="515"/>
      <c r="W389" s="515"/>
      <c r="X389" s="515"/>
      <c r="Y389" s="515"/>
      <c r="Z389" s="515"/>
      <c r="AA389" s="515"/>
      <c r="AB389" s="515"/>
      <c r="AC389" s="515"/>
      <c r="AD389" s="515"/>
      <c r="AE389" s="515"/>
      <c r="AF389" s="515"/>
      <c r="AG389" s="515"/>
      <c r="AH389" s="515"/>
    </row>
    <row r="390" spans="1:34" s="15" customFormat="1" ht="14.1" customHeight="1">
      <c r="A390" s="427"/>
      <c r="B390" s="489" t="s">
        <v>13691</v>
      </c>
      <c r="C390" s="489" t="s">
        <v>13692</v>
      </c>
      <c r="D390" s="428" t="s">
        <v>13693</v>
      </c>
      <c r="F390" s="495" t="str">
        <f ca="1">IF(ISNUMBER(_xll.BDP(D328, C390,"EQY_CONSOLIDATED="&amp;E341)),_xll.BDP(D328, C390,"EQY_CONSOLIDATED="&amp;E341), "-")</f>
        <v>-</v>
      </c>
      <c r="G390" s="495">
        <v>77.429400000000001</v>
      </c>
      <c r="H390" s="495">
        <v>27.1111</v>
      </c>
      <c r="I390" s="495">
        <v>-82.7226</v>
      </c>
      <c r="J390" s="495">
        <v>285.61880000000002</v>
      </c>
      <c r="K390" s="495">
        <v>82.000900000000001</v>
      </c>
      <c r="L390" s="495">
        <v>65.389200000000002</v>
      </c>
      <c r="M390" s="495">
        <v>368.14600000000002</v>
      </c>
      <c r="N390" s="495">
        <v>167.96549999999999</v>
      </c>
      <c r="O390" s="508"/>
      <c r="P390" s="495">
        <v>801.15499999999997</v>
      </c>
      <c r="Q390" s="495">
        <v>122.8608</v>
      </c>
      <c r="R390" s="495">
        <v>-44.4803</v>
      </c>
      <c r="S390" s="495">
        <v>249.64070000000001</v>
      </c>
      <c r="T390" s="495">
        <v>238.48949999999999</v>
      </c>
      <c r="U390" s="500"/>
      <c r="V390" s="500"/>
      <c r="W390" s="500"/>
      <c r="X390" s="500"/>
      <c r="Y390" s="500"/>
      <c r="Z390" s="500"/>
      <c r="AA390" s="500"/>
      <c r="AB390" s="500"/>
      <c r="AC390" s="500"/>
      <c r="AD390" s="500"/>
      <c r="AE390" s="500"/>
      <c r="AF390" s="500"/>
      <c r="AG390" s="500"/>
      <c r="AH390" s="500"/>
    </row>
    <row r="391" spans="1:34" s="15" customFormat="1" ht="14.1" customHeight="1">
      <c r="A391" s="427"/>
      <c r="B391" s="489" t="s">
        <v>13694</v>
      </c>
      <c r="C391" s="489" t="s">
        <v>13694</v>
      </c>
      <c r="D391" s="428" t="s">
        <v>13695</v>
      </c>
      <c r="F391" s="495" t="str">
        <f ca="1">IF(ISNUMBER(_xll.BDP(D328, C391,"EQY_CONSOLIDATED="&amp;E341)),_xll.BDP(D328, C391,"EQY_CONSOLIDATED="&amp;E341), "-")</f>
        <v>-</v>
      </c>
      <c r="G391" s="495">
        <v>307.43680000000001</v>
      </c>
      <c r="H391" s="495">
        <v>312.00830000000002</v>
      </c>
      <c r="I391" s="495">
        <v>350.28629999999998</v>
      </c>
      <c r="J391" s="495">
        <v>801.15499999999997</v>
      </c>
      <c r="K391" s="495">
        <v>683.50160000000005</v>
      </c>
      <c r="L391" s="495">
        <v>443.76429999999999</v>
      </c>
      <c r="M391" s="495">
        <v>373.8073</v>
      </c>
      <c r="N391" s="495">
        <v>122.8608</v>
      </c>
      <c r="O391" s="508"/>
      <c r="P391" s="495">
        <v>801.15499999999997</v>
      </c>
      <c r="Q391" s="495">
        <v>122.8608</v>
      </c>
      <c r="R391" s="495">
        <v>-44.4803</v>
      </c>
      <c r="S391" s="495">
        <v>249.64070000000001</v>
      </c>
      <c r="T391" s="495">
        <v>238.48949999999999</v>
      </c>
      <c r="U391" s="500"/>
      <c r="V391" s="500"/>
      <c r="W391" s="500"/>
      <c r="X391" s="500"/>
      <c r="Y391" s="500"/>
      <c r="Z391" s="500"/>
      <c r="AA391" s="500"/>
      <c r="AB391" s="500"/>
      <c r="AC391" s="500"/>
      <c r="AD391" s="500"/>
      <c r="AE391" s="500"/>
      <c r="AF391" s="500"/>
      <c r="AG391" s="500"/>
      <c r="AH391" s="500"/>
    </row>
    <row r="392" spans="1:34" s="15" customFormat="1" ht="14.1" customHeight="1">
      <c r="A392" s="427"/>
      <c r="B392" s="489" t="s">
        <v>13696</v>
      </c>
      <c r="C392" s="489" t="s">
        <v>13697</v>
      </c>
      <c r="D392" s="517" t="s">
        <v>13698</v>
      </c>
      <c r="E392" s="518"/>
      <c r="F392" s="519" t="str">
        <f ca="1">IF(ISNUMBER(_xll.BDP(D328, C392,"EQY_CONSOLIDATED="&amp;E341)),_xll.BDP(D328, C392,"EQY_CONSOLIDATED="&amp;E341), "-")</f>
        <v>-</v>
      </c>
      <c r="G392" s="519">
        <v>78.959100000000007</v>
      </c>
      <c r="H392" s="519">
        <v>100.3237</v>
      </c>
      <c r="I392" s="519">
        <v>-41.1952</v>
      </c>
      <c r="J392" s="519">
        <v>319.55130000000003</v>
      </c>
      <c r="K392" s="519">
        <v>83.575000000000003</v>
      </c>
      <c r="L392" s="519">
        <v>71.4221</v>
      </c>
      <c r="M392" s="519">
        <v>389.69099999999997</v>
      </c>
      <c r="N392" s="520">
        <v>169.57480000000001</v>
      </c>
      <c r="O392" s="521"/>
      <c r="P392" s="519">
        <v>864.23940000000005</v>
      </c>
      <c r="Q392" s="519">
        <v>137.62790000000001</v>
      </c>
      <c r="R392" s="520">
        <v>-40.900500000000001</v>
      </c>
      <c r="S392" s="520">
        <v>282.58999999999997</v>
      </c>
      <c r="T392" s="520">
        <v>289.339</v>
      </c>
    </row>
    <row r="393" spans="1:34" s="15" customFormat="1" ht="14.1" customHeight="1">
      <c r="A393" s="522"/>
    </row>
    <row r="394" spans="1:34" s="15" customFormat="1" ht="14.1" customHeight="1" thickBot="1">
      <c r="A394" s="522"/>
    </row>
    <row r="395" spans="1:34" s="15" customFormat="1" ht="14.1" customHeight="1" thickBot="1">
      <c r="A395" s="522">
        <f>A328+1</f>
        <v>6</v>
      </c>
      <c r="C395" s="15">
        <f>C328+1</f>
        <v>6</v>
      </c>
      <c r="D395" s="459" t="str">
        <f ca="1">OFFSET(Company!$C$9,BB_Financials!A395-1,0)</f>
        <v>036420 KS EQUITY</v>
      </c>
      <c r="E395" s="460" t="e">
        <f ca="1">_xll.BDP(D395, "NAME")</f>
        <v>#NAME?</v>
      </c>
    </row>
    <row r="396" spans="1:34" s="15" customFormat="1" ht="14.1" customHeight="1">
      <c r="A396" s="427"/>
    </row>
    <row r="397" spans="1:34" s="15" customFormat="1" ht="14.1" customHeight="1">
      <c r="A397" s="427"/>
      <c r="D397" s="430"/>
      <c r="E397" s="428"/>
    </row>
    <row r="398" spans="1:34" s="428" customFormat="1" ht="14.1" customHeight="1">
      <c r="A398" s="429"/>
      <c r="E398" s="461" t="s">
        <v>13413</v>
      </c>
      <c r="F398" s="461" t="s">
        <v>13562</v>
      </c>
      <c r="G398" s="461" t="s">
        <v>13563</v>
      </c>
    </row>
    <row r="399" spans="1:34" s="15" customFormat="1" ht="14.1" customHeight="1">
      <c r="A399" s="427"/>
      <c r="D399" s="460" t="s">
        <v>13573</v>
      </c>
      <c r="E399" s="462">
        <f>F441+F442</f>
        <v>19254.655899999998</v>
      </c>
      <c r="F399" s="463">
        <f>F438+F439</f>
        <v>105019.628</v>
      </c>
      <c r="G399" s="462">
        <f>F433</f>
        <v>154821.3965</v>
      </c>
    </row>
    <row r="400" spans="1:34" s="15" customFormat="1" ht="14.1" customHeight="1">
      <c r="A400" s="427"/>
      <c r="B400" s="464"/>
      <c r="C400" s="465"/>
      <c r="D400" s="460" t="e">
        <f>"Annual: "&amp;P426</f>
        <v>#NAME?</v>
      </c>
      <c r="E400" s="462">
        <f>P441+P442</f>
        <v>22843.805899999999</v>
      </c>
      <c r="F400" s="463">
        <f>P438+P439</f>
        <v>22326.873</v>
      </c>
      <c r="G400" s="462">
        <f>P433</f>
        <v>130243.23820000001</v>
      </c>
    </row>
    <row r="401" spans="1:34" s="15" customFormat="1" ht="14.1" customHeight="1">
      <c r="A401" s="427"/>
      <c r="B401" s="464"/>
      <c r="C401" s="465"/>
      <c r="E401" s="466"/>
    </row>
    <row r="402" spans="1:34" s="15" customFormat="1" ht="14.1" customHeight="1">
      <c r="A402" s="427"/>
      <c r="B402" s="464"/>
      <c r="C402" s="465"/>
      <c r="D402" s="428"/>
      <c r="E402" s="461" t="s">
        <v>13564</v>
      </c>
      <c r="F402" s="461" t="s">
        <v>13565</v>
      </c>
      <c r="G402" s="461" t="s">
        <v>13566</v>
      </c>
      <c r="H402" s="461" t="s">
        <v>13567</v>
      </c>
    </row>
    <row r="403" spans="1:34" s="15" customFormat="1" ht="14.1" customHeight="1">
      <c r="A403" s="427"/>
      <c r="B403" s="464"/>
      <c r="C403" s="465"/>
      <c r="D403" s="460" t="s">
        <v>13574</v>
      </c>
      <c r="E403" s="462" t="str">
        <f ca="1">F412</f>
        <v>-</v>
      </c>
      <c r="F403" s="462" t="str">
        <f ca="1">F415</f>
        <v>-</v>
      </c>
      <c r="G403" s="462" t="str">
        <f ca="1">F419</f>
        <v>-</v>
      </c>
      <c r="H403" s="462" t="str">
        <f ca="1">F418</f>
        <v>-</v>
      </c>
    </row>
    <row r="404" spans="1:34" s="15" customFormat="1" ht="14.1" customHeight="1">
      <c r="A404" s="427"/>
      <c r="B404" s="464"/>
      <c r="C404" s="465"/>
      <c r="D404" s="460" t="e">
        <f>"Annual: "&amp;P411</f>
        <v>#NAME?</v>
      </c>
      <c r="E404" s="462">
        <f>P412</f>
        <v>195855.07550000001</v>
      </c>
      <c r="F404" s="462">
        <f>P415</f>
        <v>8763.5977000000003</v>
      </c>
      <c r="G404" s="462">
        <f>P419</f>
        <v>16584.200700000001</v>
      </c>
      <c r="H404" s="462">
        <f>P418</f>
        <v>-8184.3618999999999</v>
      </c>
    </row>
    <row r="405" spans="1:34" s="15" customFormat="1" ht="14.1" customHeight="1">
      <c r="A405" s="427"/>
      <c r="B405" s="464"/>
      <c r="C405" s="465"/>
      <c r="E405" s="464" t="b">
        <f ca="1">F419=G419+H419+I419+J419</f>
        <v>0</v>
      </c>
    </row>
    <row r="406" spans="1:34" s="15" customFormat="1" ht="14.1" customHeight="1">
      <c r="A406" s="427"/>
      <c r="B406" s="464"/>
      <c r="C406" s="465"/>
      <c r="E406" s="464" t="e">
        <f ca="1">_xll.BDP(D395,"EQY_RECENT_QT_END")</f>
        <v>#NAME?</v>
      </c>
      <c r="F406" s="430"/>
      <c r="G406" s="430"/>
      <c r="H406" s="430"/>
      <c r="I406" s="430"/>
      <c r="J406" s="430"/>
      <c r="K406" s="430"/>
      <c r="L406" s="430"/>
      <c r="M406" s="430"/>
      <c r="N406" s="430"/>
      <c r="O406" s="430"/>
      <c r="P406" s="430"/>
    </row>
    <row r="407" spans="1:34" s="25" customFormat="1" ht="14.1" customHeight="1">
      <c r="A407" s="429"/>
      <c r="D407" s="428" t="s">
        <v>13573</v>
      </c>
      <c r="E407" s="467" t="e">
        <f>G411</f>
        <v>#NAME?</v>
      </c>
      <c r="F407" s="468" t="e">
        <v>#NAME?</v>
      </c>
      <c r="G407" s="469" t="s">
        <v>13575</v>
      </c>
      <c r="H407" s="469" t="s">
        <v>13576</v>
      </c>
      <c r="I407" s="469" t="s">
        <v>13577</v>
      </c>
      <c r="J407" s="469" t="s">
        <v>13578</v>
      </c>
      <c r="K407" s="469" t="s">
        <v>13579</v>
      </c>
      <c r="L407" s="469" t="s">
        <v>13580</v>
      </c>
      <c r="M407" s="469" t="s">
        <v>13581</v>
      </c>
      <c r="N407" s="15"/>
      <c r="P407" s="470"/>
    </row>
    <row r="408" spans="1:34" s="25" customFormat="1" ht="14.1" customHeight="1">
      <c r="A408" s="429"/>
      <c r="B408" s="471"/>
      <c r="C408" s="471"/>
      <c r="D408" s="428" t="s">
        <v>13582</v>
      </c>
      <c r="E408" s="472" t="str">
        <f>IF(ISNUMBER(F408),"N","Y")</f>
        <v>N</v>
      </c>
      <c r="F408" s="473">
        <v>43414.956299999998</v>
      </c>
      <c r="G408" s="474">
        <v>39596.409099999997</v>
      </c>
      <c r="H408" s="475">
        <v>41134.436999999998</v>
      </c>
      <c r="I408" s="475">
        <v>48764.940600000002</v>
      </c>
      <c r="J408" s="475">
        <v>46835.784899999999</v>
      </c>
      <c r="K408" s="475">
        <v>46635.354899999998</v>
      </c>
      <c r="L408" s="475">
        <v>53618.9951</v>
      </c>
      <c r="M408" s="475">
        <v>61750.785499999998</v>
      </c>
      <c r="N408" s="476"/>
      <c r="P408" s="476"/>
    </row>
    <row r="409" spans="1:34" s="15" customFormat="1" ht="14.1" customHeight="1">
      <c r="A409" s="429"/>
      <c r="D409" s="477"/>
      <c r="F409" s="478"/>
      <c r="G409" s="478"/>
      <c r="H409" s="478"/>
      <c r="I409" s="478"/>
      <c r="J409" s="478"/>
      <c r="K409" s="478"/>
      <c r="L409" s="478"/>
      <c r="M409" s="478"/>
      <c r="N409" s="478"/>
      <c r="P409" s="479"/>
    </row>
    <row r="410" spans="1:34" s="15" customFormat="1" ht="14.1" customHeight="1">
      <c r="A410" s="429"/>
      <c r="D410" s="477"/>
      <c r="F410" s="478"/>
      <c r="G410" s="480"/>
      <c r="H410" s="481"/>
      <c r="I410" s="481"/>
      <c r="J410" s="481"/>
      <c r="K410" s="481"/>
      <c r="L410" s="481"/>
      <c r="M410" s="481"/>
      <c r="N410" s="481"/>
      <c r="P410" s="482"/>
    </row>
    <row r="411" spans="1:34" s="15" customFormat="1" ht="14.1" customHeight="1">
      <c r="A411" s="427"/>
      <c r="B411" s="483" t="s">
        <v>13583</v>
      </c>
      <c r="C411" s="483" t="s">
        <v>13584</v>
      </c>
      <c r="D411" s="484" t="s">
        <v>13585</v>
      </c>
      <c r="E411" s="485"/>
      <c r="F411" s="486" t="s">
        <v>13586</v>
      </c>
      <c r="G411" s="487" t="e">
        <v>#NAME?</v>
      </c>
      <c r="H411" s="486" t="s">
        <v>13575</v>
      </c>
      <c r="I411" s="486" t="s">
        <v>13576</v>
      </c>
      <c r="J411" s="486" t="s">
        <v>13577</v>
      </c>
      <c r="K411" s="486" t="s">
        <v>13578</v>
      </c>
      <c r="L411" s="486" t="s">
        <v>13579</v>
      </c>
      <c r="M411" s="486" t="s">
        <v>13580</v>
      </c>
      <c r="N411" s="486" t="s">
        <v>13581</v>
      </c>
      <c r="O411" s="488"/>
      <c r="P411" s="487" t="e">
        <v>#NAME?</v>
      </c>
      <c r="Q411" s="486" t="s">
        <v>13587</v>
      </c>
      <c r="R411" s="486" t="s">
        <v>13588</v>
      </c>
      <c r="S411" s="486" t="s">
        <v>13589</v>
      </c>
      <c r="T411" s="486" t="s">
        <v>13590</v>
      </c>
      <c r="U411" s="488"/>
      <c r="V411" s="488"/>
      <c r="W411" s="488"/>
      <c r="X411" s="488"/>
      <c r="Y411" s="488"/>
      <c r="Z411" s="488"/>
      <c r="AA411" s="488"/>
      <c r="AB411" s="488"/>
      <c r="AC411" s="488"/>
      <c r="AD411" s="488"/>
      <c r="AE411" s="488"/>
      <c r="AF411" s="488"/>
      <c r="AG411" s="488"/>
      <c r="AH411" s="488"/>
    </row>
    <row r="412" spans="1:34" s="15" customFormat="1" ht="14.1" customHeight="1">
      <c r="A412" s="427"/>
      <c r="B412" s="489" t="s">
        <v>13591</v>
      </c>
      <c r="C412" s="489" t="s">
        <v>13592</v>
      </c>
      <c r="D412" s="490" t="s">
        <v>13593</v>
      </c>
      <c r="E412" s="491"/>
      <c r="F412" s="492" t="str">
        <f ca="1">IF(ISNUMBER(_xll.BDP(D395, C412,"EQY_CONSOLIDATED="&amp;E408)),_xll.BDP(D395, C412,"EQY_CONSOLIDATED="&amp;E408), "-")</f>
        <v>-</v>
      </c>
      <c r="G412" s="492">
        <v>43414.956299999998</v>
      </c>
      <c r="H412" s="492">
        <v>39596.409099999997</v>
      </c>
      <c r="I412" s="492">
        <v>41134.436999999998</v>
      </c>
      <c r="J412" s="492">
        <v>48764.940600000002</v>
      </c>
      <c r="K412" s="492">
        <v>46835.784899999999</v>
      </c>
      <c r="L412" s="492">
        <v>46635.354899999998</v>
      </c>
      <c r="M412" s="492">
        <v>53618.9951</v>
      </c>
      <c r="N412" s="493">
        <v>61750.785499999998</v>
      </c>
      <c r="O412" s="494"/>
      <c r="P412" s="495">
        <v>195855.07550000001</v>
      </c>
      <c r="Q412" s="495">
        <v>246147.14110000001</v>
      </c>
      <c r="R412" s="495">
        <v>244021.77160000001</v>
      </c>
      <c r="S412" s="495">
        <v>260336.33530000001</v>
      </c>
      <c r="T412" s="495">
        <v>256480.23079999999</v>
      </c>
      <c r="U412" s="496"/>
      <c r="V412" s="496"/>
      <c r="W412" s="496"/>
      <c r="X412" s="496"/>
      <c r="Y412" s="496"/>
      <c r="Z412" s="496"/>
      <c r="AA412" s="496"/>
      <c r="AB412" s="496"/>
      <c r="AC412" s="496"/>
      <c r="AD412" s="496"/>
      <c r="AE412" s="496"/>
      <c r="AF412" s="496"/>
      <c r="AG412" s="496"/>
      <c r="AH412" s="496"/>
    </row>
    <row r="413" spans="1:34" s="501" customFormat="1" ht="14.1" customHeight="1">
      <c r="A413" s="427"/>
      <c r="B413" s="489" t="s">
        <v>13594</v>
      </c>
      <c r="C413" s="489" t="s">
        <v>13595</v>
      </c>
      <c r="D413" s="428" t="s">
        <v>13596</v>
      </c>
      <c r="E413" s="15"/>
      <c r="F413" s="495" t="str">
        <f ca="1">IF(ISNUMBER(_xll.BDP(D395, C413,"EQY_CONSOLIDATED="&amp;E408)),_xll.BDP(D395, C413,"EQY_CONSOLIDATED="&amp;E408), "-")</f>
        <v>-</v>
      </c>
      <c r="G413" s="495">
        <v>4195.0985000000001</v>
      </c>
      <c r="H413" s="495">
        <v>3489.1228999999998</v>
      </c>
      <c r="I413" s="495">
        <v>2477.5297</v>
      </c>
      <c r="J413" s="495">
        <v>4559.7402000000002</v>
      </c>
      <c r="K413" s="495">
        <v>4048.4086000000002</v>
      </c>
      <c r="L413" s="495">
        <v>4429.0018</v>
      </c>
      <c r="M413" s="495">
        <v>5389.4362000000001</v>
      </c>
      <c r="N413" s="495">
        <v>7201.7924999999996</v>
      </c>
      <c r="O413" s="497"/>
      <c r="P413" s="498">
        <v>18426.5867</v>
      </c>
      <c r="Q413" s="498">
        <v>23803.391599999999</v>
      </c>
      <c r="R413" s="499">
        <v>26393.771100000002</v>
      </c>
      <c r="S413" s="499">
        <v>33152.998599999999</v>
      </c>
      <c r="T413" s="499">
        <v>29124.521700000001</v>
      </c>
      <c r="U413" s="500"/>
      <c r="V413" s="500"/>
      <c r="W413" s="500"/>
      <c r="X413" s="500"/>
      <c r="Y413" s="500"/>
      <c r="Z413" s="500"/>
      <c r="AA413" s="500"/>
      <c r="AB413" s="500"/>
      <c r="AC413" s="500"/>
      <c r="AD413" s="500"/>
      <c r="AE413" s="500"/>
      <c r="AF413" s="500"/>
      <c r="AG413" s="500"/>
      <c r="AH413" s="500"/>
    </row>
    <row r="414" spans="1:34" s="15" customFormat="1" ht="14.1" customHeight="1">
      <c r="A414" s="427"/>
      <c r="B414" s="489" t="s">
        <v>13597</v>
      </c>
      <c r="C414" s="489" t="s">
        <v>13598</v>
      </c>
      <c r="D414" s="428" t="s">
        <v>13599</v>
      </c>
      <c r="F414" s="495" t="str">
        <f ca="1">IF(ISNUMBER(_xll.BDP(D395, C414,"EQY_CONSOLIDATED="&amp;E408)),_xll.BDP(D395, C414,"EQY_CONSOLIDATED="&amp;E408), "-")</f>
        <v>-</v>
      </c>
      <c r="G414" s="495">
        <v>1867.202</v>
      </c>
      <c r="H414" s="495">
        <v>1714.1310000000001</v>
      </c>
      <c r="I414" s="495">
        <v>1928.079</v>
      </c>
      <c r="J414" s="495">
        <v>1999.0909999999999</v>
      </c>
      <c r="K414" s="495">
        <v>2646.0630000000001</v>
      </c>
      <c r="L414" s="495">
        <v>2583.864</v>
      </c>
      <c r="M414" s="495">
        <v>2433.971</v>
      </c>
      <c r="N414" s="495">
        <v>2940.9250000000002</v>
      </c>
      <c r="O414" s="502"/>
      <c r="P414" s="495">
        <v>9662.9889999999996</v>
      </c>
      <c r="Q414" s="495">
        <v>12159.358</v>
      </c>
      <c r="R414" s="495">
        <v>10219.031000000001</v>
      </c>
      <c r="S414" s="495">
        <v>11636.855</v>
      </c>
      <c r="T414" s="495">
        <v>12319.793</v>
      </c>
      <c r="U414" s="500"/>
      <c r="V414" s="500"/>
      <c r="W414" s="500"/>
      <c r="X414" s="500"/>
      <c r="Y414" s="500"/>
      <c r="Z414" s="500"/>
      <c r="AA414" s="500"/>
      <c r="AB414" s="500"/>
      <c r="AC414" s="500"/>
      <c r="AD414" s="500"/>
      <c r="AE414" s="500"/>
      <c r="AF414" s="500"/>
      <c r="AG414" s="500"/>
      <c r="AH414" s="500"/>
    </row>
    <row r="415" spans="1:34" s="15" customFormat="1" ht="14.1" customHeight="1">
      <c r="A415" s="427"/>
      <c r="B415" s="489" t="s">
        <v>13600</v>
      </c>
      <c r="C415" s="489" t="s">
        <v>13601</v>
      </c>
      <c r="D415" s="490" t="s">
        <v>13602</v>
      </c>
      <c r="E415" s="491"/>
      <c r="F415" s="492" t="str">
        <f ca="1">IF(ISNUMBER(_xll.BDP(D395, C415,"EQY_CONSOLIDATED="&amp;E408)),_xll.BDP(D395, C415,"EQY_CONSOLIDATED="&amp;E408), "-")</f>
        <v>-</v>
      </c>
      <c r="G415" s="492">
        <v>2327.8964999999998</v>
      </c>
      <c r="H415" s="492">
        <v>1774.9919</v>
      </c>
      <c r="I415" s="492">
        <v>549.45069999999998</v>
      </c>
      <c r="J415" s="492">
        <v>2560.6491999999998</v>
      </c>
      <c r="K415" s="492">
        <v>1402.3456000000001</v>
      </c>
      <c r="L415" s="492">
        <v>1845.1378</v>
      </c>
      <c r="M415" s="492">
        <v>2955.4652000000001</v>
      </c>
      <c r="N415" s="493">
        <v>4260.8675000000003</v>
      </c>
      <c r="O415" s="494"/>
      <c r="P415" s="492">
        <v>8763.5977000000003</v>
      </c>
      <c r="Q415" s="492">
        <v>11644.033600000001</v>
      </c>
      <c r="R415" s="492">
        <v>16174.740100000001</v>
      </c>
      <c r="S415" s="492">
        <v>21516.143599999999</v>
      </c>
      <c r="T415" s="492">
        <v>16804.7287</v>
      </c>
      <c r="U415" s="496"/>
      <c r="V415" s="496"/>
      <c r="W415" s="496"/>
      <c r="X415" s="496"/>
      <c r="Y415" s="496"/>
      <c r="Z415" s="496"/>
      <c r="AA415" s="496"/>
      <c r="AB415" s="496"/>
      <c r="AC415" s="496"/>
      <c r="AD415" s="496"/>
      <c r="AE415" s="496"/>
      <c r="AF415" s="496"/>
      <c r="AG415" s="496"/>
      <c r="AH415" s="496"/>
    </row>
    <row r="416" spans="1:34" s="15" customFormat="1" ht="14.1" customHeight="1">
      <c r="A416" s="427"/>
      <c r="B416" s="489" t="s">
        <v>13603</v>
      </c>
      <c r="C416" s="489" t="s">
        <v>13604</v>
      </c>
      <c r="D416" s="428" t="s">
        <v>13605</v>
      </c>
      <c r="F416" s="495" t="str">
        <f ca="1">IF(ISNUMBER(_xll.BDP(D395, C416,"EQY_CONSOLIDATED="&amp;E408)),_xll.BDP(D395, C416,"EQY_CONSOLIDATED="&amp;E408), "-")</f>
        <v>-</v>
      </c>
      <c r="G416" s="495">
        <v>-10.774699999999999</v>
      </c>
      <c r="H416" s="495">
        <v>35130.5625</v>
      </c>
      <c r="I416" s="495">
        <v>-297.76280000000003</v>
      </c>
      <c r="J416" s="495">
        <v>-8786.1705000000002</v>
      </c>
      <c r="K416" s="495">
        <v>-774.10059999999999</v>
      </c>
      <c r="L416" s="495">
        <v>-181.58879999999999</v>
      </c>
      <c r="M416" s="495">
        <v>49.231000000000002</v>
      </c>
      <c r="N416" s="495">
        <v>-22.909500000000001</v>
      </c>
      <c r="O416" s="494"/>
      <c r="P416" s="495">
        <v>-9692.6288999999997</v>
      </c>
      <c r="Q416" s="495">
        <v>7332.3476000000001</v>
      </c>
      <c r="R416" s="495">
        <v>18422.703099999999</v>
      </c>
      <c r="S416" s="495">
        <v>21690.117600000001</v>
      </c>
      <c r="T416" s="495">
        <v>15877.791800000001</v>
      </c>
      <c r="U416" s="496"/>
      <c r="V416" s="496"/>
      <c r="W416" s="496"/>
      <c r="X416" s="496"/>
      <c r="Y416" s="496"/>
      <c r="Z416" s="496"/>
      <c r="AA416" s="496"/>
      <c r="AB416" s="496"/>
      <c r="AC416" s="496"/>
      <c r="AD416" s="496"/>
      <c r="AE416" s="496"/>
      <c r="AF416" s="496"/>
      <c r="AG416" s="496"/>
      <c r="AH416" s="496"/>
    </row>
    <row r="417" spans="1:34" s="15" customFormat="1" ht="14.1" customHeight="1">
      <c r="A417" s="427"/>
      <c r="B417" s="489" t="s">
        <v>13606</v>
      </c>
      <c r="C417" s="489" t="s">
        <v>13607</v>
      </c>
      <c r="D417" s="428" t="s">
        <v>13608</v>
      </c>
      <c r="F417" s="495" t="str">
        <f ca="1">IF(ISNUMBER(_xll.BDP(D395, C417,"EQY_CONSOLIDATED="&amp;E408)),_xll.BDP(D395, C417,"EQY_CONSOLIDATED="&amp;E408), "-")</f>
        <v>-</v>
      </c>
      <c r="G417" s="495">
        <v>-7.8287000000000004</v>
      </c>
      <c r="H417" s="495">
        <v>25524.7215</v>
      </c>
      <c r="I417" s="495">
        <v>-216.3451</v>
      </c>
      <c r="J417" s="495">
        <v>-7526.2731000000003</v>
      </c>
      <c r="K417" s="495">
        <v>-561.99890000000005</v>
      </c>
      <c r="L417" s="495">
        <v>-131.83099999999999</v>
      </c>
      <c r="M417" s="495">
        <v>35.741100000000003</v>
      </c>
      <c r="N417" s="495">
        <v>-400.4212</v>
      </c>
      <c r="O417" s="494"/>
      <c r="P417" s="495">
        <v>-8184.3618999999999</v>
      </c>
      <c r="Q417" s="495">
        <v>3815.4645999999998</v>
      </c>
      <c r="R417" s="495">
        <v>13902.402099999999</v>
      </c>
      <c r="S417" s="495">
        <v>16203.696599999999</v>
      </c>
      <c r="T417" s="495">
        <v>10907.177799999999</v>
      </c>
      <c r="U417" s="496"/>
      <c r="V417" s="496"/>
      <c r="W417" s="496"/>
      <c r="X417" s="496"/>
      <c r="Y417" s="496"/>
      <c r="Z417" s="496"/>
      <c r="AA417" s="496"/>
      <c r="AB417" s="496"/>
      <c r="AC417" s="496"/>
      <c r="AD417" s="496"/>
      <c r="AE417" s="496"/>
      <c r="AF417" s="496"/>
      <c r="AG417" s="496"/>
      <c r="AH417" s="496"/>
    </row>
    <row r="418" spans="1:34" s="15" customFormat="1" ht="14.1" customHeight="1">
      <c r="A418" s="427"/>
      <c r="B418" s="489" t="s">
        <v>13609</v>
      </c>
      <c r="C418" s="489" t="s">
        <v>13610</v>
      </c>
      <c r="D418" s="490" t="s">
        <v>13611</v>
      </c>
      <c r="E418" s="491"/>
      <c r="F418" s="492" t="str">
        <f ca="1">IF(ISNUMBER(_xll.BDP(D395, C418,"EQY_CONSOLIDATED="&amp;E408)),_xll.BDP(D395, C418,"EQY_CONSOLIDATED="&amp;E408), "-")</f>
        <v>-</v>
      </c>
      <c r="G418" s="492">
        <v>-7.8287000000000004</v>
      </c>
      <c r="H418" s="492">
        <v>25524.7215</v>
      </c>
      <c r="I418" s="492">
        <v>-216.3451</v>
      </c>
      <c r="J418" s="492">
        <v>-7526.2731000000003</v>
      </c>
      <c r="K418" s="492">
        <v>-561.99890000000005</v>
      </c>
      <c r="L418" s="492">
        <v>-131.83099999999999</v>
      </c>
      <c r="M418" s="492">
        <v>35.741100000000003</v>
      </c>
      <c r="N418" s="493">
        <v>-400.4212</v>
      </c>
      <c r="O418" s="503"/>
      <c r="P418" s="492">
        <v>-8184.3618999999999</v>
      </c>
      <c r="Q418" s="492">
        <v>3815.4645999999998</v>
      </c>
      <c r="R418" s="492">
        <v>13902.402099999999</v>
      </c>
      <c r="S418" s="492">
        <v>16203.696599999999</v>
      </c>
      <c r="T418" s="492">
        <v>10907.177799999999</v>
      </c>
      <c r="U418" s="496"/>
      <c r="V418" s="496"/>
      <c r="W418" s="496"/>
      <c r="X418" s="496"/>
      <c r="Y418" s="496"/>
      <c r="Z418" s="496"/>
      <c r="AA418" s="496"/>
      <c r="AB418" s="496"/>
      <c r="AC418" s="496"/>
      <c r="AD418" s="496"/>
      <c r="AE418" s="496"/>
      <c r="AF418" s="496"/>
      <c r="AG418" s="496"/>
      <c r="AH418" s="496"/>
    </row>
    <row r="419" spans="1:34" s="15" customFormat="1" ht="14.1" customHeight="1">
      <c r="A419" s="427"/>
      <c r="B419" s="489" t="s">
        <v>13612</v>
      </c>
      <c r="C419" s="504" t="s">
        <v>13613</v>
      </c>
      <c r="D419" s="490" t="s">
        <v>13612</v>
      </c>
      <c r="E419" s="491"/>
      <c r="F419" s="492" t="str">
        <f ca="1">IF(ISNUMBER(_xll.BDP(D395, C419,"EQY_CONSOLIDATED="&amp;E408)),_xll.BDP(D395, C419,"EQY_CONSOLIDATED="&amp;E408), "-")</f>
        <v>-</v>
      </c>
      <c r="G419" s="492">
        <v>4206.5365000000002</v>
      </c>
      <c r="H419" s="492">
        <v>3667.9398999999999</v>
      </c>
      <c r="I419" s="492">
        <v>2444.7476999999999</v>
      </c>
      <c r="J419" s="492">
        <v>4492.0742</v>
      </c>
      <c r="K419" s="492">
        <v>3338.4566</v>
      </c>
      <c r="L419" s="492">
        <v>3783.5408000000002</v>
      </c>
      <c r="M419" s="492">
        <v>4970.1292000000003</v>
      </c>
      <c r="N419" s="493">
        <v>6490.0074999999997</v>
      </c>
      <c r="O419" s="503"/>
      <c r="P419" s="492">
        <v>16584.200700000001</v>
      </c>
      <c r="Q419" s="492">
        <v>19669.4316</v>
      </c>
      <c r="R419" s="492">
        <v>18865.057100000002</v>
      </c>
      <c r="S419" s="492">
        <v>24281.553599999999</v>
      </c>
      <c r="T419" s="492">
        <v>19650.399700000002</v>
      </c>
      <c r="U419" s="496"/>
      <c r="V419" s="496"/>
      <c r="W419" s="496"/>
      <c r="X419" s="496"/>
      <c r="Y419" s="496"/>
      <c r="Z419" s="496"/>
      <c r="AA419" s="496"/>
      <c r="AB419" s="496"/>
      <c r="AC419" s="496"/>
      <c r="AD419" s="496"/>
      <c r="AE419" s="496"/>
      <c r="AF419" s="496"/>
      <c r="AG419" s="496"/>
      <c r="AH419" s="496"/>
    </row>
    <row r="420" spans="1:34" s="15" customFormat="1" ht="14.1" customHeight="1">
      <c r="A420" s="427"/>
      <c r="B420" s="489" t="s">
        <v>13614</v>
      </c>
      <c r="C420" s="489" t="s">
        <v>13615</v>
      </c>
      <c r="D420" s="428" t="s">
        <v>13616</v>
      </c>
      <c r="F420" s="495" t="str">
        <f ca="1">IF(ISNUMBER(_xll.BDP(D395, C420,"EQY_CONSOLIDATED="&amp;E408)),_xll.BDP(D395, C420,"EQY_CONSOLIDATED="&amp;E408), "-")</f>
        <v>-</v>
      </c>
      <c r="G420" s="495">
        <v>-16.193000000000001</v>
      </c>
      <c r="H420" s="495">
        <v>682.13070000000005</v>
      </c>
      <c r="I420" s="495">
        <v>-24.653300000000002</v>
      </c>
      <c r="J420" s="495">
        <v>-613.13279999999997</v>
      </c>
      <c r="K420" s="495">
        <v>-66.850200000000001</v>
      </c>
      <c r="L420" s="495">
        <v>-27.9482</v>
      </c>
      <c r="M420" s="495">
        <v>-13.269600000000001</v>
      </c>
      <c r="N420" s="495">
        <v>235.21860000000001</v>
      </c>
      <c r="O420" s="502"/>
      <c r="P420" s="495">
        <v>-720.20060000000001</v>
      </c>
      <c r="Q420" s="495">
        <v>626.73040000000003</v>
      </c>
      <c r="R420" s="495">
        <v>1211.3261</v>
      </c>
      <c r="S420" s="495">
        <v>1619.981</v>
      </c>
      <c r="T420" s="495">
        <v>12551.052</v>
      </c>
      <c r="U420" s="500"/>
      <c r="V420" s="500"/>
      <c r="W420" s="500"/>
      <c r="X420" s="500"/>
      <c r="Y420" s="500"/>
      <c r="Z420" s="500"/>
      <c r="AA420" s="500"/>
      <c r="AB420" s="500"/>
      <c r="AC420" s="500"/>
      <c r="AD420" s="500"/>
      <c r="AE420" s="500"/>
      <c r="AF420" s="500"/>
      <c r="AG420" s="500"/>
      <c r="AH420" s="500"/>
    </row>
    <row r="421" spans="1:34" s="15" customFormat="1" ht="14.1" customHeight="1">
      <c r="A421" s="427"/>
      <c r="B421" s="489" t="s">
        <v>13617</v>
      </c>
      <c r="C421" s="489" t="s">
        <v>13618</v>
      </c>
      <c r="D421" s="428" t="s">
        <v>13619</v>
      </c>
      <c r="F421" s="495" t="str">
        <f ca="1">IF(ISNUMBER(_xll.BDP(D395, C421,"EQY_CONSOLIDATED="&amp;E408)),_xll.BDP(D395, C421,"EQY_CONSOLIDATED="&amp;E408), "-")</f>
        <v>-</v>
      </c>
      <c r="G421" s="495">
        <v>-1</v>
      </c>
      <c r="H421" s="495">
        <v>2300</v>
      </c>
      <c r="I421" s="495">
        <v>-19</v>
      </c>
      <c r="J421" s="495">
        <v>-678</v>
      </c>
      <c r="K421" s="495">
        <v>-51</v>
      </c>
      <c r="L421" s="495">
        <v>-12</v>
      </c>
      <c r="M421" s="495">
        <v>3</v>
      </c>
      <c r="N421" s="495">
        <v>-35.999899999999997</v>
      </c>
      <c r="O421" s="502"/>
      <c r="P421" s="495">
        <v>-737</v>
      </c>
      <c r="Q421" s="495">
        <v>344</v>
      </c>
      <c r="R421" s="495">
        <v>1373</v>
      </c>
      <c r="S421" s="495">
        <v>1620</v>
      </c>
      <c r="T421" s="495">
        <v>10907</v>
      </c>
      <c r="U421" s="500"/>
      <c r="V421" s="500"/>
      <c r="W421" s="500"/>
      <c r="X421" s="500"/>
      <c r="Y421" s="500"/>
      <c r="Z421" s="500"/>
      <c r="AA421" s="500"/>
      <c r="AB421" s="500"/>
      <c r="AC421" s="500"/>
      <c r="AD421" s="500"/>
      <c r="AE421" s="500"/>
      <c r="AF421" s="500"/>
      <c r="AG421" s="500"/>
      <c r="AH421" s="500"/>
    </row>
    <row r="422" spans="1:34" s="15" customFormat="1" ht="14.1" customHeight="1">
      <c r="A422" s="427"/>
      <c r="B422" s="489" t="s">
        <v>13620</v>
      </c>
      <c r="C422" s="489" t="s">
        <v>13621</v>
      </c>
      <c r="D422" s="428" t="s">
        <v>13622</v>
      </c>
      <c r="F422" s="495" t="str">
        <f ca="1">IF(ISNUMBER(_xll.BDP(D395, C422,"EQY_CONSOLIDATED="&amp;E408)),_xll.BDP(D395, C422,"EQY_CONSOLIDATED="&amp;E408), "-")</f>
        <v>-</v>
      </c>
      <c r="G422" s="495">
        <v>-16.193000000000001</v>
      </c>
      <c r="H422" s="495">
        <v>682.13070000000005</v>
      </c>
      <c r="I422" s="495">
        <v>-24.653300000000002</v>
      </c>
      <c r="J422" s="495">
        <v>-613.13279999999997</v>
      </c>
      <c r="K422" s="495">
        <v>-66.850200000000001</v>
      </c>
      <c r="L422" s="495">
        <v>-27.9482</v>
      </c>
      <c r="M422" s="495">
        <v>-13.269600000000001</v>
      </c>
      <c r="N422" s="495">
        <v>235.21860000000001</v>
      </c>
      <c r="O422" s="502"/>
      <c r="P422" s="495">
        <v>-720.20060000000001</v>
      </c>
      <c r="Q422" s="495">
        <v>626.73040000000003</v>
      </c>
      <c r="R422" s="495">
        <v>1211.3261</v>
      </c>
      <c r="S422" s="495">
        <v>1619.981</v>
      </c>
      <c r="T422" s="495">
        <v>12551.052</v>
      </c>
      <c r="U422" s="500"/>
      <c r="V422" s="500"/>
      <c r="W422" s="500"/>
      <c r="X422" s="500"/>
      <c r="Y422" s="500"/>
      <c r="Z422" s="500"/>
      <c r="AA422" s="500"/>
      <c r="AB422" s="500"/>
      <c r="AC422" s="500"/>
      <c r="AD422" s="500"/>
      <c r="AE422" s="500"/>
      <c r="AF422" s="500"/>
      <c r="AG422" s="500"/>
      <c r="AH422" s="500"/>
    </row>
    <row r="423" spans="1:34" s="15" customFormat="1" ht="14.1" customHeight="1">
      <c r="A423" s="427"/>
      <c r="B423" s="489" t="s">
        <v>13623</v>
      </c>
      <c r="C423" s="489" t="s">
        <v>13624</v>
      </c>
      <c r="D423" s="428" t="s">
        <v>13625</v>
      </c>
      <c r="F423" s="495" t="str">
        <f ca="1">IF(ISNUMBER(_xll.BDP(D395, C423,"EQY_CONSOLIDATED="&amp;E408)),_xll.BDP(D395, C423,"EQY_CONSOLIDATED="&amp;E408), "-")</f>
        <v>-</v>
      </c>
      <c r="G423" s="495">
        <v>-1</v>
      </c>
      <c r="H423" s="495">
        <v>2300</v>
      </c>
      <c r="I423" s="495">
        <v>-19</v>
      </c>
      <c r="J423" s="495">
        <v>-678</v>
      </c>
      <c r="K423" s="495">
        <v>-51</v>
      </c>
      <c r="L423" s="495">
        <v>-12</v>
      </c>
      <c r="M423" s="495">
        <v>3</v>
      </c>
      <c r="N423" s="495">
        <v>-35.999899999999997</v>
      </c>
      <c r="O423" s="502"/>
      <c r="P423" s="495">
        <v>-737</v>
      </c>
      <c r="Q423" s="495">
        <v>344</v>
      </c>
      <c r="R423" s="495">
        <v>1373</v>
      </c>
      <c r="S423" s="495">
        <v>1620</v>
      </c>
      <c r="T423" s="495">
        <v>10907</v>
      </c>
      <c r="U423" s="500"/>
      <c r="V423" s="500"/>
      <c r="W423" s="500"/>
      <c r="X423" s="500"/>
      <c r="Y423" s="500"/>
      <c r="Z423" s="500"/>
      <c r="AA423" s="500"/>
      <c r="AB423" s="500"/>
      <c r="AC423" s="500"/>
      <c r="AD423" s="500"/>
      <c r="AE423" s="500"/>
      <c r="AF423" s="500"/>
      <c r="AG423" s="500"/>
      <c r="AH423" s="500"/>
    </row>
    <row r="424" spans="1:34" s="15" customFormat="1" ht="14.1" customHeight="1">
      <c r="A424" s="427"/>
      <c r="F424" s="464"/>
      <c r="G424" s="464"/>
      <c r="H424" s="464"/>
      <c r="I424" s="464"/>
      <c r="J424" s="464"/>
      <c r="K424" s="464"/>
      <c r="L424" s="464"/>
      <c r="M424" s="464"/>
      <c r="N424" s="464"/>
    </row>
    <row r="425" spans="1:34" s="15" customFormat="1" ht="14.1" customHeight="1">
      <c r="A425" s="427"/>
      <c r="F425" s="464"/>
      <c r="G425" s="505"/>
      <c r="H425" s="506"/>
      <c r="I425" s="506"/>
      <c r="J425" s="464"/>
      <c r="K425" s="464"/>
      <c r="L425" s="464"/>
      <c r="M425" s="464"/>
      <c r="N425" s="464"/>
      <c r="P425" s="507"/>
    </row>
    <row r="426" spans="1:34" s="15" customFormat="1" ht="14.1" customHeight="1">
      <c r="A426" s="427"/>
      <c r="D426" s="484" t="s">
        <v>13626</v>
      </c>
      <c r="E426" s="485"/>
      <c r="F426" s="486" t="s">
        <v>13627</v>
      </c>
      <c r="G426" s="487" t="e">
        <v>#NAME?</v>
      </c>
      <c r="H426" s="486" t="s">
        <v>13575</v>
      </c>
      <c r="I426" s="486" t="s">
        <v>13576</v>
      </c>
      <c r="J426" s="486" t="s">
        <v>13577</v>
      </c>
      <c r="K426" s="486" t="s">
        <v>13578</v>
      </c>
      <c r="L426" s="486" t="s">
        <v>13579</v>
      </c>
      <c r="M426" s="486" t="s">
        <v>13580</v>
      </c>
      <c r="N426" s="486" t="s">
        <v>13581</v>
      </c>
      <c r="O426" s="488"/>
      <c r="P426" s="487" t="e">
        <v>#NAME?</v>
      </c>
      <c r="Q426" s="486" t="s">
        <v>13587</v>
      </c>
      <c r="R426" s="486" t="s">
        <v>13588</v>
      </c>
      <c r="S426" s="486" t="s">
        <v>13589</v>
      </c>
      <c r="T426" s="486" t="s">
        <v>13590</v>
      </c>
      <c r="U426" s="488"/>
      <c r="V426" s="488"/>
      <c r="W426" s="488"/>
      <c r="X426" s="488"/>
      <c r="Y426" s="488"/>
      <c r="Z426" s="488"/>
      <c r="AA426" s="488"/>
      <c r="AB426" s="488"/>
      <c r="AC426" s="488"/>
      <c r="AD426" s="488"/>
      <c r="AE426" s="488"/>
      <c r="AF426" s="488"/>
      <c r="AG426" s="488"/>
      <c r="AH426" s="488"/>
    </row>
    <row r="427" spans="1:34" s="15" customFormat="1" ht="14.1" customHeight="1">
      <c r="A427" s="427"/>
      <c r="B427" s="489" t="s">
        <v>13628</v>
      </c>
      <c r="D427" s="428" t="s">
        <v>13629</v>
      </c>
      <c r="F427" s="495">
        <f>G427</f>
        <v>149003.0238</v>
      </c>
      <c r="G427" s="495">
        <v>149003.0238</v>
      </c>
      <c r="H427" s="495">
        <v>143733.59220000001</v>
      </c>
      <c r="I427" s="495">
        <v>132440.3811</v>
      </c>
      <c r="J427" s="495">
        <v>125223.0537</v>
      </c>
      <c r="K427" s="495">
        <v>82075.015100000004</v>
      </c>
      <c r="L427" s="495">
        <v>85345.803499999995</v>
      </c>
      <c r="M427" s="495">
        <v>88380.076000000001</v>
      </c>
      <c r="N427" s="495">
        <v>89582.900800000003</v>
      </c>
      <c r="O427" s="508"/>
      <c r="P427" s="495">
        <v>125223.0537</v>
      </c>
      <c r="Q427" s="495">
        <v>89582.900800000003</v>
      </c>
      <c r="R427" s="495">
        <v>101035.859</v>
      </c>
      <c r="S427" s="495">
        <v>67441.806100000002</v>
      </c>
      <c r="T427" s="495">
        <v>104034.3174</v>
      </c>
      <c r="U427" s="496"/>
      <c r="V427" s="496"/>
      <c r="W427" s="496"/>
      <c r="X427" s="496"/>
      <c r="Y427" s="496"/>
      <c r="Z427" s="496"/>
      <c r="AA427" s="496"/>
      <c r="AB427" s="496"/>
      <c r="AC427" s="496"/>
      <c r="AD427" s="496"/>
      <c r="AE427" s="496"/>
      <c r="AF427" s="496"/>
      <c r="AG427" s="496"/>
      <c r="AH427" s="496"/>
    </row>
    <row r="428" spans="1:34" s="15" customFormat="1" ht="14.1" customHeight="1">
      <c r="A428" s="427"/>
      <c r="B428" s="489" t="s">
        <v>13630</v>
      </c>
      <c r="C428" s="465"/>
      <c r="D428" s="428" t="s">
        <v>13631</v>
      </c>
      <c r="F428" s="495">
        <f t="shared" ref="F428:F441" si="27">G428</f>
        <v>71115.216899999999</v>
      </c>
      <c r="G428" s="495">
        <v>71115.216899999999</v>
      </c>
      <c r="H428" s="495">
        <v>75097.248500000002</v>
      </c>
      <c r="I428" s="495">
        <v>67656.113800000006</v>
      </c>
      <c r="J428" s="495">
        <v>79678.816999999995</v>
      </c>
      <c r="K428" s="495">
        <v>127084.19530000001</v>
      </c>
      <c r="L428" s="495">
        <v>131117.9523</v>
      </c>
      <c r="M428" s="495">
        <v>134915.15</v>
      </c>
      <c r="N428" s="495">
        <v>138633.6226</v>
      </c>
      <c r="O428" s="508"/>
      <c r="P428" s="495">
        <v>79678.816999999995</v>
      </c>
      <c r="Q428" s="495">
        <v>138633.6226</v>
      </c>
      <c r="R428" s="495">
        <v>105981.2745</v>
      </c>
      <c r="S428" s="495">
        <v>118762.823</v>
      </c>
      <c r="T428" s="495">
        <v>72553.796799999996</v>
      </c>
      <c r="U428" s="496"/>
      <c r="V428" s="496"/>
      <c r="W428" s="496"/>
      <c r="X428" s="496"/>
      <c r="Y428" s="496"/>
      <c r="Z428" s="496"/>
      <c r="AA428" s="496"/>
      <c r="AB428" s="496"/>
      <c r="AC428" s="496"/>
      <c r="AD428" s="496"/>
      <c r="AE428" s="496"/>
      <c r="AF428" s="496"/>
      <c r="AG428" s="496"/>
      <c r="AH428" s="496"/>
    </row>
    <row r="429" spans="1:34" s="15" customFormat="1" ht="14.1" customHeight="1">
      <c r="A429" s="427"/>
      <c r="B429" s="489" t="s">
        <v>13632</v>
      </c>
      <c r="C429" s="465"/>
      <c r="D429" s="428" t="s">
        <v>13633</v>
      </c>
      <c r="F429" s="495">
        <f t="shared" si="27"/>
        <v>220118.24069999999</v>
      </c>
      <c r="G429" s="495">
        <v>220118.24069999999</v>
      </c>
      <c r="H429" s="495">
        <v>218830.8407</v>
      </c>
      <c r="I429" s="495">
        <v>200096.49489999999</v>
      </c>
      <c r="J429" s="495">
        <v>204901.8707</v>
      </c>
      <c r="K429" s="495">
        <v>209159.21049999999</v>
      </c>
      <c r="L429" s="495">
        <v>216463.75580000001</v>
      </c>
      <c r="M429" s="495">
        <v>223295.2261</v>
      </c>
      <c r="N429" s="495">
        <v>228216.52340000001</v>
      </c>
      <c r="O429" s="508"/>
      <c r="P429" s="495">
        <v>204901.8707</v>
      </c>
      <c r="Q429" s="495">
        <v>228216.52340000001</v>
      </c>
      <c r="R429" s="495">
        <v>207017.1335</v>
      </c>
      <c r="S429" s="495">
        <v>186204.62899999999</v>
      </c>
      <c r="T429" s="495">
        <v>176588.11420000001</v>
      </c>
      <c r="U429" s="496"/>
      <c r="V429" s="496"/>
      <c r="W429" s="496"/>
      <c r="X429" s="496"/>
      <c r="Y429" s="496"/>
      <c r="Z429" s="496"/>
      <c r="AA429" s="496"/>
      <c r="AB429" s="496"/>
      <c r="AC429" s="496"/>
      <c r="AD429" s="496"/>
      <c r="AE429" s="496"/>
      <c r="AF429" s="496"/>
      <c r="AG429" s="496"/>
      <c r="AH429" s="496"/>
    </row>
    <row r="430" spans="1:34" s="15" customFormat="1" ht="14.1" customHeight="1">
      <c r="A430" s="427"/>
      <c r="B430" s="489" t="s">
        <v>13634</v>
      </c>
      <c r="C430" s="465"/>
      <c r="D430" s="428" t="s">
        <v>13635</v>
      </c>
      <c r="F430" s="495">
        <f t="shared" si="27"/>
        <v>49769.876700000001</v>
      </c>
      <c r="G430" s="495">
        <v>49769.876700000001</v>
      </c>
      <c r="H430" s="495">
        <v>47655.180200000003</v>
      </c>
      <c r="I430" s="495">
        <v>42924.5052</v>
      </c>
      <c r="J430" s="495">
        <v>47316.5821</v>
      </c>
      <c r="K430" s="495">
        <v>42569.722900000001</v>
      </c>
      <c r="L430" s="495">
        <v>48535.881099999999</v>
      </c>
      <c r="M430" s="495">
        <v>54612.91</v>
      </c>
      <c r="N430" s="495">
        <v>54400.457199999997</v>
      </c>
      <c r="O430" s="508"/>
      <c r="P430" s="495">
        <v>47316.5821</v>
      </c>
      <c r="Q430" s="495">
        <v>54400.457199999997</v>
      </c>
      <c r="R430" s="495">
        <v>46516.695899999999</v>
      </c>
      <c r="S430" s="495">
        <v>52291.486199999999</v>
      </c>
      <c r="T430" s="495">
        <v>55443.479800000001</v>
      </c>
      <c r="U430" s="496"/>
      <c r="V430" s="496"/>
      <c r="W430" s="496"/>
      <c r="X430" s="496"/>
      <c r="Y430" s="496"/>
      <c r="Z430" s="496"/>
      <c r="AA430" s="496"/>
      <c r="AB430" s="496"/>
      <c r="AC430" s="496"/>
      <c r="AD430" s="496"/>
      <c r="AE430" s="496"/>
      <c r="AF430" s="496"/>
      <c r="AG430" s="496"/>
      <c r="AH430" s="496"/>
    </row>
    <row r="431" spans="1:34" s="15" customFormat="1" ht="14.1" customHeight="1">
      <c r="A431" s="427"/>
      <c r="B431" s="489" t="s">
        <v>13636</v>
      </c>
      <c r="C431" s="465"/>
      <c r="D431" s="428" t="s">
        <v>13637</v>
      </c>
      <c r="F431" s="495">
        <f t="shared" si="27"/>
        <v>15526.966</v>
      </c>
      <c r="G431" s="495">
        <v>15526.966</v>
      </c>
      <c r="H431" s="495">
        <v>16484.614699999998</v>
      </c>
      <c r="I431" s="495">
        <v>26847.109</v>
      </c>
      <c r="J431" s="495">
        <v>27342.050999999999</v>
      </c>
      <c r="K431" s="495">
        <v>31468.527699999999</v>
      </c>
      <c r="L431" s="495">
        <v>32154.998</v>
      </c>
      <c r="M431" s="495">
        <v>32812.1351</v>
      </c>
      <c r="N431" s="495">
        <v>32815.725299999998</v>
      </c>
      <c r="O431" s="508"/>
      <c r="P431" s="495">
        <v>27342.050999999999</v>
      </c>
      <c r="Q431" s="495">
        <v>32815.725299999998</v>
      </c>
      <c r="R431" s="495">
        <v>10058.154399999999</v>
      </c>
      <c r="S431" s="495">
        <v>6627.0456999999997</v>
      </c>
      <c r="T431" s="495">
        <v>10067.557000000001</v>
      </c>
      <c r="U431" s="496"/>
      <c r="V431" s="496"/>
      <c r="W431" s="496"/>
      <c r="X431" s="496"/>
      <c r="Y431" s="496"/>
      <c r="Z431" s="496"/>
      <c r="AA431" s="496"/>
      <c r="AB431" s="496"/>
      <c r="AC431" s="496"/>
      <c r="AD431" s="496"/>
      <c r="AE431" s="496"/>
      <c r="AF431" s="496"/>
      <c r="AG431" s="496"/>
      <c r="AH431" s="496"/>
    </row>
    <row r="432" spans="1:34" s="15" customFormat="1" ht="14.1" customHeight="1">
      <c r="A432" s="427"/>
      <c r="B432" s="489" t="s">
        <v>13638</v>
      </c>
      <c r="C432" s="465"/>
      <c r="D432" s="428" t="s">
        <v>13639</v>
      </c>
      <c r="F432" s="495">
        <f t="shared" si="27"/>
        <v>65296.842700000001</v>
      </c>
      <c r="G432" s="495">
        <v>65296.842700000001</v>
      </c>
      <c r="H432" s="495">
        <v>64139.794900000001</v>
      </c>
      <c r="I432" s="495">
        <v>69771.614199999996</v>
      </c>
      <c r="J432" s="495">
        <v>74658.633100000006</v>
      </c>
      <c r="K432" s="495">
        <v>74038.250599999999</v>
      </c>
      <c r="L432" s="495">
        <v>80690.879000000001</v>
      </c>
      <c r="M432" s="495">
        <v>87425.044999999998</v>
      </c>
      <c r="N432" s="495">
        <v>87216.182400000005</v>
      </c>
      <c r="O432" s="508"/>
      <c r="P432" s="495">
        <v>74658.633100000006</v>
      </c>
      <c r="Q432" s="495">
        <v>87216.182400000005</v>
      </c>
      <c r="R432" s="495">
        <v>56574.850299999998</v>
      </c>
      <c r="S432" s="495">
        <v>58918.531900000002</v>
      </c>
      <c r="T432" s="495">
        <v>65511.036800000002</v>
      </c>
      <c r="U432" s="496"/>
      <c r="V432" s="496"/>
      <c r="W432" s="496"/>
      <c r="X432" s="496"/>
      <c r="Y432" s="496"/>
      <c r="Z432" s="496"/>
      <c r="AA432" s="496"/>
      <c r="AB432" s="496"/>
      <c r="AC432" s="496"/>
      <c r="AD432" s="496"/>
      <c r="AE432" s="496"/>
      <c r="AF432" s="496"/>
      <c r="AG432" s="496"/>
      <c r="AH432" s="496"/>
    </row>
    <row r="433" spans="1:34" s="15" customFormat="1" ht="14.1" customHeight="1">
      <c r="A433" s="427"/>
      <c r="B433" s="489" t="s">
        <v>13640</v>
      </c>
      <c r="C433" s="465"/>
      <c r="D433" s="490" t="s">
        <v>13641</v>
      </c>
      <c r="E433" s="491"/>
      <c r="F433" s="492">
        <f t="shared" si="27"/>
        <v>154821.3965</v>
      </c>
      <c r="G433" s="492">
        <v>154821.3965</v>
      </c>
      <c r="H433" s="492">
        <v>154691.04800000001</v>
      </c>
      <c r="I433" s="492">
        <v>130324.87940000001</v>
      </c>
      <c r="J433" s="492">
        <v>130243.23820000001</v>
      </c>
      <c r="K433" s="492">
        <v>135120.9583</v>
      </c>
      <c r="L433" s="492">
        <v>135772.8769</v>
      </c>
      <c r="M433" s="492">
        <v>135870.18109999999</v>
      </c>
      <c r="N433" s="493">
        <v>141000.34160000001</v>
      </c>
      <c r="O433" s="508"/>
      <c r="P433" s="492">
        <v>130243.23820000001</v>
      </c>
      <c r="Q433" s="492">
        <v>141000.34160000001</v>
      </c>
      <c r="R433" s="492">
        <v>150442.28260000001</v>
      </c>
      <c r="S433" s="492">
        <v>127286.09759999999</v>
      </c>
      <c r="T433" s="492">
        <v>111077.0776</v>
      </c>
      <c r="U433" s="496"/>
      <c r="V433" s="496"/>
      <c r="W433" s="496"/>
      <c r="X433" s="496"/>
      <c r="Y433" s="496"/>
      <c r="Z433" s="496"/>
      <c r="AA433" s="496"/>
      <c r="AB433" s="496"/>
      <c r="AC433" s="496"/>
      <c r="AD433" s="496"/>
      <c r="AE433" s="496"/>
      <c r="AF433" s="496"/>
      <c r="AG433" s="496"/>
      <c r="AH433" s="496"/>
    </row>
    <row r="434" spans="1:34" s="15" customFormat="1" ht="14.1" customHeight="1">
      <c r="A434" s="427"/>
      <c r="B434" s="489" t="s">
        <v>13642</v>
      </c>
      <c r="C434" s="465"/>
      <c r="D434" s="428" t="s">
        <v>13643</v>
      </c>
      <c r="F434" s="495">
        <f t="shared" si="27"/>
        <v>11.1</v>
      </c>
      <c r="G434" s="495">
        <v>11.1</v>
      </c>
      <c r="H434" s="495">
        <v>11.1</v>
      </c>
      <c r="I434" s="495">
        <v>11.1</v>
      </c>
      <c r="J434" s="495">
        <v>11.1</v>
      </c>
      <c r="K434" s="495">
        <v>11.1</v>
      </c>
      <c r="L434" s="495">
        <v>11.1</v>
      </c>
      <c r="M434" s="495">
        <v>11.1</v>
      </c>
      <c r="N434" s="495">
        <v>11.1</v>
      </c>
      <c r="O434" s="508"/>
      <c r="P434" s="495">
        <v>11.1</v>
      </c>
      <c r="Q434" s="495">
        <v>11.1</v>
      </c>
      <c r="R434" s="495">
        <v>11.1</v>
      </c>
      <c r="S434" s="495">
        <v>10</v>
      </c>
      <c r="T434" s="495">
        <v>1</v>
      </c>
      <c r="U434" s="509"/>
      <c r="V434" s="509"/>
      <c r="W434" s="509"/>
      <c r="X434" s="509"/>
      <c r="Y434" s="509"/>
      <c r="Z434" s="509"/>
      <c r="AA434" s="509"/>
      <c r="AB434" s="509"/>
      <c r="AC434" s="509"/>
      <c r="AD434" s="509"/>
      <c r="AE434" s="509"/>
      <c r="AF434" s="509"/>
      <c r="AG434" s="509"/>
      <c r="AH434" s="509"/>
    </row>
    <row r="435" spans="1:34" s="501" customFormat="1" ht="14.1" customHeight="1">
      <c r="A435" s="427"/>
      <c r="B435" s="489" t="s">
        <v>13644</v>
      </c>
      <c r="C435" s="465"/>
      <c r="D435" s="428" t="s">
        <v>13645</v>
      </c>
      <c r="E435" s="15"/>
      <c r="F435" s="495">
        <f t="shared" si="27"/>
        <v>13947.873600000001</v>
      </c>
      <c r="G435" s="495">
        <v>13947.873600000001</v>
      </c>
      <c r="H435" s="495">
        <v>13936.1304</v>
      </c>
      <c r="I435" s="495">
        <v>11740.980100000001</v>
      </c>
      <c r="J435" s="495">
        <v>11733.625099999999</v>
      </c>
      <c r="K435" s="495">
        <v>12173.059300000001</v>
      </c>
      <c r="L435" s="495">
        <v>12231.7907</v>
      </c>
      <c r="M435" s="495">
        <v>12240.5569</v>
      </c>
      <c r="N435" s="495">
        <v>12702.7335</v>
      </c>
      <c r="O435" s="508"/>
      <c r="P435" s="495">
        <v>11733.625099999999</v>
      </c>
      <c r="Q435" s="495">
        <v>12702.7335</v>
      </c>
      <c r="R435" s="495">
        <v>13553.3588</v>
      </c>
      <c r="S435" s="495">
        <v>12728.6098</v>
      </c>
      <c r="T435" s="495">
        <v>111077.0776</v>
      </c>
      <c r="U435" s="500"/>
      <c r="V435" s="500"/>
      <c r="W435" s="500"/>
      <c r="X435" s="500"/>
      <c r="Y435" s="500"/>
      <c r="Z435" s="500"/>
      <c r="AA435" s="500"/>
      <c r="AB435" s="500"/>
      <c r="AC435" s="500"/>
      <c r="AD435" s="500"/>
      <c r="AE435" s="500"/>
      <c r="AF435" s="500"/>
      <c r="AG435" s="500"/>
      <c r="AH435" s="500"/>
    </row>
    <row r="436" spans="1:34" s="501" customFormat="1" ht="14.1" customHeight="1">
      <c r="A436" s="427"/>
      <c r="B436" s="489" t="s">
        <v>13646</v>
      </c>
      <c r="C436" s="465"/>
      <c r="D436" s="428" t="s">
        <v>13647</v>
      </c>
      <c r="E436" s="15"/>
      <c r="F436" s="495">
        <f t="shared" si="27"/>
        <v>12997.726500000001</v>
      </c>
      <c r="G436" s="495">
        <v>12997.726500000001</v>
      </c>
      <c r="H436" s="495">
        <v>12988.239600000001</v>
      </c>
      <c r="I436" s="495">
        <v>10783.5491</v>
      </c>
      <c r="J436" s="495">
        <v>10752.0607</v>
      </c>
      <c r="K436" s="495">
        <v>10987.593500000001</v>
      </c>
      <c r="L436" s="495">
        <v>10970.1104</v>
      </c>
      <c r="M436" s="495">
        <v>10950.4969</v>
      </c>
      <c r="N436" s="495">
        <v>11391.0139</v>
      </c>
      <c r="O436" s="508"/>
      <c r="P436" s="495">
        <v>10752.0607</v>
      </c>
      <c r="Q436" s="495">
        <v>11391.0139</v>
      </c>
      <c r="R436" s="495">
        <v>12331.67</v>
      </c>
      <c r="S436" s="495">
        <v>11422.149299999999</v>
      </c>
      <c r="T436" s="495">
        <v>103102.98759999999</v>
      </c>
      <c r="U436" s="500"/>
      <c r="V436" s="500"/>
      <c r="W436" s="500"/>
      <c r="X436" s="500"/>
      <c r="Y436" s="500"/>
      <c r="Z436" s="500"/>
      <c r="AA436" s="500"/>
      <c r="AB436" s="500"/>
      <c r="AC436" s="500"/>
      <c r="AD436" s="500"/>
      <c r="AE436" s="500"/>
      <c r="AF436" s="500"/>
      <c r="AG436" s="500"/>
      <c r="AH436" s="500"/>
    </row>
    <row r="437" spans="1:34" s="501" customFormat="1" ht="14.1" customHeight="1">
      <c r="A437" s="427"/>
      <c r="B437" s="489" t="s">
        <v>13648</v>
      </c>
      <c r="C437" s="465"/>
      <c r="D437" s="428" t="s">
        <v>13649</v>
      </c>
      <c r="E437" s="15"/>
      <c r="F437" s="495">
        <f t="shared" si="27"/>
        <v>70.335599999999999</v>
      </c>
      <c r="G437" s="495">
        <v>70.335599999999999</v>
      </c>
      <c r="H437" s="495">
        <v>70.689800000000005</v>
      </c>
      <c r="I437" s="495">
        <v>65.131</v>
      </c>
      <c r="J437" s="495">
        <v>63.563699999999997</v>
      </c>
      <c r="K437" s="495">
        <v>64.602000000000004</v>
      </c>
      <c r="L437" s="495">
        <v>62.723100000000002</v>
      </c>
      <c r="M437" s="495">
        <v>60.847799999999999</v>
      </c>
      <c r="N437" s="495">
        <v>61.7836</v>
      </c>
      <c r="O437" s="508"/>
      <c r="P437" s="495">
        <v>63.563699999999997</v>
      </c>
      <c r="Q437" s="495">
        <v>61.7836</v>
      </c>
      <c r="R437" s="495">
        <v>72.671400000000006</v>
      </c>
      <c r="S437" s="495">
        <v>68.358199999999997</v>
      </c>
      <c r="T437" s="495">
        <v>62.901800000000001</v>
      </c>
      <c r="U437" s="500"/>
      <c r="V437" s="500"/>
      <c r="W437" s="500"/>
      <c r="X437" s="500"/>
      <c r="Y437" s="500"/>
      <c r="Z437" s="500"/>
      <c r="AA437" s="500"/>
      <c r="AB437" s="500"/>
      <c r="AC437" s="500"/>
      <c r="AD437" s="500"/>
      <c r="AE437" s="500"/>
      <c r="AF437" s="500"/>
      <c r="AG437" s="500"/>
      <c r="AH437" s="500"/>
    </row>
    <row r="438" spans="1:34" s="501" customFormat="1" ht="14.1" customHeight="1">
      <c r="A438" s="427"/>
      <c r="B438" s="489" t="s">
        <v>13650</v>
      </c>
      <c r="C438" s="465"/>
      <c r="D438" s="510" t="s">
        <v>13651</v>
      </c>
      <c r="E438" s="491"/>
      <c r="F438" s="492">
        <f t="shared" si="27"/>
        <v>14080.23</v>
      </c>
      <c r="G438" s="492">
        <v>14080.23</v>
      </c>
      <c r="H438" s="492">
        <v>62138.82</v>
      </c>
      <c r="I438" s="492">
        <v>24347.243999999999</v>
      </c>
      <c r="J438" s="492">
        <v>22326.873</v>
      </c>
      <c r="K438" s="492">
        <v>16320.541999999999</v>
      </c>
      <c r="L438" s="492">
        <v>21618.81</v>
      </c>
      <c r="M438" s="492">
        <v>23218.251</v>
      </c>
      <c r="N438" s="493">
        <v>21299.991000000002</v>
      </c>
      <c r="O438" s="511"/>
      <c r="P438" s="492">
        <v>22326.873</v>
      </c>
      <c r="Q438" s="492">
        <v>21299.991000000002</v>
      </c>
      <c r="R438" s="492">
        <v>36832.824999999997</v>
      </c>
      <c r="S438" s="492">
        <v>8815.6910000000007</v>
      </c>
      <c r="T438" s="492">
        <v>18420.904999999999</v>
      </c>
      <c r="U438" s="512"/>
      <c r="V438" s="512"/>
      <c r="W438" s="512"/>
      <c r="X438" s="512"/>
      <c r="Y438" s="512"/>
      <c r="Z438" s="512"/>
      <c r="AA438" s="512"/>
      <c r="AB438" s="512"/>
      <c r="AC438" s="512"/>
      <c r="AD438" s="512"/>
      <c r="AE438" s="512"/>
      <c r="AF438" s="512"/>
      <c r="AG438" s="512"/>
      <c r="AH438" s="512"/>
    </row>
    <row r="439" spans="1:34" s="501" customFormat="1" ht="14.1" customHeight="1">
      <c r="A439" s="427"/>
      <c r="B439" s="489" t="s">
        <v>13652</v>
      </c>
      <c r="C439" s="465"/>
      <c r="D439" s="510" t="s">
        <v>13653</v>
      </c>
      <c r="E439" s="491"/>
      <c r="F439" s="492">
        <f t="shared" si="27"/>
        <v>90939.398000000001</v>
      </c>
      <c r="G439" s="492">
        <v>90939.398000000001</v>
      </c>
      <c r="H439" s="492">
        <v>41995.435299999997</v>
      </c>
      <c r="I439" s="492">
        <v>5000</v>
      </c>
      <c r="J439" s="492">
        <v>0</v>
      </c>
      <c r="K439" s="492">
        <v>0</v>
      </c>
      <c r="L439" s="492">
        <v>0</v>
      </c>
      <c r="M439" s="492">
        <v>0</v>
      </c>
      <c r="N439" s="493">
        <v>0</v>
      </c>
      <c r="O439" s="511"/>
      <c r="P439" s="492">
        <v>0</v>
      </c>
      <c r="Q439" s="492">
        <v>0</v>
      </c>
      <c r="R439" s="492">
        <v>13000</v>
      </c>
      <c r="S439" s="492">
        <v>327.3</v>
      </c>
      <c r="T439" s="492">
        <v>5246.52</v>
      </c>
      <c r="U439" s="512"/>
      <c r="V439" s="512"/>
      <c r="W439" s="512"/>
      <c r="X439" s="512"/>
      <c r="Y439" s="512"/>
      <c r="Z439" s="512"/>
      <c r="AA439" s="512"/>
      <c r="AB439" s="512"/>
      <c r="AC439" s="512"/>
      <c r="AD439" s="512"/>
      <c r="AE439" s="512"/>
      <c r="AF439" s="512"/>
      <c r="AG439" s="512"/>
      <c r="AH439" s="512"/>
    </row>
    <row r="440" spans="1:34" s="501" customFormat="1" ht="14.1" customHeight="1">
      <c r="A440" s="427"/>
      <c r="B440" s="489" t="s">
        <v>13654</v>
      </c>
      <c r="C440" s="465"/>
      <c r="D440" s="510" t="s">
        <v>13655</v>
      </c>
      <c r="E440" s="491"/>
      <c r="F440" s="492">
        <f t="shared" si="27"/>
        <v>7268.7978999999996</v>
      </c>
      <c r="G440" s="492">
        <v>7268.7978999999996</v>
      </c>
      <c r="H440" s="492">
        <v>7567.0227999999997</v>
      </c>
      <c r="I440" s="492">
        <v>7366.8410000000003</v>
      </c>
      <c r="J440" s="492">
        <v>16994.097900000001</v>
      </c>
      <c r="K440" s="492">
        <v>15994.9148</v>
      </c>
      <c r="L440" s="492">
        <v>15996.4148</v>
      </c>
      <c r="M440" s="492">
        <v>15796.4148</v>
      </c>
      <c r="N440" s="493">
        <v>15347.2148</v>
      </c>
      <c r="O440" s="511"/>
      <c r="P440" s="492">
        <v>16994.097900000001</v>
      </c>
      <c r="Q440" s="492">
        <v>15347.2148</v>
      </c>
      <c r="R440" s="492">
        <v>816.41869999999994</v>
      </c>
      <c r="S440" s="492">
        <v>12727.188099999999</v>
      </c>
      <c r="T440" s="492">
        <v>816.41869999999994</v>
      </c>
      <c r="U440" s="512"/>
      <c r="V440" s="512"/>
      <c r="W440" s="512"/>
      <c r="X440" s="512"/>
      <c r="Y440" s="512"/>
      <c r="Z440" s="512"/>
      <c r="AA440" s="512"/>
      <c r="AB440" s="512"/>
      <c r="AC440" s="512"/>
      <c r="AD440" s="512"/>
      <c r="AE440" s="512"/>
      <c r="AF440" s="512"/>
      <c r="AG440" s="512"/>
      <c r="AH440" s="512"/>
    </row>
    <row r="441" spans="1:34" s="501" customFormat="1" ht="14.1" customHeight="1">
      <c r="A441" s="427"/>
      <c r="B441" s="489" t="s">
        <v>13656</v>
      </c>
      <c r="C441" s="465"/>
      <c r="D441" s="510" t="s">
        <v>13657</v>
      </c>
      <c r="E441" s="491"/>
      <c r="F441" s="492">
        <f t="shared" si="27"/>
        <v>5683.2129999999997</v>
      </c>
      <c r="G441" s="492">
        <v>5683.2129999999997</v>
      </c>
      <c r="H441" s="492">
        <v>5684.2957999999999</v>
      </c>
      <c r="I441" s="492">
        <v>5681.7464</v>
      </c>
      <c r="J441" s="492">
        <v>5654.0147999999999</v>
      </c>
      <c r="K441" s="492">
        <v>5675.8822</v>
      </c>
      <c r="L441" s="492">
        <v>5700.8323</v>
      </c>
      <c r="M441" s="492">
        <v>5710.6194999999998</v>
      </c>
      <c r="N441" s="493">
        <v>5703.9026999999996</v>
      </c>
      <c r="O441" s="508"/>
      <c r="P441" s="492">
        <v>5654.0147999999999</v>
      </c>
      <c r="Q441" s="492">
        <v>5703.9026999999996</v>
      </c>
      <c r="R441" s="492">
        <v>0</v>
      </c>
      <c r="S441" s="492">
        <v>0</v>
      </c>
      <c r="T441" s="492">
        <v>0</v>
      </c>
      <c r="U441" s="500"/>
      <c r="V441" s="500"/>
      <c r="W441" s="500"/>
      <c r="X441" s="500"/>
      <c r="Y441" s="500"/>
      <c r="Z441" s="500"/>
      <c r="AA441" s="500"/>
      <c r="AB441" s="500"/>
      <c r="AC441" s="500"/>
      <c r="AD441" s="500"/>
      <c r="AE441" s="500"/>
      <c r="AF441" s="500"/>
      <c r="AG441" s="500"/>
      <c r="AH441" s="500"/>
    </row>
    <row r="442" spans="1:34" s="501" customFormat="1" ht="14.1" customHeight="1">
      <c r="A442" s="427"/>
      <c r="B442" s="489" t="s">
        <v>13658</v>
      </c>
      <c r="C442" s="465"/>
      <c r="D442" s="510" t="s">
        <v>13659</v>
      </c>
      <c r="E442" s="491"/>
      <c r="F442" s="492">
        <f>G442</f>
        <v>13571.4429</v>
      </c>
      <c r="G442" s="492">
        <v>13571.4429</v>
      </c>
      <c r="H442" s="492">
        <v>15067.9143</v>
      </c>
      <c r="I442" s="492">
        <v>16355.0353</v>
      </c>
      <c r="J442" s="492">
        <v>17189.791099999999</v>
      </c>
      <c r="K442" s="492">
        <v>18446.665799999999</v>
      </c>
      <c r="L442" s="492">
        <v>19882.823499999999</v>
      </c>
      <c r="M442" s="492">
        <v>21112.474999999999</v>
      </c>
      <c r="N442" s="493">
        <v>21935.730500000001</v>
      </c>
      <c r="O442" s="508"/>
      <c r="P442" s="492">
        <v>17189.791099999999</v>
      </c>
      <c r="Q442" s="492">
        <v>21935.730500000001</v>
      </c>
      <c r="R442" s="492">
        <v>0</v>
      </c>
      <c r="S442" s="492">
        <v>0</v>
      </c>
      <c r="T442" s="492">
        <v>0</v>
      </c>
      <c r="U442" s="500"/>
      <c r="V442" s="500"/>
      <c r="W442" s="500"/>
      <c r="X442" s="500"/>
      <c r="Y442" s="500"/>
      <c r="Z442" s="500"/>
      <c r="AA442" s="500"/>
      <c r="AB442" s="500"/>
      <c r="AC442" s="500"/>
      <c r="AD442" s="500"/>
      <c r="AE442" s="500"/>
      <c r="AF442" s="500"/>
      <c r="AG442" s="500"/>
      <c r="AH442" s="500"/>
    </row>
    <row r="443" spans="1:34" s="501" customFormat="1" ht="14.1" customHeight="1">
      <c r="A443" s="427"/>
      <c r="B443" s="489" t="s">
        <v>13660</v>
      </c>
      <c r="C443" s="465"/>
      <c r="D443" s="510" t="s">
        <v>13661</v>
      </c>
      <c r="E443" s="491"/>
      <c r="F443" s="492">
        <f>G443</f>
        <v>20387.2994</v>
      </c>
      <c r="G443" s="492">
        <v>20387.2994</v>
      </c>
      <c r="H443" s="492">
        <v>19062.490099999999</v>
      </c>
      <c r="I443" s="492">
        <v>14929.545700000001</v>
      </c>
      <c r="J443" s="492">
        <v>13588.5116</v>
      </c>
      <c r="K443" s="492">
        <v>10472.781199999999</v>
      </c>
      <c r="L443" s="492">
        <v>11364.0877</v>
      </c>
      <c r="M443" s="492">
        <v>13673.602999999999</v>
      </c>
      <c r="N443" s="493">
        <v>13958.9663</v>
      </c>
      <c r="O443" s="508"/>
      <c r="P443" s="492">
        <v>13588.5116</v>
      </c>
      <c r="Q443" s="492">
        <v>13958.9663</v>
      </c>
      <c r="R443" s="492">
        <v>13411.3248</v>
      </c>
      <c r="S443" s="492">
        <v>19104.113399999998</v>
      </c>
      <c r="T443" s="492">
        <v>19200.230599999999</v>
      </c>
      <c r="U443" s="500"/>
      <c r="V443" s="500"/>
      <c r="W443" s="500"/>
      <c r="X443" s="500"/>
      <c r="Y443" s="500"/>
      <c r="Z443" s="500"/>
      <c r="AA443" s="500"/>
      <c r="AB443" s="500"/>
      <c r="AC443" s="500"/>
      <c r="AD443" s="500"/>
      <c r="AE443" s="500"/>
      <c r="AF443" s="500"/>
      <c r="AG443" s="500"/>
      <c r="AH443" s="500"/>
    </row>
    <row r="444" spans="1:34" s="501" customFormat="1" ht="14.1" customHeight="1">
      <c r="A444" s="427"/>
      <c r="B444" s="489" t="s">
        <v>13662</v>
      </c>
      <c r="C444" s="465"/>
      <c r="D444" s="510" t="s">
        <v>13663</v>
      </c>
      <c r="E444" s="491"/>
      <c r="F444" s="492">
        <f>G444</f>
        <v>1955.5231000000001</v>
      </c>
      <c r="G444" s="492">
        <v>1955.5231000000001</v>
      </c>
      <c r="H444" s="492">
        <v>1416.7003999999999</v>
      </c>
      <c r="I444" s="492">
        <v>10492.073700000001</v>
      </c>
      <c r="J444" s="492">
        <v>10152.259899999999</v>
      </c>
      <c r="K444" s="492">
        <v>13021.8619</v>
      </c>
      <c r="L444" s="492">
        <v>12272.174499999999</v>
      </c>
      <c r="M444" s="492">
        <v>11699.660099999999</v>
      </c>
      <c r="N444" s="493">
        <v>10879.994699999999</v>
      </c>
      <c r="O444" s="508"/>
      <c r="P444" s="492">
        <v>10152.259899999999</v>
      </c>
      <c r="Q444" s="492">
        <v>10879.994699999999</v>
      </c>
      <c r="R444" s="492">
        <v>10058.154399999999</v>
      </c>
      <c r="S444" s="492">
        <v>6627.0456999999997</v>
      </c>
      <c r="T444" s="492">
        <v>10067.557000000001</v>
      </c>
      <c r="U444" s="500"/>
      <c r="V444" s="500"/>
      <c r="W444" s="500"/>
      <c r="X444" s="500"/>
      <c r="Y444" s="500"/>
      <c r="Z444" s="500"/>
      <c r="AA444" s="500"/>
      <c r="AB444" s="500"/>
      <c r="AC444" s="500"/>
      <c r="AD444" s="500"/>
      <c r="AE444" s="500"/>
      <c r="AF444" s="500"/>
      <c r="AG444" s="500"/>
      <c r="AH444" s="500"/>
    </row>
    <row r="445" spans="1:34" s="15" customFormat="1" ht="14.1" customHeight="1">
      <c r="A445" s="427"/>
      <c r="F445" s="464"/>
      <c r="H445" s="464"/>
      <c r="I445" s="464"/>
      <c r="J445" s="464"/>
      <c r="K445" s="464"/>
      <c r="L445" s="464"/>
      <c r="M445" s="464"/>
      <c r="N445" s="464"/>
    </row>
    <row r="446" spans="1:34" s="15" customFormat="1" ht="14.1" customHeight="1">
      <c r="A446" s="427"/>
      <c r="F446" s="464"/>
      <c r="G446" s="513"/>
      <c r="H446" s="464"/>
      <c r="I446" s="464"/>
      <c r="J446" s="464"/>
      <c r="K446" s="464"/>
      <c r="L446" s="464"/>
      <c r="M446" s="464"/>
      <c r="N446" s="464"/>
      <c r="P446" s="507"/>
    </row>
    <row r="447" spans="1:34" s="15" customFormat="1" ht="14.1" customHeight="1">
      <c r="A447" s="427"/>
      <c r="B447" s="465"/>
      <c r="C447" s="465"/>
      <c r="D447" s="484" t="s">
        <v>13664</v>
      </c>
      <c r="E447" s="485"/>
      <c r="F447" s="486" t="s">
        <v>13586</v>
      </c>
      <c r="G447" s="487" t="e">
        <v>#NAME?</v>
      </c>
      <c r="H447" s="486" t="s">
        <v>13575</v>
      </c>
      <c r="I447" s="486" t="s">
        <v>13576</v>
      </c>
      <c r="J447" s="486" t="s">
        <v>13577</v>
      </c>
      <c r="K447" s="486" t="s">
        <v>13578</v>
      </c>
      <c r="L447" s="486" t="s">
        <v>13579</v>
      </c>
      <c r="M447" s="486" t="s">
        <v>13580</v>
      </c>
      <c r="N447" s="486" t="s">
        <v>13581</v>
      </c>
      <c r="O447" s="488"/>
      <c r="P447" s="487" t="e">
        <v>#NAME?</v>
      </c>
      <c r="Q447" s="486" t="s">
        <v>13587</v>
      </c>
      <c r="R447" s="486" t="s">
        <v>13588</v>
      </c>
      <c r="S447" s="486" t="s">
        <v>13589</v>
      </c>
      <c r="T447" s="486" t="s">
        <v>13590</v>
      </c>
      <c r="U447" s="488"/>
      <c r="V447" s="488"/>
      <c r="W447" s="488"/>
      <c r="X447" s="488"/>
      <c r="Y447" s="488"/>
      <c r="Z447" s="488"/>
      <c r="AA447" s="488"/>
      <c r="AB447" s="488"/>
      <c r="AC447" s="488"/>
      <c r="AD447" s="488"/>
      <c r="AE447" s="488"/>
      <c r="AF447" s="488"/>
      <c r="AG447" s="488"/>
      <c r="AH447" s="488"/>
    </row>
    <row r="448" spans="1:34" s="15" customFormat="1" ht="14.1" customHeight="1">
      <c r="A448" s="427"/>
      <c r="B448" s="489" t="s">
        <v>13665</v>
      </c>
      <c r="C448" s="489" t="s">
        <v>13666</v>
      </c>
      <c r="D448" s="428" t="s">
        <v>13611</v>
      </c>
      <c r="F448" s="495" t="str">
        <f ca="1">IF(ISNUMBER(_xll.BDP(D395, C448,"EQY_CONSOLIDATED="&amp;E408)),_xll.BDP(D395, C448,"EQY_CONSOLIDATED="&amp;E408), "-")</f>
        <v>-</v>
      </c>
      <c r="G448" s="495">
        <v>-7.8280000000000003</v>
      </c>
      <c r="H448" s="495">
        <v>25524.721000000001</v>
      </c>
      <c r="I448" s="495">
        <v>-216.34399999999999</v>
      </c>
      <c r="J448" s="495">
        <v>-7526.2730000000001</v>
      </c>
      <c r="K448" s="495">
        <v>-561.99900000000002</v>
      </c>
      <c r="L448" s="495">
        <v>-131.83099999999999</v>
      </c>
      <c r="M448" s="495">
        <v>35.741</v>
      </c>
      <c r="N448" s="495">
        <v>-400.42189999999999</v>
      </c>
      <c r="O448" s="508"/>
      <c r="P448" s="495">
        <v>-8184.3620000000001</v>
      </c>
      <c r="Q448" s="495">
        <v>3815.4639999999999</v>
      </c>
      <c r="R448" s="495">
        <v>13902.400600000001</v>
      </c>
      <c r="S448" s="495">
        <v>16203.697200000001</v>
      </c>
      <c r="T448" s="495">
        <v>10907.1772</v>
      </c>
      <c r="U448" s="496"/>
      <c r="V448" s="496"/>
      <c r="W448" s="496"/>
      <c r="X448" s="496"/>
      <c r="Y448" s="496"/>
      <c r="Z448" s="496"/>
      <c r="AA448" s="496"/>
      <c r="AB448" s="496"/>
      <c r="AC448" s="496"/>
      <c r="AD448" s="496"/>
      <c r="AE448" s="496"/>
      <c r="AF448" s="496"/>
      <c r="AG448" s="496"/>
      <c r="AH448" s="496"/>
    </row>
    <row r="449" spans="1:34" s="15" customFormat="1" ht="14.1" customHeight="1">
      <c r="A449" s="427"/>
      <c r="B449" s="489" t="s">
        <v>13667</v>
      </c>
      <c r="C449" s="489" t="s">
        <v>13668</v>
      </c>
      <c r="D449" s="490" t="s">
        <v>13669</v>
      </c>
      <c r="E449" s="491"/>
      <c r="F449" s="492" t="str">
        <f ca="1">IF(ISNUMBER(_xll.BDP(D395, C449,"EQY_CONSOLIDATED="&amp;E408)),_xll.BDP(D395, C449,"EQY_CONSOLIDATED="&amp;E408), "-")</f>
        <v>-</v>
      </c>
      <c r="G449" s="492">
        <v>1878.64</v>
      </c>
      <c r="H449" s="492">
        <v>1892.9480000000001</v>
      </c>
      <c r="I449" s="492">
        <v>1895.297</v>
      </c>
      <c r="J449" s="492">
        <v>1931.425</v>
      </c>
      <c r="K449" s="492">
        <v>1936.1110000000001</v>
      </c>
      <c r="L449" s="492">
        <v>1938.403</v>
      </c>
      <c r="M449" s="492">
        <v>2014.664</v>
      </c>
      <c r="N449" s="493">
        <v>2229.14</v>
      </c>
      <c r="O449" s="514"/>
      <c r="P449" s="492">
        <v>7820.6030000000001</v>
      </c>
      <c r="Q449" s="492">
        <v>8025.3980000000001</v>
      </c>
      <c r="R449" s="492">
        <v>2690.317</v>
      </c>
      <c r="S449" s="492">
        <v>2765.41</v>
      </c>
      <c r="T449" s="492">
        <v>2845.6709999999998</v>
      </c>
      <c r="U449" s="496"/>
      <c r="V449" s="496"/>
      <c r="W449" s="496"/>
      <c r="X449" s="496"/>
      <c r="Y449" s="496"/>
      <c r="Z449" s="496"/>
      <c r="AA449" s="496"/>
      <c r="AB449" s="496"/>
      <c r="AC449" s="496"/>
      <c r="AD449" s="496"/>
      <c r="AE449" s="496"/>
      <c r="AF449" s="496"/>
      <c r="AG449" s="496"/>
      <c r="AH449" s="496"/>
    </row>
    <row r="450" spans="1:34" s="15" customFormat="1" ht="14.1" customHeight="1">
      <c r="A450" s="427"/>
      <c r="B450" s="489" t="s">
        <v>13670</v>
      </c>
      <c r="C450" s="489" t="s">
        <v>13671</v>
      </c>
      <c r="D450" s="428" t="s">
        <v>13672</v>
      </c>
      <c r="F450" s="495" t="str">
        <f ca="1">IF(ISNUMBER(_xll.BDP(D395, C450,"EQY_CONSOLIDATED="&amp;E408)),_xll.BDP(D395, C450,"EQY_CONSOLIDATED="&amp;E408), "-")</f>
        <v>-</v>
      </c>
      <c r="G450" s="495">
        <v>3154.7352000000001</v>
      </c>
      <c r="H450" s="495">
        <v>6562.5361000000003</v>
      </c>
      <c r="I450" s="495">
        <v>11609.404200000001</v>
      </c>
      <c r="J450" s="495">
        <v>38401.179400000001</v>
      </c>
      <c r="K450" s="495">
        <v>2695.3697999999999</v>
      </c>
      <c r="L450" s="495">
        <v>3042.7564000000002</v>
      </c>
      <c r="M450" s="495">
        <v>-1415.2774999999999</v>
      </c>
      <c r="N450" s="495">
        <v>1059.2596000000001</v>
      </c>
      <c r="O450" s="508"/>
      <c r="P450" s="495">
        <v>42724.027999999998</v>
      </c>
      <c r="Q450" s="495">
        <v>-19336.719400000002</v>
      </c>
      <c r="R450" s="495">
        <v>39368.843200000003</v>
      </c>
      <c r="S450" s="495">
        <v>-33440.517800000001</v>
      </c>
      <c r="T450" s="495">
        <v>11860.6991</v>
      </c>
      <c r="U450" s="496"/>
      <c r="V450" s="496"/>
      <c r="W450" s="496"/>
      <c r="X450" s="496"/>
      <c r="Y450" s="496"/>
      <c r="Z450" s="496"/>
      <c r="AA450" s="496"/>
      <c r="AB450" s="496"/>
      <c r="AC450" s="496"/>
      <c r="AD450" s="496"/>
      <c r="AE450" s="496"/>
      <c r="AF450" s="496"/>
      <c r="AG450" s="496"/>
      <c r="AH450" s="496"/>
    </row>
    <row r="451" spans="1:34" s="15" customFormat="1" ht="14.1" customHeight="1">
      <c r="A451" s="427"/>
      <c r="B451" s="489" t="s">
        <v>13673</v>
      </c>
      <c r="C451" s="489" t="s">
        <v>13674</v>
      </c>
      <c r="D451" s="428" t="s">
        <v>13675</v>
      </c>
      <c r="F451" s="495" t="str">
        <f ca="1">IF(ISNUMBER(_xll.BDP(D395, C451,"EQY_CONSOLIDATED="&amp;E408)),_xll.BDP(D395, C451,"EQY_CONSOLIDATED="&amp;E408), "-")</f>
        <v>-</v>
      </c>
      <c r="G451" s="495">
        <v>2485.3341999999998</v>
      </c>
      <c r="H451" s="495">
        <v>-5154.2668000000003</v>
      </c>
      <c r="I451" s="495">
        <v>-1525.2644</v>
      </c>
      <c r="J451" s="495">
        <v>7606.0826999999999</v>
      </c>
      <c r="K451" s="495">
        <v>-3679.1988000000001</v>
      </c>
      <c r="L451" s="495">
        <v>25911.1767</v>
      </c>
      <c r="M451" s="495">
        <v>3719.8481000000002</v>
      </c>
      <c r="N451" s="495">
        <v>614.12289999999996</v>
      </c>
      <c r="O451" s="508"/>
      <c r="P451" s="495">
        <v>33557.908799999997</v>
      </c>
      <c r="Q451" s="495">
        <v>-500.59570000000002</v>
      </c>
      <c r="R451" s="495">
        <v>17698.033200000002</v>
      </c>
      <c r="S451" s="495">
        <v>13184.5707</v>
      </c>
      <c r="T451" s="495">
        <v>14750.1067</v>
      </c>
      <c r="U451" s="496"/>
      <c r="V451" s="496"/>
      <c r="W451" s="496"/>
      <c r="X451" s="496"/>
      <c r="Y451" s="496"/>
      <c r="Z451" s="496"/>
      <c r="AA451" s="496"/>
      <c r="AB451" s="496"/>
      <c r="AC451" s="496"/>
      <c r="AD451" s="496"/>
      <c r="AE451" s="496"/>
      <c r="AF451" s="496"/>
      <c r="AG451" s="496"/>
      <c r="AH451" s="496"/>
    </row>
    <row r="452" spans="1:34" s="15" customFormat="1" ht="14.1" customHeight="1">
      <c r="A452" s="427"/>
      <c r="B452" s="489" t="s">
        <v>13676</v>
      </c>
      <c r="C452" s="489" t="s">
        <v>13677</v>
      </c>
      <c r="D452" s="428" t="s">
        <v>13678</v>
      </c>
      <c r="F452" s="495" t="str">
        <f ca="1">IF(ISNUMBER(_xll.BDP(D395, C452,"EQY_CONSOLIDATED="&amp;E408)),_xll.BDP(D395, C452,"EQY_CONSOLIDATED="&amp;E408), "-")</f>
        <v>-</v>
      </c>
      <c r="G452" s="495">
        <v>-130.96899999999999</v>
      </c>
      <c r="H452" s="495">
        <v>-60.792000000000002</v>
      </c>
      <c r="I452" s="495">
        <v>-14.650499999999999</v>
      </c>
      <c r="J452" s="495" t="s">
        <v>398</v>
      </c>
      <c r="K452" s="495">
        <v>-670.58699999999999</v>
      </c>
      <c r="L452" s="495">
        <v>-37.081600000000002</v>
      </c>
      <c r="M452" s="495">
        <v>-63.286999999999999</v>
      </c>
      <c r="N452" s="495">
        <v>-105.883</v>
      </c>
      <c r="O452" s="508"/>
      <c r="P452" s="495">
        <v>-234.36859999999999</v>
      </c>
      <c r="Q452" s="495">
        <v>-2225.9729000000002</v>
      </c>
      <c r="R452" s="495">
        <v>-96.188500000000005</v>
      </c>
      <c r="S452" s="495">
        <v>-1491.5640000000001</v>
      </c>
      <c r="T452" s="495">
        <v>-507.6318</v>
      </c>
      <c r="U452" s="496"/>
      <c r="V452" s="496"/>
      <c r="W452" s="496"/>
      <c r="X452" s="496"/>
      <c r="Y452" s="496"/>
      <c r="Z452" s="496"/>
      <c r="AA452" s="496"/>
      <c r="AB452" s="496"/>
      <c r="AC452" s="496"/>
      <c r="AD452" s="496"/>
      <c r="AE452" s="496"/>
      <c r="AF452" s="496"/>
      <c r="AG452" s="496"/>
      <c r="AH452" s="496"/>
    </row>
    <row r="453" spans="1:34" s="15" customFormat="1" ht="14.1" customHeight="1">
      <c r="A453" s="427"/>
      <c r="B453" s="489" t="s">
        <v>13679</v>
      </c>
      <c r="C453" s="489" t="s">
        <v>13680</v>
      </c>
      <c r="D453" s="428" t="s">
        <v>13681</v>
      </c>
      <c r="F453" s="495" t="str">
        <f ca="1">IF(ISNUMBER(_xll.BDP(D395, C453,"EQY_CONSOLIDATED="&amp;E408)),_xll.BDP(D395, C453,"EQY_CONSOLIDATED="&amp;E408), "-")</f>
        <v>-</v>
      </c>
      <c r="G453" s="495">
        <v>-48844.4139</v>
      </c>
      <c r="H453" s="495">
        <v>44444.613599999997</v>
      </c>
      <c r="I453" s="495">
        <v>4632.3512000000001</v>
      </c>
      <c r="J453" s="495">
        <v>-91.640900000000002</v>
      </c>
      <c r="K453" s="495">
        <v>91.028099999999995</v>
      </c>
      <c r="L453" s="495">
        <v>-20449.973600000001</v>
      </c>
      <c r="M453" s="495">
        <v>-703.22040000000004</v>
      </c>
      <c r="N453" s="495">
        <v>-1700.0123000000001</v>
      </c>
      <c r="O453" s="508"/>
      <c r="P453" s="495">
        <v>-21153.806700000001</v>
      </c>
      <c r="Q453" s="495">
        <v>-3625.0509999999999</v>
      </c>
      <c r="R453" s="495">
        <v>-659.51549999999997</v>
      </c>
      <c r="S453" s="495">
        <v>-22818.603999999999</v>
      </c>
      <c r="T453" s="495">
        <v>-672.73379999999997</v>
      </c>
      <c r="U453" s="496"/>
      <c r="V453" s="496"/>
      <c r="W453" s="496"/>
      <c r="X453" s="496"/>
      <c r="Y453" s="496"/>
      <c r="Z453" s="496"/>
      <c r="AA453" s="496"/>
      <c r="AB453" s="496"/>
      <c r="AC453" s="496"/>
      <c r="AD453" s="496"/>
      <c r="AE453" s="496"/>
      <c r="AF453" s="496"/>
      <c r="AG453" s="496"/>
      <c r="AH453" s="496"/>
    </row>
    <row r="454" spans="1:34" s="516" customFormat="1" ht="14.1" customHeight="1">
      <c r="A454" s="427"/>
      <c r="B454" s="489" t="s">
        <v>13682</v>
      </c>
      <c r="C454" s="489" t="s">
        <v>13683</v>
      </c>
      <c r="D454" s="428" t="s">
        <v>13684</v>
      </c>
      <c r="E454" s="15"/>
      <c r="F454" s="495" t="str">
        <f ca="1">IF(ISNUMBER(_xll.BDP(D395, C454,"EQY_CONSOLIDATED="&amp;E408)),_xll.BDP(D395, C454,"EQY_CONSOLIDATED="&amp;E408), "-")</f>
        <v>-</v>
      </c>
      <c r="G454" s="495">
        <v>-1699.5105000000001</v>
      </c>
      <c r="H454" s="495">
        <v>-1498.7710999999999</v>
      </c>
      <c r="I454" s="495">
        <v>-1086.7155</v>
      </c>
      <c r="J454" s="495">
        <v>-1508.1117999999999</v>
      </c>
      <c r="K454" s="495">
        <v>-1710.0968</v>
      </c>
      <c r="L454" s="495">
        <v>-7060.6441000000004</v>
      </c>
      <c r="M454" s="495">
        <v>-1098.3686</v>
      </c>
      <c r="N454" s="495">
        <v>-1520.1763000000001</v>
      </c>
      <c r="O454" s="508"/>
      <c r="P454" s="495">
        <v>-11377.2212</v>
      </c>
      <c r="Q454" s="495">
        <v>-11407.187599999999</v>
      </c>
      <c r="R454" s="495">
        <v>10978.615900000001</v>
      </c>
      <c r="S454" s="495">
        <v>28.82</v>
      </c>
      <c r="T454" s="495">
        <v>3.2199999999999999E-2</v>
      </c>
      <c r="U454" s="515"/>
      <c r="V454" s="515"/>
      <c r="W454" s="515"/>
      <c r="X454" s="515"/>
      <c r="Y454" s="515"/>
      <c r="Z454" s="515"/>
      <c r="AA454" s="515"/>
      <c r="AB454" s="515"/>
      <c r="AC454" s="515"/>
      <c r="AD454" s="515"/>
      <c r="AE454" s="515"/>
      <c r="AF454" s="515"/>
      <c r="AG454" s="515"/>
      <c r="AH454" s="515"/>
    </row>
    <row r="455" spans="1:34" s="516" customFormat="1" ht="14.1" customHeight="1">
      <c r="A455" s="427"/>
      <c r="B455" s="489" t="s">
        <v>13685</v>
      </c>
      <c r="C455" s="489" t="s">
        <v>13686</v>
      </c>
      <c r="D455" s="428" t="s">
        <v>13687</v>
      </c>
      <c r="E455" s="15"/>
      <c r="F455" s="495" t="str">
        <f ca="1">IF(ISNUMBER(_xll.BDP(D395, C455,"EQY_CONSOLIDATED="&amp;E408)),_xll.BDP(D395, C455,"EQY_CONSOLIDATED="&amp;E408), "-")</f>
        <v>-</v>
      </c>
      <c r="G455" s="495">
        <v>-48058.590199999999</v>
      </c>
      <c r="H455" s="495">
        <v>37791.575700000001</v>
      </c>
      <c r="I455" s="495">
        <v>2020.3713</v>
      </c>
      <c r="J455" s="495">
        <v>6006.33</v>
      </c>
      <c r="K455" s="495">
        <v>-5298.2673999999997</v>
      </c>
      <c r="L455" s="495">
        <v>-1599.441</v>
      </c>
      <c r="M455" s="495">
        <v>1918.2592</v>
      </c>
      <c r="N455" s="495">
        <v>-2606.0655999999999</v>
      </c>
      <c r="O455" s="508"/>
      <c r="P455" s="495">
        <v>1026.8807999999999</v>
      </c>
      <c r="Q455" s="495">
        <v>-15532.8343</v>
      </c>
      <c r="R455" s="495">
        <v>28017.133600000001</v>
      </c>
      <c r="S455" s="495">
        <v>-9605.2132999999994</v>
      </c>
      <c r="T455" s="495">
        <v>14077.405199999999</v>
      </c>
      <c r="U455" s="515"/>
      <c r="V455" s="515"/>
      <c r="W455" s="515"/>
      <c r="X455" s="515"/>
      <c r="Y455" s="515"/>
      <c r="Z455" s="515"/>
      <c r="AA455" s="515"/>
      <c r="AB455" s="515"/>
      <c r="AC455" s="515"/>
      <c r="AD455" s="515"/>
      <c r="AE455" s="515"/>
      <c r="AF455" s="515"/>
      <c r="AG455" s="515"/>
      <c r="AH455" s="515"/>
    </row>
    <row r="456" spans="1:34" s="516" customFormat="1" ht="14.1" customHeight="1">
      <c r="A456" s="427"/>
      <c r="B456" s="489" t="s">
        <v>13688</v>
      </c>
      <c r="C456" s="489" t="s">
        <v>13689</v>
      </c>
      <c r="D456" s="428" t="s">
        <v>13690</v>
      </c>
      <c r="E456" s="15"/>
      <c r="F456" s="495" t="str">
        <f ca="1">IF(ISNUMBER(_xll.BDP(D395, C456,"EQY_CONSOLIDATED="&amp;E408)),_xll.BDP(D395, C456,"EQY_CONSOLIDATED="&amp;E408), "-")</f>
        <v>-</v>
      </c>
      <c r="G456" s="495">
        <v>2354.3652000000002</v>
      </c>
      <c r="H456" s="495">
        <v>-5215.0587999999998</v>
      </c>
      <c r="I456" s="495">
        <v>-1539.9148</v>
      </c>
      <c r="J456" s="495" t="s">
        <v>398</v>
      </c>
      <c r="K456" s="495">
        <v>-4349.7857999999997</v>
      </c>
      <c r="L456" s="495">
        <v>25874.095099999999</v>
      </c>
      <c r="M456" s="495">
        <v>3656.5610999999999</v>
      </c>
      <c r="N456" s="495">
        <v>508.23989999999998</v>
      </c>
      <c r="O456" s="508"/>
      <c r="P456" s="495">
        <v>33323.540200000003</v>
      </c>
      <c r="Q456" s="495">
        <v>-2726.5686000000001</v>
      </c>
      <c r="R456" s="495">
        <v>17601.844700000001</v>
      </c>
      <c r="S456" s="495">
        <v>11693.0067</v>
      </c>
      <c r="T456" s="495">
        <v>14242.474899999999</v>
      </c>
      <c r="U456" s="515"/>
      <c r="V456" s="515"/>
      <c r="W456" s="515"/>
      <c r="X456" s="515"/>
      <c r="Y456" s="515"/>
      <c r="Z456" s="515"/>
      <c r="AA456" s="515"/>
      <c r="AB456" s="515"/>
      <c r="AC456" s="515"/>
      <c r="AD456" s="515"/>
      <c r="AE456" s="515"/>
      <c r="AF456" s="515"/>
      <c r="AG456" s="515"/>
      <c r="AH456" s="515"/>
    </row>
    <row r="457" spans="1:34" s="15" customFormat="1" ht="14.1" customHeight="1">
      <c r="A457" s="427"/>
      <c r="B457" s="489" t="s">
        <v>13691</v>
      </c>
      <c r="C457" s="489" t="s">
        <v>13692</v>
      </c>
      <c r="D457" s="428" t="s">
        <v>13693</v>
      </c>
      <c r="F457" s="495" t="str">
        <f ca="1">IF(ISNUMBER(_xll.BDP(D395, C457,"EQY_CONSOLIDATED="&amp;E408)),_xll.BDP(D395, C457,"EQY_CONSOLIDATED="&amp;E408), "-")</f>
        <v>-</v>
      </c>
      <c r="G457" s="495">
        <v>212.10499999999999</v>
      </c>
      <c r="H457" s="495">
        <v>-469.82510000000002</v>
      </c>
      <c r="I457" s="495">
        <v>-138.7311</v>
      </c>
      <c r="J457" s="495" t="s">
        <v>398</v>
      </c>
      <c r="K457" s="495">
        <v>-391.87259999999998</v>
      </c>
      <c r="L457" s="495">
        <v>2330.9996000000001</v>
      </c>
      <c r="M457" s="495">
        <v>329.41989999999998</v>
      </c>
      <c r="N457" s="495">
        <v>45.787399999999998</v>
      </c>
      <c r="O457" s="508"/>
      <c r="P457" s="495">
        <v>3002.1206999999999</v>
      </c>
      <c r="Q457" s="495">
        <v>-245.63679999999999</v>
      </c>
      <c r="R457" s="495">
        <v>1738.1833999999999</v>
      </c>
      <c r="S457" s="495">
        <v>1169.3007</v>
      </c>
      <c r="T457" s="495">
        <v>14242.474899999999</v>
      </c>
      <c r="U457" s="500"/>
      <c r="V457" s="500"/>
      <c r="W457" s="500"/>
      <c r="X457" s="500"/>
      <c r="Y457" s="500"/>
      <c r="Z457" s="500"/>
      <c r="AA457" s="500"/>
      <c r="AB457" s="500"/>
      <c r="AC457" s="500"/>
      <c r="AD457" s="500"/>
      <c r="AE457" s="500"/>
      <c r="AF457" s="500"/>
      <c r="AG457" s="500"/>
      <c r="AH457" s="500"/>
    </row>
    <row r="458" spans="1:34" s="15" customFormat="1" ht="14.1" customHeight="1">
      <c r="A458" s="427"/>
      <c r="B458" s="489" t="s">
        <v>13694</v>
      </c>
      <c r="C458" s="489" t="s">
        <v>13694</v>
      </c>
      <c r="D458" s="428" t="s">
        <v>13695</v>
      </c>
      <c r="F458" s="495" t="str">
        <f ca="1">IF(ISNUMBER(_xll.BDP(D395, C458,"EQY_CONSOLIDATED="&amp;E408)),_xll.BDP(D395, C458,"EQY_CONSOLIDATED="&amp;E408), "-")</f>
        <v>-</v>
      </c>
      <c r="G458" s="495" t="s">
        <v>398</v>
      </c>
      <c r="H458" s="495" t="s">
        <v>398</v>
      </c>
      <c r="I458" s="495" t="s">
        <v>398</v>
      </c>
      <c r="J458" s="495" t="s">
        <v>398</v>
      </c>
      <c r="K458" s="495">
        <v>2314.3343</v>
      </c>
      <c r="L458" s="495">
        <v>3251.2856999999999</v>
      </c>
      <c r="M458" s="495">
        <v>853.28729999999996</v>
      </c>
      <c r="N458" s="495">
        <v>-245.63679999999999</v>
      </c>
      <c r="O458" s="508"/>
      <c r="P458" s="495">
        <v>3002.1206999999999</v>
      </c>
      <c r="Q458" s="495">
        <v>-245.63679999999999</v>
      </c>
      <c r="R458" s="495">
        <v>1738.1833999999999</v>
      </c>
      <c r="S458" s="495">
        <v>1169.3007</v>
      </c>
      <c r="T458" s="495">
        <v>14242.474899999999</v>
      </c>
      <c r="U458" s="500"/>
      <c r="V458" s="500"/>
      <c r="W458" s="500"/>
      <c r="X458" s="500"/>
      <c r="Y458" s="500"/>
      <c r="Z458" s="500"/>
      <c r="AA458" s="500"/>
      <c r="AB458" s="500"/>
      <c r="AC458" s="500"/>
      <c r="AD458" s="500"/>
      <c r="AE458" s="500"/>
      <c r="AF458" s="500"/>
      <c r="AG458" s="500"/>
      <c r="AH458" s="500"/>
    </row>
    <row r="459" spans="1:34" s="15" customFormat="1" ht="14.1" customHeight="1">
      <c r="A459" s="427"/>
      <c r="B459" s="489" t="s">
        <v>13696</v>
      </c>
      <c r="C459" s="489" t="s">
        <v>13697</v>
      </c>
      <c r="D459" s="517" t="s">
        <v>13698</v>
      </c>
      <c r="E459" s="518"/>
      <c r="F459" s="519" t="str">
        <f ca="1">IF(ISNUMBER(_xll.BDP(D395, C459,"EQY_CONSOLIDATED="&amp;E408)),_xll.BDP(D395, C459,"EQY_CONSOLIDATED="&amp;E408), "-")</f>
        <v>-</v>
      </c>
      <c r="G459" s="519">
        <v>223.904</v>
      </c>
      <c r="H459" s="519">
        <v>-464.34840000000003</v>
      </c>
      <c r="I459" s="519">
        <v>-137.41120000000001</v>
      </c>
      <c r="J459" s="519">
        <v>685.23270000000002</v>
      </c>
      <c r="K459" s="519">
        <v>-331.45940000000002</v>
      </c>
      <c r="L459" s="519">
        <v>2334.3402000000001</v>
      </c>
      <c r="M459" s="519">
        <v>335.12150000000003</v>
      </c>
      <c r="N459" s="520">
        <v>55.3264</v>
      </c>
      <c r="O459" s="521"/>
      <c r="P459" s="519">
        <v>3023.2350000000001</v>
      </c>
      <c r="Q459" s="519">
        <v>-45.098700000000001</v>
      </c>
      <c r="R459" s="520">
        <v>1747.682</v>
      </c>
      <c r="S459" s="520">
        <v>1318.4571000000001</v>
      </c>
      <c r="T459" s="520">
        <v>14750.1067</v>
      </c>
    </row>
    <row r="460" spans="1:34" s="15" customFormat="1" ht="14.1" customHeight="1">
      <c r="A460" s="427"/>
    </row>
    <row r="461" spans="1:34" s="15" customFormat="1" ht="14.1" customHeight="1" thickBot="1">
      <c r="A461" s="427"/>
    </row>
    <row r="462" spans="1:34" s="15" customFormat="1" ht="14.1" customHeight="1" thickBot="1">
      <c r="A462" s="522">
        <f>A395+1</f>
        <v>7</v>
      </c>
      <c r="C462" s="15">
        <f>C395+1</f>
        <v>7</v>
      </c>
      <c r="D462" s="459" t="str">
        <f ca="1">OFFSET(Company!$C$9,BB_Financials!A462-1,0)</f>
        <v>241840 KS EQUITY</v>
      </c>
      <c r="E462" s="460" t="e">
        <f ca="1">_xll.BDP(D462, "NAME")</f>
        <v>#NAME?</v>
      </c>
    </row>
    <row r="463" spans="1:34" s="15" customFormat="1" ht="14.1" customHeight="1">
      <c r="A463" s="427"/>
    </row>
    <row r="464" spans="1:34" s="15" customFormat="1" ht="14.1" customHeight="1">
      <c r="A464" s="427"/>
      <c r="D464" s="430"/>
      <c r="E464" s="428"/>
    </row>
    <row r="465" spans="1:34" s="428" customFormat="1" ht="14.1" customHeight="1">
      <c r="A465" s="429"/>
      <c r="E465" s="461" t="s">
        <v>13413</v>
      </c>
      <c r="F465" s="461" t="s">
        <v>13562</v>
      </c>
      <c r="G465" s="461" t="s">
        <v>13563</v>
      </c>
    </row>
    <row r="466" spans="1:34" s="15" customFormat="1" ht="14.1" customHeight="1">
      <c r="A466" s="427"/>
      <c r="D466" s="460" t="s">
        <v>13573</v>
      </c>
      <c r="E466" s="462">
        <f>F508+F509</f>
        <v>11934.847399999999</v>
      </c>
      <c r="F466" s="463">
        <f>F505+F506</f>
        <v>3352.915</v>
      </c>
      <c r="G466" s="462">
        <f>F500</f>
        <v>31696.482</v>
      </c>
    </row>
    <row r="467" spans="1:34" s="15" customFormat="1" ht="14.1" customHeight="1">
      <c r="A467" s="427"/>
      <c r="B467" s="464"/>
      <c r="C467" s="465"/>
      <c r="D467" s="460" t="e">
        <f>"Annual: "&amp;P493</f>
        <v>#NAME?</v>
      </c>
      <c r="E467" s="462">
        <f>P508+P509</f>
        <v>12358.625099999999</v>
      </c>
      <c r="F467" s="463">
        <f>P505+P506</f>
        <v>12866.482</v>
      </c>
      <c r="G467" s="462">
        <f>P500</f>
        <v>31774.458999999999</v>
      </c>
    </row>
    <row r="468" spans="1:34" s="15" customFormat="1" ht="14.1" customHeight="1">
      <c r="A468" s="427"/>
      <c r="B468" s="464"/>
      <c r="C468" s="465"/>
      <c r="E468" s="466"/>
    </row>
    <row r="469" spans="1:34" s="15" customFormat="1" ht="14.1" customHeight="1">
      <c r="A469" s="427"/>
      <c r="B469" s="464"/>
      <c r="C469" s="465"/>
      <c r="D469" s="428"/>
      <c r="E469" s="461" t="s">
        <v>13564</v>
      </c>
      <c r="F469" s="461" t="s">
        <v>13565</v>
      </c>
      <c r="G469" s="461" t="s">
        <v>13566</v>
      </c>
      <c r="H469" s="461" t="s">
        <v>13567</v>
      </c>
    </row>
    <row r="470" spans="1:34" s="15" customFormat="1" ht="14.1" customHeight="1">
      <c r="A470" s="427"/>
      <c r="B470" s="464"/>
      <c r="C470" s="465"/>
      <c r="D470" s="460" t="s">
        <v>13574</v>
      </c>
      <c r="E470" s="462" t="str">
        <f ca="1">F479</f>
        <v>-</v>
      </c>
      <c r="F470" s="462" t="str">
        <f ca="1">F482</f>
        <v>-</v>
      </c>
      <c r="G470" s="462" t="str">
        <f ca="1">F486</f>
        <v>-</v>
      </c>
      <c r="H470" s="462" t="str">
        <f ca="1">F485</f>
        <v>-</v>
      </c>
    </row>
    <row r="471" spans="1:34" s="15" customFormat="1" ht="14.1" customHeight="1">
      <c r="A471" s="427"/>
      <c r="B471" s="464"/>
      <c r="C471" s="465"/>
      <c r="D471" s="460" t="e">
        <f>"Annual: "&amp;P478</f>
        <v>#NAME?</v>
      </c>
      <c r="E471" s="462">
        <f>P479</f>
        <v>80544.786999999997</v>
      </c>
      <c r="F471" s="462">
        <f>P482</f>
        <v>-398.94099999999997</v>
      </c>
      <c r="G471" s="462">
        <f>P486</f>
        <v>378.50529999999998</v>
      </c>
      <c r="H471" s="462">
        <f>P485</f>
        <v>559.20799999999997</v>
      </c>
    </row>
    <row r="472" spans="1:34" s="15" customFormat="1" ht="14.1" customHeight="1">
      <c r="A472" s="427"/>
      <c r="B472" s="464"/>
      <c r="C472" s="465"/>
      <c r="E472" s="464" t="b">
        <f ca="1">F486=G486+H486+I486+J486</f>
        <v>0</v>
      </c>
    </row>
    <row r="473" spans="1:34" s="15" customFormat="1" ht="14.1" customHeight="1">
      <c r="A473" s="427"/>
      <c r="B473" s="464"/>
      <c r="C473" s="465"/>
      <c r="E473" s="464" t="e">
        <f ca="1">_xll.BDP(D462,"EQY_RECENT_QT_END")</f>
        <v>#NAME?</v>
      </c>
      <c r="F473" s="430"/>
      <c r="G473" s="430"/>
      <c r="H473" s="430"/>
      <c r="I473" s="430"/>
      <c r="J473" s="430"/>
      <c r="K473" s="430"/>
      <c r="L473" s="430"/>
      <c r="M473" s="430"/>
      <c r="N473" s="430"/>
      <c r="O473" s="430"/>
      <c r="P473" s="430"/>
    </row>
    <row r="474" spans="1:34" s="25" customFormat="1" ht="14.1" customHeight="1">
      <c r="A474" s="429"/>
      <c r="D474" s="428" t="s">
        <v>13573</v>
      </c>
      <c r="E474" s="467" t="e">
        <f>G478</f>
        <v>#NAME?</v>
      </c>
      <c r="F474" s="468" t="e">
        <v>#NAME?</v>
      </c>
      <c r="G474" s="469" t="s">
        <v>13575</v>
      </c>
      <c r="H474" s="469" t="s">
        <v>13576</v>
      </c>
      <c r="I474" s="469" t="s">
        <v>13577</v>
      </c>
      <c r="J474" s="469" t="s">
        <v>13578</v>
      </c>
      <c r="K474" s="469" t="s">
        <v>13579</v>
      </c>
      <c r="L474" s="469" t="s">
        <v>13580</v>
      </c>
      <c r="M474" s="469" t="s">
        <v>13581</v>
      </c>
      <c r="N474" s="15"/>
      <c r="P474" s="470"/>
    </row>
    <row r="475" spans="1:34" s="25" customFormat="1" ht="14.1" customHeight="1">
      <c r="A475" s="429"/>
      <c r="B475" s="471"/>
      <c r="C475" s="471"/>
      <c r="D475" s="428" t="s">
        <v>13582</v>
      </c>
      <c r="E475" s="472" t="str">
        <f>IF(ISNUMBER(F475),"N","Y")</f>
        <v>N</v>
      </c>
      <c r="F475" s="473">
        <v>22355.713</v>
      </c>
      <c r="G475" s="474">
        <v>20619.375</v>
      </c>
      <c r="H475" s="475">
        <v>11666.803</v>
      </c>
      <c r="I475" s="475">
        <v>38225.466</v>
      </c>
      <c r="J475" s="475">
        <v>12478.648999999999</v>
      </c>
      <c r="K475" s="475">
        <v>16797.356</v>
      </c>
      <c r="L475" s="475">
        <v>13043.316000000001</v>
      </c>
      <c r="M475" s="475">
        <v>26330.213</v>
      </c>
      <c r="N475" s="476"/>
      <c r="P475" s="476"/>
    </row>
    <row r="476" spans="1:34" s="15" customFormat="1" ht="14.1" customHeight="1">
      <c r="A476" s="429"/>
      <c r="D476" s="477"/>
      <c r="F476" s="478"/>
      <c r="G476" s="478"/>
      <c r="H476" s="478"/>
      <c r="I476" s="478"/>
      <c r="J476" s="478"/>
      <c r="K476" s="478"/>
      <c r="L476" s="478"/>
      <c r="M476" s="478"/>
      <c r="N476" s="478"/>
      <c r="P476" s="479"/>
    </row>
    <row r="477" spans="1:34" s="15" customFormat="1" ht="14.1" customHeight="1">
      <c r="A477" s="429"/>
      <c r="D477" s="477"/>
      <c r="F477" s="478"/>
      <c r="G477" s="480"/>
      <c r="H477" s="481"/>
      <c r="I477" s="481"/>
      <c r="J477" s="481"/>
      <c r="K477" s="481"/>
      <c r="L477" s="481"/>
      <c r="M477" s="481"/>
      <c r="N477" s="481"/>
      <c r="P477" s="482"/>
    </row>
    <row r="478" spans="1:34" s="15" customFormat="1" ht="14.1" customHeight="1">
      <c r="A478" s="427"/>
      <c r="B478" s="483" t="s">
        <v>13583</v>
      </c>
      <c r="C478" s="483" t="s">
        <v>13584</v>
      </c>
      <c r="D478" s="484" t="s">
        <v>13585</v>
      </c>
      <c r="E478" s="485"/>
      <c r="F478" s="486" t="s">
        <v>13586</v>
      </c>
      <c r="G478" s="487" t="e">
        <v>#NAME?</v>
      </c>
      <c r="H478" s="486" t="s">
        <v>13575</v>
      </c>
      <c r="I478" s="486" t="s">
        <v>13576</v>
      </c>
      <c r="J478" s="486" t="s">
        <v>13577</v>
      </c>
      <c r="K478" s="486" t="s">
        <v>13578</v>
      </c>
      <c r="L478" s="486" t="s">
        <v>13579</v>
      </c>
      <c r="M478" s="486" t="s">
        <v>13580</v>
      </c>
      <c r="N478" s="486" t="s">
        <v>13581</v>
      </c>
      <c r="O478" s="488"/>
      <c r="P478" s="487" t="e">
        <v>#NAME?</v>
      </c>
      <c r="Q478" s="486" t="s">
        <v>13587</v>
      </c>
      <c r="R478" s="486" t="s">
        <v>13588</v>
      </c>
      <c r="S478" s="486" t="s">
        <v>13589</v>
      </c>
      <c r="T478" s="486" t="s">
        <v>13590</v>
      </c>
      <c r="U478" s="488"/>
      <c r="V478" s="488"/>
      <c r="W478" s="488"/>
      <c r="X478" s="488"/>
      <c r="Y478" s="488"/>
      <c r="Z478" s="488"/>
      <c r="AA478" s="488"/>
      <c r="AB478" s="488"/>
      <c r="AC478" s="488"/>
      <c r="AD478" s="488"/>
      <c r="AE478" s="488"/>
      <c r="AF478" s="488"/>
      <c r="AG478" s="488"/>
      <c r="AH478" s="488"/>
    </row>
    <row r="479" spans="1:34" s="15" customFormat="1" ht="14.1" customHeight="1">
      <c r="A479" s="427"/>
      <c r="B479" s="489" t="s">
        <v>13591</v>
      </c>
      <c r="C479" s="489" t="s">
        <v>13592</v>
      </c>
      <c r="D479" s="490" t="s">
        <v>13593</v>
      </c>
      <c r="E479" s="491"/>
      <c r="F479" s="492" t="str">
        <f ca="1">IF(ISNUMBER(_xll.BDP(D462, C479,"EQY_CONSOLIDATED="&amp;E475)),_xll.BDP(D462, C479,"EQY_CONSOLIDATED="&amp;E475), "-")</f>
        <v>-</v>
      </c>
      <c r="G479" s="492">
        <v>22355.713</v>
      </c>
      <c r="H479" s="492">
        <v>20619.375</v>
      </c>
      <c r="I479" s="492">
        <v>11666.803</v>
      </c>
      <c r="J479" s="492">
        <v>38225.466</v>
      </c>
      <c r="K479" s="492">
        <v>12478.648999999999</v>
      </c>
      <c r="L479" s="492">
        <v>16797.356</v>
      </c>
      <c r="M479" s="492">
        <v>13043.316000000001</v>
      </c>
      <c r="N479" s="493">
        <v>26330.213</v>
      </c>
      <c r="O479" s="494"/>
      <c r="P479" s="495">
        <v>80544.786999999997</v>
      </c>
      <c r="Q479" s="495">
        <v>64937.461000000003</v>
      </c>
      <c r="R479" s="495">
        <v>67530.471999999994</v>
      </c>
      <c r="S479" s="495">
        <v>90680.418999999994</v>
      </c>
      <c r="T479" s="495">
        <v>79343.271999999997</v>
      </c>
      <c r="U479" s="496"/>
      <c r="V479" s="496"/>
      <c r="W479" s="496"/>
      <c r="X479" s="496"/>
      <c r="Y479" s="496"/>
      <c r="Z479" s="496"/>
      <c r="AA479" s="496"/>
      <c r="AB479" s="496"/>
      <c r="AC479" s="496"/>
      <c r="AD479" s="496"/>
      <c r="AE479" s="496"/>
      <c r="AF479" s="496"/>
      <c r="AG479" s="496"/>
      <c r="AH479" s="496"/>
    </row>
    <row r="480" spans="1:34" s="501" customFormat="1" ht="14.1" customHeight="1">
      <c r="A480" s="427"/>
      <c r="B480" s="489" t="s">
        <v>13594</v>
      </c>
      <c r="C480" s="489" t="s">
        <v>13595</v>
      </c>
      <c r="D480" s="428" t="s">
        <v>13596</v>
      </c>
      <c r="E480" s="15"/>
      <c r="F480" s="495" t="str">
        <f ca="1">IF(ISNUMBER(_xll.BDP(D462, C480,"EQY_CONSOLIDATED="&amp;E475)),_xll.BDP(D462, C480,"EQY_CONSOLIDATED="&amp;E475), "-")</f>
        <v>-</v>
      </c>
      <c r="G480" s="495">
        <v>4962.7370000000001</v>
      </c>
      <c r="H480" s="495">
        <v>3812.46</v>
      </c>
      <c r="I480" s="495">
        <v>2225.9029999999998</v>
      </c>
      <c r="J480" s="495">
        <v>7961.4250000000002</v>
      </c>
      <c r="K480" s="495">
        <v>2185.0639999999999</v>
      </c>
      <c r="L480" s="495">
        <v>2432.9059999999999</v>
      </c>
      <c r="M480" s="495">
        <v>1671.365</v>
      </c>
      <c r="N480" s="495">
        <v>6849.8459999999995</v>
      </c>
      <c r="O480" s="497"/>
      <c r="P480" s="498">
        <v>14250.76</v>
      </c>
      <c r="Q480" s="498">
        <v>12798.638999999999</v>
      </c>
      <c r="R480" s="499">
        <v>11582.611000000001</v>
      </c>
      <c r="S480" s="499">
        <v>13651.584000000001</v>
      </c>
      <c r="T480" s="499">
        <v>14250.103999999999</v>
      </c>
      <c r="U480" s="500"/>
      <c r="V480" s="500"/>
      <c r="W480" s="500"/>
      <c r="X480" s="500"/>
      <c r="Y480" s="500"/>
      <c r="Z480" s="500"/>
      <c r="AA480" s="500"/>
      <c r="AB480" s="500"/>
      <c r="AC480" s="500"/>
      <c r="AD480" s="500"/>
      <c r="AE480" s="500"/>
      <c r="AF480" s="500"/>
      <c r="AG480" s="500"/>
      <c r="AH480" s="500"/>
    </row>
    <row r="481" spans="1:34" s="15" customFormat="1" ht="14.1" customHeight="1">
      <c r="A481" s="427"/>
      <c r="B481" s="489" t="s">
        <v>13597</v>
      </c>
      <c r="C481" s="489" t="s">
        <v>13598</v>
      </c>
      <c r="D481" s="428" t="s">
        <v>13599</v>
      </c>
      <c r="F481" s="495" t="str">
        <f ca="1">IF(ISNUMBER(_xll.BDP(D462, C481,"EQY_CONSOLIDATED="&amp;E475)),_xll.BDP(D462, C481,"EQY_CONSOLIDATED="&amp;E475), "-")</f>
        <v>-</v>
      </c>
      <c r="G481" s="495">
        <v>4087.2280000000001</v>
      </c>
      <c r="H481" s="495">
        <v>3250.5079999999998</v>
      </c>
      <c r="I481" s="495">
        <v>4496.2179999999998</v>
      </c>
      <c r="J481" s="495">
        <v>4900.9309999999996</v>
      </c>
      <c r="K481" s="495">
        <v>3234.2220000000002</v>
      </c>
      <c r="L481" s="495">
        <v>3025.0790000000002</v>
      </c>
      <c r="M481" s="495">
        <v>3489.4690000000001</v>
      </c>
      <c r="N481" s="495">
        <v>3582.63</v>
      </c>
      <c r="O481" s="502"/>
      <c r="P481" s="495">
        <v>14649.700999999999</v>
      </c>
      <c r="Q481" s="495">
        <v>12455.401</v>
      </c>
      <c r="R481" s="495">
        <v>10980.005999999999</v>
      </c>
      <c r="S481" s="495">
        <v>11147.955</v>
      </c>
      <c r="T481" s="495">
        <v>9733.8161999999993</v>
      </c>
      <c r="U481" s="500"/>
      <c r="V481" s="500"/>
      <c r="W481" s="500"/>
      <c r="X481" s="500"/>
      <c r="Y481" s="500"/>
      <c r="Z481" s="500"/>
      <c r="AA481" s="500"/>
      <c r="AB481" s="500"/>
      <c r="AC481" s="500"/>
      <c r="AD481" s="500"/>
      <c r="AE481" s="500"/>
      <c r="AF481" s="500"/>
      <c r="AG481" s="500"/>
      <c r="AH481" s="500"/>
    </row>
    <row r="482" spans="1:34" s="15" customFormat="1" ht="14.1" customHeight="1">
      <c r="A482" s="427"/>
      <c r="B482" s="489" t="s">
        <v>13600</v>
      </c>
      <c r="C482" s="489" t="s">
        <v>13601</v>
      </c>
      <c r="D482" s="490" t="s">
        <v>13602</v>
      </c>
      <c r="E482" s="491"/>
      <c r="F482" s="492" t="str">
        <f ca="1">IF(ISNUMBER(_xll.BDP(D462, C482,"EQY_CONSOLIDATED="&amp;E475)),_xll.BDP(D462, C482,"EQY_CONSOLIDATED="&amp;E475), "-")</f>
        <v>-</v>
      </c>
      <c r="G482" s="492">
        <v>875.50900000000001</v>
      </c>
      <c r="H482" s="492">
        <v>561.952</v>
      </c>
      <c r="I482" s="492">
        <v>-2270.3150000000001</v>
      </c>
      <c r="J482" s="492">
        <v>3060.4940000000001</v>
      </c>
      <c r="K482" s="492">
        <v>-1049.1579999999999</v>
      </c>
      <c r="L482" s="492">
        <v>-592.173</v>
      </c>
      <c r="M482" s="492">
        <v>-1818.104</v>
      </c>
      <c r="N482" s="493">
        <v>3267.2159999999999</v>
      </c>
      <c r="O482" s="494"/>
      <c r="P482" s="492">
        <v>-398.94099999999997</v>
      </c>
      <c r="Q482" s="492">
        <v>343.238</v>
      </c>
      <c r="R482" s="492">
        <v>602.60500000000002</v>
      </c>
      <c r="S482" s="492">
        <v>2503.6289999999999</v>
      </c>
      <c r="T482" s="492">
        <v>4516.2878000000001</v>
      </c>
      <c r="U482" s="496"/>
      <c r="V482" s="496"/>
      <c r="W482" s="496"/>
      <c r="X482" s="496"/>
      <c r="Y482" s="496"/>
      <c r="Z482" s="496"/>
      <c r="AA482" s="496"/>
      <c r="AB482" s="496"/>
      <c r="AC482" s="496"/>
      <c r="AD482" s="496"/>
      <c r="AE482" s="496"/>
      <c r="AF482" s="496"/>
      <c r="AG482" s="496"/>
      <c r="AH482" s="496"/>
    </row>
    <row r="483" spans="1:34" s="15" customFormat="1" ht="14.1" customHeight="1">
      <c r="A483" s="427"/>
      <c r="B483" s="489" t="s">
        <v>13603</v>
      </c>
      <c r="C483" s="489" t="s">
        <v>13604</v>
      </c>
      <c r="D483" s="428" t="s">
        <v>13605</v>
      </c>
      <c r="F483" s="495" t="str">
        <f ca="1">IF(ISNUMBER(_xll.BDP(D462, C483,"EQY_CONSOLIDATED="&amp;E475)),_xll.BDP(D462, C483,"EQY_CONSOLIDATED="&amp;E475), "-")</f>
        <v>-</v>
      </c>
      <c r="G483" s="495">
        <v>508.10399999999998</v>
      </c>
      <c r="H483" s="495">
        <v>1523.3530000000001</v>
      </c>
      <c r="I483" s="495">
        <v>-2123.5700000000002</v>
      </c>
      <c r="J483" s="495">
        <v>3490.46</v>
      </c>
      <c r="K483" s="495">
        <v>-426.81</v>
      </c>
      <c r="L483" s="495">
        <v>-337.06299999999999</v>
      </c>
      <c r="M483" s="495">
        <v>-2005.8309999999999</v>
      </c>
      <c r="N483" s="495">
        <v>3022.5990000000002</v>
      </c>
      <c r="O483" s="494"/>
      <c r="P483" s="495">
        <v>720.75599999999997</v>
      </c>
      <c r="Q483" s="495">
        <v>123.509</v>
      </c>
      <c r="R483" s="495">
        <v>-353.625</v>
      </c>
      <c r="S483" s="495">
        <v>2455.2260000000001</v>
      </c>
      <c r="T483" s="495">
        <v>3284.3337999999999</v>
      </c>
      <c r="U483" s="496"/>
      <c r="V483" s="496"/>
      <c r="W483" s="496"/>
      <c r="X483" s="496"/>
      <c r="Y483" s="496"/>
      <c r="Z483" s="496"/>
      <c r="AA483" s="496"/>
      <c r="AB483" s="496"/>
      <c r="AC483" s="496"/>
      <c r="AD483" s="496"/>
      <c r="AE483" s="496"/>
      <c r="AF483" s="496"/>
      <c r="AG483" s="496"/>
      <c r="AH483" s="496"/>
    </row>
    <row r="484" spans="1:34" s="15" customFormat="1" ht="14.1" customHeight="1">
      <c r="A484" s="427"/>
      <c r="B484" s="489" t="s">
        <v>13606</v>
      </c>
      <c r="C484" s="489" t="s">
        <v>13607</v>
      </c>
      <c r="D484" s="428" t="s">
        <v>13608</v>
      </c>
      <c r="F484" s="495" t="str">
        <f ca="1">IF(ISNUMBER(_xll.BDP(D462, C484,"EQY_CONSOLIDATED="&amp;E475)),_xll.BDP(D462, C484,"EQY_CONSOLIDATED="&amp;E475), "-")</f>
        <v>-</v>
      </c>
      <c r="G484" s="495">
        <v>377.85199999999998</v>
      </c>
      <c r="H484" s="495">
        <v>1156.453</v>
      </c>
      <c r="I484" s="495">
        <v>-1612.2819999999999</v>
      </c>
      <c r="J484" s="495">
        <v>2707.9540000000002</v>
      </c>
      <c r="K484" s="495">
        <v>-345.01799999999997</v>
      </c>
      <c r="L484" s="495">
        <v>-227.68299999999999</v>
      </c>
      <c r="M484" s="495">
        <v>-1576.0450000000001</v>
      </c>
      <c r="N484" s="495">
        <v>2351.7339999999999</v>
      </c>
      <c r="O484" s="494"/>
      <c r="P484" s="495">
        <v>559.20799999999997</v>
      </c>
      <c r="Q484" s="495">
        <v>53.71</v>
      </c>
      <c r="R484" s="495">
        <v>-244.654</v>
      </c>
      <c r="S484" s="495">
        <v>2009.7339999999999</v>
      </c>
      <c r="T484" s="495">
        <v>2551.7898</v>
      </c>
      <c r="U484" s="496"/>
      <c r="V484" s="496"/>
      <c r="W484" s="496"/>
      <c r="X484" s="496"/>
      <c r="Y484" s="496"/>
      <c r="Z484" s="496"/>
      <c r="AA484" s="496"/>
      <c r="AB484" s="496"/>
      <c r="AC484" s="496"/>
      <c r="AD484" s="496"/>
      <c r="AE484" s="496"/>
      <c r="AF484" s="496"/>
      <c r="AG484" s="496"/>
      <c r="AH484" s="496"/>
    </row>
    <row r="485" spans="1:34" s="15" customFormat="1" ht="14.1" customHeight="1">
      <c r="A485" s="427"/>
      <c r="B485" s="489" t="s">
        <v>13609</v>
      </c>
      <c r="C485" s="489" t="s">
        <v>13610</v>
      </c>
      <c r="D485" s="490" t="s">
        <v>13611</v>
      </c>
      <c r="E485" s="491"/>
      <c r="F485" s="492" t="str">
        <f ca="1">IF(ISNUMBER(_xll.BDP(D462, C485,"EQY_CONSOLIDATED="&amp;E475)),_xll.BDP(D462, C485,"EQY_CONSOLIDATED="&amp;E475), "-")</f>
        <v>-</v>
      </c>
      <c r="G485" s="492">
        <v>377.85199999999998</v>
      </c>
      <c r="H485" s="492">
        <v>1156.453</v>
      </c>
      <c r="I485" s="492">
        <v>-1612.2819999999999</v>
      </c>
      <c r="J485" s="492">
        <v>2707.9540000000002</v>
      </c>
      <c r="K485" s="492">
        <v>-345.01799999999997</v>
      </c>
      <c r="L485" s="492">
        <v>-227.68299999999999</v>
      </c>
      <c r="M485" s="492">
        <v>-1576.0450000000001</v>
      </c>
      <c r="N485" s="493">
        <v>2351.7339999999999</v>
      </c>
      <c r="O485" s="503"/>
      <c r="P485" s="492">
        <v>559.20799999999997</v>
      </c>
      <c r="Q485" s="492">
        <v>53.71</v>
      </c>
      <c r="R485" s="492">
        <v>-244.654</v>
      </c>
      <c r="S485" s="492">
        <v>2009.7339999999999</v>
      </c>
      <c r="T485" s="492">
        <v>2551.7898</v>
      </c>
      <c r="U485" s="496"/>
      <c r="V485" s="496"/>
      <c r="W485" s="496"/>
      <c r="X485" s="496"/>
      <c r="Y485" s="496"/>
      <c r="Z485" s="496"/>
      <c r="AA485" s="496"/>
      <c r="AB485" s="496"/>
      <c r="AC485" s="496"/>
      <c r="AD485" s="496"/>
      <c r="AE485" s="496"/>
      <c r="AF485" s="496"/>
      <c r="AG485" s="496"/>
      <c r="AH485" s="496"/>
    </row>
    <row r="486" spans="1:34" s="15" customFormat="1" ht="14.1" customHeight="1">
      <c r="A486" s="427"/>
      <c r="B486" s="489" t="s">
        <v>13612</v>
      </c>
      <c r="C486" s="504" t="s">
        <v>13613</v>
      </c>
      <c r="D486" s="490" t="s">
        <v>13612</v>
      </c>
      <c r="E486" s="491"/>
      <c r="F486" s="492" t="str">
        <f ca="1">IF(ISNUMBER(_xll.BDP(D462, C486,"EQY_CONSOLIDATED="&amp;E475)),_xll.BDP(D462, C486,"EQY_CONSOLIDATED="&amp;E475), "-")</f>
        <v>-</v>
      </c>
      <c r="G486" s="492">
        <v>1162.7689</v>
      </c>
      <c r="H486" s="492">
        <v>787.31110000000001</v>
      </c>
      <c r="I486" s="492">
        <v>-2188.3829999999998</v>
      </c>
      <c r="J486" s="492">
        <v>3256.6143000000002</v>
      </c>
      <c r="K486" s="492">
        <v>-854.43849999999998</v>
      </c>
      <c r="L486" s="492">
        <v>-398.72050000000002</v>
      </c>
      <c r="M486" s="492">
        <v>-1624.95</v>
      </c>
      <c r="N486" s="493">
        <v>3460.7761</v>
      </c>
      <c r="O486" s="503"/>
      <c r="P486" s="492">
        <v>378.50529999999998</v>
      </c>
      <c r="Q486" s="492">
        <v>1157.3271</v>
      </c>
      <c r="R486" s="492">
        <v>964.26220000000001</v>
      </c>
      <c r="S486" s="492">
        <v>3023.4488999999999</v>
      </c>
      <c r="T486" s="492">
        <v>4878.1239999999998</v>
      </c>
      <c r="U486" s="496"/>
      <c r="V486" s="496"/>
      <c r="W486" s="496"/>
      <c r="X486" s="496"/>
      <c r="Y486" s="496"/>
      <c r="Z486" s="496"/>
      <c r="AA486" s="496"/>
      <c r="AB486" s="496"/>
      <c r="AC486" s="496"/>
      <c r="AD486" s="496"/>
      <c r="AE486" s="496"/>
      <c r="AF486" s="496"/>
      <c r="AG486" s="496"/>
      <c r="AH486" s="496"/>
    </row>
    <row r="487" spans="1:34" s="15" customFormat="1" ht="14.1" customHeight="1">
      <c r="A487" s="427"/>
      <c r="B487" s="489" t="s">
        <v>13614</v>
      </c>
      <c r="C487" s="489" t="s">
        <v>13615</v>
      </c>
      <c r="D487" s="428" t="s">
        <v>13616</v>
      </c>
      <c r="F487" s="495" t="str">
        <f ca="1">IF(ISNUMBER(_xll.BDP(D462, C487,"EQY_CONSOLIDATED="&amp;E475)),_xll.BDP(D462, C487,"EQY_CONSOLIDATED="&amp;E475), "-")</f>
        <v>-</v>
      </c>
      <c r="G487" s="495">
        <v>44.635100000000001</v>
      </c>
      <c r="H487" s="495">
        <v>44.278500000000001</v>
      </c>
      <c r="I487" s="495">
        <v>-147.7038</v>
      </c>
      <c r="J487" s="495">
        <v>218.2542</v>
      </c>
      <c r="K487" s="495">
        <v>-66.812399999999997</v>
      </c>
      <c r="L487" s="495">
        <v>-32.0837</v>
      </c>
      <c r="M487" s="495">
        <v>-103.97629999999999</v>
      </c>
      <c r="N487" s="495">
        <v>211.98419999999999</v>
      </c>
      <c r="O487" s="502"/>
      <c r="P487" s="495">
        <v>8.7582000000000004</v>
      </c>
      <c r="Q487" s="495">
        <v>40.588099999999997</v>
      </c>
      <c r="R487" s="495">
        <v>129.07599999999999</v>
      </c>
      <c r="S487" s="495">
        <v>179.25</v>
      </c>
      <c r="T487" s="495">
        <v>215.72280000000001</v>
      </c>
      <c r="U487" s="500"/>
      <c r="V487" s="500"/>
      <c r="W487" s="500"/>
      <c r="X487" s="500"/>
      <c r="Y487" s="500"/>
      <c r="Z487" s="500"/>
      <c r="AA487" s="500"/>
      <c r="AB487" s="500"/>
      <c r="AC487" s="500"/>
      <c r="AD487" s="500"/>
      <c r="AE487" s="500"/>
      <c r="AF487" s="500"/>
      <c r="AG487" s="500"/>
      <c r="AH487" s="500"/>
    </row>
    <row r="488" spans="1:34" s="15" customFormat="1" ht="14.1" customHeight="1">
      <c r="A488" s="427"/>
      <c r="B488" s="489" t="s">
        <v>13617</v>
      </c>
      <c r="C488" s="489" t="s">
        <v>13618</v>
      </c>
      <c r="D488" s="428" t="s">
        <v>13619</v>
      </c>
      <c r="F488" s="495" t="str">
        <f ca="1">IF(ISNUMBER(_xll.BDP(D462, C488,"EQY_CONSOLIDATED="&amp;E475)),_xll.BDP(D462, C488,"EQY_CONSOLIDATED="&amp;E475), "-")</f>
        <v>-</v>
      </c>
      <c r="G488" s="495">
        <v>32</v>
      </c>
      <c r="H488" s="495">
        <v>97</v>
      </c>
      <c r="I488" s="495">
        <v>-135</v>
      </c>
      <c r="J488" s="495">
        <v>226.4151</v>
      </c>
      <c r="K488" s="495">
        <v>-29</v>
      </c>
      <c r="L488" s="495">
        <v>-19</v>
      </c>
      <c r="M488" s="495">
        <v>-124</v>
      </c>
      <c r="N488" s="495">
        <v>182.70320000000001</v>
      </c>
      <c r="O488" s="502"/>
      <c r="P488" s="495">
        <v>46</v>
      </c>
      <c r="Q488" s="495">
        <v>4</v>
      </c>
      <c r="R488" s="495">
        <v>-38</v>
      </c>
      <c r="S488" s="495">
        <v>146</v>
      </c>
      <c r="T488" s="495">
        <v>181</v>
      </c>
      <c r="U488" s="500"/>
      <c r="V488" s="500"/>
      <c r="W488" s="500"/>
      <c r="X488" s="500"/>
      <c r="Y488" s="500"/>
      <c r="Z488" s="500"/>
      <c r="AA488" s="500"/>
      <c r="AB488" s="500"/>
      <c r="AC488" s="500"/>
      <c r="AD488" s="500"/>
      <c r="AE488" s="500"/>
      <c r="AF488" s="500"/>
      <c r="AG488" s="500"/>
      <c r="AH488" s="500"/>
    </row>
    <row r="489" spans="1:34" s="15" customFormat="1" ht="14.1" customHeight="1">
      <c r="A489" s="427"/>
      <c r="B489" s="489" t="s">
        <v>13620</v>
      </c>
      <c r="C489" s="489" t="s">
        <v>13621</v>
      </c>
      <c r="D489" s="428" t="s">
        <v>13622</v>
      </c>
      <c r="F489" s="495" t="str">
        <f ca="1">IF(ISNUMBER(_xll.BDP(D462, C489,"EQY_CONSOLIDATED="&amp;E475)),_xll.BDP(D462, C489,"EQY_CONSOLIDATED="&amp;E475), "-")</f>
        <v>-</v>
      </c>
      <c r="G489" s="495">
        <v>44.635100000000001</v>
      </c>
      <c r="H489" s="495">
        <v>44.278500000000001</v>
      </c>
      <c r="I489" s="495">
        <v>-147.7038</v>
      </c>
      <c r="J489" s="495">
        <v>218.2542</v>
      </c>
      <c r="K489" s="495">
        <v>-66.812399999999997</v>
      </c>
      <c r="L489" s="495">
        <v>-32.0837</v>
      </c>
      <c r="M489" s="495">
        <v>-103.97629999999999</v>
      </c>
      <c r="N489" s="495">
        <v>211.98419999999999</v>
      </c>
      <c r="O489" s="502"/>
      <c r="P489" s="495">
        <v>8.7582000000000004</v>
      </c>
      <c r="Q489" s="495">
        <v>40.588099999999997</v>
      </c>
      <c r="R489" s="495">
        <v>129.07599999999999</v>
      </c>
      <c r="S489" s="495">
        <v>179.25</v>
      </c>
      <c r="T489" s="495">
        <v>215.72280000000001</v>
      </c>
      <c r="U489" s="500"/>
      <c r="V489" s="500"/>
      <c r="W489" s="500"/>
      <c r="X489" s="500"/>
      <c r="Y489" s="500"/>
      <c r="Z489" s="500"/>
      <c r="AA489" s="500"/>
      <c r="AB489" s="500"/>
      <c r="AC489" s="500"/>
      <c r="AD489" s="500"/>
      <c r="AE489" s="500"/>
      <c r="AF489" s="500"/>
      <c r="AG489" s="500"/>
      <c r="AH489" s="500"/>
    </row>
    <row r="490" spans="1:34" s="15" customFormat="1" ht="14.1" customHeight="1">
      <c r="A490" s="427"/>
      <c r="B490" s="489" t="s">
        <v>13623</v>
      </c>
      <c r="C490" s="489" t="s">
        <v>13624</v>
      </c>
      <c r="D490" s="428" t="s">
        <v>13625</v>
      </c>
      <c r="F490" s="495" t="str">
        <f ca="1">IF(ISNUMBER(_xll.BDP(D462, C490,"EQY_CONSOLIDATED="&amp;E475)),_xll.BDP(D462, C490,"EQY_CONSOLIDATED="&amp;E475), "-")</f>
        <v>-</v>
      </c>
      <c r="G490" s="495">
        <v>32</v>
      </c>
      <c r="H490" s="495">
        <v>97</v>
      </c>
      <c r="I490" s="495">
        <v>-135</v>
      </c>
      <c r="J490" s="495">
        <v>226.4151</v>
      </c>
      <c r="K490" s="495">
        <v>-29</v>
      </c>
      <c r="L490" s="495">
        <v>-19</v>
      </c>
      <c r="M490" s="495">
        <v>-124</v>
      </c>
      <c r="N490" s="495">
        <v>182.70320000000001</v>
      </c>
      <c r="O490" s="502"/>
      <c r="P490" s="495">
        <v>46</v>
      </c>
      <c r="Q490" s="495">
        <v>4</v>
      </c>
      <c r="R490" s="495">
        <v>-38</v>
      </c>
      <c r="S490" s="495">
        <v>146</v>
      </c>
      <c r="T490" s="495">
        <v>181</v>
      </c>
      <c r="U490" s="500"/>
      <c r="V490" s="500"/>
      <c r="W490" s="500"/>
      <c r="X490" s="500"/>
      <c r="Y490" s="500"/>
      <c r="Z490" s="500"/>
      <c r="AA490" s="500"/>
      <c r="AB490" s="500"/>
      <c r="AC490" s="500"/>
      <c r="AD490" s="500"/>
      <c r="AE490" s="500"/>
      <c r="AF490" s="500"/>
      <c r="AG490" s="500"/>
      <c r="AH490" s="500"/>
    </row>
    <row r="491" spans="1:34" s="15" customFormat="1" ht="14.1" customHeight="1">
      <c r="A491" s="427"/>
      <c r="F491" s="464"/>
      <c r="G491" s="464"/>
      <c r="H491" s="464"/>
      <c r="I491" s="464"/>
      <c r="J491" s="464"/>
      <c r="K491" s="464"/>
      <c r="L491" s="464"/>
      <c r="M491" s="464"/>
      <c r="N491" s="464"/>
    </row>
    <row r="492" spans="1:34" s="15" customFormat="1" ht="14.1" customHeight="1">
      <c r="A492" s="427"/>
      <c r="F492" s="464"/>
      <c r="G492" s="505"/>
      <c r="H492" s="506"/>
      <c r="I492" s="506"/>
      <c r="J492" s="464"/>
      <c r="K492" s="464"/>
      <c r="L492" s="464"/>
      <c r="M492" s="464"/>
      <c r="N492" s="464"/>
      <c r="P492" s="507"/>
    </row>
    <row r="493" spans="1:34" s="15" customFormat="1" ht="14.1" customHeight="1">
      <c r="A493" s="427"/>
      <c r="D493" s="484" t="s">
        <v>13626</v>
      </c>
      <c r="E493" s="485"/>
      <c r="F493" s="486" t="s">
        <v>13627</v>
      </c>
      <c r="G493" s="487" t="e">
        <v>#NAME?</v>
      </c>
      <c r="H493" s="486" t="s">
        <v>13575</v>
      </c>
      <c r="I493" s="486" t="s">
        <v>13576</v>
      </c>
      <c r="J493" s="486" t="s">
        <v>13577</v>
      </c>
      <c r="K493" s="486" t="s">
        <v>13578</v>
      </c>
      <c r="L493" s="486" t="s">
        <v>13579</v>
      </c>
      <c r="M493" s="486" t="s">
        <v>13580</v>
      </c>
      <c r="N493" s="486" t="s">
        <v>13581</v>
      </c>
      <c r="O493" s="488"/>
      <c r="P493" s="487" t="e">
        <v>#NAME?</v>
      </c>
      <c r="Q493" s="486" t="s">
        <v>13587</v>
      </c>
      <c r="R493" s="486" t="s">
        <v>13588</v>
      </c>
      <c r="S493" s="486" t="s">
        <v>13589</v>
      </c>
      <c r="T493" s="486" t="s">
        <v>13590</v>
      </c>
      <c r="U493" s="488"/>
      <c r="V493" s="488"/>
      <c r="W493" s="488"/>
      <c r="X493" s="488"/>
      <c r="Y493" s="488"/>
      <c r="Z493" s="488"/>
      <c r="AA493" s="488"/>
      <c r="AB493" s="488"/>
      <c r="AC493" s="488"/>
      <c r="AD493" s="488"/>
      <c r="AE493" s="488"/>
      <c r="AF493" s="488"/>
      <c r="AG493" s="488"/>
      <c r="AH493" s="488"/>
    </row>
    <row r="494" spans="1:34" s="15" customFormat="1" ht="14.1" customHeight="1">
      <c r="A494" s="427"/>
      <c r="B494" s="489" t="s">
        <v>13628</v>
      </c>
      <c r="D494" s="428" t="s">
        <v>13629</v>
      </c>
      <c r="F494" s="495">
        <f>G494</f>
        <v>37673.002500000002</v>
      </c>
      <c r="G494" s="495">
        <v>37673.002500000002</v>
      </c>
      <c r="H494" s="495">
        <v>35214.003100000002</v>
      </c>
      <c r="I494" s="495">
        <v>29131.4895</v>
      </c>
      <c r="J494" s="495">
        <v>43713.629200000003</v>
      </c>
      <c r="K494" s="495">
        <v>23929.189399999999</v>
      </c>
      <c r="L494" s="495">
        <v>27908.9833</v>
      </c>
      <c r="M494" s="495">
        <v>25457.853500000001</v>
      </c>
      <c r="N494" s="495">
        <v>36921.2048</v>
      </c>
      <c r="O494" s="508"/>
      <c r="P494" s="495">
        <v>43713.629200000003</v>
      </c>
      <c r="Q494" s="495">
        <v>36921.2048</v>
      </c>
      <c r="R494" s="495">
        <v>33007.957000000002</v>
      </c>
      <c r="S494" s="495">
        <v>47603.275000000001</v>
      </c>
      <c r="T494" s="495">
        <v>45629.663399999998</v>
      </c>
      <c r="U494" s="496"/>
      <c r="V494" s="496"/>
      <c r="W494" s="496"/>
      <c r="X494" s="496"/>
      <c r="Y494" s="496"/>
      <c r="Z494" s="496"/>
      <c r="AA494" s="496"/>
      <c r="AB494" s="496"/>
      <c r="AC494" s="496"/>
      <c r="AD494" s="496"/>
      <c r="AE494" s="496"/>
      <c r="AF494" s="496"/>
      <c r="AG494" s="496"/>
      <c r="AH494" s="496"/>
    </row>
    <row r="495" spans="1:34" s="15" customFormat="1" ht="14.1" customHeight="1">
      <c r="A495" s="427"/>
      <c r="B495" s="489" t="s">
        <v>13630</v>
      </c>
      <c r="C495" s="465"/>
      <c r="D495" s="428" t="s">
        <v>13631</v>
      </c>
      <c r="F495" s="495">
        <f t="shared" ref="F495:F508" si="28">G495</f>
        <v>22442.345000000001</v>
      </c>
      <c r="G495" s="495">
        <v>22442.345000000001</v>
      </c>
      <c r="H495" s="495">
        <v>23355.5255</v>
      </c>
      <c r="I495" s="495">
        <v>20854.808000000001</v>
      </c>
      <c r="J495" s="495">
        <v>17245.9804</v>
      </c>
      <c r="K495" s="495">
        <v>14141.745800000001</v>
      </c>
      <c r="L495" s="495">
        <v>10398.481599999999</v>
      </c>
      <c r="M495" s="495">
        <v>10400.040800000001</v>
      </c>
      <c r="N495" s="495">
        <v>11896.5488</v>
      </c>
      <c r="O495" s="508"/>
      <c r="P495" s="495">
        <v>17245.9804</v>
      </c>
      <c r="Q495" s="495">
        <v>11896.5488</v>
      </c>
      <c r="R495" s="495">
        <v>11997.0224</v>
      </c>
      <c r="S495" s="495">
        <v>10215.810799999999</v>
      </c>
      <c r="T495" s="495">
        <v>9588.7134999999998</v>
      </c>
      <c r="U495" s="496"/>
      <c r="V495" s="496"/>
      <c r="W495" s="496"/>
      <c r="X495" s="496"/>
      <c r="Y495" s="496"/>
      <c r="Z495" s="496"/>
      <c r="AA495" s="496"/>
      <c r="AB495" s="496"/>
      <c r="AC495" s="496"/>
      <c r="AD495" s="496"/>
      <c r="AE495" s="496"/>
      <c r="AF495" s="496"/>
      <c r="AG495" s="496"/>
      <c r="AH495" s="496"/>
    </row>
    <row r="496" spans="1:34" s="15" customFormat="1" ht="14.1" customHeight="1">
      <c r="A496" s="427"/>
      <c r="B496" s="489" t="s">
        <v>13632</v>
      </c>
      <c r="C496" s="465"/>
      <c r="D496" s="428" t="s">
        <v>13633</v>
      </c>
      <c r="F496" s="495">
        <f t="shared" si="28"/>
        <v>60115.347500000003</v>
      </c>
      <c r="G496" s="495">
        <v>60115.347500000003</v>
      </c>
      <c r="H496" s="495">
        <v>58569.528599999998</v>
      </c>
      <c r="I496" s="495">
        <v>49986.297500000001</v>
      </c>
      <c r="J496" s="495">
        <v>60959.609700000001</v>
      </c>
      <c r="K496" s="495">
        <v>38070.9352</v>
      </c>
      <c r="L496" s="495">
        <v>38307.464899999999</v>
      </c>
      <c r="M496" s="495">
        <v>35857.894200000002</v>
      </c>
      <c r="N496" s="495">
        <v>48817.753499999999</v>
      </c>
      <c r="O496" s="508"/>
      <c r="P496" s="495">
        <v>60959.609700000001</v>
      </c>
      <c r="Q496" s="495">
        <v>48817.753499999999</v>
      </c>
      <c r="R496" s="495">
        <v>45004.979399999997</v>
      </c>
      <c r="S496" s="495">
        <v>57819.085800000001</v>
      </c>
      <c r="T496" s="495">
        <v>55218.376900000003</v>
      </c>
      <c r="U496" s="496"/>
      <c r="V496" s="496"/>
      <c r="W496" s="496"/>
      <c r="X496" s="496"/>
      <c r="Y496" s="496"/>
      <c r="Z496" s="496"/>
      <c r="AA496" s="496"/>
      <c r="AB496" s="496"/>
      <c r="AC496" s="496"/>
      <c r="AD496" s="496"/>
      <c r="AE496" s="496"/>
      <c r="AF496" s="496"/>
      <c r="AG496" s="496"/>
      <c r="AH496" s="496"/>
    </row>
    <row r="497" spans="1:34" s="15" customFormat="1" ht="14.1" customHeight="1">
      <c r="A497" s="427"/>
      <c r="B497" s="489" t="s">
        <v>13634</v>
      </c>
      <c r="C497" s="465"/>
      <c r="D497" s="428" t="s">
        <v>13635</v>
      </c>
      <c r="F497" s="495">
        <f t="shared" si="28"/>
        <v>22297.713400000001</v>
      </c>
      <c r="G497" s="495">
        <v>22297.713400000001</v>
      </c>
      <c r="H497" s="495">
        <v>21034.658200000002</v>
      </c>
      <c r="I497" s="495">
        <v>14261.296700000001</v>
      </c>
      <c r="J497" s="495">
        <v>23633.797600000002</v>
      </c>
      <c r="K497" s="495">
        <v>8959.5532000000003</v>
      </c>
      <c r="L497" s="495">
        <v>8840.741</v>
      </c>
      <c r="M497" s="495">
        <v>5913.1697000000004</v>
      </c>
      <c r="N497" s="495">
        <v>15372.733700000001</v>
      </c>
      <c r="O497" s="508"/>
      <c r="P497" s="495">
        <v>23633.797600000002</v>
      </c>
      <c r="Q497" s="495">
        <v>15372.733700000001</v>
      </c>
      <c r="R497" s="495">
        <v>11084.6898</v>
      </c>
      <c r="S497" s="495">
        <v>22836.632699999998</v>
      </c>
      <c r="T497" s="495">
        <v>18702.026600000001</v>
      </c>
      <c r="U497" s="496"/>
      <c r="V497" s="496"/>
      <c r="W497" s="496"/>
      <c r="X497" s="496"/>
      <c r="Y497" s="496"/>
      <c r="Z497" s="496"/>
      <c r="AA497" s="496"/>
      <c r="AB497" s="496"/>
      <c r="AC497" s="496"/>
      <c r="AD497" s="496"/>
      <c r="AE497" s="496"/>
      <c r="AF497" s="496"/>
      <c r="AG497" s="496"/>
      <c r="AH497" s="496"/>
    </row>
    <row r="498" spans="1:34" s="15" customFormat="1" ht="14.1" customHeight="1">
      <c r="A498" s="427"/>
      <c r="B498" s="489" t="s">
        <v>13636</v>
      </c>
      <c r="C498" s="465"/>
      <c r="D498" s="428" t="s">
        <v>13637</v>
      </c>
      <c r="F498" s="495">
        <f t="shared" si="28"/>
        <v>6121.1509999999998</v>
      </c>
      <c r="G498" s="495">
        <v>6121.1509999999998</v>
      </c>
      <c r="H498" s="495">
        <v>6216.2389999999996</v>
      </c>
      <c r="I498" s="495">
        <v>5562.8249999999998</v>
      </c>
      <c r="J498" s="495">
        <v>5551.3519999999999</v>
      </c>
      <c r="K498" s="495">
        <v>44.877000000000002</v>
      </c>
      <c r="L498" s="495">
        <v>55.201000000000001</v>
      </c>
      <c r="M498" s="495">
        <v>36.476999999999997</v>
      </c>
      <c r="N498" s="495">
        <v>70.42</v>
      </c>
      <c r="O498" s="508"/>
      <c r="P498" s="495">
        <v>5551.3519999999999</v>
      </c>
      <c r="Q498" s="495">
        <v>70.42</v>
      </c>
      <c r="R498" s="495">
        <v>0</v>
      </c>
      <c r="S498" s="495">
        <v>0</v>
      </c>
      <c r="T498" s="495">
        <v>0</v>
      </c>
      <c r="U498" s="496"/>
      <c r="V498" s="496"/>
      <c r="W498" s="496"/>
      <c r="X498" s="496"/>
      <c r="Y498" s="496"/>
      <c r="Z498" s="496"/>
      <c r="AA498" s="496"/>
      <c r="AB498" s="496"/>
      <c r="AC498" s="496"/>
      <c r="AD498" s="496"/>
      <c r="AE498" s="496"/>
      <c r="AF498" s="496"/>
      <c r="AG498" s="496"/>
      <c r="AH498" s="496"/>
    </row>
    <row r="499" spans="1:34" s="15" customFormat="1" ht="14.1" customHeight="1">
      <c r="A499" s="427"/>
      <c r="B499" s="489" t="s">
        <v>13638</v>
      </c>
      <c r="C499" s="465"/>
      <c r="D499" s="428" t="s">
        <v>13639</v>
      </c>
      <c r="F499" s="495">
        <f t="shared" si="28"/>
        <v>28418.864399999999</v>
      </c>
      <c r="G499" s="495">
        <v>28418.864399999999</v>
      </c>
      <c r="H499" s="495">
        <v>27250.897199999999</v>
      </c>
      <c r="I499" s="495">
        <v>19824.1217</v>
      </c>
      <c r="J499" s="495">
        <v>29185.149600000001</v>
      </c>
      <c r="K499" s="495">
        <v>9004.4302000000007</v>
      </c>
      <c r="L499" s="495">
        <v>8895.9419999999991</v>
      </c>
      <c r="M499" s="495">
        <v>5949.6467000000002</v>
      </c>
      <c r="N499" s="495">
        <v>15443.153700000001</v>
      </c>
      <c r="O499" s="508"/>
      <c r="P499" s="495">
        <v>29185.149600000001</v>
      </c>
      <c r="Q499" s="495">
        <v>15443.153700000001</v>
      </c>
      <c r="R499" s="495">
        <v>11084.6898</v>
      </c>
      <c r="S499" s="495">
        <v>22836.632699999998</v>
      </c>
      <c r="T499" s="495">
        <v>18702.026600000001</v>
      </c>
      <c r="U499" s="496"/>
      <c r="V499" s="496"/>
      <c r="W499" s="496"/>
      <c r="X499" s="496"/>
      <c r="Y499" s="496"/>
      <c r="Z499" s="496"/>
      <c r="AA499" s="496"/>
      <c r="AB499" s="496"/>
      <c r="AC499" s="496"/>
      <c r="AD499" s="496"/>
      <c r="AE499" s="496"/>
      <c r="AF499" s="496"/>
      <c r="AG499" s="496"/>
      <c r="AH499" s="496"/>
    </row>
    <row r="500" spans="1:34" s="15" customFormat="1" ht="14.1" customHeight="1">
      <c r="A500" s="427"/>
      <c r="B500" s="489" t="s">
        <v>13640</v>
      </c>
      <c r="C500" s="465"/>
      <c r="D500" s="490" t="s">
        <v>13641</v>
      </c>
      <c r="E500" s="491"/>
      <c r="F500" s="492">
        <f t="shared" si="28"/>
        <v>31696.482</v>
      </c>
      <c r="G500" s="492">
        <v>31696.482</v>
      </c>
      <c r="H500" s="492">
        <v>31318.631000000001</v>
      </c>
      <c r="I500" s="492">
        <v>30162.177</v>
      </c>
      <c r="J500" s="492">
        <v>31774.458999999999</v>
      </c>
      <c r="K500" s="492">
        <v>29066.505000000001</v>
      </c>
      <c r="L500" s="492">
        <v>29411.524000000001</v>
      </c>
      <c r="M500" s="492">
        <v>29908.248</v>
      </c>
      <c r="N500" s="493">
        <v>33374.601000000002</v>
      </c>
      <c r="O500" s="508"/>
      <c r="P500" s="492">
        <v>31774.458999999999</v>
      </c>
      <c r="Q500" s="492">
        <v>33374.601000000002</v>
      </c>
      <c r="R500" s="492">
        <v>33920.29</v>
      </c>
      <c r="S500" s="492">
        <v>34982.451000000001</v>
      </c>
      <c r="T500" s="492">
        <v>36516.349000000002</v>
      </c>
      <c r="U500" s="496"/>
      <c r="V500" s="496"/>
      <c r="W500" s="496"/>
      <c r="X500" s="496"/>
      <c r="Y500" s="496"/>
      <c r="Z500" s="496"/>
      <c r="AA500" s="496"/>
      <c r="AB500" s="496"/>
      <c r="AC500" s="496"/>
      <c r="AD500" s="496"/>
      <c r="AE500" s="496"/>
      <c r="AF500" s="496"/>
      <c r="AG500" s="496"/>
      <c r="AH500" s="496"/>
    </row>
    <row r="501" spans="1:34" s="15" customFormat="1" ht="14.1" customHeight="1">
      <c r="A501" s="427"/>
      <c r="B501" s="489" t="s">
        <v>13642</v>
      </c>
      <c r="C501" s="465"/>
      <c r="D501" s="428" t="s">
        <v>13643</v>
      </c>
      <c r="F501" s="495">
        <f t="shared" si="28"/>
        <v>11.9579</v>
      </c>
      <c r="G501" s="495">
        <v>11.9579</v>
      </c>
      <c r="H501" s="495">
        <v>11.9579</v>
      </c>
      <c r="I501" s="495">
        <v>11.9579</v>
      </c>
      <c r="J501" s="495">
        <v>11.9579</v>
      </c>
      <c r="K501" s="495">
        <v>11.9579</v>
      </c>
      <c r="L501" s="495">
        <v>11.9579</v>
      </c>
      <c r="M501" s="495">
        <v>12.0579</v>
      </c>
      <c r="N501" s="495">
        <v>12.8834</v>
      </c>
      <c r="O501" s="508"/>
      <c r="P501" s="495">
        <v>11.9579</v>
      </c>
      <c r="Q501" s="495">
        <v>12.8834</v>
      </c>
      <c r="R501" s="495">
        <v>6.5540000000000003</v>
      </c>
      <c r="S501" s="495">
        <v>13.1523</v>
      </c>
      <c r="T501" s="495">
        <v>14.107900000000001</v>
      </c>
      <c r="U501" s="509"/>
      <c r="V501" s="509"/>
      <c r="W501" s="509"/>
      <c r="X501" s="509"/>
      <c r="Y501" s="509"/>
      <c r="Z501" s="509"/>
      <c r="AA501" s="509"/>
      <c r="AB501" s="509"/>
      <c r="AC501" s="509"/>
      <c r="AD501" s="509"/>
      <c r="AE501" s="509"/>
      <c r="AF501" s="509"/>
      <c r="AG501" s="509"/>
      <c r="AH501" s="509"/>
    </row>
    <row r="502" spans="1:34" s="501" customFormat="1" ht="14.1" customHeight="1">
      <c r="A502" s="427"/>
      <c r="B502" s="489" t="s">
        <v>13644</v>
      </c>
      <c r="C502" s="465"/>
      <c r="D502" s="428" t="s">
        <v>13645</v>
      </c>
      <c r="E502" s="15"/>
      <c r="F502" s="495">
        <f t="shared" si="28"/>
        <v>2650.665</v>
      </c>
      <c r="G502" s="495">
        <v>2650.665</v>
      </c>
      <c r="H502" s="495">
        <v>2619.0666000000001</v>
      </c>
      <c r="I502" s="495">
        <v>2522.3564999999999</v>
      </c>
      <c r="J502" s="495">
        <v>2657.1858999999999</v>
      </c>
      <c r="K502" s="495">
        <v>2430.7293</v>
      </c>
      <c r="L502" s="495">
        <v>2459.5819999999999</v>
      </c>
      <c r="M502" s="495">
        <v>2480.3787000000002</v>
      </c>
      <c r="N502" s="495">
        <v>2590.5178999999998</v>
      </c>
      <c r="O502" s="508"/>
      <c r="P502" s="495">
        <v>2657.1858999999999</v>
      </c>
      <c r="Q502" s="495">
        <v>2590.5178999999998</v>
      </c>
      <c r="R502" s="495">
        <v>5175.5348999999997</v>
      </c>
      <c r="S502" s="495">
        <v>2659.7964000000002</v>
      </c>
      <c r="T502" s="495">
        <v>2588.3552</v>
      </c>
      <c r="U502" s="500"/>
      <c r="V502" s="500"/>
      <c r="W502" s="500"/>
      <c r="X502" s="500"/>
      <c r="Y502" s="500"/>
      <c r="Z502" s="500"/>
      <c r="AA502" s="500"/>
      <c r="AB502" s="500"/>
      <c r="AC502" s="500"/>
      <c r="AD502" s="500"/>
      <c r="AE502" s="500"/>
      <c r="AF502" s="500"/>
      <c r="AG502" s="500"/>
      <c r="AH502" s="500"/>
    </row>
    <row r="503" spans="1:34" s="501" customFormat="1" ht="14.1" customHeight="1">
      <c r="A503" s="427"/>
      <c r="B503" s="489" t="s">
        <v>13646</v>
      </c>
      <c r="C503" s="465"/>
      <c r="D503" s="428" t="s">
        <v>13647</v>
      </c>
      <c r="E503" s="15"/>
      <c r="F503" s="495">
        <f t="shared" si="28"/>
        <v>2545.8186999999998</v>
      </c>
      <c r="G503" s="495">
        <v>2545.8186999999998</v>
      </c>
      <c r="H503" s="495">
        <v>2514.2017000000001</v>
      </c>
      <c r="I503" s="495">
        <v>2417.473</v>
      </c>
      <c r="J503" s="495">
        <v>2552.2838000000002</v>
      </c>
      <c r="K503" s="495">
        <v>2325.8085999999998</v>
      </c>
      <c r="L503" s="495">
        <v>2354.4367000000002</v>
      </c>
      <c r="M503" s="495">
        <v>2375.5653000000002</v>
      </c>
      <c r="N503" s="495">
        <v>2491.9142999999999</v>
      </c>
      <c r="O503" s="508"/>
      <c r="P503" s="495">
        <v>2552.2838000000002</v>
      </c>
      <c r="Q503" s="495">
        <v>2491.9142999999999</v>
      </c>
      <c r="R503" s="495">
        <v>4977.6282000000001</v>
      </c>
      <c r="S503" s="495">
        <v>2461.4807999999998</v>
      </c>
      <c r="T503" s="495">
        <v>2398.7921999999999</v>
      </c>
      <c r="U503" s="500"/>
      <c r="V503" s="500"/>
      <c r="W503" s="500"/>
      <c r="X503" s="500"/>
      <c r="Y503" s="500"/>
      <c r="Z503" s="500"/>
      <c r="AA503" s="500"/>
      <c r="AB503" s="500"/>
      <c r="AC503" s="500"/>
      <c r="AD503" s="500"/>
      <c r="AE503" s="500"/>
      <c r="AF503" s="500"/>
      <c r="AG503" s="500"/>
      <c r="AH503" s="500"/>
    </row>
    <row r="504" spans="1:34" s="501" customFormat="1" ht="14.1" customHeight="1">
      <c r="A504" s="427"/>
      <c r="B504" s="489" t="s">
        <v>13648</v>
      </c>
      <c r="C504" s="465"/>
      <c r="D504" s="428" t="s">
        <v>13649</v>
      </c>
      <c r="E504" s="15"/>
      <c r="F504" s="495">
        <f t="shared" si="28"/>
        <v>52.726100000000002</v>
      </c>
      <c r="G504" s="495">
        <v>52.726100000000002</v>
      </c>
      <c r="H504" s="495">
        <v>53.4726</v>
      </c>
      <c r="I504" s="495">
        <v>60.340899999999998</v>
      </c>
      <c r="J504" s="495">
        <v>52.123800000000003</v>
      </c>
      <c r="K504" s="495">
        <v>76.348299999999995</v>
      </c>
      <c r="L504" s="495">
        <v>76.777500000000003</v>
      </c>
      <c r="M504" s="495">
        <v>83.407700000000006</v>
      </c>
      <c r="N504" s="495">
        <v>68.365700000000004</v>
      </c>
      <c r="O504" s="508"/>
      <c r="P504" s="495">
        <v>52.123800000000003</v>
      </c>
      <c r="Q504" s="495">
        <v>68.365700000000004</v>
      </c>
      <c r="R504" s="495">
        <v>75.370099999999994</v>
      </c>
      <c r="S504" s="495">
        <v>60.503300000000003</v>
      </c>
      <c r="T504" s="495">
        <v>66.130799999999994</v>
      </c>
      <c r="U504" s="500"/>
      <c r="V504" s="500"/>
      <c r="W504" s="500"/>
      <c r="X504" s="500"/>
      <c r="Y504" s="500"/>
      <c r="Z504" s="500"/>
      <c r="AA504" s="500"/>
      <c r="AB504" s="500"/>
      <c r="AC504" s="500"/>
      <c r="AD504" s="500"/>
      <c r="AE504" s="500"/>
      <c r="AF504" s="500"/>
      <c r="AG504" s="500"/>
      <c r="AH504" s="500"/>
    </row>
    <row r="505" spans="1:34" s="501" customFormat="1" ht="14.1" customHeight="1">
      <c r="A505" s="427"/>
      <c r="B505" s="489" t="s">
        <v>13650</v>
      </c>
      <c r="C505" s="465"/>
      <c r="D505" s="510" t="s">
        <v>13651</v>
      </c>
      <c r="E505" s="491"/>
      <c r="F505" s="492">
        <f t="shared" si="28"/>
        <v>3352.915</v>
      </c>
      <c r="G505" s="492">
        <v>3352.915</v>
      </c>
      <c r="H505" s="492">
        <v>4857.6480000000001</v>
      </c>
      <c r="I505" s="492">
        <v>6922.52</v>
      </c>
      <c r="J505" s="492">
        <v>12866.482</v>
      </c>
      <c r="K505" s="492">
        <v>7819.5110000000004</v>
      </c>
      <c r="L505" s="492">
        <v>13225.606</v>
      </c>
      <c r="M505" s="492">
        <v>7869.58</v>
      </c>
      <c r="N505" s="493">
        <v>19082.968000000001</v>
      </c>
      <c r="O505" s="511"/>
      <c r="P505" s="492">
        <v>12866.482</v>
      </c>
      <c r="Q505" s="492">
        <v>19082.968000000001</v>
      </c>
      <c r="R505" s="492">
        <v>12052.383</v>
      </c>
      <c r="S505" s="492">
        <v>13214.184999999999</v>
      </c>
      <c r="T505" s="492">
        <v>11915.026</v>
      </c>
      <c r="U505" s="512"/>
      <c r="V505" s="512"/>
      <c r="W505" s="512"/>
      <c r="X505" s="512"/>
      <c r="Y505" s="512"/>
      <c r="Z505" s="512"/>
      <c r="AA505" s="512"/>
      <c r="AB505" s="512"/>
      <c r="AC505" s="512"/>
      <c r="AD505" s="512"/>
      <c r="AE505" s="512"/>
      <c r="AF505" s="512"/>
      <c r="AG505" s="512"/>
      <c r="AH505" s="512"/>
    </row>
    <row r="506" spans="1:34" s="501" customFormat="1" ht="14.1" customHeight="1">
      <c r="A506" s="427"/>
      <c r="B506" s="489" t="s">
        <v>13652</v>
      </c>
      <c r="C506" s="465"/>
      <c r="D506" s="510" t="s">
        <v>13653</v>
      </c>
      <c r="E506" s="491"/>
      <c r="F506" s="492">
        <v>0</v>
      </c>
      <c r="G506" s="492">
        <v>73.528999999999996</v>
      </c>
      <c r="H506" s="492">
        <v>73.016999999999996</v>
      </c>
      <c r="I506" s="492">
        <v>0</v>
      </c>
      <c r="J506" s="492">
        <v>0</v>
      </c>
      <c r="K506" s="492">
        <v>0</v>
      </c>
      <c r="L506" s="492">
        <v>0</v>
      </c>
      <c r="M506" s="492">
        <v>2000</v>
      </c>
      <c r="N506" s="493">
        <v>4340</v>
      </c>
      <c r="O506" s="511"/>
      <c r="P506" s="492">
        <v>0</v>
      </c>
      <c r="Q506" s="492">
        <v>4340</v>
      </c>
      <c r="R506" s="492">
        <v>3000</v>
      </c>
      <c r="S506" s="492">
        <v>4075.6129999999998</v>
      </c>
      <c r="T506" s="492">
        <v>4075.9953999999998</v>
      </c>
      <c r="U506" s="512"/>
      <c r="V506" s="512"/>
      <c r="W506" s="512"/>
      <c r="X506" s="512"/>
      <c r="Y506" s="512"/>
      <c r="Z506" s="512"/>
      <c r="AA506" s="512"/>
      <c r="AB506" s="512"/>
      <c r="AC506" s="512"/>
      <c r="AD506" s="512"/>
      <c r="AE506" s="512"/>
      <c r="AF506" s="512"/>
      <c r="AG506" s="512"/>
      <c r="AH506" s="512"/>
    </row>
    <row r="507" spans="1:34" s="501" customFormat="1" ht="14.1" customHeight="1">
      <c r="A507" s="427"/>
      <c r="B507" s="489" t="s">
        <v>13654</v>
      </c>
      <c r="C507" s="465"/>
      <c r="D507" s="510" t="s">
        <v>13655</v>
      </c>
      <c r="E507" s="491"/>
      <c r="F507" s="492">
        <f t="shared" si="28"/>
        <v>6695.8379999999997</v>
      </c>
      <c r="G507" s="492">
        <v>6695.8379999999997</v>
      </c>
      <c r="H507" s="492">
        <v>7464.1908999999996</v>
      </c>
      <c r="I507" s="492">
        <v>5194.4723999999997</v>
      </c>
      <c r="J507" s="492">
        <v>3800.2420000000002</v>
      </c>
      <c r="K507" s="492">
        <v>4398.3530000000001</v>
      </c>
      <c r="L507" s="492">
        <v>3883.8973999999998</v>
      </c>
      <c r="M507" s="492">
        <v>3894.3809999999999</v>
      </c>
      <c r="N507" s="493">
        <v>5629.366</v>
      </c>
      <c r="O507" s="511"/>
      <c r="P507" s="492">
        <v>3800.2420000000002</v>
      </c>
      <c r="Q507" s="492">
        <v>5629.366</v>
      </c>
      <c r="R507" s="492">
        <v>5592.7030000000004</v>
      </c>
      <c r="S507" s="492">
        <v>2389.1543999999999</v>
      </c>
      <c r="T507" s="492">
        <v>1654.8037999999999</v>
      </c>
      <c r="U507" s="512"/>
      <c r="V507" s="512"/>
      <c r="W507" s="512"/>
      <c r="X507" s="512"/>
      <c r="Y507" s="512"/>
      <c r="Z507" s="512"/>
      <c r="AA507" s="512"/>
      <c r="AB507" s="512"/>
      <c r="AC507" s="512"/>
      <c r="AD507" s="512"/>
      <c r="AE507" s="512"/>
      <c r="AF507" s="512"/>
      <c r="AG507" s="512"/>
      <c r="AH507" s="512"/>
    </row>
    <row r="508" spans="1:34" s="501" customFormat="1" ht="14.1" customHeight="1">
      <c r="A508" s="427"/>
      <c r="B508" s="489" t="s">
        <v>13656</v>
      </c>
      <c r="C508" s="465"/>
      <c r="D508" s="510" t="s">
        <v>13657</v>
      </c>
      <c r="E508" s="491"/>
      <c r="F508" s="492">
        <f t="shared" si="28"/>
        <v>5937.8603999999996</v>
      </c>
      <c r="G508" s="492">
        <v>5937.8603999999996</v>
      </c>
      <c r="H508" s="492">
        <v>9524.2072000000007</v>
      </c>
      <c r="I508" s="492">
        <v>8048.4741999999997</v>
      </c>
      <c r="J508" s="492">
        <v>6891.2700999999997</v>
      </c>
      <c r="K508" s="492">
        <v>1115.0912000000001</v>
      </c>
      <c r="L508" s="492">
        <v>977.39400000000001</v>
      </c>
      <c r="M508" s="492">
        <v>1039.9447</v>
      </c>
      <c r="N508" s="493">
        <v>732.08569999999997</v>
      </c>
      <c r="O508" s="508"/>
      <c r="P508" s="492">
        <v>6891.2700999999997</v>
      </c>
      <c r="Q508" s="492">
        <v>732.08569999999997</v>
      </c>
      <c r="R508" s="492">
        <v>1729.5509999999999</v>
      </c>
      <c r="S508" s="492">
        <v>2502.4888999999998</v>
      </c>
      <c r="T508" s="492">
        <v>5868.7178999999996</v>
      </c>
      <c r="U508" s="500"/>
      <c r="V508" s="500"/>
      <c r="W508" s="500"/>
      <c r="X508" s="500"/>
      <c r="Y508" s="500"/>
      <c r="Z508" s="500"/>
      <c r="AA508" s="500"/>
      <c r="AB508" s="500"/>
      <c r="AC508" s="500"/>
      <c r="AD508" s="500"/>
      <c r="AE508" s="500"/>
      <c r="AF508" s="500"/>
      <c r="AG508" s="500"/>
      <c r="AH508" s="500"/>
    </row>
    <row r="509" spans="1:34" s="501" customFormat="1" ht="14.1" customHeight="1">
      <c r="A509" s="427"/>
      <c r="B509" s="489" t="s">
        <v>13658</v>
      </c>
      <c r="C509" s="465"/>
      <c r="D509" s="510" t="s">
        <v>13659</v>
      </c>
      <c r="E509" s="491"/>
      <c r="F509" s="492">
        <f>G509</f>
        <v>5996.9870000000001</v>
      </c>
      <c r="G509" s="492">
        <v>5996.9870000000001</v>
      </c>
      <c r="H509" s="492">
        <v>6093.1790000000001</v>
      </c>
      <c r="I509" s="492">
        <v>5478.8280000000004</v>
      </c>
      <c r="J509" s="492">
        <v>5467.3549999999996</v>
      </c>
      <c r="K509" s="492">
        <v>44.877000000000002</v>
      </c>
      <c r="L509" s="492">
        <v>55.201000000000001</v>
      </c>
      <c r="M509" s="492">
        <v>36.476999999999997</v>
      </c>
      <c r="N509" s="493">
        <v>70.42</v>
      </c>
      <c r="O509" s="508"/>
      <c r="P509" s="492">
        <v>5467.3549999999996</v>
      </c>
      <c r="Q509" s="492">
        <v>70.42</v>
      </c>
      <c r="R509" s="492">
        <v>0</v>
      </c>
      <c r="S509" s="492">
        <v>0</v>
      </c>
      <c r="T509" s="492">
        <v>0</v>
      </c>
      <c r="U509" s="500"/>
      <c r="V509" s="500"/>
      <c r="W509" s="500"/>
      <c r="X509" s="500"/>
      <c r="Y509" s="500"/>
      <c r="Z509" s="500"/>
      <c r="AA509" s="500"/>
      <c r="AB509" s="500"/>
      <c r="AC509" s="500"/>
      <c r="AD509" s="500"/>
      <c r="AE509" s="500"/>
      <c r="AF509" s="500"/>
      <c r="AG509" s="500"/>
      <c r="AH509" s="500"/>
    </row>
    <row r="510" spans="1:34" s="501" customFormat="1" ht="14.1" customHeight="1">
      <c r="A510" s="427"/>
      <c r="B510" s="489" t="s">
        <v>13660</v>
      </c>
      <c r="C510" s="465"/>
      <c r="D510" s="510" t="s">
        <v>13661</v>
      </c>
      <c r="E510" s="491"/>
      <c r="F510" s="492">
        <f>G510</f>
        <v>9300.2999999999993</v>
      </c>
      <c r="G510" s="492">
        <v>9300.2999999999993</v>
      </c>
      <c r="H510" s="492">
        <v>7521.616</v>
      </c>
      <c r="I510" s="492">
        <v>4863.7075000000004</v>
      </c>
      <c r="J510" s="492">
        <v>6311.6895000000004</v>
      </c>
      <c r="K510" s="492">
        <v>5259.3360000000002</v>
      </c>
      <c r="L510" s="492">
        <v>5043.46</v>
      </c>
      <c r="M510" s="492">
        <v>3002.74</v>
      </c>
      <c r="N510" s="493">
        <v>8677.7289999999994</v>
      </c>
      <c r="O510" s="508"/>
      <c r="P510" s="492">
        <v>6311.6895000000004</v>
      </c>
      <c r="Q510" s="492">
        <v>8677.7289999999994</v>
      </c>
      <c r="R510" s="492">
        <v>3768.3557999999998</v>
      </c>
      <c r="S510" s="492">
        <v>8842.9387999999999</v>
      </c>
      <c r="T510" s="492">
        <v>4385.2776999999996</v>
      </c>
      <c r="U510" s="500"/>
      <c r="V510" s="500"/>
      <c r="W510" s="500"/>
      <c r="X510" s="500"/>
      <c r="Y510" s="500"/>
      <c r="Z510" s="500"/>
      <c r="AA510" s="500"/>
      <c r="AB510" s="500"/>
      <c r="AC510" s="500"/>
      <c r="AD510" s="500"/>
      <c r="AE510" s="500"/>
      <c r="AF510" s="500"/>
      <c r="AG510" s="500"/>
      <c r="AH510" s="500"/>
    </row>
    <row r="511" spans="1:34" s="501" customFormat="1" ht="14.1" customHeight="1">
      <c r="A511" s="427"/>
      <c r="B511" s="489" t="s">
        <v>13662</v>
      </c>
      <c r="C511" s="465"/>
      <c r="D511" s="510" t="s">
        <v>13663</v>
      </c>
      <c r="E511" s="491"/>
      <c r="F511" s="492">
        <f>G511</f>
        <v>124.164</v>
      </c>
      <c r="G511" s="492">
        <v>124.164</v>
      </c>
      <c r="H511" s="492">
        <v>123.06</v>
      </c>
      <c r="I511" s="492">
        <v>83.997</v>
      </c>
      <c r="J511" s="492">
        <v>83.997</v>
      </c>
      <c r="K511" s="492" t="s">
        <v>398</v>
      </c>
      <c r="L511" s="492">
        <v>0</v>
      </c>
      <c r="M511" s="492">
        <v>0</v>
      </c>
      <c r="N511" s="493">
        <v>0</v>
      </c>
      <c r="O511" s="508"/>
      <c r="P511" s="492">
        <v>83.997</v>
      </c>
      <c r="Q511" s="492">
        <v>0</v>
      </c>
      <c r="R511" s="492">
        <v>0</v>
      </c>
      <c r="S511" s="492">
        <v>0</v>
      </c>
      <c r="T511" s="492">
        <v>0</v>
      </c>
      <c r="U511" s="500"/>
      <c r="V511" s="500"/>
      <c r="W511" s="500"/>
      <c r="X511" s="500"/>
      <c r="Y511" s="500"/>
      <c r="Z511" s="500"/>
      <c r="AA511" s="500"/>
      <c r="AB511" s="500"/>
      <c r="AC511" s="500"/>
      <c r="AD511" s="500"/>
      <c r="AE511" s="500"/>
      <c r="AF511" s="500"/>
      <c r="AG511" s="500"/>
      <c r="AH511" s="500"/>
    </row>
    <row r="512" spans="1:34" s="15" customFormat="1" ht="14.1" customHeight="1">
      <c r="A512" s="427"/>
      <c r="F512" s="464"/>
      <c r="H512" s="464"/>
      <c r="I512" s="464"/>
      <c r="J512" s="464"/>
      <c r="K512" s="464"/>
      <c r="L512" s="464"/>
      <c r="M512" s="464"/>
      <c r="N512" s="464"/>
    </row>
    <row r="513" spans="1:34" s="15" customFormat="1" ht="14.1" customHeight="1">
      <c r="A513" s="427"/>
      <c r="F513" s="464"/>
      <c r="G513" s="513"/>
      <c r="H513" s="464"/>
      <c r="I513" s="464"/>
      <c r="J513" s="464"/>
      <c r="K513" s="464"/>
      <c r="L513" s="464"/>
      <c r="M513" s="464"/>
      <c r="N513" s="464"/>
      <c r="P513" s="507"/>
    </row>
    <row r="514" spans="1:34" s="15" customFormat="1" ht="14.1" customHeight="1">
      <c r="A514" s="427"/>
      <c r="B514" s="465"/>
      <c r="C514" s="465"/>
      <c r="D514" s="484" t="s">
        <v>13664</v>
      </c>
      <c r="E514" s="485"/>
      <c r="F514" s="486" t="s">
        <v>13586</v>
      </c>
      <c r="G514" s="487" t="e">
        <v>#NAME?</v>
      </c>
      <c r="H514" s="486" t="s">
        <v>13575</v>
      </c>
      <c r="I514" s="486" t="s">
        <v>13576</v>
      </c>
      <c r="J514" s="486" t="s">
        <v>13577</v>
      </c>
      <c r="K514" s="486" t="s">
        <v>13578</v>
      </c>
      <c r="L514" s="486" t="s">
        <v>13579</v>
      </c>
      <c r="M514" s="486" t="s">
        <v>13580</v>
      </c>
      <c r="N514" s="486" t="s">
        <v>13581</v>
      </c>
      <c r="O514" s="488"/>
      <c r="P514" s="487" t="e">
        <v>#NAME?</v>
      </c>
      <c r="Q514" s="486" t="s">
        <v>13587</v>
      </c>
      <c r="R514" s="486" t="s">
        <v>13588</v>
      </c>
      <c r="S514" s="486" t="s">
        <v>13589</v>
      </c>
      <c r="T514" s="486" t="s">
        <v>13590</v>
      </c>
      <c r="U514" s="488"/>
      <c r="V514" s="488"/>
      <c r="W514" s="488"/>
      <c r="X514" s="488"/>
      <c r="Y514" s="488"/>
      <c r="Z514" s="488"/>
      <c r="AA514" s="488"/>
      <c r="AB514" s="488"/>
      <c r="AC514" s="488"/>
      <c r="AD514" s="488"/>
      <c r="AE514" s="488"/>
      <c r="AF514" s="488"/>
      <c r="AG514" s="488"/>
      <c r="AH514" s="488"/>
    </row>
    <row r="515" spans="1:34" s="15" customFormat="1" ht="14.1" customHeight="1">
      <c r="A515" s="427"/>
      <c r="B515" s="489" t="s">
        <v>13665</v>
      </c>
      <c r="C515" s="489" t="s">
        <v>13666</v>
      </c>
      <c r="D515" s="428" t="s">
        <v>13611</v>
      </c>
      <c r="F515" s="495" t="str">
        <f ca="1">IF(ISNUMBER(_xll.BDP(D462, C515,"EQY_CONSOLIDATED="&amp;E475)),_xll.BDP(D462, C515,"EQY_CONSOLIDATED="&amp;E475), "-")</f>
        <v>-</v>
      </c>
      <c r="G515" s="495">
        <v>377.85180000000003</v>
      </c>
      <c r="H515" s="495">
        <v>1156.4535000000001</v>
      </c>
      <c r="I515" s="495">
        <v>-1612.2816</v>
      </c>
      <c r="J515" s="495">
        <v>2707.9535999999998</v>
      </c>
      <c r="K515" s="495">
        <v>-345.01909999999998</v>
      </c>
      <c r="L515" s="495">
        <v>-227.68190000000001</v>
      </c>
      <c r="M515" s="495">
        <v>-1576.0446999999999</v>
      </c>
      <c r="N515" s="495">
        <v>2351.7328000000002</v>
      </c>
      <c r="O515" s="508"/>
      <c r="P515" s="495">
        <v>559.2079</v>
      </c>
      <c r="Q515" s="495">
        <v>53.709200000000003</v>
      </c>
      <c r="R515" s="495">
        <v>-244.65469999999999</v>
      </c>
      <c r="S515" s="495">
        <v>2009.7329</v>
      </c>
      <c r="T515" s="495">
        <v>2551.7891</v>
      </c>
      <c r="U515" s="496"/>
      <c r="V515" s="496"/>
      <c r="W515" s="496"/>
      <c r="X515" s="496"/>
      <c r="Y515" s="496"/>
      <c r="Z515" s="496"/>
      <c r="AA515" s="496"/>
      <c r="AB515" s="496"/>
      <c r="AC515" s="496"/>
      <c r="AD515" s="496"/>
      <c r="AE515" s="496"/>
      <c r="AF515" s="496"/>
      <c r="AG515" s="496"/>
      <c r="AH515" s="496"/>
    </row>
    <row r="516" spans="1:34" s="15" customFormat="1" ht="14.1" customHeight="1">
      <c r="A516" s="427"/>
      <c r="B516" s="489" t="s">
        <v>13667</v>
      </c>
      <c r="C516" s="489" t="s">
        <v>13668</v>
      </c>
      <c r="D516" s="490" t="s">
        <v>13669</v>
      </c>
      <c r="E516" s="491"/>
      <c r="F516" s="492" t="str">
        <f ca="1">IF(ISNUMBER(_xll.BDP(D462, C516,"EQY_CONSOLIDATED="&amp;E475)),_xll.BDP(D462, C516,"EQY_CONSOLIDATED="&amp;E475), "-")</f>
        <v>-</v>
      </c>
      <c r="G516" s="492">
        <v>287.25990000000002</v>
      </c>
      <c r="H516" s="492">
        <v>225.35910000000001</v>
      </c>
      <c r="I516" s="492">
        <v>81.932000000000002</v>
      </c>
      <c r="J516" s="492">
        <v>196.12029999999999</v>
      </c>
      <c r="K516" s="492">
        <v>194.71950000000001</v>
      </c>
      <c r="L516" s="492">
        <v>193.45249999999999</v>
      </c>
      <c r="M516" s="492">
        <v>193.154</v>
      </c>
      <c r="N516" s="493">
        <v>193.56010000000001</v>
      </c>
      <c r="O516" s="514"/>
      <c r="P516" s="492">
        <v>777.44629999999995</v>
      </c>
      <c r="Q516" s="492">
        <v>814.08910000000003</v>
      </c>
      <c r="R516" s="492">
        <v>361.65719999999999</v>
      </c>
      <c r="S516" s="492">
        <v>519.81989999999996</v>
      </c>
      <c r="T516" s="492">
        <v>361.83620000000002</v>
      </c>
      <c r="U516" s="496"/>
      <c r="V516" s="496"/>
      <c r="W516" s="496"/>
      <c r="X516" s="496"/>
      <c r="Y516" s="496"/>
      <c r="Z516" s="496"/>
      <c r="AA516" s="496"/>
      <c r="AB516" s="496"/>
      <c r="AC516" s="496"/>
      <c r="AD516" s="496"/>
      <c r="AE516" s="496"/>
      <c r="AF516" s="496"/>
      <c r="AG516" s="496"/>
      <c r="AH516" s="496"/>
    </row>
    <row r="517" spans="1:34" s="15" customFormat="1" ht="14.1" customHeight="1">
      <c r="A517" s="427"/>
      <c r="B517" s="489" t="s">
        <v>13670</v>
      </c>
      <c r="C517" s="489" t="s">
        <v>13671</v>
      </c>
      <c r="D517" s="428" t="s">
        <v>13672</v>
      </c>
      <c r="F517" s="495" t="str">
        <f ca="1">IF(ISNUMBER(_xll.BDP(D462, C517,"EQY_CONSOLIDATED="&amp;E475)),_xll.BDP(D462, C517,"EQY_CONSOLIDATED="&amp;E475), "-")</f>
        <v>-</v>
      </c>
      <c r="G517" s="495">
        <v>1195.9443000000001</v>
      </c>
      <c r="H517" s="495">
        <v>-690.84789999999998</v>
      </c>
      <c r="I517" s="495">
        <v>-5209.6388999999999</v>
      </c>
      <c r="J517" s="495">
        <v>5110.1953999999996</v>
      </c>
      <c r="K517" s="495">
        <v>-4098.6061</v>
      </c>
      <c r="L517" s="495">
        <v>-476.44139999999999</v>
      </c>
      <c r="M517" s="495">
        <v>-2003.7873999999999</v>
      </c>
      <c r="N517" s="495">
        <v>3076.7411000000002</v>
      </c>
      <c r="O517" s="508"/>
      <c r="P517" s="495">
        <v>-1468.6395</v>
      </c>
      <c r="Q517" s="495">
        <v>-374.79610000000002</v>
      </c>
      <c r="R517" s="495">
        <v>-2843.3751000000002</v>
      </c>
      <c r="S517" s="495">
        <v>-2160.9944999999998</v>
      </c>
      <c r="T517" s="495">
        <v>726.91740000000004</v>
      </c>
      <c r="U517" s="496"/>
      <c r="V517" s="496"/>
      <c r="W517" s="496"/>
      <c r="X517" s="496"/>
      <c r="Y517" s="496"/>
      <c r="Z517" s="496"/>
      <c r="AA517" s="496"/>
      <c r="AB517" s="496"/>
      <c r="AC517" s="496"/>
      <c r="AD517" s="496"/>
      <c r="AE517" s="496"/>
      <c r="AF517" s="496"/>
      <c r="AG517" s="496"/>
      <c r="AH517" s="496"/>
    </row>
    <row r="518" spans="1:34" s="15" customFormat="1" ht="14.1" customHeight="1">
      <c r="A518" s="427"/>
      <c r="B518" s="489" t="s">
        <v>13673</v>
      </c>
      <c r="C518" s="489" t="s">
        <v>13674</v>
      </c>
      <c r="D518" s="428" t="s">
        <v>13675</v>
      </c>
      <c r="F518" s="495" t="str">
        <f ca="1">IF(ISNUMBER(_xll.BDP(D462, C518,"EQY_CONSOLIDATED="&amp;E475)),_xll.BDP(D462, C518,"EQY_CONSOLIDATED="&amp;E475), "-")</f>
        <v>-</v>
      </c>
      <c r="G518" s="495">
        <v>1817.2724000000001</v>
      </c>
      <c r="H518" s="495">
        <v>-3409.7665999999999</v>
      </c>
      <c r="I518" s="495">
        <v>-5613.6396999999997</v>
      </c>
      <c r="J518" s="495">
        <v>589.4316</v>
      </c>
      <c r="K518" s="495">
        <v>-2168.0077999999999</v>
      </c>
      <c r="L518" s="495">
        <v>3567.3501999999999</v>
      </c>
      <c r="M518" s="495">
        <v>-9554.9279000000006</v>
      </c>
      <c r="N518" s="495">
        <v>11613.103999999999</v>
      </c>
      <c r="O518" s="508"/>
      <c r="P518" s="495">
        <v>-7566.1539000000002</v>
      </c>
      <c r="Q518" s="495">
        <v>8900.9704000000002</v>
      </c>
      <c r="R518" s="495">
        <v>2491.7424000000001</v>
      </c>
      <c r="S518" s="495">
        <v>9664.4750999999997</v>
      </c>
      <c r="T518" s="495">
        <v>5998.85</v>
      </c>
      <c r="U518" s="496"/>
      <c r="V518" s="496"/>
      <c r="W518" s="496"/>
      <c r="X518" s="496"/>
      <c r="Y518" s="496"/>
      <c r="Z518" s="496"/>
      <c r="AA518" s="496"/>
      <c r="AB518" s="496"/>
      <c r="AC518" s="496"/>
      <c r="AD518" s="496"/>
      <c r="AE518" s="496"/>
      <c r="AF518" s="496"/>
      <c r="AG518" s="496"/>
      <c r="AH518" s="496"/>
    </row>
    <row r="519" spans="1:34" s="15" customFormat="1" ht="14.1" customHeight="1">
      <c r="A519" s="427"/>
      <c r="B519" s="489" t="s">
        <v>13676</v>
      </c>
      <c r="C519" s="489" t="s">
        <v>13677</v>
      </c>
      <c r="D519" s="428" t="s">
        <v>13678</v>
      </c>
      <c r="F519" s="495" t="str">
        <f ca="1">IF(ISNUMBER(_xll.BDP(D462, C519,"EQY_CONSOLIDATED="&amp;E475)),_xll.BDP(D462, C519,"EQY_CONSOLIDATED="&amp;E475), "-")</f>
        <v>-</v>
      </c>
      <c r="G519" s="495">
        <v>-193.64080000000001</v>
      </c>
      <c r="H519" s="495">
        <v>-856.81110000000001</v>
      </c>
      <c r="I519" s="495">
        <v>-1459.6582000000001</v>
      </c>
      <c r="J519" s="495">
        <v>-277.08640000000003</v>
      </c>
      <c r="K519" s="495">
        <v>-1336.7356</v>
      </c>
      <c r="L519" s="495">
        <v>-15.93</v>
      </c>
      <c r="M519" s="495">
        <v>-1.8460000000000001</v>
      </c>
      <c r="N519" s="495">
        <v>0</v>
      </c>
      <c r="O519" s="508"/>
      <c r="P519" s="495">
        <v>-1631.598</v>
      </c>
      <c r="Q519" s="495">
        <v>0</v>
      </c>
      <c r="R519" s="495">
        <v>-23.0167</v>
      </c>
      <c r="S519" s="495">
        <v>-200.51</v>
      </c>
      <c r="T519" s="495">
        <v>-536.77170000000001</v>
      </c>
      <c r="U519" s="496"/>
      <c r="V519" s="496"/>
      <c r="W519" s="496"/>
      <c r="X519" s="496"/>
      <c r="Y519" s="496"/>
      <c r="Z519" s="496"/>
      <c r="AA519" s="496"/>
      <c r="AB519" s="496"/>
      <c r="AC519" s="496"/>
      <c r="AD519" s="496"/>
      <c r="AE519" s="496"/>
      <c r="AF519" s="496"/>
      <c r="AG519" s="496"/>
      <c r="AH519" s="496"/>
    </row>
    <row r="520" spans="1:34" s="15" customFormat="1" ht="14.1" customHeight="1">
      <c r="A520" s="427"/>
      <c r="B520" s="489" t="s">
        <v>13679</v>
      </c>
      <c r="C520" s="489" t="s">
        <v>13680</v>
      </c>
      <c r="D520" s="428" t="s">
        <v>13681</v>
      </c>
      <c r="F520" s="495" t="str">
        <f ca="1">IF(ISNUMBER(_xll.BDP(D462, C520,"EQY_CONSOLIDATED="&amp;E475)),_xll.BDP(D462, C520,"EQY_CONSOLIDATED="&amp;E475), "-")</f>
        <v>-</v>
      </c>
      <c r="G520" s="495">
        <v>389.04320000000001</v>
      </c>
      <c r="H520" s="495">
        <v>139.10929999999999</v>
      </c>
      <c r="I520" s="495">
        <v>-1480.3090999999999</v>
      </c>
      <c r="J520" s="495">
        <v>-995.24419999999998</v>
      </c>
      <c r="K520" s="495">
        <v>-3353.7934</v>
      </c>
      <c r="L520" s="495">
        <v>2173.6302999999998</v>
      </c>
      <c r="M520" s="495">
        <v>-49.677300000000002</v>
      </c>
      <c r="N520" s="495">
        <v>-55.991799999999998</v>
      </c>
      <c r="O520" s="508"/>
      <c r="P520" s="495">
        <v>-2225.0846000000001</v>
      </c>
      <c r="Q520" s="495">
        <v>947.76179999999999</v>
      </c>
      <c r="R520" s="495">
        <v>-2067.2851000000001</v>
      </c>
      <c r="S520" s="495">
        <v>-1283.7547999999999</v>
      </c>
      <c r="T520" s="495">
        <v>-1931.1478</v>
      </c>
      <c r="U520" s="496"/>
      <c r="V520" s="496"/>
      <c r="W520" s="496"/>
      <c r="X520" s="496"/>
      <c r="Y520" s="496"/>
      <c r="Z520" s="496"/>
      <c r="AA520" s="496"/>
      <c r="AB520" s="496"/>
      <c r="AC520" s="496"/>
      <c r="AD520" s="496"/>
      <c r="AE520" s="496"/>
      <c r="AF520" s="496"/>
      <c r="AG520" s="496"/>
      <c r="AH520" s="496"/>
    </row>
    <row r="521" spans="1:34" s="516" customFormat="1" ht="14.1" customHeight="1">
      <c r="A521" s="427"/>
      <c r="B521" s="489" t="s">
        <v>13682</v>
      </c>
      <c r="C521" s="489" t="s">
        <v>13683</v>
      </c>
      <c r="D521" s="428" t="s">
        <v>13684</v>
      </c>
      <c r="E521" s="15"/>
      <c r="F521" s="495" t="str">
        <f ca="1">IF(ISNUMBER(_xll.BDP(D462, C521,"EQY_CONSOLIDATED="&amp;E475)),_xll.BDP(D462, C521,"EQY_CONSOLIDATED="&amp;E475), "-")</f>
        <v>-</v>
      </c>
      <c r="G521" s="495">
        <v>-3711.0481</v>
      </c>
      <c r="H521" s="495">
        <v>1205.7850000000001</v>
      </c>
      <c r="I521" s="495">
        <v>1149.9867999999999</v>
      </c>
      <c r="J521" s="495">
        <v>5452.7834999999995</v>
      </c>
      <c r="K521" s="495">
        <v>115.70650000000001</v>
      </c>
      <c r="L521" s="495">
        <v>-384.95490000000001</v>
      </c>
      <c r="M521" s="495">
        <v>-1608.7829999999999</v>
      </c>
      <c r="N521" s="495">
        <v>-2439.0183000000002</v>
      </c>
      <c r="O521" s="508"/>
      <c r="P521" s="495">
        <v>3574.7521999999999</v>
      </c>
      <c r="Q521" s="495">
        <v>-2818.1468</v>
      </c>
      <c r="R521" s="495">
        <v>-1586.2589</v>
      </c>
      <c r="S521" s="495">
        <v>-7081.5618000000004</v>
      </c>
      <c r="T521" s="495">
        <v>-4507.3577999999998</v>
      </c>
      <c r="U521" s="515"/>
      <c r="V521" s="515"/>
      <c r="W521" s="515"/>
      <c r="X521" s="515"/>
      <c r="Y521" s="515"/>
      <c r="Z521" s="515"/>
      <c r="AA521" s="515"/>
      <c r="AB521" s="515"/>
      <c r="AC521" s="515"/>
      <c r="AD521" s="515"/>
      <c r="AE521" s="515"/>
      <c r="AF521" s="515"/>
      <c r="AG521" s="515"/>
      <c r="AH521" s="515"/>
    </row>
    <row r="522" spans="1:34" s="516" customFormat="1" ht="14.1" customHeight="1">
      <c r="A522" s="427"/>
      <c r="B522" s="489" t="s">
        <v>13685</v>
      </c>
      <c r="C522" s="489" t="s">
        <v>13686</v>
      </c>
      <c r="D522" s="428" t="s">
        <v>13687</v>
      </c>
      <c r="E522" s="15"/>
      <c r="F522" s="495" t="str">
        <f ca="1">IF(ISNUMBER(_xll.BDP(D462, C522,"EQY_CONSOLIDATED="&amp;E475)),_xll.BDP(D462, C522,"EQY_CONSOLIDATED="&amp;E475), "-")</f>
        <v>-</v>
      </c>
      <c r="G522" s="495">
        <v>-1504.7324000000001</v>
      </c>
      <c r="H522" s="495">
        <v>-2064.8723</v>
      </c>
      <c r="I522" s="495">
        <v>-5943.9620000000004</v>
      </c>
      <c r="J522" s="495">
        <v>5046.9709000000003</v>
      </c>
      <c r="K522" s="495">
        <v>-5406.0946000000004</v>
      </c>
      <c r="L522" s="495">
        <v>5356.0257000000001</v>
      </c>
      <c r="M522" s="495">
        <v>-11213.388199999999</v>
      </c>
      <c r="N522" s="495">
        <v>9118.0938999999998</v>
      </c>
      <c r="O522" s="508"/>
      <c r="P522" s="495">
        <v>-6216.4862999999996</v>
      </c>
      <c r="Q522" s="495">
        <v>7030.5853999999999</v>
      </c>
      <c r="R522" s="495">
        <v>-1161.8015</v>
      </c>
      <c r="S522" s="495">
        <v>1299.1585</v>
      </c>
      <c r="T522" s="495">
        <v>-439.65559999999999</v>
      </c>
      <c r="U522" s="515"/>
      <c r="V522" s="515"/>
      <c r="W522" s="515"/>
      <c r="X522" s="515"/>
      <c r="Y522" s="515"/>
      <c r="Z522" s="515"/>
      <c r="AA522" s="515"/>
      <c r="AB522" s="515"/>
      <c r="AC522" s="515"/>
      <c r="AD522" s="515"/>
      <c r="AE522" s="515"/>
      <c r="AF522" s="515"/>
      <c r="AG522" s="515"/>
      <c r="AH522" s="515"/>
    </row>
    <row r="523" spans="1:34" s="516" customFormat="1" ht="14.1" customHeight="1">
      <c r="A523" s="427"/>
      <c r="B523" s="489" t="s">
        <v>13688</v>
      </c>
      <c r="C523" s="489" t="s">
        <v>13689</v>
      </c>
      <c r="D523" s="428" t="s">
        <v>13690</v>
      </c>
      <c r="E523" s="15"/>
      <c r="F523" s="495" t="str">
        <f ca="1">IF(ISNUMBER(_xll.BDP(D462, C523,"EQY_CONSOLIDATED="&amp;E475)),_xll.BDP(D462, C523,"EQY_CONSOLIDATED="&amp;E475), "-")</f>
        <v>-</v>
      </c>
      <c r="G523" s="495">
        <v>1623.6315999999999</v>
      </c>
      <c r="H523" s="495">
        <v>-4266.5776999999998</v>
      </c>
      <c r="I523" s="495">
        <v>-7073.2978999999996</v>
      </c>
      <c r="J523" s="495">
        <v>312.34519999999998</v>
      </c>
      <c r="K523" s="495">
        <v>-3504.7433999999998</v>
      </c>
      <c r="L523" s="495">
        <v>3551.4202</v>
      </c>
      <c r="M523" s="495">
        <v>-9556.7739000000001</v>
      </c>
      <c r="N523" s="495">
        <v>11613.103999999999</v>
      </c>
      <c r="O523" s="508"/>
      <c r="P523" s="495">
        <v>-9197.7518999999993</v>
      </c>
      <c r="Q523" s="495">
        <v>8900.9704000000002</v>
      </c>
      <c r="R523" s="495">
        <v>2468.7257</v>
      </c>
      <c r="S523" s="495">
        <v>9463.9650999999994</v>
      </c>
      <c r="T523" s="495">
        <v>5462.0783000000001</v>
      </c>
      <c r="U523" s="515"/>
      <c r="V523" s="515"/>
      <c r="W523" s="515"/>
      <c r="X523" s="515"/>
      <c r="Y523" s="515"/>
      <c r="Z523" s="515"/>
      <c r="AA523" s="515"/>
      <c r="AB523" s="515"/>
      <c r="AC523" s="515"/>
      <c r="AD523" s="515"/>
      <c r="AE523" s="515"/>
      <c r="AF523" s="515"/>
      <c r="AG523" s="515"/>
      <c r="AH523" s="515"/>
    </row>
    <row r="524" spans="1:34" s="15" customFormat="1" ht="14.1" customHeight="1">
      <c r="A524" s="427"/>
      <c r="B524" s="489" t="s">
        <v>13691</v>
      </c>
      <c r="C524" s="489" t="s">
        <v>13692</v>
      </c>
      <c r="D524" s="428" t="s">
        <v>13693</v>
      </c>
      <c r="F524" s="495" t="str">
        <f ca="1">IF(ISNUMBER(_xll.BDP(D462, C524,"EQY_CONSOLIDATED="&amp;E475)),_xll.BDP(D462, C524,"EQY_CONSOLIDATED="&amp;E475), "-")</f>
        <v>-</v>
      </c>
      <c r="G524" s="495">
        <v>135.77860000000001</v>
      </c>
      <c r="H524" s="495">
        <v>-356.79880000000003</v>
      </c>
      <c r="I524" s="495">
        <v>-591.51490000000001</v>
      </c>
      <c r="J524" s="495">
        <v>26.1203</v>
      </c>
      <c r="K524" s="495">
        <v>-293.08929999999998</v>
      </c>
      <c r="L524" s="495">
        <v>295.73579999999998</v>
      </c>
      <c r="M524" s="495">
        <v>-751.80949999999996</v>
      </c>
      <c r="N524" s="495">
        <v>901.40269999999998</v>
      </c>
      <c r="O524" s="508"/>
      <c r="P524" s="495">
        <v>-757.28110000000004</v>
      </c>
      <c r="Q524" s="495">
        <v>683.17150000000004</v>
      </c>
      <c r="R524" s="495">
        <v>376.62329999999997</v>
      </c>
      <c r="S524" s="495">
        <v>688.08090000000004</v>
      </c>
      <c r="T524" s="495">
        <v>387.1635</v>
      </c>
      <c r="U524" s="500"/>
      <c r="V524" s="500"/>
      <c r="W524" s="500"/>
      <c r="X524" s="500"/>
      <c r="Y524" s="500"/>
      <c r="Z524" s="500"/>
      <c r="AA524" s="500"/>
      <c r="AB524" s="500"/>
      <c r="AC524" s="500"/>
      <c r="AD524" s="500"/>
      <c r="AE524" s="500"/>
      <c r="AF524" s="500"/>
      <c r="AG524" s="500"/>
      <c r="AH524" s="500"/>
    </row>
    <row r="525" spans="1:34" s="15" customFormat="1" ht="14.1" customHeight="1">
      <c r="A525" s="427"/>
      <c r="B525" s="489" t="s">
        <v>13694</v>
      </c>
      <c r="C525" s="489" t="s">
        <v>13694</v>
      </c>
      <c r="D525" s="428" t="s">
        <v>13695</v>
      </c>
      <c r="F525" s="495" t="str">
        <f ca="1">IF(ISNUMBER(_xll.BDP(D462, C525,"EQY_CONSOLIDATED="&amp;E475)),_xll.BDP(D462, C525,"EQY_CONSOLIDATED="&amp;E475), "-")</f>
        <v>-</v>
      </c>
      <c r="G525" s="495">
        <v>-786.41489999999999</v>
      </c>
      <c r="H525" s="495">
        <v>-1215.2828</v>
      </c>
      <c r="I525" s="495">
        <v>-562.74810000000002</v>
      </c>
      <c r="J525" s="495">
        <v>-723.04269999999997</v>
      </c>
      <c r="K525" s="495">
        <v>152.2396</v>
      </c>
      <c r="L525" s="495">
        <v>65.383700000000005</v>
      </c>
      <c r="M525" s="495">
        <v>-48.882800000000003</v>
      </c>
      <c r="N525" s="495">
        <v>691.91459999999995</v>
      </c>
      <c r="O525" s="508"/>
      <c r="P525" s="495">
        <v>-757.28110000000004</v>
      </c>
      <c r="Q525" s="495">
        <v>683.17150000000004</v>
      </c>
      <c r="R525" s="495">
        <v>376.62329999999997</v>
      </c>
      <c r="S525" s="495">
        <v>688.08090000000004</v>
      </c>
      <c r="T525" s="495">
        <v>387.1635</v>
      </c>
      <c r="U525" s="500"/>
      <c r="V525" s="500"/>
      <c r="W525" s="500"/>
      <c r="X525" s="500"/>
      <c r="Y525" s="500"/>
      <c r="Z525" s="500"/>
      <c r="AA525" s="500"/>
      <c r="AB525" s="500"/>
      <c r="AC525" s="500"/>
      <c r="AD525" s="500"/>
      <c r="AE525" s="500"/>
      <c r="AF525" s="500"/>
      <c r="AG525" s="500"/>
      <c r="AH525" s="500"/>
    </row>
    <row r="526" spans="1:34" s="15" customFormat="1" ht="14.1" customHeight="1">
      <c r="A526" s="427"/>
      <c r="B526" s="489" t="s">
        <v>13696</v>
      </c>
      <c r="C526" s="489" t="s">
        <v>13697</v>
      </c>
      <c r="D526" s="517" t="s">
        <v>13698</v>
      </c>
      <c r="E526" s="518"/>
      <c r="F526" s="519" t="str">
        <f ca="1">IF(ISNUMBER(_xll.BDP(D462, C526,"EQY_CONSOLIDATED="&amp;E475)),_xll.BDP(D462, C526,"EQY_CONSOLIDATED="&amp;E475), "-")</f>
        <v>-</v>
      </c>
      <c r="G526" s="519">
        <v>151.97210000000001</v>
      </c>
      <c r="H526" s="519">
        <v>-285.14679999999998</v>
      </c>
      <c r="I526" s="519">
        <v>-469.44889999999998</v>
      </c>
      <c r="J526" s="519">
        <v>49.292099999999998</v>
      </c>
      <c r="K526" s="519">
        <v>-181.30279999999999</v>
      </c>
      <c r="L526" s="519">
        <v>297.06229999999999</v>
      </c>
      <c r="M526" s="519">
        <v>-751.66430000000003</v>
      </c>
      <c r="N526" s="520">
        <v>901.40269999999998</v>
      </c>
      <c r="O526" s="521"/>
      <c r="P526" s="519">
        <v>-622.94629999999995</v>
      </c>
      <c r="Q526" s="519">
        <v>683.17150000000004</v>
      </c>
      <c r="R526" s="520">
        <v>380.13470000000001</v>
      </c>
      <c r="S526" s="520">
        <v>702.65899999999999</v>
      </c>
      <c r="T526" s="520">
        <v>425.21100000000001</v>
      </c>
    </row>
    <row r="527" spans="1:34" s="15" customFormat="1" ht="14.1" customHeight="1">
      <c r="A527" s="522"/>
    </row>
    <row r="528" spans="1:34" s="15" customFormat="1" ht="14.1" customHeight="1" thickBot="1">
      <c r="A528" s="522"/>
    </row>
    <row r="529" spans="1:16" s="15" customFormat="1" ht="14.1" customHeight="1" thickBot="1">
      <c r="A529" s="522">
        <f>A462+1</f>
        <v>8</v>
      </c>
      <c r="C529" s="15">
        <f>C462+1</f>
        <v>8</v>
      </c>
      <c r="D529" s="459" t="str">
        <f ca="1">OFFSET(Company!$C$9,BB_Financials!A529-1,0)</f>
        <v>054780 KS EQUITY</v>
      </c>
      <c r="E529" s="460" t="e">
        <f ca="1">_xll.BDP(D529, "NAME")</f>
        <v>#NAME?</v>
      </c>
    </row>
    <row r="530" spans="1:16" s="15" customFormat="1" ht="14.1" customHeight="1">
      <c r="A530" s="427"/>
    </row>
    <row r="531" spans="1:16" s="15" customFormat="1" ht="14.1" customHeight="1">
      <c r="A531" s="427"/>
      <c r="D531" s="430"/>
      <c r="E531" s="428"/>
    </row>
    <row r="532" spans="1:16" s="428" customFormat="1" ht="14.1" customHeight="1">
      <c r="A532" s="429"/>
      <c r="E532" s="461" t="s">
        <v>13413</v>
      </c>
      <c r="F532" s="461" t="s">
        <v>13562</v>
      </c>
      <c r="G532" s="461" t="s">
        <v>13563</v>
      </c>
    </row>
    <row r="533" spans="1:16" s="15" customFormat="1" ht="14.1" customHeight="1">
      <c r="A533" s="427"/>
      <c r="D533" s="460" t="s">
        <v>13573</v>
      </c>
      <c r="E533" s="462">
        <f>F575+F576</f>
        <v>10108.594300000001</v>
      </c>
      <c r="F533" s="463">
        <f>F572+F573</f>
        <v>13274.8019</v>
      </c>
      <c r="G533" s="462">
        <f>F567</f>
        <v>26068.600299999998</v>
      </c>
    </row>
    <row r="534" spans="1:16" s="15" customFormat="1" ht="14.1" customHeight="1">
      <c r="A534" s="427"/>
      <c r="B534" s="464"/>
      <c r="C534" s="465"/>
      <c r="D534" s="460" t="e">
        <f>"Annual: "&amp;P560</f>
        <v>#NAME?</v>
      </c>
      <c r="E534" s="462">
        <f>P575+P576</f>
        <v>1082.0313999999998</v>
      </c>
      <c r="F534" s="463">
        <f>P572+P573</f>
        <v>12215.5183</v>
      </c>
      <c r="G534" s="462">
        <f>P567</f>
        <v>22596.817299999999</v>
      </c>
    </row>
    <row r="535" spans="1:16" s="15" customFormat="1" ht="14.1" customHeight="1">
      <c r="A535" s="427"/>
      <c r="B535" s="464"/>
      <c r="C535" s="465"/>
      <c r="E535" s="466"/>
    </row>
    <row r="536" spans="1:16" s="15" customFormat="1" ht="14.1" customHeight="1">
      <c r="A536" s="427"/>
      <c r="B536" s="464"/>
      <c r="C536" s="465"/>
      <c r="D536" s="428"/>
      <c r="E536" s="461" t="s">
        <v>13564</v>
      </c>
      <c r="F536" s="461" t="s">
        <v>13565</v>
      </c>
      <c r="G536" s="461" t="s">
        <v>13566</v>
      </c>
      <c r="H536" s="461" t="s">
        <v>13567</v>
      </c>
    </row>
    <row r="537" spans="1:16" s="15" customFormat="1" ht="14.1" customHeight="1">
      <c r="A537" s="427"/>
      <c r="B537" s="464"/>
      <c r="C537" s="465"/>
      <c r="D537" s="460" t="s">
        <v>13574</v>
      </c>
      <c r="E537" s="462" t="str">
        <f ca="1">F546</f>
        <v>-</v>
      </c>
      <c r="F537" s="462" t="str">
        <f ca="1">F549</f>
        <v>-</v>
      </c>
      <c r="G537" s="462" t="str">
        <f ca="1">F553</f>
        <v>-</v>
      </c>
      <c r="H537" s="462" t="str">
        <f ca="1">F552</f>
        <v>-</v>
      </c>
    </row>
    <row r="538" spans="1:16" s="15" customFormat="1" ht="14.1" customHeight="1">
      <c r="A538" s="427"/>
      <c r="B538" s="464"/>
      <c r="C538" s="465"/>
      <c r="D538" s="460" t="e">
        <f>"Annual: "&amp;P545</f>
        <v>#NAME?</v>
      </c>
      <c r="E538" s="462">
        <f>P546</f>
        <v>111973.36320000001</v>
      </c>
      <c r="F538" s="462">
        <f>P549</f>
        <v>6118.7232999999997</v>
      </c>
      <c r="G538" s="462">
        <f>P553</f>
        <v>7007.0346</v>
      </c>
      <c r="H538" s="462">
        <f>P552</f>
        <v>6017.8744999999999</v>
      </c>
    </row>
    <row r="539" spans="1:16" s="15" customFormat="1" ht="14.1" customHeight="1">
      <c r="A539" s="427"/>
      <c r="B539" s="464"/>
      <c r="C539" s="465"/>
      <c r="E539" s="464" t="b">
        <f ca="1">F553=G553+H553+I553+J553</f>
        <v>0</v>
      </c>
    </row>
    <row r="540" spans="1:16" s="15" customFormat="1" ht="14.1" customHeight="1">
      <c r="A540" s="427"/>
      <c r="B540" s="464"/>
      <c r="C540" s="465"/>
      <c r="E540" s="464" t="e">
        <f ca="1">_xll.BDP(D529,"EQY_RECENT_QT_END")</f>
        <v>#NAME?</v>
      </c>
      <c r="F540" s="430"/>
      <c r="G540" s="430"/>
      <c r="H540" s="430"/>
      <c r="I540" s="430"/>
      <c r="J540" s="430"/>
      <c r="K540" s="430"/>
      <c r="L540" s="430"/>
      <c r="M540" s="430"/>
      <c r="N540" s="430"/>
      <c r="O540" s="430"/>
      <c r="P540" s="430"/>
    </row>
    <row r="541" spans="1:16" s="25" customFormat="1" ht="14.1" customHeight="1">
      <c r="A541" s="429"/>
      <c r="D541" s="428" t="s">
        <v>13573</v>
      </c>
      <c r="E541" s="467" t="e">
        <f>G545</f>
        <v>#NAME?</v>
      </c>
      <c r="F541" s="468" t="e">
        <v>#NAME?</v>
      </c>
      <c r="G541" s="469" t="s">
        <v>13575</v>
      </c>
      <c r="H541" s="469" t="s">
        <v>13576</v>
      </c>
      <c r="I541" s="469" t="s">
        <v>13577</v>
      </c>
      <c r="J541" s="469" t="s">
        <v>13578</v>
      </c>
      <c r="K541" s="469" t="s">
        <v>13579</v>
      </c>
      <c r="L541" s="469" t="s">
        <v>13580</v>
      </c>
      <c r="M541" s="469" t="s">
        <v>13581</v>
      </c>
      <c r="N541" s="15"/>
      <c r="P541" s="470"/>
    </row>
    <row r="542" spans="1:16" s="25" customFormat="1" ht="14.1" customHeight="1">
      <c r="A542" s="429"/>
      <c r="B542" s="471"/>
      <c r="C542" s="471"/>
      <c r="D542" s="428" t="s">
        <v>13582</v>
      </c>
      <c r="E542" s="472" t="str">
        <f>IF(ISNUMBER(F542),"N","Y")</f>
        <v>N</v>
      </c>
      <c r="F542" s="473">
        <v>25674.017400000001</v>
      </c>
      <c r="G542" s="474">
        <v>23443.967199999999</v>
      </c>
      <c r="H542" s="475">
        <v>21108.382300000001</v>
      </c>
      <c r="I542" s="475">
        <v>36211.909200000002</v>
      </c>
      <c r="J542" s="475">
        <v>28166.113000000001</v>
      </c>
      <c r="K542" s="475">
        <v>29055.451700000001</v>
      </c>
      <c r="L542" s="475">
        <v>18539.889299999999</v>
      </c>
      <c r="M542" s="475">
        <v>39972.970699999998</v>
      </c>
      <c r="N542" s="476"/>
      <c r="P542" s="476"/>
    </row>
    <row r="543" spans="1:16" s="15" customFormat="1" ht="14.1" customHeight="1">
      <c r="A543" s="429"/>
      <c r="D543" s="477"/>
      <c r="F543" s="478"/>
      <c r="G543" s="478"/>
      <c r="H543" s="478"/>
      <c r="I543" s="478"/>
      <c r="J543" s="478"/>
      <c r="K543" s="478"/>
      <c r="L543" s="478"/>
      <c r="M543" s="478"/>
      <c r="N543" s="478"/>
      <c r="P543" s="479"/>
    </row>
    <row r="544" spans="1:16" s="15" customFormat="1" ht="14.1" customHeight="1">
      <c r="A544" s="429"/>
      <c r="D544" s="477"/>
      <c r="F544" s="478"/>
      <c r="G544" s="480"/>
      <c r="H544" s="481"/>
      <c r="I544" s="481"/>
      <c r="J544" s="481"/>
      <c r="K544" s="481"/>
      <c r="L544" s="481"/>
      <c r="M544" s="481"/>
      <c r="N544" s="481"/>
      <c r="P544" s="482"/>
    </row>
    <row r="545" spans="1:34" s="15" customFormat="1" ht="14.1" customHeight="1">
      <c r="A545" s="427"/>
      <c r="B545" s="483" t="s">
        <v>13583</v>
      </c>
      <c r="C545" s="483" t="s">
        <v>13584</v>
      </c>
      <c r="D545" s="484" t="s">
        <v>13585</v>
      </c>
      <c r="E545" s="485"/>
      <c r="F545" s="486" t="s">
        <v>13586</v>
      </c>
      <c r="G545" s="487" t="e">
        <v>#NAME?</v>
      </c>
      <c r="H545" s="486" t="s">
        <v>13575</v>
      </c>
      <c r="I545" s="486" t="s">
        <v>13576</v>
      </c>
      <c r="J545" s="486" t="s">
        <v>13577</v>
      </c>
      <c r="K545" s="486" t="s">
        <v>13578</v>
      </c>
      <c r="L545" s="486" t="s">
        <v>13579</v>
      </c>
      <c r="M545" s="486" t="s">
        <v>13580</v>
      </c>
      <c r="N545" s="486" t="s">
        <v>13581</v>
      </c>
      <c r="O545" s="488"/>
      <c r="P545" s="487" t="e">
        <v>#NAME?</v>
      </c>
      <c r="Q545" s="486" t="s">
        <v>13587</v>
      </c>
      <c r="R545" s="486" t="s">
        <v>13588</v>
      </c>
      <c r="S545" s="486" t="s">
        <v>13589</v>
      </c>
      <c r="T545" s="486" t="s">
        <v>13590</v>
      </c>
      <c r="U545" s="488"/>
      <c r="V545" s="488"/>
      <c r="W545" s="488"/>
      <c r="X545" s="488"/>
      <c r="Y545" s="488"/>
      <c r="Z545" s="488"/>
      <c r="AA545" s="488"/>
      <c r="AB545" s="488"/>
      <c r="AC545" s="488"/>
      <c r="AD545" s="488"/>
      <c r="AE545" s="488"/>
      <c r="AF545" s="488"/>
      <c r="AG545" s="488"/>
      <c r="AH545" s="488"/>
    </row>
    <row r="546" spans="1:34" s="15" customFormat="1" ht="14.1" customHeight="1">
      <c r="A546" s="427"/>
      <c r="B546" s="489" t="s">
        <v>13591</v>
      </c>
      <c r="C546" s="489" t="s">
        <v>13592</v>
      </c>
      <c r="D546" s="490" t="s">
        <v>13593</v>
      </c>
      <c r="E546" s="491"/>
      <c r="F546" s="492" t="str">
        <f ca="1">IF(ISNUMBER(_xll.BDP(D529, C546,"EQY_CONSOLIDATED="&amp;E542)),_xll.BDP(D529, C546,"EQY_CONSOLIDATED="&amp;E542), "-")</f>
        <v>-</v>
      </c>
      <c r="G546" s="492">
        <v>25674.017400000001</v>
      </c>
      <c r="H546" s="492">
        <v>23443.967199999999</v>
      </c>
      <c r="I546" s="492">
        <v>21108.382300000001</v>
      </c>
      <c r="J546" s="492">
        <v>36211.909200000002</v>
      </c>
      <c r="K546" s="492">
        <v>28166.113000000001</v>
      </c>
      <c r="L546" s="492">
        <v>29055.451700000001</v>
      </c>
      <c r="M546" s="492">
        <v>18539.889299999999</v>
      </c>
      <c r="N546" s="493">
        <v>39972.970699999998</v>
      </c>
      <c r="O546" s="494"/>
      <c r="P546" s="495">
        <v>111973.36320000001</v>
      </c>
      <c r="Q546" s="495">
        <v>104149.3826</v>
      </c>
      <c r="R546" s="495">
        <v>79083.414799999999</v>
      </c>
      <c r="S546" s="495">
        <v>71416.346399999995</v>
      </c>
      <c r="T546" s="495">
        <v>71642.259300000005</v>
      </c>
      <c r="U546" s="496"/>
      <c r="V546" s="496"/>
      <c r="W546" s="496"/>
      <c r="X546" s="496"/>
      <c r="Y546" s="496"/>
      <c r="Z546" s="496"/>
      <c r="AA546" s="496"/>
      <c r="AB546" s="496"/>
      <c r="AC546" s="496"/>
      <c r="AD546" s="496"/>
      <c r="AE546" s="496"/>
      <c r="AF546" s="496"/>
      <c r="AG546" s="496"/>
      <c r="AH546" s="496"/>
    </row>
    <row r="547" spans="1:34" s="501" customFormat="1" ht="14.1" customHeight="1">
      <c r="A547" s="427"/>
      <c r="B547" s="489" t="s">
        <v>13594</v>
      </c>
      <c r="C547" s="489" t="s">
        <v>13595</v>
      </c>
      <c r="D547" s="428" t="s">
        <v>13596</v>
      </c>
      <c r="E547" s="15"/>
      <c r="F547" s="495" t="str">
        <f ca="1">IF(ISNUMBER(_xll.BDP(D529, C547,"EQY_CONSOLIDATED="&amp;E542)),_xll.BDP(D529, C547,"EQY_CONSOLIDATED="&amp;E542), "-")</f>
        <v>-</v>
      </c>
      <c r="G547" s="495">
        <v>4439.0365000000002</v>
      </c>
      <c r="H547" s="495">
        <v>3990.1839</v>
      </c>
      <c r="I547" s="495">
        <v>3254.1876999999999</v>
      </c>
      <c r="J547" s="495">
        <v>5644.5340999999999</v>
      </c>
      <c r="K547" s="495">
        <v>4814.0198</v>
      </c>
      <c r="L547" s="495">
        <v>4454.1912000000002</v>
      </c>
      <c r="M547" s="495">
        <v>2146.6660999999999</v>
      </c>
      <c r="N547" s="495">
        <v>5139.8141999999998</v>
      </c>
      <c r="O547" s="497"/>
      <c r="P547" s="498">
        <v>17059.411199999999</v>
      </c>
      <c r="Q547" s="498">
        <v>13553.6741</v>
      </c>
      <c r="R547" s="499">
        <v>12437.911700000001</v>
      </c>
      <c r="S547" s="499">
        <v>10925.450999999999</v>
      </c>
      <c r="T547" s="499">
        <v>9610.3070000000007</v>
      </c>
      <c r="U547" s="500"/>
      <c r="V547" s="500"/>
      <c r="W547" s="500"/>
      <c r="X547" s="500"/>
      <c r="Y547" s="500"/>
      <c r="Z547" s="500"/>
      <c r="AA547" s="500"/>
      <c r="AB547" s="500"/>
      <c r="AC547" s="500"/>
      <c r="AD547" s="500"/>
      <c r="AE547" s="500"/>
      <c r="AF547" s="500"/>
      <c r="AG547" s="500"/>
      <c r="AH547" s="500"/>
    </row>
    <row r="548" spans="1:34" s="15" customFormat="1" ht="14.1" customHeight="1">
      <c r="A548" s="427"/>
      <c r="B548" s="489" t="s">
        <v>13597</v>
      </c>
      <c r="C548" s="489" t="s">
        <v>13598</v>
      </c>
      <c r="D548" s="428" t="s">
        <v>13599</v>
      </c>
      <c r="F548" s="495" t="str">
        <f ca="1">IF(ISNUMBER(_xll.BDP(D529, C548,"EQY_CONSOLIDATED="&amp;E542)),_xll.BDP(D529, C548,"EQY_CONSOLIDATED="&amp;E542), "-")</f>
        <v>-</v>
      </c>
      <c r="G548" s="495">
        <v>3059.7069999999999</v>
      </c>
      <c r="H548" s="495">
        <v>2968.3098</v>
      </c>
      <c r="I548" s="495">
        <v>2814.1707000000001</v>
      </c>
      <c r="J548" s="495">
        <v>3569.7507999999998</v>
      </c>
      <c r="K548" s="495">
        <v>2599.4067</v>
      </c>
      <c r="L548" s="495">
        <v>2314.8786</v>
      </c>
      <c r="M548" s="495">
        <v>2456.6516999999999</v>
      </c>
      <c r="N548" s="495">
        <v>3428.4956000000002</v>
      </c>
      <c r="O548" s="502"/>
      <c r="P548" s="495">
        <v>10940.687900000001</v>
      </c>
      <c r="Q548" s="495">
        <v>10496.052</v>
      </c>
      <c r="R548" s="495">
        <v>9367.2374999999993</v>
      </c>
      <c r="S548" s="495">
        <v>7453.0931</v>
      </c>
      <c r="T548" s="495">
        <v>5438.4708000000001</v>
      </c>
      <c r="U548" s="500"/>
      <c r="V548" s="500"/>
      <c r="W548" s="500"/>
      <c r="X548" s="500"/>
      <c r="Y548" s="500"/>
      <c r="Z548" s="500"/>
      <c r="AA548" s="500"/>
      <c r="AB548" s="500"/>
      <c r="AC548" s="500"/>
      <c r="AD548" s="500"/>
      <c r="AE548" s="500"/>
      <c r="AF548" s="500"/>
      <c r="AG548" s="500"/>
      <c r="AH548" s="500"/>
    </row>
    <row r="549" spans="1:34" s="15" customFormat="1" ht="14.1" customHeight="1">
      <c r="A549" s="427"/>
      <c r="B549" s="489" t="s">
        <v>13600</v>
      </c>
      <c r="C549" s="489" t="s">
        <v>13601</v>
      </c>
      <c r="D549" s="490" t="s">
        <v>13602</v>
      </c>
      <c r="E549" s="491"/>
      <c r="F549" s="492" t="str">
        <f ca="1">IF(ISNUMBER(_xll.BDP(D529, C549,"EQY_CONSOLIDATED="&amp;E542)),_xll.BDP(D529, C549,"EQY_CONSOLIDATED="&amp;E542), "-")</f>
        <v>-</v>
      </c>
      <c r="G549" s="492">
        <v>1379.3295000000001</v>
      </c>
      <c r="H549" s="492">
        <v>1021.8741</v>
      </c>
      <c r="I549" s="492">
        <v>440.01710000000003</v>
      </c>
      <c r="J549" s="492">
        <v>2074.7831999999999</v>
      </c>
      <c r="K549" s="492">
        <v>2214.6131</v>
      </c>
      <c r="L549" s="492">
        <v>2139.3126000000002</v>
      </c>
      <c r="M549" s="492">
        <v>-309.98559999999998</v>
      </c>
      <c r="N549" s="493">
        <v>1711.3186000000001</v>
      </c>
      <c r="O549" s="494"/>
      <c r="P549" s="492">
        <v>6118.7232999999997</v>
      </c>
      <c r="Q549" s="492">
        <v>3057.6221</v>
      </c>
      <c r="R549" s="492">
        <v>3070.6741999999999</v>
      </c>
      <c r="S549" s="492">
        <v>3472.3579</v>
      </c>
      <c r="T549" s="492">
        <v>4171.8361999999997</v>
      </c>
      <c r="U549" s="496"/>
      <c r="V549" s="496"/>
      <c r="W549" s="496"/>
      <c r="X549" s="496"/>
      <c r="Y549" s="496"/>
      <c r="Z549" s="496"/>
      <c r="AA549" s="496"/>
      <c r="AB549" s="496"/>
      <c r="AC549" s="496"/>
      <c r="AD549" s="496"/>
      <c r="AE549" s="496"/>
      <c r="AF549" s="496"/>
      <c r="AG549" s="496"/>
      <c r="AH549" s="496"/>
    </row>
    <row r="550" spans="1:34" s="15" customFormat="1" ht="14.1" customHeight="1">
      <c r="A550" s="427"/>
      <c r="B550" s="489" t="s">
        <v>13603</v>
      </c>
      <c r="C550" s="489" t="s">
        <v>13604</v>
      </c>
      <c r="D550" s="428" t="s">
        <v>13605</v>
      </c>
      <c r="F550" s="495" t="str">
        <f ca="1">IF(ISNUMBER(_xll.BDP(D529, C550,"EQY_CONSOLIDATED="&amp;E542)),_xll.BDP(D529, C550,"EQY_CONSOLIDATED="&amp;E542), "-")</f>
        <v>-</v>
      </c>
      <c r="G550" s="495">
        <v>947.3193</v>
      </c>
      <c r="H550" s="495">
        <v>837.21050000000002</v>
      </c>
      <c r="I550" s="495">
        <v>876.28089999999997</v>
      </c>
      <c r="J550" s="495">
        <v>2328.1786000000002</v>
      </c>
      <c r="K550" s="495">
        <v>2492.0165000000002</v>
      </c>
      <c r="L550" s="495">
        <v>2539.4380000000001</v>
      </c>
      <c r="M550" s="495">
        <v>-611.21029999999996</v>
      </c>
      <c r="N550" s="495">
        <v>5900.0123000000003</v>
      </c>
      <c r="O550" s="494"/>
      <c r="P550" s="495">
        <v>6748.4228999999996</v>
      </c>
      <c r="Q550" s="495">
        <v>3272.9281000000001</v>
      </c>
      <c r="R550" s="495">
        <v>2830.3818000000001</v>
      </c>
      <c r="S550" s="495">
        <v>4029.8144000000002</v>
      </c>
      <c r="T550" s="495">
        <v>2831.3141000000001</v>
      </c>
      <c r="U550" s="496"/>
      <c r="V550" s="496"/>
      <c r="W550" s="496"/>
      <c r="X550" s="496"/>
      <c r="Y550" s="496"/>
      <c r="Z550" s="496"/>
      <c r="AA550" s="496"/>
      <c r="AB550" s="496"/>
      <c r="AC550" s="496"/>
      <c r="AD550" s="496"/>
      <c r="AE550" s="496"/>
      <c r="AF550" s="496"/>
      <c r="AG550" s="496"/>
      <c r="AH550" s="496"/>
    </row>
    <row r="551" spans="1:34" s="15" customFormat="1" ht="14.1" customHeight="1">
      <c r="A551" s="427"/>
      <c r="B551" s="489" t="s">
        <v>13606</v>
      </c>
      <c r="C551" s="489" t="s">
        <v>13607</v>
      </c>
      <c r="D551" s="428" t="s">
        <v>13608</v>
      </c>
      <c r="F551" s="495" t="str">
        <f ca="1">IF(ISNUMBER(_xll.BDP(D529, C551,"EQY_CONSOLIDATED="&amp;E542)),_xll.BDP(D529, C551,"EQY_CONSOLIDATED="&amp;E542), "-")</f>
        <v>-</v>
      </c>
      <c r="G551" s="495">
        <v>873.30759999999998</v>
      </c>
      <c r="H551" s="495">
        <v>1774.3715</v>
      </c>
      <c r="I551" s="495">
        <v>852.89390000000003</v>
      </c>
      <c r="J551" s="495">
        <v>1958.7419</v>
      </c>
      <c r="K551" s="495">
        <v>2082.4222</v>
      </c>
      <c r="L551" s="495">
        <v>2293.9697000000001</v>
      </c>
      <c r="M551" s="495">
        <v>-317.2593</v>
      </c>
      <c r="N551" s="495">
        <v>-3380.9295000000002</v>
      </c>
      <c r="O551" s="494"/>
      <c r="P551" s="495">
        <v>6017.8744999999999</v>
      </c>
      <c r="Q551" s="495">
        <v>-11878.2176</v>
      </c>
      <c r="R551" s="495">
        <v>2289.0205999999998</v>
      </c>
      <c r="S551" s="495">
        <v>3080.1318000000001</v>
      </c>
      <c r="T551" s="495">
        <v>2085.0084000000002</v>
      </c>
      <c r="U551" s="496"/>
      <c r="V551" s="496"/>
      <c r="W551" s="496"/>
      <c r="X551" s="496"/>
      <c r="Y551" s="496"/>
      <c r="Z551" s="496"/>
      <c r="AA551" s="496"/>
      <c r="AB551" s="496"/>
      <c r="AC551" s="496"/>
      <c r="AD551" s="496"/>
      <c r="AE551" s="496"/>
      <c r="AF551" s="496"/>
      <c r="AG551" s="496"/>
      <c r="AH551" s="496"/>
    </row>
    <row r="552" spans="1:34" s="15" customFormat="1" ht="14.1" customHeight="1">
      <c r="A552" s="427"/>
      <c r="B552" s="489" t="s">
        <v>13609</v>
      </c>
      <c r="C552" s="489" t="s">
        <v>13610</v>
      </c>
      <c r="D552" s="490" t="s">
        <v>13611</v>
      </c>
      <c r="E552" s="491"/>
      <c r="F552" s="492" t="str">
        <f ca="1">IF(ISNUMBER(_xll.BDP(D529, C552,"EQY_CONSOLIDATED="&amp;E542)),_xll.BDP(D529, C552,"EQY_CONSOLIDATED="&amp;E542), "-")</f>
        <v>-</v>
      </c>
      <c r="G552" s="492">
        <v>873.30759999999998</v>
      </c>
      <c r="H552" s="492">
        <v>1774.3715</v>
      </c>
      <c r="I552" s="492">
        <v>852.89390000000003</v>
      </c>
      <c r="J552" s="492">
        <v>1958.7419</v>
      </c>
      <c r="K552" s="492">
        <v>2082.4222</v>
      </c>
      <c r="L552" s="492">
        <v>2293.9697000000001</v>
      </c>
      <c r="M552" s="492">
        <v>-317.2593</v>
      </c>
      <c r="N552" s="493">
        <v>-3380.9295000000002</v>
      </c>
      <c r="O552" s="503"/>
      <c r="P552" s="492">
        <v>6017.8744999999999</v>
      </c>
      <c r="Q552" s="492">
        <v>-11878.2176</v>
      </c>
      <c r="R552" s="492">
        <v>2289.0205999999998</v>
      </c>
      <c r="S552" s="492">
        <v>3080.1318000000001</v>
      </c>
      <c r="T552" s="492">
        <v>2085.0084000000002</v>
      </c>
      <c r="U552" s="496"/>
      <c r="V552" s="496"/>
      <c r="W552" s="496"/>
      <c r="X552" s="496"/>
      <c r="Y552" s="496"/>
      <c r="Z552" s="496"/>
      <c r="AA552" s="496"/>
      <c r="AB552" s="496"/>
      <c r="AC552" s="496"/>
      <c r="AD552" s="496"/>
      <c r="AE552" s="496"/>
      <c r="AF552" s="496"/>
      <c r="AG552" s="496"/>
      <c r="AH552" s="496"/>
    </row>
    <row r="553" spans="1:34" s="15" customFormat="1" ht="14.1" customHeight="1">
      <c r="A553" s="427"/>
      <c r="B553" s="489" t="s">
        <v>13612</v>
      </c>
      <c r="C553" s="504" t="s">
        <v>13613</v>
      </c>
      <c r="D553" s="490" t="s">
        <v>13612</v>
      </c>
      <c r="E553" s="491"/>
      <c r="F553" s="492" t="str">
        <f ca="1">IF(ISNUMBER(_xll.BDP(D529, C553,"EQY_CONSOLIDATED="&amp;E542)),_xll.BDP(D529, C553,"EQY_CONSOLIDATED="&amp;E542), "-")</f>
        <v>-</v>
      </c>
      <c r="G553" s="492">
        <v>1612.3844999999999</v>
      </c>
      <c r="H553" s="492">
        <v>1253.7815000000001</v>
      </c>
      <c r="I553" s="492">
        <v>671.00160000000005</v>
      </c>
      <c r="J553" s="492">
        <v>2299.1945000000001</v>
      </c>
      <c r="K553" s="492">
        <v>2437.6563000000001</v>
      </c>
      <c r="L553" s="492">
        <v>2362.0882000000001</v>
      </c>
      <c r="M553" s="492">
        <v>-91.904399999999995</v>
      </c>
      <c r="N553" s="493">
        <v>1928.0966000000001</v>
      </c>
      <c r="O553" s="503"/>
      <c r="P553" s="492">
        <v>7007.0346</v>
      </c>
      <c r="Q553" s="492">
        <v>3834.7955000000002</v>
      </c>
      <c r="R553" s="492">
        <v>3189.7854000000002</v>
      </c>
      <c r="S553" s="492">
        <v>3553.1597999999999</v>
      </c>
      <c r="T553" s="492">
        <v>4279.1585999999998</v>
      </c>
      <c r="U553" s="496"/>
      <c r="V553" s="496"/>
      <c r="W553" s="496"/>
      <c r="X553" s="496"/>
      <c r="Y553" s="496"/>
      <c r="Z553" s="496"/>
      <c r="AA553" s="496"/>
      <c r="AB553" s="496"/>
      <c r="AC553" s="496"/>
      <c r="AD553" s="496"/>
      <c r="AE553" s="496"/>
      <c r="AF553" s="496"/>
      <c r="AG553" s="496"/>
      <c r="AH553" s="496"/>
    </row>
    <row r="554" spans="1:34" s="15" customFormat="1" ht="14.1" customHeight="1">
      <c r="A554" s="427"/>
      <c r="B554" s="489" t="s">
        <v>13614</v>
      </c>
      <c r="C554" s="489" t="s">
        <v>13615</v>
      </c>
      <c r="D554" s="428" t="s">
        <v>13616</v>
      </c>
      <c r="F554" s="495" t="str">
        <f ca="1">IF(ISNUMBER(_xll.BDP(D529, C554,"EQY_CONSOLIDATED="&amp;E542)),_xll.BDP(D529, C554,"EQY_CONSOLIDATED="&amp;E542), "-")</f>
        <v>-</v>
      </c>
      <c r="G554" s="495">
        <v>90.510800000000003</v>
      </c>
      <c r="H554" s="495">
        <v>161.34010000000001</v>
      </c>
      <c r="I554" s="495">
        <v>59.556199999999997</v>
      </c>
      <c r="J554" s="495">
        <v>488.22340000000003</v>
      </c>
      <c r="K554" s="495">
        <v>166.74350000000001</v>
      </c>
      <c r="L554" s="495">
        <v>178.8706</v>
      </c>
      <c r="M554" s="495">
        <v>-23.947800000000001</v>
      </c>
      <c r="N554" s="495">
        <v>-282.4162</v>
      </c>
      <c r="O554" s="502"/>
      <c r="P554" s="495">
        <v>1447.5658000000001</v>
      </c>
      <c r="Q554" s="495">
        <v>-998.30100000000004</v>
      </c>
      <c r="R554" s="495">
        <v>229.0532</v>
      </c>
      <c r="S554" s="495">
        <v>350.53550000000001</v>
      </c>
      <c r="T554" s="495">
        <v>342.85879999999997</v>
      </c>
      <c r="U554" s="500"/>
      <c r="V554" s="500"/>
      <c r="W554" s="500"/>
      <c r="X554" s="500"/>
      <c r="Y554" s="500"/>
      <c r="Z554" s="500"/>
      <c r="AA554" s="500"/>
      <c r="AB554" s="500"/>
      <c r="AC554" s="500"/>
      <c r="AD554" s="500"/>
      <c r="AE554" s="500"/>
      <c r="AF554" s="500"/>
      <c r="AG554" s="500"/>
      <c r="AH554" s="500"/>
    </row>
    <row r="555" spans="1:34" s="15" customFormat="1" ht="14.1" customHeight="1">
      <c r="A555" s="427"/>
      <c r="B555" s="489" t="s">
        <v>13617</v>
      </c>
      <c r="C555" s="489" t="s">
        <v>13618</v>
      </c>
      <c r="D555" s="428" t="s">
        <v>13619</v>
      </c>
      <c r="F555" s="495" t="str">
        <f ca="1">IF(ISNUMBER(_xll.BDP(D529, C555,"EQY_CONSOLIDATED="&amp;E542)),_xll.BDP(D529, C555,"EQY_CONSOLIDATED="&amp;E542), "-")</f>
        <v>-</v>
      </c>
      <c r="G555" s="495">
        <v>74</v>
      </c>
      <c r="H555" s="495">
        <v>151</v>
      </c>
      <c r="I555" s="495">
        <v>73</v>
      </c>
      <c r="J555" s="495">
        <v>499.70209999999997</v>
      </c>
      <c r="K555" s="495">
        <v>175.33330000000001</v>
      </c>
      <c r="L555" s="495">
        <v>190</v>
      </c>
      <c r="M555" s="495">
        <v>-26.333300000000001</v>
      </c>
      <c r="N555" s="495">
        <v>-279.66669999999999</v>
      </c>
      <c r="O555" s="502"/>
      <c r="P555" s="495">
        <v>1511</v>
      </c>
      <c r="Q555" s="495">
        <v>-983.33330000000001</v>
      </c>
      <c r="R555" s="495">
        <v>226.66669999999999</v>
      </c>
      <c r="S555" s="495">
        <v>353.66669999999999</v>
      </c>
      <c r="T555" s="495">
        <v>249</v>
      </c>
      <c r="U555" s="500"/>
      <c r="V555" s="500"/>
      <c r="W555" s="500"/>
      <c r="X555" s="500"/>
      <c r="Y555" s="500"/>
      <c r="Z555" s="500"/>
      <c r="AA555" s="500"/>
      <c r="AB555" s="500"/>
      <c r="AC555" s="500"/>
      <c r="AD555" s="500"/>
      <c r="AE555" s="500"/>
      <c r="AF555" s="500"/>
      <c r="AG555" s="500"/>
      <c r="AH555" s="500"/>
    </row>
    <row r="556" spans="1:34" s="15" customFormat="1" ht="14.1" customHeight="1">
      <c r="A556" s="427"/>
      <c r="B556" s="489" t="s">
        <v>13620</v>
      </c>
      <c r="C556" s="489" t="s">
        <v>13621</v>
      </c>
      <c r="D556" s="428" t="s">
        <v>13622</v>
      </c>
      <c r="F556" s="495" t="str">
        <f ca="1">IF(ISNUMBER(_xll.BDP(D529, C556,"EQY_CONSOLIDATED="&amp;E542)),_xll.BDP(D529, C556,"EQY_CONSOLIDATED="&amp;E542), "-")</f>
        <v>-</v>
      </c>
      <c r="G556" s="495">
        <v>90.510800000000003</v>
      </c>
      <c r="H556" s="495">
        <v>161.34010000000001</v>
      </c>
      <c r="I556" s="495">
        <v>59.556199999999997</v>
      </c>
      <c r="J556" s="495">
        <v>488.22340000000003</v>
      </c>
      <c r="K556" s="495">
        <v>166.74350000000001</v>
      </c>
      <c r="L556" s="495">
        <v>178.8706</v>
      </c>
      <c r="M556" s="495">
        <v>-23.947800000000001</v>
      </c>
      <c r="N556" s="495">
        <v>-282.4162</v>
      </c>
      <c r="O556" s="502"/>
      <c r="P556" s="495">
        <v>1447.5658000000001</v>
      </c>
      <c r="Q556" s="495">
        <v>-998.30100000000004</v>
      </c>
      <c r="R556" s="495">
        <v>229.0532</v>
      </c>
      <c r="S556" s="495">
        <v>350.53550000000001</v>
      </c>
      <c r="T556" s="495">
        <v>342.85879999999997</v>
      </c>
      <c r="U556" s="500"/>
      <c r="V556" s="500"/>
      <c r="W556" s="500"/>
      <c r="X556" s="500"/>
      <c r="Y556" s="500"/>
      <c r="Z556" s="500"/>
      <c r="AA556" s="500"/>
      <c r="AB556" s="500"/>
      <c r="AC556" s="500"/>
      <c r="AD556" s="500"/>
      <c r="AE556" s="500"/>
      <c r="AF556" s="500"/>
      <c r="AG556" s="500"/>
      <c r="AH556" s="500"/>
    </row>
    <row r="557" spans="1:34" s="15" customFormat="1" ht="14.1" customHeight="1">
      <c r="A557" s="427"/>
      <c r="B557" s="489" t="s">
        <v>13623</v>
      </c>
      <c r="C557" s="489" t="s">
        <v>13624</v>
      </c>
      <c r="D557" s="428" t="s">
        <v>13625</v>
      </c>
      <c r="F557" s="495" t="str">
        <f ca="1">IF(ISNUMBER(_xll.BDP(D529, C557,"EQY_CONSOLIDATED="&amp;E542)),_xll.BDP(D529, C557,"EQY_CONSOLIDATED="&amp;E542), "-")</f>
        <v>-</v>
      </c>
      <c r="G557" s="495">
        <v>74</v>
      </c>
      <c r="H557" s="495">
        <v>151</v>
      </c>
      <c r="I557" s="495">
        <v>73</v>
      </c>
      <c r="J557" s="495">
        <v>499.70209999999997</v>
      </c>
      <c r="K557" s="495">
        <v>175.33330000000001</v>
      </c>
      <c r="L557" s="495">
        <v>190</v>
      </c>
      <c r="M557" s="495">
        <v>-26.333300000000001</v>
      </c>
      <c r="N557" s="495">
        <v>-279.66669999999999</v>
      </c>
      <c r="O557" s="502"/>
      <c r="P557" s="495">
        <v>1511</v>
      </c>
      <c r="Q557" s="495">
        <v>-983.33330000000001</v>
      </c>
      <c r="R557" s="495">
        <v>226.66669999999999</v>
      </c>
      <c r="S557" s="495">
        <v>353.66669999999999</v>
      </c>
      <c r="T557" s="495">
        <v>249</v>
      </c>
      <c r="U557" s="500"/>
      <c r="V557" s="500"/>
      <c r="W557" s="500"/>
      <c r="X557" s="500"/>
      <c r="Y557" s="500"/>
      <c r="Z557" s="500"/>
      <c r="AA557" s="500"/>
      <c r="AB557" s="500"/>
      <c r="AC557" s="500"/>
      <c r="AD557" s="500"/>
      <c r="AE557" s="500"/>
      <c r="AF557" s="500"/>
      <c r="AG557" s="500"/>
      <c r="AH557" s="500"/>
    </row>
    <row r="558" spans="1:34" s="15" customFormat="1" ht="14.1" customHeight="1">
      <c r="A558" s="427"/>
      <c r="F558" s="464"/>
      <c r="G558" s="464"/>
      <c r="H558" s="464"/>
      <c r="I558" s="464"/>
      <c r="J558" s="464"/>
      <c r="K558" s="464"/>
      <c r="L558" s="464"/>
      <c r="M558" s="464"/>
      <c r="N558" s="464"/>
    </row>
    <row r="559" spans="1:34" s="15" customFormat="1" ht="14.1" customHeight="1">
      <c r="A559" s="427"/>
      <c r="F559" s="464"/>
      <c r="G559" s="505"/>
      <c r="H559" s="506"/>
      <c r="I559" s="506"/>
      <c r="J559" s="464"/>
      <c r="K559" s="464"/>
      <c r="L559" s="464"/>
      <c r="M559" s="464"/>
      <c r="N559" s="464"/>
      <c r="P559" s="507"/>
    </row>
    <row r="560" spans="1:34" s="15" customFormat="1" ht="14.1" customHeight="1">
      <c r="A560" s="427"/>
      <c r="D560" s="484" t="s">
        <v>13626</v>
      </c>
      <c r="E560" s="485"/>
      <c r="F560" s="486" t="s">
        <v>13627</v>
      </c>
      <c r="G560" s="487" t="e">
        <v>#NAME?</v>
      </c>
      <c r="H560" s="486" t="s">
        <v>13575</v>
      </c>
      <c r="I560" s="486" t="s">
        <v>13576</v>
      </c>
      <c r="J560" s="486" t="s">
        <v>13577</v>
      </c>
      <c r="K560" s="486" t="s">
        <v>13578</v>
      </c>
      <c r="L560" s="486" t="s">
        <v>13579</v>
      </c>
      <c r="M560" s="486" t="s">
        <v>13580</v>
      </c>
      <c r="N560" s="486" t="s">
        <v>13581</v>
      </c>
      <c r="O560" s="488"/>
      <c r="P560" s="487" t="e">
        <v>#NAME?</v>
      </c>
      <c r="Q560" s="486" t="s">
        <v>13587</v>
      </c>
      <c r="R560" s="486" t="s">
        <v>13588</v>
      </c>
      <c r="S560" s="486" t="s">
        <v>13589</v>
      </c>
      <c r="T560" s="486" t="s">
        <v>13590</v>
      </c>
      <c r="U560" s="488"/>
      <c r="V560" s="488"/>
      <c r="W560" s="488"/>
      <c r="X560" s="488"/>
      <c r="Y560" s="488"/>
      <c r="Z560" s="488"/>
      <c r="AA560" s="488"/>
      <c r="AB560" s="488"/>
      <c r="AC560" s="488"/>
      <c r="AD560" s="488"/>
      <c r="AE560" s="488"/>
      <c r="AF560" s="488"/>
      <c r="AG560" s="488"/>
      <c r="AH560" s="488"/>
    </row>
    <row r="561" spans="1:34" s="15" customFormat="1" ht="14.1" customHeight="1">
      <c r="A561" s="427"/>
      <c r="B561" s="489" t="s">
        <v>13628</v>
      </c>
      <c r="D561" s="428" t="s">
        <v>13629</v>
      </c>
      <c r="F561" s="495">
        <f>G561</f>
        <v>49384.133300000001</v>
      </c>
      <c r="G561" s="495">
        <v>49384.133300000001</v>
      </c>
      <c r="H561" s="495">
        <v>43712.2906</v>
      </c>
      <c r="I561" s="495">
        <v>36453.6973</v>
      </c>
      <c r="J561" s="495">
        <v>39824.688300000002</v>
      </c>
      <c r="K561" s="495">
        <v>36228.765800000001</v>
      </c>
      <c r="L561" s="495">
        <v>42485.390800000001</v>
      </c>
      <c r="M561" s="495">
        <v>38454.0798</v>
      </c>
      <c r="N561" s="495">
        <v>55595.9162</v>
      </c>
      <c r="O561" s="508"/>
      <c r="P561" s="495">
        <v>39824.688300000002</v>
      </c>
      <c r="Q561" s="495">
        <v>55595.9162</v>
      </c>
      <c r="R561" s="495">
        <v>47026.8946</v>
      </c>
      <c r="S561" s="495">
        <v>30777.690200000001</v>
      </c>
      <c r="T561" s="495">
        <v>26596.58</v>
      </c>
      <c r="U561" s="496"/>
      <c r="V561" s="496"/>
      <c r="W561" s="496"/>
      <c r="X561" s="496"/>
      <c r="Y561" s="496"/>
      <c r="Z561" s="496"/>
      <c r="AA561" s="496"/>
      <c r="AB561" s="496"/>
      <c r="AC561" s="496"/>
      <c r="AD561" s="496"/>
      <c r="AE561" s="496"/>
      <c r="AF561" s="496"/>
      <c r="AG561" s="496"/>
      <c r="AH561" s="496"/>
    </row>
    <row r="562" spans="1:34" s="15" customFormat="1" ht="14.1" customHeight="1">
      <c r="A562" s="427"/>
      <c r="B562" s="489" t="s">
        <v>13630</v>
      </c>
      <c r="C562" s="465"/>
      <c r="D562" s="428" t="s">
        <v>13631</v>
      </c>
      <c r="F562" s="495">
        <f t="shared" ref="F562:F575" si="29">G562</f>
        <v>11517.499400000001</v>
      </c>
      <c r="G562" s="495">
        <v>11517.499400000001</v>
      </c>
      <c r="H562" s="495">
        <v>11312.8776</v>
      </c>
      <c r="I562" s="495">
        <v>11426.9532</v>
      </c>
      <c r="J562" s="495">
        <v>11104.452600000001</v>
      </c>
      <c r="K562" s="495">
        <v>10618.107599999999</v>
      </c>
      <c r="L562" s="495">
        <v>10332.0573</v>
      </c>
      <c r="M562" s="495">
        <v>10408.500400000001</v>
      </c>
      <c r="N562" s="495">
        <v>10160.4838</v>
      </c>
      <c r="O562" s="508"/>
      <c r="P562" s="495">
        <v>11104.452600000001</v>
      </c>
      <c r="Q562" s="495">
        <v>10160.4838</v>
      </c>
      <c r="R562" s="495">
        <v>4535.8136000000004</v>
      </c>
      <c r="S562" s="495">
        <v>3233.3503000000001</v>
      </c>
      <c r="T562" s="495">
        <v>2787.4569999999999</v>
      </c>
      <c r="U562" s="496"/>
      <c r="V562" s="496"/>
      <c r="W562" s="496"/>
      <c r="X562" s="496"/>
      <c r="Y562" s="496"/>
      <c r="Z562" s="496"/>
      <c r="AA562" s="496"/>
      <c r="AB562" s="496"/>
      <c r="AC562" s="496"/>
      <c r="AD562" s="496"/>
      <c r="AE562" s="496"/>
      <c r="AF562" s="496"/>
      <c r="AG562" s="496"/>
      <c r="AH562" s="496"/>
    </row>
    <row r="563" spans="1:34" s="15" customFormat="1" ht="14.1" customHeight="1">
      <c r="A563" s="427"/>
      <c r="B563" s="489" t="s">
        <v>13632</v>
      </c>
      <c r="C563" s="465"/>
      <c r="D563" s="428" t="s">
        <v>13633</v>
      </c>
      <c r="F563" s="495">
        <f t="shared" si="29"/>
        <v>60901.632599999997</v>
      </c>
      <c r="G563" s="495">
        <v>60901.632599999997</v>
      </c>
      <c r="H563" s="495">
        <v>55025.168299999998</v>
      </c>
      <c r="I563" s="495">
        <v>47880.650500000003</v>
      </c>
      <c r="J563" s="495">
        <v>50929.140800000001</v>
      </c>
      <c r="K563" s="495">
        <v>46846.873399999997</v>
      </c>
      <c r="L563" s="495">
        <v>52817.448100000001</v>
      </c>
      <c r="M563" s="495">
        <v>48862.580199999997</v>
      </c>
      <c r="N563" s="495">
        <v>65756.399999999994</v>
      </c>
      <c r="O563" s="508"/>
      <c r="P563" s="495">
        <v>50929.140800000001</v>
      </c>
      <c r="Q563" s="495">
        <v>65756.399999999994</v>
      </c>
      <c r="R563" s="495">
        <v>51562.708200000001</v>
      </c>
      <c r="S563" s="495">
        <v>34011.0406</v>
      </c>
      <c r="T563" s="495">
        <v>29384.036899999999</v>
      </c>
      <c r="U563" s="496"/>
      <c r="V563" s="496"/>
      <c r="W563" s="496"/>
      <c r="X563" s="496"/>
      <c r="Y563" s="496"/>
      <c r="Z563" s="496"/>
      <c r="AA563" s="496"/>
      <c r="AB563" s="496"/>
      <c r="AC563" s="496"/>
      <c r="AD563" s="496"/>
      <c r="AE563" s="496"/>
      <c r="AF563" s="496"/>
      <c r="AG563" s="496"/>
      <c r="AH563" s="496"/>
    </row>
    <row r="564" spans="1:34" s="15" customFormat="1" ht="14.1" customHeight="1">
      <c r="A564" s="427"/>
      <c r="B564" s="489" t="s">
        <v>13634</v>
      </c>
      <c r="C564" s="465"/>
      <c r="D564" s="428" t="s">
        <v>13635</v>
      </c>
      <c r="F564" s="495">
        <f t="shared" si="29"/>
        <v>26018.748599999999</v>
      </c>
      <c r="G564" s="495">
        <v>26018.748599999999</v>
      </c>
      <c r="H564" s="495">
        <v>21053.235199999999</v>
      </c>
      <c r="I564" s="495">
        <v>15801.739600000001</v>
      </c>
      <c r="J564" s="495">
        <v>19943.6476</v>
      </c>
      <c r="K564" s="495">
        <v>18209.611099999998</v>
      </c>
      <c r="L564" s="495">
        <v>25993.521499999999</v>
      </c>
      <c r="M564" s="495">
        <v>24435.826400000002</v>
      </c>
      <c r="N564" s="495">
        <v>41146.810299999997</v>
      </c>
      <c r="O564" s="508"/>
      <c r="P564" s="495">
        <v>19943.6476</v>
      </c>
      <c r="Q564" s="495">
        <v>41146.810299999997</v>
      </c>
      <c r="R564" s="495">
        <v>18542.863000000001</v>
      </c>
      <c r="S564" s="495">
        <v>14992.5962</v>
      </c>
      <c r="T564" s="495">
        <v>13212.867399999999</v>
      </c>
      <c r="U564" s="496"/>
      <c r="V564" s="496"/>
      <c r="W564" s="496"/>
      <c r="X564" s="496"/>
      <c r="Y564" s="496"/>
      <c r="Z564" s="496"/>
      <c r="AA564" s="496"/>
      <c r="AB564" s="496"/>
      <c r="AC564" s="496"/>
      <c r="AD564" s="496"/>
      <c r="AE564" s="496"/>
      <c r="AF564" s="496"/>
      <c r="AG564" s="496"/>
      <c r="AH564" s="496"/>
    </row>
    <row r="565" spans="1:34" s="15" customFormat="1" ht="14.1" customHeight="1">
      <c r="A565" s="427"/>
      <c r="B565" s="489" t="s">
        <v>13636</v>
      </c>
      <c r="C565" s="465"/>
      <c r="D565" s="428" t="s">
        <v>13637</v>
      </c>
      <c r="F565" s="495">
        <f t="shared" si="29"/>
        <v>8814.2837999999992</v>
      </c>
      <c r="G565" s="495">
        <v>8814.2837999999992</v>
      </c>
      <c r="H565" s="495">
        <v>8776.6404000000002</v>
      </c>
      <c r="I565" s="495">
        <v>8657.9897000000001</v>
      </c>
      <c r="J565" s="495">
        <v>8388.6759000000002</v>
      </c>
      <c r="K565" s="495">
        <v>7832.4603999999999</v>
      </c>
      <c r="L565" s="495">
        <v>7165.6025</v>
      </c>
      <c r="M565" s="495">
        <v>7062.3994000000002</v>
      </c>
      <c r="N565" s="495">
        <v>6927.9759999999997</v>
      </c>
      <c r="O565" s="508"/>
      <c r="P565" s="495">
        <v>8388.6759000000002</v>
      </c>
      <c r="Q565" s="495">
        <v>6927.9759999999997</v>
      </c>
      <c r="R565" s="495">
        <v>2785.7476000000001</v>
      </c>
      <c r="S565" s="495">
        <v>2377.1570000000002</v>
      </c>
      <c r="T565" s="495">
        <v>3003.4041999999999</v>
      </c>
      <c r="U565" s="496"/>
      <c r="V565" s="496"/>
      <c r="W565" s="496"/>
      <c r="X565" s="496"/>
      <c r="Y565" s="496"/>
      <c r="Z565" s="496"/>
      <c r="AA565" s="496"/>
      <c r="AB565" s="496"/>
      <c r="AC565" s="496"/>
      <c r="AD565" s="496"/>
      <c r="AE565" s="496"/>
      <c r="AF565" s="496"/>
      <c r="AG565" s="496"/>
      <c r="AH565" s="496"/>
    </row>
    <row r="566" spans="1:34" s="15" customFormat="1" ht="14.1" customHeight="1">
      <c r="A566" s="427"/>
      <c r="B566" s="489" t="s">
        <v>13638</v>
      </c>
      <c r="C566" s="465"/>
      <c r="D566" s="428" t="s">
        <v>13639</v>
      </c>
      <c r="F566" s="495">
        <f t="shared" si="29"/>
        <v>34833.032399999996</v>
      </c>
      <c r="G566" s="495">
        <v>34833.032399999996</v>
      </c>
      <c r="H566" s="495">
        <v>29829.875599999999</v>
      </c>
      <c r="I566" s="495">
        <v>24459.729299999999</v>
      </c>
      <c r="J566" s="495">
        <v>28332.323499999999</v>
      </c>
      <c r="K566" s="495">
        <v>26042.071499999998</v>
      </c>
      <c r="L566" s="495">
        <v>33159.123899999999</v>
      </c>
      <c r="M566" s="495">
        <v>31498.2258</v>
      </c>
      <c r="N566" s="495">
        <v>48074.7863</v>
      </c>
      <c r="O566" s="508"/>
      <c r="P566" s="495">
        <v>28332.323499999999</v>
      </c>
      <c r="Q566" s="495">
        <v>48074.7863</v>
      </c>
      <c r="R566" s="495">
        <v>21328.610499999999</v>
      </c>
      <c r="S566" s="495">
        <v>17369.753100000002</v>
      </c>
      <c r="T566" s="495">
        <v>16216.2716</v>
      </c>
      <c r="U566" s="496"/>
      <c r="V566" s="496"/>
      <c r="W566" s="496"/>
      <c r="X566" s="496"/>
      <c r="Y566" s="496"/>
      <c r="Z566" s="496"/>
      <c r="AA566" s="496"/>
      <c r="AB566" s="496"/>
      <c r="AC566" s="496"/>
      <c r="AD566" s="496"/>
      <c r="AE566" s="496"/>
      <c r="AF566" s="496"/>
      <c r="AG566" s="496"/>
      <c r="AH566" s="496"/>
    </row>
    <row r="567" spans="1:34" s="15" customFormat="1" ht="14.1" customHeight="1">
      <c r="A567" s="427"/>
      <c r="B567" s="489" t="s">
        <v>13640</v>
      </c>
      <c r="C567" s="465"/>
      <c r="D567" s="490" t="s">
        <v>13641</v>
      </c>
      <c r="E567" s="491"/>
      <c r="F567" s="492">
        <f t="shared" si="29"/>
        <v>26068.600299999998</v>
      </c>
      <c r="G567" s="492">
        <v>26068.600299999998</v>
      </c>
      <c r="H567" s="492">
        <v>25195.292700000002</v>
      </c>
      <c r="I567" s="492">
        <v>23420.9211</v>
      </c>
      <c r="J567" s="492">
        <v>22596.817299999999</v>
      </c>
      <c r="K567" s="492">
        <v>20804.802</v>
      </c>
      <c r="L567" s="492">
        <v>19658.324100000002</v>
      </c>
      <c r="M567" s="492">
        <v>17364.3544</v>
      </c>
      <c r="N567" s="493">
        <v>17681.613700000002</v>
      </c>
      <c r="O567" s="508"/>
      <c r="P567" s="492">
        <v>22596.817299999999</v>
      </c>
      <c r="Q567" s="492">
        <v>17681.613700000002</v>
      </c>
      <c r="R567" s="492">
        <v>30234.097699999998</v>
      </c>
      <c r="S567" s="492">
        <v>16641.287400000001</v>
      </c>
      <c r="T567" s="492">
        <v>13167.765299999999</v>
      </c>
      <c r="U567" s="496"/>
      <c r="V567" s="496"/>
      <c r="W567" s="496"/>
      <c r="X567" s="496"/>
      <c r="Y567" s="496"/>
      <c r="Z567" s="496"/>
      <c r="AA567" s="496"/>
      <c r="AB567" s="496"/>
      <c r="AC567" s="496"/>
      <c r="AD567" s="496"/>
      <c r="AE567" s="496"/>
      <c r="AF567" s="496"/>
      <c r="AG567" s="496"/>
      <c r="AH567" s="496"/>
    </row>
    <row r="568" spans="1:34" s="15" customFormat="1" ht="14.1" customHeight="1">
      <c r="A568" s="427"/>
      <c r="B568" s="489" t="s">
        <v>13642</v>
      </c>
      <c r="C568" s="465"/>
      <c r="D568" s="428" t="s">
        <v>13643</v>
      </c>
      <c r="F568" s="495">
        <f t="shared" si="29"/>
        <v>11.751799999999999</v>
      </c>
      <c r="G568" s="495">
        <v>11.751799999999999</v>
      </c>
      <c r="H568" s="495">
        <v>11.751799999999999</v>
      </c>
      <c r="I568" s="495">
        <v>11.751799999999999</v>
      </c>
      <c r="J568" s="495">
        <v>3.9173</v>
      </c>
      <c r="K568" s="495">
        <v>11.751799999999999</v>
      </c>
      <c r="L568" s="495">
        <v>12.0777</v>
      </c>
      <c r="M568" s="495">
        <v>12.0777</v>
      </c>
      <c r="N568" s="495">
        <v>12.0777</v>
      </c>
      <c r="O568" s="508"/>
      <c r="P568" s="495">
        <v>3.9173</v>
      </c>
      <c r="Q568" s="495">
        <v>12.0777</v>
      </c>
      <c r="R568" s="495">
        <v>12.0777</v>
      </c>
      <c r="S568" s="495">
        <v>8.9024999999999999</v>
      </c>
      <c r="T568" s="495">
        <v>8.3699999999999992</v>
      </c>
      <c r="U568" s="509"/>
      <c r="V568" s="509"/>
      <c r="W568" s="509"/>
      <c r="X568" s="509"/>
      <c r="Y568" s="509"/>
      <c r="Z568" s="509"/>
      <c r="AA568" s="509"/>
      <c r="AB568" s="509"/>
      <c r="AC568" s="509"/>
      <c r="AD568" s="509"/>
      <c r="AE568" s="509"/>
      <c r="AF568" s="509"/>
      <c r="AG568" s="509"/>
      <c r="AH568" s="509"/>
    </row>
    <row r="569" spans="1:34" s="501" customFormat="1" ht="14.1" customHeight="1">
      <c r="A569" s="427"/>
      <c r="B569" s="489" t="s">
        <v>13644</v>
      </c>
      <c r="C569" s="465"/>
      <c r="D569" s="428" t="s">
        <v>13645</v>
      </c>
      <c r="E569" s="15"/>
      <c r="F569" s="495">
        <f t="shared" si="29"/>
        <v>2218.2660000000001</v>
      </c>
      <c r="G569" s="495">
        <v>2218.2660000000001</v>
      </c>
      <c r="H569" s="495">
        <v>2143.9533000000001</v>
      </c>
      <c r="I569" s="495">
        <v>1992.9658999999999</v>
      </c>
      <c r="J569" s="495">
        <v>5768.5204000000003</v>
      </c>
      <c r="K569" s="495">
        <v>1770.3514</v>
      </c>
      <c r="L569" s="495">
        <v>1627.6538</v>
      </c>
      <c r="M569" s="495">
        <v>1437.7195999999999</v>
      </c>
      <c r="N569" s="495">
        <v>1463.9878000000001</v>
      </c>
      <c r="O569" s="508"/>
      <c r="P569" s="495">
        <v>5768.5204000000003</v>
      </c>
      <c r="Q569" s="495">
        <v>1463.9878000000001</v>
      </c>
      <c r="R569" s="495">
        <v>2503.2979999999998</v>
      </c>
      <c r="S569" s="495">
        <v>1869.2811999999999</v>
      </c>
      <c r="T569" s="495">
        <v>1573.2097000000001</v>
      </c>
      <c r="U569" s="500"/>
      <c r="V569" s="500"/>
      <c r="W569" s="500"/>
      <c r="X569" s="500"/>
      <c r="Y569" s="500"/>
      <c r="Z569" s="500"/>
      <c r="AA569" s="500"/>
      <c r="AB569" s="500"/>
      <c r="AC569" s="500"/>
      <c r="AD569" s="500"/>
      <c r="AE569" s="500"/>
      <c r="AF569" s="500"/>
      <c r="AG569" s="500"/>
      <c r="AH569" s="500"/>
    </row>
    <row r="570" spans="1:34" s="501" customFormat="1" ht="14.1" customHeight="1">
      <c r="A570" s="427"/>
      <c r="B570" s="489" t="s">
        <v>13646</v>
      </c>
      <c r="C570" s="465"/>
      <c r="D570" s="428" t="s">
        <v>13647</v>
      </c>
      <c r="E570" s="15"/>
      <c r="F570" s="495">
        <f t="shared" si="29"/>
        <v>2154.1228000000001</v>
      </c>
      <c r="G570" s="495">
        <v>2154.1228000000001</v>
      </c>
      <c r="H570" s="495">
        <v>2079.8101000000001</v>
      </c>
      <c r="I570" s="495">
        <v>1928.8227999999999</v>
      </c>
      <c r="J570" s="495">
        <v>5576.0909000000001</v>
      </c>
      <c r="K570" s="495">
        <v>1702.3433</v>
      </c>
      <c r="L570" s="495">
        <v>1591.4203</v>
      </c>
      <c r="M570" s="495">
        <v>1401.4861000000001</v>
      </c>
      <c r="N570" s="495">
        <v>1427.7543000000001</v>
      </c>
      <c r="O570" s="508"/>
      <c r="P570" s="495">
        <v>5576.0909000000001</v>
      </c>
      <c r="Q570" s="495">
        <v>1427.7543000000001</v>
      </c>
      <c r="R570" s="495">
        <v>2461.9659000000001</v>
      </c>
      <c r="S570" s="495">
        <v>1843.3338000000001</v>
      </c>
      <c r="T570" s="495">
        <v>1564.1427000000001</v>
      </c>
      <c r="U570" s="500"/>
      <c r="V570" s="500"/>
      <c r="W570" s="500"/>
      <c r="X570" s="500"/>
      <c r="Y570" s="500"/>
      <c r="Z570" s="500"/>
      <c r="AA570" s="500"/>
      <c r="AB570" s="500"/>
      <c r="AC570" s="500"/>
      <c r="AD570" s="500"/>
      <c r="AE570" s="500"/>
      <c r="AF570" s="500"/>
      <c r="AG570" s="500"/>
      <c r="AH570" s="500"/>
    </row>
    <row r="571" spans="1:34" s="501" customFormat="1" ht="14.1" customHeight="1">
      <c r="A571" s="427"/>
      <c r="B571" s="489" t="s">
        <v>13648</v>
      </c>
      <c r="C571" s="465"/>
      <c r="D571" s="428" t="s">
        <v>13649</v>
      </c>
      <c r="E571" s="15"/>
      <c r="F571" s="495">
        <f t="shared" si="29"/>
        <v>42.804400000000001</v>
      </c>
      <c r="G571" s="495">
        <v>42.804400000000001</v>
      </c>
      <c r="H571" s="495">
        <v>45.788699999999999</v>
      </c>
      <c r="I571" s="495">
        <v>48.915199999999999</v>
      </c>
      <c r="J571" s="495">
        <v>44.369100000000003</v>
      </c>
      <c r="K571" s="495">
        <v>44.410200000000003</v>
      </c>
      <c r="L571" s="495">
        <v>37.2194</v>
      </c>
      <c r="M571" s="495">
        <v>35.537100000000002</v>
      </c>
      <c r="N571" s="495">
        <v>26.889600000000002</v>
      </c>
      <c r="O571" s="508"/>
      <c r="P571" s="495">
        <v>44.369100000000003</v>
      </c>
      <c r="Q571" s="495">
        <v>26.889600000000002</v>
      </c>
      <c r="R571" s="495">
        <v>58.635599999999997</v>
      </c>
      <c r="S571" s="495">
        <v>48.929099999999998</v>
      </c>
      <c r="T571" s="495">
        <v>44.812600000000003</v>
      </c>
      <c r="U571" s="500"/>
      <c r="V571" s="500"/>
      <c r="W571" s="500"/>
      <c r="X571" s="500"/>
      <c r="Y571" s="500"/>
      <c r="Z571" s="500"/>
      <c r="AA571" s="500"/>
      <c r="AB571" s="500"/>
      <c r="AC571" s="500"/>
      <c r="AD571" s="500"/>
      <c r="AE571" s="500"/>
      <c r="AF571" s="500"/>
      <c r="AG571" s="500"/>
      <c r="AH571" s="500"/>
    </row>
    <row r="572" spans="1:34" s="501" customFormat="1" ht="14.1" customHeight="1">
      <c r="A572" s="427"/>
      <c r="B572" s="489" t="s">
        <v>13650</v>
      </c>
      <c r="C572" s="465"/>
      <c r="D572" s="510" t="s">
        <v>13651</v>
      </c>
      <c r="E572" s="491"/>
      <c r="F572" s="492">
        <f t="shared" si="29"/>
        <v>11477.499400000001</v>
      </c>
      <c r="G572" s="492">
        <v>11477.499400000001</v>
      </c>
      <c r="H572" s="492">
        <v>11219.0499</v>
      </c>
      <c r="I572" s="492">
        <v>11399.531300000001</v>
      </c>
      <c r="J572" s="492">
        <v>10051.938099999999</v>
      </c>
      <c r="K572" s="492">
        <v>5817.4427999999998</v>
      </c>
      <c r="L572" s="492">
        <v>12551.5065</v>
      </c>
      <c r="M572" s="492">
        <v>5346.2015000000001</v>
      </c>
      <c r="N572" s="493">
        <v>21331.233700000001</v>
      </c>
      <c r="O572" s="511"/>
      <c r="P572" s="492">
        <v>10051.938099999999</v>
      </c>
      <c r="Q572" s="492">
        <v>21331.233700000001</v>
      </c>
      <c r="R572" s="492">
        <v>11644.503000000001</v>
      </c>
      <c r="S572" s="492">
        <v>11148.1567</v>
      </c>
      <c r="T572" s="492">
        <v>11510.5448</v>
      </c>
      <c r="U572" s="512"/>
      <c r="V572" s="512"/>
      <c r="W572" s="512"/>
      <c r="X572" s="512"/>
      <c r="Y572" s="512"/>
      <c r="Z572" s="512"/>
      <c r="AA572" s="512"/>
      <c r="AB572" s="512"/>
      <c r="AC572" s="512"/>
      <c r="AD572" s="512"/>
      <c r="AE572" s="512"/>
      <c r="AF572" s="512"/>
      <c r="AG572" s="512"/>
      <c r="AH572" s="512"/>
    </row>
    <row r="573" spans="1:34" s="501" customFormat="1" ht="14.1" customHeight="1">
      <c r="A573" s="427"/>
      <c r="B573" s="489" t="s">
        <v>13652</v>
      </c>
      <c r="C573" s="465"/>
      <c r="D573" s="510" t="s">
        <v>13653</v>
      </c>
      <c r="E573" s="491"/>
      <c r="F573" s="492">
        <f t="shared" si="29"/>
        <v>1797.3025</v>
      </c>
      <c r="G573" s="492">
        <v>1797.3025</v>
      </c>
      <c r="H573" s="492">
        <v>2044.4375</v>
      </c>
      <c r="I573" s="492">
        <v>2202.1350000000002</v>
      </c>
      <c r="J573" s="492">
        <v>2163.5801999999999</v>
      </c>
      <c r="K573" s="492">
        <v>3990.5610999999999</v>
      </c>
      <c r="L573" s="492">
        <v>3954.7514000000001</v>
      </c>
      <c r="M573" s="492">
        <v>5591.9961000000003</v>
      </c>
      <c r="N573" s="493">
        <v>4044.4324999999999</v>
      </c>
      <c r="O573" s="511"/>
      <c r="P573" s="492">
        <v>2163.5801999999999</v>
      </c>
      <c r="Q573" s="492">
        <v>4044.4324999999999</v>
      </c>
      <c r="R573" s="492">
        <v>10005.037</v>
      </c>
      <c r="S573" s="492">
        <v>236</v>
      </c>
      <c r="T573" s="492">
        <v>610</v>
      </c>
      <c r="U573" s="512"/>
      <c r="V573" s="512"/>
      <c r="W573" s="512"/>
      <c r="X573" s="512"/>
      <c r="Y573" s="512"/>
      <c r="Z573" s="512"/>
      <c r="AA573" s="512"/>
      <c r="AB573" s="512"/>
      <c r="AC573" s="512"/>
      <c r="AD573" s="512"/>
      <c r="AE573" s="512"/>
      <c r="AF573" s="512"/>
      <c r="AG573" s="512"/>
      <c r="AH573" s="512"/>
    </row>
    <row r="574" spans="1:34" s="501" customFormat="1" ht="14.1" customHeight="1">
      <c r="A574" s="427"/>
      <c r="B574" s="489" t="s">
        <v>13654</v>
      </c>
      <c r="C574" s="465"/>
      <c r="D574" s="510" t="s">
        <v>13655</v>
      </c>
      <c r="E574" s="491"/>
      <c r="F574" s="492">
        <f t="shared" si="29"/>
        <v>2428.5279</v>
      </c>
      <c r="G574" s="492">
        <v>2428.5279</v>
      </c>
      <c r="H574" s="492">
        <v>2416.4793</v>
      </c>
      <c r="I574" s="492">
        <v>2408.6334999999999</v>
      </c>
      <c r="J574" s="492">
        <v>2192.5176000000001</v>
      </c>
      <c r="K574" s="492">
        <v>1465.3882000000001</v>
      </c>
      <c r="L574" s="492">
        <v>1345.3276000000001</v>
      </c>
      <c r="M574" s="492">
        <v>1257.8724999999999</v>
      </c>
      <c r="N574" s="493">
        <v>1267.0734</v>
      </c>
      <c r="O574" s="511"/>
      <c r="P574" s="492">
        <v>2192.5176000000001</v>
      </c>
      <c r="Q574" s="492">
        <v>1267.0734</v>
      </c>
      <c r="R574" s="492">
        <v>1481.433</v>
      </c>
      <c r="S574" s="492">
        <v>1151.1057000000001</v>
      </c>
      <c r="T574" s="492">
        <v>1331.5178000000001</v>
      </c>
      <c r="U574" s="512"/>
      <c r="V574" s="512"/>
      <c r="W574" s="512"/>
      <c r="X574" s="512"/>
      <c r="Y574" s="512"/>
      <c r="Z574" s="512"/>
      <c r="AA574" s="512"/>
      <c r="AB574" s="512"/>
      <c r="AC574" s="512"/>
      <c r="AD574" s="512"/>
      <c r="AE574" s="512"/>
      <c r="AF574" s="512"/>
      <c r="AG574" s="512"/>
      <c r="AH574" s="512"/>
    </row>
    <row r="575" spans="1:34" s="501" customFormat="1" ht="14.1" customHeight="1">
      <c r="A575" s="427"/>
      <c r="B575" s="489" t="s">
        <v>13656</v>
      </c>
      <c r="C575" s="465"/>
      <c r="D575" s="510" t="s">
        <v>13657</v>
      </c>
      <c r="E575" s="491"/>
      <c r="F575" s="492">
        <f t="shared" si="29"/>
        <v>9797.9521999999997</v>
      </c>
      <c r="G575" s="492">
        <v>9797.9521999999997</v>
      </c>
      <c r="H575" s="492">
        <v>4664.6860999999999</v>
      </c>
      <c r="I575" s="492">
        <v>3156.1954999999998</v>
      </c>
      <c r="J575" s="492">
        <v>660.91269999999997</v>
      </c>
      <c r="K575" s="492">
        <v>5407.4731000000002</v>
      </c>
      <c r="L575" s="492">
        <v>10726.201300000001</v>
      </c>
      <c r="M575" s="492">
        <v>14821.7035</v>
      </c>
      <c r="N575" s="493">
        <v>9201.7332999999999</v>
      </c>
      <c r="O575" s="508"/>
      <c r="P575" s="492">
        <v>660.91269999999997</v>
      </c>
      <c r="Q575" s="492">
        <v>9201.7332999999999</v>
      </c>
      <c r="R575" s="492">
        <v>0</v>
      </c>
      <c r="S575" s="492">
        <v>2628.3530999999998</v>
      </c>
      <c r="T575" s="492">
        <v>4563.4957000000004</v>
      </c>
      <c r="U575" s="500"/>
      <c r="V575" s="500"/>
      <c r="W575" s="500"/>
      <c r="X575" s="500"/>
      <c r="Y575" s="500"/>
      <c r="Z575" s="500"/>
      <c r="AA575" s="500"/>
      <c r="AB575" s="500"/>
      <c r="AC575" s="500"/>
      <c r="AD575" s="500"/>
      <c r="AE575" s="500"/>
      <c r="AF575" s="500"/>
      <c r="AG575" s="500"/>
      <c r="AH575" s="500"/>
    </row>
    <row r="576" spans="1:34" s="501" customFormat="1" ht="14.1" customHeight="1">
      <c r="A576" s="427"/>
      <c r="B576" s="489" t="s">
        <v>13658</v>
      </c>
      <c r="C576" s="465"/>
      <c r="D576" s="510" t="s">
        <v>13659</v>
      </c>
      <c r="E576" s="491"/>
      <c r="F576" s="492">
        <f>G576</f>
        <v>310.64210000000003</v>
      </c>
      <c r="G576" s="492">
        <v>310.64210000000003</v>
      </c>
      <c r="H576" s="492">
        <v>366.66649999999998</v>
      </c>
      <c r="I576" s="492">
        <v>423.46690000000001</v>
      </c>
      <c r="J576" s="492">
        <v>421.11869999999999</v>
      </c>
      <c r="K576" s="492">
        <v>1089.0337999999999</v>
      </c>
      <c r="L576" s="492">
        <v>686.15279999999996</v>
      </c>
      <c r="M576" s="492">
        <v>825.50869999999998</v>
      </c>
      <c r="N576" s="493">
        <v>904.55769999999995</v>
      </c>
      <c r="O576" s="508"/>
      <c r="P576" s="492">
        <v>421.11869999999999</v>
      </c>
      <c r="Q576" s="492">
        <v>904.55769999999995</v>
      </c>
      <c r="R576" s="492">
        <v>0</v>
      </c>
      <c r="S576" s="492">
        <v>0</v>
      </c>
      <c r="T576" s="492">
        <v>1208.5</v>
      </c>
      <c r="U576" s="500"/>
      <c r="V576" s="500"/>
      <c r="W576" s="500"/>
      <c r="X576" s="500"/>
      <c r="Y576" s="500"/>
      <c r="Z576" s="500"/>
      <c r="AA576" s="500"/>
      <c r="AB576" s="500"/>
      <c r="AC576" s="500"/>
      <c r="AD576" s="500"/>
      <c r="AE576" s="500"/>
      <c r="AF576" s="500"/>
      <c r="AG576" s="500"/>
      <c r="AH576" s="500"/>
    </row>
    <row r="577" spans="1:34" s="501" customFormat="1" ht="14.1" customHeight="1">
      <c r="A577" s="427"/>
      <c r="B577" s="489" t="s">
        <v>13660</v>
      </c>
      <c r="C577" s="465"/>
      <c r="D577" s="510" t="s">
        <v>13661</v>
      </c>
      <c r="E577" s="491"/>
      <c r="F577" s="492">
        <f>G577</f>
        <v>7581.3104000000003</v>
      </c>
      <c r="G577" s="492">
        <v>7581.3104000000003</v>
      </c>
      <c r="H577" s="492">
        <v>5333.2997999999998</v>
      </c>
      <c r="I577" s="492">
        <v>4776.8449000000001</v>
      </c>
      <c r="J577" s="492">
        <v>6845.7690000000002</v>
      </c>
      <c r="K577" s="492">
        <v>4021.7557000000002</v>
      </c>
      <c r="L577" s="492">
        <v>7506.9791999999998</v>
      </c>
      <c r="M577" s="492">
        <v>3646.7851999999998</v>
      </c>
      <c r="N577" s="493">
        <v>12729.799199999999</v>
      </c>
      <c r="O577" s="508"/>
      <c r="P577" s="492">
        <v>6845.7690000000002</v>
      </c>
      <c r="Q577" s="492">
        <v>12729.799199999999</v>
      </c>
      <c r="R577" s="492">
        <v>8031.5060999999996</v>
      </c>
      <c r="S577" s="492">
        <v>2839.8407000000002</v>
      </c>
      <c r="T577" s="492">
        <v>2629.5432000000001</v>
      </c>
      <c r="U577" s="500"/>
      <c r="V577" s="500"/>
      <c r="W577" s="500"/>
      <c r="X577" s="500"/>
      <c r="Y577" s="500"/>
      <c r="Z577" s="500"/>
      <c r="AA577" s="500"/>
      <c r="AB577" s="500"/>
      <c r="AC577" s="500"/>
      <c r="AD577" s="500"/>
      <c r="AE577" s="500"/>
      <c r="AF577" s="500"/>
      <c r="AG577" s="500"/>
      <c r="AH577" s="500"/>
    </row>
    <row r="578" spans="1:34" s="501" customFormat="1" ht="14.1" customHeight="1">
      <c r="A578" s="427"/>
      <c r="B578" s="489" t="s">
        <v>13662</v>
      </c>
      <c r="C578" s="465"/>
      <c r="D578" s="510" t="s">
        <v>13663</v>
      </c>
      <c r="E578" s="491"/>
      <c r="F578" s="492">
        <f>G578</f>
        <v>8503.6417000000001</v>
      </c>
      <c r="G578" s="492">
        <v>8503.6417000000001</v>
      </c>
      <c r="H578" s="492">
        <v>8409.9739000000009</v>
      </c>
      <c r="I578" s="492">
        <v>8234.5228000000006</v>
      </c>
      <c r="J578" s="492">
        <v>7967.5572000000002</v>
      </c>
      <c r="K578" s="492">
        <v>6743.4265999999998</v>
      </c>
      <c r="L578" s="492">
        <v>6479.4495999999999</v>
      </c>
      <c r="M578" s="492">
        <v>6236.8905999999997</v>
      </c>
      <c r="N578" s="493">
        <v>6023.4182000000001</v>
      </c>
      <c r="O578" s="508"/>
      <c r="P578" s="492">
        <v>7967.5572000000002</v>
      </c>
      <c r="Q578" s="492">
        <v>6023.4182000000001</v>
      </c>
      <c r="R578" s="492">
        <v>2785.7476000000001</v>
      </c>
      <c r="S578" s="492">
        <v>2377.1570000000002</v>
      </c>
      <c r="T578" s="492">
        <v>1794.9041999999999</v>
      </c>
      <c r="U578" s="500"/>
      <c r="V578" s="500"/>
      <c r="W578" s="500"/>
      <c r="X578" s="500"/>
      <c r="Y578" s="500"/>
      <c r="Z578" s="500"/>
      <c r="AA578" s="500"/>
      <c r="AB578" s="500"/>
      <c r="AC578" s="500"/>
      <c r="AD578" s="500"/>
      <c r="AE578" s="500"/>
      <c r="AF578" s="500"/>
      <c r="AG578" s="500"/>
      <c r="AH578" s="500"/>
    </row>
    <row r="579" spans="1:34" s="15" customFormat="1" ht="14.1" customHeight="1">
      <c r="A579" s="427"/>
      <c r="F579" s="464"/>
      <c r="H579" s="464"/>
      <c r="I579" s="464"/>
      <c r="J579" s="464"/>
      <c r="K579" s="464"/>
      <c r="L579" s="464"/>
      <c r="M579" s="464"/>
      <c r="N579" s="464"/>
    </row>
    <row r="580" spans="1:34" s="15" customFormat="1" ht="14.1" customHeight="1">
      <c r="A580" s="427"/>
      <c r="F580" s="464"/>
      <c r="G580" s="513"/>
      <c r="H580" s="464"/>
      <c r="I580" s="464"/>
      <c r="J580" s="464"/>
      <c r="K580" s="464"/>
      <c r="L580" s="464"/>
      <c r="M580" s="464"/>
      <c r="N580" s="464"/>
      <c r="P580" s="507"/>
    </row>
    <row r="581" spans="1:34" s="15" customFormat="1" ht="14.1" customHeight="1">
      <c r="A581" s="427"/>
      <c r="B581" s="465"/>
      <c r="C581" s="465"/>
      <c r="D581" s="484" t="s">
        <v>13664</v>
      </c>
      <c r="E581" s="485"/>
      <c r="F581" s="486" t="s">
        <v>13586</v>
      </c>
      <c r="G581" s="487" t="e">
        <v>#NAME?</v>
      </c>
      <c r="H581" s="486" t="s">
        <v>13575</v>
      </c>
      <c r="I581" s="486" t="s">
        <v>13576</v>
      </c>
      <c r="J581" s="486" t="s">
        <v>13577</v>
      </c>
      <c r="K581" s="486" t="s">
        <v>13578</v>
      </c>
      <c r="L581" s="486" t="s">
        <v>13579</v>
      </c>
      <c r="M581" s="486" t="s">
        <v>13580</v>
      </c>
      <c r="N581" s="486" t="s">
        <v>13581</v>
      </c>
      <c r="O581" s="488"/>
      <c r="P581" s="487" t="e">
        <v>#NAME?</v>
      </c>
      <c r="Q581" s="486" t="s">
        <v>13587</v>
      </c>
      <c r="R581" s="486" t="s">
        <v>13588</v>
      </c>
      <c r="S581" s="486" t="s">
        <v>13589</v>
      </c>
      <c r="T581" s="486" t="s">
        <v>13590</v>
      </c>
      <c r="U581" s="488"/>
      <c r="V581" s="488"/>
      <c r="W581" s="488"/>
      <c r="X581" s="488"/>
      <c r="Y581" s="488"/>
      <c r="Z581" s="488"/>
      <c r="AA581" s="488"/>
      <c r="AB581" s="488"/>
      <c r="AC581" s="488"/>
      <c r="AD581" s="488"/>
      <c r="AE581" s="488"/>
      <c r="AF581" s="488"/>
      <c r="AG581" s="488"/>
      <c r="AH581" s="488"/>
    </row>
    <row r="582" spans="1:34" s="15" customFormat="1" ht="14.1" customHeight="1">
      <c r="A582" s="427"/>
      <c r="B582" s="489" t="s">
        <v>13665</v>
      </c>
      <c r="C582" s="489" t="s">
        <v>13666</v>
      </c>
      <c r="D582" s="428" t="s">
        <v>13611</v>
      </c>
      <c r="F582" s="495" t="str">
        <f ca="1">IF(ISNUMBER(_xll.BDP(D529, C582,"EQY_CONSOLIDATED="&amp;E542)),_xll.BDP(D529, C582,"EQY_CONSOLIDATED="&amp;E542), "-")</f>
        <v>-</v>
      </c>
      <c r="G582" s="495">
        <v>873.30759999999998</v>
      </c>
      <c r="H582" s="495">
        <v>1774.3715</v>
      </c>
      <c r="I582" s="495">
        <v>852.89390000000003</v>
      </c>
      <c r="J582" s="495">
        <v>1958.7419</v>
      </c>
      <c r="K582" s="495">
        <v>2082.4222</v>
      </c>
      <c r="L582" s="495">
        <v>2293.9697000000001</v>
      </c>
      <c r="M582" s="495">
        <v>-317.2593</v>
      </c>
      <c r="N582" s="495">
        <v>-3380.9295000000002</v>
      </c>
      <c r="O582" s="508"/>
      <c r="P582" s="495">
        <v>6017.8744999999999</v>
      </c>
      <c r="Q582" s="495">
        <v>-11878.2176</v>
      </c>
      <c r="R582" s="495">
        <v>2289.0205999999998</v>
      </c>
      <c r="S582" s="495">
        <v>3080.1318000000001</v>
      </c>
      <c r="T582" s="495">
        <v>2085.0084000000002</v>
      </c>
      <c r="U582" s="496"/>
      <c r="V582" s="496"/>
      <c r="W582" s="496"/>
      <c r="X582" s="496"/>
      <c r="Y582" s="496"/>
      <c r="Z582" s="496"/>
      <c r="AA582" s="496"/>
      <c r="AB582" s="496"/>
      <c r="AC582" s="496"/>
      <c r="AD582" s="496"/>
      <c r="AE582" s="496"/>
      <c r="AF582" s="496"/>
      <c r="AG582" s="496"/>
      <c r="AH582" s="496"/>
    </row>
    <row r="583" spans="1:34" s="15" customFormat="1" ht="14.1" customHeight="1">
      <c r="A583" s="427"/>
      <c r="B583" s="489" t="s">
        <v>13667</v>
      </c>
      <c r="C583" s="489" t="s">
        <v>13668</v>
      </c>
      <c r="D583" s="490" t="s">
        <v>13669</v>
      </c>
      <c r="E583" s="491"/>
      <c r="F583" s="492" t="str">
        <f ca="1">IF(ISNUMBER(_xll.BDP(D529, C583,"EQY_CONSOLIDATED="&amp;E542)),_xll.BDP(D529, C583,"EQY_CONSOLIDATED="&amp;E542), "-")</f>
        <v>-</v>
      </c>
      <c r="G583" s="492">
        <v>233.05500000000001</v>
      </c>
      <c r="H583" s="492">
        <v>231.9074</v>
      </c>
      <c r="I583" s="492">
        <v>230.9845</v>
      </c>
      <c r="J583" s="492">
        <v>224.41120000000001</v>
      </c>
      <c r="K583" s="492">
        <v>223.04320000000001</v>
      </c>
      <c r="L583" s="492">
        <v>222.7756</v>
      </c>
      <c r="M583" s="492">
        <v>218.0812</v>
      </c>
      <c r="N583" s="493">
        <v>216.77799999999999</v>
      </c>
      <c r="O583" s="514"/>
      <c r="P583" s="492">
        <v>888.31129999999996</v>
      </c>
      <c r="Q583" s="492">
        <v>777.17340000000002</v>
      </c>
      <c r="R583" s="492">
        <v>119.1112</v>
      </c>
      <c r="S583" s="492">
        <v>80.8018</v>
      </c>
      <c r="T583" s="492">
        <v>107.3224</v>
      </c>
      <c r="U583" s="496"/>
      <c r="V583" s="496"/>
      <c r="W583" s="496"/>
      <c r="X583" s="496"/>
      <c r="Y583" s="496"/>
      <c r="Z583" s="496"/>
      <c r="AA583" s="496"/>
      <c r="AB583" s="496"/>
      <c r="AC583" s="496"/>
      <c r="AD583" s="496"/>
      <c r="AE583" s="496"/>
      <c r="AF583" s="496"/>
      <c r="AG583" s="496"/>
      <c r="AH583" s="496"/>
    </row>
    <row r="584" spans="1:34" s="15" customFormat="1" ht="14.1" customHeight="1">
      <c r="A584" s="427"/>
      <c r="B584" s="489" t="s">
        <v>13670</v>
      </c>
      <c r="C584" s="489" t="s">
        <v>13671</v>
      </c>
      <c r="D584" s="428" t="s">
        <v>13672</v>
      </c>
      <c r="F584" s="495" t="str">
        <f ca="1">IF(ISNUMBER(_xll.BDP(D529, C584,"EQY_CONSOLIDATED="&amp;E542)),_xll.BDP(D529, C584,"EQY_CONSOLIDATED="&amp;E542), "-")</f>
        <v>-</v>
      </c>
      <c r="G584" s="495">
        <v>706.32920000000001</v>
      </c>
      <c r="H584" s="495">
        <v>2007.0977</v>
      </c>
      <c r="I584" s="495">
        <v>770.91700000000003</v>
      </c>
      <c r="J584" s="495">
        <v>1861.886</v>
      </c>
      <c r="K584" s="495">
        <v>1527.2854</v>
      </c>
      <c r="L584" s="495">
        <v>2473.6158999999998</v>
      </c>
      <c r="M584" s="495">
        <v>-430.85250000000002</v>
      </c>
      <c r="N584" s="495">
        <v>-1184.2145</v>
      </c>
      <c r="O584" s="508"/>
      <c r="P584" s="495">
        <v>5431.9348</v>
      </c>
      <c r="Q584" s="495">
        <v>-14034.925800000001</v>
      </c>
      <c r="R584" s="495">
        <v>12698.937599999999</v>
      </c>
      <c r="S584" s="495">
        <v>2401.3815</v>
      </c>
      <c r="T584" s="495">
        <v>4191.3332</v>
      </c>
      <c r="U584" s="496"/>
      <c r="V584" s="496"/>
      <c r="W584" s="496"/>
      <c r="X584" s="496"/>
      <c r="Y584" s="496"/>
      <c r="Z584" s="496"/>
      <c r="AA584" s="496"/>
      <c r="AB584" s="496"/>
      <c r="AC584" s="496"/>
      <c r="AD584" s="496"/>
      <c r="AE584" s="496"/>
      <c r="AF584" s="496"/>
      <c r="AG584" s="496"/>
      <c r="AH584" s="496"/>
    </row>
    <row r="585" spans="1:34" s="15" customFormat="1" ht="14.1" customHeight="1">
      <c r="A585" s="427"/>
      <c r="B585" s="489" t="s">
        <v>13673</v>
      </c>
      <c r="C585" s="489" t="s">
        <v>13674</v>
      </c>
      <c r="D585" s="428" t="s">
        <v>13675</v>
      </c>
      <c r="F585" s="495" t="str">
        <f ca="1">IF(ISNUMBER(_xll.BDP(D529, C585,"EQY_CONSOLIDATED="&amp;E542)),_xll.BDP(D529, C585,"EQY_CONSOLIDATED="&amp;E542), "-")</f>
        <v>-</v>
      </c>
      <c r="G585" s="495">
        <v>-4595.6512000000002</v>
      </c>
      <c r="H585" s="495">
        <v>-1596.6483000000001</v>
      </c>
      <c r="I585" s="495">
        <v>-852.77819999999997</v>
      </c>
      <c r="J585" s="495">
        <v>10032.443799999999</v>
      </c>
      <c r="K585" s="495">
        <v>2533.9632999999999</v>
      </c>
      <c r="L585" s="495">
        <v>9378.2829999999994</v>
      </c>
      <c r="M585" s="495">
        <v>-20855.2317</v>
      </c>
      <c r="N585" s="495">
        <v>10252.9274</v>
      </c>
      <c r="O585" s="508"/>
      <c r="P585" s="495">
        <v>1089.4583</v>
      </c>
      <c r="Q585" s="495">
        <v>-859.09640000000002</v>
      </c>
      <c r="R585" s="495">
        <v>1997.5996</v>
      </c>
      <c r="S585" s="495">
        <v>2304.9978999999998</v>
      </c>
      <c r="T585" s="495">
        <v>3158.5499</v>
      </c>
      <c r="U585" s="496"/>
      <c r="V585" s="496"/>
      <c r="W585" s="496"/>
      <c r="X585" s="496"/>
      <c r="Y585" s="496"/>
      <c r="Z585" s="496"/>
      <c r="AA585" s="496"/>
      <c r="AB585" s="496"/>
      <c r="AC585" s="496"/>
      <c r="AD585" s="496"/>
      <c r="AE585" s="496"/>
      <c r="AF585" s="496"/>
      <c r="AG585" s="496"/>
      <c r="AH585" s="496"/>
    </row>
    <row r="586" spans="1:34" s="15" customFormat="1" ht="14.1" customHeight="1">
      <c r="A586" s="427"/>
      <c r="B586" s="489" t="s">
        <v>13676</v>
      </c>
      <c r="C586" s="489" t="s">
        <v>13677</v>
      </c>
      <c r="D586" s="428" t="s">
        <v>13678</v>
      </c>
      <c r="F586" s="495" t="str">
        <f ca="1">IF(ISNUMBER(_xll.BDP(D529, C586,"EQY_CONSOLIDATED="&amp;E542)),_xll.BDP(D529, C586,"EQY_CONSOLIDATED="&amp;E542), "-")</f>
        <v>-</v>
      </c>
      <c r="G586" s="495">
        <v>-45.04</v>
      </c>
      <c r="H586" s="495">
        <v>0</v>
      </c>
      <c r="I586" s="495">
        <v>-33.068899999999999</v>
      </c>
      <c r="J586" s="495">
        <v>-691.45910000000003</v>
      </c>
      <c r="K586" s="495">
        <v>-5.9405000000000001</v>
      </c>
      <c r="L586" s="495" t="s">
        <v>398</v>
      </c>
      <c r="M586" s="495">
        <v>-99.778700000000001</v>
      </c>
      <c r="N586" s="495">
        <v>-58.126199999999997</v>
      </c>
      <c r="O586" s="508"/>
      <c r="P586" s="495">
        <v>-759.63419999999996</v>
      </c>
      <c r="Q586" s="495">
        <v>-721.61289999999997</v>
      </c>
      <c r="R586" s="495">
        <v>-278.08080000000001</v>
      </c>
      <c r="S586" s="495">
        <v>-17.038</v>
      </c>
      <c r="T586" s="495">
        <v>-40.033799999999999</v>
      </c>
      <c r="U586" s="496"/>
      <c r="V586" s="496"/>
      <c r="W586" s="496"/>
      <c r="X586" s="496"/>
      <c r="Y586" s="496"/>
      <c r="Z586" s="496"/>
      <c r="AA586" s="496"/>
      <c r="AB586" s="496"/>
      <c r="AC586" s="496"/>
      <c r="AD586" s="496"/>
      <c r="AE586" s="496"/>
      <c r="AF586" s="496"/>
      <c r="AG586" s="496"/>
      <c r="AH586" s="496"/>
    </row>
    <row r="587" spans="1:34" s="15" customFormat="1" ht="14.1" customHeight="1">
      <c r="A587" s="427"/>
      <c r="B587" s="489" t="s">
        <v>13679</v>
      </c>
      <c r="C587" s="489" t="s">
        <v>13680</v>
      </c>
      <c r="D587" s="428" t="s">
        <v>13681</v>
      </c>
      <c r="F587" s="495" t="str">
        <f ca="1">IF(ISNUMBER(_xll.BDP(D529, C587,"EQY_CONSOLIDATED="&amp;E542)),_xll.BDP(D529, C587,"EQY_CONSOLIDATED="&amp;E542), "-")</f>
        <v>-</v>
      </c>
      <c r="G587" s="495">
        <v>-237.48349999999999</v>
      </c>
      <c r="H587" s="495">
        <v>-31.7331</v>
      </c>
      <c r="I587" s="495">
        <v>-177.93770000000001</v>
      </c>
      <c r="J587" s="495">
        <v>-93.069500000000005</v>
      </c>
      <c r="K587" s="495">
        <v>-428.38490000000002</v>
      </c>
      <c r="L587" s="495">
        <v>1634.2056</v>
      </c>
      <c r="M587" s="495">
        <v>-116.33029999999999</v>
      </c>
      <c r="N587" s="495">
        <v>4539.6567999999997</v>
      </c>
      <c r="O587" s="508"/>
      <c r="P587" s="495">
        <v>996.42079999999999</v>
      </c>
      <c r="Q587" s="495">
        <v>9.7094000000000005</v>
      </c>
      <c r="R587" s="495">
        <v>-9958.1275000000005</v>
      </c>
      <c r="S587" s="495">
        <v>-406.16160000000002</v>
      </c>
      <c r="T587" s="495">
        <v>177.0616</v>
      </c>
      <c r="U587" s="496"/>
      <c r="V587" s="496"/>
      <c r="W587" s="496"/>
      <c r="X587" s="496"/>
      <c r="Y587" s="496"/>
      <c r="Z587" s="496"/>
      <c r="AA587" s="496"/>
      <c r="AB587" s="496"/>
      <c r="AC587" s="496"/>
      <c r="AD587" s="496"/>
      <c r="AE587" s="496"/>
      <c r="AF587" s="496"/>
      <c r="AG587" s="496"/>
      <c r="AH587" s="496"/>
    </row>
    <row r="588" spans="1:34" s="516" customFormat="1" ht="14.1" customHeight="1">
      <c r="A588" s="427"/>
      <c r="B588" s="489" t="s">
        <v>13682</v>
      </c>
      <c r="C588" s="489" t="s">
        <v>13683</v>
      </c>
      <c r="D588" s="428" t="s">
        <v>13684</v>
      </c>
      <c r="E588" s="15"/>
      <c r="F588" s="495" t="str">
        <f ca="1">IF(ISNUMBER(_xll.BDP(D529, C588,"EQY_CONSOLIDATED="&amp;E542)),_xll.BDP(D529, C588,"EQY_CONSOLIDATED="&amp;E542), "-")</f>
        <v>-</v>
      </c>
      <c r="G588" s="495">
        <v>5091.5842000000002</v>
      </c>
      <c r="H588" s="495">
        <v>1447.8998999999999</v>
      </c>
      <c r="I588" s="495">
        <v>2378.3090000000002</v>
      </c>
      <c r="J588" s="495">
        <v>-5704.8788999999997</v>
      </c>
      <c r="K588" s="495">
        <v>-8839.6420999999991</v>
      </c>
      <c r="L588" s="495">
        <v>-3807.1835999999998</v>
      </c>
      <c r="M588" s="495">
        <v>4986.5299000000005</v>
      </c>
      <c r="N588" s="495">
        <v>372.30450000000002</v>
      </c>
      <c r="O588" s="508"/>
      <c r="P588" s="495">
        <v>-13365.1747</v>
      </c>
      <c r="Q588" s="495">
        <v>10536.117700000001</v>
      </c>
      <c r="R588" s="495">
        <v>8456.8742000000002</v>
      </c>
      <c r="S588" s="495">
        <v>-2261.2244999999998</v>
      </c>
      <c r="T588" s="495">
        <v>-660.4837</v>
      </c>
      <c r="U588" s="515"/>
      <c r="V588" s="515"/>
      <c r="W588" s="515"/>
      <c r="X588" s="515"/>
      <c r="Y588" s="515"/>
      <c r="Z588" s="515"/>
      <c r="AA588" s="515"/>
      <c r="AB588" s="515"/>
      <c r="AC588" s="515"/>
      <c r="AD588" s="515"/>
      <c r="AE588" s="515"/>
      <c r="AF588" s="515"/>
      <c r="AG588" s="515"/>
      <c r="AH588" s="515"/>
    </row>
    <row r="589" spans="1:34" s="516" customFormat="1" ht="14.1" customHeight="1">
      <c r="A589" s="427"/>
      <c r="B589" s="489" t="s">
        <v>13685</v>
      </c>
      <c r="C589" s="489" t="s">
        <v>13686</v>
      </c>
      <c r="D589" s="428" t="s">
        <v>13687</v>
      </c>
      <c r="E589" s="15"/>
      <c r="F589" s="495" t="str">
        <f ca="1">IF(ISNUMBER(_xll.BDP(D529, C589,"EQY_CONSOLIDATED="&amp;E542)),_xll.BDP(D529, C589,"EQY_CONSOLIDATED="&amp;E542), "-")</f>
        <v>-</v>
      </c>
      <c r="G589" s="495">
        <v>258.4495</v>
      </c>
      <c r="H589" s="495">
        <v>-180.48140000000001</v>
      </c>
      <c r="I589" s="495">
        <v>1347.5932</v>
      </c>
      <c r="J589" s="495">
        <v>4234.4952999999996</v>
      </c>
      <c r="K589" s="495">
        <v>-6734.0636999999997</v>
      </c>
      <c r="L589" s="495">
        <v>7205.3050000000003</v>
      </c>
      <c r="M589" s="495">
        <v>-15985.0322</v>
      </c>
      <c r="N589" s="495">
        <v>15164.8887</v>
      </c>
      <c r="O589" s="508"/>
      <c r="P589" s="495">
        <v>-11279.295599999999</v>
      </c>
      <c r="Q589" s="495">
        <v>9686.7307999999994</v>
      </c>
      <c r="R589" s="495">
        <v>496.34629999999999</v>
      </c>
      <c r="S589" s="495">
        <v>-362.38819999999998</v>
      </c>
      <c r="T589" s="495">
        <v>2675.1279</v>
      </c>
      <c r="U589" s="515"/>
      <c r="V589" s="515"/>
      <c r="W589" s="515"/>
      <c r="X589" s="515"/>
      <c r="Y589" s="515"/>
      <c r="Z589" s="515"/>
      <c r="AA589" s="515"/>
      <c r="AB589" s="515"/>
      <c r="AC589" s="515"/>
      <c r="AD589" s="515"/>
      <c r="AE589" s="515"/>
      <c r="AF589" s="515"/>
      <c r="AG589" s="515"/>
      <c r="AH589" s="515"/>
    </row>
    <row r="590" spans="1:34" s="516" customFormat="1" ht="14.1" customHeight="1">
      <c r="A590" s="427"/>
      <c r="B590" s="489" t="s">
        <v>13688</v>
      </c>
      <c r="C590" s="489" t="s">
        <v>13689</v>
      </c>
      <c r="D590" s="428" t="s">
        <v>13690</v>
      </c>
      <c r="E590" s="15"/>
      <c r="F590" s="495" t="str">
        <f ca="1">IF(ISNUMBER(_xll.BDP(D529, C590,"EQY_CONSOLIDATED="&amp;E542)),_xll.BDP(D529, C590,"EQY_CONSOLIDATED="&amp;E542), "-")</f>
        <v>-</v>
      </c>
      <c r="G590" s="495">
        <v>-4640.6912000000002</v>
      </c>
      <c r="H590" s="495">
        <v>-1596.6483000000001</v>
      </c>
      <c r="I590" s="495">
        <v>-885.84709999999995</v>
      </c>
      <c r="J590" s="495">
        <v>9340.9847000000009</v>
      </c>
      <c r="K590" s="495">
        <v>2528.0228000000002</v>
      </c>
      <c r="L590" s="495" t="s">
        <v>398</v>
      </c>
      <c r="M590" s="495">
        <v>-20955.010399999999</v>
      </c>
      <c r="N590" s="495">
        <v>10194.8012</v>
      </c>
      <c r="O590" s="508"/>
      <c r="P590" s="495">
        <v>329.82409999999999</v>
      </c>
      <c r="Q590" s="495">
        <v>-1580.7094</v>
      </c>
      <c r="R590" s="495">
        <v>1719.5188000000001</v>
      </c>
      <c r="S590" s="495">
        <v>2287.9598999999998</v>
      </c>
      <c r="T590" s="495">
        <v>3118.5162</v>
      </c>
      <c r="U590" s="515"/>
      <c r="V590" s="515"/>
      <c r="W590" s="515"/>
      <c r="X590" s="515"/>
      <c r="Y590" s="515"/>
      <c r="Z590" s="515"/>
      <c r="AA590" s="515"/>
      <c r="AB590" s="515"/>
      <c r="AC590" s="515"/>
      <c r="AD590" s="515"/>
      <c r="AE590" s="515"/>
      <c r="AF590" s="515"/>
      <c r="AG590" s="515"/>
      <c r="AH590" s="515"/>
    </row>
    <row r="591" spans="1:34" s="15" customFormat="1" ht="14.1" customHeight="1">
      <c r="A591" s="427"/>
      <c r="B591" s="489" t="s">
        <v>13691</v>
      </c>
      <c r="C591" s="489" t="s">
        <v>13692</v>
      </c>
      <c r="D591" s="428" t="s">
        <v>13693</v>
      </c>
      <c r="F591" s="495" t="str">
        <f ca="1">IF(ISNUMBER(_xll.BDP(D529, C591,"EQY_CONSOLIDATED="&amp;E542)),_xll.BDP(D529, C591,"EQY_CONSOLIDATED="&amp;E542), "-")</f>
        <v>-</v>
      </c>
      <c r="G591" s="495">
        <v>-394.8922</v>
      </c>
      <c r="H591" s="495">
        <v>-135.86420000000001</v>
      </c>
      <c r="I591" s="495">
        <v>-75.3797</v>
      </c>
      <c r="J591" s="495">
        <v>2384.5686000000001</v>
      </c>
      <c r="K591" s="495">
        <v>212.9058</v>
      </c>
      <c r="L591" s="495" t="s">
        <v>398</v>
      </c>
      <c r="M591" s="495">
        <v>-1735.0157999999999</v>
      </c>
      <c r="N591" s="495">
        <v>844.10080000000005</v>
      </c>
      <c r="O591" s="508"/>
      <c r="P591" s="495">
        <v>82.838800000000006</v>
      </c>
      <c r="Q591" s="495">
        <v>-130.8783</v>
      </c>
      <c r="R591" s="495">
        <v>170.34569999999999</v>
      </c>
      <c r="S591" s="495">
        <v>262.59620000000001</v>
      </c>
      <c r="T591" s="495">
        <v>372.58260000000001</v>
      </c>
      <c r="U591" s="500"/>
      <c r="V591" s="500"/>
      <c r="W591" s="500"/>
      <c r="X591" s="500"/>
      <c r="Y591" s="500"/>
      <c r="Z591" s="500"/>
      <c r="AA591" s="500"/>
      <c r="AB591" s="500"/>
      <c r="AC591" s="500"/>
      <c r="AD591" s="500"/>
      <c r="AE591" s="500"/>
      <c r="AF591" s="500"/>
      <c r="AG591" s="500"/>
      <c r="AH591" s="500"/>
    </row>
    <row r="592" spans="1:34" s="15" customFormat="1" ht="14.1" customHeight="1">
      <c r="A592" s="427"/>
      <c r="B592" s="489" t="s">
        <v>13694</v>
      </c>
      <c r="C592" s="489" t="s">
        <v>13694</v>
      </c>
      <c r="D592" s="428" t="s">
        <v>13695</v>
      </c>
      <c r="F592" s="495" t="str">
        <f ca="1">IF(ISNUMBER(_xll.BDP(D529, C592,"EQY_CONSOLIDATED="&amp;E542)),_xll.BDP(D529, C592,"EQY_CONSOLIDATED="&amp;E542), "-")</f>
        <v>-</v>
      </c>
      <c r="G592" s="495">
        <v>1778.4323999999999</v>
      </c>
      <c r="H592" s="495">
        <v>2386.2303999999999</v>
      </c>
      <c r="I592" s="495" t="s">
        <v>398</v>
      </c>
      <c r="J592" s="495" t="s">
        <v>398</v>
      </c>
      <c r="K592" s="495" t="s">
        <v>398</v>
      </c>
      <c r="L592" s="495" t="s">
        <v>398</v>
      </c>
      <c r="M592" s="495">
        <v>-1400.6977999999999</v>
      </c>
      <c r="N592" s="495">
        <v>-130.8783</v>
      </c>
      <c r="O592" s="508"/>
      <c r="P592" s="495">
        <v>82.838800000000006</v>
      </c>
      <c r="Q592" s="495">
        <v>-130.8783</v>
      </c>
      <c r="R592" s="495">
        <v>170.34569999999999</v>
      </c>
      <c r="S592" s="495">
        <v>262.59620000000001</v>
      </c>
      <c r="T592" s="495">
        <v>372.58260000000001</v>
      </c>
      <c r="U592" s="500"/>
      <c r="V592" s="500"/>
      <c r="W592" s="500"/>
      <c r="X592" s="500"/>
      <c r="Y592" s="500"/>
      <c r="Z592" s="500"/>
      <c r="AA592" s="500"/>
      <c r="AB592" s="500"/>
      <c r="AC592" s="500"/>
      <c r="AD592" s="500"/>
      <c r="AE592" s="500"/>
      <c r="AF592" s="500"/>
      <c r="AG592" s="500"/>
      <c r="AH592" s="500"/>
    </row>
    <row r="593" spans="1:20" s="15" customFormat="1" ht="14.1" customHeight="1">
      <c r="A593" s="427"/>
      <c r="B593" s="489" t="s">
        <v>13696</v>
      </c>
      <c r="C593" s="489" t="s">
        <v>13697</v>
      </c>
      <c r="D593" s="517" t="s">
        <v>13698</v>
      </c>
      <c r="E593" s="518"/>
      <c r="F593" s="519" t="str">
        <f ca="1">IF(ISNUMBER(_xll.BDP(D529, C593,"EQY_CONSOLIDATED="&amp;E542)),_xll.BDP(D529, C593,"EQY_CONSOLIDATED="&amp;E542), "-")</f>
        <v>-</v>
      </c>
      <c r="G593" s="519">
        <v>-391.05959999999999</v>
      </c>
      <c r="H593" s="519">
        <v>-135.86420000000001</v>
      </c>
      <c r="I593" s="519">
        <v>-72.565799999999996</v>
      </c>
      <c r="J593" s="519">
        <v>2561.0844000000002</v>
      </c>
      <c r="K593" s="519">
        <v>213.40610000000001</v>
      </c>
      <c r="L593" s="519">
        <v>776.49540000000002</v>
      </c>
      <c r="M593" s="519">
        <v>-1726.7544</v>
      </c>
      <c r="N593" s="520">
        <v>848.9135</v>
      </c>
      <c r="O593" s="521"/>
      <c r="P593" s="519">
        <v>273.62889999999999</v>
      </c>
      <c r="Q593" s="519">
        <v>-71.130799999999994</v>
      </c>
      <c r="R593" s="520">
        <v>197.89400000000001</v>
      </c>
      <c r="S593" s="520">
        <v>264.55169999999998</v>
      </c>
      <c r="T593" s="520">
        <v>377.36559999999997</v>
      </c>
    </row>
    <row r="594" spans="1:20" s="15" customFormat="1" ht="14.1" customHeight="1">
      <c r="A594" s="522"/>
    </row>
    <row r="595" spans="1:20" s="15" customFormat="1" ht="14.1" customHeight="1" thickBot="1">
      <c r="A595" s="522"/>
    </row>
    <row r="596" spans="1:20" s="15" customFormat="1" ht="14.1" customHeight="1" thickBot="1">
      <c r="A596" s="522">
        <f>A529+1</f>
        <v>9</v>
      </c>
      <c r="C596" s="15">
        <f>C529+1</f>
        <v>9</v>
      </c>
      <c r="D596" s="459" t="str">
        <f ca="1">OFFSET(Company!$C$9,BB_Financials!A596-1,0)</f>
        <v>nflx us Equity</v>
      </c>
      <c r="E596" s="460" t="e">
        <f ca="1">_xll.BDP(D596, "NAME")</f>
        <v>#NAME?</v>
      </c>
    </row>
    <row r="597" spans="1:20" s="15" customFormat="1" ht="14.1" customHeight="1">
      <c r="A597" s="427"/>
    </row>
    <row r="598" spans="1:20" s="15" customFormat="1" ht="14.1" customHeight="1">
      <c r="A598" s="427"/>
      <c r="D598" s="430"/>
      <c r="E598" s="428"/>
    </row>
    <row r="599" spans="1:20" s="428" customFormat="1" ht="14.1" customHeight="1">
      <c r="A599" s="429"/>
      <c r="E599" s="461" t="s">
        <v>13413</v>
      </c>
      <c r="F599" s="461" t="s">
        <v>13562</v>
      </c>
      <c r="G599" s="461" t="s">
        <v>13563</v>
      </c>
    </row>
    <row r="600" spans="1:20" s="15" customFormat="1" ht="14.1" customHeight="1">
      <c r="A600" s="427"/>
      <c r="D600" s="460" t="s">
        <v>13573</v>
      </c>
      <c r="E600" s="462">
        <f>F642+F643</f>
        <v>10812.225</v>
      </c>
      <c r="F600" s="463">
        <f>F639+F640</f>
        <v>50.237000000000002</v>
      </c>
      <c r="G600" s="462">
        <f>F634</f>
        <v>39840.749300000003</v>
      </c>
    </row>
    <row r="601" spans="1:20" s="15" customFormat="1" ht="14.1" customHeight="1">
      <c r="A601" s="427"/>
      <c r="B601" s="464"/>
      <c r="C601" s="465"/>
      <c r="D601" s="460" t="e">
        <f>"Annual: "&amp;P627</f>
        <v>#NAME?</v>
      </c>
      <c r="E601" s="462">
        <f>P642+P643</f>
        <v>2332.4699999999998</v>
      </c>
      <c r="F601" s="463">
        <f>P639+P640</f>
        <v>1805.1402</v>
      </c>
      <c r="G601" s="462">
        <f>P634</f>
        <v>39904.481299999999</v>
      </c>
    </row>
    <row r="602" spans="1:20" s="15" customFormat="1" ht="14.1" customHeight="1">
      <c r="A602" s="427"/>
      <c r="B602" s="464"/>
      <c r="C602" s="465"/>
      <c r="E602" s="466"/>
    </row>
    <row r="603" spans="1:20" s="15" customFormat="1" ht="14.1" customHeight="1">
      <c r="A603" s="427"/>
      <c r="B603" s="464"/>
      <c r="C603" s="465"/>
      <c r="D603" s="428"/>
      <c r="E603" s="461" t="s">
        <v>13564</v>
      </c>
      <c r="F603" s="461" t="s">
        <v>13565</v>
      </c>
      <c r="G603" s="461" t="s">
        <v>13566</v>
      </c>
      <c r="H603" s="461" t="s">
        <v>13567</v>
      </c>
    </row>
    <row r="604" spans="1:20" s="15" customFormat="1" ht="14.1" customHeight="1">
      <c r="A604" s="427"/>
      <c r="B604" s="464"/>
      <c r="C604" s="465"/>
      <c r="D604" s="460" t="s">
        <v>13574</v>
      </c>
      <c r="E604" s="462" t="str">
        <f ca="1">F613</f>
        <v>-</v>
      </c>
      <c r="F604" s="462" t="str">
        <f ca="1">F616</f>
        <v>-</v>
      </c>
      <c r="G604" s="462" t="str">
        <f ca="1">F620</f>
        <v>-</v>
      </c>
      <c r="H604" s="462" t="str">
        <f ca="1">F619</f>
        <v>-</v>
      </c>
    </row>
    <row r="605" spans="1:20" s="15" customFormat="1" ht="14.1" customHeight="1">
      <c r="A605" s="427"/>
      <c r="B605" s="464"/>
      <c r="C605" s="465"/>
      <c r="D605" s="460" t="e">
        <f>"Annual: "&amp;P612</f>
        <v>#NAME?</v>
      </c>
      <c r="E605" s="462">
        <f>P613</f>
        <v>138330.48000000001</v>
      </c>
      <c r="F605" s="462">
        <f>P616</f>
        <v>1193.94</v>
      </c>
      <c r="G605" s="462">
        <f>P620</f>
        <v>1383.2529999999999</v>
      </c>
      <c r="H605" s="462">
        <f>P619</f>
        <v>746.91369999999995</v>
      </c>
    </row>
    <row r="606" spans="1:20" s="15" customFormat="1" ht="14.1" customHeight="1">
      <c r="A606" s="427"/>
      <c r="B606" s="464"/>
      <c r="C606" s="465"/>
      <c r="E606" s="464" t="b">
        <f ca="1">F620=G620+H620+I620+J620</f>
        <v>0</v>
      </c>
    </row>
    <row r="607" spans="1:20" s="15" customFormat="1" ht="14.1" customHeight="1">
      <c r="A607" s="427"/>
      <c r="B607" s="464"/>
      <c r="C607" s="465"/>
      <c r="E607" s="464" t="e">
        <f ca="1">_xll.BDP(D596,"EQY_RECENT_QT_END")</f>
        <v>#NAME?</v>
      </c>
      <c r="F607" s="430"/>
      <c r="G607" s="430"/>
      <c r="H607" s="430"/>
      <c r="I607" s="430"/>
      <c r="J607" s="430"/>
      <c r="K607" s="430"/>
      <c r="L607" s="430"/>
      <c r="M607" s="430"/>
      <c r="N607" s="430"/>
      <c r="O607" s="430"/>
      <c r="P607" s="430"/>
    </row>
    <row r="608" spans="1:20" s="25" customFormat="1" ht="14.1" customHeight="1">
      <c r="A608" s="429"/>
      <c r="D608" s="428" t="s">
        <v>13573</v>
      </c>
      <c r="E608" s="467" t="e">
        <f>G612</f>
        <v>#NAME?</v>
      </c>
      <c r="F608" s="468" t="e">
        <v>#NAME?</v>
      </c>
      <c r="G608" s="469" t="s">
        <v>13575</v>
      </c>
      <c r="H608" s="469" t="s">
        <v>13576</v>
      </c>
      <c r="I608" s="469" t="s">
        <v>13577</v>
      </c>
      <c r="J608" s="469" t="s">
        <v>13578</v>
      </c>
      <c r="K608" s="469" t="s">
        <v>13579</v>
      </c>
      <c r="L608" s="469" t="s">
        <v>13580</v>
      </c>
      <c r="M608" s="469" t="s">
        <v>13581</v>
      </c>
      <c r="N608" s="15"/>
      <c r="P608" s="470"/>
    </row>
    <row r="609" spans="1:34" s="25" customFormat="1" ht="14.1" customHeight="1">
      <c r="A609" s="429"/>
      <c r="B609" s="471"/>
      <c r="C609" s="471"/>
      <c r="D609" s="428" t="s">
        <v>13582</v>
      </c>
      <c r="E609" s="472" t="str">
        <f>IF(ISNUMBER(F609),"N","Y")</f>
        <v>N</v>
      </c>
      <c r="F609" s="473">
        <v>26586.361000000001</v>
      </c>
      <c r="G609" s="474">
        <v>29010.106</v>
      </c>
      <c r="H609" s="475">
        <v>27569.792000000001</v>
      </c>
      <c r="I609" s="475">
        <v>47766.118999999999</v>
      </c>
      <c r="J609" s="475">
        <v>32456.954000000002</v>
      </c>
      <c r="K609" s="475">
        <v>35613.578000000001</v>
      </c>
      <c r="L609" s="475">
        <v>22493.829000000002</v>
      </c>
      <c r="M609" s="475">
        <v>57196.211000000003</v>
      </c>
      <c r="N609" s="476"/>
      <c r="P609" s="476"/>
    </row>
    <row r="610" spans="1:34" s="15" customFormat="1" ht="14.1" customHeight="1">
      <c r="A610" s="429"/>
      <c r="D610" s="477"/>
      <c r="F610" s="478"/>
      <c r="G610" s="478"/>
      <c r="H610" s="478"/>
      <c r="I610" s="478"/>
      <c r="J610" s="478"/>
      <c r="K610" s="478"/>
      <c r="L610" s="478"/>
      <c r="M610" s="478"/>
      <c r="N610" s="478"/>
      <c r="P610" s="479"/>
    </row>
    <row r="611" spans="1:34" s="15" customFormat="1" ht="14.1" customHeight="1">
      <c r="A611" s="429"/>
      <c r="D611" s="477"/>
      <c r="F611" s="478"/>
      <c r="G611" s="480"/>
      <c r="H611" s="481"/>
      <c r="I611" s="481"/>
      <c r="J611" s="481"/>
      <c r="K611" s="481"/>
      <c r="L611" s="481"/>
      <c r="M611" s="481"/>
      <c r="N611" s="481"/>
      <c r="P611" s="482"/>
    </row>
    <row r="612" spans="1:34" s="15" customFormat="1" ht="14.1" customHeight="1">
      <c r="A612" s="427"/>
      <c r="B612" s="483" t="s">
        <v>13583</v>
      </c>
      <c r="C612" s="483" t="s">
        <v>13584</v>
      </c>
      <c r="D612" s="484" t="s">
        <v>13585</v>
      </c>
      <c r="E612" s="485"/>
      <c r="F612" s="486" t="s">
        <v>13586</v>
      </c>
      <c r="G612" s="487" t="e">
        <v>#NAME?</v>
      </c>
      <c r="H612" s="486" t="s">
        <v>13575</v>
      </c>
      <c r="I612" s="486" t="s">
        <v>13576</v>
      </c>
      <c r="J612" s="486" t="s">
        <v>13577</v>
      </c>
      <c r="K612" s="486" t="s">
        <v>13578</v>
      </c>
      <c r="L612" s="486" t="s">
        <v>13579</v>
      </c>
      <c r="M612" s="486" t="s">
        <v>13580</v>
      </c>
      <c r="N612" s="486" t="s">
        <v>13581</v>
      </c>
      <c r="O612" s="488"/>
      <c r="P612" s="487" t="e">
        <v>#NAME?</v>
      </c>
      <c r="Q612" s="486" t="s">
        <v>13587</v>
      </c>
      <c r="R612" s="486" t="s">
        <v>13588</v>
      </c>
      <c r="S612" s="486" t="s">
        <v>13589</v>
      </c>
      <c r="T612" s="486" t="s">
        <v>13590</v>
      </c>
      <c r="U612" s="488"/>
      <c r="V612" s="488"/>
      <c r="W612" s="488"/>
      <c r="X612" s="488"/>
      <c r="Y612" s="488"/>
      <c r="Z612" s="488"/>
      <c r="AA612" s="488"/>
      <c r="AB612" s="488"/>
      <c r="AC612" s="488"/>
      <c r="AD612" s="488"/>
      <c r="AE612" s="488"/>
      <c r="AF612" s="488"/>
      <c r="AG612" s="488"/>
      <c r="AH612" s="488"/>
    </row>
    <row r="613" spans="1:34" s="15" customFormat="1" ht="14.1" customHeight="1">
      <c r="A613" s="427"/>
      <c r="B613" s="489" t="s">
        <v>13591</v>
      </c>
      <c r="C613" s="489" t="s">
        <v>13592</v>
      </c>
      <c r="D613" s="490" t="s">
        <v>13593</v>
      </c>
      <c r="E613" s="491"/>
      <c r="F613" s="492" t="str">
        <f ca="1">IF(ISNUMBER(_xll.BDP(D596, C613,"EQY_CONSOLIDATED="&amp;E609)),_xll.BDP(D596, C613,"EQY_CONSOLIDATED="&amp;E609), "-")</f>
        <v>-</v>
      </c>
      <c r="G613" s="492">
        <v>26586.361000000001</v>
      </c>
      <c r="H613" s="492">
        <v>29010.106</v>
      </c>
      <c r="I613" s="492">
        <v>27569.792000000001</v>
      </c>
      <c r="J613" s="492">
        <v>47766.118999999999</v>
      </c>
      <c r="K613" s="492">
        <v>32456.954000000002</v>
      </c>
      <c r="L613" s="492">
        <v>35613.578000000001</v>
      </c>
      <c r="M613" s="492">
        <v>22493.829000000002</v>
      </c>
      <c r="N613" s="493">
        <v>57196.211000000003</v>
      </c>
      <c r="O613" s="494"/>
      <c r="P613" s="495">
        <v>138330.48000000001</v>
      </c>
      <c r="Q613" s="495">
        <v>128935.977</v>
      </c>
      <c r="R613" s="495">
        <v>110588.06200000001</v>
      </c>
      <c r="S613" s="495">
        <v>121977.269</v>
      </c>
      <c r="T613" s="495">
        <v>153379.61900000001</v>
      </c>
      <c r="U613" s="496"/>
      <c r="V613" s="496"/>
      <c r="W613" s="496"/>
      <c r="X613" s="496"/>
      <c r="Y613" s="496"/>
      <c r="Z613" s="496"/>
      <c r="AA613" s="496"/>
      <c r="AB613" s="496"/>
      <c r="AC613" s="496"/>
      <c r="AD613" s="496"/>
      <c r="AE613" s="496"/>
      <c r="AF613" s="496"/>
      <c r="AG613" s="496"/>
      <c r="AH613" s="496"/>
    </row>
    <row r="614" spans="1:34" s="501" customFormat="1" ht="14.1" customHeight="1">
      <c r="A614" s="427"/>
      <c r="B614" s="489" t="s">
        <v>13594</v>
      </c>
      <c r="C614" s="489" t="s">
        <v>13595</v>
      </c>
      <c r="D614" s="428" t="s">
        <v>13596</v>
      </c>
      <c r="E614" s="15"/>
      <c r="F614" s="495" t="str">
        <f ca="1">IF(ISNUMBER(_xll.BDP(D596, C614,"EQY_CONSOLIDATED="&amp;E609)),_xll.BDP(D596, C614,"EQY_CONSOLIDATED="&amp;E609), "-")</f>
        <v>-</v>
      </c>
      <c r="G614" s="495">
        <v>1990.0830000000001</v>
      </c>
      <c r="H614" s="495">
        <v>1564.1320000000001</v>
      </c>
      <c r="I614" s="495">
        <v>1691.453</v>
      </c>
      <c r="J614" s="495">
        <v>3087.7179999999998</v>
      </c>
      <c r="K614" s="495">
        <v>1647.6890000000001</v>
      </c>
      <c r="L614" s="495">
        <v>2433.9140000000002</v>
      </c>
      <c r="M614" s="495">
        <v>1976.674</v>
      </c>
      <c r="N614" s="495">
        <v>2868.1489999999999</v>
      </c>
      <c r="O614" s="497"/>
      <c r="P614" s="498">
        <v>9145.9950000000008</v>
      </c>
      <c r="Q614" s="498">
        <v>8390.7720000000008</v>
      </c>
      <c r="R614" s="499">
        <v>9317.3649999999998</v>
      </c>
      <c r="S614" s="499">
        <v>9355.1380000000008</v>
      </c>
      <c r="T614" s="499">
        <v>11016.073</v>
      </c>
      <c r="U614" s="500"/>
      <c r="V614" s="500"/>
      <c r="W614" s="500"/>
      <c r="X614" s="500"/>
      <c r="Y614" s="500"/>
      <c r="Z614" s="500"/>
      <c r="AA614" s="500"/>
      <c r="AB614" s="500"/>
      <c r="AC614" s="500"/>
      <c r="AD614" s="500"/>
      <c r="AE614" s="500"/>
      <c r="AF614" s="500"/>
      <c r="AG614" s="500"/>
      <c r="AH614" s="500"/>
    </row>
    <row r="615" spans="1:34" s="15" customFormat="1" ht="14.1" customHeight="1">
      <c r="A615" s="427"/>
      <c r="B615" s="489" t="s">
        <v>13597</v>
      </c>
      <c r="C615" s="489" t="s">
        <v>13598</v>
      </c>
      <c r="D615" s="428" t="s">
        <v>13599</v>
      </c>
      <c r="F615" s="495" t="str">
        <f ca="1">IF(ISNUMBER(_xll.BDP(D596, C615,"EQY_CONSOLIDATED="&amp;E609)),_xll.BDP(D596, C615,"EQY_CONSOLIDATED="&amp;E609), "-")</f>
        <v>-</v>
      </c>
      <c r="G615" s="495">
        <v>1770.5239999999999</v>
      </c>
      <c r="H615" s="495">
        <v>1850.585</v>
      </c>
      <c r="I615" s="495">
        <v>2086.375</v>
      </c>
      <c r="J615" s="495">
        <v>1952.704</v>
      </c>
      <c r="K615" s="495">
        <v>1950.652</v>
      </c>
      <c r="L615" s="495">
        <v>2073.6959999999999</v>
      </c>
      <c r="M615" s="495">
        <v>1975.0029999999999</v>
      </c>
      <c r="N615" s="495">
        <v>2221.067</v>
      </c>
      <c r="O615" s="502"/>
      <c r="P615" s="495">
        <v>7952.0550000000003</v>
      </c>
      <c r="Q615" s="495">
        <v>6746.0420000000004</v>
      </c>
      <c r="R615" s="495">
        <v>7029.9979999999996</v>
      </c>
      <c r="S615" s="495">
        <v>7532.0230000000001</v>
      </c>
      <c r="T615" s="495">
        <v>9145.1720000000005</v>
      </c>
      <c r="U615" s="500"/>
      <c r="V615" s="500"/>
      <c r="W615" s="500"/>
      <c r="X615" s="500"/>
      <c r="Y615" s="500"/>
      <c r="Z615" s="500"/>
      <c r="AA615" s="500"/>
      <c r="AB615" s="500"/>
      <c r="AC615" s="500"/>
      <c r="AD615" s="500"/>
      <c r="AE615" s="500"/>
      <c r="AF615" s="500"/>
      <c r="AG615" s="500"/>
      <c r="AH615" s="500"/>
    </row>
    <row r="616" spans="1:34" s="15" customFormat="1" ht="14.1" customHeight="1">
      <c r="A616" s="427"/>
      <c r="B616" s="489" t="s">
        <v>13600</v>
      </c>
      <c r="C616" s="489" t="s">
        <v>13601</v>
      </c>
      <c r="D616" s="490" t="s">
        <v>13602</v>
      </c>
      <c r="E616" s="491"/>
      <c r="F616" s="492" t="str">
        <f ca="1">IF(ISNUMBER(_xll.BDP(D596, C616,"EQY_CONSOLIDATED="&amp;E609)),_xll.BDP(D596, C616,"EQY_CONSOLIDATED="&amp;E609), "-")</f>
        <v>-</v>
      </c>
      <c r="G616" s="492">
        <v>219.559</v>
      </c>
      <c r="H616" s="492">
        <v>-286.45299999999997</v>
      </c>
      <c r="I616" s="492">
        <v>-394.92200000000003</v>
      </c>
      <c r="J616" s="492">
        <v>1135.0139999999999</v>
      </c>
      <c r="K616" s="492">
        <v>-302.96300000000002</v>
      </c>
      <c r="L616" s="492">
        <v>360.21800000000002</v>
      </c>
      <c r="M616" s="492">
        <v>1.671</v>
      </c>
      <c r="N616" s="493">
        <v>647.08199999999999</v>
      </c>
      <c r="O616" s="494"/>
      <c r="P616" s="492">
        <v>1193.94</v>
      </c>
      <c r="Q616" s="492">
        <v>1644.73</v>
      </c>
      <c r="R616" s="492">
        <v>2287.3670000000002</v>
      </c>
      <c r="S616" s="492">
        <v>1823.115</v>
      </c>
      <c r="T616" s="492">
        <v>1870.9010000000001</v>
      </c>
      <c r="U616" s="496"/>
      <c r="V616" s="496"/>
      <c r="W616" s="496"/>
      <c r="X616" s="496"/>
      <c r="Y616" s="496"/>
      <c r="Z616" s="496"/>
      <c r="AA616" s="496"/>
      <c r="AB616" s="496"/>
      <c r="AC616" s="496"/>
      <c r="AD616" s="496"/>
      <c r="AE616" s="496"/>
      <c r="AF616" s="496"/>
      <c r="AG616" s="496"/>
      <c r="AH616" s="496"/>
    </row>
    <row r="617" spans="1:34" s="15" customFormat="1" ht="14.1" customHeight="1">
      <c r="A617" s="427"/>
      <c r="B617" s="489" t="s">
        <v>13603</v>
      </c>
      <c r="C617" s="489" t="s">
        <v>13604</v>
      </c>
      <c r="D617" s="428" t="s">
        <v>13605</v>
      </c>
      <c r="F617" s="495" t="str">
        <f ca="1">IF(ISNUMBER(_xll.BDP(D596, C617,"EQY_CONSOLIDATED="&amp;E609)),_xll.BDP(D596, C617,"EQY_CONSOLIDATED="&amp;E609), "-")</f>
        <v>-</v>
      </c>
      <c r="G617" s="495">
        <v>-24.553100000000001</v>
      </c>
      <c r="H617" s="495">
        <v>238.3468</v>
      </c>
      <c r="I617" s="495">
        <v>-275.5197</v>
      </c>
      <c r="J617" s="495">
        <v>1053.3035</v>
      </c>
      <c r="K617" s="495">
        <v>-41.082900000000002</v>
      </c>
      <c r="L617" s="495">
        <v>231.0076</v>
      </c>
      <c r="M617" s="495">
        <v>-175.87639999999999</v>
      </c>
      <c r="N617" s="495">
        <v>-29.511399999999998</v>
      </c>
      <c r="O617" s="494"/>
      <c r="P617" s="495">
        <v>1067.3516999999999</v>
      </c>
      <c r="Q617" s="495">
        <v>1174.2956999999999</v>
      </c>
      <c r="R617" s="495">
        <v>4727.8040000000001</v>
      </c>
      <c r="S617" s="495">
        <v>-1588.9201</v>
      </c>
      <c r="T617" s="495">
        <v>2069.4594999999999</v>
      </c>
      <c r="U617" s="496"/>
      <c r="V617" s="496"/>
      <c r="W617" s="496"/>
      <c r="X617" s="496"/>
      <c r="Y617" s="496"/>
      <c r="Z617" s="496"/>
      <c r="AA617" s="496"/>
      <c r="AB617" s="496"/>
      <c r="AC617" s="496"/>
      <c r="AD617" s="496"/>
      <c r="AE617" s="496"/>
      <c r="AF617" s="496"/>
      <c r="AG617" s="496"/>
      <c r="AH617" s="496"/>
    </row>
    <row r="618" spans="1:34" s="15" customFormat="1" ht="14.1" customHeight="1">
      <c r="A618" s="427"/>
      <c r="B618" s="489" t="s">
        <v>13606</v>
      </c>
      <c r="C618" s="489" t="s">
        <v>13607</v>
      </c>
      <c r="D618" s="428" t="s">
        <v>13608</v>
      </c>
      <c r="F618" s="495" t="str">
        <f ca="1">IF(ISNUMBER(_xll.BDP(D596, C618,"EQY_CONSOLIDATED="&amp;E609)),_xll.BDP(D596, C618,"EQY_CONSOLIDATED="&amp;E609), "-")</f>
        <v>-</v>
      </c>
      <c r="G618" s="495">
        <v>-64.1691</v>
      </c>
      <c r="H618" s="495">
        <v>207.07980000000001</v>
      </c>
      <c r="I618" s="495">
        <v>-206.64169999999999</v>
      </c>
      <c r="J618" s="495">
        <v>856.0385</v>
      </c>
      <c r="K618" s="495">
        <v>-33.9039</v>
      </c>
      <c r="L618" s="495">
        <v>100.65560000000001</v>
      </c>
      <c r="M618" s="495">
        <v>-175.87639999999999</v>
      </c>
      <c r="N618" s="495">
        <v>-169.81039999999999</v>
      </c>
      <c r="O618" s="494"/>
      <c r="P618" s="495">
        <v>746.91369999999995</v>
      </c>
      <c r="Q618" s="495">
        <v>803.09670000000006</v>
      </c>
      <c r="R618" s="495">
        <v>4213.7669999999998</v>
      </c>
      <c r="S618" s="495">
        <v>-2791.1961000000001</v>
      </c>
      <c r="T618" s="495">
        <v>2270.3575000000001</v>
      </c>
      <c r="U618" s="496"/>
      <c r="V618" s="496"/>
      <c r="W618" s="496"/>
      <c r="X618" s="496"/>
      <c r="Y618" s="496"/>
      <c r="Z618" s="496"/>
      <c r="AA618" s="496"/>
      <c r="AB618" s="496"/>
      <c r="AC618" s="496"/>
      <c r="AD618" s="496"/>
      <c r="AE618" s="496"/>
      <c r="AF618" s="496"/>
      <c r="AG618" s="496"/>
      <c r="AH618" s="496"/>
    </row>
    <row r="619" spans="1:34" s="15" customFormat="1" ht="14.1" customHeight="1">
      <c r="A619" s="427"/>
      <c r="B619" s="489" t="s">
        <v>13609</v>
      </c>
      <c r="C619" s="489" t="s">
        <v>13610</v>
      </c>
      <c r="D619" s="490" t="s">
        <v>13611</v>
      </c>
      <c r="E619" s="491"/>
      <c r="F619" s="492" t="str">
        <f ca="1">IF(ISNUMBER(_xll.BDP(D596, C619,"EQY_CONSOLIDATED="&amp;E609)),_xll.BDP(D596, C619,"EQY_CONSOLIDATED="&amp;E609), "-")</f>
        <v>-</v>
      </c>
      <c r="G619" s="492">
        <v>-64.1691</v>
      </c>
      <c r="H619" s="492">
        <v>207.07980000000001</v>
      </c>
      <c r="I619" s="492">
        <v>-206.64169999999999</v>
      </c>
      <c r="J619" s="492">
        <v>856.0385</v>
      </c>
      <c r="K619" s="492">
        <v>-33.9039</v>
      </c>
      <c r="L619" s="492">
        <v>100.65560000000001</v>
      </c>
      <c r="M619" s="492">
        <v>-175.87639999999999</v>
      </c>
      <c r="N619" s="493">
        <v>-169.81039999999999</v>
      </c>
      <c r="O619" s="503"/>
      <c r="P619" s="492">
        <v>746.91369999999995</v>
      </c>
      <c r="Q619" s="492">
        <v>803.09670000000006</v>
      </c>
      <c r="R619" s="492">
        <v>4213.7669999999998</v>
      </c>
      <c r="S619" s="492">
        <v>-2791.1961000000001</v>
      </c>
      <c r="T619" s="492">
        <v>2270.3575000000001</v>
      </c>
      <c r="U619" s="496"/>
      <c r="V619" s="496"/>
      <c r="W619" s="496"/>
      <c r="X619" s="496"/>
      <c r="Y619" s="496"/>
      <c r="Z619" s="496"/>
      <c r="AA619" s="496"/>
      <c r="AB619" s="496"/>
      <c r="AC619" s="496"/>
      <c r="AD619" s="496"/>
      <c r="AE619" s="496"/>
      <c r="AF619" s="496"/>
      <c r="AG619" s="496"/>
      <c r="AH619" s="496"/>
    </row>
    <row r="620" spans="1:34" s="15" customFormat="1" ht="14.1" customHeight="1">
      <c r="A620" s="427"/>
      <c r="B620" s="489" t="s">
        <v>13612</v>
      </c>
      <c r="C620" s="504" t="s">
        <v>13613</v>
      </c>
      <c r="D620" s="490" t="s">
        <v>13612</v>
      </c>
      <c r="E620" s="491"/>
      <c r="F620" s="492" t="str">
        <f ca="1">IF(ISNUMBER(_xll.BDP(D596, C620,"EQY_CONSOLIDATED="&amp;E609)),_xll.BDP(D596, C620,"EQY_CONSOLIDATED="&amp;E609), "-")</f>
        <v>-</v>
      </c>
      <c r="G620" s="492">
        <v>250.732</v>
      </c>
      <c r="H620" s="492">
        <v>-255.999</v>
      </c>
      <c r="I620" s="492">
        <v>-364.22399999999999</v>
      </c>
      <c r="J620" s="492">
        <v>1182.491</v>
      </c>
      <c r="K620" s="492">
        <v>-255.55199999999999</v>
      </c>
      <c r="L620" s="492">
        <v>407.286</v>
      </c>
      <c r="M620" s="492">
        <v>49.027999999999999</v>
      </c>
      <c r="N620" s="493">
        <v>693.92100000000005</v>
      </c>
      <c r="O620" s="503"/>
      <c r="P620" s="492">
        <v>1383.2529999999999</v>
      </c>
      <c r="Q620" s="492">
        <v>1823.5250000000001</v>
      </c>
      <c r="R620" s="492">
        <v>2470.6469999999999</v>
      </c>
      <c r="S620" s="492">
        <v>2006.095</v>
      </c>
      <c r="T620" s="492">
        <v>2200.8049999999998</v>
      </c>
      <c r="U620" s="496"/>
      <c r="V620" s="496"/>
      <c r="W620" s="496"/>
      <c r="X620" s="496"/>
      <c r="Y620" s="496"/>
      <c r="Z620" s="496"/>
      <c r="AA620" s="496"/>
      <c r="AB620" s="496"/>
      <c r="AC620" s="496"/>
      <c r="AD620" s="496"/>
      <c r="AE620" s="496"/>
      <c r="AF620" s="496"/>
      <c r="AG620" s="496"/>
      <c r="AH620" s="496"/>
    </row>
    <row r="621" spans="1:34" s="15" customFormat="1" ht="14.1" customHeight="1">
      <c r="A621" s="427"/>
      <c r="B621" s="489" t="s">
        <v>13614</v>
      </c>
      <c r="C621" s="489" t="s">
        <v>13615</v>
      </c>
      <c r="D621" s="428" t="s">
        <v>13616</v>
      </c>
      <c r="F621" s="495" t="str">
        <f ca="1">IF(ISNUMBER(_xll.BDP(D596, C621,"EQY_CONSOLIDATED="&amp;E609)),_xll.BDP(D596, C621,"EQY_CONSOLIDATED="&amp;E609), "-")</f>
        <v>-</v>
      </c>
      <c r="G621" s="495">
        <v>-2.1438000000000001</v>
      </c>
      <c r="H621" s="495">
        <v>5.8609999999999998</v>
      </c>
      <c r="I621" s="495">
        <v>-6.3342999999999998</v>
      </c>
      <c r="J621" s="495">
        <v>26.919599999999999</v>
      </c>
      <c r="K621" s="495">
        <v>-1.1766000000000001</v>
      </c>
      <c r="L621" s="495">
        <v>2.8374000000000001</v>
      </c>
      <c r="M621" s="495">
        <v>-6.3605</v>
      </c>
      <c r="N621" s="495">
        <v>-5.2907999999999999</v>
      </c>
      <c r="O621" s="502"/>
      <c r="P621" s="495">
        <v>22.219899999999999</v>
      </c>
      <c r="Q621" s="495">
        <v>24.245899999999999</v>
      </c>
      <c r="R621" s="495">
        <v>130.40440000000001</v>
      </c>
      <c r="S621" s="495">
        <v>-90.933599999999998</v>
      </c>
      <c r="T621" s="495">
        <v>79.011099999999999</v>
      </c>
      <c r="U621" s="500"/>
      <c r="V621" s="500"/>
      <c r="W621" s="500"/>
      <c r="X621" s="500"/>
      <c r="Y621" s="500"/>
      <c r="Z621" s="500"/>
      <c r="AA621" s="500"/>
      <c r="AB621" s="500"/>
      <c r="AC621" s="500"/>
      <c r="AD621" s="500"/>
      <c r="AE621" s="500"/>
      <c r="AF621" s="500"/>
      <c r="AG621" s="500"/>
      <c r="AH621" s="500"/>
    </row>
    <row r="622" spans="1:34" s="15" customFormat="1" ht="14.1" customHeight="1">
      <c r="A622" s="427"/>
      <c r="B622" s="489" t="s">
        <v>13617</v>
      </c>
      <c r="C622" s="489" t="s">
        <v>13618</v>
      </c>
      <c r="D622" s="428" t="s">
        <v>13619</v>
      </c>
      <c r="F622" s="495" t="str">
        <f ca="1">IF(ISNUMBER(_xll.BDP(D596, C622,"EQY_CONSOLIDATED="&amp;E609)),_xll.BDP(D596, C622,"EQY_CONSOLIDATED="&amp;E609), "-")</f>
        <v>-</v>
      </c>
      <c r="G622" s="495">
        <v>-2</v>
      </c>
      <c r="H622" s="495">
        <v>6</v>
      </c>
      <c r="I622" s="495">
        <v>-6</v>
      </c>
      <c r="J622" s="495">
        <v>27</v>
      </c>
      <c r="K622" s="495">
        <v>-1</v>
      </c>
      <c r="L622" s="495">
        <v>3</v>
      </c>
      <c r="M622" s="495">
        <v>-6</v>
      </c>
      <c r="N622" s="495">
        <v>-5.0734000000000004</v>
      </c>
      <c r="O622" s="502"/>
      <c r="P622" s="495">
        <v>23</v>
      </c>
      <c r="Q622" s="495">
        <v>25</v>
      </c>
      <c r="R622" s="495">
        <v>131</v>
      </c>
      <c r="S622" s="495">
        <v>-89</v>
      </c>
      <c r="T622" s="495">
        <v>79</v>
      </c>
      <c r="U622" s="500"/>
      <c r="V622" s="500"/>
      <c r="W622" s="500"/>
      <c r="X622" s="500"/>
      <c r="Y622" s="500"/>
      <c r="Z622" s="500"/>
      <c r="AA622" s="500"/>
      <c r="AB622" s="500"/>
      <c r="AC622" s="500"/>
      <c r="AD622" s="500"/>
      <c r="AE622" s="500"/>
      <c r="AF622" s="500"/>
      <c r="AG622" s="500"/>
      <c r="AH622" s="500"/>
    </row>
    <row r="623" spans="1:34" s="15" customFormat="1" ht="14.1" customHeight="1">
      <c r="A623" s="427"/>
      <c r="B623" s="489" t="s">
        <v>13620</v>
      </c>
      <c r="C623" s="489" t="s">
        <v>13621</v>
      </c>
      <c r="D623" s="428" t="s">
        <v>13622</v>
      </c>
      <c r="F623" s="495" t="str">
        <f ca="1">IF(ISNUMBER(_xll.BDP(D596, C623,"EQY_CONSOLIDATED="&amp;E609)),_xll.BDP(D596, C623,"EQY_CONSOLIDATED="&amp;E609), "-")</f>
        <v>-</v>
      </c>
      <c r="G623" s="495">
        <v>-2.1438000000000001</v>
      </c>
      <c r="H623" s="495">
        <v>5.8609999999999998</v>
      </c>
      <c r="I623" s="495">
        <v>-6.3342999999999998</v>
      </c>
      <c r="J623" s="495">
        <v>26.919599999999999</v>
      </c>
      <c r="K623" s="495">
        <v>-1.1766000000000001</v>
      </c>
      <c r="L623" s="495">
        <v>2.8374000000000001</v>
      </c>
      <c r="M623" s="495">
        <v>-6.3605</v>
      </c>
      <c r="N623" s="495">
        <v>-5.2907999999999999</v>
      </c>
      <c r="O623" s="502"/>
      <c r="P623" s="495">
        <v>22.219899999999999</v>
      </c>
      <c r="Q623" s="495">
        <v>24.245899999999999</v>
      </c>
      <c r="R623" s="495">
        <v>130.40440000000001</v>
      </c>
      <c r="S623" s="495">
        <v>-90.933599999999998</v>
      </c>
      <c r="T623" s="495">
        <v>79.011099999999999</v>
      </c>
      <c r="U623" s="500"/>
      <c r="V623" s="500"/>
      <c r="W623" s="500"/>
      <c r="X623" s="500"/>
      <c r="Y623" s="500"/>
      <c r="Z623" s="500"/>
      <c r="AA623" s="500"/>
      <c r="AB623" s="500"/>
      <c r="AC623" s="500"/>
      <c r="AD623" s="500"/>
      <c r="AE623" s="500"/>
      <c r="AF623" s="500"/>
      <c r="AG623" s="500"/>
      <c r="AH623" s="500"/>
    </row>
    <row r="624" spans="1:34" s="15" customFormat="1" ht="14.1" customHeight="1">
      <c r="A624" s="427"/>
      <c r="B624" s="489" t="s">
        <v>13623</v>
      </c>
      <c r="C624" s="489" t="s">
        <v>13624</v>
      </c>
      <c r="D624" s="428" t="s">
        <v>13625</v>
      </c>
      <c r="F624" s="495" t="str">
        <f ca="1">IF(ISNUMBER(_xll.BDP(D596, C624,"EQY_CONSOLIDATED="&amp;E609)),_xll.BDP(D596, C624,"EQY_CONSOLIDATED="&amp;E609), "-")</f>
        <v>-</v>
      </c>
      <c r="G624" s="495">
        <v>-2</v>
      </c>
      <c r="H624" s="495">
        <v>6</v>
      </c>
      <c r="I624" s="495">
        <v>-6</v>
      </c>
      <c r="J624" s="495">
        <v>27</v>
      </c>
      <c r="K624" s="495">
        <v>-1</v>
      </c>
      <c r="L624" s="495">
        <v>3</v>
      </c>
      <c r="M624" s="495">
        <v>-6</v>
      </c>
      <c r="N624" s="495">
        <v>-5.0734000000000004</v>
      </c>
      <c r="O624" s="502"/>
      <c r="P624" s="495">
        <v>23</v>
      </c>
      <c r="Q624" s="495">
        <v>25</v>
      </c>
      <c r="R624" s="495">
        <v>131</v>
      </c>
      <c r="S624" s="495">
        <v>-89</v>
      </c>
      <c r="T624" s="495">
        <v>79</v>
      </c>
      <c r="U624" s="500"/>
      <c r="V624" s="500"/>
      <c r="W624" s="500"/>
      <c r="X624" s="500"/>
      <c r="Y624" s="500"/>
      <c r="Z624" s="500"/>
      <c r="AA624" s="500"/>
      <c r="AB624" s="500"/>
      <c r="AC624" s="500"/>
      <c r="AD624" s="500"/>
      <c r="AE624" s="500"/>
      <c r="AF624" s="500"/>
      <c r="AG624" s="500"/>
      <c r="AH624" s="500"/>
    </row>
    <row r="625" spans="1:34" s="15" customFormat="1" ht="14.1" customHeight="1">
      <c r="A625" s="427"/>
      <c r="F625" s="464"/>
      <c r="G625" s="464"/>
      <c r="H625" s="464"/>
      <c r="I625" s="464"/>
      <c r="J625" s="464"/>
      <c r="K625" s="464"/>
      <c r="L625" s="464"/>
      <c r="M625" s="464"/>
      <c r="N625" s="464"/>
    </row>
    <row r="626" spans="1:34" s="15" customFormat="1" ht="14.1" customHeight="1">
      <c r="A626" s="427"/>
      <c r="F626" s="464"/>
      <c r="G626" s="505"/>
      <c r="H626" s="506"/>
      <c r="I626" s="506"/>
      <c r="J626" s="464"/>
      <c r="K626" s="464"/>
      <c r="L626" s="464"/>
      <c r="M626" s="464"/>
      <c r="N626" s="464"/>
      <c r="P626" s="507"/>
    </row>
    <row r="627" spans="1:34" s="15" customFormat="1" ht="14.1" customHeight="1">
      <c r="A627" s="427"/>
      <c r="D627" s="484" t="s">
        <v>13626</v>
      </c>
      <c r="E627" s="485"/>
      <c r="F627" s="486" t="s">
        <v>13627</v>
      </c>
      <c r="G627" s="487" t="e">
        <v>#NAME?</v>
      </c>
      <c r="H627" s="486" t="s">
        <v>13575</v>
      </c>
      <c r="I627" s="486" t="s">
        <v>13576</v>
      </c>
      <c r="J627" s="486" t="s">
        <v>13577</v>
      </c>
      <c r="K627" s="486" t="s">
        <v>13578</v>
      </c>
      <c r="L627" s="486" t="s">
        <v>13579</v>
      </c>
      <c r="M627" s="486" t="s">
        <v>13580</v>
      </c>
      <c r="N627" s="486" t="s">
        <v>13581</v>
      </c>
      <c r="O627" s="488"/>
      <c r="P627" s="487" t="e">
        <v>#NAME?</v>
      </c>
      <c r="Q627" s="486" t="s">
        <v>13587</v>
      </c>
      <c r="R627" s="486" t="s">
        <v>13588</v>
      </c>
      <c r="S627" s="486" t="s">
        <v>13589</v>
      </c>
      <c r="T627" s="486" t="s">
        <v>13590</v>
      </c>
      <c r="U627" s="488"/>
      <c r="V627" s="488"/>
      <c r="W627" s="488"/>
      <c r="X627" s="488"/>
      <c r="Y627" s="488"/>
      <c r="Z627" s="488"/>
      <c r="AA627" s="488"/>
      <c r="AB627" s="488"/>
      <c r="AC627" s="488"/>
      <c r="AD627" s="488"/>
      <c r="AE627" s="488"/>
      <c r="AF627" s="488"/>
      <c r="AG627" s="488"/>
      <c r="AH627" s="488"/>
    </row>
    <row r="628" spans="1:34" s="15" customFormat="1" ht="14.1" customHeight="1">
      <c r="A628" s="427"/>
      <c r="B628" s="489" t="s">
        <v>13628</v>
      </c>
      <c r="D628" s="428" t="s">
        <v>13629</v>
      </c>
      <c r="F628" s="495">
        <f>G628</f>
        <v>54690.158900000002</v>
      </c>
      <c r="G628" s="495">
        <v>54690.158900000002</v>
      </c>
      <c r="H628" s="495">
        <v>44641.136200000001</v>
      </c>
      <c r="I628" s="495">
        <v>42218.9686</v>
      </c>
      <c r="J628" s="495">
        <v>49386.4067</v>
      </c>
      <c r="K628" s="495">
        <v>46777.110800000002</v>
      </c>
      <c r="L628" s="495">
        <v>43407.638200000001</v>
      </c>
      <c r="M628" s="495">
        <v>38840.217900000003</v>
      </c>
      <c r="N628" s="495">
        <v>58891.052499999998</v>
      </c>
      <c r="O628" s="508"/>
      <c r="P628" s="495">
        <v>49386.4067</v>
      </c>
      <c r="Q628" s="495">
        <v>58891.052499999998</v>
      </c>
      <c r="R628" s="495">
        <v>45335.161699999997</v>
      </c>
      <c r="S628" s="495">
        <v>38846.8871</v>
      </c>
      <c r="T628" s="495">
        <v>48613.955699999999</v>
      </c>
      <c r="U628" s="496"/>
      <c r="V628" s="496"/>
      <c r="W628" s="496"/>
      <c r="X628" s="496"/>
      <c r="Y628" s="496"/>
      <c r="Z628" s="496"/>
      <c r="AA628" s="496"/>
      <c r="AB628" s="496"/>
      <c r="AC628" s="496"/>
      <c r="AD628" s="496"/>
      <c r="AE628" s="496"/>
      <c r="AF628" s="496"/>
      <c r="AG628" s="496"/>
      <c r="AH628" s="496"/>
    </row>
    <row r="629" spans="1:34" s="15" customFormat="1" ht="14.1" customHeight="1">
      <c r="A629" s="427"/>
      <c r="B629" s="489" t="s">
        <v>13630</v>
      </c>
      <c r="C629" s="465"/>
      <c r="D629" s="428" t="s">
        <v>13631</v>
      </c>
      <c r="F629" s="495">
        <f t="shared" ref="F629:F642" si="30">G629</f>
        <v>24242.515500000001</v>
      </c>
      <c r="G629" s="495">
        <v>24242.515500000001</v>
      </c>
      <c r="H629" s="495">
        <v>24382.712899999999</v>
      </c>
      <c r="I629" s="495">
        <v>24200.645</v>
      </c>
      <c r="J629" s="495">
        <v>24067.420099999999</v>
      </c>
      <c r="K629" s="495">
        <v>23339.741900000001</v>
      </c>
      <c r="L629" s="495">
        <v>23296.863799999999</v>
      </c>
      <c r="M629" s="495">
        <v>23648.2245</v>
      </c>
      <c r="N629" s="495">
        <v>23888.6204</v>
      </c>
      <c r="O629" s="508"/>
      <c r="P629" s="495">
        <v>24067.420099999999</v>
      </c>
      <c r="Q629" s="495">
        <v>23888.6204</v>
      </c>
      <c r="R629" s="495">
        <v>23928.494600000002</v>
      </c>
      <c r="S629" s="495">
        <v>24052.849099999999</v>
      </c>
      <c r="T629" s="495">
        <v>23826.2817</v>
      </c>
      <c r="U629" s="496"/>
      <c r="V629" s="496"/>
      <c r="W629" s="496"/>
      <c r="X629" s="496"/>
      <c r="Y629" s="496"/>
      <c r="Z629" s="496"/>
      <c r="AA629" s="496"/>
      <c r="AB629" s="496"/>
      <c r="AC629" s="496"/>
      <c r="AD629" s="496"/>
      <c r="AE629" s="496"/>
      <c r="AF629" s="496"/>
      <c r="AG629" s="496"/>
      <c r="AH629" s="496"/>
    </row>
    <row r="630" spans="1:34" s="15" customFormat="1" ht="14.1" customHeight="1">
      <c r="A630" s="427"/>
      <c r="B630" s="489" t="s">
        <v>13632</v>
      </c>
      <c r="C630" s="465"/>
      <c r="D630" s="428" t="s">
        <v>13633</v>
      </c>
      <c r="F630" s="495">
        <f t="shared" si="30"/>
        <v>78932.674400000004</v>
      </c>
      <c r="G630" s="495">
        <v>78932.674400000004</v>
      </c>
      <c r="H630" s="495">
        <v>69023.849000000002</v>
      </c>
      <c r="I630" s="495">
        <v>66419.613700000002</v>
      </c>
      <c r="J630" s="495">
        <v>73453.826700000005</v>
      </c>
      <c r="K630" s="495">
        <v>70116.852700000003</v>
      </c>
      <c r="L630" s="495">
        <v>66704.501999999993</v>
      </c>
      <c r="M630" s="495">
        <v>62488.4424</v>
      </c>
      <c r="N630" s="495">
        <v>82779.672900000005</v>
      </c>
      <c r="O630" s="508"/>
      <c r="P630" s="495">
        <v>73453.826700000005</v>
      </c>
      <c r="Q630" s="495">
        <v>82779.672900000005</v>
      </c>
      <c r="R630" s="495">
        <v>69263.656300000002</v>
      </c>
      <c r="S630" s="495">
        <v>62899.736199999999</v>
      </c>
      <c r="T630" s="495">
        <v>72440.237399999998</v>
      </c>
      <c r="U630" s="496"/>
      <c r="V630" s="496"/>
      <c r="W630" s="496"/>
      <c r="X630" s="496"/>
      <c r="Y630" s="496"/>
      <c r="Z630" s="496"/>
      <c r="AA630" s="496"/>
      <c r="AB630" s="496"/>
      <c r="AC630" s="496"/>
      <c r="AD630" s="496"/>
      <c r="AE630" s="496"/>
      <c r="AF630" s="496"/>
      <c r="AG630" s="496"/>
      <c r="AH630" s="496"/>
    </row>
    <row r="631" spans="1:34" s="15" customFormat="1" ht="14.1" customHeight="1">
      <c r="A631" s="427"/>
      <c r="B631" s="489" t="s">
        <v>13634</v>
      </c>
      <c r="C631" s="465"/>
      <c r="D631" s="428" t="s">
        <v>13635</v>
      </c>
      <c r="F631" s="495">
        <f t="shared" si="30"/>
        <v>35046.178999999996</v>
      </c>
      <c r="G631" s="495">
        <v>35046.178999999996</v>
      </c>
      <c r="H631" s="495">
        <v>25088.830699999999</v>
      </c>
      <c r="I631" s="495">
        <v>22705.411</v>
      </c>
      <c r="J631" s="495">
        <v>29463.0759</v>
      </c>
      <c r="K631" s="495">
        <v>27752.687900000001</v>
      </c>
      <c r="L631" s="495">
        <v>24339.1325</v>
      </c>
      <c r="M631" s="495">
        <v>20171.670999999998</v>
      </c>
      <c r="N631" s="495">
        <v>40287.025300000001</v>
      </c>
      <c r="O631" s="508"/>
      <c r="P631" s="495">
        <v>29463.0759</v>
      </c>
      <c r="Q631" s="495">
        <v>40287.025300000001</v>
      </c>
      <c r="R631" s="495">
        <v>27228.134600000001</v>
      </c>
      <c r="S631" s="495">
        <v>21036.605200000002</v>
      </c>
      <c r="T631" s="495">
        <v>27648.710299999999</v>
      </c>
      <c r="U631" s="496"/>
      <c r="V631" s="496"/>
      <c r="W631" s="496"/>
      <c r="X631" s="496"/>
      <c r="Y631" s="496"/>
      <c r="Z631" s="496"/>
      <c r="AA631" s="496"/>
      <c r="AB631" s="496"/>
      <c r="AC631" s="496"/>
      <c r="AD631" s="496"/>
      <c r="AE631" s="496"/>
      <c r="AF631" s="496"/>
      <c r="AG631" s="496"/>
      <c r="AH631" s="496"/>
    </row>
    <row r="632" spans="1:34" s="15" customFormat="1" ht="14.1" customHeight="1">
      <c r="A632" s="427"/>
      <c r="B632" s="489" t="s">
        <v>13636</v>
      </c>
      <c r="C632" s="465"/>
      <c r="D632" s="428" t="s">
        <v>13637</v>
      </c>
      <c r="F632" s="495">
        <f t="shared" si="30"/>
        <v>4045.7471999999998</v>
      </c>
      <c r="G632" s="495">
        <v>4045.7471999999998</v>
      </c>
      <c r="H632" s="495">
        <v>4030.0974000000001</v>
      </c>
      <c r="I632" s="495">
        <v>4016.3634000000002</v>
      </c>
      <c r="J632" s="495">
        <v>4086.2689999999998</v>
      </c>
      <c r="K632" s="495">
        <v>3812.5457999999999</v>
      </c>
      <c r="L632" s="495">
        <v>3779.8487</v>
      </c>
      <c r="M632" s="495">
        <v>3831.9050999999999</v>
      </c>
      <c r="N632" s="495">
        <v>3831.9050999999999</v>
      </c>
      <c r="O632" s="508"/>
      <c r="P632" s="495">
        <v>4086.2689999999998</v>
      </c>
      <c r="Q632" s="495">
        <v>3831.9050999999999</v>
      </c>
      <c r="R632" s="495">
        <v>3556.0799000000002</v>
      </c>
      <c r="S632" s="495">
        <v>7103.5995000000003</v>
      </c>
      <c r="T632" s="495">
        <v>6983.2304999999997</v>
      </c>
      <c r="U632" s="496"/>
      <c r="V632" s="496"/>
      <c r="W632" s="496"/>
      <c r="X632" s="496"/>
      <c r="Y632" s="496"/>
      <c r="Z632" s="496"/>
      <c r="AA632" s="496"/>
      <c r="AB632" s="496"/>
      <c r="AC632" s="496"/>
      <c r="AD632" s="496"/>
      <c r="AE632" s="496"/>
      <c r="AF632" s="496"/>
      <c r="AG632" s="496"/>
      <c r="AH632" s="496"/>
    </row>
    <row r="633" spans="1:34" s="15" customFormat="1" ht="14.1" customHeight="1">
      <c r="A633" s="427"/>
      <c r="B633" s="489" t="s">
        <v>13638</v>
      </c>
      <c r="C633" s="465"/>
      <c r="D633" s="428" t="s">
        <v>13639</v>
      </c>
      <c r="F633" s="495">
        <f t="shared" si="30"/>
        <v>39091.926200000002</v>
      </c>
      <c r="G633" s="495">
        <v>39091.926200000002</v>
      </c>
      <c r="H633" s="495">
        <v>29118.928</v>
      </c>
      <c r="I633" s="495">
        <v>26721.774399999998</v>
      </c>
      <c r="J633" s="495">
        <v>33549.344899999996</v>
      </c>
      <c r="K633" s="495">
        <v>31565.2336</v>
      </c>
      <c r="L633" s="495">
        <v>28118.981100000001</v>
      </c>
      <c r="M633" s="495">
        <v>24003.576099999998</v>
      </c>
      <c r="N633" s="495">
        <v>44118.930399999997</v>
      </c>
      <c r="O633" s="508"/>
      <c r="P633" s="495">
        <v>33549.344899999996</v>
      </c>
      <c r="Q633" s="495">
        <v>44118.930399999997</v>
      </c>
      <c r="R633" s="495">
        <v>30784.214499999998</v>
      </c>
      <c r="S633" s="495">
        <v>28140.204699999998</v>
      </c>
      <c r="T633" s="495">
        <v>34631.940799999997</v>
      </c>
      <c r="U633" s="496"/>
      <c r="V633" s="496"/>
      <c r="W633" s="496"/>
      <c r="X633" s="496"/>
      <c r="Y633" s="496"/>
      <c r="Z633" s="496"/>
      <c r="AA633" s="496"/>
      <c r="AB633" s="496"/>
      <c r="AC633" s="496"/>
      <c r="AD633" s="496"/>
      <c r="AE633" s="496"/>
      <c r="AF633" s="496"/>
      <c r="AG633" s="496"/>
      <c r="AH633" s="496"/>
    </row>
    <row r="634" spans="1:34" s="15" customFormat="1" ht="14.1" customHeight="1">
      <c r="A634" s="427"/>
      <c r="B634" s="489" t="s">
        <v>13640</v>
      </c>
      <c r="C634" s="465"/>
      <c r="D634" s="490" t="s">
        <v>13641</v>
      </c>
      <c r="E634" s="491"/>
      <c r="F634" s="492">
        <f t="shared" si="30"/>
        <v>39840.749300000003</v>
      </c>
      <c r="G634" s="492">
        <v>39840.749300000003</v>
      </c>
      <c r="H634" s="492">
        <v>39904.918299999998</v>
      </c>
      <c r="I634" s="492">
        <v>39697.838300000003</v>
      </c>
      <c r="J634" s="492">
        <v>39904.481299999999</v>
      </c>
      <c r="K634" s="492">
        <v>38551.620300000002</v>
      </c>
      <c r="L634" s="492">
        <v>38585.523300000001</v>
      </c>
      <c r="M634" s="492">
        <v>38484.867299999998</v>
      </c>
      <c r="N634" s="493">
        <v>38660.745300000002</v>
      </c>
      <c r="O634" s="508"/>
      <c r="P634" s="492">
        <v>39904.481299999999</v>
      </c>
      <c r="Q634" s="492">
        <v>38660.745300000002</v>
      </c>
      <c r="R634" s="492">
        <v>38479.442300000002</v>
      </c>
      <c r="S634" s="492">
        <v>34759.531799999997</v>
      </c>
      <c r="T634" s="492">
        <v>37808.296799999996</v>
      </c>
      <c r="U634" s="496"/>
      <c r="V634" s="496"/>
      <c r="W634" s="496"/>
      <c r="X634" s="496"/>
      <c r="Y634" s="496"/>
      <c r="Z634" s="496"/>
      <c r="AA634" s="496"/>
      <c r="AB634" s="496"/>
      <c r="AC634" s="496"/>
      <c r="AD634" s="496"/>
      <c r="AE634" s="496"/>
      <c r="AF634" s="496"/>
      <c r="AG634" s="496"/>
      <c r="AH634" s="496"/>
    </row>
    <row r="635" spans="1:34" s="15" customFormat="1" ht="14.1" customHeight="1">
      <c r="A635" s="427"/>
      <c r="B635" s="489" t="s">
        <v>13642</v>
      </c>
      <c r="C635" s="465"/>
      <c r="D635" s="428" t="s">
        <v>13643</v>
      </c>
      <c r="F635" s="495">
        <f t="shared" si="30"/>
        <v>31.86</v>
      </c>
      <c r="G635" s="495">
        <v>31.86</v>
      </c>
      <c r="H635" s="495">
        <v>31.86</v>
      </c>
      <c r="I635" s="495">
        <v>31.86</v>
      </c>
      <c r="J635" s="495">
        <v>31.86</v>
      </c>
      <c r="K635" s="495">
        <v>31.86</v>
      </c>
      <c r="L635" s="495">
        <v>31.86</v>
      </c>
      <c r="M635" s="495">
        <v>31.86</v>
      </c>
      <c r="N635" s="495">
        <v>31.86</v>
      </c>
      <c r="O635" s="508"/>
      <c r="P635" s="495">
        <v>31.86</v>
      </c>
      <c r="Q635" s="495">
        <v>31.86</v>
      </c>
      <c r="R635" s="495">
        <v>32.209299999999999</v>
      </c>
      <c r="S635" s="495">
        <v>32.209299999999999</v>
      </c>
      <c r="T635" s="495">
        <v>32.204000000000001</v>
      </c>
      <c r="U635" s="509"/>
      <c r="V635" s="509"/>
      <c r="W635" s="509"/>
      <c r="X635" s="509"/>
      <c r="Y635" s="509"/>
      <c r="Z635" s="509"/>
      <c r="AA635" s="509"/>
      <c r="AB635" s="509"/>
      <c r="AC635" s="509"/>
      <c r="AD635" s="509"/>
      <c r="AE635" s="509"/>
      <c r="AF635" s="509"/>
      <c r="AG635" s="509"/>
      <c r="AH635" s="509"/>
    </row>
    <row r="636" spans="1:34" s="501" customFormat="1" ht="14.1" customHeight="1">
      <c r="A636" s="427"/>
      <c r="B636" s="489" t="s">
        <v>13644</v>
      </c>
      <c r="C636" s="465"/>
      <c r="D636" s="428" t="s">
        <v>13645</v>
      </c>
      <c r="E636" s="15"/>
      <c r="F636" s="495">
        <f t="shared" si="30"/>
        <v>1250.4960000000001</v>
      </c>
      <c r="G636" s="495">
        <v>1250.4960000000001</v>
      </c>
      <c r="H636" s="495">
        <v>1252.5101</v>
      </c>
      <c r="I636" s="495">
        <v>1246.0103999999999</v>
      </c>
      <c r="J636" s="495">
        <v>1252.4964</v>
      </c>
      <c r="K636" s="495">
        <v>1210.0337</v>
      </c>
      <c r="L636" s="495">
        <v>1211.0978</v>
      </c>
      <c r="M636" s="495">
        <v>1207.9385</v>
      </c>
      <c r="N636" s="495">
        <v>1213.4588000000001</v>
      </c>
      <c r="O636" s="508"/>
      <c r="P636" s="495">
        <v>1252.4964</v>
      </c>
      <c r="Q636" s="495">
        <v>1213.4588000000001</v>
      </c>
      <c r="R636" s="495">
        <v>1194.6690000000001</v>
      </c>
      <c r="S636" s="495">
        <v>1079.1771000000001</v>
      </c>
      <c r="T636" s="495">
        <v>1174.0247999999999</v>
      </c>
      <c r="U636" s="500"/>
      <c r="V636" s="500"/>
      <c r="W636" s="500"/>
      <c r="X636" s="500"/>
      <c r="Y636" s="500"/>
      <c r="Z636" s="500"/>
      <c r="AA636" s="500"/>
      <c r="AB636" s="500"/>
      <c r="AC636" s="500"/>
      <c r="AD636" s="500"/>
      <c r="AE636" s="500"/>
      <c r="AF636" s="500"/>
      <c r="AG636" s="500"/>
      <c r="AH636" s="500"/>
    </row>
    <row r="637" spans="1:34" s="501" customFormat="1" ht="14.1" customHeight="1">
      <c r="A637" s="427"/>
      <c r="B637" s="489" t="s">
        <v>13646</v>
      </c>
      <c r="C637" s="465"/>
      <c r="D637" s="428" t="s">
        <v>13647</v>
      </c>
      <c r="E637" s="15"/>
      <c r="F637" s="495">
        <f t="shared" si="30"/>
        <v>1250.4489000000001</v>
      </c>
      <c r="G637" s="495">
        <v>1250.4489000000001</v>
      </c>
      <c r="H637" s="495">
        <v>1252.454</v>
      </c>
      <c r="I637" s="495">
        <v>1245.9368999999999</v>
      </c>
      <c r="J637" s="495">
        <v>1252.3887</v>
      </c>
      <c r="K637" s="495">
        <v>1209.8918000000001</v>
      </c>
      <c r="L637" s="495">
        <v>1210.9218000000001</v>
      </c>
      <c r="M637" s="495">
        <v>1207.7284</v>
      </c>
      <c r="N637" s="495">
        <v>1213.2146</v>
      </c>
      <c r="O637" s="508"/>
      <c r="P637" s="495">
        <v>1252.3887</v>
      </c>
      <c r="Q637" s="495">
        <v>1213.2146</v>
      </c>
      <c r="R637" s="495">
        <v>1194.3842</v>
      </c>
      <c r="S637" s="495">
        <v>1078.7737999999999</v>
      </c>
      <c r="T637" s="495">
        <v>1173.5027</v>
      </c>
      <c r="U637" s="500"/>
      <c r="V637" s="500"/>
      <c r="W637" s="500"/>
      <c r="X637" s="500"/>
      <c r="Y637" s="500"/>
      <c r="Z637" s="500"/>
      <c r="AA637" s="500"/>
      <c r="AB637" s="500"/>
      <c r="AC637" s="500"/>
      <c r="AD637" s="500"/>
      <c r="AE637" s="500"/>
      <c r="AF637" s="500"/>
      <c r="AG637" s="500"/>
      <c r="AH637" s="500"/>
    </row>
    <row r="638" spans="1:34" s="501" customFormat="1" ht="14.1" customHeight="1">
      <c r="A638" s="427"/>
      <c r="B638" s="489" t="s">
        <v>13648</v>
      </c>
      <c r="C638" s="465"/>
      <c r="D638" s="428" t="s">
        <v>13649</v>
      </c>
      <c r="E638" s="15"/>
      <c r="F638" s="495">
        <f t="shared" si="30"/>
        <v>50.474299999999999</v>
      </c>
      <c r="G638" s="495">
        <v>50.474299999999999</v>
      </c>
      <c r="H638" s="495">
        <v>57.813200000000002</v>
      </c>
      <c r="I638" s="495">
        <v>59.7682</v>
      </c>
      <c r="J638" s="495">
        <v>54.325899999999997</v>
      </c>
      <c r="K638" s="495">
        <v>54.981999999999999</v>
      </c>
      <c r="L638" s="495">
        <v>57.845500000000001</v>
      </c>
      <c r="M638" s="495">
        <v>61.587200000000003</v>
      </c>
      <c r="N638" s="495">
        <v>46.703200000000002</v>
      </c>
      <c r="O638" s="508"/>
      <c r="P638" s="495">
        <v>54.325899999999997</v>
      </c>
      <c r="Q638" s="495">
        <v>46.703200000000002</v>
      </c>
      <c r="R638" s="495">
        <v>55.555</v>
      </c>
      <c r="S638" s="495">
        <v>55.261800000000001</v>
      </c>
      <c r="T638" s="495">
        <v>52.192399999999999</v>
      </c>
      <c r="U638" s="500"/>
      <c r="V638" s="500"/>
      <c r="W638" s="500"/>
      <c r="X638" s="500"/>
      <c r="Y638" s="500"/>
      <c r="Z638" s="500"/>
      <c r="AA638" s="500"/>
      <c r="AB638" s="500"/>
      <c r="AC638" s="500"/>
      <c r="AD638" s="500"/>
      <c r="AE638" s="500"/>
      <c r="AF638" s="500"/>
      <c r="AG638" s="500"/>
      <c r="AH638" s="500"/>
    </row>
    <row r="639" spans="1:34" s="501" customFormat="1" ht="14.1" customHeight="1">
      <c r="A639" s="427"/>
      <c r="B639" s="489" t="s">
        <v>13650</v>
      </c>
      <c r="C639" s="465"/>
      <c r="D639" s="510" t="s">
        <v>13651</v>
      </c>
      <c r="E639" s="491"/>
      <c r="F639" s="492">
        <f t="shared" si="30"/>
        <v>50.237000000000002</v>
      </c>
      <c r="G639" s="492">
        <v>50.237000000000002</v>
      </c>
      <c r="H639" s="492">
        <v>50.247</v>
      </c>
      <c r="I639" s="492">
        <v>4387.241</v>
      </c>
      <c r="J639" s="492">
        <v>1805.14</v>
      </c>
      <c r="K639" s="492">
        <v>625.49300000000005</v>
      </c>
      <c r="L639" s="492">
        <v>246.637</v>
      </c>
      <c r="M639" s="492">
        <v>1613.9459999999999</v>
      </c>
      <c r="N639" s="493">
        <v>1771.171</v>
      </c>
      <c r="O639" s="511"/>
      <c r="P639" s="492">
        <v>1805.14</v>
      </c>
      <c r="Q639" s="492">
        <v>1771.171</v>
      </c>
      <c r="R639" s="492">
        <v>6372.4179999999997</v>
      </c>
      <c r="S639" s="492">
        <v>1715.5350000000001</v>
      </c>
      <c r="T639" s="492">
        <v>5373.2809999999999</v>
      </c>
      <c r="U639" s="512"/>
      <c r="V639" s="512"/>
      <c r="W639" s="512"/>
      <c r="X639" s="512"/>
      <c r="Y639" s="512"/>
      <c r="Z639" s="512"/>
      <c r="AA639" s="512"/>
      <c r="AB639" s="512"/>
      <c r="AC639" s="512"/>
      <c r="AD639" s="512"/>
      <c r="AE639" s="512"/>
      <c r="AF639" s="512"/>
      <c r="AG639" s="512"/>
      <c r="AH639" s="512"/>
    </row>
    <row r="640" spans="1:34" s="501" customFormat="1" ht="14.1" customHeight="1">
      <c r="A640" s="427"/>
      <c r="B640" s="489" t="s">
        <v>13652</v>
      </c>
      <c r="C640" s="465"/>
      <c r="D640" s="510" t="s">
        <v>13653</v>
      </c>
      <c r="E640" s="491"/>
      <c r="F640" s="492">
        <v>0</v>
      </c>
      <c r="G640" s="492">
        <v>2377.0176000000001</v>
      </c>
      <c r="H640" s="492">
        <v>2377.0176000000001</v>
      </c>
      <c r="I640" s="492">
        <v>2377.0176000000001</v>
      </c>
      <c r="J640" s="492">
        <v>2.0000000000000001E-4</v>
      </c>
      <c r="K640" s="492">
        <v>2.0000000000000001E-4</v>
      </c>
      <c r="L640" s="492">
        <v>2.0000000000000001E-4</v>
      </c>
      <c r="M640" s="492">
        <v>2.0000000000000001E-4</v>
      </c>
      <c r="N640" s="493">
        <v>2.0000000000000001E-4</v>
      </c>
      <c r="O640" s="511"/>
      <c r="P640" s="492">
        <v>2.0000000000000001E-4</v>
      </c>
      <c r="Q640" s="492">
        <v>2.0000000000000001E-4</v>
      </c>
      <c r="R640" s="492">
        <v>2966.3996000000002</v>
      </c>
      <c r="S640" s="492">
        <v>1E-4</v>
      </c>
      <c r="T640" s="492">
        <v>3026.4067</v>
      </c>
      <c r="U640" s="512"/>
      <c r="V640" s="512"/>
      <c r="W640" s="512"/>
      <c r="X640" s="512"/>
      <c r="Y640" s="512"/>
      <c r="Z640" s="512"/>
      <c r="AA640" s="512"/>
      <c r="AB640" s="512"/>
      <c r="AC640" s="512"/>
      <c r="AD640" s="512"/>
      <c r="AE640" s="512"/>
      <c r="AF640" s="512"/>
      <c r="AG640" s="512"/>
      <c r="AH640" s="512"/>
    </row>
    <row r="641" spans="1:34" s="501" customFormat="1" ht="14.1" customHeight="1">
      <c r="A641" s="427"/>
      <c r="B641" s="489" t="s">
        <v>13654</v>
      </c>
      <c r="C641" s="465"/>
      <c r="D641" s="510" t="s">
        <v>13655</v>
      </c>
      <c r="E641" s="491"/>
      <c r="F641" s="492">
        <f t="shared" si="30"/>
        <v>7462.8723</v>
      </c>
      <c r="G641" s="492">
        <v>7462.8723</v>
      </c>
      <c r="H641" s="492">
        <v>7464.2853999999998</v>
      </c>
      <c r="I641" s="492">
        <v>7465.6985999999997</v>
      </c>
      <c r="J641" s="492">
        <v>7460.7501000000002</v>
      </c>
      <c r="K641" s="492">
        <v>7462.1632</v>
      </c>
      <c r="L641" s="492">
        <v>7463.5762999999997</v>
      </c>
      <c r="M641" s="492">
        <v>7464.9894999999997</v>
      </c>
      <c r="N641" s="493">
        <v>7460.1171000000004</v>
      </c>
      <c r="O641" s="511"/>
      <c r="P641" s="492">
        <v>7460.7501000000002</v>
      </c>
      <c r="Q641" s="492">
        <v>7460.1171000000004</v>
      </c>
      <c r="R641" s="492">
        <v>7459.7268999999997</v>
      </c>
      <c r="S641" s="492">
        <v>7460.7377999999999</v>
      </c>
      <c r="T641" s="492">
        <v>7462.0892999999996</v>
      </c>
      <c r="U641" s="512"/>
      <c r="V641" s="512"/>
      <c r="W641" s="512"/>
      <c r="X641" s="512"/>
      <c r="Y641" s="512"/>
      <c r="Z641" s="512"/>
      <c r="AA641" s="512"/>
      <c r="AB641" s="512"/>
      <c r="AC641" s="512"/>
      <c r="AD641" s="512"/>
      <c r="AE641" s="512"/>
      <c r="AF641" s="512"/>
      <c r="AG641" s="512"/>
      <c r="AH641" s="512"/>
    </row>
    <row r="642" spans="1:34" s="501" customFormat="1" ht="14.1" customHeight="1">
      <c r="A642" s="427"/>
      <c r="B642" s="489" t="s">
        <v>13656</v>
      </c>
      <c r="C642" s="465"/>
      <c r="D642" s="510" t="s">
        <v>13657</v>
      </c>
      <c r="E642" s="491"/>
      <c r="F642" s="492">
        <f t="shared" si="30"/>
        <v>10812.225</v>
      </c>
      <c r="G642" s="492">
        <v>10812.225</v>
      </c>
      <c r="H642" s="492">
        <v>3172.1909999999998</v>
      </c>
      <c r="I642" s="492">
        <v>2058.942</v>
      </c>
      <c r="J642" s="492">
        <v>2332.4699999999998</v>
      </c>
      <c r="K642" s="492">
        <v>8630.607</v>
      </c>
      <c r="L642" s="492">
        <v>6255.1040000000003</v>
      </c>
      <c r="M642" s="492">
        <v>2045.2360000000001</v>
      </c>
      <c r="N642" s="493">
        <v>4158.7380000000003</v>
      </c>
      <c r="O642" s="508"/>
      <c r="P642" s="492">
        <v>2332.4699999999998</v>
      </c>
      <c r="Q642" s="492">
        <v>4158.7380000000003</v>
      </c>
      <c r="R642" s="492">
        <v>2000</v>
      </c>
      <c r="S642" s="492">
        <v>2067.9340000000002</v>
      </c>
      <c r="T642" s="492">
        <v>560.68899999999996</v>
      </c>
      <c r="U642" s="500"/>
      <c r="V642" s="500"/>
      <c r="W642" s="500"/>
      <c r="X642" s="500"/>
      <c r="Y642" s="500"/>
      <c r="Z642" s="500"/>
      <c r="AA642" s="500"/>
      <c r="AB642" s="500"/>
      <c r="AC642" s="500"/>
      <c r="AD642" s="500"/>
      <c r="AE642" s="500"/>
      <c r="AF642" s="500"/>
      <c r="AG642" s="500"/>
      <c r="AH642" s="500"/>
    </row>
    <row r="643" spans="1:34" s="501" customFormat="1" ht="14.1" customHeight="1">
      <c r="A643" s="427"/>
      <c r="B643" s="489" t="s">
        <v>13658</v>
      </c>
      <c r="C643" s="465"/>
      <c r="D643" s="510" t="s">
        <v>13659</v>
      </c>
      <c r="E643" s="491"/>
      <c r="F643" s="492">
        <f>G643</f>
        <v>0</v>
      </c>
      <c r="G643" s="492">
        <v>0</v>
      </c>
      <c r="H643" s="492">
        <v>0</v>
      </c>
      <c r="I643" s="492">
        <v>0</v>
      </c>
      <c r="J643" s="492">
        <v>0</v>
      </c>
      <c r="K643" s="492">
        <v>0</v>
      </c>
      <c r="L643" s="492">
        <v>0</v>
      </c>
      <c r="M643" s="492">
        <v>0</v>
      </c>
      <c r="N643" s="493">
        <v>0</v>
      </c>
      <c r="O643" s="508"/>
      <c r="P643" s="492">
        <v>0</v>
      </c>
      <c r="Q643" s="492">
        <v>0</v>
      </c>
      <c r="R643" s="492">
        <v>0</v>
      </c>
      <c r="S643" s="492">
        <v>4000</v>
      </c>
      <c r="T643" s="492">
        <v>4004.8789999999999</v>
      </c>
      <c r="U643" s="500"/>
      <c r="V643" s="500"/>
      <c r="W643" s="500"/>
      <c r="X643" s="500"/>
      <c r="Y643" s="500"/>
      <c r="Z643" s="500"/>
      <c r="AA643" s="500"/>
      <c r="AB643" s="500"/>
      <c r="AC643" s="500"/>
      <c r="AD643" s="500"/>
      <c r="AE643" s="500"/>
      <c r="AF643" s="500"/>
      <c r="AG643" s="500"/>
      <c r="AH643" s="500"/>
    </row>
    <row r="644" spans="1:34" s="501" customFormat="1" ht="14.1" customHeight="1">
      <c r="A644" s="427"/>
      <c r="B644" s="489" t="s">
        <v>13660</v>
      </c>
      <c r="C644" s="465"/>
      <c r="D644" s="510" t="s">
        <v>13661</v>
      </c>
      <c r="E644" s="491"/>
      <c r="F644" s="492">
        <f>G644</f>
        <v>11108.243399999999</v>
      </c>
      <c r="G644" s="492">
        <v>11108.243399999999</v>
      </c>
      <c r="H644" s="492">
        <v>11310.633</v>
      </c>
      <c r="I644" s="492">
        <v>10644.499400000001</v>
      </c>
      <c r="J644" s="492">
        <v>9136.6074000000008</v>
      </c>
      <c r="K644" s="492">
        <v>9227.2050999999992</v>
      </c>
      <c r="L644" s="492">
        <v>8937.51</v>
      </c>
      <c r="M644" s="492">
        <v>8295.4968000000008</v>
      </c>
      <c r="N644" s="493">
        <v>10148.7081</v>
      </c>
      <c r="O644" s="508"/>
      <c r="P644" s="492">
        <v>9136.6074000000008</v>
      </c>
      <c r="Q644" s="492">
        <v>10148.7081</v>
      </c>
      <c r="R644" s="492">
        <v>7148.0604999999996</v>
      </c>
      <c r="S644" s="492">
        <v>9969.6910000000007</v>
      </c>
      <c r="T644" s="492">
        <v>3952.8395</v>
      </c>
      <c r="U644" s="500"/>
      <c r="V644" s="500"/>
      <c r="W644" s="500"/>
      <c r="X644" s="500"/>
      <c r="Y644" s="500"/>
      <c r="Z644" s="500"/>
      <c r="AA644" s="500"/>
      <c r="AB644" s="500"/>
      <c r="AC644" s="500"/>
      <c r="AD644" s="500"/>
      <c r="AE644" s="500"/>
      <c r="AF644" s="500"/>
      <c r="AG644" s="500"/>
      <c r="AH644" s="500"/>
    </row>
    <row r="645" spans="1:34" s="501" customFormat="1" ht="14.1" customHeight="1">
      <c r="A645" s="427"/>
      <c r="B645" s="489" t="s">
        <v>13662</v>
      </c>
      <c r="C645" s="465"/>
      <c r="D645" s="510" t="s">
        <v>13663</v>
      </c>
      <c r="E645" s="491"/>
      <c r="F645" s="492">
        <f>G645</f>
        <v>4045.7471999999998</v>
      </c>
      <c r="G645" s="492">
        <v>4045.7471999999998</v>
      </c>
      <c r="H645" s="492">
        <v>4030.0974000000001</v>
      </c>
      <c r="I645" s="492">
        <v>4016.3634000000002</v>
      </c>
      <c r="J645" s="492">
        <v>4086.2689999999998</v>
      </c>
      <c r="K645" s="492">
        <v>3812.5457999999999</v>
      </c>
      <c r="L645" s="492">
        <v>3779.8487</v>
      </c>
      <c r="M645" s="492">
        <v>3831.9050999999999</v>
      </c>
      <c r="N645" s="493">
        <v>3831.9050999999999</v>
      </c>
      <c r="O645" s="508"/>
      <c r="P645" s="492">
        <v>4086.2689999999998</v>
      </c>
      <c r="Q645" s="492">
        <v>3831.9050999999999</v>
      </c>
      <c r="R645" s="492">
        <v>3556.0799000000002</v>
      </c>
      <c r="S645" s="492">
        <v>3103.5994999999998</v>
      </c>
      <c r="T645" s="492">
        <v>2978.3515000000002</v>
      </c>
      <c r="U645" s="500"/>
      <c r="V645" s="500"/>
      <c r="W645" s="500"/>
      <c r="X645" s="500"/>
      <c r="Y645" s="500"/>
      <c r="Z645" s="500"/>
      <c r="AA645" s="500"/>
      <c r="AB645" s="500"/>
      <c r="AC645" s="500"/>
      <c r="AD645" s="500"/>
      <c r="AE645" s="500"/>
      <c r="AF645" s="500"/>
      <c r="AG645" s="500"/>
      <c r="AH645" s="500"/>
    </row>
    <row r="646" spans="1:34" s="15" customFormat="1" ht="14.1" customHeight="1">
      <c r="A646" s="427"/>
      <c r="F646" s="464"/>
      <c r="H646" s="464"/>
      <c r="I646" s="464"/>
      <c r="J646" s="464"/>
      <c r="K646" s="464"/>
      <c r="L646" s="464"/>
      <c r="M646" s="464"/>
      <c r="N646" s="464"/>
    </row>
    <row r="647" spans="1:34" s="15" customFormat="1" ht="14.1" customHeight="1">
      <c r="A647" s="427"/>
      <c r="F647" s="464"/>
      <c r="G647" s="513"/>
      <c r="H647" s="464"/>
      <c r="I647" s="464"/>
      <c r="J647" s="464"/>
      <c r="K647" s="464"/>
      <c r="L647" s="464"/>
      <c r="M647" s="464"/>
      <c r="N647" s="464"/>
      <c r="P647" s="507"/>
    </row>
    <row r="648" spans="1:34" s="15" customFormat="1" ht="14.1" customHeight="1">
      <c r="A648" s="427"/>
      <c r="B648" s="465"/>
      <c r="C648" s="465"/>
      <c r="D648" s="484" t="s">
        <v>13664</v>
      </c>
      <c r="E648" s="485"/>
      <c r="F648" s="486" t="s">
        <v>13586</v>
      </c>
      <c r="G648" s="487" t="e">
        <v>#NAME?</v>
      </c>
      <c r="H648" s="486" t="s">
        <v>13575</v>
      </c>
      <c r="I648" s="486" t="s">
        <v>13576</v>
      </c>
      <c r="J648" s="486" t="s">
        <v>13577</v>
      </c>
      <c r="K648" s="486" t="s">
        <v>13578</v>
      </c>
      <c r="L648" s="486" t="s">
        <v>13579</v>
      </c>
      <c r="M648" s="486" t="s">
        <v>13580</v>
      </c>
      <c r="N648" s="486" t="s">
        <v>13581</v>
      </c>
      <c r="O648" s="488"/>
      <c r="P648" s="487" t="e">
        <v>#NAME?</v>
      </c>
      <c r="Q648" s="486" t="s">
        <v>13587</v>
      </c>
      <c r="R648" s="486" t="s">
        <v>13588</v>
      </c>
      <c r="S648" s="486" t="s">
        <v>13589</v>
      </c>
      <c r="T648" s="486" t="s">
        <v>13590</v>
      </c>
      <c r="U648" s="488"/>
      <c r="V648" s="488"/>
      <c r="W648" s="488"/>
      <c r="X648" s="488"/>
      <c r="Y648" s="488"/>
      <c r="Z648" s="488"/>
      <c r="AA648" s="488"/>
      <c r="AB648" s="488"/>
      <c r="AC648" s="488"/>
      <c r="AD648" s="488"/>
      <c r="AE648" s="488"/>
      <c r="AF648" s="488"/>
      <c r="AG648" s="488"/>
      <c r="AH648" s="488"/>
    </row>
    <row r="649" spans="1:34" s="15" customFormat="1" ht="14.1" customHeight="1">
      <c r="A649" s="427"/>
      <c r="B649" s="489" t="s">
        <v>13665</v>
      </c>
      <c r="C649" s="489" t="s">
        <v>13666</v>
      </c>
      <c r="D649" s="428" t="s">
        <v>13611</v>
      </c>
      <c r="F649" s="495" t="str">
        <f ca="1">IF(ISNUMBER(_xll.BDP(D596, C649,"EQY_CONSOLIDATED="&amp;E609)),_xll.BDP(D596, C649,"EQY_CONSOLIDATED="&amp;E609), "-")</f>
        <v>-</v>
      </c>
      <c r="G649" s="495">
        <v>-64.168899999999994</v>
      </c>
      <c r="H649" s="495">
        <v>207.08009999999999</v>
      </c>
      <c r="I649" s="495">
        <v>-206.64279999999999</v>
      </c>
      <c r="J649" s="495">
        <v>856.0385</v>
      </c>
      <c r="K649" s="495">
        <v>-33.9024</v>
      </c>
      <c r="L649" s="495">
        <v>100.6562</v>
      </c>
      <c r="M649" s="495">
        <v>-175.87799999999999</v>
      </c>
      <c r="N649" s="495">
        <v>-169.8092</v>
      </c>
      <c r="O649" s="508"/>
      <c r="P649" s="495">
        <v>746.91430000000003</v>
      </c>
      <c r="Q649" s="495">
        <v>803.09640000000002</v>
      </c>
      <c r="R649" s="495">
        <v>4213.7678999999998</v>
      </c>
      <c r="S649" s="495">
        <v>-2791.1954000000001</v>
      </c>
      <c r="T649" s="495">
        <v>2270.3584000000001</v>
      </c>
      <c r="U649" s="496"/>
      <c r="V649" s="496"/>
      <c r="W649" s="496"/>
      <c r="X649" s="496"/>
      <c r="Y649" s="496"/>
      <c r="Z649" s="496"/>
      <c r="AA649" s="496"/>
      <c r="AB649" s="496"/>
      <c r="AC649" s="496"/>
      <c r="AD649" s="496"/>
      <c r="AE649" s="496"/>
      <c r="AF649" s="496"/>
      <c r="AG649" s="496"/>
      <c r="AH649" s="496"/>
    </row>
    <row r="650" spans="1:34" s="15" customFormat="1" ht="14.1" customHeight="1">
      <c r="A650" s="427"/>
      <c r="B650" s="489" t="s">
        <v>13667</v>
      </c>
      <c r="C650" s="489" t="s">
        <v>13668</v>
      </c>
      <c r="D650" s="490" t="s">
        <v>13669</v>
      </c>
      <c r="E650" s="491"/>
      <c r="F650" s="492" t="str">
        <f ca="1">IF(ISNUMBER(_xll.BDP(D596, C650,"EQY_CONSOLIDATED="&amp;E609)),_xll.BDP(D596, C650,"EQY_CONSOLIDATED="&amp;E609), "-")</f>
        <v>-</v>
      </c>
      <c r="G650" s="492">
        <v>31.172999999999998</v>
      </c>
      <c r="H650" s="492">
        <v>30.454000000000001</v>
      </c>
      <c r="I650" s="492">
        <v>30.698</v>
      </c>
      <c r="J650" s="492">
        <v>47.476999999999997</v>
      </c>
      <c r="K650" s="492">
        <v>47.411000000000001</v>
      </c>
      <c r="L650" s="492">
        <v>47.067999999999998</v>
      </c>
      <c r="M650" s="492">
        <v>47.356999999999999</v>
      </c>
      <c r="N650" s="493">
        <v>46.838999999999999</v>
      </c>
      <c r="O650" s="514"/>
      <c r="P650" s="492">
        <v>189.31299999999999</v>
      </c>
      <c r="Q650" s="492">
        <v>178.79499999999999</v>
      </c>
      <c r="R650" s="492">
        <v>183.28</v>
      </c>
      <c r="S650" s="492">
        <v>182.98</v>
      </c>
      <c r="T650" s="492">
        <v>329.904</v>
      </c>
      <c r="U650" s="496"/>
      <c r="V650" s="496"/>
      <c r="W650" s="496"/>
      <c r="X650" s="496"/>
      <c r="Y650" s="496"/>
      <c r="Z650" s="496"/>
      <c r="AA650" s="496"/>
      <c r="AB650" s="496"/>
      <c r="AC650" s="496"/>
      <c r="AD650" s="496"/>
      <c r="AE650" s="496"/>
      <c r="AF650" s="496"/>
      <c r="AG650" s="496"/>
      <c r="AH650" s="496"/>
    </row>
    <row r="651" spans="1:34" s="15" customFormat="1" ht="14.1" customHeight="1">
      <c r="A651" s="427"/>
      <c r="B651" s="489" t="s">
        <v>13670</v>
      </c>
      <c r="C651" s="489" t="s">
        <v>13671</v>
      </c>
      <c r="D651" s="428" t="s">
        <v>13672</v>
      </c>
      <c r="F651" s="495" t="str">
        <f ca="1">IF(ISNUMBER(_xll.BDP(D596, C651,"EQY_CONSOLIDATED="&amp;E609)),_xll.BDP(D596, C651,"EQY_CONSOLIDATED="&amp;E609), "-")</f>
        <v>-</v>
      </c>
      <c r="G651" s="495">
        <v>91.674400000000006</v>
      </c>
      <c r="H651" s="495">
        <v>38.747799999999998</v>
      </c>
      <c r="I651" s="495">
        <v>-409.7731</v>
      </c>
      <c r="J651" s="495">
        <v>898.90790000000004</v>
      </c>
      <c r="K651" s="495">
        <v>-44.082799999999999</v>
      </c>
      <c r="L651" s="495">
        <v>399.95890000000003</v>
      </c>
      <c r="M651" s="495">
        <v>64.5197</v>
      </c>
      <c r="N651" s="495">
        <v>270.32139999999998</v>
      </c>
      <c r="O651" s="508"/>
      <c r="P651" s="495">
        <v>1319.3036</v>
      </c>
      <c r="Q651" s="495">
        <v>497.00009999999997</v>
      </c>
      <c r="R651" s="495">
        <v>296.74509999999998</v>
      </c>
      <c r="S651" s="495">
        <v>-3154.9634999999998</v>
      </c>
      <c r="T651" s="495">
        <v>14380.9071</v>
      </c>
      <c r="U651" s="496"/>
      <c r="V651" s="496"/>
      <c r="W651" s="496"/>
      <c r="X651" s="496"/>
      <c r="Y651" s="496"/>
      <c r="Z651" s="496"/>
      <c r="AA651" s="496"/>
      <c r="AB651" s="496"/>
      <c r="AC651" s="496"/>
      <c r="AD651" s="496"/>
      <c r="AE651" s="496"/>
      <c r="AF651" s="496"/>
      <c r="AG651" s="496"/>
      <c r="AH651" s="496"/>
    </row>
    <row r="652" spans="1:34" s="15" customFormat="1" ht="14.1" customHeight="1">
      <c r="A652" s="427"/>
      <c r="B652" s="489" t="s">
        <v>13673</v>
      </c>
      <c r="C652" s="489" t="s">
        <v>13674</v>
      </c>
      <c r="D652" s="428" t="s">
        <v>13675</v>
      </c>
      <c r="F652" s="495" t="str">
        <f ca="1">IF(ISNUMBER(_xll.BDP(D596, C652,"EQY_CONSOLIDATED="&amp;E609)),_xll.BDP(D596, C652,"EQY_CONSOLIDATED="&amp;E609), "-")</f>
        <v>-</v>
      </c>
      <c r="G652" s="495">
        <v>-8384.8405000000002</v>
      </c>
      <c r="H652" s="495">
        <v>-7072.9471999999996</v>
      </c>
      <c r="I652" s="495">
        <v>3037.6215999999999</v>
      </c>
      <c r="J652" s="495">
        <v>7503.3652000000002</v>
      </c>
      <c r="K652" s="495">
        <v>-1851.2362000000001</v>
      </c>
      <c r="L652" s="495">
        <v>-5534.2204000000002</v>
      </c>
      <c r="M652" s="495">
        <v>2167.2420000000002</v>
      </c>
      <c r="N652" s="495">
        <v>6871.8338999999996</v>
      </c>
      <c r="O652" s="508"/>
      <c r="P652" s="495">
        <v>2285.1505999999999</v>
      </c>
      <c r="Q652" s="495">
        <v>-5647.4627</v>
      </c>
      <c r="R652" s="495">
        <v>9876.3359999999993</v>
      </c>
      <c r="S652" s="495">
        <v>-4449.8471</v>
      </c>
      <c r="T652" s="495">
        <v>7669.8428000000004</v>
      </c>
      <c r="U652" s="496"/>
      <c r="V652" s="496"/>
      <c r="W652" s="496"/>
      <c r="X652" s="496"/>
      <c r="Y652" s="496"/>
      <c r="Z652" s="496"/>
      <c r="AA652" s="496"/>
      <c r="AB652" s="496"/>
      <c r="AC652" s="496"/>
      <c r="AD652" s="496"/>
      <c r="AE652" s="496"/>
      <c r="AF652" s="496"/>
      <c r="AG652" s="496"/>
      <c r="AH652" s="496"/>
    </row>
    <row r="653" spans="1:34" s="15" customFormat="1" ht="14.1" customHeight="1">
      <c r="A653" s="427"/>
      <c r="B653" s="489" t="s">
        <v>13676</v>
      </c>
      <c r="C653" s="489" t="s">
        <v>13677</v>
      </c>
      <c r="D653" s="428" t="s">
        <v>13678</v>
      </c>
      <c r="F653" s="495" t="str">
        <f ca="1">IF(ISNUMBER(_xll.BDP(D596, C653,"EQY_CONSOLIDATED="&amp;E609)),_xll.BDP(D596, C653,"EQY_CONSOLIDATED="&amp;E609), "-")</f>
        <v>-</v>
      </c>
      <c r="G653" s="495">
        <v>0</v>
      </c>
      <c r="H653" s="495">
        <v>-35.198300000000003</v>
      </c>
      <c r="I653" s="495">
        <v>0</v>
      </c>
      <c r="J653" s="495">
        <v>-0.72419999999999995</v>
      </c>
      <c r="K653" s="495">
        <v>-33.002699999999997</v>
      </c>
      <c r="L653" s="495">
        <v>0</v>
      </c>
      <c r="M653" s="495">
        <v>0</v>
      </c>
      <c r="N653" s="495">
        <v>-88.980599999999995</v>
      </c>
      <c r="O653" s="508"/>
      <c r="P653" s="495">
        <v>-33.726900000000001</v>
      </c>
      <c r="Q653" s="495">
        <v>-123.86060000000001</v>
      </c>
      <c r="R653" s="495">
        <v>-316.16719999999998</v>
      </c>
      <c r="S653" s="495">
        <v>-25.0139</v>
      </c>
      <c r="T653" s="495">
        <v>-36.507899999999999</v>
      </c>
      <c r="U653" s="496"/>
      <c r="V653" s="496"/>
      <c r="W653" s="496"/>
      <c r="X653" s="496"/>
      <c r="Y653" s="496"/>
      <c r="Z653" s="496"/>
      <c r="AA653" s="496"/>
      <c r="AB653" s="496"/>
      <c r="AC653" s="496"/>
      <c r="AD653" s="496"/>
      <c r="AE653" s="496"/>
      <c r="AF653" s="496"/>
      <c r="AG653" s="496"/>
      <c r="AH653" s="496"/>
    </row>
    <row r="654" spans="1:34" s="15" customFormat="1" ht="14.1" customHeight="1">
      <c r="A654" s="427"/>
      <c r="B654" s="489" t="s">
        <v>13679</v>
      </c>
      <c r="C654" s="489" t="s">
        <v>13680</v>
      </c>
      <c r="D654" s="428" t="s">
        <v>13681</v>
      </c>
      <c r="F654" s="495" t="str">
        <f ca="1">IF(ISNUMBER(_xll.BDP(D596, C654,"EQY_CONSOLIDATED="&amp;E609)),_xll.BDP(D596, C654,"EQY_CONSOLIDATED="&amp;E609), "-")</f>
        <v>-</v>
      </c>
      <c r="G654" s="495">
        <v>745.95820000000003</v>
      </c>
      <c r="H654" s="495">
        <v>1620.1355000000001</v>
      </c>
      <c r="I654" s="495">
        <v>-179.6276</v>
      </c>
      <c r="J654" s="495">
        <v>-18.444600000000001</v>
      </c>
      <c r="K654" s="495">
        <v>-122.42619999999999</v>
      </c>
      <c r="L654" s="495">
        <v>-76.213099999999997</v>
      </c>
      <c r="M654" s="495">
        <v>-210.44059999999999</v>
      </c>
      <c r="N654" s="495">
        <v>-64.671199999999999</v>
      </c>
      <c r="O654" s="508"/>
      <c r="P654" s="495">
        <v>-427.52460000000002</v>
      </c>
      <c r="Q654" s="495">
        <v>-497.54669999999999</v>
      </c>
      <c r="R654" s="495">
        <v>-890.2079</v>
      </c>
      <c r="S654" s="495">
        <v>-376.51690000000002</v>
      </c>
      <c r="T654" s="495">
        <v>-745.71130000000005</v>
      </c>
      <c r="U654" s="496"/>
      <c r="V654" s="496"/>
      <c r="W654" s="496"/>
      <c r="X654" s="496"/>
      <c r="Y654" s="496"/>
      <c r="Z654" s="496"/>
      <c r="AA654" s="496"/>
      <c r="AB654" s="496"/>
      <c r="AC654" s="496"/>
      <c r="AD654" s="496"/>
      <c r="AE654" s="496"/>
      <c r="AF654" s="496"/>
      <c r="AG654" s="496"/>
      <c r="AH654" s="496"/>
    </row>
    <row r="655" spans="1:34" s="516" customFormat="1" ht="14.1" customHeight="1">
      <c r="A655" s="427"/>
      <c r="B655" s="489" t="s">
        <v>13682</v>
      </c>
      <c r="C655" s="489" t="s">
        <v>13683</v>
      </c>
      <c r="D655" s="428" t="s">
        <v>13684</v>
      </c>
      <c r="E655" s="15"/>
      <c r="F655" s="495" t="str">
        <f ca="1">IF(ISNUMBER(_xll.BDP(D596, C655,"EQY_CONSOLIDATED="&amp;E609)),_xll.BDP(D596, C655,"EQY_CONSOLIDATED="&amp;E609), "-")</f>
        <v>-</v>
      </c>
      <c r="G655" s="495">
        <v>7638.8725999999997</v>
      </c>
      <c r="H655" s="495">
        <v>1115.8185000000001</v>
      </c>
      <c r="I655" s="495">
        <v>-275.8938</v>
      </c>
      <c r="J655" s="495">
        <v>-6305.2748000000001</v>
      </c>
      <c r="K655" s="495">
        <v>2352.5189999999998</v>
      </c>
      <c r="L655" s="495">
        <v>4243.1237000000001</v>
      </c>
      <c r="M655" s="495">
        <v>-2114.0261999999998</v>
      </c>
      <c r="N655" s="495">
        <v>-5128.2308999999996</v>
      </c>
      <c r="O655" s="508"/>
      <c r="P655" s="495">
        <v>-1823.6583000000001</v>
      </c>
      <c r="Q655" s="495">
        <v>1536.9439</v>
      </c>
      <c r="R655" s="495">
        <v>-4322.4273999999996</v>
      </c>
      <c r="S655" s="495">
        <v>1168.6178</v>
      </c>
      <c r="T655" s="495">
        <v>-2281.4034999999999</v>
      </c>
      <c r="U655" s="515"/>
      <c r="V655" s="515"/>
      <c r="W655" s="515"/>
      <c r="X655" s="515"/>
      <c r="Y655" s="515"/>
      <c r="Z655" s="515"/>
      <c r="AA655" s="515"/>
      <c r="AB655" s="515"/>
      <c r="AC655" s="515"/>
      <c r="AD655" s="515"/>
      <c r="AE655" s="515"/>
      <c r="AF655" s="515"/>
      <c r="AG655" s="515"/>
      <c r="AH655" s="515"/>
    </row>
    <row r="656" spans="1:34" s="516" customFormat="1" ht="14.1" customHeight="1">
      <c r="A656" s="427"/>
      <c r="B656" s="489" t="s">
        <v>13685</v>
      </c>
      <c r="C656" s="489" t="s">
        <v>13686</v>
      </c>
      <c r="D656" s="428" t="s">
        <v>13687</v>
      </c>
      <c r="E656" s="15"/>
      <c r="F656" s="495" t="str">
        <f ca="1">IF(ISNUMBER(_xll.BDP(D596, C656,"EQY_CONSOLIDATED="&amp;E609)),_xll.BDP(D596, C656,"EQY_CONSOLIDATED="&amp;E609), "-")</f>
        <v>-</v>
      </c>
      <c r="G656" s="495">
        <v>-9.7000000000000003E-3</v>
      </c>
      <c r="H656" s="495">
        <v>-4336.9931999999999</v>
      </c>
      <c r="I656" s="495">
        <v>2582.1003000000001</v>
      </c>
      <c r="J656" s="495">
        <v>1179.6458</v>
      </c>
      <c r="K656" s="495">
        <v>378.85660000000001</v>
      </c>
      <c r="L656" s="495">
        <v>-1367.3099</v>
      </c>
      <c r="M656" s="495">
        <v>-157.22479999999999</v>
      </c>
      <c r="N656" s="495">
        <v>1678.9318000000001</v>
      </c>
      <c r="O656" s="508"/>
      <c r="P656" s="495">
        <v>33.967700000000001</v>
      </c>
      <c r="Q656" s="495">
        <v>-4608.0654000000004</v>
      </c>
      <c r="R656" s="495">
        <v>4663.7007999999996</v>
      </c>
      <c r="S656" s="495">
        <v>-3657.7462</v>
      </c>
      <c r="T656" s="495">
        <v>4642.7281000000003</v>
      </c>
      <c r="U656" s="515"/>
      <c r="V656" s="515"/>
      <c r="W656" s="515"/>
      <c r="X656" s="515"/>
      <c r="Y656" s="515"/>
      <c r="Z656" s="515"/>
      <c r="AA656" s="515"/>
      <c r="AB656" s="515"/>
      <c r="AC656" s="515"/>
      <c r="AD656" s="515"/>
      <c r="AE656" s="515"/>
      <c r="AF656" s="515"/>
      <c r="AG656" s="515"/>
      <c r="AH656" s="515"/>
    </row>
    <row r="657" spans="1:34" s="516" customFormat="1" ht="14.1" customHeight="1">
      <c r="A657" s="427"/>
      <c r="B657" s="489" t="s">
        <v>13688</v>
      </c>
      <c r="C657" s="489" t="s">
        <v>13689</v>
      </c>
      <c r="D657" s="428" t="s">
        <v>13690</v>
      </c>
      <c r="E657" s="15"/>
      <c r="F657" s="495" t="str">
        <f ca="1">IF(ISNUMBER(_xll.BDP(D596, C657,"EQY_CONSOLIDATED="&amp;E609)),_xll.BDP(D596, C657,"EQY_CONSOLIDATED="&amp;E609), "-")</f>
        <v>-</v>
      </c>
      <c r="G657" s="495">
        <v>-8384.8405000000002</v>
      </c>
      <c r="H657" s="495">
        <v>-7108.1454999999996</v>
      </c>
      <c r="I657" s="495">
        <v>3037.6215999999999</v>
      </c>
      <c r="J657" s="495">
        <v>7502.6409999999996</v>
      </c>
      <c r="K657" s="495">
        <v>-1884.2389000000001</v>
      </c>
      <c r="L657" s="495">
        <v>-5534.2204000000002</v>
      </c>
      <c r="M657" s="495">
        <v>2167.2420000000002</v>
      </c>
      <c r="N657" s="495">
        <v>6782.8532999999998</v>
      </c>
      <c r="O657" s="508"/>
      <c r="P657" s="495">
        <v>2251.4236000000001</v>
      </c>
      <c r="Q657" s="495">
        <v>-5771.3233</v>
      </c>
      <c r="R657" s="495">
        <v>9560.1687999999995</v>
      </c>
      <c r="S657" s="495">
        <v>-4474.8609999999999</v>
      </c>
      <c r="T657" s="495">
        <v>7633.3348999999998</v>
      </c>
      <c r="U657" s="515"/>
      <c r="V657" s="515"/>
      <c r="W657" s="515"/>
      <c r="X657" s="515"/>
      <c r="Y657" s="515"/>
      <c r="Z657" s="515"/>
      <c r="AA657" s="515"/>
      <c r="AB657" s="515"/>
      <c r="AC657" s="515"/>
      <c r="AD657" s="515"/>
      <c r="AE657" s="515"/>
      <c r="AF657" s="515"/>
      <c r="AG657" s="515"/>
      <c r="AH657" s="515"/>
    </row>
    <row r="658" spans="1:34" s="15" customFormat="1" ht="14.1" customHeight="1">
      <c r="A658" s="427"/>
      <c r="B658" s="489" t="s">
        <v>13691</v>
      </c>
      <c r="C658" s="489" t="s">
        <v>13692</v>
      </c>
      <c r="D658" s="428" t="s">
        <v>13693</v>
      </c>
      <c r="F658" s="495" t="str">
        <f ca="1">IF(ISNUMBER(_xll.BDP(D596, C658,"EQY_CONSOLIDATED="&amp;E609)),_xll.BDP(D596, C658,"EQY_CONSOLIDATED="&amp;E609), "-")</f>
        <v>-</v>
      </c>
      <c r="G658" s="495">
        <v>-263.178</v>
      </c>
      <c r="H658" s="495">
        <v>-223.10589999999999</v>
      </c>
      <c r="I658" s="495">
        <v>95.3429</v>
      </c>
      <c r="J658" s="495">
        <v>235.4881</v>
      </c>
      <c r="K658" s="495">
        <v>-59.141300000000001</v>
      </c>
      <c r="L658" s="495">
        <v>-173.7046</v>
      </c>
      <c r="M658" s="495">
        <v>68.024000000000001</v>
      </c>
      <c r="N658" s="495">
        <v>212.89590000000001</v>
      </c>
      <c r="O658" s="508"/>
      <c r="P658" s="495">
        <v>70.666200000000003</v>
      </c>
      <c r="Q658" s="495">
        <v>-180.2713</v>
      </c>
      <c r="R658" s="495">
        <v>298.25060000000002</v>
      </c>
      <c r="S658" s="495">
        <v>-142.2747</v>
      </c>
      <c r="T658" s="495">
        <v>267.1875</v>
      </c>
      <c r="U658" s="500"/>
      <c r="V658" s="500"/>
      <c r="W658" s="500"/>
      <c r="X658" s="500"/>
      <c r="Y658" s="500"/>
      <c r="Z658" s="500"/>
      <c r="AA658" s="500"/>
      <c r="AB658" s="500"/>
      <c r="AC658" s="500"/>
      <c r="AD658" s="500"/>
      <c r="AE658" s="500"/>
      <c r="AF658" s="500"/>
      <c r="AG658" s="500"/>
      <c r="AH658" s="500"/>
    </row>
    <row r="659" spans="1:34" s="15" customFormat="1" ht="14.1" customHeight="1">
      <c r="A659" s="427"/>
      <c r="B659" s="489" t="s">
        <v>13694</v>
      </c>
      <c r="C659" s="489" t="s">
        <v>13694</v>
      </c>
      <c r="D659" s="428" t="s">
        <v>13695</v>
      </c>
      <c r="F659" s="495" t="str">
        <f ca="1">IF(ISNUMBER(_xll.BDP(D596, C659,"EQY_CONSOLIDATED="&amp;E609)),_xll.BDP(D596, C659,"EQY_CONSOLIDATED="&amp;E609), "-")</f>
        <v>-</v>
      </c>
      <c r="G659" s="495">
        <v>-155.4529</v>
      </c>
      <c r="H659" s="495">
        <v>48.583799999999997</v>
      </c>
      <c r="I659" s="495">
        <v>97.985200000000006</v>
      </c>
      <c r="J659" s="495">
        <v>70.666200000000003</v>
      </c>
      <c r="K659" s="495">
        <v>48.073999999999998</v>
      </c>
      <c r="L659" s="495">
        <v>-109.51739999999999</v>
      </c>
      <c r="M659" s="495">
        <v>-194.8245</v>
      </c>
      <c r="N659" s="495">
        <v>-179.82159999999999</v>
      </c>
      <c r="O659" s="508"/>
      <c r="P659" s="495">
        <v>70.666200000000003</v>
      </c>
      <c r="Q659" s="495">
        <v>-180.2713</v>
      </c>
      <c r="R659" s="495">
        <v>298.25060000000002</v>
      </c>
      <c r="S659" s="495">
        <v>-142.2747</v>
      </c>
      <c r="T659" s="495">
        <v>267.1875</v>
      </c>
      <c r="U659" s="500"/>
      <c r="V659" s="500"/>
      <c r="W659" s="500"/>
      <c r="X659" s="500"/>
      <c r="Y659" s="500"/>
      <c r="Z659" s="500"/>
      <c r="AA659" s="500"/>
      <c r="AB659" s="500"/>
      <c r="AC659" s="500"/>
      <c r="AD659" s="500"/>
      <c r="AE659" s="500"/>
      <c r="AF659" s="500"/>
      <c r="AG659" s="500"/>
      <c r="AH659" s="500"/>
    </row>
    <row r="660" spans="1:34" s="15" customFormat="1" ht="14.1" customHeight="1">
      <c r="A660" s="427"/>
      <c r="B660" s="489" t="s">
        <v>13696</v>
      </c>
      <c r="C660" s="489" t="s">
        <v>13697</v>
      </c>
      <c r="D660" s="517" t="s">
        <v>13698</v>
      </c>
      <c r="E660" s="518"/>
      <c r="F660" s="519" t="str">
        <f ca="1">IF(ISNUMBER(_xll.BDP(D596, C660,"EQY_CONSOLIDATED="&amp;E609)),_xll.BDP(D596, C660,"EQY_CONSOLIDATED="&amp;E609), "-")</f>
        <v>-</v>
      </c>
      <c r="G660" s="519">
        <v>-263.178</v>
      </c>
      <c r="H660" s="519">
        <v>-222.00120000000001</v>
      </c>
      <c r="I660" s="519">
        <v>95.3429</v>
      </c>
      <c r="J660" s="519">
        <v>235.51079999999999</v>
      </c>
      <c r="K660" s="519">
        <v>-58.105400000000003</v>
      </c>
      <c r="L660" s="519">
        <v>-173.7046</v>
      </c>
      <c r="M660" s="519">
        <v>68.024000000000001</v>
      </c>
      <c r="N660" s="520">
        <v>215.68870000000001</v>
      </c>
      <c r="O660" s="521"/>
      <c r="P660" s="519">
        <v>71.724800000000002</v>
      </c>
      <c r="Q660" s="519">
        <v>-176.4025</v>
      </c>
      <c r="R660" s="520">
        <v>308.11410000000001</v>
      </c>
      <c r="S660" s="520">
        <v>-141.4794</v>
      </c>
      <c r="T660" s="520">
        <v>268.46539999999999</v>
      </c>
    </row>
    <row r="661" spans="1:34" s="15" customFormat="1" ht="14.1" customHeight="1">
      <c r="A661" s="522"/>
    </row>
    <row r="662" spans="1:34" s="15" customFormat="1" ht="14.1" customHeight="1" thickBot="1">
      <c r="A662" s="522"/>
    </row>
    <row r="663" spans="1:34" s="15" customFormat="1" ht="14.1" customHeight="1" thickBot="1">
      <c r="A663" s="522">
        <f>A596+1</f>
        <v>10</v>
      </c>
      <c r="C663" s="15">
        <f>C596+1</f>
        <v>10</v>
      </c>
      <c r="D663" s="459" t="str">
        <f ca="1">OFFSET(Company!$C$9,BB_Financials!A663-1,0)</f>
        <v>dis us Equity</v>
      </c>
      <c r="E663" s="460" t="e">
        <f ca="1">_xll.BDP(D663, "NAME")</f>
        <v>#NAME?</v>
      </c>
    </row>
    <row r="664" spans="1:34" s="15" customFormat="1" ht="14.1" customHeight="1">
      <c r="A664" s="427"/>
    </row>
    <row r="665" spans="1:34" s="15" customFormat="1" ht="14.1" customHeight="1">
      <c r="A665" s="427"/>
      <c r="D665" s="430"/>
      <c r="E665" s="428"/>
    </row>
    <row r="666" spans="1:34" s="428" customFormat="1" ht="14.1" customHeight="1">
      <c r="A666" s="429"/>
      <c r="E666" s="461" t="s">
        <v>13413</v>
      </c>
      <c r="F666" s="461" t="s">
        <v>13562</v>
      </c>
      <c r="G666" s="461" t="s">
        <v>13563</v>
      </c>
    </row>
    <row r="667" spans="1:34" s="15" customFormat="1" ht="14.1" customHeight="1">
      <c r="A667" s="427"/>
      <c r="D667" s="460" t="s">
        <v>13573</v>
      </c>
      <c r="E667" s="462">
        <f>F709+F710</f>
        <v>201.453</v>
      </c>
      <c r="F667" s="463">
        <f>F706+F707</f>
        <v>9642.0992000000006</v>
      </c>
      <c r="G667" s="462">
        <f>F701</f>
        <v>20127.444</v>
      </c>
    </row>
    <row r="668" spans="1:34" s="15" customFormat="1" ht="14.1" customHeight="1">
      <c r="A668" s="427"/>
      <c r="B668" s="464"/>
      <c r="C668" s="465"/>
      <c r="D668" s="460" t="e">
        <f>"Annual: "&amp;P694</f>
        <v>#NAME?</v>
      </c>
      <c r="E668" s="462">
        <f>P709+P710</f>
        <v>280.7724</v>
      </c>
      <c r="F668" s="463">
        <f>P706+P707</f>
        <v>16520.595000000001</v>
      </c>
      <c r="G668" s="462">
        <f>P701</f>
        <v>20987.188999999998</v>
      </c>
    </row>
    <row r="669" spans="1:34" s="15" customFormat="1" ht="14.1" customHeight="1">
      <c r="A669" s="427"/>
      <c r="B669" s="464"/>
      <c r="C669" s="465"/>
      <c r="E669" s="466"/>
    </row>
    <row r="670" spans="1:34" s="15" customFormat="1" ht="14.1" customHeight="1">
      <c r="A670" s="427"/>
      <c r="B670" s="464"/>
      <c r="C670" s="465"/>
      <c r="D670" s="428"/>
      <c r="E670" s="461" t="s">
        <v>13564</v>
      </c>
      <c r="F670" s="461" t="s">
        <v>13565</v>
      </c>
      <c r="G670" s="461" t="s">
        <v>13566</v>
      </c>
      <c r="H670" s="461" t="s">
        <v>13567</v>
      </c>
    </row>
    <row r="671" spans="1:34" s="15" customFormat="1" ht="14.1" customHeight="1">
      <c r="A671" s="427"/>
      <c r="B671" s="464"/>
      <c r="C671" s="465"/>
      <c r="D671" s="460" t="s">
        <v>13574</v>
      </c>
      <c r="E671" s="462" t="str">
        <f ca="1">F680</f>
        <v>-</v>
      </c>
      <c r="F671" s="462" t="str">
        <f ca="1">F683</f>
        <v>-</v>
      </c>
      <c r="G671" s="462" t="str">
        <f ca="1">F687</f>
        <v>-</v>
      </c>
      <c r="H671" s="462" t="str">
        <f ca="1">F686</f>
        <v>-</v>
      </c>
    </row>
    <row r="672" spans="1:34" s="15" customFormat="1" ht="14.1" customHeight="1">
      <c r="A672" s="427"/>
      <c r="B672" s="464"/>
      <c r="C672" s="465"/>
      <c r="D672" s="460" t="e">
        <f>"Annual: "&amp;P679</f>
        <v>#NAME?</v>
      </c>
      <c r="E672" s="462">
        <f>P680</f>
        <v>30510.038</v>
      </c>
      <c r="F672" s="462">
        <f>P683</f>
        <v>2457.7864</v>
      </c>
      <c r="G672" s="462">
        <f>P687</f>
        <v>2801.9573999999998</v>
      </c>
      <c r="H672" s="462">
        <f>P686</f>
        <v>2069.1714000000002</v>
      </c>
    </row>
    <row r="673" spans="1:34" s="15" customFormat="1" ht="14.1" customHeight="1">
      <c r="A673" s="427"/>
      <c r="B673" s="464"/>
      <c r="C673" s="465"/>
      <c r="E673" s="464" t="b">
        <f ca="1">F687=G687+H687+I687+J687</f>
        <v>0</v>
      </c>
    </row>
    <row r="674" spans="1:34" s="15" customFormat="1" ht="14.1" customHeight="1">
      <c r="A674" s="427"/>
      <c r="B674" s="464"/>
      <c r="C674" s="465"/>
      <c r="E674" s="464" t="e">
        <f ca="1">_xll.BDP(D663,"EQY_RECENT_QT_END")</f>
        <v>#NAME?</v>
      </c>
      <c r="F674" s="430"/>
      <c r="G674" s="430"/>
      <c r="H674" s="430"/>
      <c r="I674" s="430"/>
      <c r="J674" s="430"/>
      <c r="K674" s="430"/>
      <c r="L674" s="430"/>
      <c r="M674" s="430"/>
      <c r="N674" s="430"/>
      <c r="O674" s="430"/>
      <c r="P674" s="430"/>
    </row>
    <row r="675" spans="1:34" s="25" customFormat="1" ht="14.1" customHeight="1">
      <c r="A675" s="429"/>
      <c r="D675" s="428" t="s">
        <v>13573</v>
      </c>
      <c r="E675" s="467" t="e">
        <f>G679</f>
        <v>#NAME?</v>
      </c>
      <c r="F675" s="468" t="e">
        <v>#NAME?</v>
      </c>
      <c r="G675" s="469" t="s">
        <v>13575</v>
      </c>
      <c r="H675" s="469" t="s">
        <v>13576</v>
      </c>
      <c r="I675" s="469" t="s">
        <v>13577</v>
      </c>
      <c r="J675" s="469" t="s">
        <v>13578</v>
      </c>
      <c r="K675" s="469" t="s">
        <v>13579</v>
      </c>
      <c r="L675" s="469" t="s">
        <v>13580</v>
      </c>
      <c r="M675" s="469" t="s">
        <v>13581</v>
      </c>
      <c r="N675" s="15"/>
      <c r="P675" s="470"/>
    </row>
    <row r="676" spans="1:34" s="25" customFormat="1" ht="14.1" customHeight="1">
      <c r="A676" s="429"/>
      <c r="B676" s="471"/>
      <c r="C676" s="471"/>
      <c r="D676" s="428" t="s">
        <v>13582</v>
      </c>
      <c r="E676" s="472" t="str">
        <f>IF(ISNUMBER(F676),"N","Y")</f>
        <v>N</v>
      </c>
      <c r="F676" s="473">
        <v>13090.3732</v>
      </c>
      <c r="G676" s="474">
        <v>8458.0357000000004</v>
      </c>
      <c r="H676" s="475">
        <v>5733.0253000000002</v>
      </c>
      <c r="I676" s="475">
        <v>13236.337299999999</v>
      </c>
      <c r="J676" s="475">
        <v>4998.2263999999996</v>
      </c>
      <c r="K676" s="475">
        <v>3948.9358000000002</v>
      </c>
      <c r="L676" s="475">
        <v>8326.5385999999999</v>
      </c>
      <c r="M676" s="475">
        <v>16074.0047</v>
      </c>
      <c r="N676" s="476"/>
      <c r="P676" s="476"/>
    </row>
    <row r="677" spans="1:34" s="15" customFormat="1" ht="14.1" customHeight="1">
      <c r="A677" s="429"/>
      <c r="D677" s="477"/>
      <c r="F677" s="478"/>
      <c r="G677" s="478"/>
      <c r="H677" s="478"/>
      <c r="I677" s="478"/>
      <c r="J677" s="478"/>
      <c r="K677" s="478"/>
      <c r="L677" s="478"/>
      <c r="M677" s="478"/>
      <c r="N677" s="478"/>
      <c r="P677" s="479"/>
    </row>
    <row r="678" spans="1:34" s="15" customFormat="1" ht="14.1" customHeight="1">
      <c r="A678" s="429"/>
      <c r="D678" s="477"/>
      <c r="F678" s="478"/>
      <c r="G678" s="480"/>
      <c r="H678" s="481"/>
      <c r="I678" s="481"/>
      <c r="J678" s="481"/>
      <c r="K678" s="481"/>
      <c r="L678" s="481"/>
      <c r="M678" s="481"/>
      <c r="N678" s="481"/>
      <c r="P678" s="482"/>
    </row>
    <row r="679" spans="1:34" s="15" customFormat="1" ht="14.1" customHeight="1">
      <c r="A679" s="427"/>
      <c r="B679" s="483" t="s">
        <v>13583</v>
      </c>
      <c r="C679" s="483" t="s">
        <v>13584</v>
      </c>
      <c r="D679" s="484" t="s">
        <v>13585</v>
      </c>
      <c r="E679" s="485"/>
      <c r="F679" s="486" t="s">
        <v>13586</v>
      </c>
      <c r="G679" s="487" t="e">
        <v>#NAME?</v>
      </c>
      <c r="H679" s="486" t="s">
        <v>13575</v>
      </c>
      <c r="I679" s="486" t="s">
        <v>13576</v>
      </c>
      <c r="J679" s="486" t="s">
        <v>13577</v>
      </c>
      <c r="K679" s="486" t="s">
        <v>13578</v>
      </c>
      <c r="L679" s="486" t="s">
        <v>13579</v>
      </c>
      <c r="M679" s="486" t="s">
        <v>13580</v>
      </c>
      <c r="N679" s="486" t="s">
        <v>13581</v>
      </c>
      <c r="O679" s="488"/>
      <c r="P679" s="487" t="e">
        <v>#NAME?</v>
      </c>
      <c r="Q679" s="486" t="s">
        <v>13587</v>
      </c>
      <c r="R679" s="486" t="s">
        <v>13588</v>
      </c>
      <c r="S679" s="486" t="s">
        <v>13589</v>
      </c>
      <c r="T679" s="486" t="s">
        <v>13590</v>
      </c>
      <c r="U679" s="488"/>
      <c r="V679" s="488"/>
      <c r="W679" s="488"/>
      <c r="X679" s="488"/>
      <c r="Y679" s="488"/>
      <c r="Z679" s="488"/>
      <c r="AA679" s="488"/>
      <c r="AB679" s="488"/>
      <c r="AC679" s="488"/>
      <c r="AD679" s="488"/>
      <c r="AE679" s="488"/>
      <c r="AF679" s="488"/>
      <c r="AG679" s="488"/>
      <c r="AH679" s="488"/>
    </row>
    <row r="680" spans="1:34" s="15" customFormat="1" ht="14.1" customHeight="1">
      <c r="A680" s="427"/>
      <c r="B680" s="489" t="s">
        <v>13591</v>
      </c>
      <c r="C680" s="489" t="s">
        <v>13592</v>
      </c>
      <c r="D680" s="490" t="s">
        <v>13593</v>
      </c>
      <c r="E680" s="491"/>
      <c r="F680" s="492" t="str">
        <f ca="1">IF(ISNUMBER(_xll.BDP(D663, C680,"EQY_CONSOLIDATED="&amp;E676)),_xll.BDP(D663, C680,"EQY_CONSOLIDATED="&amp;E676), "-")</f>
        <v>-</v>
      </c>
      <c r="G680" s="492">
        <v>13090.3732</v>
      </c>
      <c r="H680" s="492">
        <v>8458.0357000000004</v>
      </c>
      <c r="I680" s="492">
        <v>5733.0253000000002</v>
      </c>
      <c r="J680" s="492">
        <v>13236.337299999999</v>
      </c>
      <c r="K680" s="492">
        <v>4998.2263999999996</v>
      </c>
      <c r="L680" s="492">
        <v>3948.9358000000002</v>
      </c>
      <c r="M680" s="492">
        <v>8326.5385999999999</v>
      </c>
      <c r="N680" s="493">
        <v>16074.0047</v>
      </c>
      <c r="O680" s="494"/>
      <c r="P680" s="495">
        <v>30510.038</v>
      </c>
      <c r="Q680" s="495">
        <v>39517.2111</v>
      </c>
      <c r="R680" s="495">
        <v>33312.675000000003</v>
      </c>
      <c r="S680" s="495">
        <v>29310.068899999998</v>
      </c>
      <c r="T680" s="495">
        <v>25813.287100000001</v>
      </c>
      <c r="U680" s="496"/>
      <c r="V680" s="496"/>
      <c r="W680" s="496"/>
      <c r="X680" s="496"/>
      <c r="Y680" s="496"/>
      <c r="Z680" s="496"/>
      <c r="AA680" s="496"/>
      <c r="AB680" s="496"/>
      <c r="AC680" s="496"/>
      <c r="AD680" s="496"/>
      <c r="AE680" s="496"/>
      <c r="AF680" s="496"/>
      <c r="AG680" s="496"/>
      <c r="AH680" s="496"/>
    </row>
    <row r="681" spans="1:34" s="501" customFormat="1" ht="14.1" customHeight="1">
      <c r="A681" s="427"/>
      <c r="B681" s="489" t="s">
        <v>13594</v>
      </c>
      <c r="C681" s="489" t="s">
        <v>13595</v>
      </c>
      <c r="D681" s="428" t="s">
        <v>13596</v>
      </c>
      <c r="E681" s="15"/>
      <c r="F681" s="495" t="str">
        <f ca="1">IF(ISNUMBER(_xll.BDP(D663, C681,"EQY_CONSOLIDATED="&amp;E676)),_xll.BDP(D663, C681,"EQY_CONSOLIDATED="&amp;E676), "-")</f>
        <v>-</v>
      </c>
      <c r="G681" s="495">
        <v>2227.6066000000001</v>
      </c>
      <c r="H681" s="495">
        <v>1740.1110000000001</v>
      </c>
      <c r="I681" s="495">
        <v>824.93849999999998</v>
      </c>
      <c r="J681" s="495">
        <v>2427.2646</v>
      </c>
      <c r="K681" s="495">
        <v>1075.6908000000001</v>
      </c>
      <c r="L681" s="495">
        <v>702.2319</v>
      </c>
      <c r="M681" s="495">
        <v>874.03809999999999</v>
      </c>
      <c r="N681" s="495">
        <v>2919.2307000000001</v>
      </c>
      <c r="O681" s="497"/>
      <c r="P681" s="498">
        <v>5079.2254000000003</v>
      </c>
      <c r="Q681" s="498">
        <v>7028.0745999999999</v>
      </c>
      <c r="R681" s="499">
        <v>6976.1019999999999</v>
      </c>
      <c r="S681" s="499">
        <v>3936.9584</v>
      </c>
      <c r="T681" s="499">
        <v>3466.5349000000001</v>
      </c>
      <c r="U681" s="500"/>
      <c r="V681" s="500"/>
      <c r="W681" s="500"/>
      <c r="X681" s="500"/>
      <c r="Y681" s="500"/>
      <c r="Z681" s="500"/>
      <c r="AA681" s="500"/>
      <c r="AB681" s="500"/>
      <c r="AC681" s="500"/>
      <c r="AD681" s="500"/>
      <c r="AE681" s="500"/>
      <c r="AF681" s="500"/>
      <c r="AG681" s="500"/>
      <c r="AH681" s="500"/>
    </row>
    <row r="682" spans="1:34" s="15" customFormat="1" ht="14.1" customHeight="1">
      <c r="A682" s="427"/>
      <c r="B682" s="489" t="s">
        <v>13597</v>
      </c>
      <c r="C682" s="489" t="s">
        <v>13598</v>
      </c>
      <c r="D682" s="428" t="s">
        <v>13599</v>
      </c>
      <c r="F682" s="495" t="str">
        <f ca="1">IF(ISNUMBER(_xll.BDP(D663, C682,"EQY_CONSOLIDATED="&amp;E676)),_xll.BDP(D663, C682,"EQY_CONSOLIDATED="&amp;E676), "-")</f>
        <v>-</v>
      </c>
      <c r="G682" s="495">
        <v>536.18700000000001</v>
      </c>
      <c r="H682" s="495">
        <v>703.45100000000002</v>
      </c>
      <c r="I682" s="495">
        <v>692.08</v>
      </c>
      <c r="J682" s="495">
        <v>949.44899999999996</v>
      </c>
      <c r="K682" s="495">
        <v>517.26099999999997</v>
      </c>
      <c r="L682" s="495">
        <v>578.24400000000003</v>
      </c>
      <c r="M682" s="495">
        <v>576.48599999999999</v>
      </c>
      <c r="N682" s="495">
        <v>1245.7249999999999</v>
      </c>
      <c r="O682" s="502"/>
      <c r="P682" s="495">
        <v>2621.4389999999999</v>
      </c>
      <c r="Q682" s="495">
        <v>3595.364</v>
      </c>
      <c r="R682" s="495">
        <v>3810.2130000000002</v>
      </c>
      <c r="S682" s="495">
        <v>2755.9609999999998</v>
      </c>
      <c r="T682" s="495">
        <v>2337.172</v>
      </c>
      <c r="U682" s="500"/>
      <c r="V682" s="500"/>
      <c r="W682" s="500"/>
      <c r="X682" s="500"/>
      <c r="Y682" s="500"/>
      <c r="Z682" s="500"/>
      <c r="AA682" s="500"/>
      <c r="AB682" s="500"/>
      <c r="AC682" s="500"/>
      <c r="AD682" s="500"/>
      <c r="AE682" s="500"/>
      <c r="AF682" s="500"/>
      <c r="AG682" s="500"/>
      <c r="AH682" s="500"/>
    </row>
    <row r="683" spans="1:34" s="15" customFormat="1" ht="14.1" customHeight="1">
      <c r="A683" s="427"/>
      <c r="B683" s="489" t="s">
        <v>13600</v>
      </c>
      <c r="C683" s="489" t="s">
        <v>13601</v>
      </c>
      <c r="D683" s="490" t="s">
        <v>13602</v>
      </c>
      <c r="E683" s="491"/>
      <c r="F683" s="492" t="str">
        <f ca="1">IF(ISNUMBER(_xll.BDP(D663, C683,"EQY_CONSOLIDATED="&amp;E676)),_xll.BDP(D663, C683,"EQY_CONSOLIDATED="&amp;E676), "-")</f>
        <v>-</v>
      </c>
      <c r="G683" s="492">
        <v>1691.4195999999999</v>
      </c>
      <c r="H683" s="492">
        <v>1036.6600000000001</v>
      </c>
      <c r="I683" s="492">
        <v>132.85849999999999</v>
      </c>
      <c r="J683" s="492">
        <v>1477.8155999999999</v>
      </c>
      <c r="K683" s="492">
        <v>558.4298</v>
      </c>
      <c r="L683" s="492">
        <v>123.9879</v>
      </c>
      <c r="M683" s="492">
        <v>297.5521</v>
      </c>
      <c r="N683" s="493">
        <v>1673.5056999999999</v>
      </c>
      <c r="O683" s="494"/>
      <c r="P683" s="492">
        <v>2457.7864</v>
      </c>
      <c r="Q683" s="492">
        <v>3432.7105999999999</v>
      </c>
      <c r="R683" s="492">
        <v>3165.8890000000001</v>
      </c>
      <c r="S683" s="492">
        <v>1180.9974</v>
      </c>
      <c r="T683" s="492">
        <v>1129.3629000000001</v>
      </c>
      <c r="U683" s="496"/>
      <c r="V683" s="496"/>
      <c r="W683" s="496"/>
      <c r="X683" s="496"/>
      <c r="Y683" s="496"/>
      <c r="Z683" s="496"/>
      <c r="AA683" s="496"/>
      <c r="AB683" s="496"/>
      <c r="AC683" s="496"/>
      <c r="AD683" s="496"/>
      <c r="AE683" s="496"/>
      <c r="AF683" s="496"/>
      <c r="AG683" s="496"/>
      <c r="AH683" s="496"/>
    </row>
    <row r="684" spans="1:34" s="15" customFormat="1" ht="14.1" customHeight="1">
      <c r="A684" s="427"/>
      <c r="B684" s="489" t="s">
        <v>13603</v>
      </c>
      <c r="C684" s="489" t="s">
        <v>13604</v>
      </c>
      <c r="D684" s="428" t="s">
        <v>13605</v>
      </c>
      <c r="F684" s="495" t="str">
        <f ca="1">IF(ISNUMBER(_xll.BDP(D663, C684,"EQY_CONSOLIDATED="&amp;E676)),_xll.BDP(D663, C684,"EQY_CONSOLIDATED="&amp;E676), "-")</f>
        <v>-</v>
      </c>
      <c r="G684" s="495">
        <v>1657.9346</v>
      </c>
      <c r="H684" s="495">
        <v>1063.079</v>
      </c>
      <c r="I684" s="495">
        <v>123.1665</v>
      </c>
      <c r="J684" s="495">
        <v>1582.6601000000001</v>
      </c>
      <c r="K684" s="495">
        <v>430.29329999999999</v>
      </c>
      <c r="L684" s="495">
        <v>225.22790000000001</v>
      </c>
      <c r="M684" s="495">
        <v>326.2441</v>
      </c>
      <c r="N684" s="495">
        <v>1674.1606999999999</v>
      </c>
      <c r="O684" s="494"/>
      <c r="P684" s="495">
        <v>2564.4254000000001</v>
      </c>
      <c r="Q684" s="495">
        <v>3550.7066</v>
      </c>
      <c r="R684" s="495">
        <v>3358.502</v>
      </c>
      <c r="S684" s="495">
        <v>1540.9562000000001</v>
      </c>
      <c r="T684" s="495">
        <v>1243.3459</v>
      </c>
      <c r="U684" s="496"/>
      <c r="V684" s="496"/>
      <c r="W684" s="496"/>
      <c r="X684" s="496"/>
      <c r="Y684" s="496"/>
      <c r="Z684" s="496"/>
      <c r="AA684" s="496"/>
      <c r="AB684" s="496"/>
      <c r="AC684" s="496"/>
      <c r="AD684" s="496"/>
      <c r="AE684" s="496"/>
      <c r="AF684" s="496"/>
      <c r="AG684" s="496"/>
      <c r="AH684" s="496"/>
    </row>
    <row r="685" spans="1:34" s="15" customFormat="1" ht="14.1" customHeight="1">
      <c r="A685" s="427"/>
      <c r="B685" s="489" t="s">
        <v>13606</v>
      </c>
      <c r="C685" s="489" t="s">
        <v>13607</v>
      </c>
      <c r="D685" s="428" t="s">
        <v>13608</v>
      </c>
      <c r="F685" s="495" t="str">
        <f ca="1">IF(ISNUMBER(_xll.BDP(D663, C685,"EQY_CONSOLIDATED="&amp;E676)),_xll.BDP(D663, C685,"EQY_CONSOLIDATED="&amp;E676), "-")</f>
        <v>-</v>
      </c>
      <c r="G685" s="495">
        <v>1296.3021000000001</v>
      </c>
      <c r="H685" s="495">
        <v>829.71870000000001</v>
      </c>
      <c r="I685" s="495">
        <v>96.164699999999996</v>
      </c>
      <c r="J685" s="495">
        <v>1305.3137999999999</v>
      </c>
      <c r="K685" s="495">
        <v>332.41269999999997</v>
      </c>
      <c r="L685" s="495">
        <v>179.05869999999999</v>
      </c>
      <c r="M685" s="495">
        <v>252.3861</v>
      </c>
      <c r="N685" s="495">
        <v>1378.9744000000001</v>
      </c>
      <c r="O685" s="494"/>
      <c r="P685" s="495">
        <v>2069.1714000000002</v>
      </c>
      <c r="Q685" s="495">
        <v>2828.8676</v>
      </c>
      <c r="R685" s="495">
        <v>2674.4079999999999</v>
      </c>
      <c r="S685" s="495">
        <v>1226.3951999999999</v>
      </c>
      <c r="T685" s="495">
        <v>1034.9069</v>
      </c>
      <c r="U685" s="496"/>
      <c r="V685" s="496"/>
      <c r="W685" s="496"/>
      <c r="X685" s="496"/>
      <c r="Y685" s="496"/>
      <c r="Z685" s="496"/>
      <c r="AA685" s="496"/>
      <c r="AB685" s="496"/>
      <c r="AC685" s="496"/>
      <c r="AD685" s="496"/>
      <c r="AE685" s="496"/>
      <c r="AF685" s="496"/>
      <c r="AG685" s="496"/>
      <c r="AH685" s="496"/>
    </row>
    <row r="686" spans="1:34" s="15" customFormat="1" ht="14.1" customHeight="1">
      <c r="A686" s="427"/>
      <c r="B686" s="489" t="s">
        <v>13609</v>
      </c>
      <c r="C686" s="489" t="s">
        <v>13610</v>
      </c>
      <c r="D686" s="490" t="s">
        <v>13611</v>
      </c>
      <c r="E686" s="491"/>
      <c r="F686" s="492" t="str">
        <f ca="1">IF(ISNUMBER(_xll.BDP(D663, C686,"EQY_CONSOLIDATED="&amp;E676)),_xll.BDP(D663, C686,"EQY_CONSOLIDATED="&amp;E676), "-")</f>
        <v>-</v>
      </c>
      <c r="G686" s="492">
        <v>1296.3021000000001</v>
      </c>
      <c r="H686" s="492">
        <v>829.71870000000001</v>
      </c>
      <c r="I686" s="492">
        <v>96.164699999999996</v>
      </c>
      <c r="J686" s="492">
        <v>1305.3137999999999</v>
      </c>
      <c r="K686" s="492">
        <v>332.41269999999997</v>
      </c>
      <c r="L686" s="492">
        <v>179.05869999999999</v>
      </c>
      <c r="M686" s="492">
        <v>252.3861</v>
      </c>
      <c r="N686" s="493">
        <v>1378.9744000000001</v>
      </c>
      <c r="O686" s="503"/>
      <c r="P686" s="492">
        <v>2069.1714000000002</v>
      </c>
      <c r="Q686" s="492">
        <v>2828.8676</v>
      </c>
      <c r="R686" s="492">
        <v>2674.4079999999999</v>
      </c>
      <c r="S686" s="492">
        <v>1226.3951999999999</v>
      </c>
      <c r="T686" s="492">
        <v>1034.9069</v>
      </c>
      <c r="U686" s="496"/>
      <c r="V686" s="496"/>
      <c r="W686" s="496"/>
      <c r="X686" s="496"/>
      <c r="Y686" s="496"/>
      <c r="Z686" s="496"/>
      <c r="AA686" s="496"/>
      <c r="AB686" s="496"/>
      <c r="AC686" s="496"/>
      <c r="AD686" s="496"/>
      <c r="AE686" s="496"/>
      <c r="AF686" s="496"/>
      <c r="AG686" s="496"/>
      <c r="AH686" s="496"/>
    </row>
    <row r="687" spans="1:34" s="15" customFormat="1" ht="14.1" customHeight="1">
      <c r="A687" s="427"/>
      <c r="B687" s="489" t="s">
        <v>13612</v>
      </c>
      <c r="C687" s="504" t="s">
        <v>13613</v>
      </c>
      <c r="D687" s="490" t="s">
        <v>13612</v>
      </c>
      <c r="E687" s="491"/>
      <c r="F687" s="492" t="str">
        <f ca="1">IF(ISNUMBER(_xll.BDP(D663, C687,"EQY_CONSOLIDATED="&amp;E676)),_xll.BDP(D663, C687,"EQY_CONSOLIDATED="&amp;E676), "-")</f>
        <v>-</v>
      </c>
      <c r="G687" s="492">
        <v>1777.6878999999999</v>
      </c>
      <c r="H687" s="492">
        <v>1125.7371000000001</v>
      </c>
      <c r="I687" s="492">
        <v>219.84569999999999</v>
      </c>
      <c r="J687" s="492">
        <v>1566.5338999999999</v>
      </c>
      <c r="K687" s="492">
        <v>642.7903</v>
      </c>
      <c r="L687" s="492">
        <v>209.3775</v>
      </c>
      <c r="M687" s="492">
        <v>383.25479999999999</v>
      </c>
      <c r="N687" s="493">
        <v>1695.9974</v>
      </c>
      <c r="O687" s="503"/>
      <c r="P687" s="492">
        <v>2801.9573999999998</v>
      </c>
      <c r="Q687" s="492">
        <v>3779.2613999999999</v>
      </c>
      <c r="R687" s="492">
        <v>3288.2145999999998</v>
      </c>
      <c r="S687" s="492">
        <v>1282.9471000000001</v>
      </c>
      <c r="T687" s="492">
        <v>1203.7093</v>
      </c>
      <c r="U687" s="496"/>
      <c r="V687" s="496"/>
      <c r="W687" s="496"/>
      <c r="X687" s="496"/>
      <c r="Y687" s="496"/>
      <c r="Z687" s="496"/>
      <c r="AA687" s="496"/>
      <c r="AB687" s="496"/>
      <c r="AC687" s="496"/>
      <c r="AD687" s="496"/>
      <c r="AE687" s="496"/>
      <c r="AF687" s="496"/>
      <c r="AG687" s="496"/>
      <c r="AH687" s="496"/>
    </row>
    <row r="688" spans="1:34" s="15" customFormat="1" ht="14.1" customHeight="1">
      <c r="A688" s="427"/>
      <c r="B688" s="489" t="s">
        <v>13614</v>
      </c>
      <c r="C688" s="489" t="s">
        <v>13615</v>
      </c>
      <c r="D688" s="428" t="s">
        <v>13616</v>
      </c>
      <c r="F688" s="495" t="str">
        <f ca="1">IF(ISNUMBER(_xll.BDP(D663, C688,"EQY_CONSOLIDATED="&amp;E676)),_xll.BDP(D663, C688,"EQY_CONSOLIDATED="&amp;E676), "-")</f>
        <v>-</v>
      </c>
      <c r="G688" s="495">
        <v>108</v>
      </c>
      <c r="H688" s="495">
        <v>69</v>
      </c>
      <c r="I688" s="495">
        <v>7.6234000000000002</v>
      </c>
      <c r="J688" s="495">
        <v>107.9999</v>
      </c>
      <c r="K688" s="495">
        <v>36.314799999999998</v>
      </c>
      <c r="L688" s="495">
        <v>15</v>
      </c>
      <c r="M688" s="495">
        <v>20.631</v>
      </c>
      <c r="N688" s="495">
        <v>115.0454</v>
      </c>
      <c r="O688" s="502"/>
      <c r="P688" s="495">
        <v>179.94589999999999</v>
      </c>
      <c r="Q688" s="495">
        <v>235.7243</v>
      </c>
      <c r="R688" s="495">
        <v>222.75030000000001</v>
      </c>
      <c r="S688" s="495">
        <v>101.5577</v>
      </c>
      <c r="T688" s="495">
        <v>84.111800000000002</v>
      </c>
      <c r="U688" s="500"/>
      <c r="V688" s="500"/>
      <c r="W688" s="500"/>
      <c r="X688" s="500"/>
      <c r="Y688" s="500"/>
      <c r="Z688" s="500"/>
      <c r="AA688" s="500"/>
      <c r="AB688" s="500"/>
      <c r="AC688" s="500"/>
      <c r="AD688" s="500"/>
      <c r="AE688" s="500"/>
      <c r="AF688" s="500"/>
      <c r="AG688" s="500"/>
      <c r="AH688" s="500"/>
    </row>
    <row r="689" spans="1:34" s="15" customFormat="1" ht="14.1" customHeight="1">
      <c r="A689" s="427"/>
      <c r="B689" s="489" t="s">
        <v>13617</v>
      </c>
      <c r="C689" s="489" t="s">
        <v>13618</v>
      </c>
      <c r="D689" s="428" t="s">
        <v>13619</v>
      </c>
      <c r="F689" s="495" t="str">
        <f ca="1">IF(ISNUMBER(_xll.BDP(D663, C689,"EQY_CONSOLIDATED="&amp;E676)),_xll.BDP(D663, C689,"EQY_CONSOLIDATED="&amp;E676), "-")</f>
        <v>-</v>
      </c>
      <c r="G689" s="495">
        <v>108</v>
      </c>
      <c r="H689" s="495">
        <v>69</v>
      </c>
      <c r="I689" s="495">
        <v>8</v>
      </c>
      <c r="J689" s="495">
        <v>107.9999</v>
      </c>
      <c r="K689" s="495">
        <v>28</v>
      </c>
      <c r="L689" s="495">
        <v>15</v>
      </c>
      <c r="M689" s="495">
        <v>21</v>
      </c>
      <c r="N689" s="495">
        <v>115.00020000000001</v>
      </c>
      <c r="O689" s="502"/>
      <c r="P689" s="495">
        <v>172</v>
      </c>
      <c r="Q689" s="495">
        <v>236</v>
      </c>
      <c r="R689" s="495">
        <v>223</v>
      </c>
      <c r="S689" s="495">
        <v>102</v>
      </c>
      <c r="T689" s="495">
        <v>86</v>
      </c>
      <c r="U689" s="500"/>
      <c r="V689" s="500"/>
      <c r="W689" s="500"/>
      <c r="X689" s="500"/>
      <c r="Y689" s="500"/>
      <c r="Z689" s="500"/>
      <c r="AA689" s="500"/>
      <c r="AB689" s="500"/>
      <c r="AC689" s="500"/>
      <c r="AD689" s="500"/>
      <c r="AE689" s="500"/>
      <c r="AF689" s="500"/>
      <c r="AG689" s="500"/>
      <c r="AH689" s="500"/>
    </row>
    <row r="690" spans="1:34" s="15" customFormat="1" ht="14.1" customHeight="1">
      <c r="A690" s="427"/>
      <c r="B690" s="489" t="s">
        <v>13620</v>
      </c>
      <c r="C690" s="489" t="s">
        <v>13621</v>
      </c>
      <c r="D690" s="428" t="s">
        <v>13622</v>
      </c>
      <c r="F690" s="495" t="str">
        <f ca="1">IF(ISNUMBER(_xll.BDP(D663, C690,"EQY_CONSOLIDATED="&amp;E676)),_xll.BDP(D663, C690,"EQY_CONSOLIDATED="&amp;E676), "-")</f>
        <v>-</v>
      </c>
      <c r="G690" s="495">
        <v>108</v>
      </c>
      <c r="H690" s="495">
        <v>69</v>
      </c>
      <c r="I690" s="495">
        <v>7.6234000000000002</v>
      </c>
      <c r="J690" s="495">
        <v>107.9999</v>
      </c>
      <c r="K690" s="495">
        <v>36.314799999999998</v>
      </c>
      <c r="L690" s="495">
        <v>15</v>
      </c>
      <c r="M690" s="495">
        <v>20.631</v>
      </c>
      <c r="N690" s="495">
        <v>115.0454</v>
      </c>
      <c r="O690" s="502"/>
      <c r="P690" s="495">
        <v>179.94589999999999</v>
      </c>
      <c r="Q690" s="495">
        <v>235.7243</v>
      </c>
      <c r="R690" s="495">
        <v>222.75030000000001</v>
      </c>
      <c r="S690" s="495">
        <v>101.5577</v>
      </c>
      <c r="T690" s="495">
        <v>84.111800000000002</v>
      </c>
      <c r="U690" s="500"/>
      <c r="V690" s="500"/>
      <c r="W690" s="500"/>
      <c r="X690" s="500"/>
      <c r="Y690" s="500"/>
      <c r="Z690" s="500"/>
      <c r="AA690" s="500"/>
      <c r="AB690" s="500"/>
      <c r="AC690" s="500"/>
      <c r="AD690" s="500"/>
      <c r="AE690" s="500"/>
      <c r="AF690" s="500"/>
      <c r="AG690" s="500"/>
      <c r="AH690" s="500"/>
    </row>
    <row r="691" spans="1:34" s="15" customFormat="1" ht="14.1" customHeight="1">
      <c r="A691" s="427"/>
      <c r="B691" s="489" t="s">
        <v>13623</v>
      </c>
      <c r="C691" s="489" t="s">
        <v>13624</v>
      </c>
      <c r="D691" s="428" t="s">
        <v>13625</v>
      </c>
      <c r="F691" s="495" t="str">
        <f ca="1">IF(ISNUMBER(_xll.BDP(D663, C691,"EQY_CONSOLIDATED="&amp;E676)),_xll.BDP(D663, C691,"EQY_CONSOLIDATED="&amp;E676), "-")</f>
        <v>-</v>
      </c>
      <c r="G691" s="495">
        <v>108</v>
      </c>
      <c r="H691" s="495">
        <v>69</v>
      </c>
      <c r="I691" s="495">
        <v>8</v>
      </c>
      <c r="J691" s="495">
        <v>107.9999</v>
      </c>
      <c r="K691" s="495">
        <v>28</v>
      </c>
      <c r="L691" s="495">
        <v>15</v>
      </c>
      <c r="M691" s="495">
        <v>21</v>
      </c>
      <c r="N691" s="495">
        <v>115.00020000000001</v>
      </c>
      <c r="O691" s="502"/>
      <c r="P691" s="495">
        <v>172</v>
      </c>
      <c r="Q691" s="495">
        <v>236</v>
      </c>
      <c r="R691" s="495">
        <v>223</v>
      </c>
      <c r="S691" s="495">
        <v>102</v>
      </c>
      <c r="T691" s="495">
        <v>86</v>
      </c>
      <c r="U691" s="500"/>
      <c r="V691" s="500"/>
      <c r="W691" s="500"/>
      <c r="X691" s="500"/>
      <c r="Y691" s="500"/>
      <c r="Z691" s="500"/>
      <c r="AA691" s="500"/>
      <c r="AB691" s="500"/>
      <c r="AC691" s="500"/>
      <c r="AD691" s="500"/>
      <c r="AE691" s="500"/>
      <c r="AF691" s="500"/>
      <c r="AG691" s="500"/>
      <c r="AH691" s="500"/>
    </row>
    <row r="692" spans="1:34" s="15" customFormat="1" ht="14.1" customHeight="1">
      <c r="A692" s="427"/>
      <c r="F692" s="464"/>
      <c r="G692" s="464"/>
      <c r="H692" s="464"/>
      <c r="I692" s="464"/>
      <c r="J692" s="464"/>
      <c r="K692" s="464"/>
      <c r="L692" s="464"/>
      <c r="M692" s="464"/>
      <c r="N692" s="464"/>
    </row>
    <row r="693" spans="1:34" s="15" customFormat="1" ht="14.1" customHeight="1">
      <c r="A693" s="427"/>
      <c r="F693" s="464"/>
      <c r="G693" s="505"/>
      <c r="H693" s="506"/>
      <c r="I693" s="506"/>
      <c r="J693" s="464"/>
      <c r="K693" s="464"/>
      <c r="L693" s="464"/>
      <c r="M693" s="464"/>
      <c r="N693" s="464"/>
      <c r="P693" s="507"/>
    </row>
    <row r="694" spans="1:34" s="15" customFormat="1" ht="14.1" customHeight="1">
      <c r="A694" s="427"/>
      <c r="D694" s="484" t="s">
        <v>13626</v>
      </c>
      <c r="E694" s="485"/>
      <c r="F694" s="486" t="s">
        <v>13627</v>
      </c>
      <c r="G694" s="487" t="e">
        <v>#NAME?</v>
      </c>
      <c r="H694" s="486" t="s">
        <v>13575</v>
      </c>
      <c r="I694" s="486" t="s">
        <v>13576</v>
      </c>
      <c r="J694" s="486" t="s">
        <v>13577</v>
      </c>
      <c r="K694" s="486" t="s">
        <v>13578</v>
      </c>
      <c r="L694" s="486" t="s">
        <v>13579</v>
      </c>
      <c r="M694" s="486" t="s">
        <v>13580</v>
      </c>
      <c r="N694" s="486" t="s">
        <v>13581</v>
      </c>
      <c r="O694" s="488"/>
      <c r="P694" s="487" t="e">
        <v>#NAME?</v>
      </c>
      <c r="Q694" s="486" t="s">
        <v>13587</v>
      </c>
      <c r="R694" s="486" t="s">
        <v>13588</v>
      </c>
      <c r="S694" s="486" t="s">
        <v>13589</v>
      </c>
      <c r="T694" s="486" t="s">
        <v>13590</v>
      </c>
      <c r="U694" s="488"/>
      <c r="V694" s="488"/>
      <c r="W694" s="488"/>
      <c r="X694" s="488"/>
      <c r="Y694" s="488"/>
      <c r="Z694" s="488"/>
      <c r="AA694" s="488"/>
      <c r="AB694" s="488"/>
      <c r="AC694" s="488"/>
      <c r="AD694" s="488"/>
      <c r="AE694" s="488"/>
      <c r="AF694" s="488"/>
      <c r="AG694" s="488"/>
      <c r="AH694" s="488"/>
    </row>
    <row r="695" spans="1:34" s="15" customFormat="1" ht="14.1" customHeight="1">
      <c r="A695" s="427"/>
      <c r="B695" s="489" t="s">
        <v>13628</v>
      </c>
      <c r="D695" s="428" t="s">
        <v>13629</v>
      </c>
      <c r="F695" s="495">
        <f>G695</f>
        <v>20376.1492</v>
      </c>
      <c r="G695" s="495">
        <v>20376.1492</v>
      </c>
      <c r="H695" s="495">
        <v>22549.831999999999</v>
      </c>
      <c r="I695" s="495">
        <v>21353.502400000001</v>
      </c>
      <c r="J695" s="495">
        <v>25159.841</v>
      </c>
      <c r="K695" s="495">
        <v>18324.537100000001</v>
      </c>
      <c r="L695" s="495">
        <v>18245.2183</v>
      </c>
      <c r="M695" s="495">
        <v>20356.073</v>
      </c>
      <c r="N695" s="495">
        <v>30299.851999999999</v>
      </c>
      <c r="O695" s="508"/>
      <c r="P695" s="495">
        <v>25159.841</v>
      </c>
      <c r="Q695" s="495">
        <v>30299.851999999999</v>
      </c>
      <c r="R695" s="495">
        <v>22639.008999999998</v>
      </c>
      <c r="S695" s="495">
        <v>22978.064999999999</v>
      </c>
      <c r="T695" s="495">
        <v>24490.183000000001</v>
      </c>
      <c r="U695" s="496"/>
      <c r="V695" s="496"/>
      <c r="W695" s="496"/>
      <c r="X695" s="496"/>
      <c r="Y695" s="496"/>
      <c r="Z695" s="496"/>
      <c r="AA695" s="496"/>
      <c r="AB695" s="496"/>
      <c r="AC695" s="496"/>
      <c r="AD695" s="496"/>
      <c r="AE695" s="496"/>
      <c r="AF695" s="496"/>
      <c r="AG695" s="496"/>
      <c r="AH695" s="496"/>
    </row>
    <row r="696" spans="1:34" s="15" customFormat="1" ht="14.1" customHeight="1">
      <c r="A696" s="427"/>
      <c r="B696" s="489" t="s">
        <v>13630</v>
      </c>
      <c r="C696" s="465"/>
      <c r="D696" s="428" t="s">
        <v>13631</v>
      </c>
      <c r="F696" s="495">
        <f t="shared" ref="F696:F709" si="31">G696</f>
        <v>6264.9904999999999</v>
      </c>
      <c r="G696" s="495">
        <v>6264.9904999999999</v>
      </c>
      <c r="H696" s="495">
        <v>6270.0639000000001</v>
      </c>
      <c r="I696" s="495">
        <v>6509.4811</v>
      </c>
      <c r="J696" s="495">
        <v>6144.5186999999996</v>
      </c>
      <c r="K696" s="495">
        <v>5860.1944000000003</v>
      </c>
      <c r="L696" s="495">
        <v>5618.9701999999997</v>
      </c>
      <c r="M696" s="495">
        <v>5925.3440000000001</v>
      </c>
      <c r="N696" s="495">
        <v>5224.9853999999996</v>
      </c>
      <c r="O696" s="508"/>
      <c r="P696" s="495">
        <v>6144.5186999999996</v>
      </c>
      <c r="Q696" s="495">
        <v>5224.9853999999996</v>
      </c>
      <c r="R696" s="495">
        <v>8499.8880000000008</v>
      </c>
      <c r="S696" s="495">
        <v>5532.1531000000004</v>
      </c>
      <c r="T696" s="495">
        <v>2961.4292999999998</v>
      </c>
      <c r="U696" s="496"/>
      <c r="V696" s="496"/>
      <c r="W696" s="496"/>
      <c r="X696" s="496"/>
      <c r="Y696" s="496"/>
      <c r="Z696" s="496"/>
      <c r="AA696" s="496"/>
      <c r="AB696" s="496"/>
      <c r="AC696" s="496"/>
      <c r="AD696" s="496"/>
      <c r="AE696" s="496"/>
      <c r="AF696" s="496"/>
      <c r="AG696" s="496"/>
      <c r="AH696" s="496"/>
    </row>
    <row r="697" spans="1:34" s="15" customFormat="1" ht="14.1" customHeight="1">
      <c r="A697" s="427"/>
      <c r="B697" s="489" t="s">
        <v>13632</v>
      </c>
      <c r="C697" s="465"/>
      <c r="D697" s="428" t="s">
        <v>13633</v>
      </c>
      <c r="F697" s="495">
        <f t="shared" si="31"/>
        <v>26641.1397</v>
      </c>
      <c r="G697" s="495">
        <v>26641.1397</v>
      </c>
      <c r="H697" s="495">
        <v>28819.8959</v>
      </c>
      <c r="I697" s="495">
        <v>27862.983499999998</v>
      </c>
      <c r="J697" s="495">
        <v>31304.359700000001</v>
      </c>
      <c r="K697" s="495">
        <v>24184.731500000002</v>
      </c>
      <c r="L697" s="495">
        <v>23864.188600000001</v>
      </c>
      <c r="M697" s="495">
        <v>26281.417000000001</v>
      </c>
      <c r="N697" s="495">
        <v>35524.837399999997</v>
      </c>
      <c r="O697" s="508"/>
      <c r="P697" s="495">
        <v>31304.359700000001</v>
      </c>
      <c r="Q697" s="495">
        <v>35524.837399999997</v>
      </c>
      <c r="R697" s="495">
        <v>31138.897000000001</v>
      </c>
      <c r="S697" s="495">
        <v>28510.218099999998</v>
      </c>
      <c r="T697" s="495">
        <v>27451.612300000001</v>
      </c>
      <c r="U697" s="496"/>
      <c r="V697" s="496"/>
      <c r="W697" s="496"/>
      <c r="X697" s="496"/>
      <c r="Y697" s="496"/>
      <c r="Z697" s="496"/>
      <c r="AA697" s="496"/>
      <c r="AB697" s="496"/>
      <c r="AC697" s="496"/>
      <c r="AD697" s="496"/>
      <c r="AE697" s="496"/>
      <c r="AF697" s="496"/>
      <c r="AG697" s="496"/>
      <c r="AH697" s="496"/>
    </row>
    <row r="698" spans="1:34" s="15" customFormat="1" ht="14.1" customHeight="1">
      <c r="A698" s="427"/>
      <c r="B698" s="489" t="s">
        <v>13634</v>
      </c>
      <c r="C698" s="465"/>
      <c r="D698" s="428" t="s">
        <v>13635</v>
      </c>
      <c r="F698" s="495">
        <f t="shared" si="31"/>
        <v>5901.6466</v>
      </c>
      <c r="G698" s="495">
        <v>5901.6466</v>
      </c>
      <c r="H698" s="495">
        <v>9182.6263999999992</v>
      </c>
      <c r="I698" s="495">
        <v>9174.2358000000004</v>
      </c>
      <c r="J698" s="495">
        <v>9875.8119999999999</v>
      </c>
      <c r="K698" s="495">
        <v>4243.1050999999998</v>
      </c>
      <c r="L698" s="495">
        <v>4452.4719999999998</v>
      </c>
      <c r="M698" s="495">
        <v>7189.1767</v>
      </c>
      <c r="N698" s="495">
        <v>14376.5499</v>
      </c>
      <c r="O698" s="508"/>
      <c r="P698" s="495">
        <v>9875.8119999999999</v>
      </c>
      <c r="Q698" s="495">
        <v>14376.5499</v>
      </c>
      <c r="R698" s="495">
        <v>11451.89</v>
      </c>
      <c r="S698" s="495">
        <v>10033.373299999999</v>
      </c>
      <c r="T698" s="495">
        <v>9506.8410000000003</v>
      </c>
      <c r="U698" s="496"/>
      <c r="V698" s="496"/>
      <c r="W698" s="496"/>
      <c r="X698" s="496"/>
      <c r="Y698" s="496"/>
      <c r="Z698" s="496"/>
      <c r="AA698" s="496"/>
      <c r="AB698" s="496"/>
      <c r="AC698" s="496"/>
      <c r="AD698" s="496"/>
      <c r="AE698" s="496"/>
      <c r="AF698" s="496"/>
      <c r="AG698" s="496"/>
      <c r="AH698" s="496"/>
    </row>
    <row r="699" spans="1:34" s="15" customFormat="1" ht="14.1" customHeight="1">
      <c r="A699" s="427"/>
      <c r="B699" s="489" t="s">
        <v>13636</v>
      </c>
      <c r="C699" s="465"/>
      <c r="D699" s="428" t="s">
        <v>13637</v>
      </c>
      <c r="F699" s="495">
        <f t="shared" si="31"/>
        <v>612.05060000000003</v>
      </c>
      <c r="G699" s="495">
        <v>612.05060000000003</v>
      </c>
      <c r="H699" s="495">
        <v>527.39779999999996</v>
      </c>
      <c r="I699" s="495">
        <v>461.81790000000001</v>
      </c>
      <c r="J699" s="495">
        <v>441.3614</v>
      </c>
      <c r="K699" s="495">
        <v>701.30880000000002</v>
      </c>
      <c r="L699" s="495">
        <v>606.95489999999995</v>
      </c>
      <c r="M699" s="495">
        <v>511.46080000000001</v>
      </c>
      <c r="N699" s="495">
        <v>455.68819999999999</v>
      </c>
      <c r="O699" s="508"/>
      <c r="P699" s="495">
        <v>441.3614</v>
      </c>
      <c r="Q699" s="495">
        <v>455.68819999999999</v>
      </c>
      <c r="R699" s="495">
        <v>256.59480000000002</v>
      </c>
      <c r="S699" s="495">
        <v>278.30239999999998</v>
      </c>
      <c r="T699" s="495">
        <v>234.72710000000001</v>
      </c>
      <c r="U699" s="496"/>
      <c r="V699" s="496"/>
      <c r="W699" s="496"/>
      <c r="X699" s="496"/>
      <c r="Y699" s="496"/>
      <c r="Z699" s="496"/>
      <c r="AA699" s="496"/>
      <c r="AB699" s="496"/>
      <c r="AC699" s="496"/>
      <c r="AD699" s="496"/>
      <c r="AE699" s="496"/>
      <c r="AF699" s="496"/>
      <c r="AG699" s="496"/>
      <c r="AH699" s="496"/>
    </row>
    <row r="700" spans="1:34" s="15" customFormat="1" ht="14.1" customHeight="1">
      <c r="A700" s="427"/>
      <c r="B700" s="489" t="s">
        <v>13638</v>
      </c>
      <c r="C700" s="465"/>
      <c r="D700" s="428" t="s">
        <v>13639</v>
      </c>
      <c r="F700" s="495">
        <f t="shared" si="31"/>
        <v>6513.6972999999998</v>
      </c>
      <c r="G700" s="495">
        <v>6513.6972999999998</v>
      </c>
      <c r="H700" s="495">
        <v>9710.0241999999998</v>
      </c>
      <c r="I700" s="495">
        <v>9636.0535999999993</v>
      </c>
      <c r="J700" s="495">
        <v>10317.1734</v>
      </c>
      <c r="K700" s="495">
        <v>4944.4138999999996</v>
      </c>
      <c r="L700" s="495">
        <v>5059.4269000000004</v>
      </c>
      <c r="M700" s="495">
        <v>7700.6373999999996</v>
      </c>
      <c r="N700" s="495">
        <v>14832.2381</v>
      </c>
      <c r="O700" s="508"/>
      <c r="P700" s="495">
        <v>10317.1734</v>
      </c>
      <c r="Q700" s="495">
        <v>14832.2381</v>
      </c>
      <c r="R700" s="495">
        <v>11708.4848</v>
      </c>
      <c r="S700" s="495">
        <v>10311.6757</v>
      </c>
      <c r="T700" s="495">
        <v>9741.5681000000004</v>
      </c>
      <c r="U700" s="496"/>
      <c r="V700" s="496"/>
      <c r="W700" s="496"/>
      <c r="X700" s="496"/>
      <c r="Y700" s="496"/>
      <c r="Z700" s="496"/>
      <c r="AA700" s="496"/>
      <c r="AB700" s="496"/>
      <c r="AC700" s="496"/>
      <c r="AD700" s="496"/>
      <c r="AE700" s="496"/>
      <c r="AF700" s="496"/>
      <c r="AG700" s="496"/>
      <c r="AH700" s="496"/>
    </row>
    <row r="701" spans="1:34" s="15" customFormat="1" ht="14.1" customHeight="1">
      <c r="A701" s="427"/>
      <c r="B701" s="489" t="s">
        <v>13640</v>
      </c>
      <c r="C701" s="465"/>
      <c r="D701" s="490" t="s">
        <v>13641</v>
      </c>
      <c r="E701" s="491"/>
      <c r="F701" s="492">
        <f t="shared" si="31"/>
        <v>20127.444</v>
      </c>
      <c r="G701" s="492">
        <v>20127.444</v>
      </c>
      <c r="H701" s="492">
        <v>19109.8714</v>
      </c>
      <c r="I701" s="492">
        <v>18226.931</v>
      </c>
      <c r="J701" s="492">
        <v>20987.188999999998</v>
      </c>
      <c r="K701" s="492">
        <v>19240.319</v>
      </c>
      <c r="L701" s="492">
        <v>18804.763999999999</v>
      </c>
      <c r="M701" s="492">
        <v>18580.78</v>
      </c>
      <c r="N701" s="493">
        <v>20692.598000000002</v>
      </c>
      <c r="O701" s="508"/>
      <c r="P701" s="492">
        <v>20987.188999999998</v>
      </c>
      <c r="Q701" s="492">
        <v>20692.598000000002</v>
      </c>
      <c r="R701" s="492">
        <v>19430.413</v>
      </c>
      <c r="S701" s="492">
        <v>18198.543000000001</v>
      </c>
      <c r="T701" s="492">
        <v>17710.044000000002</v>
      </c>
      <c r="U701" s="496"/>
      <c r="V701" s="496"/>
      <c r="W701" s="496"/>
      <c r="X701" s="496"/>
      <c r="Y701" s="496"/>
      <c r="Z701" s="496"/>
      <c r="AA701" s="496"/>
      <c r="AB701" s="496"/>
      <c r="AC701" s="496"/>
      <c r="AD701" s="496"/>
      <c r="AE701" s="496"/>
      <c r="AF701" s="496"/>
      <c r="AG701" s="496"/>
      <c r="AH701" s="496"/>
    </row>
    <row r="702" spans="1:34" s="15" customFormat="1" ht="14.1" customHeight="1">
      <c r="A702" s="427"/>
      <c r="B702" s="489" t="s">
        <v>13642</v>
      </c>
      <c r="C702" s="465"/>
      <c r="D702" s="428" t="s">
        <v>13643</v>
      </c>
      <c r="F702" s="495">
        <f t="shared" si="31"/>
        <v>12</v>
      </c>
      <c r="G702" s="495">
        <v>12</v>
      </c>
      <c r="H702" s="495">
        <v>12</v>
      </c>
      <c r="I702" s="495">
        <v>12</v>
      </c>
      <c r="J702" s="495">
        <v>12</v>
      </c>
      <c r="K702" s="495">
        <v>12</v>
      </c>
      <c r="L702" s="495">
        <v>12</v>
      </c>
      <c r="M702" s="495">
        <v>12</v>
      </c>
      <c r="N702" s="495">
        <v>12</v>
      </c>
      <c r="O702" s="508"/>
      <c r="P702" s="495">
        <v>12</v>
      </c>
      <c r="Q702" s="495">
        <v>12</v>
      </c>
      <c r="R702" s="495">
        <v>12</v>
      </c>
      <c r="S702" s="495">
        <v>12</v>
      </c>
      <c r="T702" s="495">
        <v>12</v>
      </c>
      <c r="U702" s="509"/>
      <c r="V702" s="509"/>
      <c r="W702" s="509"/>
      <c r="X702" s="509"/>
      <c r="Y702" s="509"/>
      <c r="Z702" s="509"/>
      <c r="AA702" s="509"/>
      <c r="AB702" s="509"/>
      <c r="AC702" s="509"/>
      <c r="AD702" s="509"/>
      <c r="AE702" s="509"/>
      <c r="AF702" s="509"/>
      <c r="AG702" s="509"/>
      <c r="AH702" s="509"/>
    </row>
    <row r="703" spans="1:34" s="501" customFormat="1" ht="14.1" customHeight="1">
      <c r="A703" s="427"/>
      <c r="B703" s="489" t="s">
        <v>13644</v>
      </c>
      <c r="C703" s="465"/>
      <c r="D703" s="428" t="s">
        <v>13645</v>
      </c>
      <c r="E703" s="15"/>
      <c r="F703" s="495">
        <f t="shared" si="31"/>
        <v>1677.287</v>
      </c>
      <c r="G703" s="495">
        <v>1677.287</v>
      </c>
      <c r="H703" s="495">
        <v>1592.4893</v>
      </c>
      <c r="I703" s="495">
        <v>1518.9109000000001</v>
      </c>
      <c r="J703" s="495">
        <v>1748.9323999999999</v>
      </c>
      <c r="K703" s="495">
        <v>1603.3598999999999</v>
      </c>
      <c r="L703" s="495">
        <v>1567.0636999999999</v>
      </c>
      <c r="M703" s="495">
        <v>1548.3983000000001</v>
      </c>
      <c r="N703" s="495">
        <v>1724.3832</v>
      </c>
      <c r="O703" s="508"/>
      <c r="P703" s="495">
        <v>1748.9323999999999</v>
      </c>
      <c r="Q703" s="495">
        <v>1724.3832</v>
      </c>
      <c r="R703" s="495">
        <v>1619.2011</v>
      </c>
      <c r="S703" s="495">
        <v>1516.5453</v>
      </c>
      <c r="T703" s="495">
        <v>1475.837</v>
      </c>
      <c r="U703" s="500"/>
      <c r="V703" s="500"/>
      <c r="W703" s="500"/>
      <c r="X703" s="500"/>
      <c r="Y703" s="500"/>
      <c r="Z703" s="500"/>
      <c r="AA703" s="500"/>
      <c r="AB703" s="500"/>
      <c r="AC703" s="500"/>
      <c r="AD703" s="500"/>
      <c r="AE703" s="500"/>
      <c r="AF703" s="500"/>
      <c r="AG703" s="500"/>
      <c r="AH703" s="500"/>
    </row>
    <row r="704" spans="1:34" s="501" customFormat="1" ht="14.1" customHeight="1">
      <c r="A704" s="427"/>
      <c r="B704" s="489" t="s">
        <v>13646</v>
      </c>
      <c r="C704" s="465"/>
      <c r="D704" s="428" t="s">
        <v>13647</v>
      </c>
      <c r="E704" s="15"/>
      <c r="F704" s="495">
        <f t="shared" si="31"/>
        <v>1664.2755999999999</v>
      </c>
      <c r="G704" s="495">
        <v>1664.2755999999999</v>
      </c>
      <c r="H704" s="495">
        <v>1579.4779000000001</v>
      </c>
      <c r="I704" s="495">
        <v>1505.8995</v>
      </c>
      <c r="J704" s="495">
        <v>1735.921</v>
      </c>
      <c r="K704" s="495">
        <v>1590.3485000000001</v>
      </c>
      <c r="L704" s="495">
        <v>1554.0523000000001</v>
      </c>
      <c r="M704" s="495">
        <v>1535.3869</v>
      </c>
      <c r="N704" s="495">
        <v>1711.3717999999999</v>
      </c>
      <c r="O704" s="508"/>
      <c r="P704" s="495">
        <v>1735.921</v>
      </c>
      <c r="Q704" s="495">
        <v>1711.3717999999999</v>
      </c>
      <c r="R704" s="495">
        <v>1606.1896999999999</v>
      </c>
      <c r="S704" s="495">
        <v>1503.5337999999999</v>
      </c>
      <c r="T704" s="495">
        <v>1462.8255999999999</v>
      </c>
      <c r="U704" s="500"/>
      <c r="V704" s="500"/>
      <c r="W704" s="500"/>
      <c r="X704" s="500"/>
      <c r="Y704" s="500"/>
      <c r="Z704" s="500"/>
      <c r="AA704" s="500"/>
      <c r="AB704" s="500"/>
      <c r="AC704" s="500"/>
      <c r="AD704" s="500"/>
      <c r="AE704" s="500"/>
      <c r="AF704" s="500"/>
      <c r="AG704" s="500"/>
      <c r="AH704" s="500"/>
    </row>
    <row r="705" spans="1:34" s="501" customFormat="1" ht="14.1" customHeight="1">
      <c r="A705" s="427"/>
      <c r="B705" s="489" t="s">
        <v>13648</v>
      </c>
      <c r="C705" s="465"/>
      <c r="D705" s="428" t="s">
        <v>13649</v>
      </c>
      <c r="E705" s="15"/>
      <c r="F705" s="495">
        <f t="shared" si="31"/>
        <v>75.550200000000004</v>
      </c>
      <c r="G705" s="495">
        <v>75.550200000000004</v>
      </c>
      <c r="H705" s="495">
        <v>66.307900000000004</v>
      </c>
      <c r="I705" s="495">
        <v>65.416300000000007</v>
      </c>
      <c r="J705" s="495">
        <v>67.042400000000001</v>
      </c>
      <c r="K705" s="495">
        <v>79.555599999999998</v>
      </c>
      <c r="L705" s="495">
        <v>78.799099999999996</v>
      </c>
      <c r="M705" s="495">
        <v>70.699299999999994</v>
      </c>
      <c r="N705" s="495">
        <v>58.2483</v>
      </c>
      <c r="O705" s="508"/>
      <c r="P705" s="495">
        <v>67.042400000000001</v>
      </c>
      <c r="Q705" s="495">
        <v>58.2483</v>
      </c>
      <c r="R705" s="495">
        <v>62.3992</v>
      </c>
      <c r="S705" s="495">
        <v>63.831600000000002</v>
      </c>
      <c r="T705" s="495">
        <v>64.5137</v>
      </c>
      <c r="U705" s="500"/>
      <c r="V705" s="500"/>
      <c r="W705" s="500"/>
      <c r="X705" s="500"/>
      <c r="Y705" s="500"/>
      <c r="Z705" s="500"/>
      <c r="AA705" s="500"/>
      <c r="AB705" s="500"/>
      <c r="AC705" s="500"/>
      <c r="AD705" s="500"/>
      <c r="AE705" s="500"/>
      <c r="AF705" s="500"/>
      <c r="AG705" s="500"/>
      <c r="AH705" s="500"/>
    </row>
    <row r="706" spans="1:34" s="501" customFormat="1" ht="14.1" customHeight="1">
      <c r="A706" s="427"/>
      <c r="B706" s="489" t="s">
        <v>13650</v>
      </c>
      <c r="C706" s="465"/>
      <c r="D706" s="510" t="s">
        <v>13651</v>
      </c>
      <c r="E706" s="491"/>
      <c r="F706" s="492">
        <f t="shared" si="31"/>
        <v>9642.0992000000006</v>
      </c>
      <c r="G706" s="492">
        <v>9642.0992000000006</v>
      </c>
      <c r="H706" s="492">
        <v>11946.593000000001</v>
      </c>
      <c r="I706" s="492">
        <v>12453.058000000001</v>
      </c>
      <c r="J706" s="492">
        <v>16520.595000000001</v>
      </c>
      <c r="K706" s="492">
        <v>8081.3415000000005</v>
      </c>
      <c r="L706" s="492">
        <v>13191.3613</v>
      </c>
      <c r="M706" s="492">
        <v>15191.508</v>
      </c>
      <c r="N706" s="493">
        <v>10776.771000000001</v>
      </c>
      <c r="O706" s="511"/>
      <c r="P706" s="492">
        <v>16520.595000000001</v>
      </c>
      <c r="Q706" s="492">
        <v>10776.771000000001</v>
      </c>
      <c r="R706" s="492">
        <v>13653.802</v>
      </c>
      <c r="S706" s="492">
        <v>10385.385</v>
      </c>
      <c r="T706" s="492">
        <v>12706.17</v>
      </c>
      <c r="U706" s="512"/>
      <c r="V706" s="512"/>
      <c r="W706" s="512"/>
      <c r="X706" s="512"/>
      <c r="Y706" s="512"/>
      <c r="Z706" s="512"/>
      <c r="AA706" s="512"/>
      <c r="AB706" s="512"/>
      <c r="AC706" s="512"/>
      <c r="AD706" s="512"/>
      <c r="AE706" s="512"/>
      <c r="AF706" s="512"/>
      <c r="AG706" s="512"/>
      <c r="AH706" s="512"/>
    </row>
    <row r="707" spans="1:34" s="501" customFormat="1" ht="14.1" customHeight="1">
      <c r="A707" s="427"/>
      <c r="B707" s="489" t="s">
        <v>13652</v>
      </c>
      <c r="C707" s="465"/>
      <c r="D707" s="510" t="s">
        <v>13653</v>
      </c>
      <c r="E707" s="491"/>
      <c r="F707" s="492">
        <v>0</v>
      </c>
      <c r="G707" s="492">
        <v>3908.5749999999998</v>
      </c>
      <c r="H707" s="492">
        <v>4265.92</v>
      </c>
      <c r="I707" s="492">
        <v>4270.4153999999999</v>
      </c>
      <c r="J707" s="492">
        <v>0</v>
      </c>
      <c r="K707" s="492">
        <v>5121.1926000000003</v>
      </c>
      <c r="L707" s="492">
        <v>0</v>
      </c>
      <c r="M707" s="492">
        <v>0</v>
      </c>
      <c r="N707" s="493">
        <v>4789.3140000000003</v>
      </c>
      <c r="O707" s="511"/>
      <c r="P707" s="492">
        <v>0</v>
      </c>
      <c r="Q707" s="492">
        <v>4789.3140000000003</v>
      </c>
      <c r="R707" s="492">
        <v>0</v>
      </c>
      <c r="S707" s="492">
        <v>1000</v>
      </c>
      <c r="T707" s="492">
        <v>1000</v>
      </c>
      <c r="U707" s="512"/>
      <c r="V707" s="512"/>
      <c r="W707" s="512"/>
      <c r="X707" s="512"/>
      <c r="Y707" s="512"/>
      <c r="Z707" s="512"/>
      <c r="AA707" s="512"/>
      <c r="AB707" s="512"/>
      <c r="AC707" s="512"/>
      <c r="AD707" s="512"/>
      <c r="AE707" s="512"/>
      <c r="AF707" s="512"/>
      <c r="AG707" s="512"/>
      <c r="AH707" s="512"/>
    </row>
    <row r="708" spans="1:34" s="501" customFormat="1" ht="14.1" customHeight="1">
      <c r="A708" s="427"/>
      <c r="B708" s="489" t="s">
        <v>13654</v>
      </c>
      <c r="C708" s="465"/>
      <c r="D708" s="510" t="s">
        <v>13655</v>
      </c>
      <c r="E708" s="491"/>
      <c r="F708" s="492">
        <f t="shared" si="31"/>
        <v>326.71499999999997</v>
      </c>
      <c r="G708" s="492">
        <v>326.71499999999997</v>
      </c>
      <c r="H708" s="492">
        <v>326.71499999999997</v>
      </c>
      <c r="I708" s="492">
        <v>350.71499999999997</v>
      </c>
      <c r="J708" s="492">
        <v>297.06599999999997</v>
      </c>
      <c r="K708" s="492">
        <v>319.05799999999999</v>
      </c>
      <c r="L708" s="492">
        <v>319.05799999999999</v>
      </c>
      <c r="M708" s="492">
        <v>319.05799999999999</v>
      </c>
      <c r="N708" s="493">
        <v>313.524</v>
      </c>
      <c r="O708" s="511"/>
      <c r="P708" s="492">
        <v>297.06599999999997</v>
      </c>
      <c r="Q708" s="492">
        <v>313.524</v>
      </c>
      <c r="R708" s="492">
        <v>2786.7635</v>
      </c>
      <c r="S708" s="492">
        <v>261.59989999999999</v>
      </c>
      <c r="T708" s="492">
        <v>175.20699999999999</v>
      </c>
      <c r="U708" s="512"/>
      <c r="V708" s="512"/>
      <c r="W708" s="512"/>
      <c r="X708" s="512"/>
      <c r="Y708" s="512"/>
      <c r="Z708" s="512"/>
      <c r="AA708" s="512"/>
      <c r="AB708" s="512"/>
      <c r="AC708" s="512"/>
      <c r="AD708" s="512"/>
      <c r="AE708" s="512"/>
      <c r="AF708" s="512"/>
      <c r="AG708" s="512"/>
      <c r="AH708" s="512"/>
    </row>
    <row r="709" spans="1:34" s="501" customFormat="1" ht="14.1" customHeight="1">
      <c r="A709" s="427"/>
      <c r="B709" s="489" t="s">
        <v>13656</v>
      </c>
      <c r="C709" s="465"/>
      <c r="D709" s="510" t="s">
        <v>13657</v>
      </c>
      <c r="E709" s="491"/>
      <c r="F709" s="492">
        <f t="shared" si="31"/>
        <v>173.98490000000001</v>
      </c>
      <c r="G709" s="492">
        <v>173.98490000000001</v>
      </c>
      <c r="H709" s="492">
        <v>163.1874</v>
      </c>
      <c r="I709" s="492">
        <v>128.00370000000001</v>
      </c>
      <c r="J709" s="492">
        <v>171.36439999999999</v>
      </c>
      <c r="K709" s="492">
        <v>321.96210000000002</v>
      </c>
      <c r="L709" s="492">
        <v>43.120899999999999</v>
      </c>
      <c r="M709" s="492">
        <v>82.6678</v>
      </c>
      <c r="N709" s="493">
        <v>128.3006</v>
      </c>
      <c r="O709" s="508"/>
      <c r="P709" s="492">
        <v>171.36439999999999</v>
      </c>
      <c r="Q709" s="492">
        <v>128.3006</v>
      </c>
      <c r="R709" s="492">
        <v>0</v>
      </c>
      <c r="S709" s="492">
        <v>0</v>
      </c>
      <c r="T709" s="492">
        <v>0</v>
      </c>
      <c r="U709" s="500"/>
      <c r="V709" s="500"/>
      <c r="W709" s="500"/>
      <c r="X709" s="500"/>
      <c r="Y709" s="500"/>
      <c r="Z709" s="500"/>
      <c r="AA709" s="500"/>
      <c r="AB709" s="500"/>
      <c r="AC709" s="500"/>
      <c r="AD709" s="500"/>
      <c r="AE709" s="500"/>
      <c r="AF709" s="500"/>
      <c r="AG709" s="500"/>
      <c r="AH709" s="500"/>
    </row>
    <row r="710" spans="1:34" s="501" customFormat="1" ht="14.1" customHeight="1">
      <c r="A710" s="427"/>
      <c r="B710" s="489" t="s">
        <v>13658</v>
      </c>
      <c r="C710" s="465"/>
      <c r="D710" s="510" t="s">
        <v>13659</v>
      </c>
      <c r="E710" s="491"/>
      <c r="F710" s="492">
        <f>G710</f>
        <v>27.4681</v>
      </c>
      <c r="G710" s="492">
        <v>27.4681</v>
      </c>
      <c r="H710" s="492">
        <v>27.4681</v>
      </c>
      <c r="I710" s="492">
        <v>109.408</v>
      </c>
      <c r="J710" s="492">
        <v>109.408</v>
      </c>
      <c r="K710" s="492">
        <v>3.2048999999999999</v>
      </c>
      <c r="L710" s="492">
        <v>3.2048999999999999</v>
      </c>
      <c r="M710" s="492">
        <v>9.5556000000000001</v>
      </c>
      <c r="N710" s="493">
        <v>9.5556000000000001</v>
      </c>
      <c r="O710" s="508"/>
      <c r="P710" s="492">
        <v>109.408</v>
      </c>
      <c r="Q710" s="492">
        <v>9.5556000000000001</v>
      </c>
      <c r="R710" s="492">
        <v>0</v>
      </c>
      <c r="S710" s="492">
        <v>0</v>
      </c>
      <c r="T710" s="492">
        <v>0</v>
      </c>
      <c r="U710" s="500"/>
      <c r="V710" s="500"/>
      <c r="W710" s="500"/>
      <c r="X710" s="500"/>
      <c r="Y710" s="500"/>
      <c r="Z710" s="500"/>
      <c r="AA710" s="500"/>
      <c r="AB710" s="500"/>
      <c r="AC710" s="500"/>
      <c r="AD710" s="500"/>
      <c r="AE710" s="500"/>
      <c r="AF710" s="500"/>
      <c r="AG710" s="500"/>
      <c r="AH710" s="500"/>
    </row>
    <row r="711" spans="1:34" s="501" customFormat="1" ht="14.1" customHeight="1">
      <c r="A711" s="427"/>
      <c r="B711" s="489" t="s">
        <v>13660</v>
      </c>
      <c r="C711" s="465"/>
      <c r="D711" s="510" t="s">
        <v>13661</v>
      </c>
      <c r="E711" s="491"/>
      <c r="F711" s="492">
        <f>G711</f>
        <v>4094.9578000000001</v>
      </c>
      <c r="G711" s="492">
        <v>4094.9578000000001</v>
      </c>
      <c r="H711" s="492">
        <v>5588.0690000000004</v>
      </c>
      <c r="I711" s="492">
        <v>7899.8184000000001</v>
      </c>
      <c r="J711" s="492">
        <v>3795.7233999999999</v>
      </c>
      <c r="K711" s="492">
        <v>3719.2525999999998</v>
      </c>
      <c r="L711" s="492">
        <v>3700.6284000000001</v>
      </c>
      <c r="M711" s="492">
        <v>6896.5914000000002</v>
      </c>
      <c r="N711" s="493">
        <v>8992.4213999999993</v>
      </c>
      <c r="O711" s="508"/>
      <c r="P711" s="492">
        <v>3795.7233999999999</v>
      </c>
      <c r="Q711" s="492">
        <v>8992.4213999999993</v>
      </c>
      <c r="R711" s="492">
        <v>7060.3359</v>
      </c>
      <c r="S711" s="492">
        <v>3398.1001999999999</v>
      </c>
      <c r="T711" s="492">
        <v>2575.1298999999999</v>
      </c>
      <c r="U711" s="500"/>
      <c r="V711" s="500"/>
      <c r="W711" s="500"/>
      <c r="X711" s="500"/>
      <c r="Y711" s="500"/>
      <c r="Z711" s="500"/>
      <c r="AA711" s="500"/>
      <c r="AB711" s="500"/>
      <c r="AC711" s="500"/>
      <c r="AD711" s="500"/>
      <c r="AE711" s="500"/>
      <c r="AF711" s="500"/>
      <c r="AG711" s="500"/>
      <c r="AH711" s="500"/>
    </row>
    <row r="712" spans="1:34" s="501" customFormat="1" ht="14.1" customHeight="1">
      <c r="A712" s="427"/>
      <c r="B712" s="489" t="s">
        <v>13662</v>
      </c>
      <c r="C712" s="465"/>
      <c r="D712" s="510" t="s">
        <v>13663</v>
      </c>
      <c r="E712" s="491"/>
      <c r="F712" s="492">
        <f>G712</f>
        <v>584.58249999999998</v>
      </c>
      <c r="G712" s="492">
        <v>584.58249999999998</v>
      </c>
      <c r="H712" s="492">
        <v>499.92959999999999</v>
      </c>
      <c r="I712" s="492">
        <v>352.40989999999999</v>
      </c>
      <c r="J712" s="492">
        <v>331.95350000000002</v>
      </c>
      <c r="K712" s="492">
        <v>698.10379999999998</v>
      </c>
      <c r="L712" s="492">
        <v>603.75</v>
      </c>
      <c r="M712" s="492">
        <v>501.90519999999998</v>
      </c>
      <c r="N712" s="493">
        <v>446.1327</v>
      </c>
      <c r="O712" s="508"/>
      <c r="P712" s="492">
        <v>331.95350000000002</v>
      </c>
      <c r="Q712" s="492">
        <v>446.1327</v>
      </c>
      <c r="R712" s="492">
        <v>256.59480000000002</v>
      </c>
      <c r="S712" s="492">
        <v>278.30239999999998</v>
      </c>
      <c r="T712" s="492">
        <v>234.72710000000001</v>
      </c>
      <c r="U712" s="500"/>
      <c r="V712" s="500"/>
      <c r="W712" s="500"/>
      <c r="X712" s="500"/>
      <c r="Y712" s="500"/>
      <c r="Z712" s="500"/>
      <c r="AA712" s="500"/>
      <c r="AB712" s="500"/>
      <c r="AC712" s="500"/>
      <c r="AD712" s="500"/>
      <c r="AE712" s="500"/>
      <c r="AF712" s="500"/>
      <c r="AG712" s="500"/>
      <c r="AH712" s="500"/>
    </row>
    <row r="713" spans="1:34" s="15" customFormat="1" ht="14.1" customHeight="1">
      <c r="A713" s="427"/>
      <c r="F713" s="464"/>
      <c r="H713" s="464"/>
      <c r="I713" s="464"/>
      <c r="J713" s="464"/>
      <c r="K713" s="464"/>
      <c r="L713" s="464"/>
      <c r="M713" s="464"/>
      <c r="N713" s="464"/>
    </row>
    <row r="714" spans="1:34" s="15" customFormat="1" ht="14.1" customHeight="1">
      <c r="A714" s="427"/>
      <c r="F714" s="464"/>
      <c r="G714" s="513"/>
      <c r="H714" s="464"/>
      <c r="I714" s="464"/>
      <c r="J714" s="464"/>
      <c r="K714" s="464"/>
      <c r="L714" s="464"/>
      <c r="M714" s="464"/>
      <c r="N714" s="464"/>
      <c r="P714" s="507"/>
    </row>
    <row r="715" spans="1:34" s="15" customFormat="1" ht="14.1" customHeight="1">
      <c r="A715" s="427"/>
      <c r="B715" s="465"/>
      <c r="C715" s="465"/>
      <c r="D715" s="484" t="s">
        <v>13664</v>
      </c>
      <c r="E715" s="485"/>
      <c r="F715" s="486" t="s">
        <v>13586</v>
      </c>
      <c r="G715" s="487" t="e">
        <v>#NAME?</v>
      </c>
      <c r="H715" s="486" t="s">
        <v>13575</v>
      </c>
      <c r="I715" s="486" t="s">
        <v>13576</v>
      </c>
      <c r="J715" s="486" t="s">
        <v>13577</v>
      </c>
      <c r="K715" s="486" t="s">
        <v>13578</v>
      </c>
      <c r="L715" s="486" t="s">
        <v>13579</v>
      </c>
      <c r="M715" s="486" t="s">
        <v>13580</v>
      </c>
      <c r="N715" s="486" t="s">
        <v>13581</v>
      </c>
      <c r="O715" s="488"/>
      <c r="P715" s="487" t="e">
        <v>#NAME?</v>
      </c>
      <c r="Q715" s="486" t="s">
        <v>13587</v>
      </c>
      <c r="R715" s="486" t="s">
        <v>13588</v>
      </c>
      <c r="S715" s="486" t="s">
        <v>13589</v>
      </c>
      <c r="T715" s="486" t="s">
        <v>13590</v>
      </c>
      <c r="U715" s="488"/>
      <c r="V715" s="488"/>
      <c r="W715" s="488"/>
      <c r="X715" s="488"/>
      <c r="Y715" s="488"/>
      <c r="Z715" s="488"/>
      <c r="AA715" s="488"/>
      <c r="AB715" s="488"/>
      <c r="AC715" s="488"/>
      <c r="AD715" s="488"/>
      <c r="AE715" s="488"/>
      <c r="AF715" s="488"/>
      <c r="AG715" s="488"/>
      <c r="AH715" s="488"/>
    </row>
    <row r="716" spans="1:34" s="15" customFormat="1" ht="14.1" customHeight="1">
      <c r="A716" s="427"/>
      <c r="B716" s="489" t="s">
        <v>13665</v>
      </c>
      <c r="C716" s="489" t="s">
        <v>13666</v>
      </c>
      <c r="D716" s="428" t="s">
        <v>13611</v>
      </c>
      <c r="F716" s="495" t="str">
        <f ca="1">IF(ISNUMBER(_xll.BDP(D663, C716,"EQY_CONSOLIDATED="&amp;E676)),_xll.BDP(D663, C716,"EQY_CONSOLIDATED="&amp;E676), "-")</f>
        <v>-</v>
      </c>
      <c r="G716" s="495">
        <v>1296.3018</v>
      </c>
      <c r="H716" s="495">
        <v>829.71820000000002</v>
      </c>
      <c r="I716" s="495">
        <v>96.163499999999999</v>
      </c>
      <c r="J716" s="495">
        <v>1305.3149000000001</v>
      </c>
      <c r="K716" s="495">
        <v>332.41320000000002</v>
      </c>
      <c r="L716" s="495">
        <v>179.0575</v>
      </c>
      <c r="M716" s="495">
        <v>252.38720000000001</v>
      </c>
      <c r="N716" s="495">
        <v>1378.9722999999999</v>
      </c>
      <c r="O716" s="508"/>
      <c r="P716" s="495">
        <v>2069.1727000000001</v>
      </c>
      <c r="Q716" s="495">
        <v>2828.8670999999999</v>
      </c>
      <c r="R716" s="495">
        <v>2674.4083999999998</v>
      </c>
      <c r="S716" s="495">
        <v>1226.3949</v>
      </c>
      <c r="T716" s="495">
        <v>1034.9069</v>
      </c>
      <c r="U716" s="496"/>
      <c r="V716" s="496"/>
      <c r="W716" s="496"/>
      <c r="X716" s="496"/>
      <c r="Y716" s="496"/>
      <c r="Z716" s="496"/>
      <c r="AA716" s="496"/>
      <c r="AB716" s="496"/>
      <c r="AC716" s="496"/>
      <c r="AD716" s="496"/>
      <c r="AE716" s="496"/>
      <c r="AF716" s="496"/>
      <c r="AG716" s="496"/>
      <c r="AH716" s="496"/>
    </row>
    <row r="717" spans="1:34" s="15" customFormat="1" ht="14.1" customHeight="1">
      <c r="A717" s="427"/>
      <c r="B717" s="489" t="s">
        <v>13667</v>
      </c>
      <c r="C717" s="489" t="s">
        <v>13668</v>
      </c>
      <c r="D717" s="490" t="s">
        <v>13669</v>
      </c>
      <c r="E717" s="491"/>
      <c r="F717" s="492" t="str">
        <f ca="1">IF(ISNUMBER(_xll.BDP(D663, C717,"EQY_CONSOLIDATED="&amp;E676)),_xll.BDP(D663, C717,"EQY_CONSOLIDATED="&amp;E676), "-")</f>
        <v>-</v>
      </c>
      <c r="G717" s="492">
        <v>86.268299999999996</v>
      </c>
      <c r="H717" s="492">
        <v>89.077100000000002</v>
      </c>
      <c r="I717" s="492">
        <v>86.987200000000001</v>
      </c>
      <c r="J717" s="492">
        <v>88.718199999999996</v>
      </c>
      <c r="K717" s="492">
        <v>84.360500000000002</v>
      </c>
      <c r="L717" s="492">
        <v>85.389600000000002</v>
      </c>
      <c r="M717" s="492">
        <v>85.702699999999993</v>
      </c>
      <c r="N717" s="493">
        <v>22.491700000000002</v>
      </c>
      <c r="O717" s="514"/>
      <c r="P717" s="492">
        <v>344.17099999999999</v>
      </c>
      <c r="Q717" s="492">
        <v>346.55079999999998</v>
      </c>
      <c r="R717" s="492">
        <v>122.32550000000001</v>
      </c>
      <c r="S717" s="492">
        <v>101.94970000000001</v>
      </c>
      <c r="T717" s="492">
        <v>74.346500000000006</v>
      </c>
      <c r="U717" s="496"/>
      <c r="V717" s="496"/>
      <c r="W717" s="496"/>
      <c r="X717" s="496"/>
      <c r="Y717" s="496"/>
      <c r="Z717" s="496"/>
      <c r="AA717" s="496"/>
      <c r="AB717" s="496"/>
      <c r="AC717" s="496"/>
      <c r="AD717" s="496"/>
      <c r="AE717" s="496"/>
      <c r="AF717" s="496"/>
      <c r="AG717" s="496"/>
      <c r="AH717" s="496"/>
    </row>
    <row r="718" spans="1:34" s="15" customFormat="1" ht="14.1" customHeight="1">
      <c r="A718" s="427"/>
      <c r="B718" s="489" t="s">
        <v>13670</v>
      </c>
      <c r="C718" s="489" t="s">
        <v>13671</v>
      </c>
      <c r="D718" s="428" t="s">
        <v>13672</v>
      </c>
      <c r="F718" s="495" t="str">
        <f ca="1">IF(ISNUMBER(_xll.BDP(D663, C718,"EQY_CONSOLIDATED="&amp;E676)),_xll.BDP(D663, C718,"EQY_CONSOLIDATED="&amp;E676), "-")</f>
        <v>-</v>
      </c>
      <c r="G718" s="495">
        <v>1107.297</v>
      </c>
      <c r="H718" s="495">
        <v>1187.9389000000001</v>
      </c>
      <c r="I718" s="495">
        <v>-3104.7624000000001</v>
      </c>
      <c r="J718" s="495">
        <v>1202.5971</v>
      </c>
      <c r="K718" s="495">
        <v>288.68560000000002</v>
      </c>
      <c r="L718" s="495">
        <v>625.85</v>
      </c>
      <c r="M718" s="495">
        <v>-2756.4058</v>
      </c>
      <c r="N718" s="495">
        <v>5666.5086000000001</v>
      </c>
      <c r="O718" s="508"/>
      <c r="P718" s="495">
        <v>-639.2731</v>
      </c>
      <c r="Q718" s="495">
        <v>4736.1831000000002</v>
      </c>
      <c r="R718" s="495">
        <v>-1757.5726</v>
      </c>
      <c r="S718" s="495">
        <v>-2038.6503</v>
      </c>
      <c r="T718" s="495">
        <v>80.916700000000006</v>
      </c>
      <c r="U718" s="496"/>
      <c r="V718" s="496"/>
      <c r="W718" s="496"/>
      <c r="X718" s="496"/>
      <c r="Y718" s="496"/>
      <c r="Z718" s="496"/>
      <c r="AA718" s="496"/>
      <c r="AB718" s="496"/>
      <c r="AC718" s="496"/>
      <c r="AD718" s="496"/>
      <c r="AE718" s="496"/>
      <c r="AF718" s="496"/>
      <c r="AG718" s="496"/>
      <c r="AH718" s="496"/>
    </row>
    <row r="719" spans="1:34" s="15" customFormat="1" ht="14.1" customHeight="1">
      <c r="A719" s="427"/>
      <c r="B719" s="489" t="s">
        <v>13673</v>
      </c>
      <c r="C719" s="489" t="s">
        <v>13674</v>
      </c>
      <c r="D719" s="428" t="s">
        <v>13675</v>
      </c>
      <c r="F719" s="495" t="str">
        <f ca="1">IF(ISNUMBER(_xll.BDP(D663, C719,"EQY_CONSOLIDATED="&amp;E676)),_xll.BDP(D663, C719,"EQY_CONSOLIDATED="&amp;E676), "-")</f>
        <v>-</v>
      </c>
      <c r="G719" s="495">
        <v>-2231.1531</v>
      </c>
      <c r="H719" s="495">
        <v>2117.0403000000001</v>
      </c>
      <c r="I719" s="495">
        <v>570.62109999999996</v>
      </c>
      <c r="J719" s="495">
        <v>2821.3769000000002</v>
      </c>
      <c r="K719" s="495">
        <v>109.015</v>
      </c>
      <c r="L719" s="495">
        <v>444.54660000000001</v>
      </c>
      <c r="M719" s="495">
        <v>-425.69810000000001</v>
      </c>
      <c r="N719" s="495">
        <v>6027.0810000000001</v>
      </c>
      <c r="O719" s="508"/>
      <c r="P719" s="495">
        <v>2949.2404000000001</v>
      </c>
      <c r="Q719" s="495">
        <v>923.7681</v>
      </c>
      <c r="R719" s="495">
        <v>6536.3603999999996</v>
      </c>
      <c r="S719" s="495">
        <v>899.52549999999997</v>
      </c>
      <c r="T719" s="495">
        <v>1228.2159999999999</v>
      </c>
      <c r="U719" s="496"/>
      <c r="V719" s="496"/>
      <c r="W719" s="496"/>
      <c r="X719" s="496"/>
      <c r="Y719" s="496"/>
      <c r="Z719" s="496"/>
      <c r="AA719" s="496"/>
      <c r="AB719" s="496"/>
      <c r="AC719" s="496"/>
      <c r="AD719" s="496"/>
      <c r="AE719" s="496"/>
      <c r="AF719" s="496"/>
      <c r="AG719" s="496"/>
      <c r="AH719" s="496"/>
    </row>
    <row r="720" spans="1:34" s="15" customFormat="1" ht="14.1" customHeight="1">
      <c r="A720" s="427"/>
      <c r="B720" s="489" t="s">
        <v>13676</v>
      </c>
      <c r="C720" s="489" t="s">
        <v>13677</v>
      </c>
      <c r="D720" s="428" t="s">
        <v>13678</v>
      </c>
      <c r="F720" s="495" t="str">
        <f ca="1">IF(ISNUMBER(_xll.BDP(D663, C720,"EQY_CONSOLIDATED="&amp;E676)),_xll.BDP(D663, C720,"EQY_CONSOLIDATED="&amp;E676), "-")</f>
        <v>-</v>
      </c>
      <c r="G720" s="495">
        <v>-19.236000000000001</v>
      </c>
      <c r="H720" s="495">
        <v>-20.238099999999999</v>
      </c>
      <c r="I720" s="495">
        <v>-36.7254</v>
      </c>
      <c r="J720" s="495">
        <v>-26.803999999999998</v>
      </c>
      <c r="K720" s="495">
        <v>-47.8</v>
      </c>
      <c r="L720" s="495">
        <v>-34.853000000000002</v>
      </c>
      <c r="M720" s="495">
        <v>-5.0599999999999996</v>
      </c>
      <c r="N720" s="495">
        <v>-8.8869000000000007</v>
      </c>
      <c r="O720" s="508"/>
      <c r="P720" s="495">
        <v>-114.517</v>
      </c>
      <c r="Q720" s="495">
        <v>-124.65430000000001</v>
      </c>
      <c r="R720" s="495">
        <v>-192.5121</v>
      </c>
      <c r="S720" s="495">
        <v>-2359.3595</v>
      </c>
      <c r="T720" s="495">
        <v>-32.213000000000001</v>
      </c>
      <c r="U720" s="496"/>
      <c r="V720" s="496"/>
      <c r="W720" s="496"/>
      <c r="X720" s="496"/>
      <c r="Y720" s="496"/>
      <c r="Z720" s="496"/>
      <c r="AA720" s="496"/>
      <c r="AB720" s="496"/>
      <c r="AC720" s="496"/>
      <c r="AD720" s="496"/>
      <c r="AE720" s="496"/>
      <c r="AF720" s="496"/>
      <c r="AG720" s="496"/>
      <c r="AH720" s="496"/>
    </row>
    <row r="721" spans="1:34" s="15" customFormat="1" ht="14.1" customHeight="1">
      <c r="A721" s="427"/>
      <c r="B721" s="489" t="s">
        <v>13679</v>
      </c>
      <c r="C721" s="489" t="s">
        <v>13680</v>
      </c>
      <c r="D721" s="428" t="s">
        <v>13681</v>
      </c>
      <c r="F721" s="495" t="str">
        <f ca="1">IF(ISNUMBER(_xll.BDP(D663, C721,"EQY_CONSOLIDATED="&amp;E676)),_xll.BDP(D663, C721,"EQY_CONSOLIDATED="&amp;E676), "-")</f>
        <v>-</v>
      </c>
      <c r="G721" s="495">
        <v>-19.236000000000001</v>
      </c>
      <c r="H721" s="495">
        <v>52.489600000000003</v>
      </c>
      <c r="I721" s="495">
        <v>-4594.7883000000002</v>
      </c>
      <c r="J721" s="495">
        <v>5669.0385999999999</v>
      </c>
      <c r="K721" s="495">
        <v>-5170.0056999999997</v>
      </c>
      <c r="L721" s="495">
        <v>244.01560000000001</v>
      </c>
      <c r="M721" s="495">
        <v>4894.7578000000003</v>
      </c>
      <c r="N721" s="495">
        <v>-1087.1759</v>
      </c>
      <c r="O721" s="508"/>
      <c r="P721" s="495">
        <v>5637.8063000000002</v>
      </c>
      <c r="Q721" s="495">
        <v>-1201.6468</v>
      </c>
      <c r="R721" s="495">
        <v>-2191.2638000000002</v>
      </c>
      <c r="S721" s="495">
        <v>-2352.7231999999999</v>
      </c>
      <c r="T721" s="495">
        <v>5001.4531999999999</v>
      </c>
      <c r="U721" s="496"/>
      <c r="V721" s="496"/>
      <c r="W721" s="496"/>
      <c r="X721" s="496"/>
      <c r="Y721" s="496"/>
      <c r="Z721" s="496"/>
      <c r="AA721" s="496"/>
      <c r="AB721" s="496"/>
      <c r="AC721" s="496"/>
      <c r="AD721" s="496"/>
      <c r="AE721" s="496"/>
      <c r="AF721" s="496"/>
      <c r="AG721" s="496"/>
      <c r="AH721" s="496"/>
    </row>
    <row r="722" spans="1:34" s="516" customFormat="1" ht="14.1" customHeight="1">
      <c r="A722" s="427"/>
      <c r="B722" s="489" t="s">
        <v>13682</v>
      </c>
      <c r="C722" s="489" t="s">
        <v>13683</v>
      </c>
      <c r="D722" s="428" t="s">
        <v>13684</v>
      </c>
      <c r="E722" s="15"/>
      <c r="F722" s="495" t="str">
        <f ca="1">IF(ISNUMBER(_xll.BDP(D663, C722,"EQY_CONSOLIDATED="&amp;E676)),_xll.BDP(D663, C722,"EQY_CONSOLIDATED="&amp;E676), "-")</f>
        <v>-</v>
      </c>
      <c r="G722" s="495">
        <v>-54.104700000000001</v>
      </c>
      <c r="H722" s="495">
        <v>-2675.9944999999998</v>
      </c>
      <c r="I722" s="495">
        <v>-43.369700000000002</v>
      </c>
      <c r="J722" s="495">
        <v>-51.162399999999998</v>
      </c>
      <c r="K722" s="495">
        <v>-49.029200000000003</v>
      </c>
      <c r="L722" s="495">
        <v>-2688.7085000000002</v>
      </c>
      <c r="M722" s="495">
        <v>-54.322600000000001</v>
      </c>
      <c r="N722" s="495">
        <v>8.52</v>
      </c>
      <c r="O722" s="508"/>
      <c r="P722" s="495">
        <v>-2843.2226999999998</v>
      </c>
      <c r="Q722" s="495">
        <v>-2599.1529</v>
      </c>
      <c r="R722" s="495">
        <v>-1076.6792</v>
      </c>
      <c r="S722" s="495">
        <v>-867.58770000000004</v>
      </c>
      <c r="T722" s="495">
        <v>-839.91970000000003</v>
      </c>
      <c r="U722" s="515"/>
      <c r="V722" s="515"/>
      <c r="W722" s="515"/>
      <c r="X722" s="515"/>
      <c r="Y722" s="515"/>
      <c r="Z722" s="515"/>
      <c r="AA722" s="515"/>
      <c r="AB722" s="515"/>
      <c r="AC722" s="515"/>
      <c r="AD722" s="515"/>
      <c r="AE722" s="515"/>
      <c r="AF722" s="515"/>
      <c r="AG722" s="515"/>
      <c r="AH722" s="515"/>
    </row>
    <row r="723" spans="1:34" s="516" customFormat="1" ht="14.1" customHeight="1">
      <c r="A723" s="427"/>
      <c r="B723" s="489" t="s">
        <v>13685</v>
      </c>
      <c r="C723" s="489" t="s">
        <v>13686</v>
      </c>
      <c r="D723" s="428" t="s">
        <v>13687</v>
      </c>
      <c r="E723" s="15"/>
      <c r="F723" s="495" t="str">
        <f ca="1">IF(ISNUMBER(_xll.BDP(D663, C723,"EQY_CONSOLIDATED="&amp;E676)),_xll.BDP(D663, C723,"EQY_CONSOLIDATED="&amp;E676), "-")</f>
        <v>-</v>
      </c>
      <c r="G723" s="495">
        <v>-2304.4937</v>
      </c>
      <c r="H723" s="495">
        <v>-506.46460000000002</v>
      </c>
      <c r="I723" s="495">
        <v>-4067.5369999999998</v>
      </c>
      <c r="J723" s="495">
        <v>8439.2530999999999</v>
      </c>
      <c r="K723" s="495">
        <v>-5110.0198</v>
      </c>
      <c r="L723" s="495">
        <v>-2000.1463000000001</v>
      </c>
      <c r="M723" s="495">
        <v>4414.7370000000001</v>
      </c>
      <c r="N723" s="495">
        <v>4948.4251000000004</v>
      </c>
      <c r="O723" s="508"/>
      <c r="P723" s="495">
        <v>5743.8239999999996</v>
      </c>
      <c r="Q723" s="495">
        <v>-2877.0315000000001</v>
      </c>
      <c r="R723" s="495">
        <v>3268.4173999999998</v>
      </c>
      <c r="S723" s="495">
        <v>-2320.7854000000002</v>
      </c>
      <c r="T723" s="495">
        <v>5389.7496000000001</v>
      </c>
      <c r="U723" s="515"/>
      <c r="V723" s="515"/>
      <c r="W723" s="515"/>
      <c r="X723" s="515"/>
      <c r="Y723" s="515"/>
      <c r="Z723" s="515"/>
      <c r="AA723" s="515"/>
      <c r="AB723" s="515"/>
      <c r="AC723" s="515"/>
      <c r="AD723" s="515"/>
      <c r="AE723" s="515"/>
      <c r="AF723" s="515"/>
      <c r="AG723" s="515"/>
      <c r="AH723" s="515"/>
    </row>
    <row r="724" spans="1:34" s="516" customFormat="1" ht="14.1" customHeight="1">
      <c r="A724" s="427"/>
      <c r="B724" s="489" t="s">
        <v>13688</v>
      </c>
      <c r="C724" s="489" t="s">
        <v>13689</v>
      </c>
      <c r="D724" s="428" t="s">
        <v>13690</v>
      </c>
      <c r="E724" s="15"/>
      <c r="F724" s="495" t="str">
        <f ca="1">IF(ISNUMBER(_xll.BDP(D663, C724,"EQY_CONSOLIDATED="&amp;E676)),_xll.BDP(D663, C724,"EQY_CONSOLIDATED="&amp;E676), "-")</f>
        <v>-</v>
      </c>
      <c r="G724" s="495">
        <v>-2250.3890999999999</v>
      </c>
      <c r="H724" s="495">
        <v>2096.8022000000001</v>
      </c>
      <c r="I724" s="495">
        <v>533.89570000000003</v>
      </c>
      <c r="J724" s="495">
        <v>2794.5729000000001</v>
      </c>
      <c r="K724" s="495">
        <v>61.215000000000003</v>
      </c>
      <c r="L724" s="495">
        <v>409.6936</v>
      </c>
      <c r="M724" s="495">
        <v>-430.75810000000001</v>
      </c>
      <c r="N724" s="495">
        <v>6018.1940999999997</v>
      </c>
      <c r="O724" s="508"/>
      <c r="P724" s="495">
        <v>2834.7233999999999</v>
      </c>
      <c r="Q724" s="495">
        <v>799.11379999999997</v>
      </c>
      <c r="R724" s="495">
        <v>6343.8482999999997</v>
      </c>
      <c r="S724" s="495">
        <v>-1459.8340000000001</v>
      </c>
      <c r="T724" s="495">
        <v>1196.0029999999999</v>
      </c>
      <c r="U724" s="515"/>
      <c r="V724" s="515"/>
      <c r="W724" s="515"/>
      <c r="X724" s="515"/>
      <c r="Y724" s="515"/>
      <c r="Z724" s="515"/>
      <c r="AA724" s="515"/>
      <c r="AB724" s="515"/>
      <c r="AC724" s="515"/>
      <c r="AD724" s="515"/>
      <c r="AE724" s="515"/>
      <c r="AF724" s="515"/>
      <c r="AG724" s="515"/>
      <c r="AH724" s="515"/>
    </row>
    <row r="725" spans="1:34" s="15" customFormat="1" ht="14.1" customHeight="1">
      <c r="A725" s="427"/>
      <c r="B725" s="489" t="s">
        <v>13691</v>
      </c>
      <c r="C725" s="489" t="s">
        <v>13692</v>
      </c>
      <c r="D725" s="428" t="s">
        <v>13693</v>
      </c>
      <c r="F725" s="495" t="str">
        <f ca="1">IF(ISNUMBER(_xll.BDP(D663, C725,"EQY_CONSOLIDATED="&amp;E676)),_xll.BDP(D663, C725,"EQY_CONSOLIDATED="&amp;E676), "-")</f>
        <v>-</v>
      </c>
      <c r="G725" s="495">
        <v>-187.5324</v>
      </c>
      <c r="H725" s="495">
        <v>174.73349999999999</v>
      </c>
      <c r="I725" s="495">
        <v>44.491300000000003</v>
      </c>
      <c r="J725" s="495">
        <v>232.8811</v>
      </c>
      <c r="K725" s="495">
        <v>5.1013000000000002</v>
      </c>
      <c r="L725" s="495">
        <v>34.141100000000002</v>
      </c>
      <c r="M725" s="495">
        <v>-35.896500000000003</v>
      </c>
      <c r="N725" s="495">
        <v>501.51620000000003</v>
      </c>
      <c r="O725" s="508"/>
      <c r="P725" s="495">
        <v>236.2269</v>
      </c>
      <c r="Q725" s="495">
        <v>66.592799999999997</v>
      </c>
      <c r="R725" s="495">
        <v>528.654</v>
      </c>
      <c r="S725" s="495">
        <v>-121.6528</v>
      </c>
      <c r="T725" s="495">
        <v>99.666899999999998</v>
      </c>
      <c r="U725" s="500"/>
      <c r="V725" s="500"/>
      <c r="W725" s="500"/>
      <c r="X725" s="500"/>
      <c r="Y725" s="500"/>
      <c r="Z725" s="500"/>
      <c r="AA725" s="500"/>
      <c r="AB725" s="500"/>
      <c r="AC725" s="500"/>
      <c r="AD725" s="500"/>
      <c r="AE725" s="500"/>
      <c r="AF725" s="500"/>
      <c r="AG725" s="500"/>
      <c r="AH725" s="500"/>
    </row>
    <row r="726" spans="1:34" s="15" customFormat="1" ht="14.1" customHeight="1">
      <c r="A726" s="427"/>
      <c r="B726" s="489" t="s">
        <v>13694</v>
      </c>
      <c r="C726" s="489" t="s">
        <v>13694</v>
      </c>
      <c r="D726" s="428" t="s">
        <v>13695</v>
      </c>
      <c r="F726" s="495" t="str">
        <f ca="1">IF(ISNUMBER(_xll.BDP(D663, C726,"EQY_CONSOLIDATED="&amp;E676)),_xll.BDP(D663, C726,"EQY_CONSOLIDATED="&amp;E676), "-")</f>
        <v>-</v>
      </c>
      <c r="G726" s="495">
        <v>264.57350000000002</v>
      </c>
      <c r="H726" s="495">
        <v>457.2072</v>
      </c>
      <c r="I726" s="495">
        <v>316.6148</v>
      </c>
      <c r="J726" s="495">
        <v>236.2269</v>
      </c>
      <c r="K726" s="495">
        <v>504.8621</v>
      </c>
      <c r="L726" s="495">
        <v>297.50369999999998</v>
      </c>
      <c r="M726" s="495">
        <v>97.814400000000006</v>
      </c>
      <c r="N726" s="495">
        <v>66.592799999999997</v>
      </c>
      <c r="O726" s="508"/>
      <c r="P726" s="495">
        <v>236.2269</v>
      </c>
      <c r="Q726" s="495">
        <v>66.592799999999997</v>
      </c>
      <c r="R726" s="495">
        <v>528.654</v>
      </c>
      <c r="S726" s="495">
        <v>-121.6528</v>
      </c>
      <c r="T726" s="495">
        <v>99.666899999999998</v>
      </c>
      <c r="U726" s="500"/>
      <c r="V726" s="500"/>
      <c r="W726" s="500"/>
      <c r="X726" s="500"/>
      <c r="Y726" s="500"/>
      <c r="Z726" s="500"/>
      <c r="AA726" s="500"/>
      <c r="AB726" s="500"/>
      <c r="AC726" s="500"/>
      <c r="AD726" s="500"/>
      <c r="AE726" s="500"/>
      <c r="AF726" s="500"/>
      <c r="AG726" s="500"/>
      <c r="AH726" s="500"/>
    </row>
    <row r="727" spans="1:34" s="15" customFormat="1" ht="14.1" customHeight="1">
      <c r="A727" s="427"/>
      <c r="B727" s="489" t="s">
        <v>13696</v>
      </c>
      <c r="C727" s="489" t="s">
        <v>13697</v>
      </c>
      <c r="D727" s="517" t="s">
        <v>13698</v>
      </c>
      <c r="E727" s="518"/>
      <c r="F727" s="519" t="str">
        <f ca="1">IF(ISNUMBER(_xll.BDP(D663, C727,"EQY_CONSOLIDATED="&amp;E676)),_xll.BDP(D663, C727,"EQY_CONSOLIDATED="&amp;E676), "-")</f>
        <v>-</v>
      </c>
      <c r="G727" s="519">
        <v>-185.92939999999999</v>
      </c>
      <c r="H727" s="519">
        <v>176.42</v>
      </c>
      <c r="I727" s="519">
        <v>47.5518</v>
      </c>
      <c r="J727" s="519">
        <v>235.1147</v>
      </c>
      <c r="K727" s="519">
        <v>9.0846</v>
      </c>
      <c r="L727" s="519">
        <v>37.045499999999997</v>
      </c>
      <c r="M727" s="519">
        <v>-35.474800000000002</v>
      </c>
      <c r="N727" s="520">
        <v>502.2568</v>
      </c>
      <c r="O727" s="521"/>
      <c r="P727" s="519">
        <v>245.77</v>
      </c>
      <c r="Q727" s="519">
        <v>76.980699999999999</v>
      </c>
      <c r="R727" s="520">
        <v>544.69669999999996</v>
      </c>
      <c r="S727" s="520">
        <v>74.960499999999996</v>
      </c>
      <c r="T727" s="520">
        <v>102.35129999999999</v>
      </c>
    </row>
    <row r="728" spans="1:34" s="15" customFormat="1" ht="14.1" customHeight="1">
      <c r="A728" s="522"/>
    </row>
    <row r="729" spans="1:34" s="15" customFormat="1" ht="14.1" customHeight="1" thickBot="1">
      <c r="A729" s="522"/>
    </row>
    <row r="730" spans="1:34" s="15" customFormat="1" ht="14.1" customHeight="1" thickBot="1">
      <c r="A730" s="522">
        <f>A663+1</f>
        <v>11</v>
      </c>
      <c r="C730" s="15">
        <f>C663+1</f>
        <v>11</v>
      </c>
      <c r="D730" s="459" t="str">
        <f ca="1">OFFSET(Company!$C$9,BB_Financials!A730-1,0)</f>
        <v>iq us Equity</v>
      </c>
      <c r="E730" s="460" t="e">
        <f ca="1">_xll.BDP(D730, "NAME")</f>
        <v>#NAME?</v>
      </c>
    </row>
    <row r="731" spans="1:34" s="15" customFormat="1" ht="14.1" customHeight="1">
      <c r="A731" s="427"/>
    </row>
    <row r="732" spans="1:34" s="15" customFormat="1" ht="14.1" customHeight="1">
      <c r="A732" s="427"/>
      <c r="D732" s="430"/>
      <c r="E732" s="428"/>
    </row>
    <row r="733" spans="1:34" s="428" customFormat="1" ht="14.1" customHeight="1">
      <c r="A733" s="429"/>
      <c r="E733" s="461" t="s">
        <v>13413</v>
      </c>
      <c r="F733" s="461" t="s">
        <v>13562</v>
      </c>
      <c r="G733" s="461" t="s">
        <v>13563</v>
      </c>
    </row>
    <row r="734" spans="1:34" s="15" customFormat="1" ht="14.1" customHeight="1">
      <c r="A734" s="427"/>
      <c r="D734" s="460" t="s">
        <v>13573</v>
      </c>
      <c r="E734" s="462">
        <f>F776+F777</f>
        <v>31242.127100000002</v>
      </c>
      <c r="F734" s="463">
        <f>F773+F774</f>
        <v>2246.5450999999998</v>
      </c>
      <c r="G734" s="462">
        <f>F768</f>
        <v>58797.533600000002</v>
      </c>
    </row>
    <row r="735" spans="1:34" s="15" customFormat="1" ht="14.1" customHeight="1">
      <c r="A735" s="427"/>
      <c r="B735" s="464"/>
      <c r="C735" s="465"/>
      <c r="D735" s="460" t="e">
        <f>"Annual: "&amp;P761</f>
        <v>#NAME?</v>
      </c>
      <c r="E735" s="462">
        <f>P776+P777</f>
        <v>32280.8262</v>
      </c>
      <c r="F735" s="463">
        <f>P773+P774</f>
        <v>3704.2946000000002</v>
      </c>
      <c r="G735" s="462">
        <f>P768</f>
        <v>56901.736599999997</v>
      </c>
    </row>
    <row r="736" spans="1:34" s="15" customFormat="1" ht="14.1" customHeight="1">
      <c r="A736" s="427"/>
      <c r="B736" s="464"/>
      <c r="C736" s="465"/>
      <c r="E736" s="466"/>
    </row>
    <row r="737" spans="1:34" s="15" customFormat="1" ht="14.1" customHeight="1">
      <c r="A737" s="427"/>
      <c r="B737" s="464"/>
      <c r="C737" s="465"/>
      <c r="D737" s="428"/>
      <c r="E737" s="461" t="s">
        <v>13564</v>
      </c>
      <c r="F737" s="461" t="s">
        <v>13565</v>
      </c>
      <c r="G737" s="461" t="s">
        <v>13566</v>
      </c>
      <c r="H737" s="461" t="s">
        <v>13567</v>
      </c>
    </row>
    <row r="738" spans="1:34" s="15" customFormat="1" ht="14.1" customHeight="1">
      <c r="A738" s="427"/>
      <c r="B738" s="464"/>
      <c r="C738" s="465"/>
      <c r="D738" s="460" t="s">
        <v>13574</v>
      </c>
      <c r="E738" s="462" t="str">
        <f ca="1">F747</f>
        <v>-</v>
      </c>
      <c r="F738" s="462" t="str">
        <f ca="1">F750</f>
        <v>-</v>
      </c>
      <c r="G738" s="462" t="str">
        <f ca="1">F754</f>
        <v>-</v>
      </c>
      <c r="H738" s="462" t="str">
        <f ca="1">F753</f>
        <v>-</v>
      </c>
    </row>
    <row r="739" spans="1:34" s="15" customFormat="1" ht="14.1" customHeight="1">
      <c r="A739" s="427"/>
      <c r="B739" s="464"/>
      <c r="C739" s="465"/>
      <c r="D739" s="460" t="e">
        <f>"Annual: "&amp;P746</f>
        <v>#NAME?</v>
      </c>
      <c r="E739" s="462">
        <f>P747</f>
        <v>17080.206900000001</v>
      </c>
      <c r="F739" s="462">
        <f>P750</f>
        <v>966.87459999999999</v>
      </c>
      <c r="G739" s="462">
        <f>P754</f>
        <v>1303.6256000000001</v>
      </c>
      <c r="H739" s="462">
        <f>P753</f>
        <v>5110.7016000000003</v>
      </c>
    </row>
    <row r="740" spans="1:34" s="15" customFormat="1" ht="14.1" customHeight="1">
      <c r="A740" s="427"/>
      <c r="B740" s="464"/>
      <c r="C740" s="465"/>
      <c r="E740" s="464" t="b">
        <f ca="1">F754=G754+H754+I754+J754</f>
        <v>0</v>
      </c>
    </row>
    <row r="741" spans="1:34" s="15" customFormat="1" ht="14.1" customHeight="1">
      <c r="A741" s="427"/>
      <c r="B741" s="464"/>
      <c r="C741" s="465"/>
      <c r="E741" s="464" t="e">
        <f ca="1">_xll.BDP(D730,"EQY_RECENT_QT_END")</f>
        <v>#NAME?</v>
      </c>
      <c r="F741" s="430"/>
      <c r="G741" s="430"/>
      <c r="H741" s="430"/>
      <c r="I741" s="430"/>
      <c r="J741" s="430"/>
      <c r="K741" s="430"/>
      <c r="L741" s="430"/>
      <c r="M741" s="430"/>
      <c r="N741" s="430"/>
      <c r="O741" s="430"/>
      <c r="P741" s="430"/>
    </row>
    <row r="742" spans="1:34" s="25" customFormat="1" ht="14.1" customHeight="1">
      <c r="A742" s="429"/>
      <c r="D742" s="428" t="s">
        <v>13573</v>
      </c>
      <c r="E742" s="467" t="e">
        <f>G746</f>
        <v>#NAME?</v>
      </c>
      <c r="F742" s="468" t="e">
        <v>#NAME?</v>
      </c>
      <c r="G742" s="469" t="s">
        <v>13575</v>
      </c>
      <c r="H742" s="469" t="s">
        <v>13576</v>
      </c>
      <c r="I742" s="469" t="s">
        <v>13577</v>
      </c>
      <c r="J742" s="469" t="s">
        <v>13578</v>
      </c>
      <c r="K742" s="469" t="s">
        <v>13579</v>
      </c>
      <c r="L742" s="469" t="s">
        <v>13580</v>
      </c>
      <c r="M742" s="469" t="s">
        <v>13581</v>
      </c>
      <c r="N742" s="15"/>
      <c r="P742" s="470"/>
    </row>
    <row r="743" spans="1:34" s="25" customFormat="1" ht="14.1" customHeight="1">
      <c r="A743" s="429"/>
      <c r="B743" s="471"/>
      <c r="C743" s="471"/>
      <c r="D743" s="428" t="s">
        <v>13582</v>
      </c>
      <c r="E743" s="472" t="str">
        <f>IF(ISNUMBER(F743),"N","Y")</f>
        <v>N</v>
      </c>
      <c r="F743" s="473">
        <v>3639.3759</v>
      </c>
      <c r="G743" s="474">
        <v>3386.2325999999998</v>
      </c>
      <c r="H743" s="475">
        <v>3375.4155000000001</v>
      </c>
      <c r="I743" s="475">
        <v>3750.3622999999998</v>
      </c>
      <c r="J743" s="475">
        <v>4130.3442999999997</v>
      </c>
      <c r="K743" s="475">
        <v>4367.9129999999996</v>
      </c>
      <c r="L743" s="475">
        <v>4831.5871999999999</v>
      </c>
      <c r="M743" s="475">
        <v>4427.4895999999999</v>
      </c>
      <c r="N743" s="476"/>
      <c r="P743" s="476"/>
    </row>
    <row r="744" spans="1:34" s="15" customFormat="1" ht="14.1" customHeight="1">
      <c r="A744" s="429"/>
      <c r="D744" s="477"/>
      <c r="F744" s="478"/>
      <c r="G744" s="478"/>
      <c r="H744" s="478"/>
      <c r="I744" s="478"/>
      <c r="J744" s="478"/>
      <c r="K744" s="478"/>
      <c r="L744" s="478"/>
      <c r="M744" s="478"/>
      <c r="N744" s="478"/>
      <c r="P744" s="479"/>
    </row>
    <row r="745" spans="1:34" s="15" customFormat="1" ht="14.1" customHeight="1">
      <c r="A745" s="429"/>
      <c r="D745" s="477"/>
      <c r="F745" s="478"/>
      <c r="G745" s="480"/>
      <c r="H745" s="481"/>
      <c r="I745" s="481"/>
      <c r="J745" s="481"/>
      <c r="K745" s="481"/>
      <c r="L745" s="481"/>
      <c r="M745" s="481"/>
      <c r="N745" s="481"/>
      <c r="P745" s="482"/>
    </row>
    <row r="746" spans="1:34" s="15" customFormat="1" ht="14.1" customHeight="1">
      <c r="A746" s="427"/>
      <c r="B746" s="483" t="s">
        <v>13583</v>
      </c>
      <c r="C746" s="483" t="s">
        <v>13584</v>
      </c>
      <c r="D746" s="484" t="s">
        <v>13585</v>
      </c>
      <c r="E746" s="485"/>
      <c r="F746" s="486" t="s">
        <v>13586</v>
      </c>
      <c r="G746" s="487" t="e">
        <v>#NAME?</v>
      </c>
      <c r="H746" s="486" t="s">
        <v>13575</v>
      </c>
      <c r="I746" s="486" t="s">
        <v>13576</v>
      </c>
      <c r="J746" s="486" t="s">
        <v>13577</v>
      </c>
      <c r="K746" s="486" t="s">
        <v>13578</v>
      </c>
      <c r="L746" s="486" t="s">
        <v>13579</v>
      </c>
      <c r="M746" s="486" t="s">
        <v>13580</v>
      </c>
      <c r="N746" s="486" t="s">
        <v>13581</v>
      </c>
      <c r="O746" s="488"/>
      <c r="P746" s="487" t="e">
        <v>#NAME?</v>
      </c>
      <c r="Q746" s="486" t="s">
        <v>13587</v>
      </c>
      <c r="R746" s="486" t="s">
        <v>13588</v>
      </c>
      <c r="S746" s="486" t="s">
        <v>13589</v>
      </c>
      <c r="T746" s="486" t="s">
        <v>13590</v>
      </c>
      <c r="U746" s="488"/>
      <c r="V746" s="488"/>
      <c r="W746" s="488"/>
      <c r="X746" s="488"/>
      <c r="Y746" s="488"/>
      <c r="Z746" s="488"/>
      <c r="AA746" s="488"/>
      <c r="AB746" s="488"/>
      <c r="AC746" s="488"/>
      <c r="AD746" s="488"/>
      <c r="AE746" s="488"/>
      <c r="AF746" s="488"/>
      <c r="AG746" s="488"/>
      <c r="AH746" s="488"/>
    </row>
    <row r="747" spans="1:34" s="15" customFormat="1" ht="14.1" customHeight="1">
      <c r="A747" s="427"/>
      <c r="B747" s="489" t="s">
        <v>13591</v>
      </c>
      <c r="C747" s="489" t="s">
        <v>13592</v>
      </c>
      <c r="D747" s="490" t="s">
        <v>13593</v>
      </c>
      <c r="E747" s="491"/>
      <c r="F747" s="492" t="str">
        <f ca="1">IF(ISNUMBER(_xll.BDP(D730, C747,"EQY_CONSOLIDATED="&amp;E743)),_xll.BDP(D730, C747,"EQY_CONSOLIDATED="&amp;E743), "-")</f>
        <v>-</v>
      </c>
      <c r="G747" s="492">
        <v>3639.3759</v>
      </c>
      <c r="H747" s="492">
        <v>3386.2325999999998</v>
      </c>
      <c r="I747" s="492">
        <v>3375.4155000000001</v>
      </c>
      <c r="J747" s="492">
        <v>3750.3622999999998</v>
      </c>
      <c r="K747" s="492">
        <v>4130.3442999999997</v>
      </c>
      <c r="L747" s="492">
        <v>4367.9129999999996</v>
      </c>
      <c r="M747" s="492">
        <v>4831.5871999999999</v>
      </c>
      <c r="N747" s="493">
        <v>4427.4895999999999</v>
      </c>
      <c r="O747" s="494"/>
      <c r="P747" s="495">
        <v>17080.206900000001</v>
      </c>
      <c r="Q747" s="495">
        <v>16488.254700000001</v>
      </c>
      <c r="R747" s="495">
        <v>14985.780500000001</v>
      </c>
      <c r="S747" s="495">
        <v>14815.5856</v>
      </c>
      <c r="T747" s="495">
        <v>14145.587799999999</v>
      </c>
      <c r="U747" s="496"/>
      <c r="V747" s="496"/>
      <c r="W747" s="496"/>
      <c r="X747" s="496"/>
      <c r="Y747" s="496"/>
      <c r="Z747" s="496"/>
      <c r="AA747" s="496"/>
      <c r="AB747" s="496"/>
      <c r="AC747" s="496"/>
      <c r="AD747" s="496"/>
      <c r="AE747" s="496"/>
      <c r="AF747" s="496"/>
      <c r="AG747" s="496"/>
      <c r="AH747" s="496"/>
    </row>
    <row r="748" spans="1:34" s="501" customFormat="1" ht="14.1" customHeight="1">
      <c r="A748" s="427"/>
      <c r="B748" s="489" t="s">
        <v>13594</v>
      </c>
      <c r="C748" s="489" t="s">
        <v>13595</v>
      </c>
      <c r="D748" s="428" t="s">
        <v>13596</v>
      </c>
      <c r="E748" s="15"/>
      <c r="F748" s="495" t="str">
        <f ca="1">IF(ISNUMBER(_xll.BDP(D730, C748,"EQY_CONSOLIDATED="&amp;E743)),_xll.BDP(D730, C748,"EQY_CONSOLIDATED="&amp;E743), "-")</f>
        <v>-</v>
      </c>
      <c r="G748" s="495">
        <v>800.17650000000003</v>
      </c>
      <c r="H748" s="495">
        <v>752.54340000000002</v>
      </c>
      <c r="I748" s="495">
        <v>798.78409999999997</v>
      </c>
      <c r="J748" s="495">
        <v>1009.5175</v>
      </c>
      <c r="K748" s="495">
        <v>1041.4572000000001</v>
      </c>
      <c r="L748" s="495">
        <v>1123.9155000000001</v>
      </c>
      <c r="M748" s="495">
        <v>1338.3942999999999</v>
      </c>
      <c r="N748" s="495">
        <v>1188.1516999999999</v>
      </c>
      <c r="O748" s="497"/>
      <c r="P748" s="498">
        <v>4513.2846</v>
      </c>
      <c r="Q748" s="498">
        <v>3911.6478000000002</v>
      </c>
      <c r="R748" s="499">
        <v>2995.5547999999999</v>
      </c>
      <c r="S748" s="499">
        <v>1965.6632999999999</v>
      </c>
      <c r="T748" s="499">
        <v>3974.5675000000001</v>
      </c>
      <c r="U748" s="500"/>
      <c r="V748" s="500"/>
      <c r="W748" s="500"/>
      <c r="X748" s="500"/>
      <c r="Y748" s="500"/>
      <c r="Z748" s="500"/>
      <c r="AA748" s="500"/>
      <c r="AB748" s="500"/>
      <c r="AC748" s="500"/>
      <c r="AD748" s="500"/>
      <c r="AE748" s="500"/>
      <c r="AF748" s="500"/>
      <c r="AG748" s="500"/>
      <c r="AH748" s="500"/>
    </row>
    <row r="749" spans="1:34" s="15" customFormat="1" ht="14.1" customHeight="1">
      <c r="A749" s="427"/>
      <c r="B749" s="489" t="s">
        <v>13597</v>
      </c>
      <c r="C749" s="489" t="s">
        <v>13598</v>
      </c>
      <c r="D749" s="428" t="s">
        <v>13599</v>
      </c>
      <c r="F749" s="495" t="str">
        <f ca="1">IF(ISNUMBER(_xll.BDP(D730, C749,"EQY_CONSOLIDATED="&amp;E743)),_xll.BDP(D730, C749,"EQY_CONSOLIDATED="&amp;E743), "-")</f>
        <v>-</v>
      </c>
      <c r="G749" s="495">
        <v>756.83399999999995</v>
      </c>
      <c r="H749" s="495">
        <v>707.61599999999999</v>
      </c>
      <c r="I749" s="495">
        <v>777.42899999999997</v>
      </c>
      <c r="J749" s="495">
        <v>854.93</v>
      </c>
      <c r="K749" s="495">
        <v>851.327</v>
      </c>
      <c r="L749" s="495">
        <v>1028.165</v>
      </c>
      <c r="M749" s="495">
        <v>811.98800000000006</v>
      </c>
      <c r="N749" s="495">
        <v>696.69600000000003</v>
      </c>
      <c r="O749" s="502"/>
      <c r="P749" s="495">
        <v>3546.41</v>
      </c>
      <c r="Q749" s="495">
        <v>2540.6869999999999</v>
      </c>
      <c r="R749" s="495">
        <v>2472.672</v>
      </c>
      <c r="S749" s="495">
        <v>2399.8690000000001</v>
      </c>
      <c r="T749" s="495">
        <v>2498.0749999999998</v>
      </c>
      <c r="U749" s="500"/>
      <c r="V749" s="500"/>
      <c r="W749" s="500"/>
      <c r="X749" s="500"/>
      <c r="Y749" s="500"/>
      <c r="Z749" s="500"/>
      <c r="AA749" s="500"/>
      <c r="AB749" s="500"/>
      <c r="AC749" s="500"/>
      <c r="AD749" s="500"/>
      <c r="AE749" s="500"/>
      <c r="AF749" s="500"/>
      <c r="AG749" s="500"/>
      <c r="AH749" s="500"/>
    </row>
    <row r="750" spans="1:34" s="15" customFormat="1" ht="14.1" customHeight="1">
      <c r="A750" s="427"/>
      <c r="B750" s="489" t="s">
        <v>13600</v>
      </c>
      <c r="C750" s="489" t="s">
        <v>13601</v>
      </c>
      <c r="D750" s="490" t="s">
        <v>13602</v>
      </c>
      <c r="E750" s="491"/>
      <c r="F750" s="492" t="str">
        <f ca="1">IF(ISNUMBER(_xll.BDP(D730, C750,"EQY_CONSOLIDATED="&amp;E743)),_xll.BDP(D730, C750,"EQY_CONSOLIDATED="&amp;E743), "-")</f>
        <v>-</v>
      </c>
      <c r="G750" s="492">
        <v>43.342500000000001</v>
      </c>
      <c r="H750" s="492">
        <v>44.927399999999999</v>
      </c>
      <c r="I750" s="492">
        <v>21.3551</v>
      </c>
      <c r="J750" s="492">
        <v>154.58750000000001</v>
      </c>
      <c r="K750" s="492">
        <v>190.1302</v>
      </c>
      <c r="L750" s="492">
        <v>95.750500000000002</v>
      </c>
      <c r="M750" s="492">
        <v>526.40629999999999</v>
      </c>
      <c r="N750" s="493">
        <v>491.45569999999998</v>
      </c>
      <c r="O750" s="494"/>
      <c r="P750" s="492">
        <v>966.87459999999999</v>
      </c>
      <c r="Q750" s="492">
        <v>1370.9608000000001</v>
      </c>
      <c r="R750" s="492">
        <v>522.88279999999997</v>
      </c>
      <c r="S750" s="492">
        <v>-434.20569999999998</v>
      </c>
      <c r="T750" s="492">
        <v>1476.4925000000001</v>
      </c>
      <c r="U750" s="496"/>
      <c r="V750" s="496"/>
      <c r="W750" s="496"/>
      <c r="X750" s="496"/>
      <c r="Y750" s="496"/>
      <c r="Z750" s="496"/>
      <c r="AA750" s="496"/>
      <c r="AB750" s="496"/>
      <c r="AC750" s="496"/>
      <c r="AD750" s="496"/>
      <c r="AE750" s="496"/>
      <c r="AF750" s="496"/>
      <c r="AG750" s="496"/>
      <c r="AH750" s="496"/>
    </row>
    <row r="751" spans="1:34" s="15" customFormat="1" ht="14.1" customHeight="1">
      <c r="A751" s="427"/>
      <c r="B751" s="489" t="s">
        <v>13603</v>
      </c>
      <c r="C751" s="489" t="s">
        <v>13604</v>
      </c>
      <c r="D751" s="428" t="s">
        <v>13605</v>
      </c>
      <c r="F751" s="495" t="str">
        <f ca="1">IF(ISNUMBER(_xll.BDP(D730, C751,"EQY_CONSOLIDATED="&amp;E743)),_xll.BDP(D730, C751,"EQY_CONSOLIDATED="&amp;E743), "-")</f>
        <v>-</v>
      </c>
      <c r="G751" s="495">
        <v>-419.6345</v>
      </c>
      <c r="H751" s="495">
        <v>-508.60559999999998</v>
      </c>
      <c r="I751" s="495">
        <v>5648.5981000000002</v>
      </c>
      <c r="J751" s="495">
        <v>-3099.6905000000002</v>
      </c>
      <c r="K751" s="495">
        <v>-386.71080000000001</v>
      </c>
      <c r="L751" s="495">
        <v>-553.21749999999997</v>
      </c>
      <c r="M751" s="495">
        <v>9786.4082999999991</v>
      </c>
      <c r="N751" s="495">
        <v>-1036.0523000000001</v>
      </c>
      <c r="O751" s="494"/>
      <c r="P751" s="495">
        <v>5746.7896000000001</v>
      </c>
      <c r="Q751" s="495">
        <v>-3935.8732</v>
      </c>
      <c r="R751" s="495">
        <v>-1617.0862</v>
      </c>
      <c r="S751" s="495">
        <v>-104.7277</v>
      </c>
      <c r="T751" s="495">
        <v>1768.0975000000001</v>
      </c>
      <c r="U751" s="496"/>
      <c r="V751" s="496"/>
      <c r="W751" s="496"/>
      <c r="X751" s="496"/>
      <c r="Y751" s="496"/>
      <c r="Z751" s="496"/>
      <c r="AA751" s="496"/>
      <c r="AB751" s="496"/>
      <c r="AC751" s="496"/>
      <c r="AD751" s="496"/>
      <c r="AE751" s="496"/>
      <c r="AF751" s="496"/>
      <c r="AG751" s="496"/>
      <c r="AH751" s="496"/>
    </row>
    <row r="752" spans="1:34" s="15" customFormat="1" ht="14.1" customHeight="1">
      <c r="A752" s="427"/>
      <c r="B752" s="489" t="s">
        <v>13606</v>
      </c>
      <c r="C752" s="489" t="s">
        <v>13607</v>
      </c>
      <c r="D752" s="428" t="s">
        <v>13608</v>
      </c>
      <c r="F752" s="495" t="str">
        <f ca="1">IF(ISNUMBER(_xll.BDP(D730, C752,"EQY_CONSOLIDATED="&amp;E743)),_xll.BDP(D730, C752,"EQY_CONSOLIDATED="&amp;E743), "-")</f>
        <v>-</v>
      </c>
      <c r="G752" s="495">
        <v>-968.21799999999996</v>
      </c>
      <c r="H752" s="495">
        <v>-620.23789999999997</v>
      </c>
      <c r="I752" s="495">
        <v>5487.8180000000002</v>
      </c>
      <c r="J752" s="495">
        <v>-2840.2060999999999</v>
      </c>
      <c r="K752" s="495">
        <v>-239.87880000000001</v>
      </c>
      <c r="L752" s="495">
        <v>-1300.7791999999999</v>
      </c>
      <c r="M752" s="495">
        <v>9491.5655999999999</v>
      </c>
      <c r="N752" s="495">
        <v>-786.82560000000001</v>
      </c>
      <c r="O752" s="494"/>
      <c r="P752" s="495">
        <v>5110.7016000000003</v>
      </c>
      <c r="Q752" s="495">
        <v>-2926.6471999999999</v>
      </c>
      <c r="R752" s="495">
        <v>-1047.8822</v>
      </c>
      <c r="S752" s="495">
        <v>545.45029999999997</v>
      </c>
      <c r="T752" s="495">
        <v>2004.0215000000001</v>
      </c>
      <c r="U752" s="496"/>
      <c r="V752" s="496"/>
      <c r="W752" s="496"/>
      <c r="X752" s="496"/>
      <c r="Y752" s="496"/>
      <c r="Z752" s="496"/>
      <c r="AA752" s="496"/>
      <c r="AB752" s="496"/>
      <c r="AC752" s="496"/>
      <c r="AD752" s="496"/>
      <c r="AE752" s="496"/>
      <c r="AF752" s="496"/>
      <c r="AG752" s="496"/>
      <c r="AH752" s="496"/>
    </row>
    <row r="753" spans="1:34" s="15" customFormat="1" ht="14.1" customHeight="1">
      <c r="A753" s="427"/>
      <c r="B753" s="489" t="s">
        <v>13609</v>
      </c>
      <c r="C753" s="489" t="s">
        <v>13610</v>
      </c>
      <c r="D753" s="490" t="s">
        <v>13611</v>
      </c>
      <c r="E753" s="491"/>
      <c r="F753" s="492" t="str">
        <f ca="1">IF(ISNUMBER(_xll.BDP(D730, C753,"EQY_CONSOLIDATED="&amp;E743)),_xll.BDP(D730, C753,"EQY_CONSOLIDATED="&amp;E743), "-")</f>
        <v>-</v>
      </c>
      <c r="G753" s="492">
        <v>-968.21799999999996</v>
      </c>
      <c r="H753" s="492">
        <v>-620.23789999999997</v>
      </c>
      <c r="I753" s="492">
        <v>5487.8180000000002</v>
      </c>
      <c r="J753" s="492">
        <v>-2840.2060999999999</v>
      </c>
      <c r="K753" s="492">
        <v>-239.87880000000001</v>
      </c>
      <c r="L753" s="492">
        <v>-1300.7791999999999</v>
      </c>
      <c r="M753" s="492">
        <v>9491.5655999999999</v>
      </c>
      <c r="N753" s="493">
        <v>-786.82560000000001</v>
      </c>
      <c r="O753" s="503"/>
      <c r="P753" s="492">
        <v>5110.7016000000003</v>
      </c>
      <c r="Q753" s="492">
        <v>-2926.6471999999999</v>
      </c>
      <c r="R753" s="492">
        <v>-1047.8822</v>
      </c>
      <c r="S753" s="492">
        <v>545.45029999999997</v>
      </c>
      <c r="T753" s="492">
        <v>2004.0215000000001</v>
      </c>
      <c r="U753" s="496"/>
      <c r="V753" s="496"/>
      <c r="W753" s="496"/>
      <c r="X753" s="496"/>
      <c r="Y753" s="496"/>
      <c r="Z753" s="496"/>
      <c r="AA753" s="496"/>
      <c r="AB753" s="496"/>
      <c r="AC753" s="496"/>
      <c r="AD753" s="496"/>
      <c r="AE753" s="496"/>
      <c r="AF753" s="496"/>
      <c r="AG753" s="496"/>
      <c r="AH753" s="496"/>
    </row>
    <row r="754" spans="1:34" s="15" customFormat="1" ht="14.1" customHeight="1">
      <c r="A754" s="427"/>
      <c r="B754" s="489" t="s">
        <v>13612</v>
      </c>
      <c r="C754" s="504" t="s">
        <v>13613</v>
      </c>
      <c r="D754" s="490" t="s">
        <v>13612</v>
      </c>
      <c r="E754" s="491"/>
      <c r="F754" s="492" t="str">
        <f ca="1">IF(ISNUMBER(_xll.BDP(D730, C754,"EQY_CONSOLIDATED="&amp;E743)),_xll.BDP(D730, C754,"EQY_CONSOLIDATED="&amp;E743), "-")</f>
        <v>-</v>
      </c>
      <c r="G754" s="492">
        <v>123.4235</v>
      </c>
      <c r="H754" s="492">
        <v>126.5964</v>
      </c>
      <c r="I754" s="492">
        <v>103.0621</v>
      </c>
      <c r="J754" s="492">
        <v>236.78049999999999</v>
      </c>
      <c r="K754" s="492">
        <v>272.14019999999999</v>
      </c>
      <c r="L754" s="492">
        <v>180.72550000000001</v>
      </c>
      <c r="M754" s="492">
        <v>613.97929999999997</v>
      </c>
      <c r="N754" s="493">
        <v>580.13070000000005</v>
      </c>
      <c r="O754" s="503"/>
      <c r="P754" s="492">
        <v>1303.6256000000001</v>
      </c>
      <c r="Q754" s="492">
        <v>1694.6088</v>
      </c>
      <c r="R754" s="492">
        <v>650.56780000000003</v>
      </c>
      <c r="S754" s="492">
        <v>-341.4117</v>
      </c>
      <c r="T754" s="492">
        <v>1560.8035</v>
      </c>
      <c r="U754" s="496"/>
      <c r="V754" s="496"/>
      <c r="W754" s="496"/>
      <c r="X754" s="496"/>
      <c r="Y754" s="496"/>
      <c r="Z754" s="496"/>
      <c r="AA754" s="496"/>
      <c r="AB754" s="496"/>
      <c r="AC754" s="496"/>
      <c r="AD754" s="496"/>
      <c r="AE754" s="496"/>
      <c r="AF754" s="496"/>
      <c r="AG754" s="496"/>
      <c r="AH754" s="496"/>
    </row>
    <row r="755" spans="1:34" s="15" customFormat="1" ht="14.1" customHeight="1">
      <c r="A755" s="427"/>
      <c r="B755" s="489" t="s">
        <v>13614</v>
      </c>
      <c r="C755" s="489" t="s">
        <v>13615</v>
      </c>
      <c r="D755" s="428" t="s">
        <v>13616</v>
      </c>
      <c r="F755" s="495" t="str">
        <f ca="1">IF(ISNUMBER(_xll.BDP(D730, C755,"EQY_CONSOLIDATED="&amp;E743)),_xll.BDP(D730, C755,"EQY_CONSOLIDATED="&amp;E743), "-")</f>
        <v>-</v>
      </c>
      <c r="G755" s="495">
        <v>-31.0181</v>
      </c>
      <c r="H755" s="495">
        <v>-20.053599999999999</v>
      </c>
      <c r="I755" s="495">
        <v>176</v>
      </c>
      <c r="J755" s="495">
        <v>-23.8751</v>
      </c>
      <c r="K755" s="495">
        <v>-8</v>
      </c>
      <c r="L755" s="495">
        <v>-37.473399999999998</v>
      </c>
      <c r="M755" s="495">
        <v>345.22289999999998</v>
      </c>
      <c r="N755" s="495">
        <v>-11.7936</v>
      </c>
      <c r="O755" s="502"/>
      <c r="P755" s="495">
        <v>275.87439999999998</v>
      </c>
      <c r="Q755" s="495">
        <v>-2.8483000000000001</v>
      </c>
      <c r="R755" s="495">
        <v>-20.2819</v>
      </c>
      <c r="S755" s="495">
        <v>7.5576999999999996</v>
      </c>
      <c r="T755" s="495">
        <v>81.031999999999996</v>
      </c>
      <c r="U755" s="500"/>
      <c r="V755" s="500"/>
      <c r="W755" s="500"/>
      <c r="X755" s="500"/>
      <c r="Y755" s="500"/>
      <c r="Z755" s="500"/>
      <c r="AA755" s="500"/>
      <c r="AB755" s="500"/>
      <c r="AC755" s="500"/>
      <c r="AD755" s="500"/>
      <c r="AE755" s="500"/>
      <c r="AF755" s="500"/>
      <c r="AG755" s="500"/>
      <c r="AH755" s="500"/>
    </row>
    <row r="756" spans="1:34" s="15" customFormat="1" ht="14.1" customHeight="1">
      <c r="A756" s="427"/>
      <c r="B756" s="489" t="s">
        <v>13617</v>
      </c>
      <c r="C756" s="489" t="s">
        <v>13618</v>
      </c>
      <c r="D756" s="428" t="s">
        <v>13619</v>
      </c>
      <c r="F756" s="495" t="str">
        <f ca="1">IF(ISNUMBER(_xll.BDP(D730, C756,"EQY_CONSOLIDATED="&amp;E743)),_xll.BDP(D730, C756,"EQY_CONSOLIDATED="&amp;E743), "-")</f>
        <v>-</v>
      </c>
      <c r="G756" s="495">
        <v>-31</v>
      </c>
      <c r="H756" s="495">
        <v>-20</v>
      </c>
      <c r="I756" s="495">
        <v>176</v>
      </c>
      <c r="J756" s="495">
        <v>-90</v>
      </c>
      <c r="K756" s="495">
        <v>-8</v>
      </c>
      <c r="L756" s="495">
        <v>-42</v>
      </c>
      <c r="M756" s="495">
        <v>304</v>
      </c>
      <c r="N756" s="495">
        <v>-25.9999</v>
      </c>
      <c r="O756" s="502"/>
      <c r="P756" s="495">
        <v>164</v>
      </c>
      <c r="Q756" s="495">
        <v>-94</v>
      </c>
      <c r="R756" s="495">
        <v>-34</v>
      </c>
      <c r="S756" s="495">
        <v>18</v>
      </c>
      <c r="T756" s="495">
        <v>81</v>
      </c>
      <c r="U756" s="500"/>
      <c r="V756" s="500"/>
      <c r="W756" s="500"/>
      <c r="X756" s="500"/>
      <c r="Y756" s="500"/>
      <c r="Z756" s="500"/>
      <c r="AA756" s="500"/>
      <c r="AB756" s="500"/>
      <c r="AC756" s="500"/>
      <c r="AD756" s="500"/>
      <c r="AE756" s="500"/>
      <c r="AF756" s="500"/>
      <c r="AG756" s="500"/>
      <c r="AH756" s="500"/>
    </row>
    <row r="757" spans="1:34" s="15" customFormat="1" ht="14.1" customHeight="1">
      <c r="A757" s="427"/>
      <c r="B757" s="489" t="s">
        <v>13620</v>
      </c>
      <c r="C757" s="489" t="s">
        <v>13621</v>
      </c>
      <c r="D757" s="428" t="s">
        <v>13622</v>
      </c>
      <c r="F757" s="495" t="str">
        <f ca="1">IF(ISNUMBER(_xll.BDP(D730, C757,"EQY_CONSOLIDATED="&amp;E743)),_xll.BDP(D730, C757,"EQY_CONSOLIDATED="&amp;E743), "-")</f>
        <v>-</v>
      </c>
      <c r="G757" s="495">
        <v>-31.0181</v>
      </c>
      <c r="H757" s="495">
        <v>-20.053599999999999</v>
      </c>
      <c r="I757" s="495">
        <v>166</v>
      </c>
      <c r="J757" s="495">
        <v>-23.8751</v>
      </c>
      <c r="K757" s="495">
        <v>-8</v>
      </c>
      <c r="L757" s="495">
        <v>-37.473399999999998</v>
      </c>
      <c r="M757" s="495">
        <v>313.15300000000002</v>
      </c>
      <c r="N757" s="495">
        <v>-11.7936</v>
      </c>
      <c r="O757" s="502"/>
      <c r="P757" s="495">
        <v>275.87439999999998</v>
      </c>
      <c r="Q757" s="495">
        <v>-2.8483000000000001</v>
      </c>
      <c r="R757" s="495">
        <v>-20.2819</v>
      </c>
      <c r="S757" s="495">
        <v>6.7557</v>
      </c>
      <c r="T757" s="495">
        <v>78.031000000000006</v>
      </c>
      <c r="U757" s="500"/>
      <c r="V757" s="500"/>
      <c r="W757" s="500"/>
      <c r="X757" s="500"/>
      <c r="Y757" s="500"/>
      <c r="Z757" s="500"/>
      <c r="AA757" s="500"/>
      <c r="AB757" s="500"/>
      <c r="AC757" s="500"/>
      <c r="AD757" s="500"/>
      <c r="AE757" s="500"/>
      <c r="AF757" s="500"/>
      <c r="AG757" s="500"/>
      <c r="AH757" s="500"/>
    </row>
    <row r="758" spans="1:34" s="15" customFormat="1" ht="14.1" customHeight="1">
      <c r="A758" s="427"/>
      <c r="B758" s="489" t="s">
        <v>13623</v>
      </c>
      <c r="C758" s="489" t="s">
        <v>13624</v>
      </c>
      <c r="D758" s="428" t="s">
        <v>13625</v>
      </c>
      <c r="F758" s="495" t="str">
        <f ca="1">IF(ISNUMBER(_xll.BDP(D730, C758,"EQY_CONSOLIDATED="&amp;E743)),_xll.BDP(D730, C758,"EQY_CONSOLIDATED="&amp;E743), "-")</f>
        <v>-</v>
      </c>
      <c r="G758" s="495">
        <v>-31</v>
      </c>
      <c r="H758" s="495">
        <v>-20</v>
      </c>
      <c r="I758" s="495">
        <v>166</v>
      </c>
      <c r="J758" s="495">
        <v>-90</v>
      </c>
      <c r="K758" s="495">
        <v>-8</v>
      </c>
      <c r="L758" s="495">
        <v>-42</v>
      </c>
      <c r="M758" s="495">
        <v>277</v>
      </c>
      <c r="N758" s="495">
        <v>-25.9999</v>
      </c>
      <c r="O758" s="502"/>
      <c r="P758" s="495">
        <v>164</v>
      </c>
      <c r="Q758" s="495">
        <v>-94</v>
      </c>
      <c r="R758" s="495">
        <v>-34</v>
      </c>
      <c r="S758" s="495">
        <v>17</v>
      </c>
      <c r="T758" s="495">
        <v>78</v>
      </c>
      <c r="U758" s="500"/>
      <c r="V758" s="500"/>
      <c r="W758" s="500"/>
      <c r="X758" s="500"/>
      <c r="Y758" s="500"/>
      <c r="Z758" s="500"/>
      <c r="AA758" s="500"/>
      <c r="AB758" s="500"/>
      <c r="AC758" s="500"/>
      <c r="AD758" s="500"/>
      <c r="AE758" s="500"/>
      <c r="AF758" s="500"/>
      <c r="AG758" s="500"/>
      <c r="AH758" s="500"/>
    </row>
    <row r="759" spans="1:34" s="15" customFormat="1" ht="14.1" customHeight="1">
      <c r="A759" s="427"/>
      <c r="F759" s="464"/>
      <c r="G759" s="464"/>
      <c r="H759" s="464"/>
      <c r="I759" s="464"/>
      <c r="J759" s="464"/>
      <c r="K759" s="464"/>
      <c r="L759" s="464"/>
      <c r="M759" s="464"/>
      <c r="N759" s="464"/>
    </row>
    <row r="760" spans="1:34" s="15" customFormat="1" ht="14.1" customHeight="1">
      <c r="A760" s="427"/>
      <c r="F760" s="464"/>
      <c r="G760" s="505"/>
      <c r="H760" s="506"/>
      <c r="I760" s="506"/>
      <c r="J760" s="464"/>
      <c r="K760" s="464"/>
      <c r="L760" s="464"/>
      <c r="M760" s="464"/>
      <c r="N760" s="464"/>
      <c r="P760" s="507"/>
    </row>
    <row r="761" spans="1:34" s="15" customFormat="1" ht="14.1" customHeight="1">
      <c r="A761" s="427"/>
      <c r="D761" s="484" t="s">
        <v>13626</v>
      </c>
      <c r="E761" s="485"/>
      <c r="F761" s="486" t="s">
        <v>13627</v>
      </c>
      <c r="G761" s="487" t="e">
        <v>#NAME?</v>
      </c>
      <c r="H761" s="486" t="s">
        <v>13575</v>
      </c>
      <c r="I761" s="486" t="s">
        <v>13576</v>
      </c>
      <c r="J761" s="486" t="s">
        <v>13577</v>
      </c>
      <c r="K761" s="486" t="s">
        <v>13578</v>
      </c>
      <c r="L761" s="486" t="s">
        <v>13579</v>
      </c>
      <c r="M761" s="486" t="s">
        <v>13580</v>
      </c>
      <c r="N761" s="486" t="s">
        <v>13581</v>
      </c>
      <c r="O761" s="488"/>
      <c r="P761" s="487" t="e">
        <v>#NAME?</v>
      </c>
      <c r="Q761" s="486" t="s">
        <v>13587</v>
      </c>
      <c r="R761" s="486" t="s">
        <v>13588</v>
      </c>
      <c r="S761" s="486" t="s">
        <v>13589</v>
      </c>
      <c r="T761" s="486" t="s">
        <v>13590</v>
      </c>
      <c r="U761" s="488"/>
      <c r="V761" s="488"/>
      <c r="W761" s="488"/>
      <c r="X761" s="488"/>
      <c r="Y761" s="488"/>
      <c r="Z761" s="488"/>
      <c r="AA761" s="488"/>
      <c r="AB761" s="488"/>
      <c r="AC761" s="488"/>
      <c r="AD761" s="488"/>
      <c r="AE761" s="488"/>
      <c r="AF761" s="488"/>
      <c r="AG761" s="488"/>
      <c r="AH761" s="488"/>
    </row>
    <row r="762" spans="1:34" s="15" customFormat="1" ht="14.1" customHeight="1">
      <c r="A762" s="427"/>
      <c r="B762" s="489" t="s">
        <v>13628</v>
      </c>
      <c r="D762" s="428" t="s">
        <v>13629</v>
      </c>
      <c r="F762" s="495">
        <f>G762</f>
        <v>4700.4651000000003</v>
      </c>
      <c r="G762" s="495">
        <v>4700.4651000000003</v>
      </c>
      <c r="H762" s="495">
        <v>5267.7</v>
      </c>
      <c r="I762" s="495">
        <v>12281.681</v>
      </c>
      <c r="J762" s="495">
        <v>6236.1396000000004</v>
      </c>
      <c r="K762" s="495">
        <v>5719.2128000000002</v>
      </c>
      <c r="L762" s="495">
        <v>5398.2299000000003</v>
      </c>
      <c r="M762" s="495">
        <v>25063.8603</v>
      </c>
      <c r="N762" s="495">
        <v>12571.100399999999</v>
      </c>
      <c r="O762" s="508"/>
      <c r="P762" s="495">
        <v>6236.1396000000004</v>
      </c>
      <c r="Q762" s="495">
        <v>12571.100399999999</v>
      </c>
      <c r="R762" s="495">
        <v>7425.8200999999999</v>
      </c>
      <c r="S762" s="495">
        <v>33634.1898</v>
      </c>
      <c r="T762" s="495">
        <v>34571.7356</v>
      </c>
      <c r="U762" s="496"/>
      <c r="V762" s="496"/>
      <c r="W762" s="496"/>
      <c r="X762" s="496"/>
      <c r="Y762" s="496"/>
      <c r="Z762" s="496"/>
      <c r="AA762" s="496"/>
      <c r="AB762" s="496"/>
      <c r="AC762" s="496"/>
      <c r="AD762" s="496"/>
      <c r="AE762" s="496"/>
      <c r="AF762" s="496"/>
      <c r="AG762" s="496"/>
      <c r="AH762" s="496"/>
    </row>
    <row r="763" spans="1:34" s="15" customFormat="1" ht="14.1" customHeight="1">
      <c r="A763" s="427"/>
      <c r="B763" s="489" t="s">
        <v>13630</v>
      </c>
      <c r="C763" s="465"/>
      <c r="D763" s="428" t="s">
        <v>13631</v>
      </c>
      <c r="F763" s="495">
        <f t="shared" ref="F763:F776" si="32">G763</f>
        <v>86260.147500000006</v>
      </c>
      <c r="G763" s="495">
        <v>86260.147500000006</v>
      </c>
      <c r="H763" s="495">
        <v>86209.3658</v>
      </c>
      <c r="I763" s="495">
        <v>83959.299899999998</v>
      </c>
      <c r="J763" s="495">
        <v>83869.5141</v>
      </c>
      <c r="K763" s="495">
        <v>86903.441200000001</v>
      </c>
      <c r="L763" s="495">
        <v>87011.388900000005</v>
      </c>
      <c r="M763" s="495">
        <v>87571.330100000006</v>
      </c>
      <c r="N763" s="495">
        <v>87836.041700000002</v>
      </c>
      <c r="O763" s="508"/>
      <c r="P763" s="495">
        <v>83869.5141</v>
      </c>
      <c r="Q763" s="495">
        <v>87836.041700000002</v>
      </c>
      <c r="R763" s="495">
        <v>93037.066699999996</v>
      </c>
      <c r="S763" s="495">
        <v>91395.998600000006</v>
      </c>
      <c r="T763" s="495">
        <v>10512.516600000001</v>
      </c>
      <c r="U763" s="496"/>
      <c r="V763" s="496"/>
      <c r="W763" s="496"/>
      <c r="X763" s="496"/>
      <c r="Y763" s="496"/>
      <c r="Z763" s="496"/>
      <c r="AA763" s="496"/>
      <c r="AB763" s="496"/>
      <c r="AC763" s="496"/>
      <c r="AD763" s="496"/>
      <c r="AE763" s="496"/>
      <c r="AF763" s="496"/>
      <c r="AG763" s="496"/>
      <c r="AH763" s="496"/>
    </row>
    <row r="764" spans="1:34" s="15" customFormat="1" ht="14.1" customHeight="1">
      <c r="A764" s="427"/>
      <c r="B764" s="489" t="s">
        <v>13632</v>
      </c>
      <c r="C764" s="465"/>
      <c r="D764" s="428" t="s">
        <v>13633</v>
      </c>
      <c r="F764" s="495">
        <f t="shared" si="32"/>
        <v>90960.612599999993</v>
      </c>
      <c r="G764" s="495">
        <v>90960.612599999993</v>
      </c>
      <c r="H764" s="495">
        <v>91477.065799999997</v>
      </c>
      <c r="I764" s="495">
        <v>96240.980899999995</v>
      </c>
      <c r="J764" s="495">
        <v>90105.653699999995</v>
      </c>
      <c r="K764" s="495">
        <v>92622.653999999995</v>
      </c>
      <c r="L764" s="495">
        <v>92409.618900000001</v>
      </c>
      <c r="M764" s="495">
        <v>112635.19040000001</v>
      </c>
      <c r="N764" s="495">
        <v>100407.1421</v>
      </c>
      <c r="O764" s="508"/>
      <c r="P764" s="495">
        <v>90105.653699999995</v>
      </c>
      <c r="Q764" s="495">
        <v>100407.1421</v>
      </c>
      <c r="R764" s="495">
        <v>100462.88679999999</v>
      </c>
      <c r="S764" s="495">
        <v>125030.1884</v>
      </c>
      <c r="T764" s="495">
        <v>45084.252200000003</v>
      </c>
      <c r="U764" s="496"/>
      <c r="V764" s="496"/>
      <c r="W764" s="496"/>
      <c r="X764" s="496"/>
      <c r="Y764" s="496"/>
      <c r="Z764" s="496"/>
      <c r="AA764" s="496"/>
      <c r="AB764" s="496"/>
      <c r="AC764" s="496"/>
      <c r="AD764" s="496"/>
      <c r="AE764" s="496"/>
      <c r="AF764" s="496"/>
      <c r="AG764" s="496"/>
      <c r="AH764" s="496"/>
    </row>
    <row r="765" spans="1:34" s="15" customFormat="1" ht="14.1" customHeight="1">
      <c r="A765" s="427"/>
      <c r="B765" s="489" t="s">
        <v>13634</v>
      </c>
      <c r="C765" s="465"/>
      <c r="D765" s="428" t="s">
        <v>13635</v>
      </c>
      <c r="F765" s="495">
        <f t="shared" si="32"/>
        <v>31633.157599999999</v>
      </c>
      <c r="G765" s="495">
        <v>31633.157599999999</v>
      </c>
      <c r="H765" s="495">
        <v>31093.219799999999</v>
      </c>
      <c r="I765" s="495">
        <v>35149.7788</v>
      </c>
      <c r="J765" s="495">
        <v>32445.970399999998</v>
      </c>
      <c r="K765" s="495">
        <v>32148.5026</v>
      </c>
      <c r="L765" s="495">
        <v>31665.521499999999</v>
      </c>
      <c r="M765" s="495">
        <v>50530.169399999999</v>
      </c>
      <c r="N765" s="495">
        <v>47766.878799999999</v>
      </c>
      <c r="O765" s="508"/>
      <c r="P765" s="495">
        <v>32445.970399999998</v>
      </c>
      <c r="Q765" s="495">
        <v>47766.878799999999</v>
      </c>
      <c r="R765" s="495">
        <v>25114.962200000002</v>
      </c>
      <c r="S765" s="495">
        <v>27091.32</v>
      </c>
      <c r="T765" s="495">
        <v>482.82</v>
      </c>
      <c r="U765" s="496"/>
      <c r="V765" s="496"/>
      <c r="W765" s="496"/>
      <c r="X765" s="496"/>
      <c r="Y765" s="496"/>
      <c r="Z765" s="496"/>
      <c r="AA765" s="496"/>
      <c r="AB765" s="496"/>
      <c r="AC765" s="496"/>
      <c r="AD765" s="496"/>
      <c r="AE765" s="496"/>
      <c r="AF765" s="496"/>
      <c r="AG765" s="496"/>
      <c r="AH765" s="496"/>
    </row>
    <row r="766" spans="1:34" s="15" customFormat="1" ht="14.1" customHeight="1">
      <c r="A766" s="427"/>
      <c r="B766" s="489" t="s">
        <v>13636</v>
      </c>
      <c r="C766" s="465"/>
      <c r="D766" s="428" t="s">
        <v>13637</v>
      </c>
      <c r="F766" s="495">
        <f t="shared" si="32"/>
        <v>529.9203</v>
      </c>
      <c r="G766" s="495">
        <v>529.9203</v>
      </c>
      <c r="H766" s="495">
        <v>618.09500000000003</v>
      </c>
      <c r="I766" s="495">
        <v>705.21349999999995</v>
      </c>
      <c r="J766" s="495">
        <v>757.94579999999996</v>
      </c>
      <c r="K766" s="495">
        <v>840.63610000000006</v>
      </c>
      <c r="L766" s="495">
        <v>891.86890000000005</v>
      </c>
      <c r="M766" s="495">
        <v>972.95489999999995</v>
      </c>
      <c r="N766" s="495">
        <v>1020.6982</v>
      </c>
      <c r="O766" s="508"/>
      <c r="P766" s="495">
        <v>757.94579999999996</v>
      </c>
      <c r="Q766" s="495">
        <v>1020.6982</v>
      </c>
      <c r="R766" s="495">
        <v>20873.699799999999</v>
      </c>
      <c r="S766" s="495">
        <v>43850.8073</v>
      </c>
      <c r="T766" s="495">
        <v>0</v>
      </c>
      <c r="U766" s="496"/>
      <c r="V766" s="496"/>
      <c r="W766" s="496"/>
      <c r="X766" s="496"/>
      <c r="Y766" s="496"/>
      <c r="Z766" s="496"/>
      <c r="AA766" s="496"/>
      <c r="AB766" s="496"/>
      <c r="AC766" s="496"/>
      <c r="AD766" s="496"/>
      <c r="AE766" s="496"/>
      <c r="AF766" s="496"/>
      <c r="AG766" s="496"/>
      <c r="AH766" s="496"/>
    </row>
    <row r="767" spans="1:34" s="15" customFormat="1" ht="14.1" customHeight="1">
      <c r="A767" s="427"/>
      <c r="B767" s="489" t="s">
        <v>13638</v>
      </c>
      <c r="C767" s="465"/>
      <c r="D767" s="428" t="s">
        <v>13639</v>
      </c>
      <c r="F767" s="495">
        <f t="shared" si="32"/>
        <v>32163.0779</v>
      </c>
      <c r="G767" s="495">
        <v>32163.0779</v>
      </c>
      <c r="H767" s="495">
        <v>31711.3148</v>
      </c>
      <c r="I767" s="495">
        <v>35854.992299999998</v>
      </c>
      <c r="J767" s="495">
        <v>33203.9162</v>
      </c>
      <c r="K767" s="495">
        <v>32989.138599999998</v>
      </c>
      <c r="L767" s="495">
        <v>32557.3904</v>
      </c>
      <c r="M767" s="495">
        <v>51503.124300000003</v>
      </c>
      <c r="N767" s="495">
        <v>48787.576999999997</v>
      </c>
      <c r="O767" s="508"/>
      <c r="P767" s="495">
        <v>33203.9162</v>
      </c>
      <c r="Q767" s="495">
        <v>48787.576999999997</v>
      </c>
      <c r="R767" s="495">
        <v>45988.661999999997</v>
      </c>
      <c r="S767" s="495">
        <v>70942.127299999993</v>
      </c>
      <c r="T767" s="495">
        <v>482.82</v>
      </c>
      <c r="U767" s="496"/>
      <c r="V767" s="496"/>
      <c r="W767" s="496"/>
      <c r="X767" s="496"/>
      <c r="Y767" s="496"/>
      <c r="Z767" s="496"/>
      <c r="AA767" s="496"/>
      <c r="AB767" s="496"/>
      <c r="AC767" s="496"/>
      <c r="AD767" s="496"/>
      <c r="AE767" s="496"/>
      <c r="AF767" s="496"/>
      <c r="AG767" s="496"/>
      <c r="AH767" s="496"/>
    </row>
    <row r="768" spans="1:34" s="15" customFormat="1" ht="14.1" customHeight="1">
      <c r="A768" s="427"/>
      <c r="B768" s="489" t="s">
        <v>13640</v>
      </c>
      <c r="C768" s="465"/>
      <c r="D768" s="490" t="s">
        <v>13641</v>
      </c>
      <c r="E768" s="491"/>
      <c r="F768" s="492">
        <f t="shared" si="32"/>
        <v>58797.533600000002</v>
      </c>
      <c r="G768" s="492">
        <v>58797.533600000002</v>
      </c>
      <c r="H768" s="492">
        <v>59765.751600000003</v>
      </c>
      <c r="I768" s="492">
        <v>60385.989600000001</v>
      </c>
      <c r="J768" s="492">
        <v>56901.736599999997</v>
      </c>
      <c r="K768" s="492">
        <v>59633.516600000003</v>
      </c>
      <c r="L768" s="492">
        <v>59852.228600000002</v>
      </c>
      <c r="M768" s="492">
        <v>61132.067600000002</v>
      </c>
      <c r="N768" s="493">
        <v>51619.564599999998</v>
      </c>
      <c r="O768" s="508"/>
      <c r="P768" s="492">
        <v>56901.736599999997</v>
      </c>
      <c r="Q768" s="492">
        <v>51619.564599999998</v>
      </c>
      <c r="R768" s="492">
        <v>54474.225599999998</v>
      </c>
      <c r="S768" s="492">
        <v>54088.06</v>
      </c>
      <c r="T768" s="492">
        <v>44601.430899999999</v>
      </c>
      <c r="U768" s="496"/>
      <c r="V768" s="496"/>
      <c r="W768" s="496"/>
      <c r="X768" s="496"/>
      <c r="Y768" s="496"/>
      <c r="Z768" s="496"/>
      <c r="AA768" s="496"/>
      <c r="AB768" s="496"/>
      <c r="AC768" s="496"/>
      <c r="AD768" s="496"/>
      <c r="AE768" s="496"/>
      <c r="AF768" s="496"/>
      <c r="AG768" s="496"/>
      <c r="AH768" s="496"/>
    </row>
    <row r="769" spans="1:34" s="15" customFormat="1" ht="14.1" customHeight="1">
      <c r="A769" s="427"/>
      <c r="B769" s="489" t="s">
        <v>13642</v>
      </c>
      <c r="C769" s="465"/>
      <c r="D769" s="428" t="s">
        <v>13643</v>
      </c>
      <c r="F769" s="495">
        <f t="shared" si="32"/>
        <v>31.2578</v>
      </c>
      <c r="G769" s="495">
        <v>31.2578</v>
      </c>
      <c r="H769" s="495">
        <v>31.2578</v>
      </c>
      <c r="I769" s="495">
        <v>31.2578</v>
      </c>
      <c r="J769" s="495">
        <v>31.2578</v>
      </c>
      <c r="K769" s="495">
        <v>31.2578</v>
      </c>
      <c r="L769" s="495">
        <v>31.2578</v>
      </c>
      <c r="M769" s="495">
        <v>31.2578</v>
      </c>
      <c r="N769" s="495">
        <v>31.2578</v>
      </c>
      <c r="O769" s="508"/>
      <c r="P769" s="495">
        <v>31.2578</v>
      </c>
      <c r="Q769" s="495">
        <v>31.2578</v>
      </c>
      <c r="R769" s="495">
        <v>31.2578</v>
      </c>
      <c r="S769" s="495">
        <v>31.0078</v>
      </c>
      <c r="T769" s="495">
        <v>30.126100000000001</v>
      </c>
      <c r="U769" s="509"/>
      <c r="V769" s="509"/>
      <c r="W769" s="509"/>
      <c r="X769" s="509"/>
      <c r="Y769" s="509"/>
      <c r="Z769" s="509"/>
      <c r="AA769" s="509"/>
      <c r="AB769" s="509"/>
      <c r="AC769" s="509"/>
      <c r="AD769" s="509"/>
      <c r="AE769" s="509"/>
      <c r="AF769" s="509"/>
      <c r="AG769" s="509"/>
      <c r="AH769" s="509"/>
    </row>
    <row r="770" spans="1:34" s="501" customFormat="1" ht="14.1" customHeight="1">
      <c r="A770" s="427"/>
      <c r="B770" s="489" t="s">
        <v>13644</v>
      </c>
      <c r="C770" s="465"/>
      <c r="D770" s="428" t="s">
        <v>13645</v>
      </c>
      <c r="E770" s="15"/>
      <c r="F770" s="495">
        <f t="shared" si="32"/>
        <v>1881.0534</v>
      </c>
      <c r="G770" s="495">
        <v>1881.0534</v>
      </c>
      <c r="H770" s="495">
        <v>1912.0286000000001</v>
      </c>
      <c r="I770" s="495">
        <v>1931.8713</v>
      </c>
      <c r="J770" s="495">
        <v>1820.4029</v>
      </c>
      <c r="K770" s="495">
        <v>1907.7982</v>
      </c>
      <c r="L770" s="495">
        <v>1914.7952</v>
      </c>
      <c r="M770" s="495">
        <v>1955.7399</v>
      </c>
      <c r="N770" s="495">
        <v>1651.4155000000001</v>
      </c>
      <c r="O770" s="508"/>
      <c r="P770" s="495">
        <v>1820.4029</v>
      </c>
      <c r="Q770" s="495">
        <v>1651.4155000000001</v>
      </c>
      <c r="R770" s="495">
        <v>1742.7419</v>
      </c>
      <c r="S770" s="495">
        <v>1744.3389</v>
      </c>
      <c r="T770" s="495">
        <v>1480.4902999999999</v>
      </c>
      <c r="U770" s="500"/>
      <c r="V770" s="500"/>
      <c r="W770" s="500"/>
      <c r="X770" s="500"/>
      <c r="Y770" s="500"/>
      <c r="Z770" s="500"/>
      <c r="AA770" s="500"/>
      <c r="AB770" s="500"/>
      <c r="AC770" s="500"/>
      <c r="AD770" s="500"/>
      <c r="AE770" s="500"/>
      <c r="AF770" s="500"/>
      <c r="AG770" s="500"/>
      <c r="AH770" s="500"/>
    </row>
    <row r="771" spans="1:34" s="501" customFormat="1" ht="14.1" customHeight="1">
      <c r="A771" s="427"/>
      <c r="B771" s="489" t="s">
        <v>13646</v>
      </c>
      <c r="C771" s="465"/>
      <c r="D771" s="428" t="s">
        <v>13647</v>
      </c>
      <c r="E771" s="15"/>
      <c r="F771" s="495">
        <f t="shared" si="32"/>
        <v>1880.7851000000001</v>
      </c>
      <c r="G771" s="495">
        <v>1880.7851000000001</v>
      </c>
      <c r="H771" s="495">
        <v>1911.7438999999999</v>
      </c>
      <c r="I771" s="495">
        <v>1931.8484000000001</v>
      </c>
      <c r="J771" s="495">
        <v>1820.3641</v>
      </c>
      <c r="K771" s="495">
        <v>1907.7349999999999</v>
      </c>
      <c r="L771" s="495">
        <v>1914.6999000000001</v>
      </c>
      <c r="M771" s="495">
        <v>1955.6124</v>
      </c>
      <c r="N771" s="495">
        <v>1651.2427</v>
      </c>
      <c r="O771" s="508"/>
      <c r="P771" s="495">
        <v>1820.3641</v>
      </c>
      <c r="Q771" s="495">
        <v>1651.2427</v>
      </c>
      <c r="R771" s="495">
        <v>1742.2325000000001</v>
      </c>
      <c r="S771" s="495">
        <v>1733.9770000000001</v>
      </c>
      <c r="T771" s="495">
        <v>1479.0148999999999</v>
      </c>
      <c r="U771" s="500"/>
      <c r="V771" s="500"/>
      <c r="W771" s="500"/>
      <c r="X771" s="500"/>
      <c r="Y771" s="500"/>
      <c r="Z771" s="500"/>
      <c r="AA771" s="500"/>
      <c r="AB771" s="500"/>
      <c r="AC771" s="500"/>
      <c r="AD771" s="500"/>
      <c r="AE771" s="500"/>
      <c r="AF771" s="500"/>
      <c r="AG771" s="500"/>
      <c r="AH771" s="500"/>
    </row>
    <row r="772" spans="1:34" s="501" customFormat="1" ht="14.1" customHeight="1">
      <c r="A772" s="427"/>
      <c r="B772" s="489" t="s">
        <v>13648</v>
      </c>
      <c r="C772" s="465"/>
      <c r="D772" s="428" t="s">
        <v>13649</v>
      </c>
      <c r="E772" s="15"/>
      <c r="F772" s="495">
        <f t="shared" si="32"/>
        <v>64.640699999999995</v>
      </c>
      <c r="G772" s="495">
        <v>64.640699999999995</v>
      </c>
      <c r="H772" s="495">
        <v>65.334100000000007</v>
      </c>
      <c r="I772" s="495">
        <v>62.744599999999998</v>
      </c>
      <c r="J772" s="495">
        <v>63.15</v>
      </c>
      <c r="K772" s="495">
        <v>64.383300000000006</v>
      </c>
      <c r="L772" s="495">
        <v>64.7684</v>
      </c>
      <c r="M772" s="495">
        <v>54.2744</v>
      </c>
      <c r="N772" s="495">
        <v>51.410299999999999</v>
      </c>
      <c r="O772" s="508"/>
      <c r="P772" s="495">
        <v>63.15</v>
      </c>
      <c r="Q772" s="495">
        <v>51.410299999999999</v>
      </c>
      <c r="R772" s="495">
        <v>54.223199999999999</v>
      </c>
      <c r="S772" s="495">
        <v>43.26</v>
      </c>
      <c r="T772" s="495">
        <v>98.929100000000005</v>
      </c>
      <c r="U772" s="500"/>
      <c r="V772" s="500"/>
      <c r="W772" s="500"/>
      <c r="X772" s="500"/>
      <c r="Y772" s="500"/>
      <c r="Z772" s="500"/>
      <c r="AA772" s="500"/>
      <c r="AB772" s="500"/>
      <c r="AC772" s="500"/>
      <c r="AD772" s="500"/>
      <c r="AE772" s="500"/>
      <c r="AF772" s="500"/>
      <c r="AG772" s="500"/>
      <c r="AH772" s="500"/>
    </row>
    <row r="773" spans="1:34" s="501" customFormat="1" ht="14.1" customHeight="1">
      <c r="A773" s="427"/>
      <c r="B773" s="489" t="s">
        <v>13650</v>
      </c>
      <c r="C773" s="465"/>
      <c r="D773" s="510" t="s">
        <v>13651</v>
      </c>
      <c r="E773" s="491"/>
      <c r="F773" s="492">
        <f t="shared" si="32"/>
        <v>1237.4460999999999</v>
      </c>
      <c r="G773" s="492">
        <v>1237.4460999999999</v>
      </c>
      <c r="H773" s="492">
        <v>343.47800000000001</v>
      </c>
      <c r="I773" s="492">
        <v>8077.4660000000003</v>
      </c>
      <c r="J773" s="492">
        <v>1695.5186000000001</v>
      </c>
      <c r="K773" s="492">
        <v>1057.1587999999999</v>
      </c>
      <c r="L773" s="492">
        <v>1503.3469</v>
      </c>
      <c r="M773" s="492">
        <v>3534.3544999999999</v>
      </c>
      <c r="N773" s="493">
        <v>1512.7817</v>
      </c>
      <c r="O773" s="511"/>
      <c r="P773" s="492">
        <v>1695.5186000000001</v>
      </c>
      <c r="Q773" s="492">
        <v>1512.7817</v>
      </c>
      <c r="R773" s="492">
        <v>1974.3246999999999</v>
      </c>
      <c r="S773" s="492">
        <v>29805.507300000001</v>
      </c>
      <c r="T773" s="492">
        <v>1652.6604</v>
      </c>
      <c r="U773" s="512"/>
      <c r="V773" s="512"/>
      <c r="W773" s="512"/>
      <c r="X773" s="512"/>
      <c r="Y773" s="512"/>
      <c r="Z773" s="512"/>
      <c r="AA773" s="512"/>
      <c r="AB773" s="512"/>
      <c r="AC773" s="512"/>
      <c r="AD773" s="512"/>
      <c r="AE773" s="512"/>
      <c r="AF773" s="512"/>
      <c r="AG773" s="512"/>
      <c r="AH773" s="512"/>
    </row>
    <row r="774" spans="1:34" s="501" customFormat="1" ht="14.1" customHeight="1">
      <c r="A774" s="427"/>
      <c r="B774" s="489" t="s">
        <v>13652</v>
      </c>
      <c r="C774" s="465"/>
      <c r="D774" s="510" t="s">
        <v>13653</v>
      </c>
      <c r="E774" s="491"/>
      <c r="F774" s="492">
        <f t="shared" si="32"/>
        <v>1009.099</v>
      </c>
      <c r="G774" s="492">
        <v>1009.099</v>
      </c>
      <c r="H774" s="492">
        <v>2010.8530000000001</v>
      </c>
      <c r="I774" s="492">
        <v>1708.883</v>
      </c>
      <c r="J774" s="492">
        <v>2008.7760000000001</v>
      </c>
      <c r="K774" s="492">
        <v>2008.671</v>
      </c>
      <c r="L774" s="492">
        <v>1008.567</v>
      </c>
      <c r="M774" s="492">
        <v>7507.5815000000002</v>
      </c>
      <c r="N774" s="493">
        <v>8314.1187000000009</v>
      </c>
      <c r="O774" s="511"/>
      <c r="P774" s="492">
        <v>2008.7760000000001</v>
      </c>
      <c r="Q774" s="492">
        <v>8314.1187000000009</v>
      </c>
      <c r="R774" s="492">
        <v>3537.2997999999998</v>
      </c>
      <c r="S774" s="492">
        <v>2131.1174000000001</v>
      </c>
      <c r="T774" s="492">
        <v>11750</v>
      </c>
      <c r="U774" s="512"/>
      <c r="V774" s="512"/>
      <c r="W774" s="512"/>
      <c r="X774" s="512"/>
      <c r="Y774" s="512"/>
      <c r="Z774" s="512"/>
      <c r="AA774" s="512"/>
      <c r="AB774" s="512"/>
      <c r="AC774" s="512"/>
      <c r="AD774" s="512"/>
      <c r="AE774" s="512"/>
      <c r="AF774" s="512"/>
      <c r="AG774" s="512"/>
      <c r="AH774" s="512"/>
    </row>
    <row r="775" spans="1:34" s="501" customFormat="1" ht="14.1" customHeight="1">
      <c r="A775" s="427"/>
      <c r="B775" s="489" t="s">
        <v>13654</v>
      </c>
      <c r="C775" s="465"/>
      <c r="D775" s="510" t="s">
        <v>13655</v>
      </c>
      <c r="E775" s="491"/>
      <c r="F775" s="492">
        <f t="shared" si="32"/>
        <v>258.33300000000003</v>
      </c>
      <c r="G775" s="492">
        <v>258.33300000000003</v>
      </c>
      <c r="H775" s="492">
        <v>252.65100000000001</v>
      </c>
      <c r="I775" s="492">
        <v>395.94</v>
      </c>
      <c r="J775" s="492">
        <v>368.20100000000002</v>
      </c>
      <c r="K775" s="492">
        <v>863.53300000000002</v>
      </c>
      <c r="L775" s="492">
        <v>1011.5</v>
      </c>
      <c r="M775" s="492">
        <v>1250.681</v>
      </c>
      <c r="N775" s="493">
        <v>1377.835</v>
      </c>
      <c r="O775" s="511"/>
      <c r="P775" s="492">
        <v>368.20100000000002</v>
      </c>
      <c r="Q775" s="492">
        <v>1377.835</v>
      </c>
      <c r="R775" s="492">
        <v>7129.0375000000004</v>
      </c>
      <c r="S775" s="492">
        <v>3292.8085999999998</v>
      </c>
      <c r="T775" s="492">
        <v>2059.3955999999998</v>
      </c>
      <c r="U775" s="512"/>
      <c r="V775" s="512"/>
      <c r="W775" s="512"/>
      <c r="X775" s="512"/>
      <c r="Y775" s="512"/>
      <c r="Z775" s="512"/>
      <c r="AA775" s="512"/>
      <c r="AB775" s="512"/>
      <c r="AC775" s="512"/>
      <c r="AD775" s="512"/>
      <c r="AE775" s="512"/>
      <c r="AF775" s="512"/>
      <c r="AG775" s="512"/>
      <c r="AH775" s="512"/>
    </row>
    <row r="776" spans="1:34" s="501" customFormat="1" ht="14.1" customHeight="1">
      <c r="A776" s="427"/>
      <c r="B776" s="489" t="s">
        <v>13656</v>
      </c>
      <c r="C776" s="465"/>
      <c r="D776" s="510" t="s">
        <v>13657</v>
      </c>
      <c r="E776" s="491"/>
      <c r="F776" s="492">
        <f t="shared" si="32"/>
        <v>30712.2068</v>
      </c>
      <c r="G776" s="492">
        <v>30712.2068</v>
      </c>
      <c r="H776" s="492">
        <v>30128.143899999999</v>
      </c>
      <c r="I776" s="492">
        <v>32074.9905</v>
      </c>
      <c r="J776" s="492">
        <v>31522.880399999998</v>
      </c>
      <c r="K776" s="492">
        <v>30995.884099999999</v>
      </c>
      <c r="L776" s="492">
        <v>30482.817999999999</v>
      </c>
      <c r="M776" s="492">
        <v>27439.3436</v>
      </c>
      <c r="N776" s="493">
        <v>26926.813699999999</v>
      </c>
      <c r="O776" s="508"/>
      <c r="P776" s="492">
        <v>31522.880399999998</v>
      </c>
      <c r="Q776" s="492">
        <v>26926.813699999999</v>
      </c>
      <c r="R776" s="492">
        <v>24814.081200000001</v>
      </c>
      <c r="S776" s="492">
        <v>0</v>
      </c>
      <c r="T776" s="492">
        <v>0</v>
      </c>
      <c r="U776" s="500"/>
      <c r="V776" s="500"/>
      <c r="W776" s="500"/>
      <c r="X776" s="500"/>
      <c r="Y776" s="500"/>
      <c r="Z776" s="500"/>
      <c r="AA776" s="500"/>
      <c r="AB776" s="500"/>
      <c r="AC776" s="500"/>
      <c r="AD776" s="500"/>
      <c r="AE776" s="500"/>
      <c r="AF776" s="500"/>
      <c r="AG776" s="500"/>
      <c r="AH776" s="500"/>
    </row>
    <row r="777" spans="1:34" s="501" customFormat="1" ht="14.1" customHeight="1">
      <c r="A777" s="427"/>
      <c r="B777" s="489" t="s">
        <v>13658</v>
      </c>
      <c r="C777" s="465"/>
      <c r="D777" s="510" t="s">
        <v>13659</v>
      </c>
      <c r="E777" s="491"/>
      <c r="F777" s="492">
        <f>G777</f>
        <v>529.9203</v>
      </c>
      <c r="G777" s="492">
        <v>529.9203</v>
      </c>
      <c r="H777" s="492">
        <v>618.09500000000003</v>
      </c>
      <c r="I777" s="492">
        <v>705.21349999999995</v>
      </c>
      <c r="J777" s="492">
        <v>757.94579999999996</v>
      </c>
      <c r="K777" s="492">
        <v>840.63610000000006</v>
      </c>
      <c r="L777" s="492">
        <v>891.86890000000005</v>
      </c>
      <c r="M777" s="492">
        <v>972.95489999999995</v>
      </c>
      <c r="N777" s="493">
        <v>1020.6982</v>
      </c>
      <c r="O777" s="508"/>
      <c r="P777" s="492">
        <v>757.94579999999996</v>
      </c>
      <c r="Q777" s="492">
        <v>1020.6982</v>
      </c>
      <c r="R777" s="492">
        <v>0</v>
      </c>
      <c r="S777" s="492">
        <v>23048.989600000001</v>
      </c>
      <c r="T777" s="492">
        <v>0</v>
      </c>
      <c r="U777" s="500"/>
      <c r="V777" s="500"/>
      <c r="W777" s="500"/>
      <c r="X777" s="500"/>
      <c r="Y777" s="500"/>
      <c r="Z777" s="500"/>
      <c r="AA777" s="500"/>
      <c r="AB777" s="500"/>
      <c r="AC777" s="500"/>
      <c r="AD777" s="500"/>
      <c r="AE777" s="500"/>
      <c r="AF777" s="500"/>
      <c r="AG777" s="500"/>
      <c r="AH777" s="500"/>
    </row>
    <row r="778" spans="1:34" s="501" customFormat="1" ht="14.1" customHeight="1">
      <c r="A778" s="427"/>
      <c r="B778" s="489" t="s">
        <v>13660</v>
      </c>
      <c r="C778" s="465"/>
      <c r="D778" s="510" t="s">
        <v>13661</v>
      </c>
      <c r="E778" s="491"/>
      <c r="F778" s="492">
        <f>G778</f>
        <v>920.95079999999996</v>
      </c>
      <c r="G778" s="492">
        <v>920.95079999999996</v>
      </c>
      <c r="H778" s="492">
        <v>965.07590000000005</v>
      </c>
      <c r="I778" s="492">
        <v>3074.7883000000002</v>
      </c>
      <c r="J778" s="492">
        <v>923.09</v>
      </c>
      <c r="K778" s="492">
        <v>1152.6184000000001</v>
      </c>
      <c r="L778" s="492">
        <v>1182.7035000000001</v>
      </c>
      <c r="M778" s="492">
        <v>23090.825799999999</v>
      </c>
      <c r="N778" s="493">
        <v>20840.0651</v>
      </c>
      <c r="O778" s="508"/>
      <c r="P778" s="492">
        <v>923.09</v>
      </c>
      <c r="Q778" s="492">
        <v>20840.0651</v>
      </c>
      <c r="R778" s="492">
        <v>300.88099999999997</v>
      </c>
      <c r="S778" s="492">
        <v>27091.32</v>
      </c>
      <c r="T778" s="492">
        <v>482.82</v>
      </c>
      <c r="U778" s="500"/>
      <c r="V778" s="500"/>
      <c r="W778" s="500"/>
      <c r="X778" s="500"/>
      <c r="Y778" s="500"/>
      <c r="Z778" s="500"/>
      <c r="AA778" s="500"/>
      <c r="AB778" s="500"/>
      <c r="AC778" s="500"/>
      <c r="AD778" s="500"/>
      <c r="AE778" s="500"/>
      <c r="AF778" s="500"/>
      <c r="AG778" s="500"/>
      <c r="AH778" s="500"/>
    </row>
    <row r="779" spans="1:34" s="501" customFormat="1" ht="14.1" customHeight="1">
      <c r="A779" s="427"/>
      <c r="B779" s="489" t="s">
        <v>13662</v>
      </c>
      <c r="C779" s="465"/>
      <c r="D779" s="510" t="s">
        <v>13663</v>
      </c>
      <c r="E779" s="491"/>
      <c r="F779" s="492">
        <f>G779</f>
        <v>0</v>
      </c>
      <c r="G779" s="492">
        <v>0</v>
      </c>
      <c r="H779" s="492" t="s">
        <v>398</v>
      </c>
      <c r="I779" s="492" t="s">
        <v>398</v>
      </c>
      <c r="J779" s="492">
        <v>0</v>
      </c>
      <c r="K779" s="492" t="s">
        <v>398</v>
      </c>
      <c r="L779" s="492">
        <v>0</v>
      </c>
      <c r="M779" s="492">
        <v>0</v>
      </c>
      <c r="N779" s="493">
        <v>0</v>
      </c>
      <c r="O779" s="508"/>
      <c r="P779" s="492">
        <v>0</v>
      </c>
      <c r="Q779" s="492">
        <v>0</v>
      </c>
      <c r="R779" s="492">
        <v>20873.699799999999</v>
      </c>
      <c r="S779" s="492">
        <v>20801.8177</v>
      </c>
      <c r="T779" s="492" t="s">
        <v>398</v>
      </c>
      <c r="U779" s="500"/>
      <c r="V779" s="500"/>
      <c r="W779" s="500"/>
      <c r="X779" s="500"/>
      <c r="Y779" s="500"/>
      <c r="Z779" s="500"/>
      <c r="AA779" s="500"/>
      <c r="AB779" s="500"/>
      <c r="AC779" s="500"/>
      <c r="AD779" s="500"/>
      <c r="AE779" s="500"/>
      <c r="AF779" s="500"/>
      <c r="AG779" s="500"/>
      <c r="AH779" s="500"/>
    </row>
    <row r="780" spans="1:34" s="15" customFormat="1" ht="14.1" customHeight="1">
      <c r="A780" s="427"/>
      <c r="F780" s="464"/>
      <c r="H780" s="464"/>
      <c r="I780" s="464"/>
      <c r="J780" s="464"/>
      <c r="K780" s="464"/>
      <c r="L780" s="464"/>
      <c r="M780" s="464"/>
      <c r="N780" s="464"/>
    </row>
    <row r="781" spans="1:34" s="15" customFormat="1" ht="14.1" customHeight="1">
      <c r="A781" s="427"/>
      <c r="F781" s="464"/>
      <c r="G781" s="513"/>
      <c r="H781" s="464"/>
      <c r="I781" s="464"/>
      <c r="J781" s="464"/>
      <c r="K781" s="464"/>
      <c r="L781" s="464"/>
      <c r="M781" s="464"/>
      <c r="N781" s="464"/>
      <c r="P781" s="507"/>
    </row>
    <row r="782" spans="1:34" s="15" customFormat="1" ht="14.1" customHeight="1">
      <c r="A782" s="427"/>
      <c r="B782" s="465"/>
      <c r="C782" s="465"/>
      <c r="D782" s="484" t="s">
        <v>13664</v>
      </c>
      <c r="E782" s="485"/>
      <c r="F782" s="486" t="s">
        <v>13586</v>
      </c>
      <c r="G782" s="487" t="e">
        <v>#NAME?</v>
      </c>
      <c r="H782" s="486" t="s">
        <v>13575</v>
      </c>
      <c r="I782" s="486" t="s">
        <v>13576</v>
      </c>
      <c r="J782" s="486" t="s">
        <v>13577</v>
      </c>
      <c r="K782" s="486" t="s">
        <v>13578</v>
      </c>
      <c r="L782" s="486" t="s">
        <v>13579</v>
      </c>
      <c r="M782" s="486" t="s">
        <v>13580</v>
      </c>
      <c r="N782" s="486" t="s">
        <v>13581</v>
      </c>
      <c r="O782" s="488"/>
      <c r="P782" s="487" t="e">
        <v>#NAME?</v>
      </c>
      <c r="Q782" s="486" t="s">
        <v>13587</v>
      </c>
      <c r="R782" s="486" t="s">
        <v>13588</v>
      </c>
      <c r="S782" s="486" t="s">
        <v>13589</v>
      </c>
      <c r="T782" s="486" t="s">
        <v>13590</v>
      </c>
      <c r="U782" s="488"/>
      <c r="V782" s="488"/>
      <c r="W782" s="488"/>
      <c r="X782" s="488"/>
      <c r="Y782" s="488"/>
      <c r="Z782" s="488"/>
      <c r="AA782" s="488"/>
      <c r="AB782" s="488"/>
      <c r="AC782" s="488"/>
      <c r="AD782" s="488"/>
      <c r="AE782" s="488"/>
      <c r="AF782" s="488"/>
      <c r="AG782" s="488"/>
      <c r="AH782" s="488"/>
    </row>
    <row r="783" spans="1:34" s="15" customFormat="1" ht="14.1" customHeight="1">
      <c r="A783" s="427"/>
      <c r="B783" s="489" t="s">
        <v>13665</v>
      </c>
      <c r="C783" s="489" t="s">
        <v>13666</v>
      </c>
      <c r="D783" s="428" t="s">
        <v>13611</v>
      </c>
      <c r="F783" s="495" t="str">
        <f ca="1">IF(ISNUMBER(_xll.BDP(D730, C783,"EQY_CONSOLIDATED="&amp;E743)),_xll.BDP(D730, C783,"EQY_CONSOLIDATED="&amp;E743), "-")</f>
        <v>-</v>
      </c>
      <c r="G783" s="495">
        <v>-968.21759999999995</v>
      </c>
      <c r="H783" s="495">
        <v>-620.23800000000006</v>
      </c>
      <c r="I783" s="495">
        <v>5487.8176000000003</v>
      </c>
      <c r="J783" s="495">
        <v>-2840.2062000000001</v>
      </c>
      <c r="K783" s="495">
        <v>-239.87970000000001</v>
      </c>
      <c r="L783" s="495">
        <v>-1300.777</v>
      </c>
      <c r="M783" s="495">
        <v>9491.5645999999997</v>
      </c>
      <c r="N783" s="495">
        <v>-786.82799999999997</v>
      </c>
      <c r="O783" s="508"/>
      <c r="P783" s="495">
        <v>5110.7017999999998</v>
      </c>
      <c r="Q783" s="495">
        <v>-2926.6473000000001</v>
      </c>
      <c r="R783" s="495">
        <v>-1047.883</v>
      </c>
      <c r="S783" s="495">
        <v>545.45039999999995</v>
      </c>
      <c r="T783" s="495">
        <v>2004.0209</v>
      </c>
      <c r="U783" s="496"/>
      <c r="V783" s="496"/>
      <c r="W783" s="496"/>
      <c r="X783" s="496"/>
      <c r="Y783" s="496"/>
      <c r="Z783" s="496"/>
      <c r="AA783" s="496"/>
      <c r="AB783" s="496"/>
      <c r="AC783" s="496"/>
      <c r="AD783" s="496"/>
      <c r="AE783" s="496"/>
      <c r="AF783" s="496"/>
      <c r="AG783" s="496"/>
      <c r="AH783" s="496"/>
    </row>
    <row r="784" spans="1:34" s="15" customFormat="1" ht="14.1" customHeight="1">
      <c r="A784" s="427"/>
      <c r="B784" s="489" t="s">
        <v>13667</v>
      </c>
      <c r="C784" s="489" t="s">
        <v>13668</v>
      </c>
      <c r="D784" s="490" t="s">
        <v>13669</v>
      </c>
      <c r="E784" s="491"/>
      <c r="F784" s="492" t="str">
        <f ca="1">IF(ISNUMBER(_xll.BDP(D730, C784,"EQY_CONSOLIDATED="&amp;E743)),_xll.BDP(D730, C784,"EQY_CONSOLIDATED="&amp;E743), "-")</f>
        <v>-</v>
      </c>
      <c r="G784" s="492">
        <v>80.081000000000003</v>
      </c>
      <c r="H784" s="492">
        <v>81.668999999999997</v>
      </c>
      <c r="I784" s="492">
        <v>81.706999999999994</v>
      </c>
      <c r="J784" s="492">
        <v>82.192999999999998</v>
      </c>
      <c r="K784" s="492">
        <v>82.01</v>
      </c>
      <c r="L784" s="492">
        <v>84.974999999999994</v>
      </c>
      <c r="M784" s="492">
        <v>87.572999999999993</v>
      </c>
      <c r="N784" s="493">
        <v>88.674999999999997</v>
      </c>
      <c r="O784" s="514"/>
      <c r="P784" s="492">
        <v>336.75099999999998</v>
      </c>
      <c r="Q784" s="492">
        <v>323.64800000000002</v>
      </c>
      <c r="R784" s="492">
        <v>127.685</v>
      </c>
      <c r="S784" s="492">
        <v>92.793999999999997</v>
      </c>
      <c r="T784" s="492">
        <v>84.311000000000007</v>
      </c>
      <c r="U784" s="496"/>
      <c r="V784" s="496"/>
      <c r="W784" s="496"/>
      <c r="X784" s="496"/>
      <c r="Y784" s="496"/>
      <c r="Z784" s="496"/>
      <c r="AA784" s="496"/>
      <c r="AB784" s="496"/>
      <c r="AC784" s="496"/>
      <c r="AD784" s="496"/>
      <c r="AE784" s="496"/>
      <c r="AF784" s="496"/>
      <c r="AG784" s="496"/>
      <c r="AH784" s="496"/>
    </row>
    <row r="785" spans="1:34" s="15" customFormat="1" ht="14.1" customHeight="1">
      <c r="A785" s="427"/>
      <c r="B785" s="489" t="s">
        <v>13670</v>
      </c>
      <c r="C785" s="489" t="s">
        <v>13671</v>
      </c>
      <c r="D785" s="428" t="s">
        <v>13672</v>
      </c>
      <c r="F785" s="495" t="str">
        <f ca="1">IF(ISNUMBER(_xll.BDP(D730, C785,"EQY_CONSOLIDATED="&amp;E743)),_xll.BDP(D730, C785,"EQY_CONSOLIDATED="&amp;E743), "-")</f>
        <v>-</v>
      </c>
      <c r="G785" s="495">
        <v>-1107.1727000000001</v>
      </c>
      <c r="H785" s="495">
        <v>-2957.422</v>
      </c>
      <c r="I785" s="495">
        <v>3341.7330000000002</v>
      </c>
      <c r="J785" s="495">
        <v>219.459</v>
      </c>
      <c r="K785" s="495">
        <v>-161.9982</v>
      </c>
      <c r="L785" s="495">
        <v>-800.98249999999996</v>
      </c>
      <c r="M785" s="495">
        <v>9729.4694</v>
      </c>
      <c r="N785" s="495">
        <v>5578.4314000000004</v>
      </c>
      <c r="O785" s="508"/>
      <c r="P785" s="495">
        <v>8985.9477000000006</v>
      </c>
      <c r="Q785" s="495">
        <v>-17506.636299999998</v>
      </c>
      <c r="R785" s="495">
        <v>-24232.011900000001</v>
      </c>
      <c r="S785" s="495">
        <v>-27546.045900000001</v>
      </c>
      <c r="T785" s="495">
        <v>24789.531599999998</v>
      </c>
      <c r="U785" s="496"/>
      <c r="V785" s="496"/>
      <c r="W785" s="496"/>
      <c r="X785" s="496"/>
      <c r="Y785" s="496"/>
      <c r="Z785" s="496"/>
      <c r="AA785" s="496"/>
      <c r="AB785" s="496"/>
      <c r="AC785" s="496"/>
      <c r="AD785" s="496"/>
      <c r="AE785" s="496"/>
      <c r="AF785" s="496"/>
      <c r="AG785" s="496"/>
      <c r="AH785" s="496"/>
    </row>
    <row r="786" spans="1:34" s="15" customFormat="1" ht="14.1" customHeight="1">
      <c r="A786" s="427"/>
      <c r="B786" s="489" t="s">
        <v>13673</v>
      </c>
      <c r="C786" s="489" t="s">
        <v>13674</v>
      </c>
      <c r="D786" s="428" t="s">
        <v>13675</v>
      </c>
      <c r="F786" s="495" t="str">
        <f ca="1">IF(ISNUMBER(_xll.BDP(D730, C786,"EQY_CONSOLIDATED="&amp;E743)),_xll.BDP(D730, C786,"EQY_CONSOLIDATED="&amp;E743), "-")</f>
        <v>-</v>
      </c>
      <c r="G786" s="495">
        <v>-83.632400000000004</v>
      </c>
      <c r="H786" s="495">
        <v>-256.08620000000002</v>
      </c>
      <c r="I786" s="495">
        <v>6130.5796</v>
      </c>
      <c r="J786" s="495">
        <v>361.70479999999998</v>
      </c>
      <c r="K786" s="495">
        <v>389.42160000000001</v>
      </c>
      <c r="L786" s="495">
        <v>11062.307699999999</v>
      </c>
      <c r="M786" s="495">
        <v>1152.3453</v>
      </c>
      <c r="N786" s="495">
        <v>714.99400000000003</v>
      </c>
      <c r="O786" s="508"/>
      <c r="P786" s="495">
        <v>12965.7793</v>
      </c>
      <c r="Q786" s="495">
        <v>1213.9064000000001</v>
      </c>
      <c r="R786" s="495">
        <v>790.88679999999999</v>
      </c>
      <c r="S786" s="495">
        <v>-320.37130000000002</v>
      </c>
      <c r="T786" s="495">
        <v>1344.9655</v>
      </c>
      <c r="U786" s="496"/>
      <c r="V786" s="496"/>
      <c r="W786" s="496"/>
      <c r="X786" s="496"/>
      <c r="Y786" s="496"/>
      <c r="Z786" s="496"/>
      <c r="AA786" s="496"/>
      <c r="AB786" s="496"/>
      <c r="AC786" s="496"/>
      <c r="AD786" s="496"/>
      <c r="AE786" s="496"/>
      <c r="AF786" s="496"/>
      <c r="AG786" s="496"/>
      <c r="AH786" s="496"/>
    </row>
    <row r="787" spans="1:34" s="15" customFormat="1" ht="14.1" customHeight="1">
      <c r="A787" s="427"/>
      <c r="B787" s="489" t="s">
        <v>13676</v>
      </c>
      <c r="C787" s="489" t="s">
        <v>13677</v>
      </c>
      <c r="D787" s="428" t="s">
        <v>13678</v>
      </c>
      <c r="F787" s="495" t="str">
        <f ca="1">IF(ISNUMBER(_xll.BDP(D730, C787,"EQY_CONSOLIDATED="&amp;E743)),_xll.BDP(D730, C787,"EQY_CONSOLIDATED="&amp;E743), "-")</f>
        <v>-</v>
      </c>
      <c r="G787" s="495">
        <v>0</v>
      </c>
      <c r="H787" s="495" t="s">
        <v>398</v>
      </c>
      <c r="I787" s="495">
        <v>-15.4267</v>
      </c>
      <c r="J787" s="495">
        <v>-17.3398</v>
      </c>
      <c r="K787" s="495">
        <v>-0.72640000000000005</v>
      </c>
      <c r="L787" s="495">
        <v>-1.5838000000000001</v>
      </c>
      <c r="M787" s="495">
        <v>-2.3772000000000002</v>
      </c>
      <c r="N787" s="495">
        <v>-2</v>
      </c>
      <c r="O787" s="508"/>
      <c r="P787" s="495">
        <v>-22.027200000000001</v>
      </c>
      <c r="Q787" s="495">
        <v>-165.58539999999999</v>
      </c>
      <c r="R787" s="495">
        <v>-12.295299999999999</v>
      </c>
      <c r="S787" s="495">
        <v>-24.237300000000001</v>
      </c>
      <c r="T787" s="495">
        <v>-69.446899999999999</v>
      </c>
      <c r="U787" s="496"/>
      <c r="V787" s="496"/>
      <c r="W787" s="496"/>
      <c r="X787" s="496"/>
      <c r="Y787" s="496"/>
      <c r="Z787" s="496"/>
      <c r="AA787" s="496"/>
      <c r="AB787" s="496"/>
      <c r="AC787" s="496"/>
      <c r="AD787" s="496"/>
      <c r="AE787" s="496"/>
      <c r="AF787" s="496"/>
      <c r="AG787" s="496"/>
      <c r="AH787" s="496"/>
    </row>
    <row r="788" spans="1:34" s="15" customFormat="1" ht="14.1" customHeight="1">
      <c r="A788" s="427"/>
      <c r="B788" s="489" t="s">
        <v>13679</v>
      </c>
      <c r="C788" s="489" t="s">
        <v>13680</v>
      </c>
      <c r="D788" s="428" t="s">
        <v>13681</v>
      </c>
      <c r="F788" s="495" t="str">
        <f ca="1">IF(ISNUMBER(_xll.BDP(D730, C788,"EQY_CONSOLIDATED="&amp;E743)),_xll.BDP(D730, C788,"EQY_CONSOLIDATED="&amp;E743), "-")</f>
        <v>-</v>
      </c>
      <c r="G788" s="495">
        <v>1032.0358000000001</v>
      </c>
      <c r="H788" s="495">
        <v>-2827.7465000000002</v>
      </c>
      <c r="I788" s="495">
        <v>284.67329999999998</v>
      </c>
      <c r="J788" s="495">
        <v>380.56020000000001</v>
      </c>
      <c r="K788" s="495">
        <v>-774.96640000000002</v>
      </c>
      <c r="L788" s="495">
        <v>6647.9462999999996</v>
      </c>
      <c r="M788" s="495">
        <v>840.22280000000001</v>
      </c>
      <c r="N788" s="495">
        <v>1904.5998999999999</v>
      </c>
      <c r="O788" s="508"/>
      <c r="P788" s="495">
        <v>7093.7628999999997</v>
      </c>
      <c r="Q788" s="495">
        <v>903.82010000000002</v>
      </c>
      <c r="R788" s="495">
        <v>-29673.3442</v>
      </c>
      <c r="S788" s="495">
        <v>-4140.8585999999996</v>
      </c>
      <c r="T788" s="495">
        <v>-28761.6456</v>
      </c>
      <c r="U788" s="496"/>
      <c r="V788" s="496"/>
      <c r="W788" s="496"/>
      <c r="X788" s="496"/>
      <c r="Y788" s="496"/>
      <c r="Z788" s="496"/>
      <c r="AA788" s="496"/>
      <c r="AB788" s="496"/>
      <c r="AC788" s="496"/>
      <c r="AD788" s="496"/>
      <c r="AE788" s="496"/>
      <c r="AF788" s="496"/>
      <c r="AG788" s="496"/>
      <c r="AH788" s="496"/>
    </row>
    <row r="789" spans="1:34" s="516" customFormat="1" ht="14.1" customHeight="1">
      <c r="A789" s="427"/>
      <c r="B789" s="489" t="s">
        <v>13682</v>
      </c>
      <c r="C789" s="489" t="s">
        <v>13683</v>
      </c>
      <c r="D789" s="428" t="s">
        <v>13684</v>
      </c>
      <c r="E789" s="15"/>
      <c r="F789" s="495" t="str">
        <f ca="1">IF(ISNUMBER(_xll.BDP(D730, C789,"EQY_CONSOLIDATED="&amp;E743)),_xll.BDP(D730, C789,"EQY_CONSOLIDATED="&amp;E743), "-")</f>
        <v>-</v>
      </c>
      <c r="G789" s="495">
        <v>-54.434699999999999</v>
      </c>
      <c r="H789" s="495">
        <v>-4650.1549999999997</v>
      </c>
      <c r="I789" s="495">
        <v>-33.305999999999997</v>
      </c>
      <c r="J789" s="495">
        <v>-103.90560000000001</v>
      </c>
      <c r="K789" s="495">
        <v>-60.643700000000003</v>
      </c>
      <c r="L789" s="495">
        <v>-19741.260300000002</v>
      </c>
      <c r="M789" s="495">
        <v>29.003699999999998</v>
      </c>
      <c r="N789" s="495">
        <v>-2470.7793999999999</v>
      </c>
      <c r="O789" s="508"/>
      <c r="P789" s="495">
        <v>-19876.805899999999</v>
      </c>
      <c r="Q789" s="495">
        <v>-2579.2701000000002</v>
      </c>
      <c r="R789" s="495">
        <v>1051.2746</v>
      </c>
      <c r="S789" s="495">
        <v>32614.076400000002</v>
      </c>
      <c r="T789" s="495">
        <v>26204.560600000001</v>
      </c>
      <c r="U789" s="515"/>
      <c r="V789" s="515"/>
      <c r="W789" s="515"/>
      <c r="X789" s="515"/>
      <c r="Y789" s="515"/>
      <c r="Z789" s="515"/>
      <c r="AA789" s="515"/>
      <c r="AB789" s="515"/>
      <c r="AC789" s="515"/>
      <c r="AD789" s="515"/>
      <c r="AE789" s="515"/>
      <c r="AF789" s="515"/>
      <c r="AG789" s="515"/>
      <c r="AH789" s="515"/>
    </row>
    <row r="790" spans="1:34" s="516" customFormat="1" ht="14.1" customHeight="1">
      <c r="A790" s="427"/>
      <c r="B790" s="489" t="s">
        <v>13685</v>
      </c>
      <c r="C790" s="489" t="s">
        <v>13686</v>
      </c>
      <c r="D790" s="428" t="s">
        <v>13687</v>
      </c>
      <c r="E790" s="15"/>
      <c r="F790" s="495" t="str">
        <f ca="1">IF(ISNUMBER(_xll.BDP(D730, C790,"EQY_CONSOLIDATED="&amp;E743)),_xll.BDP(D730, C790,"EQY_CONSOLIDATED="&amp;E743), "-")</f>
        <v>-</v>
      </c>
      <c r="G790" s="495">
        <v>893.96860000000004</v>
      </c>
      <c r="H790" s="495">
        <v>-7733.9877999999999</v>
      </c>
      <c r="I790" s="495">
        <v>6381.9470000000001</v>
      </c>
      <c r="J790" s="495">
        <v>638.35940000000005</v>
      </c>
      <c r="K790" s="495">
        <v>-446.18849999999998</v>
      </c>
      <c r="L790" s="495">
        <v>-2031.0063</v>
      </c>
      <c r="M790" s="495">
        <v>2021.5717</v>
      </c>
      <c r="N790" s="495">
        <v>148.81450000000001</v>
      </c>
      <c r="O790" s="508"/>
      <c r="P790" s="495">
        <v>182.7363</v>
      </c>
      <c r="Q790" s="495">
        <v>-461.54360000000003</v>
      </c>
      <c r="R790" s="495">
        <v>-27831.182799999999</v>
      </c>
      <c r="S790" s="495">
        <v>28152.8465</v>
      </c>
      <c r="T790" s="495">
        <v>-1212.1194</v>
      </c>
      <c r="U790" s="515"/>
      <c r="V790" s="515"/>
      <c r="W790" s="515"/>
      <c r="X790" s="515"/>
      <c r="Y790" s="515"/>
      <c r="Z790" s="515"/>
      <c r="AA790" s="515"/>
      <c r="AB790" s="515"/>
      <c r="AC790" s="515"/>
      <c r="AD790" s="515"/>
      <c r="AE790" s="515"/>
      <c r="AF790" s="515"/>
      <c r="AG790" s="515"/>
      <c r="AH790" s="515"/>
    </row>
    <row r="791" spans="1:34" s="516" customFormat="1" ht="14.1" customHeight="1">
      <c r="A791" s="427"/>
      <c r="B791" s="489" t="s">
        <v>13688</v>
      </c>
      <c r="C791" s="489" t="s">
        <v>13689</v>
      </c>
      <c r="D791" s="428" t="s">
        <v>13690</v>
      </c>
      <c r="E791" s="15"/>
      <c r="F791" s="495" t="str">
        <f ca="1">IF(ISNUMBER(_xll.BDP(D730, C791,"EQY_CONSOLIDATED="&amp;E743)),_xll.BDP(D730, C791,"EQY_CONSOLIDATED="&amp;E743), "-")</f>
        <v>-</v>
      </c>
      <c r="G791" s="495">
        <v>-83.632400000000004</v>
      </c>
      <c r="H791" s="495" t="s">
        <v>398</v>
      </c>
      <c r="I791" s="495">
        <v>6115.1530000000002</v>
      </c>
      <c r="J791" s="495">
        <v>344.36500000000001</v>
      </c>
      <c r="K791" s="495">
        <v>388.6952</v>
      </c>
      <c r="L791" s="495">
        <v>11060.723900000001</v>
      </c>
      <c r="M791" s="495">
        <v>1149.9680000000001</v>
      </c>
      <c r="N791" s="495">
        <v>712.99400000000003</v>
      </c>
      <c r="O791" s="508"/>
      <c r="P791" s="495">
        <v>12943.7521</v>
      </c>
      <c r="Q791" s="495">
        <v>1048.3208999999999</v>
      </c>
      <c r="R791" s="495">
        <v>778.59159999999997</v>
      </c>
      <c r="S791" s="495">
        <v>-344.60860000000002</v>
      </c>
      <c r="T791" s="495">
        <v>1275.5187000000001</v>
      </c>
      <c r="U791" s="515"/>
      <c r="V791" s="515"/>
      <c r="W791" s="515"/>
      <c r="X791" s="515"/>
      <c r="Y791" s="515"/>
      <c r="Z791" s="515"/>
      <c r="AA791" s="515"/>
      <c r="AB791" s="515"/>
      <c r="AC791" s="515"/>
      <c r="AD791" s="515"/>
      <c r="AE791" s="515"/>
      <c r="AF791" s="515"/>
      <c r="AG791" s="515"/>
      <c r="AH791" s="515"/>
    </row>
    <row r="792" spans="1:34" s="15" customFormat="1" ht="14.1" customHeight="1">
      <c r="A792" s="427"/>
      <c r="B792" s="489" t="s">
        <v>13691</v>
      </c>
      <c r="C792" s="489" t="s">
        <v>13692</v>
      </c>
      <c r="D792" s="428" t="s">
        <v>13693</v>
      </c>
      <c r="F792" s="495" t="str">
        <f ca="1">IF(ISNUMBER(_xll.BDP(D730, C792,"EQY_CONSOLIDATED="&amp;E743)),_xll.BDP(D730, C792,"EQY_CONSOLIDATED="&amp;E743), "-")</f>
        <v>-</v>
      </c>
      <c r="G792" s="495">
        <v>-2.6756000000000002</v>
      </c>
      <c r="H792" s="495" t="s">
        <v>398</v>
      </c>
      <c r="I792" s="495">
        <v>195.63630000000001</v>
      </c>
      <c r="J792" s="495">
        <v>11.0169</v>
      </c>
      <c r="K792" s="495">
        <v>12.4352</v>
      </c>
      <c r="L792" s="495">
        <v>353.85520000000002</v>
      </c>
      <c r="M792" s="495">
        <v>36.7898</v>
      </c>
      <c r="N792" s="495">
        <v>22.810099999999998</v>
      </c>
      <c r="O792" s="508"/>
      <c r="P792" s="495">
        <v>414.09710000000001</v>
      </c>
      <c r="Q792" s="495">
        <v>33.5379</v>
      </c>
      <c r="R792" s="495">
        <v>24.999300000000002</v>
      </c>
      <c r="S792" s="495">
        <v>-11.234400000000001</v>
      </c>
      <c r="T792" s="495">
        <v>51.7318</v>
      </c>
      <c r="U792" s="500"/>
      <c r="V792" s="500"/>
      <c r="W792" s="500"/>
      <c r="X792" s="500"/>
      <c r="Y792" s="500"/>
      <c r="Z792" s="500"/>
      <c r="AA792" s="500"/>
      <c r="AB792" s="500"/>
      <c r="AC792" s="500"/>
      <c r="AD792" s="500"/>
      <c r="AE792" s="500"/>
      <c r="AF792" s="500"/>
      <c r="AG792" s="500"/>
      <c r="AH792" s="500"/>
    </row>
    <row r="793" spans="1:34" s="15" customFormat="1" ht="14.1" customHeight="1">
      <c r="A793" s="427"/>
      <c r="B793" s="489" t="s">
        <v>13694</v>
      </c>
      <c r="C793" s="489" t="s">
        <v>13694</v>
      </c>
      <c r="D793" s="428" t="s">
        <v>13695</v>
      </c>
      <c r="F793" s="495" t="str">
        <f ca="1">IF(ISNUMBER(_xll.BDP(D730, C793,"EQY_CONSOLIDATED="&amp;E743)),_xll.BDP(D730, C793,"EQY_CONSOLIDATED="&amp;E743), "-")</f>
        <v>-</v>
      </c>
      <c r="G793" s="495" t="s">
        <v>398</v>
      </c>
      <c r="H793" s="495" t="s">
        <v>398</v>
      </c>
      <c r="I793" s="495">
        <v>548.88279999999997</v>
      </c>
      <c r="J793" s="495">
        <v>409.57240000000002</v>
      </c>
      <c r="K793" s="495">
        <v>421.36559999999997</v>
      </c>
      <c r="L793" s="495">
        <v>417.16230000000002</v>
      </c>
      <c r="M793" s="495">
        <v>58.425899999999999</v>
      </c>
      <c r="N793" s="495">
        <v>33.5379</v>
      </c>
      <c r="O793" s="508"/>
      <c r="P793" s="495">
        <v>414.09710000000001</v>
      </c>
      <c r="Q793" s="495">
        <v>33.5379</v>
      </c>
      <c r="R793" s="495">
        <v>24.999300000000002</v>
      </c>
      <c r="S793" s="495">
        <v>-11.0214</v>
      </c>
      <c r="T793" s="495">
        <v>50.245199999999997</v>
      </c>
      <c r="U793" s="500"/>
      <c r="V793" s="500"/>
      <c r="W793" s="500"/>
      <c r="X793" s="500"/>
      <c r="Y793" s="500"/>
      <c r="Z793" s="500"/>
      <c r="AA793" s="500"/>
      <c r="AB793" s="500"/>
      <c r="AC793" s="500"/>
      <c r="AD793" s="500"/>
      <c r="AE793" s="500"/>
      <c r="AF793" s="500"/>
      <c r="AG793" s="500"/>
      <c r="AH793" s="500"/>
    </row>
    <row r="794" spans="1:34" s="15" customFormat="1" ht="14.1" customHeight="1">
      <c r="A794" s="427"/>
      <c r="B794" s="489" t="s">
        <v>13696</v>
      </c>
      <c r="C794" s="489" t="s">
        <v>13697</v>
      </c>
      <c r="D794" s="517" t="s">
        <v>13698</v>
      </c>
      <c r="E794" s="518"/>
      <c r="F794" s="519" t="str">
        <f ca="1">IF(ISNUMBER(_xll.BDP(D730, C794,"EQY_CONSOLIDATED="&amp;E743)),_xll.BDP(D730, C794,"EQY_CONSOLIDATED="&amp;E743), "-")</f>
        <v>-</v>
      </c>
      <c r="G794" s="519">
        <v>-2.6756000000000002</v>
      </c>
      <c r="H794" s="519">
        <v>-8.1927000000000003</v>
      </c>
      <c r="I794" s="519">
        <v>196.12979999999999</v>
      </c>
      <c r="J794" s="519">
        <v>11.5717</v>
      </c>
      <c r="K794" s="519">
        <v>12.458399999999999</v>
      </c>
      <c r="L794" s="519">
        <v>353.90589999999997</v>
      </c>
      <c r="M794" s="519">
        <v>36.865900000000003</v>
      </c>
      <c r="N794" s="520">
        <v>22.874099999999999</v>
      </c>
      <c r="O794" s="521"/>
      <c r="P794" s="519">
        <v>414.80180000000001</v>
      </c>
      <c r="Q794" s="519">
        <v>38.835299999999997</v>
      </c>
      <c r="R794" s="520">
        <v>25.394100000000002</v>
      </c>
      <c r="S794" s="520">
        <v>-10.4442</v>
      </c>
      <c r="T794" s="520">
        <v>54.548400000000001</v>
      </c>
    </row>
    <row r="795" spans="1:34" s="15" customFormat="1" ht="14.1" customHeight="1">
      <c r="A795" s="522"/>
    </row>
    <row r="796" spans="1:34" s="15" customFormat="1" ht="14.1" customHeight="1" thickBot="1">
      <c r="A796" s="522"/>
    </row>
    <row r="797" spans="1:34" s="15" customFormat="1" ht="14.1" customHeight="1" thickBot="1">
      <c r="A797" s="522">
        <f>A730+1</f>
        <v>12</v>
      </c>
      <c r="C797" s="15">
        <f>C730+1</f>
        <v>12</v>
      </c>
      <c r="D797" s="459" t="str">
        <f ca="1">OFFSET(Company!$C$9,BB_Financials!A797-1,0)</f>
        <v>roku us Equity</v>
      </c>
      <c r="E797" s="460" t="e">
        <f ca="1">_xll.BDP(D797, "NAME")</f>
        <v>#NAME?</v>
      </c>
    </row>
    <row r="798" spans="1:34" s="15" customFormat="1" ht="14.1" customHeight="1">
      <c r="A798" s="427"/>
    </row>
    <row r="799" spans="1:34" s="15" customFormat="1" ht="14.1" customHeight="1">
      <c r="A799" s="427"/>
      <c r="D799" s="430"/>
      <c r="E799" s="428"/>
    </row>
    <row r="800" spans="1:34" s="428" customFormat="1" ht="14.1" customHeight="1">
      <c r="A800" s="429"/>
      <c r="E800" s="461" t="s">
        <v>13413</v>
      </c>
      <c r="F800" s="461" t="s">
        <v>13562</v>
      </c>
      <c r="G800" s="461" t="s">
        <v>13563</v>
      </c>
    </row>
    <row r="801" spans="1:34" s="15" customFormat="1" ht="14.1" customHeight="1">
      <c r="A801" s="427"/>
      <c r="D801" s="460" t="s">
        <v>13573</v>
      </c>
      <c r="E801" s="462">
        <f>F843+F844</f>
        <v>0</v>
      </c>
      <c r="F801" s="463">
        <f>F840+F841</f>
        <v>0</v>
      </c>
      <c r="G801" s="462">
        <f>F835</f>
        <v>0</v>
      </c>
    </row>
    <row r="802" spans="1:34" s="15" customFormat="1" ht="14.1" customHeight="1">
      <c r="A802" s="427"/>
      <c r="B802" s="464"/>
      <c r="C802" s="465"/>
      <c r="D802" s="460" t="e">
        <f>"Annual: "&amp;P828</f>
        <v>#NAME?</v>
      </c>
      <c r="E802" s="462">
        <f>P843+P844</f>
        <v>0</v>
      </c>
      <c r="F802" s="463">
        <f>P840+P841</f>
        <v>0</v>
      </c>
      <c r="G802" s="462">
        <f>P835</f>
        <v>0</v>
      </c>
    </row>
    <row r="803" spans="1:34" s="15" customFormat="1" ht="14.1" customHeight="1">
      <c r="A803" s="427"/>
      <c r="B803" s="464"/>
      <c r="C803" s="465"/>
      <c r="E803" s="466"/>
    </row>
    <row r="804" spans="1:34" s="15" customFormat="1" ht="14.1" customHeight="1">
      <c r="A804" s="427"/>
      <c r="B804" s="464"/>
      <c r="C804" s="465"/>
      <c r="D804" s="428"/>
      <c r="E804" s="461" t="s">
        <v>13564</v>
      </c>
      <c r="F804" s="461" t="s">
        <v>13565</v>
      </c>
      <c r="G804" s="461" t="s">
        <v>13566</v>
      </c>
      <c r="H804" s="461" t="s">
        <v>13567</v>
      </c>
    </row>
    <row r="805" spans="1:34" s="15" customFormat="1" ht="14.1" customHeight="1">
      <c r="A805" s="427"/>
      <c r="B805" s="464"/>
      <c r="C805" s="465"/>
      <c r="D805" s="460" t="s">
        <v>13574</v>
      </c>
      <c r="E805" s="462" t="str">
        <f ca="1">F814</f>
        <v>-</v>
      </c>
      <c r="F805" s="462" t="str">
        <f ca="1">F817</f>
        <v>-</v>
      </c>
      <c r="G805" s="462" t="str">
        <f ca="1">F821</f>
        <v>-</v>
      </c>
      <c r="H805" s="462" t="str">
        <f ca="1">F820</f>
        <v>-</v>
      </c>
    </row>
    <row r="806" spans="1:34" s="15" customFormat="1" ht="14.1" customHeight="1">
      <c r="A806" s="427"/>
      <c r="B806" s="464"/>
      <c r="C806" s="465"/>
      <c r="D806" s="460" t="e">
        <f>"Annual: "&amp;P813</f>
        <v>#NAME?</v>
      </c>
      <c r="E806" s="462">
        <f>P814</f>
        <v>81404.2022</v>
      </c>
      <c r="F806" s="462">
        <f>P817</f>
        <v>25510.968199999999</v>
      </c>
      <c r="G806" s="462">
        <f>P821</f>
        <v>28383.619200000001</v>
      </c>
      <c r="H806" s="462">
        <f>P820</f>
        <v>26097.252199999999</v>
      </c>
    </row>
    <row r="807" spans="1:34" s="15" customFormat="1" ht="14.1" customHeight="1">
      <c r="A807" s="427"/>
      <c r="B807" s="464"/>
      <c r="C807" s="465"/>
      <c r="E807" s="464" t="b">
        <f ca="1">F821=G821+H821+I821+J821</f>
        <v>0</v>
      </c>
    </row>
    <row r="808" spans="1:34" s="15" customFormat="1" ht="14.1" customHeight="1">
      <c r="A808" s="427"/>
      <c r="B808" s="464"/>
      <c r="C808" s="465"/>
      <c r="E808" s="464" t="e">
        <f ca="1">_xll.BDP(D797,"EQY_RECENT_QT_END")</f>
        <v>#NAME?</v>
      </c>
      <c r="F808" s="430"/>
      <c r="G808" s="430"/>
      <c r="H808" s="430"/>
      <c r="I808" s="430"/>
      <c r="J808" s="430"/>
      <c r="K808" s="430"/>
      <c r="L808" s="430"/>
      <c r="M808" s="430"/>
      <c r="N808" s="430"/>
      <c r="O808" s="430"/>
      <c r="P808" s="430"/>
    </row>
    <row r="809" spans="1:34" s="25" customFormat="1" ht="14.1" customHeight="1">
      <c r="A809" s="429"/>
      <c r="D809" s="428" t="s">
        <v>13573</v>
      </c>
      <c r="E809" s="467" t="e">
        <f>G813</f>
        <v>#NAME?</v>
      </c>
      <c r="F809" s="468" t="e">
        <v>#NAME?</v>
      </c>
      <c r="G809" s="469" t="s">
        <v>13575</v>
      </c>
      <c r="H809" s="469" t="s">
        <v>13576</v>
      </c>
      <c r="I809" s="469" t="s">
        <v>13577</v>
      </c>
      <c r="J809" s="469" t="s">
        <v>13578</v>
      </c>
      <c r="K809" s="469" t="s">
        <v>13579</v>
      </c>
      <c r="L809" s="469" t="s">
        <v>13580</v>
      </c>
      <c r="M809" s="469" t="s">
        <v>13581</v>
      </c>
      <c r="N809" s="15"/>
      <c r="P809" s="470"/>
    </row>
    <row r="810" spans="1:34" s="25" customFormat="1" ht="14.1" customHeight="1">
      <c r="A810" s="429"/>
      <c r="B810" s="471"/>
      <c r="C810" s="471"/>
      <c r="D810" s="428" t="s">
        <v>13582</v>
      </c>
      <c r="E810" s="472" t="str">
        <f>IF(ISNUMBER(F810),"N","Y")</f>
        <v>N</v>
      </c>
      <c r="F810" s="473">
        <v>10515.613300000001</v>
      </c>
      <c r="G810" s="474">
        <v>12024.7937</v>
      </c>
      <c r="H810" s="475">
        <v>19275.618200000001</v>
      </c>
      <c r="I810" s="475">
        <v>19445.870299999999</v>
      </c>
      <c r="J810" s="475">
        <v>23663.944299999999</v>
      </c>
      <c r="K810" s="475">
        <v>18555.836500000001</v>
      </c>
      <c r="L810" s="475">
        <v>19738.551200000002</v>
      </c>
      <c r="M810" s="475">
        <v>19272.480800000001</v>
      </c>
      <c r="N810" s="476"/>
      <c r="P810" s="476"/>
    </row>
    <row r="811" spans="1:34" s="15" customFormat="1" ht="14.1" customHeight="1">
      <c r="A811" s="429"/>
      <c r="D811" s="477"/>
      <c r="F811" s="478"/>
      <c r="G811" s="478"/>
      <c r="H811" s="478"/>
      <c r="I811" s="478"/>
      <c r="J811" s="478"/>
      <c r="K811" s="478"/>
      <c r="L811" s="478"/>
      <c r="M811" s="478"/>
      <c r="N811" s="478"/>
      <c r="P811" s="479"/>
    </row>
    <row r="812" spans="1:34" s="15" customFormat="1" ht="14.1" customHeight="1">
      <c r="A812" s="429"/>
      <c r="D812" s="477"/>
      <c r="F812" s="478"/>
      <c r="G812" s="480"/>
      <c r="H812" s="481"/>
      <c r="I812" s="481"/>
      <c r="J812" s="481"/>
      <c r="K812" s="481"/>
      <c r="L812" s="481"/>
      <c r="M812" s="481"/>
      <c r="N812" s="481"/>
      <c r="P812" s="482"/>
    </row>
    <row r="813" spans="1:34" s="15" customFormat="1" ht="14.1" customHeight="1">
      <c r="A813" s="427"/>
      <c r="B813" s="483" t="s">
        <v>13583</v>
      </c>
      <c r="C813" s="483" t="s">
        <v>13584</v>
      </c>
      <c r="D813" s="484" t="s">
        <v>13585</v>
      </c>
      <c r="E813" s="485"/>
      <c r="F813" s="486" t="s">
        <v>13586</v>
      </c>
      <c r="G813" s="487" t="e">
        <v>#NAME?</v>
      </c>
      <c r="H813" s="486" t="s">
        <v>13575</v>
      </c>
      <c r="I813" s="486" t="s">
        <v>13576</v>
      </c>
      <c r="J813" s="486" t="s">
        <v>13577</v>
      </c>
      <c r="K813" s="486" t="s">
        <v>13578</v>
      </c>
      <c r="L813" s="486" t="s">
        <v>13579</v>
      </c>
      <c r="M813" s="486" t="s">
        <v>13580</v>
      </c>
      <c r="N813" s="486" t="s">
        <v>13581</v>
      </c>
      <c r="O813" s="488"/>
      <c r="P813" s="487" t="e">
        <v>#NAME?</v>
      </c>
      <c r="Q813" s="486" t="s">
        <v>13587</v>
      </c>
      <c r="R813" s="486" t="s">
        <v>13588</v>
      </c>
      <c r="S813" s="486" t="s">
        <v>13589</v>
      </c>
      <c r="T813" s="486" t="s">
        <v>13590</v>
      </c>
      <c r="U813" s="488"/>
      <c r="V813" s="488"/>
      <c r="W813" s="488"/>
      <c r="X813" s="488"/>
      <c r="Y813" s="488"/>
      <c r="Z813" s="488"/>
      <c r="AA813" s="488"/>
      <c r="AB813" s="488"/>
      <c r="AC813" s="488"/>
      <c r="AD813" s="488"/>
      <c r="AE813" s="488"/>
      <c r="AF813" s="488"/>
      <c r="AG813" s="488"/>
      <c r="AH813" s="488"/>
    </row>
    <row r="814" spans="1:34" s="15" customFormat="1" ht="14.1" customHeight="1">
      <c r="A814" s="427"/>
      <c r="B814" s="489" t="s">
        <v>13591</v>
      </c>
      <c r="C814" s="489" t="s">
        <v>13592</v>
      </c>
      <c r="D814" s="490" t="s">
        <v>13593</v>
      </c>
      <c r="E814" s="491"/>
      <c r="F814" s="492" t="str">
        <f ca="1">IF(ISNUMBER(_xll.BDP(D797, C814,"EQY_CONSOLIDATED="&amp;E810)),_xll.BDP(D797, C814,"EQY_CONSOLIDATED="&amp;E810), "-")</f>
        <v>-</v>
      </c>
      <c r="G814" s="492">
        <v>10515.613300000001</v>
      </c>
      <c r="H814" s="492">
        <v>12024.7937</v>
      </c>
      <c r="I814" s="492">
        <v>19275.618200000001</v>
      </c>
      <c r="J814" s="492">
        <v>19445.870299999999</v>
      </c>
      <c r="K814" s="492">
        <v>23663.944299999999</v>
      </c>
      <c r="L814" s="492">
        <v>18555.836500000001</v>
      </c>
      <c r="M814" s="492">
        <v>19738.551200000002</v>
      </c>
      <c r="N814" s="493">
        <v>19272.480800000001</v>
      </c>
      <c r="O814" s="494"/>
      <c r="P814" s="495">
        <v>81404.2022</v>
      </c>
      <c r="Q814" s="495">
        <v>28498.281800000001</v>
      </c>
      <c r="R814" s="495">
        <v>23584.094300000001</v>
      </c>
      <c r="S814" s="495">
        <v>22407.505000000001</v>
      </c>
      <c r="T814" s="495" t="s">
        <v>398</v>
      </c>
      <c r="U814" s="496"/>
      <c r="V814" s="496"/>
      <c r="W814" s="496"/>
      <c r="X814" s="496"/>
      <c r="Y814" s="496"/>
      <c r="Z814" s="496"/>
      <c r="AA814" s="496"/>
      <c r="AB814" s="496"/>
      <c r="AC814" s="496"/>
      <c r="AD814" s="496"/>
      <c r="AE814" s="496"/>
      <c r="AF814" s="496"/>
      <c r="AG814" s="496"/>
      <c r="AH814" s="496"/>
    </row>
    <row r="815" spans="1:34" s="501" customFormat="1" ht="14.1" customHeight="1">
      <c r="A815" s="427"/>
      <c r="B815" s="489" t="s">
        <v>13594</v>
      </c>
      <c r="C815" s="489" t="s">
        <v>13595</v>
      </c>
      <c r="D815" s="428" t="s">
        <v>13596</v>
      </c>
      <c r="E815" s="15"/>
      <c r="F815" s="495" t="str">
        <f ca="1">IF(ISNUMBER(_xll.BDP(D797, C815,"EQY_CONSOLIDATED="&amp;E810)),_xll.BDP(D797, C815,"EQY_CONSOLIDATED="&amp;E810), "-")</f>
        <v>-</v>
      </c>
      <c r="G815" s="495" t="s">
        <v>398</v>
      </c>
      <c r="H815" s="495" t="s">
        <v>398</v>
      </c>
      <c r="I815" s="495" t="s">
        <v>398</v>
      </c>
      <c r="J815" s="495" t="s">
        <v>398</v>
      </c>
      <c r="K815" s="495" t="s">
        <v>398</v>
      </c>
      <c r="L815" s="495" t="s">
        <v>398</v>
      </c>
      <c r="M815" s="495" t="s">
        <v>398</v>
      </c>
      <c r="N815" s="495" t="s">
        <v>398</v>
      </c>
      <c r="O815" s="497"/>
      <c r="P815" s="498" t="s">
        <v>398</v>
      </c>
      <c r="Q815" s="498" t="s">
        <v>398</v>
      </c>
      <c r="R815" s="499" t="s">
        <v>398</v>
      </c>
      <c r="S815" s="499" t="s">
        <v>398</v>
      </c>
      <c r="T815" s="499" t="s">
        <v>398</v>
      </c>
      <c r="U815" s="500"/>
      <c r="V815" s="500"/>
      <c r="W815" s="500"/>
      <c r="X815" s="500"/>
      <c r="Y815" s="500"/>
      <c r="Z815" s="500"/>
      <c r="AA815" s="500"/>
      <c r="AB815" s="500"/>
      <c r="AC815" s="500"/>
      <c r="AD815" s="500"/>
      <c r="AE815" s="500"/>
      <c r="AF815" s="500"/>
      <c r="AG815" s="500"/>
      <c r="AH815" s="500"/>
    </row>
    <row r="816" spans="1:34" s="15" customFormat="1" ht="14.1" customHeight="1">
      <c r="A816" s="427"/>
      <c r="B816" s="489" t="s">
        <v>13597</v>
      </c>
      <c r="C816" s="489" t="s">
        <v>13598</v>
      </c>
      <c r="D816" s="428" t="s">
        <v>13599</v>
      </c>
      <c r="F816" s="495" t="str">
        <f ca="1">IF(ISNUMBER(_xll.BDP(D797, C816,"EQY_CONSOLIDATED="&amp;E810)),_xll.BDP(D797, C816,"EQY_CONSOLIDATED="&amp;E810), "-")</f>
        <v>-</v>
      </c>
      <c r="G816" s="495">
        <v>16311.834000000001</v>
      </c>
      <c r="H816" s="495">
        <v>14845.603999999999</v>
      </c>
      <c r="I816" s="495">
        <v>16002.094999999999</v>
      </c>
      <c r="J816" s="495">
        <v>11986.937</v>
      </c>
      <c r="K816" s="495">
        <v>14985.907999999999</v>
      </c>
      <c r="L816" s="495">
        <v>14187.852000000001</v>
      </c>
      <c r="M816" s="495">
        <v>14732.537</v>
      </c>
      <c r="N816" s="495">
        <v>14246.588</v>
      </c>
      <c r="O816" s="502"/>
      <c r="P816" s="495">
        <v>55893.233999999997</v>
      </c>
      <c r="Q816" s="495">
        <v>45608.277000000002</v>
      </c>
      <c r="R816" s="495">
        <v>34354.557000000001</v>
      </c>
      <c r="S816" s="495">
        <v>26139.165000000001</v>
      </c>
      <c r="T816" s="495">
        <v>61.991</v>
      </c>
      <c r="U816" s="500"/>
      <c r="V816" s="500"/>
      <c r="W816" s="500"/>
      <c r="X816" s="500"/>
      <c r="Y816" s="500"/>
      <c r="Z816" s="500"/>
      <c r="AA816" s="500"/>
      <c r="AB816" s="500"/>
      <c r="AC816" s="500"/>
      <c r="AD816" s="500"/>
      <c r="AE816" s="500"/>
      <c r="AF816" s="500"/>
      <c r="AG816" s="500"/>
      <c r="AH816" s="500"/>
    </row>
    <row r="817" spans="1:34" s="15" customFormat="1" ht="14.1" customHeight="1">
      <c r="A817" s="427"/>
      <c r="B817" s="489" t="s">
        <v>13600</v>
      </c>
      <c r="C817" s="489" t="s">
        <v>13601</v>
      </c>
      <c r="D817" s="490" t="s">
        <v>13602</v>
      </c>
      <c r="E817" s="491"/>
      <c r="F817" s="492" t="str">
        <f ca="1">IF(ISNUMBER(_xll.BDP(D797, C817,"EQY_CONSOLIDATED="&amp;E810)),_xll.BDP(D797, C817,"EQY_CONSOLIDATED="&amp;E810), "-")</f>
        <v>-</v>
      </c>
      <c r="G817" s="492">
        <v>-5796.2206999999999</v>
      </c>
      <c r="H817" s="492">
        <v>-2820.8103000000001</v>
      </c>
      <c r="I817" s="492">
        <v>3273.5232000000001</v>
      </c>
      <c r="J817" s="492">
        <v>7458.9332999999997</v>
      </c>
      <c r="K817" s="492">
        <v>8678.0362999999998</v>
      </c>
      <c r="L817" s="492">
        <v>4367.9844999999996</v>
      </c>
      <c r="M817" s="492">
        <v>5006.0141999999996</v>
      </c>
      <c r="N817" s="493">
        <v>5025.8927999999996</v>
      </c>
      <c r="O817" s="494"/>
      <c r="P817" s="492">
        <v>25510.968199999999</v>
      </c>
      <c r="Q817" s="492">
        <v>-17109.995200000001</v>
      </c>
      <c r="R817" s="492">
        <v>-10770.4627</v>
      </c>
      <c r="S817" s="492">
        <v>-3731.66</v>
      </c>
      <c r="T817" s="492">
        <v>-61.991</v>
      </c>
      <c r="U817" s="496"/>
      <c r="V817" s="496"/>
      <c r="W817" s="496"/>
      <c r="X817" s="496"/>
      <c r="Y817" s="496"/>
      <c r="Z817" s="496"/>
      <c r="AA817" s="496"/>
      <c r="AB817" s="496"/>
      <c r="AC817" s="496"/>
      <c r="AD817" s="496"/>
      <c r="AE817" s="496"/>
      <c r="AF817" s="496"/>
      <c r="AG817" s="496"/>
      <c r="AH817" s="496"/>
    </row>
    <row r="818" spans="1:34" s="15" customFormat="1" ht="14.1" customHeight="1">
      <c r="A818" s="427"/>
      <c r="B818" s="489" t="s">
        <v>13603</v>
      </c>
      <c r="C818" s="489" t="s">
        <v>13604</v>
      </c>
      <c r="D818" s="428" t="s">
        <v>13605</v>
      </c>
      <c r="F818" s="495" t="str">
        <f ca="1">IF(ISNUMBER(_xll.BDP(D797, C818,"EQY_CONSOLIDATED="&amp;E810)),_xll.BDP(D797, C818,"EQY_CONSOLIDATED="&amp;E810), "-")</f>
        <v>-</v>
      </c>
      <c r="G818" s="495">
        <v>-5385.4526999999998</v>
      </c>
      <c r="H818" s="495">
        <v>-2837.8762999999999</v>
      </c>
      <c r="I818" s="495">
        <v>3223.4641999999999</v>
      </c>
      <c r="J818" s="495">
        <v>6927.2003000000004</v>
      </c>
      <c r="K818" s="495">
        <v>8672.5982999999997</v>
      </c>
      <c r="L818" s="495">
        <v>4690.8684999999996</v>
      </c>
      <c r="M818" s="495">
        <v>5284.4242000000004</v>
      </c>
      <c r="N818" s="495">
        <v>4914.9538000000002</v>
      </c>
      <c r="O818" s="494"/>
      <c r="P818" s="495">
        <v>25575.091199999999</v>
      </c>
      <c r="Q818" s="495">
        <v>-16691.2912</v>
      </c>
      <c r="R818" s="495">
        <v>-10262.975700000001</v>
      </c>
      <c r="S818" s="495">
        <v>-6444.6639999999998</v>
      </c>
      <c r="T818" s="495">
        <v>172.089</v>
      </c>
      <c r="U818" s="496"/>
      <c r="V818" s="496"/>
      <c r="W818" s="496"/>
      <c r="X818" s="496"/>
      <c r="Y818" s="496"/>
      <c r="Z818" s="496"/>
      <c r="AA818" s="496"/>
      <c r="AB818" s="496"/>
      <c r="AC818" s="496"/>
      <c r="AD818" s="496"/>
      <c r="AE818" s="496"/>
      <c r="AF818" s="496"/>
      <c r="AG818" s="496"/>
      <c r="AH818" s="496"/>
    </row>
    <row r="819" spans="1:34" s="15" customFormat="1" ht="14.1" customHeight="1">
      <c r="A819" s="427"/>
      <c r="B819" s="489" t="s">
        <v>13606</v>
      </c>
      <c r="C819" s="489" t="s">
        <v>13607</v>
      </c>
      <c r="D819" s="428" t="s">
        <v>13608</v>
      </c>
      <c r="F819" s="495" t="str">
        <f ca="1">IF(ISNUMBER(_xll.BDP(D797, C819,"EQY_CONSOLIDATED="&amp;E810)),_xll.BDP(D797, C819,"EQY_CONSOLIDATED="&amp;E810), "-")</f>
        <v>-</v>
      </c>
      <c r="G819" s="495">
        <v>-6182.1822000000002</v>
      </c>
      <c r="H819" s="495">
        <v>-2609.6810999999998</v>
      </c>
      <c r="I819" s="495">
        <v>2977.1174000000001</v>
      </c>
      <c r="J819" s="495">
        <v>8863.5092000000004</v>
      </c>
      <c r="K819" s="495">
        <v>8239.3567999999996</v>
      </c>
      <c r="L819" s="495">
        <v>4298.4011</v>
      </c>
      <c r="M819" s="495">
        <v>4695.9850999999999</v>
      </c>
      <c r="N819" s="495">
        <v>4753.7107999999998</v>
      </c>
      <c r="O819" s="494"/>
      <c r="P819" s="495">
        <v>26097.252199999999</v>
      </c>
      <c r="Q819" s="495">
        <v>-17072.538199999999</v>
      </c>
      <c r="R819" s="495">
        <v>-12575.1767</v>
      </c>
      <c r="S819" s="495">
        <v>-3074.4340000000002</v>
      </c>
      <c r="T819" s="495">
        <v>134.22999999999999</v>
      </c>
      <c r="U819" s="496"/>
      <c r="V819" s="496"/>
      <c r="W819" s="496"/>
      <c r="X819" s="496"/>
      <c r="Y819" s="496"/>
      <c r="Z819" s="496"/>
      <c r="AA819" s="496"/>
      <c r="AB819" s="496"/>
      <c r="AC819" s="496"/>
      <c r="AD819" s="496"/>
      <c r="AE819" s="496"/>
      <c r="AF819" s="496"/>
      <c r="AG819" s="496"/>
      <c r="AH819" s="496"/>
    </row>
    <row r="820" spans="1:34" s="15" customFormat="1" ht="14.1" customHeight="1">
      <c r="A820" s="427"/>
      <c r="B820" s="489" t="s">
        <v>13609</v>
      </c>
      <c r="C820" s="489" t="s">
        <v>13610</v>
      </c>
      <c r="D820" s="490" t="s">
        <v>13611</v>
      </c>
      <c r="E820" s="491"/>
      <c r="F820" s="492" t="str">
        <f ca="1">IF(ISNUMBER(_xll.BDP(D797, C820,"EQY_CONSOLIDATED="&amp;E810)),_xll.BDP(D797, C820,"EQY_CONSOLIDATED="&amp;E810), "-")</f>
        <v>-</v>
      </c>
      <c r="G820" s="492">
        <v>-6182.1822000000002</v>
      </c>
      <c r="H820" s="492">
        <v>-2609.6810999999998</v>
      </c>
      <c r="I820" s="492">
        <v>2977.1174000000001</v>
      </c>
      <c r="J820" s="492">
        <v>8863.5092000000004</v>
      </c>
      <c r="K820" s="492">
        <v>8239.3567999999996</v>
      </c>
      <c r="L820" s="492">
        <v>4298.4011</v>
      </c>
      <c r="M820" s="492">
        <v>4695.9850999999999</v>
      </c>
      <c r="N820" s="493">
        <v>4753.7107999999998</v>
      </c>
      <c r="O820" s="503"/>
      <c r="P820" s="492">
        <v>26097.252199999999</v>
      </c>
      <c r="Q820" s="492">
        <v>-17072.538199999999</v>
      </c>
      <c r="R820" s="492">
        <v>-12575.1767</v>
      </c>
      <c r="S820" s="492">
        <v>-3074.4340000000002</v>
      </c>
      <c r="T820" s="492">
        <v>134.22999999999999</v>
      </c>
      <c r="U820" s="496"/>
      <c r="V820" s="496"/>
      <c r="W820" s="496"/>
      <c r="X820" s="496"/>
      <c r="Y820" s="496"/>
      <c r="Z820" s="496"/>
      <c r="AA820" s="496"/>
      <c r="AB820" s="496"/>
      <c r="AC820" s="496"/>
      <c r="AD820" s="496"/>
      <c r="AE820" s="496"/>
      <c r="AF820" s="496"/>
      <c r="AG820" s="496"/>
      <c r="AH820" s="496"/>
    </row>
    <row r="821" spans="1:34" s="15" customFormat="1" ht="14.1" customHeight="1">
      <c r="A821" s="427"/>
      <c r="B821" s="489" t="s">
        <v>13612</v>
      </c>
      <c r="C821" s="504" t="s">
        <v>13613</v>
      </c>
      <c r="D821" s="490" t="s">
        <v>13612</v>
      </c>
      <c r="E821" s="491"/>
      <c r="F821" s="492" t="str">
        <f ca="1">IF(ISNUMBER(_xll.BDP(D797, C821,"EQY_CONSOLIDATED="&amp;E810)),_xll.BDP(D797, C821,"EQY_CONSOLIDATED="&amp;E810), "-")</f>
        <v>-</v>
      </c>
      <c r="G821" s="492">
        <v>-4929.0646999999999</v>
      </c>
      <c r="H821" s="492">
        <v>-2046.5302999999999</v>
      </c>
      <c r="I821" s="492">
        <v>3991.4281999999998</v>
      </c>
      <c r="J821" s="492">
        <v>8181.6842999999999</v>
      </c>
      <c r="K821" s="492">
        <v>9420.7152999999998</v>
      </c>
      <c r="L821" s="492">
        <v>5074.3744999999999</v>
      </c>
      <c r="M821" s="492">
        <v>5706.8451999999997</v>
      </c>
      <c r="N821" s="493">
        <v>5633.7407999999996</v>
      </c>
      <c r="O821" s="503"/>
      <c r="P821" s="492">
        <v>28383.619200000001</v>
      </c>
      <c r="Q821" s="492">
        <v>-14439.8212</v>
      </c>
      <c r="R821" s="492">
        <v>-9858.9966999999997</v>
      </c>
      <c r="S821" s="492">
        <v>-2934.4639999999999</v>
      </c>
      <c r="T821" s="492">
        <v>-61.991</v>
      </c>
      <c r="U821" s="496"/>
      <c r="V821" s="496"/>
      <c r="W821" s="496"/>
      <c r="X821" s="496"/>
      <c r="Y821" s="496"/>
      <c r="Z821" s="496"/>
      <c r="AA821" s="496"/>
      <c r="AB821" s="496"/>
      <c r="AC821" s="496"/>
      <c r="AD821" s="496"/>
      <c r="AE821" s="496"/>
      <c r="AF821" s="496"/>
      <c r="AG821" s="496"/>
      <c r="AH821" s="496"/>
    </row>
    <row r="822" spans="1:34" s="15" customFormat="1" ht="14.1" customHeight="1">
      <c r="A822" s="427"/>
      <c r="B822" s="489" t="s">
        <v>13614</v>
      </c>
      <c r="C822" s="489" t="s">
        <v>13615</v>
      </c>
      <c r="D822" s="428" t="s">
        <v>13616</v>
      </c>
      <c r="F822" s="495" t="str">
        <f ca="1">IF(ISNUMBER(_xll.BDP(D797, C822,"EQY_CONSOLIDATED="&amp;E810)),_xll.BDP(D797, C822,"EQY_CONSOLIDATED="&amp;E810), "-")</f>
        <v>-</v>
      </c>
      <c r="G822" s="495">
        <v>-216.01179999999999</v>
      </c>
      <c r="H822" s="495">
        <v>-90.670400000000001</v>
      </c>
      <c r="I822" s="495">
        <v>104.001</v>
      </c>
      <c r="J822" s="495">
        <v>310.88459999999998</v>
      </c>
      <c r="K822" s="495">
        <v>289.00970000000001</v>
      </c>
      <c r="L822" s="495">
        <v>151.0318</v>
      </c>
      <c r="M822" s="495">
        <v>165.01050000000001</v>
      </c>
      <c r="N822" s="495">
        <v>186.62299999999999</v>
      </c>
      <c r="O822" s="502"/>
      <c r="P822" s="495">
        <v>916.07460000000003</v>
      </c>
      <c r="Q822" s="495">
        <v>-710.2088</v>
      </c>
      <c r="R822" s="495">
        <v>-540.34739999999999</v>
      </c>
      <c r="S822" s="495">
        <v>-19.584900000000001</v>
      </c>
      <c r="T822" s="495">
        <v>75</v>
      </c>
      <c r="U822" s="500"/>
      <c r="V822" s="500"/>
      <c r="W822" s="500"/>
      <c r="X822" s="500"/>
      <c r="Y822" s="500"/>
      <c r="Z822" s="500"/>
      <c r="AA822" s="500"/>
      <c r="AB822" s="500"/>
      <c r="AC822" s="500"/>
      <c r="AD822" s="500"/>
      <c r="AE822" s="500"/>
      <c r="AF822" s="500"/>
      <c r="AG822" s="500"/>
      <c r="AH822" s="500"/>
    </row>
    <row r="823" spans="1:34" s="15" customFormat="1" ht="14.1" customHeight="1">
      <c r="A823" s="427"/>
      <c r="B823" s="489" t="s">
        <v>13617</v>
      </c>
      <c r="C823" s="489" t="s">
        <v>13618</v>
      </c>
      <c r="D823" s="428" t="s">
        <v>13619</v>
      </c>
      <c r="F823" s="495" t="str">
        <f ca="1">IF(ISNUMBER(_xll.BDP(D797, C823,"EQY_CONSOLIDATED="&amp;E810)),_xll.BDP(D797, C823,"EQY_CONSOLIDATED="&amp;E810), "-")</f>
        <v>-</v>
      </c>
      <c r="G823" s="495">
        <v>-216</v>
      </c>
      <c r="H823" s="495">
        <v>-91</v>
      </c>
      <c r="I823" s="495">
        <v>104</v>
      </c>
      <c r="J823" s="495">
        <v>310.8621</v>
      </c>
      <c r="K823" s="495">
        <v>289</v>
      </c>
      <c r="L823" s="495">
        <v>151</v>
      </c>
      <c r="M823" s="495">
        <v>165</v>
      </c>
      <c r="N823" s="495">
        <v>186.82079999999999</v>
      </c>
      <c r="O823" s="502"/>
      <c r="P823" s="495">
        <v>916</v>
      </c>
      <c r="Q823" s="495">
        <v>-710</v>
      </c>
      <c r="R823" s="495">
        <v>-539</v>
      </c>
      <c r="S823" s="495">
        <v>-145</v>
      </c>
      <c r="T823" s="495">
        <v>75</v>
      </c>
      <c r="U823" s="500"/>
      <c r="V823" s="500"/>
      <c r="W823" s="500"/>
      <c r="X823" s="500"/>
      <c r="Y823" s="500"/>
      <c r="Z823" s="500"/>
      <c r="AA823" s="500"/>
      <c r="AB823" s="500"/>
      <c r="AC823" s="500"/>
      <c r="AD823" s="500"/>
      <c r="AE823" s="500"/>
      <c r="AF823" s="500"/>
      <c r="AG823" s="500"/>
      <c r="AH823" s="500"/>
    </row>
    <row r="824" spans="1:34" s="15" customFormat="1" ht="14.1" customHeight="1">
      <c r="A824" s="427"/>
      <c r="B824" s="489" t="s">
        <v>13620</v>
      </c>
      <c r="C824" s="489" t="s">
        <v>13621</v>
      </c>
      <c r="D824" s="428" t="s">
        <v>13622</v>
      </c>
      <c r="F824" s="495" t="str">
        <f ca="1">IF(ISNUMBER(_xll.BDP(D797, C824,"EQY_CONSOLIDATED="&amp;E810)),_xll.BDP(D797, C824,"EQY_CONSOLIDATED="&amp;E810), "-")</f>
        <v>-</v>
      </c>
      <c r="G824" s="495">
        <v>-216.01179999999999</v>
      </c>
      <c r="H824" s="495">
        <v>-90.670400000000001</v>
      </c>
      <c r="I824" s="495">
        <v>104.001</v>
      </c>
      <c r="J824" s="495">
        <v>310.88459999999998</v>
      </c>
      <c r="K824" s="495">
        <v>289.00970000000001</v>
      </c>
      <c r="L824" s="495">
        <v>151.0318</v>
      </c>
      <c r="M824" s="495">
        <v>165.01050000000001</v>
      </c>
      <c r="N824" s="495">
        <v>186.62299999999999</v>
      </c>
      <c r="O824" s="502"/>
      <c r="P824" s="495">
        <v>915.07449999999994</v>
      </c>
      <c r="Q824" s="495">
        <v>-710.2088</v>
      </c>
      <c r="R824" s="495">
        <v>-540.34739999999999</v>
      </c>
      <c r="S824" s="495">
        <v>-19.584900000000001</v>
      </c>
      <c r="T824" s="495">
        <v>75</v>
      </c>
      <c r="U824" s="500"/>
      <c r="V824" s="500"/>
      <c r="W824" s="500"/>
      <c r="X824" s="500"/>
      <c r="Y824" s="500"/>
      <c r="Z824" s="500"/>
      <c r="AA824" s="500"/>
      <c r="AB824" s="500"/>
      <c r="AC824" s="500"/>
      <c r="AD824" s="500"/>
      <c r="AE824" s="500"/>
      <c r="AF824" s="500"/>
      <c r="AG824" s="500"/>
      <c r="AH824" s="500"/>
    </row>
    <row r="825" spans="1:34" s="15" customFormat="1" ht="14.1" customHeight="1">
      <c r="A825" s="427"/>
      <c r="B825" s="489" t="s">
        <v>13623</v>
      </c>
      <c r="C825" s="489" t="s">
        <v>13624</v>
      </c>
      <c r="D825" s="428" t="s">
        <v>13625</v>
      </c>
      <c r="F825" s="495" t="str">
        <f ca="1">IF(ISNUMBER(_xll.BDP(D797, C825,"EQY_CONSOLIDATED="&amp;E810)),_xll.BDP(D797, C825,"EQY_CONSOLIDATED="&amp;E810), "-")</f>
        <v>-</v>
      </c>
      <c r="G825" s="495">
        <v>-216</v>
      </c>
      <c r="H825" s="495">
        <v>-91</v>
      </c>
      <c r="I825" s="495">
        <v>104</v>
      </c>
      <c r="J825" s="495">
        <v>310.8621</v>
      </c>
      <c r="K825" s="495">
        <v>289</v>
      </c>
      <c r="L825" s="495">
        <v>151</v>
      </c>
      <c r="M825" s="495">
        <v>165</v>
      </c>
      <c r="N825" s="495">
        <v>186.82079999999999</v>
      </c>
      <c r="O825" s="502"/>
      <c r="P825" s="495">
        <v>915</v>
      </c>
      <c r="Q825" s="495">
        <v>-710</v>
      </c>
      <c r="R825" s="495">
        <v>-539</v>
      </c>
      <c r="S825" s="495">
        <v>-145</v>
      </c>
      <c r="T825" s="495">
        <v>75</v>
      </c>
      <c r="U825" s="500"/>
      <c r="V825" s="500"/>
      <c r="W825" s="500"/>
      <c r="X825" s="500"/>
      <c r="Y825" s="500"/>
      <c r="Z825" s="500"/>
      <c r="AA825" s="500"/>
      <c r="AB825" s="500"/>
      <c r="AC825" s="500"/>
      <c r="AD825" s="500"/>
      <c r="AE825" s="500"/>
      <c r="AF825" s="500"/>
      <c r="AG825" s="500"/>
      <c r="AH825" s="500"/>
    </row>
    <row r="826" spans="1:34" s="15" customFormat="1" ht="14.1" customHeight="1">
      <c r="A826" s="427"/>
      <c r="F826" s="464"/>
      <c r="G826" s="464"/>
      <c r="H826" s="464"/>
      <c r="I826" s="464"/>
      <c r="J826" s="464"/>
      <c r="K826" s="464"/>
      <c r="L826" s="464"/>
      <c r="M826" s="464"/>
      <c r="N826" s="464"/>
    </row>
    <row r="827" spans="1:34" s="15" customFormat="1" ht="14.1" customHeight="1">
      <c r="A827" s="427"/>
      <c r="F827" s="464"/>
      <c r="G827" s="505"/>
      <c r="H827" s="506"/>
      <c r="I827" s="506"/>
      <c r="J827" s="464"/>
      <c r="K827" s="464"/>
      <c r="L827" s="464"/>
      <c r="M827" s="464"/>
      <c r="N827" s="464"/>
      <c r="P827" s="507"/>
    </row>
    <row r="828" spans="1:34" s="15" customFormat="1" ht="14.1" customHeight="1">
      <c r="A828" s="427"/>
      <c r="D828" s="484" t="s">
        <v>13626</v>
      </c>
      <c r="E828" s="485"/>
      <c r="F828" s="486" t="s">
        <v>13627</v>
      </c>
      <c r="G828" s="487" t="e">
        <v>#NAME?</v>
      </c>
      <c r="H828" s="486"/>
      <c r="I828" s="486"/>
      <c r="J828" s="486"/>
      <c r="K828" s="486"/>
      <c r="L828" s="486"/>
      <c r="M828" s="486"/>
      <c r="N828" s="486"/>
      <c r="O828" s="488"/>
      <c r="P828" s="487" t="e">
        <v>#NAME?</v>
      </c>
      <c r="Q828" s="486"/>
      <c r="R828" s="486"/>
      <c r="S828" s="486"/>
      <c r="T828" s="486"/>
      <c r="U828" s="488"/>
      <c r="V828" s="488"/>
      <c r="W828" s="488"/>
      <c r="X828" s="488"/>
      <c r="Y828" s="488"/>
      <c r="Z828" s="488"/>
      <c r="AA828" s="488"/>
      <c r="AB828" s="488"/>
      <c r="AC828" s="488"/>
      <c r="AD828" s="488"/>
      <c r="AE828" s="488"/>
      <c r="AF828" s="488"/>
      <c r="AG828" s="488"/>
      <c r="AH828" s="488"/>
    </row>
    <row r="829" spans="1:34" s="15" customFormat="1" ht="14.1" customHeight="1">
      <c r="A829" s="427"/>
      <c r="B829" s="489" t="s">
        <v>13628</v>
      </c>
      <c r="D829" s="428" t="s">
        <v>13629</v>
      </c>
      <c r="F829" s="495">
        <f>G829</f>
        <v>0</v>
      </c>
      <c r="G829" s="495"/>
      <c r="H829" s="495"/>
      <c r="I829" s="495"/>
      <c r="J829" s="495"/>
      <c r="K829" s="495"/>
      <c r="L829" s="495"/>
      <c r="M829" s="495"/>
      <c r="N829" s="495"/>
      <c r="O829" s="508"/>
      <c r="P829" s="495"/>
      <c r="Q829" s="495"/>
      <c r="R829" s="495"/>
      <c r="S829" s="495"/>
      <c r="T829" s="495"/>
      <c r="U829" s="496"/>
      <c r="V829" s="496"/>
      <c r="W829" s="496"/>
      <c r="X829" s="496"/>
      <c r="Y829" s="496"/>
      <c r="Z829" s="496"/>
      <c r="AA829" s="496"/>
      <c r="AB829" s="496"/>
      <c r="AC829" s="496"/>
      <c r="AD829" s="496"/>
      <c r="AE829" s="496"/>
      <c r="AF829" s="496"/>
      <c r="AG829" s="496"/>
      <c r="AH829" s="496"/>
    </row>
    <row r="830" spans="1:34" s="15" customFormat="1" ht="14.1" customHeight="1">
      <c r="A830" s="427"/>
      <c r="B830" s="489" t="s">
        <v>13630</v>
      </c>
      <c r="C830" s="465"/>
      <c r="D830" s="428" t="s">
        <v>13631</v>
      </c>
      <c r="F830" s="495">
        <f t="shared" ref="F830:F843" si="33">G830</f>
        <v>0</v>
      </c>
      <c r="G830" s="495"/>
      <c r="H830" s="495"/>
      <c r="I830" s="495"/>
      <c r="J830" s="495"/>
      <c r="K830" s="495"/>
      <c r="L830" s="495"/>
      <c r="M830" s="495"/>
      <c r="N830" s="495"/>
      <c r="O830" s="508"/>
      <c r="P830" s="495"/>
      <c r="Q830" s="495"/>
      <c r="R830" s="495"/>
      <c r="S830" s="495"/>
      <c r="T830" s="495"/>
      <c r="U830" s="496"/>
      <c r="V830" s="496"/>
      <c r="W830" s="496"/>
      <c r="X830" s="496"/>
      <c r="Y830" s="496"/>
      <c r="Z830" s="496"/>
      <c r="AA830" s="496"/>
      <c r="AB830" s="496"/>
      <c r="AC830" s="496"/>
      <c r="AD830" s="496"/>
      <c r="AE830" s="496"/>
      <c r="AF830" s="496"/>
      <c r="AG830" s="496"/>
      <c r="AH830" s="496"/>
    </row>
    <row r="831" spans="1:34" s="15" customFormat="1" ht="14.1" customHeight="1">
      <c r="A831" s="427"/>
      <c r="B831" s="489" t="s">
        <v>13632</v>
      </c>
      <c r="C831" s="465"/>
      <c r="D831" s="428" t="s">
        <v>13633</v>
      </c>
      <c r="F831" s="495">
        <f t="shared" si="33"/>
        <v>0</v>
      </c>
      <c r="G831" s="495"/>
      <c r="H831" s="495"/>
      <c r="I831" s="495"/>
      <c r="J831" s="495"/>
      <c r="K831" s="495"/>
      <c r="L831" s="495"/>
      <c r="M831" s="495"/>
      <c r="N831" s="495"/>
      <c r="O831" s="508"/>
      <c r="P831" s="495"/>
      <c r="Q831" s="495"/>
      <c r="R831" s="495"/>
      <c r="S831" s="495"/>
      <c r="T831" s="495"/>
      <c r="U831" s="496"/>
      <c r="V831" s="496"/>
      <c r="W831" s="496"/>
      <c r="X831" s="496"/>
      <c r="Y831" s="496"/>
      <c r="Z831" s="496"/>
      <c r="AA831" s="496"/>
      <c r="AB831" s="496"/>
      <c r="AC831" s="496"/>
      <c r="AD831" s="496"/>
      <c r="AE831" s="496"/>
      <c r="AF831" s="496"/>
      <c r="AG831" s="496"/>
      <c r="AH831" s="496"/>
    </row>
    <row r="832" spans="1:34" s="15" customFormat="1" ht="14.1" customHeight="1">
      <c r="A832" s="427"/>
      <c r="B832" s="489" t="s">
        <v>13634</v>
      </c>
      <c r="C832" s="465"/>
      <c r="D832" s="428" t="s">
        <v>13635</v>
      </c>
      <c r="F832" s="495">
        <f t="shared" si="33"/>
        <v>0</v>
      </c>
      <c r="G832" s="495"/>
      <c r="H832" s="495"/>
      <c r="I832" s="495"/>
      <c r="J832" s="495"/>
      <c r="K832" s="495"/>
      <c r="L832" s="495"/>
      <c r="M832" s="495"/>
      <c r="N832" s="495"/>
      <c r="O832" s="508"/>
      <c r="P832" s="495"/>
      <c r="Q832" s="495"/>
      <c r="R832" s="495"/>
      <c r="S832" s="495"/>
      <c r="T832" s="495"/>
      <c r="U832" s="496"/>
      <c r="V832" s="496"/>
      <c r="W832" s="496"/>
      <c r="X832" s="496"/>
      <c r="Y832" s="496"/>
      <c r="Z832" s="496"/>
      <c r="AA832" s="496"/>
      <c r="AB832" s="496"/>
      <c r="AC832" s="496"/>
      <c r="AD832" s="496"/>
      <c r="AE832" s="496"/>
      <c r="AF832" s="496"/>
      <c r="AG832" s="496"/>
      <c r="AH832" s="496"/>
    </row>
    <row r="833" spans="1:34" s="15" customFormat="1" ht="14.1" customHeight="1">
      <c r="A833" s="427"/>
      <c r="B833" s="489" t="s">
        <v>13636</v>
      </c>
      <c r="C833" s="465"/>
      <c r="D833" s="428" t="s">
        <v>13637</v>
      </c>
      <c r="F833" s="495">
        <f t="shared" si="33"/>
        <v>0</v>
      </c>
      <c r="G833" s="495"/>
      <c r="H833" s="495"/>
      <c r="I833" s="495"/>
      <c r="J833" s="495"/>
      <c r="K833" s="495"/>
      <c r="L833" s="495"/>
      <c r="M833" s="495"/>
      <c r="N833" s="495"/>
      <c r="O833" s="508"/>
      <c r="P833" s="495"/>
      <c r="Q833" s="495"/>
      <c r="R833" s="495"/>
      <c r="S833" s="495"/>
      <c r="T833" s="495"/>
      <c r="U833" s="496"/>
      <c r="V833" s="496"/>
      <c r="W833" s="496"/>
      <c r="X833" s="496"/>
      <c r="Y833" s="496"/>
      <c r="Z833" s="496"/>
      <c r="AA833" s="496"/>
      <c r="AB833" s="496"/>
      <c r="AC833" s="496"/>
      <c r="AD833" s="496"/>
      <c r="AE833" s="496"/>
      <c r="AF833" s="496"/>
      <c r="AG833" s="496"/>
      <c r="AH833" s="496"/>
    </row>
    <row r="834" spans="1:34" s="15" customFormat="1" ht="14.1" customHeight="1">
      <c r="A834" s="427"/>
      <c r="B834" s="489" t="s">
        <v>13638</v>
      </c>
      <c r="C834" s="465"/>
      <c r="D834" s="428" t="s">
        <v>13639</v>
      </c>
      <c r="F834" s="495">
        <f t="shared" si="33"/>
        <v>0</v>
      </c>
      <c r="G834" s="495"/>
      <c r="H834" s="495"/>
      <c r="I834" s="495"/>
      <c r="J834" s="495"/>
      <c r="K834" s="495"/>
      <c r="L834" s="495"/>
      <c r="M834" s="495"/>
      <c r="N834" s="495"/>
      <c r="O834" s="508"/>
      <c r="P834" s="495"/>
      <c r="Q834" s="495"/>
      <c r="R834" s="495"/>
      <c r="S834" s="495"/>
      <c r="T834" s="495"/>
      <c r="U834" s="496"/>
      <c r="V834" s="496"/>
      <c r="W834" s="496"/>
      <c r="X834" s="496"/>
      <c r="Y834" s="496"/>
      <c r="Z834" s="496"/>
      <c r="AA834" s="496"/>
      <c r="AB834" s="496"/>
      <c r="AC834" s="496"/>
      <c r="AD834" s="496"/>
      <c r="AE834" s="496"/>
      <c r="AF834" s="496"/>
      <c r="AG834" s="496"/>
      <c r="AH834" s="496"/>
    </row>
    <row r="835" spans="1:34" s="15" customFormat="1" ht="14.1" customHeight="1">
      <c r="A835" s="427"/>
      <c r="B835" s="489" t="s">
        <v>13640</v>
      </c>
      <c r="C835" s="465"/>
      <c r="D835" s="490" t="s">
        <v>13641</v>
      </c>
      <c r="E835" s="491"/>
      <c r="F835" s="492">
        <f t="shared" si="33"/>
        <v>0</v>
      </c>
      <c r="G835" s="492"/>
      <c r="H835" s="492"/>
      <c r="I835" s="492"/>
      <c r="J835" s="492"/>
      <c r="K835" s="492"/>
      <c r="L835" s="492"/>
      <c r="M835" s="492"/>
      <c r="N835" s="493"/>
      <c r="O835" s="508"/>
      <c r="P835" s="492"/>
      <c r="Q835" s="492"/>
      <c r="R835" s="492"/>
      <c r="S835" s="492"/>
      <c r="T835" s="492"/>
      <c r="U835" s="496"/>
      <c r="V835" s="496"/>
      <c r="W835" s="496"/>
      <c r="X835" s="496"/>
      <c r="Y835" s="496"/>
      <c r="Z835" s="496"/>
      <c r="AA835" s="496"/>
      <c r="AB835" s="496"/>
      <c r="AC835" s="496"/>
      <c r="AD835" s="496"/>
      <c r="AE835" s="496"/>
      <c r="AF835" s="496"/>
      <c r="AG835" s="496"/>
      <c r="AH835" s="496"/>
    </row>
    <row r="836" spans="1:34" s="15" customFormat="1" ht="14.1" customHeight="1">
      <c r="A836" s="427"/>
      <c r="B836" s="489" t="s">
        <v>13642</v>
      </c>
      <c r="C836" s="465"/>
      <c r="D836" s="428" t="s">
        <v>13643</v>
      </c>
      <c r="F836" s="495">
        <f t="shared" si="33"/>
        <v>0</v>
      </c>
      <c r="G836" s="495"/>
      <c r="H836" s="495"/>
      <c r="I836" s="495"/>
      <c r="J836" s="495"/>
      <c r="K836" s="495"/>
      <c r="L836" s="495"/>
      <c r="M836" s="495"/>
      <c r="N836" s="495"/>
      <c r="O836" s="508"/>
      <c r="P836" s="495"/>
      <c r="Q836" s="495"/>
      <c r="R836" s="495"/>
      <c r="S836" s="495"/>
      <c r="T836" s="495"/>
      <c r="U836" s="509"/>
      <c r="V836" s="509"/>
      <c r="W836" s="509"/>
      <c r="X836" s="509"/>
      <c r="Y836" s="509"/>
      <c r="Z836" s="509"/>
      <c r="AA836" s="509"/>
      <c r="AB836" s="509"/>
      <c r="AC836" s="509"/>
      <c r="AD836" s="509"/>
      <c r="AE836" s="509"/>
      <c r="AF836" s="509"/>
      <c r="AG836" s="509"/>
      <c r="AH836" s="509"/>
    </row>
    <row r="837" spans="1:34" s="501" customFormat="1" ht="14.1" customHeight="1">
      <c r="A837" s="427"/>
      <c r="B837" s="489" t="s">
        <v>13644</v>
      </c>
      <c r="C837" s="465"/>
      <c r="D837" s="428" t="s">
        <v>13645</v>
      </c>
      <c r="E837" s="15"/>
      <c r="F837" s="495">
        <f t="shared" si="33"/>
        <v>0</v>
      </c>
      <c r="G837" s="495"/>
      <c r="H837" s="495"/>
      <c r="I837" s="495"/>
      <c r="J837" s="495"/>
      <c r="K837" s="495"/>
      <c r="L837" s="495"/>
      <c r="M837" s="495"/>
      <c r="N837" s="495"/>
      <c r="O837" s="508"/>
      <c r="P837" s="495"/>
      <c r="Q837" s="495"/>
      <c r="R837" s="495"/>
      <c r="S837" s="495"/>
      <c r="T837" s="495"/>
      <c r="U837" s="500"/>
      <c r="V837" s="500"/>
      <c r="W837" s="500"/>
      <c r="X837" s="500"/>
      <c r="Y837" s="500"/>
      <c r="Z837" s="500"/>
      <c r="AA837" s="500"/>
      <c r="AB837" s="500"/>
      <c r="AC837" s="500"/>
      <c r="AD837" s="500"/>
      <c r="AE837" s="500"/>
      <c r="AF837" s="500"/>
      <c r="AG837" s="500"/>
      <c r="AH837" s="500"/>
    </row>
    <row r="838" spans="1:34" s="501" customFormat="1" ht="14.1" customHeight="1">
      <c r="A838" s="427"/>
      <c r="B838" s="489" t="s">
        <v>13646</v>
      </c>
      <c r="C838" s="465"/>
      <c r="D838" s="428" t="s">
        <v>13647</v>
      </c>
      <c r="E838" s="15"/>
      <c r="F838" s="495">
        <f t="shared" si="33"/>
        <v>0</v>
      </c>
      <c r="G838" s="495"/>
      <c r="H838" s="495"/>
      <c r="I838" s="495"/>
      <c r="J838" s="495"/>
      <c r="K838" s="495"/>
      <c r="L838" s="495"/>
      <c r="M838" s="495"/>
      <c r="N838" s="495"/>
      <c r="O838" s="508"/>
      <c r="P838" s="495"/>
      <c r="Q838" s="495"/>
      <c r="R838" s="495"/>
      <c r="S838" s="495"/>
      <c r="T838" s="495"/>
      <c r="U838" s="500"/>
      <c r="V838" s="500"/>
      <c r="W838" s="500"/>
      <c r="X838" s="500"/>
      <c r="Y838" s="500"/>
      <c r="Z838" s="500"/>
      <c r="AA838" s="500"/>
      <c r="AB838" s="500"/>
      <c r="AC838" s="500"/>
      <c r="AD838" s="500"/>
      <c r="AE838" s="500"/>
      <c r="AF838" s="500"/>
      <c r="AG838" s="500"/>
      <c r="AH838" s="500"/>
    </row>
    <row r="839" spans="1:34" s="501" customFormat="1" ht="14.1" customHeight="1">
      <c r="A839" s="427"/>
      <c r="B839" s="489" t="s">
        <v>13648</v>
      </c>
      <c r="C839" s="465"/>
      <c r="D839" s="428" t="s">
        <v>13649</v>
      </c>
      <c r="E839" s="15"/>
      <c r="F839" s="495">
        <f t="shared" si="33"/>
        <v>0</v>
      </c>
      <c r="G839" s="495"/>
      <c r="H839" s="495"/>
      <c r="I839" s="495"/>
      <c r="J839" s="495"/>
      <c r="K839" s="495"/>
      <c r="L839" s="495"/>
      <c r="M839" s="495"/>
      <c r="N839" s="495"/>
      <c r="O839" s="508"/>
      <c r="P839" s="495"/>
      <c r="Q839" s="495"/>
      <c r="R839" s="495"/>
      <c r="S839" s="495"/>
      <c r="T839" s="495"/>
      <c r="U839" s="500"/>
      <c r="V839" s="500"/>
      <c r="W839" s="500"/>
      <c r="X839" s="500"/>
      <c r="Y839" s="500"/>
      <c r="Z839" s="500"/>
      <c r="AA839" s="500"/>
      <c r="AB839" s="500"/>
      <c r="AC839" s="500"/>
      <c r="AD839" s="500"/>
      <c r="AE839" s="500"/>
      <c r="AF839" s="500"/>
      <c r="AG839" s="500"/>
      <c r="AH839" s="500"/>
    </row>
    <row r="840" spans="1:34" s="501" customFormat="1" ht="14.1" customHeight="1">
      <c r="A840" s="427"/>
      <c r="B840" s="489" t="s">
        <v>13650</v>
      </c>
      <c r="C840" s="465"/>
      <c r="D840" s="510" t="s">
        <v>13651</v>
      </c>
      <c r="E840" s="491"/>
      <c r="F840" s="492">
        <f t="shared" si="33"/>
        <v>0</v>
      </c>
      <c r="G840" s="492"/>
      <c r="H840" s="492"/>
      <c r="I840" s="492"/>
      <c r="J840" s="492"/>
      <c r="K840" s="492"/>
      <c r="L840" s="492"/>
      <c r="M840" s="492"/>
      <c r="N840" s="493"/>
      <c r="O840" s="511"/>
      <c r="P840" s="492"/>
      <c r="Q840" s="492"/>
      <c r="R840" s="492"/>
      <c r="S840" s="492"/>
      <c r="T840" s="492"/>
      <c r="U840" s="512"/>
      <c r="V840" s="512"/>
      <c r="W840" s="512"/>
      <c r="X840" s="512"/>
      <c r="Y840" s="512"/>
      <c r="Z840" s="512"/>
      <c r="AA840" s="512"/>
      <c r="AB840" s="512"/>
      <c r="AC840" s="512"/>
      <c r="AD840" s="512"/>
      <c r="AE840" s="512"/>
      <c r="AF840" s="512"/>
      <c r="AG840" s="512"/>
      <c r="AH840" s="512"/>
    </row>
    <row r="841" spans="1:34" s="501" customFormat="1" ht="14.1" customHeight="1">
      <c r="A841" s="427"/>
      <c r="B841" s="489" t="s">
        <v>13652</v>
      </c>
      <c r="C841" s="465"/>
      <c r="D841" s="510" t="s">
        <v>13653</v>
      </c>
      <c r="E841" s="491"/>
      <c r="F841" s="492">
        <f t="shared" si="33"/>
        <v>0</v>
      </c>
      <c r="G841" s="492"/>
      <c r="H841" s="492"/>
      <c r="I841" s="492"/>
      <c r="J841" s="492"/>
      <c r="K841" s="492"/>
      <c r="L841" s="492"/>
      <c r="M841" s="492"/>
      <c r="N841" s="493"/>
      <c r="O841" s="511"/>
      <c r="P841" s="492"/>
      <c r="Q841" s="492"/>
      <c r="R841" s="492"/>
      <c r="S841" s="492"/>
      <c r="T841" s="492"/>
      <c r="U841" s="512"/>
      <c r="V841" s="512"/>
      <c r="W841" s="512"/>
      <c r="X841" s="512"/>
      <c r="Y841" s="512"/>
      <c r="Z841" s="512"/>
      <c r="AA841" s="512"/>
      <c r="AB841" s="512"/>
      <c r="AC841" s="512"/>
      <c r="AD841" s="512"/>
      <c r="AE841" s="512"/>
      <c r="AF841" s="512"/>
      <c r="AG841" s="512"/>
      <c r="AH841" s="512"/>
    </row>
    <row r="842" spans="1:34" s="501" customFormat="1" ht="14.1" customHeight="1">
      <c r="A842" s="427"/>
      <c r="B842" s="489" t="s">
        <v>13654</v>
      </c>
      <c r="C842" s="465"/>
      <c r="D842" s="510" t="s">
        <v>13655</v>
      </c>
      <c r="E842" s="491"/>
      <c r="F842" s="492">
        <f t="shared" si="33"/>
        <v>0</v>
      </c>
      <c r="G842" s="492"/>
      <c r="H842" s="492"/>
      <c r="I842" s="492"/>
      <c r="J842" s="492"/>
      <c r="K842" s="492"/>
      <c r="L842" s="492"/>
      <c r="M842" s="492"/>
      <c r="N842" s="493"/>
      <c r="O842" s="511"/>
      <c r="P842" s="492"/>
      <c r="Q842" s="492"/>
      <c r="R842" s="492"/>
      <c r="S842" s="492"/>
      <c r="T842" s="492"/>
      <c r="U842" s="512"/>
      <c r="V842" s="512"/>
      <c r="W842" s="512"/>
      <c r="X842" s="512"/>
      <c r="Y842" s="512"/>
      <c r="Z842" s="512"/>
      <c r="AA842" s="512"/>
      <c r="AB842" s="512"/>
      <c r="AC842" s="512"/>
      <c r="AD842" s="512"/>
      <c r="AE842" s="512"/>
      <c r="AF842" s="512"/>
      <c r="AG842" s="512"/>
      <c r="AH842" s="512"/>
    </row>
    <row r="843" spans="1:34" s="501" customFormat="1" ht="14.1" customHeight="1">
      <c r="A843" s="427"/>
      <c r="B843" s="489" t="s">
        <v>13656</v>
      </c>
      <c r="C843" s="465"/>
      <c r="D843" s="510" t="s">
        <v>13657</v>
      </c>
      <c r="E843" s="491"/>
      <c r="F843" s="492">
        <f t="shared" si="33"/>
        <v>0</v>
      </c>
      <c r="G843" s="492"/>
      <c r="H843" s="492"/>
      <c r="I843" s="492"/>
      <c r="J843" s="492"/>
      <c r="K843" s="492"/>
      <c r="L843" s="492"/>
      <c r="M843" s="492"/>
      <c r="N843" s="493"/>
      <c r="O843" s="508"/>
      <c r="P843" s="492"/>
      <c r="Q843" s="492"/>
      <c r="R843" s="492"/>
      <c r="S843" s="492"/>
      <c r="T843" s="492"/>
      <c r="U843" s="500"/>
      <c r="V843" s="500"/>
      <c r="W843" s="500"/>
      <c r="X843" s="500"/>
      <c r="Y843" s="500"/>
      <c r="Z843" s="500"/>
      <c r="AA843" s="500"/>
      <c r="AB843" s="500"/>
      <c r="AC843" s="500"/>
      <c r="AD843" s="500"/>
      <c r="AE843" s="500"/>
      <c r="AF843" s="500"/>
      <c r="AG843" s="500"/>
      <c r="AH843" s="500"/>
    </row>
    <row r="844" spans="1:34" s="501" customFormat="1" ht="14.1" customHeight="1">
      <c r="A844" s="427"/>
      <c r="B844" s="489" t="s">
        <v>13658</v>
      </c>
      <c r="C844" s="465"/>
      <c r="D844" s="510" t="s">
        <v>13659</v>
      </c>
      <c r="E844" s="491"/>
      <c r="F844" s="492">
        <f>G844</f>
        <v>0</v>
      </c>
      <c r="G844" s="492"/>
      <c r="H844" s="492"/>
      <c r="I844" s="492"/>
      <c r="J844" s="492"/>
      <c r="K844" s="492"/>
      <c r="L844" s="492"/>
      <c r="M844" s="492"/>
      <c r="N844" s="493"/>
      <c r="O844" s="508"/>
      <c r="P844" s="492"/>
      <c r="Q844" s="492"/>
      <c r="R844" s="492"/>
      <c r="S844" s="492"/>
      <c r="T844" s="492"/>
      <c r="U844" s="500"/>
      <c r="V844" s="500"/>
      <c r="W844" s="500"/>
      <c r="X844" s="500"/>
      <c r="Y844" s="500"/>
      <c r="Z844" s="500"/>
      <c r="AA844" s="500"/>
      <c r="AB844" s="500"/>
      <c r="AC844" s="500"/>
      <c r="AD844" s="500"/>
      <c r="AE844" s="500"/>
      <c r="AF844" s="500"/>
      <c r="AG844" s="500"/>
      <c r="AH844" s="500"/>
    </row>
    <row r="845" spans="1:34" s="501" customFormat="1" ht="14.1" customHeight="1">
      <c r="A845" s="427"/>
      <c r="B845" s="489" t="s">
        <v>13660</v>
      </c>
      <c r="C845" s="465"/>
      <c r="D845" s="510" t="s">
        <v>13661</v>
      </c>
      <c r="E845" s="491"/>
      <c r="F845" s="492">
        <f>G845</f>
        <v>0</v>
      </c>
      <c r="G845" s="492"/>
      <c r="H845" s="492"/>
      <c r="I845" s="492"/>
      <c r="J845" s="492"/>
      <c r="K845" s="492"/>
      <c r="L845" s="492"/>
      <c r="M845" s="492"/>
      <c r="N845" s="493"/>
      <c r="O845" s="508"/>
      <c r="P845" s="492"/>
      <c r="Q845" s="492"/>
      <c r="R845" s="492"/>
      <c r="S845" s="492"/>
      <c r="T845" s="492"/>
      <c r="U845" s="500"/>
      <c r="V845" s="500"/>
      <c r="W845" s="500"/>
      <c r="X845" s="500"/>
      <c r="Y845" s="500"/>
      <c r="Z845" s="500"/>
      <c r="AA845" s="500"/>
      <c r="AB845" s="500"/>
      <c r="AC845" s="500"/>
      <c r="AD845" s="500"/>
      <c r="AE845" s="500"/>
      <c r="AF845" s="500"/>
      <c r="AG845" s="500"/>
      <c r="AH845" s="500"/>
    </row>
    <row r="846" spans="1:34" s="501" customFormat="1" ht="14.1" customHeight="1">
      <c r="A846" s="427"/>
      <c r="B846" s="489" t="s">
        <v>13662</v>
      </c>
      <c r="C846" s="465"/>
      <c r="D846" s="510" t="s">
        <v>13663</v>
      </c>
      <c r="E846" s="491"/>
      <c r="F846" s="492">
        <f>G846</f>
        <v>0</v>
      </c>
      <c r="G846" s="492"/>
      <c r="H846" s="492"/>
      <c r="I846" s="492"/>
      <c r="J846" s="492"/>
      <c r="K846" s="492"/>
      <c r="L846" s="492"/>
      <c r="M846" s="492"/>
      <c r="N846" s="493"/>
      <c r="O846" s="508"/>
      <c r="P846" s="492"/>
      <c r="Q846" s="492"/>
      <c r="R846" s="492"/>
      <c r="S846" s="492"/>
      <c r="T846" s="492"/>
      <c r="U846" s="500"/>
      <c r="V846" s="500"/>
      <c r="W846" s="500"/>
      <c r="X846" s="500"/>
      <c r="Y846" s="500"/>
      <c r="Z846" s="500"/>
      <c r="AA846" s="500"/>
      <c r="AB846" s="500"/>
      <c r="AC846" s="500"/>
      <c r="AD846" s="500"/>
      <c r="AE846" s="500"/>
      <c r="AF846" s="500"/>
      <c r="AG846" s="500"/>
      <c r="AH846" s="500"/>
    </row>
    <row r="847" spans="1:34" s="15" customFormat="1" ht="14.1" customHeight="1">
      <c r="A847" s="427"/>
      <c r="F847" s="464"/>
      <c r="H847" s="464"/>
      <c r="I847" s="464"/>
      <c r="J847" s="464"/>
      <c r="K847" s="464"/>
      <c r="L847" s="464"/>
      <c r="M847" s="464"/>
      <c r="N847" s="464"/>
    </row>
    <row r="848" spans="1:34" s="15" customFormat="1" ht="14.1" customHeight="1">
      <c r="A848" s="427"/>
      <c r="F848" s="464"/>
      <c r="G848" s="513"/>
      <c r="H848" s="464"/>
      <c r="I848" s="464"/>
      <c r="J848" s="464"/>
      <c r="K848" s="464"/>
      <c r="L848" s="464"/>
      <c r="M848" s="464"/>
      <c r="N848" s="464"/>
      <c r="P848" s="507"/>
    </row>
    <row r="849" spans="1:34" s="15" customFormat="1" ht="14.1" customHeight="1">
      <c r="A849" s="427"/>
      <c r="B849" s="465"/>
      <c r="C849" s="465"/>
      <c r="D849" s="484" t="s">
        <v>13664</v>
      </c>
      <c r="E849" s="485"/>
      <c r="F849" s="486" t="s">
        <v>13586</v>
      </c>
      <c r="G849" s="487" t="e">
        <v>#NAME?</v>
      </c>
      <c r="H849" s="486" t="s">
        <v>13575</v>
      </c>
      <c r="I849" s="486" t="s">
        <v>13576</v>
      </c>
      <c r="J849" s="486" t="s">
        <v>13577</v>
      </c>
      <c r="K849" s="486" t="s">
        <v>13578</v>
      </c>
      <c r="L849" s="486" t="s">
        <v>13579</v>
      </c>
      <c r="M849" s="486" t="s">
        <v>13580</v>
      </c>
      <c r="N849" s="486" t="s">
        <v>13581</v>
      </c>
      <c r="O849" s="488"/>
      <c r="P849" s="487" t="e">
        <v>#NAME?</v>
      </c>
      <c r="Q849" s="486" t="s">
        <v>13587</v>
      </c>
      <c r="R849" s="486" t="s">
        <v>13588</v>
      </c>
      <c r="S849" s="486" t="s">
        <v>13589</v>
      </c>
      <c r="T849" s="486" t="s">
        <v>13590</v>
      </c>
      <c r="U849" s="488"/>
      <c r="V849" s="488"/>
      <c r="W849" s="488"/>
      <c r="X849" s="488"/>
      <c r="Y849" s="488"/>
      <c r="Z849" s="488"/>
      <c r="AA849" s="488"/>
      <c r="AB849" s="488"/>
      <c r="AC849" s="488"/>
      <c r="AD849" s="488"/>
      <c r="AE849" s="488"/>
      <c r="AF849" s="488"/>
      <c r="AG849" s="488"/>
      <c r="AH849" s="488"/>
    </row>
    <row r="850" spans="1:34" s="15" customFormat="1" ht="14.1" customHeight="1">
      <c r="A850" s="427"/>
      <c r="B850" s="489" t="s">
        <v>13665</v>
      </c>
      <c r="C850" s="489" t="s">
        <v>13666</v>
      </c>
      <c r="D850" s="428" t="s">
        <v>13611</v>
      </c>
      <c r="F850" s="495" t="str">
        <f ca="1">IF(ISNUMBER(_xll.BDP(D797, C850,"EQY_CONSOLIDATED="&amp;E810)),_xll.BDP(D797, C850,"EQY_CONSOLIDATED="&amp;E810), "-")</f>
        <v>-</v>
      </c>
      <c r="G850" s="495">
        <v>-6182.1812</v>
      </c>
      <c r="H850" s="495">
        <v>-2609.6817000000001</v>
      </c>
      <c r="I850" s="495">
        <v>2977.1170999999999</v>
      </c>
      <c r="J850" s="495">
        <v>8863.5095000000001</v>
      </c>
      <c r="K850" s="495">
        <v>8239.3559000000005</v>
      </c>
      <c r="L850" s="495">
        <v>4298.4009999999998</v>
      </c>
      <c r="M850" s="495">
        <v>4695.9849999999997</v>
      </c>
      <c r="N850" s="495">
        <v>4753.7107999999998</v>
      </c>
      <c r="O850" s="508"/>
      <c r="P850" s="495">
        <v>26097.2513</v>
      </c>
      <c r="Q850" s="495">
        <v>-17072.5393</v>
      </c>
      <c r="R850" s="495">
        <v>-12575.1769</v>
      </c>
      <c r="S850" s="495">
        <v>-3074.4339</v>
      </c>
      <c r="T850" s="495">
        <v>134.2296</v>
      </c>
      <c r="U850" s="496"/>
      <c r="V850" s="496"/>
      <c r="W850" s="496"/>
      <c r="X850" s="496"/>
      <c r="Y850" s="496"/>
      <c r="Z850" s="496"/>
      <c r="AA850" s="496"/>
      <c r="AB850" s="496"/>
      <c r="AC850" s="496"/>
      <c r="AD850" s="496"/>
      <c r="AE850" s="496"/>
      <c r="AF850" s="496"/>
      <c r="AG850" s="496"/>
      <c r="AH850" s="496"/>
    </row>
    <row r="851" spans="1:34" s="15" customFormat="1" ht="14.1" customHeight="1">
      <c r="A851" s="427"/>
      <c r="B851" s="489" t="s">
        <v>13667</v>
      </c>
      <c r="C851" s="489" t="s">
        <v>13668</v>
      </c>
      <c r="D851" s="490" t="s">
        <v>13669</v>
      </c>
      <c r="E851" s="491"/>
      <c r="F851" s="492" t="str">
        <f ca="1">IF(ISNUMBER(_xll.BDP(D797, C851,"EQY_CONSOLIDATED="&amp;E810)),_xll.BDP(D797, C851,"EQY_CONSOLIDATED="&amp;E810), "-")</f>
        <v>-</v>
      </c>
      <c r="G851" s="492">
        <v>867.15599999999995</v>
      </c>
      <c r="H851" s="492">
        <v>774.28</v>
      </c>
      <c r="I851" s="492">
        <v>717.90499999999997</v>
      </c>
      <c r="J851" s="492">
        <v>722.75099999999998</v>
      </c>
      <c r="K851" s="492">
        <v>742.67899999999997</v>
      </c>
      <c r="L851" s="492">
        <v>706.39</v>
      </c>
      <c r="M851" s="492">
        <v>700.83100000000002</v>
      </c>
      <c r="N851" s="493">
        <v>607.84799999999996</v>
      </c>
      <c r="O851" s="514"/>
      <c r="P851" s="492">
        <v>2872.6509999999998</v>
      </c>
      <c r="Q851" s="492">
        <v>2670.174</v>
      </c>
      <c r="R851" s="492">
        <v>911.46600000000001</v>
      </c>
      <c r="S851" s="492">
        <v>797.19600000000003</v>
      </c>
      <c r="T851" s="492">
        <v>0</v>
      </c>
      <c r="U851" s="496"/>
      <c r="V851" s="496"/>
      <c r="W851" s="496"/>
      <c r="X851" s="496"/>
      <c r="Y851" s="496"/>
      <c r="Z851" s="496"/>
      <c r="AA851" s="496"/>
      <c r="AB851" s="496"/>
      <c r="AC851" s="496"/>
      <c r="AD851" s="496"/>
      <c r="AE851" s="496"/>
      <c r="AF851" s="496"/>
      <c r="AG851" s="496"/>
      <c r="AH851" s="496"/>
    </row>
    <row r="852" spans="1:34" s="15" customFormat="1" ht="14.1" customHeight="1">
      <c r="A852" s="427"/>
      <c r="B852" s="489" t="s">
        <v>13670</v>
      </c>
      <c r="C852" s="489" t="s">
        <v>13671</v>
      </c>
      <c r="D852" s="428" t="s">
        <v>13672</v>
      </c>
      <c r="F852" s="495" t="str">
        <f ca="1">IF(ISNUMBER(_xll.BDP(D797, C852,"EQY_CONSOLIDATED="&amp;E810)),_xll.BDP(D797, C852,"EQY_CONSOLIDATED="&amp;E810), "-")</f>
        <v>-</v>
      </c>
      <c r="G852" s="495">
        <v>-5498.6553999999996</v>
      </c>
      <c r="H852" s="495">
        <v>-2367.5086999999999</v>
      </c>
      <c r="I852" s="495">
        <v>2208.9670000000001</v>
      </c>
      <c r="J852" s="495">
        <v>-1042.4912999999999</v>
      </c>
      <c r="K852" s="495">
        <v>8876.3688000000002</v>
      </c>
      <c r="L852" s="495">
        <v>3943.4906999999998</v>
      </c>
      <c r="M852" s="495">
        <v>7118.3815000000004</v>
      </c>
      <c r="N852" s="495">
        <v>46404.618600000002</v>
      </c>
      <c r="O852" s="508"/>
      <c r="P852" s="495">
        <v>18895.7497</v>
      </c>
      <c r="Q852" s="495">
        <v>24783.523300000001</v>
      </c>
      <c r="R852" s="495">
        <v>-12763.8999</v>
      </c>
      <c r="S852" s="495">
        <v>12463.9949</v>
      </c>
      <c r="T852" s="495">
        <v>155.02719999999999</v>
      </c>
      <c r="U852" s="496"/>
      <c r="V852" s="496"/>
      <c r="W852" s="496"/>
      <c r="X852" s="496"/>
      <c r="Y852" s="496"/>
      <c r="Z852" s="496"/>
      <c r="AA852" s="496"/>
      <c r="AB852" s="496"/>
      <c r="AC852" s="496"/>
      <c r="AD852" s="496"/>
      <c r="AE852" s="496"/>
      <c r="AF852" s="496"/>
      <c r="AG852" s="496"/>
      <c r="AH852" s="496"/>
    </row>
    <row r="853" spans="1:34" s="15" customFormat="1" ht="14.1" customHeight="1">
      <c r="A853" s="427"/>
      <c r="B853" s="489" t="s">
        <v>13673</v>
      </c>
      <c r="C853" s="489" t="s">
        <v>13674</v>
      </c>
      <c r="D853" s="428" t="s">
        <v>13675</v>
      </c>
      <c r="F853" s="495" t="str">
        <f ca="1">IF(ISNUMBER(_xll.BDP(D797, C853,"EQY_CONSOLIDATED="&amp;E810)),_xll.BDP(D797, C853,"EQY_CONSOLIDATED="&amp;E810), "-")</f>
        <v>-</v>
      </c>
      <c r="G853" s="495">
        <v>12576.9804</v>
      </c>
      <c r="H853" s="495">
        <v>-1021.2328</v>
      </c>
      <c r="I853" s="495">
        <v>5746.7384000000002</v>
      </c>
      <c r="J853" s="495">
        <v>11885.3361</v>
      </c>
      <c r="K853" s="495">
        <v>-8591.3137000000006</v>
      </c>
      <c r="L853" s="495">
        <v>13031.621800000001</v>
      </c>
      <c r="M853" s="495">
        <v>6329.5922</v>
      </c>
      <c r="N853" s="495">
        <v>-8890.4575000000004</v>
      </c>
      <c r="O853" s="508"/>
      <c r="P853" s="495">
        <v>22655.236400000002</v>
      </c>
      <c r="Q853" s="495">
        <v>-11432.567499999999</v>
      </c>
      <c r="R853" s="495">
        <v>-10430.6875</v>
      </c>
      <c r="S853" s="495">
        <v>9040.2615999999998</v>
      </c>
      <c r="T853" s="495">
        <v>178.93960000000001</v>
      </c>
      <c r="U853" s="496"/>
      <c r="V853" s="496"/>
      <c r="W853" s="496"/>
      <c r="X853" s="496"/>
      <c r="Y853" s="496"/>
      <c r="Z853" s="496"/>
      <c r="AA853" s="496"/>
      <c r="AB853" s="496"/>
      <c r="AC853" s="496"/>
      <c r="AD853" s="496"/>
      <c r="AE853" s="496"/>
      <c r="AF853" s="496"/>
      <c r="AG853" s="496"/>
      <c r="AH853" s="496"/>
    </row>
    <row r="854" spans="1:34" s="15" customFormat="1" ht="14.1" customHeight="1">
      <c r="A854" s="427"/>
      <c r="B854" s="489" t="s">
        <v>13676</v>
      </c>
      <c r="C854" s="489" t="s">
        <v>13677</v>
      </c>
      <c r="D854" s="428" t="s">
        <v>13678</v>
      </c>
      <c r="F854" s="495" t="str">
        <f ca="1">IF(ISNUMBER(_xll.BDP(D797, C854,"EQY_CONSOLIDATED="&amp;E810)),_xll.BDP(D797, C854,"EQY_CONSOLIDATED="&amp;E810), "-")</f>
        <v>-</v>
      </c>
      <c r="G854" s="495">
        <v>-169.226</v>
      </c>
      <c r="H854" s="495">
        <v>-204.69659999999999</v>
      </c>
      <c r="I854" s="495">
        <v>-357.05630000000002</v>
      </c>
      <c r="J854" s="495">
        <v>-114.74120000000001</v>
      </c>
      <c r="K854" s="495">
        <v>-121.127</v>
      </c>
      <c r="L854" s="495">
        <v>-88.816500000000005</v>
      </c>
      <c r="M854" s="495">
        <v>-101.8061</v>
      </c>
      <c r="N854" s="495">
        <v>-93.802800000000005</v>
      </c>
      <c r="O854" s="508"/>
      <c r="P854" s="495">
        <v>-426.49079999999998</v>
      </c>
      <c r="Q854" s="495">
        <v>-447.1293</v>
      </c>
      <c r="R854" s="495">
        <v>-991.93370000000004</v>
      </c>
      <c r="S854" s="495">
        <v>-802.24260000000004</v>
      </c>
      <c r="T854" s="495">
        <v>0</v>
      </c>
      <c r="U854" s="496"/>
      <c r="V854" s="496"/>
      <c r="W854" s="496"/>
      <c r="X854" s="496"/>
      <c r="Y854" s="496"/>
      <c r="Z854" s="496"/>
      <c r="AA854" s="496"/>
      <c r="AB854" s="496"/>
      <c r="AC854" s="496"/>
      <c r="AD854" s="496"/>
      <c r="AE854" s="496"/>
      <c r="AF854" s="496"/>
      <c r="AG854" s="496"/>
      <c r="AH854" s="496"/>
    </row>
    <row r="855" spans="1:34" s="15" customFormat="1" ht="14.1" customHeight="1">
      <c r="A855" s="427"/>
      <c r="B855" s="489" t="s">
        <v>13679</v>
      </c>
      <c r="C855" s="489" t="s">
        <v>13680</v>
      </c>
      <c r="D855" s="428" t="s">
        <v>13681</v>
      </c>
      <c r="F855" s="495" t="str">
        <f ca="1">IF(ISNUMBER(_xll.BDP(D797, C855,"EQY_CONSOLIDATED="&amp;E810)),_xll.BDP(D797, C855,"EQY_CONSOLIDATED="&amp;E810), "-")</f>
        <v>-</v>
      </c>
      <c r="G855" s="495">
        <v>-4212.5968999999996</v>
      </c>
      <c r="H855" s="495">
        <v>-198.3091</v>
      </c>
      <c r="I855" s="495">
        <v>-2830.8872000000001</v>
      </c>
      <c r="J855" s="495">
        <v>-10324.348</v>
      </c>
      <c r="K855" s="495">
        <v>-147.98320000000001</v>
      </c>
      <c r="L855" s="495">
        <v>-39.005800000000001</v>
      </c>
      <c r="M855" s="495">
        <v>-788.1431</v>
      </c>
      <c r="N855" s="495">
        <v>-27842.967400000001</v>
      </c>
      <c r="O855" s="508"/>
      <c r="P855" s="495">
        <v>-11299.48</v>
      </c>
      <c r="Q855" s="495">
        <v>-25781.157200000001</v>
      </c>
      <c r="R855" s="495">
        <v>-9819.7175000000007</v>
      </c>
      <c r="S855" s="495">
        <v>11085.145500000001</v>
      </c>
      <c r="T855" s="495">
        <v>-138.40639999999999</v>
      </c>
      <c r="U855" s="496"/>
      <c r="V855" s="496"/>
      <c r="W855" s="496"/>
      <c r="X855" s="496"/>
      <c r="Y855" s="496"/>
      <c r="Z855" s="496"/>
      <c r="AA855" s="496"/>
      <c r="AB855" s="496"/>
      <c r="AC855" s="496"/>
      <c r="AD855" s="496"/>
      <c r="AE855" s="496"/>
      <c r="AF855" s="496"/>
      <c r="AG855" s="496"/>
      <c r="AH855" s="496"/>
    </row>
    <row r="856" spans="1:34" s="516" customFormat="1" ht="14.1" customHeight="1">
      <c r="A856" s="427"/>
      <c r="B856" s="489" t="s">
        <v>13682</v>
      </c>
      <c r="C856" s="489" t="s">
        <v>13683</v>
      </c>
      <c r="D856" s="428" t="s">
        <v>13684</v>
      </c>
      <c r="E856" s="15"/>
      <c r="F856" s="495" t="str">
        <f ca="1">IF(ISNUMBER(_xll.BDP(D797, C856,"EQY_CONSOLIDATED="&amp;E810)),_xll.BDP(D797, C856,"EQY_CONSOLIDATED="&amp;E810), "-")</f>
        <v>-</v>
      </c>
      <c r="G856" s="495">
        <v>-93.313500000000005</v>
      </c>
      <c r="H856" s="495">
        <v>-388.62860000000001</v>
      </c>
      <c r="I856" s="495">
        <v>-421.07499999999999</v>
      </c>
      <c r="J856" s="495">
        <v>-348.94600000000003</v>
      </c>
      <c r="K856" s="495">
        <v>-292.3442</v>
      </c>
      <c r="L856" s="495">
        <v>-346.23849999999999</v>
      </c>
      <c r="M856" s="495">
        <v>-397.64359999999999</v>
      </c>
      <c r="N856" s="495">
        <v>34656.792800000003</v>
      </c>
      <c r="O856" s="508"/>
      <c r="P856" s="495">
        <v>-1385.1722</v>
      </c>
      <c r="Q856" s="495">
        <v>33585.200700000001</v>
      </c>
      <c r="R856" s="495">
        <v>353.28750000000002</v>
      </c>
      <c r="S856" s="495">
        <v>814.63570000000004</v>
      </c>
      <c r="T856" s="495">
        <v>0</v>
      </c>
      <c r="U856" s="515"/>
      <c r="V856" s="515"/>
      <c r="W856" s="515"/>
      <c r="X856" s="515"/>
      <c r="Y856" s="515"/>
      <c r="Z856" s="515"/>
      <c r="AA856" s="515"/>
      <c r="AB856" s="515"/>
      <c r="AC856" s="515"/>
      <c r="AD856" s="515"/>
      <c r="AE856" s="515"/>
      <c r="AF856" s="515"/>
      <c r="AG856" s="515"/>
      <c r="AH856" s="515"/>
    </row>
    <row r="857" spans="1:34" s="516" customFormat="1" ht="14.1" customHeight="1">
      <c r="A857" s="427"/>
      <c r="B857" s="489" t="s">
        <v>13685</v>
      </c>
      <c r="C857" s="489" t="s">
        <v>13686</v>
      </c>
      <c r="D857" s="428" t="s">
        <v>13687</v>
      </c>
      <c r="E857" s="15"/>
      <c r="F857" s="495" t="str">
        <f ca="1">IF(ISNUMBER(_xll.BDP(D797, C857,"EQY_CONSOLIDATED="&amp;E810)),_xll.BDP(D797, C857,"EQY_CONSOLIDATED="&amp;E810), "-")</f>
        <v>-</v>
      </c>
      <c r="G857" s="495">
        <v>8271.0699000000004</v>
      </c>
      <c r="H857" s="495">
        <v>-1608.1704999999999</v>
      </c>
      <c r="I857" s="495">
        <v>2494.7761</v>
      </c>
      <c r="J857" s="495">
        <v>1212.0420999999999</v>
      </c>
      <c r="K857" s="495">
        <v>-9031.6409999999996</v>
      </c>
      <c r="L857" s="495">
        <v>12646.377500000001</v>
      </c>
      <c r="M857" s="495">
        <v>5143.8055000000004</v>
      </c>
      <c r="N857" s="495">
        <v>-2076.6320999999998</v>
      </c>
      <c r="O857" s="508"/>
      <c r="P857" s="495">
        <v>9970.5841</v>
      </c>
      <c r="Q857" s="495">
        <v>-3628.5239000000001</v>
      </c>
      <c r="R857" s="495">
        <v>-19897.1175</v>
      </c>
      <c r="S857" s="495">
        <v>20940.042799999999</v>
      </c>
      <c r="T857" s="495">
        <v>40.533200000000001</v>
      </c>
      <c r="U857" s="515"/>
      <c r="V857" s="515"/>
      <c r="W857" s="515"/>
      <c r="X857" s="515"/>
      <c r="Y857" s="515"/>
      <c r="Z857" s="515"/>
      <c r="AA857" s="515"/>
      <c r="AB857" s="515"/>
      <c r="AC857" s="515"/>
      <c r="AD857" s="515"/>
      <c r="AE857" s="515"/>
      <c r="AF857" s="515"/>
      <c r="AG857" s="515"/>
      <c r="AH857" s="515"/>
    </row>
    <row r="858" spans="1:34" s="516" customFormat="1" ht="14.1" customHeight="1">
      <c r="A858" s="427"/>
      <c r="B858" s="489" t="s">
        <v>13688</v>
      </c>
      <c r="C858" s="489" t="s">
        <v>13689</v>
      </c>
      <c r="D858" s="428" t="s">
        <v>13690</v>
      </c>
      <c r="E858" s="15"/>
      <c r="F858" s="495" t="str">
        <f ca="1">IF(ISNUMBER(_xll.BDP(D797, C858,"EQY_CONSOLIDATED="&amp;E810)),_xll.BDP(D797, C858,"EQY_CONSOLIDATED="&amp;E810), "-")</f>
        <v>-</v>
      </c>
      <c r="G858" s="495">
        <v>12407.7544</v>
      </c>
      <c r="H858" s="495">
        <v>-1225.9294</v>
      </c>
      <c r="I858" s="495">
        <v>5389.6819999999998</v>
      </c>
      <c r="J858" s="495">
        <v>11770.5949</v>
      </c>
      <c r="K858" s="495">
        <v>-8712.4406999999992</v>
      </c>
      <c r="L858" s="495">
        <v>12942.805200000001</v>
      </c>
      <c r="M858" s="495">
        <v>6227.7861000000003</v>
      </c>
      <c r="N858" s="495">
        <v>-8984.2602999999999</v>
      </c>
      <c r="O858" s="508"/>
      <c r="P858" s="495">
        <v>22228.745500000001</v>
      </c>
      <c r="Q858" s="495">
        <v>-11879.6968</v>
      </c>
      <c r="R858" s="495">
        <v>-11422.6212</v>
      </c>
      <c r="S858" s="495">
        <v>8238.0190000000002</v>
      </c>
      <c r="T858" s="495">
        <v>178.93960000000001</v>
      </c>
      <c r="U858" s="515"/>
      <c r="V858" s="515"/>
      <c r="W858" s="515"/>
      <c r="X858" s="515"/>
      <c r="Y858" s="515"/>
      <c r="Z858" s="515"/>
      <c r="AA858" s="515"/>
      <c r="AB858" s="515"/>
      <c r="AC858" s="515"/>
      <c r="AD858" s="515"/>
      <c r="AE858" s="515"/>
      <c r="AF858" s="515"/>
      <c r="AG858" s="515"/>
      <c r="AH858" s="515"/>
    </row>
    <row r="859" spans="1:34" s="15" customFormat="1" ht="14.1" customHeight="1">
      <c r="A859" s="427"/>
      <c r="B859" s="489" t="s">
        <v>13691</v>
      </c>
      <c r="C859" s="489" t="s">
        <v>13692</v>
      </c>
      <c r="D859" s="428" t="s">
        <v>13693</v>
      </c>
      <c r="F859" s="495" t="str">
        <f ca="1">IF(ISNUMBER(_xll.BDP(D797, C859,"EQY_CONSOLIDATED="&amp;E810)),_xll.BDP(D797, C859,"EQY_CONSOLIDATED="&amp;E810), "-")</f>
        <v>-</v>
      </c>
      <c r="G859" s="495">
        <v>433.84550000000002</v>
      </c>
      <c r="H859" s="495">
        <v>-42.865499999999997</v>
      </c>
      <c r="I859" s="495">
        <v>188.8082</v>
      </c>
      <c r="J859" s="495">
        <v>412.71499999999997</v>
      </c>
      <c r="K859" s="495">
        <v>-305.48630000000003</v>
      </c>
      <c r="L859" s="495">
        <v>453.81650000000002</v>
      </c>
      <c r="M859" s="495">
        <v>218.84729999999999</v>
      </c>
      <c r="N859" s="495">
        <v>-354.08839999999998</v>
      </c>
      <c r="O859" s="508"/>
      <c r="P859" s="495">
        <v>779.83770000000004</v>
      </c>
      <c r="Q859" s="495">
        <v>-493.92079999999999</v>
      </c>
      <c r="R859" s="495">
        <v>-489.80689999999998</v>
      </c>
      <c r="S859" s="495">
        <v>392.91550000000001</v>
      </c>
      <c r="T859" s="495">
        <v>98.861699999999999</v>
      </c>
      <c r="U859" s="500"/>
      <c r="V859" s="500"/>
      <c r="W859" s="500"/>
      <c r="X859" s="500"/>
      <c r="Y859" s="500"/>
      <c r="Z859" s="500"/>
      <c r="AA859" s="500"/>
      <c r="AB859" s="500"/>
      <c r="AC859" s="500"/>
      <c r="AD859" s="500"/>
      <c r="AE859" s="500"/>
      <c r="AF859" s="500"/>
      <c r="AG859" s="500"/>
      <c r="AH859" s="500"/>
    </row>
    <row r="860" spans="1:34" s="15" customFormat="1" ht="14.1" customHeight="1">
      <c r="A860" s="427"/>
      <c r="B860" s="489" t="s">
        <v>13694</v>
      </c>
      <c r="C860" s="489" t="s">
        <v>13694</v>
      </c>
      <c r="D860" s="428" t="s">
        <v>13695</v>
      </c>
      <c r="F860" s="495" t="str">
        <f ca="1">IF(ISNUMBER(_xll.BDP(D797, C860,"EQY_CONSOLIDATED="&amp;E810)),_xll.BDP(D797, C860,"EQY_CONSOLIDATED="&amp;E810), "-")</f>
        <v>-</v>
      </c>
      <c r="G860" s="495">
        <v>992.3528</v>
      </c>
      <c r="H860" s="495">
        <v>253.21129999999999</v>
      </c>
      <c r="I860" s="495">
        <v>749.76779999999997</v>
      </c>
      <c r="J860" s="495">
        <v>779.80110000000002</v>
      </c>
      <c r="K860" s="495">
        <v>12.9976</v>
      </c>
      <c r="L860" s="495">
        <v>230.49789999999999</v>
      </c>
      <c r="M860" s="495">
        <v>120.9365</v>
      </c>
      <c r="N860" s="495">
        <v>-369.70800000000003</v>
      </c>
      <c r="O860" s="508"/>
      <c r="P860" s="495">
        <v>779.64</v>
      </c>
      <c r="Q860" s="495">
        <v>-493.92079999999999</v>
      </c>
      <c r="R860" s="495">
        <v>-489.80689999999998</v>
      </c>
      <c r="S860" s="495">
        <v>392.91550000000001</v>
      </c>
      <c r="T860" s="495">
        <v>98.861699999999999</v>
      </c>
      <c r="U860" s="500"/>
      <c r="V860" s="500"/>
      <c r="W860" s="500"/>
      <c r="X860" s="500"/>
      <c r="Y860" s="500"/>
      <c r="Z860" s="500"/>
      <c r="AA860" s="500"/>
      <c r="AB860" s="500"/>
      <c r="AC860" s="500"/>
      <c r="AD860" s="500"/>
      <c r="AE860" s="500"/>
      <c r="AF860" s="500"/>
      <c r="AG860" s="500"/>
      <c r="AH860" s="500"/>
    </row>
    <row r="861" spans="1:34" s="15" customFormat="1" ht="14.1" customHeight="1">
      <c r="A861" s="427"/>
      <c r="B861" s="489" t="s">
        <v>13696</v>
      </c>
      <c r="C861" s="489" t="s">
        <v>13697</v>
      </c>
      <c r="D861" s="517" t="s">
        <v>13698</v>
      </c>
      <c r="E861" s="518"/>
      <c r="F861" s="519" t="str">
        <f ca="1">IF(ISNUMBER(_xll.BDP(D797, C861,"EQY_CONSOLIDATED="&amp;E810)),_xll.BDP(D797, C861,"EQY_CONSOLIDATED="&amp;E810), "-")</f>
        <v>-</v>
      </c>
      <c r="G861" s="519">
        <v>439.76260000000002</v>
      </c>
      <c r="H861" s="519">
        <v>-35.708100000000002</v>
      </c>
      <c r="I861" s="519">
        <v>201.31639999999999</v>
      </c>
      <c r="J861" s="519">
        <v>416.73820000000001</v>
      </c>
      <c r="K861" s="519">
        <v>-301.23919999999998</v>
      </c>
      <c r="L861" s="519">
        <v>456.9307</v>
      </c>
      <c r="M861" s="519">
        <v>222.4248</v>
      </c>
      <c r="N861" s="520">
        <v>-350.39150000000001</v>
      </c>
      <c r="O861" s="521"/>
      <c r="P861" s="519">
        <v>794.80010000000004</v>
      </c>
      <c r="Q861" s="519">
        <v>-475.33049999999997</v>
      </c>
      <c r="R861" s="520">
        <v>-447.27229999999997</v>
      </c>
      <c r="S861" s="520">
        <v>431.17880000000002</v>
      </c>
      <c r="T861" s="520">
        <v>98.861699999999999</v>
      </c>
    </row>
    <row r="862" spans="1:34" s="15" customFormat="1" ht="14.1" customHeight="1">
      <c r="A862" s="522"/>
    </row>
    <row r="863" spans="1:34" s="15" customFormat="1" ht="14.1" customHeight="1" thickBot="1">
      <c r="A863" s="522"/>
    </row>
    <row r="864" spans="1:34" s="15" customFormat="1" ht="14.1" customHeight="1" thickBot="1">
      <c r="A864" s="522">
        <f>A797+1</f>
        <v>13</v>
      </c>
      <c r="C864" s="15">
        <f>C797+1</f>
        <v>13</v>
      </c>
      <c r="D864" s="459" t="str">
        <f ca="1">OFFSET(Company!$C$9,BB_Financials!A864-1,0)</f>
        <v/>
      </c>
      <c r="E864" s="460" t="e">
        <f ca="1">_xll.BDP(D864, "NAME")</f>
        <v>#NAME?</v>
      </c>
    </row>
    <row r="865" spans="1:34" s="15" customFormat="1" ht="14.1" customHeight="1">
      <c r="A865" s="427"/>
    </row>
    <row r="866" spans="1:34" s="15" customFormat="1" ht="14.1" customHeight="1">
      <c r="A866" s="427"/>
      <c r="D866" s="430"/>
      <c r="E866" s="428"/>
    </row>
    <row r="867" spans="1:34" s="428" customFormat="1" ht="14.1" customHeight="1">
      <c r="A867" s="429"/>
      <c r="E867" s="461" t="s">
        <v>13413</v>
      </c>
      <c r="F867" s="461" t="s">
        <v>13562</v>
      </c>
      <c r="G867" s="461" t="s">
        <v>13563</v>
      </c>
    </row>
    <row r="868" spans="1:34" s="15" customFormat="1" ht="14.1" customHeight="1">
      <c r="A868" s="427"/>
      <c r="D868" s="460" t="s">
        <v>13573</v>
      </c>
      <c r="E868" s="462">
        <f>F910+F911</f>
        <v>145623.63649999999</v>
      </c>
      <c r="F868" s="463">
        <f>F907+F908</f>
        <v>3126.6701000000003</v>
      </c>
      <c r="G868" s="462">
        <f>F902</f>
        <v>99394.793999999994</v>
      </c>
    </row>
    <row r="869" spans="1:34" s="15" customFormat="1" ht="14.1" customHeight="1">
      <c r="A869" s="427"/>
      <c r="B869" s="464"/>
      <c r="C869" s="465"/>
      <c r="D869" s="460" t="e">
        <f>"Annual: "&amp;P895</f>
        <v>#NAME?</v>
      </c>
      <c r="E869" s="462">
        <f>P910+P911</f>
        <v>109063.8296</v>
      </c>
      <c r="F869" s="463">
        <f>P907+P908</f>
        <v>5694.7809999999999</v>
      </c>
      <c r="G869" s="462">
        <f>P902</f>
        <v>99706.09</v>
      </c>
    </row>
    <row r="870" spans="1:34" s="15" customFormat="1" ht="14.1" customHeight="1">
      <c r="A870" s="427"/>
      <c r="B870" s="464"/>
      <c r="C870" s="465"/>
      <c r="E870" s="466"/>
    </row>
    <row r="871" spans="1:34" s="15" customFormat="1" ht="14.1" customHeight="1">
      <c r="A871" s="427"/>
      <c r="B871" s="464"/>
      <c r="C871" s="465"/>
      <c r="D871" s="428"/>
      <c r="E871" s="461" t="s">
        <v>13564</v>
      </c>
      <c r="F871" s="461" t="s">
        <v>13565</v>
      </c>
      <c r="G871" s="461" t="s">
        <v>13566</v>
      </c>
      <c r="H871" s="461" t="s">
        <v>13567</v>
      </c>
    </row>
    <row r="872" spans="1:34" s="15" customFormat="1" ht="14.1" customHeight="1">
      <c r="A872" s="427"/>
      <c r="B872" s="464"/>
      <c r="C872" s="465"/>
      <c r="D872" s="460" t="s">
        <v>13574</v>
      </c>
      <c r="E872" s="462" t="str">
        <f ca="1">F881</f>
        <v>-</v>
      </c>
      <c r="F872" s="462" t="str">
        <f ca="1">F884</f>
        <v>-</v>
      </c>
      <c r="G872" s="462" t="str">
        <f ca="1">F888</f>
        <v>-</v>
      </c>
      <c r="H872" s="462" t="str">
        <f ca="1">F887</f>
        <v>-</v>
      </c>
    </row>
    <row r="873" spans="1:34" s="15" customFormat="1" ht="14.1" customHeight="1">
      <c r="A873" s="427"/>
      <c r="B873" s="464"/>
      <c r="C873" s="465"/>
      <c r="D873" s="460" t="e">
        <f>"Annual: "&amp;P880</f>
        <v>#NAME?</v>
      </c>
      <c r="E873" s="462">
        <f>P881</f>
        <v>63106.7961</v>
      </c>
      <c r="F873" s="462">
        <f>P884</f>
        <v>1656.6291000000001</v>
      </c>
      <c r="G873" s="462">
        <f>P888</f>
        <v>3825.1138000000001</v>
      </c>
      <c r="H873" s="462">
        <f>P887</f>
        <v>367.17809999999997</v>
      </c>
    </row>
    <row r="874" spans="1:34" s="15" customFormat="1" ht="14.1" customHeight="1">
      <c r="A874" s="427"/>
      <c r="B874" s="464"/>
      <c r="C874" s="465"/>
      <c r="E874" s="464" t="b">
        <f ca="1">F888=G888+H888+I888+J888</f>
        <v>0</v>
      </c>
    </row>
    <row r="875" spans="1:34" s="15" customFormat="1" ht="14.1" customHeight="1">
      <c r="A875" s="427"/>
      <c r="B875" s="464"/>
      <c r="C875" s="465"/>
      <c r="E875" s="464" t="e">
        <f ca="1">_xll.BDP(D864,"EQY_RECENT_QT_END")</f>
        <v>#NAME?</v>
      </c>
      <c r="F875" s="430"/>
      <c r="G875" s="430"/>
      <c r="H875" s="430"/>
      <c r="I875" s="430"/>
      <c r="J875" s="430"/>
      <c r="K875" s="430"/>
      <c r="L875" s="430"/>
      <c r="M875" s="430"/>
      <c r="N875" s="430"/>
      <c r="O875" s="430"/>
      <c r="P875" s="430"/>
    </row>
    <row r="876" spans="1:34" s="25" customFormat="1" ht="14.1" customHeight="1">
      <c r="A876" s="429"/>
      <c r="D876" s="428" t="s">
        <v>13573</v>
      </c>
      <c r="E876" s="467" t="e">
        <f>G880</f>
        <v>#NAME?</v>
      </c>
      <c r="F876" s="468" t="e">
        <v>#NAME?</v>
      </c>
      <c r="G876" s="469" t="s">
        <v>13575</v>
      </c>
      <c r="H876" s="469" t="s">
        <v>13576</v>
      </c>
      <c r="I876" s="469" t="s">
        <v>13577</v>
      </c>
      <c r="J876" s="469" t="s">
        <v>13578</v>
      </c>
      <c r="K876" s="469" t="s">
        <v>13579</v>
      </c>
      <c r="L876" s="469" t="s">
        <v>13580</v>
      </c>
      <c r="M876" s="469" t="s">
        <v>13581</v>
      </c>
      <c r="N876" s="15"/>
      <c r="P876" s="470"/>
    </row>
    <row r="877" spans="1:34" s="25" customFormat="1" ht="14.1" customHeight="1">
      <c r="A877" s="429"/>
      <c r="B877" s="471"/>
      <c r="C877" s="471"/>
      <c r="D877" s="428" t="s">
        <v>13582</v>
      </c>
      <c r="E877" s="472" t="str">
        <f>IF(ISNUMBER(F877),"N","Y")</f>
        <v>N</v>
      </c>
      <c r="F877" s="473">
        <v>11360.777099999999</v>
      </c>
      <c r="G877" s="474">
        <v>12823.646500000001</v>
      </c>
      <c r="H877" s="475">
        <v>17824.2844</v>
      </c>
      <c r="I877" s="475">
        <v>14501.610500000001</v>
      </c>
      <c r="J877" s="475">
        <v>14322.016900000001</v>
      </c>
      <c r="K877" s="475">
        <v>14260.050999999999</v>
      </c>
      <c r="L877" s="475">
        <v>20023.1178</v>
      </c>
      <c r="M877" s="475">
        <v>19520.459500000001</v>
      </c>
      <c r="N877" s="476"/>
      <c r="P877" s="476"/>
    </row>
    <row r="878" spans="1:34" s="15" customFormat="1" ht="14.1" customHeight="1">
      <c r="A878" s="429"/>
      <c r="D878" s="477"/>
      <c r="F878" s="478"/>
      <c r="G878" s="478"/>
      <c r="H878" s="478"/>
      <c r="I878" s="478"/>
      <c r="J878" s="478"/>
      <c r="K878" s="478"/>
      <c r="L878" s="478"/>
      <c r="M878" s="478"/>
      <c r="N878" s="478"/>
      <c r="P878" s="479"/>
    </row>
    <row r="879" spans="1:34" s="15" customFormat="1" ht="14.1" customHeight="1">
      <c r="A879" s="429"/>
      <c r="D879" s="477"/>
      <c r="F879" s="478"/>
      <c r="G879" s="480"/>
      <c r="H879" s="481"/>
      <c r="I879" s="481"/>
      <c r="J879" s="481"/>
      <c r="K879" s="481"/>
      <c r="L879" s="481"/>
      <c r="M879" s="481"/>
      <c r="N879" s="481"/>
      <c r="P879" s="482"/>
    </row>
    <row r="880" spans="1:34" s="15" customFormat="1" ht="14.1" customHeight="1">
      <c r="A880" s="427"/>
      <c r="B880" s="483" t="s">
        <v>13583</v>
      </c>
      <c r="C880" s="483" t="s">
        <v>13584</v>
      </c>
      <c r="D880" s="484" t="s">
        <v>13585</v>
      </c>
      <c r="E880" s="485"/>
      <c r="F880" s="486" t="s">
        <v>13586</v>
      </c>
      <c r="G880" s="487" t="e">
        <v>#NAME?</v>
      </c>
      <c r="H880" s="486" t="s">
        <v>13575</v>
      </c>
      <c r="I880" s="486" t="s">
        <v>13576</v>
      </c>
      <c r="J880" s="486" t="s">
        <v>13577</v>
      </c>
      <c r="K880" s="486" t="s">
        <v>13578</v>
      </c>
      <c r="L880" s="486" t="s">
        <v>13579</v>
      </c>
      <c r="M880" s="486" t="s">
        <v>13580</v>
      </c>
      <c r="N880" s="486" t="s">
        <v>13581</v>
      </c>
      <c r="O880" s="488"/>
      <c r="P880" s="487" t="e">
        <v>#NAME?</v>
      </c>
      <c r="Q880" s="486" t="s">
        <v>13587</v>
      </c>
      <c r="R880" s="486" t="s">
        <v>13588</v>
      </c>
      <c r="S880" s="486" t="s">
        <v>13589</v>
      </c>
      <c r="T880" s="486" t="s">
        <v>13590</v>
      </c>
      <c r="U880" s="488"/>
      <c r="V880" s="488"/>
      <c r="W880" s="488"/>
      <c r="X880" s="488"/>
      <c r="Y880" s="488"/>
      <c r="Z880" s="488"/>
      <c r="AA880" s="488"/>
      <c r="AB880" s="488"/>
      <c r="AC880" s="488"/>
      <c r="AD880" s="488"/>
      <c r="AE880" s="488"/>
      <c r="AF880" s="488"/>
      <c r="AG880" s="488"/>
      <c r="AH880" s="488"/>
    </row>
    <row r="881" spans="1:34" s="15" customFormat="1" ht="14.1" customHeight="1">
      <c r="A881" s="427"/>
      <c r="B881" s="489" t="s">
        <v>13591</v>
      </c>
      <c r="C881" s="489" t="s">
        <v>13592</v>
      </c>
      <c r="D881" s="490" t="s">
        <v>13593</v>
      </c>
      <c r="E881" s="491"/>
      <c r="F881" s="492" t="str">
        <f ca="1">IF(ISNUMBER(_xll.BDP(D864, C881,"EQY_CONSOLIDATED="&amp;E877)),_xll.BDP(D864, C881,"EQY_CONSOLIDATED="&amp;E877), "-")</f>
        <v>-</v>
      </c>
      <c r="G881" s="492">
        <v>11360.777099999999</v>
      </c>
      <c r="H881" s="492">
        <v>12823.646500000001</v>
      </c>
      <c r="I881" s="492">
        <v>17824.2844</v>
      </c>
      <c r="J881" s="492">
        <v>14501.610500000001</v>
      </c>
      <c r="K881" s="492">
        <v>14322.016900000001</v>
      </c>
      <c r="L881" s="492">
        <v>14260.050999999999</v>
      </c>
      <c r="M881" s="492">
        <v>20023.1178</v>
      </c>
      <c r="N881" s="493">
        <v>19520.459500000001</v>
      </c>
      <c r="O881" s="494"/>
      <c r="P881" s="495">
        <v>63106.7961</v>
      </c>
      <c r="Q881" s="495">
        <v>76400.604000000007</v>
      </c>
      <c r="R881" s="495">
        <v>64466.951800000003</v>
      </c>
      <c r="S881" s="495">
        <v>70628.810599999997</v>
      </c>
      <c r="T881" s="495">
        <v>126394.3336</v>
      </c>
      <c r="U881" s="496"/>
      <c r="V881" s="496"/>
      <c r="W881" s="496"/>
      <c r="X881" s="496"/>
      <c r="Y881" s="496"/>
      <c r="Z881" s="496"/>
      <c r="AA881" s="496"/>
      <c r="AB881" s="496"/>
      <c r="AC881" s="496"/>
      <c r="AD881" s="496"/>
      <c r="AE881" s="496"/>
      <c r="AF881" s="496"/>
      <c r="AG881" s="496"/>
      <c r="AH881" s="496"/>
    </row>
    <row r="882" spans="1:34" s="501" customFormat="1" ht="14.1" customHeight="1">
      <c r="A882" s="427"/>
      <c r="B882" s="489" t="s">
        <v>13594</v>
      </c>
      <c r="C882" s="489" t="s">
        <v>13595</v>
      </c>
      <c r="D882" s="428" t="s">
        <v>13596</v>
      </c>
      <c r="E882" s="15"/>
      <c r="F882" s="495" t="str">
        <f ca="1">IF(ISNUMBER(_xll.BDP(D864, C882,"EQY_CONSOLIDATED="&amp;E877)),_xll.BDP(D864, C882,"EQY_CONSOLIDATED="&amp;E877), "-")</f>
        <v>-</v>
      </c>
      <c r="G882" s="495" t="s">
        <v>398</v>
      </c>
      <c r="H882" s="495" t="s">
        <v>398</v>
      </c>
      <c r="I882" s="495" t="s">
        <v>398</v>
      </c>
      <c r="J882" s="495" t="s">
        <v>398</v>
      </c>
      <c r="K882" s="495" t="s">
        <v>398</v>
      </c>
      <c r="L882" s="495" t="s">
        <v>398</v>
      </c>
      <c r="M882" s="495" t="s">
        <v>398</v>
      </c>
      <c r="N882" s="495">
        <v>9409.3142000000007</v>
      </c>
      <c r="O882" s="497"/>
      <c r="P882" s="498" t="s">
        <v>398</v>
      </c>
      <c r="Q882" s="498">
        <v>35090.714699999997</v>
      </c>
      <c r="R882" s="499">
        <v>26417.0301</v>
      </c>
      <c r="S882" s="499">
        <v>32701.550200000001</v>
      </c>
      <c r="T882" s="499">
        <v>78940.406799999997</v>
      </c>
      <c r="U882" s="500"/>
      <c r="V882" s="500"/>
      <c r="W882" s="500"/>
      <c r="X882" s="500"/>
      <c r="Y882" s="500"/>
      <c r="Z882" s="500"/>
      <c r="AA882" s="500"/>
      <c r="AB882" s="500"/>
      <c r="AC882" s="500"/>
      <c r="AD882" s="500"/>
      <c r="AE882" s="500"/>
      <c r="AF882" s="500"/>
      <c r="AG882" s="500"/>
      <c r="AH882" s="500"/>
    </row>
    <row r="883" spans="1:34" s="15" customFormat="1" ht="14.1" customHeight="1">
      <c r="A883" s="427"/>
      <c r="B883" s="489" t="s">
        <v>13597</v>
      </c>
      <c r="C883" s="489" t="s">
        <v>13598</v>
      </c>
      <c r="D883" s="428" t="s">
        <v>13599</v>
      </c>
      <c r="F883" s="495" t="str">
        <f ca="1">IF(ISNUMBER(_xll.BDP(D864, C883,"EQY_CONSOLIDATED="&amp;E877)),_xll.BDP(D864, C883,"EQY_CONSOLIDATED="&amp;E877), "-")</f>
        <v>-</v>
      </c>
      <c r="G883" s="495">
        <v>12579.130999999999</v>
      </c>
      <c r="H883" s="495">
        <v>14352.102000000001</v>
      </c>
      <c r="I883" s="495">
        <v>13509.816000000001</v>
      </c>
      <c r="J883" s="495">
        <v>12238.147999999999</v>
      </c>
      <c r="K883" s="495">
        <v>16063.627</v>
      </c>
      <c r="L883" s="495">
        <v>15889.349</v>
      </c>
      <c r="M883" s="495">
        <v>17259.043000000001</v>
      </c>
      <c r="N883" s="495">
        <v>12216.625</v>
      </c>
      <c r="O883" s="502"/>
      <c r="P883" s="495">
        <v>61450.167000000001</v>
      </c>
      <c r="Q883" s="495">
        <v>48683.88</v>
      </c>
      <c r="R883" s="495">
        <v>44961.281000000003</v>
      </c>
      <c r="S883" s="495">
        <v>52996.214999999997</v>
      </c>
      <c r="T883" s="495">
        <v>77726.073000000004</v>
      </c>
      <c r="U883" s="500"/>
      <c r="V883" s="500"/>
      <c r="W883" s="500"/>
      <c r="X883" s="500"/>
      <c r="Y883" s="500"/>
      <c r="Z883" s="500"/>
      <c r="AA883" s="500"/>
      <c r="AB883" s="500"/>
      <c r="AC883" s="500"/>
      <c r="AD883" s="500"/>
      <c r="AE883" s="500"/>
      <c r="AF883" s="500"/>
      <c r="AG883" s="500"/>
      <c r="AH883" s="500"/>
    </row>
    <row r="884" spans="1:34" s="15" customFormat="1" ht="14.1" customHeight="1">
      <c r="A884" s="427"/>
      <c r="B884" s="489" t="s">
        <v>13600</v>
      </c>
      <c r="C884" s="489" t="s">
        <v>13601</v>
      </c>
      <c r="D884" s="490" t="s">
        <v>13602</v>
      </c>
      <c r="E884" s="491"/>
      <c r="F884" s="492" t="str">
        <f ca="1">IF(ISNUMBER(_xll.BDP(D864, C884,"EQY_CONSOLIDATED="&amp;E877)),_xll.BDP(D864, C884,"EQY_CONSOLIDATED="&amp;E877), "-")</f>
        <v>-</v>
      </c>
      <c r="G884" s="492">
        <v>-1218.3539000000001</v>
      </c>
      <c r="H884" s="492">
        <v>-1528.4555</v>
      </c>
      <c r="I884" s="492">
        <v>4314.4683999999997</v>
      </c>
      <c r="J884" s="492">
        <v>2263.4625000000001</v>
      </c>
      <c r="K884" s="492">
        <v>-1741.6101000000001</v>
      </c>
      <c r="L884" s="492">
        <v>-1629.298</v>
      </c>
      <c r="M884" s="492">
        <v>2764.0747999999999</v>
      </c>
      <c r="N884" s="493">
        <v>-2807.3108000000002</v>
      </c>
      <c r="O884" s="494"/>
      <c r="P884" s="492">
        <v>1656.6291000000001</v>
      </c>
      <c r="Q884" s="492">
        <v>-13593.165300000001</v>
      </c>
      <c r="R884" s="492">
        <v>-18544.250899999999</v>
      </c>
      <c r="S884" s="492">
        <v>-20294.664799999999</v>
      </c>
      <c r="T884" s="492">
        <v>1214.3338000000001</v>
      </c>
      <c r="U884" s="496"/>
      <c r="V884" s="496"/>
      <c r="W884" s="496"/>
      <c r="X884" s="496"/>
      <c r="Y884" s="496"/>
      <c r="Z884" s="496"/>
      <c r="AA884" s="496"/>
      <c r="AB884" s="496"/>
      <c r="AC884" s="496"/>
      <c r="AD884" s="496"/>
      <c r="AE884" s="496"/>
      <c r="AF884" s="496"/>
      <c r="AG884" s="496"/>
      <c r="AH884" s="496"/>
    </row>
    <row r="885" spans="1:34" s="15" customFormat="1" ht="14.1" customHeight="1">
      <c r="A885" s="427"/>
      <c r="B885" s="489" t="s">
        <v>13603</v>
      </c>
      <c r="C885" s="489" t="s">
        <v>13604</v>
      </c>
      <c r="D885" s="428" t="s">
        <v>13605</v>
      </c>
      <c r="F885" s="495" t="str">
        <f ca="1">IF(ISNUMBER(_xll.BDP(D864, C885,"EQY_CONSOLIDATED="&amp;E877)),_xll.BDP(D864, C885,"EQY_CONSOLIDATED="&amp;E877), "-")</f>
        <v>-</v>
      </c>
      <c r="G885" s="495">
        <v>-2031.8249000000001</v>
      </c>
      <c r="H885" s="495">
        <v>-2222.2105000000001</v>
      </c>
      <c r="I885" s="495">
        <v>3809.2813999999998</v>
      </c>
      <c r="J885" s="495">
        <v>1095.6075000000001</v>
      </c>
      <c r="K885" s="495">
        <v>-2530.4621000000002</v>
      </c>
      <c r="L885" s="495">
        <v>-2663.453</v>
      </c>
      <c r="M885" s="495">
        <v>1986.0278000000001</v>
      </c>
      <c r="N885" s="495">
        <v>403.13220000000001</v>
      </c>
      <c r="O885" s="494"/>
      <c r="P885" s="495">
        <v>-2112.2799</v>
      </c>
      <c r="Q885" s="495">
        <v>-7260.3423000000003</v>
      </c>
      <c r="R885" s="495">
        <v>-19446.137900000002</v>
      </c>
      <c r="S885" s="495">
        <v>-28635.070800000001</v>
      </c>
      <c r="T885" s="495">
        <v>-8875.0331999999999</v>
      </c>
      <c r="U885" s="496"/>
      <c r="V885" s="496"/>
      <c r="W885" s="496"/>
      <c r="X885" s="496"/>
      <c r="Y885" s="496"/>
      <c r="Z885" s="496"/>
      <c r="AA885" s="496"/>
      <c r="AB885" s="496"/>
      <c r="AC885" s="496"/>
      <c r="AD885" s="496"/>
      <c r="AE885" s="496"/>
      <c r="AF885" s="496"/>
      <c r="AG885" s="496"/>
      <c r="AH885" s="496"/>
    </row>
    <row r="886" spans="1:34" s="15" customFormat="1" ht="14.1" customHeight="1">
      <c r="A886" s="427"/>
      <c r="B886" s="489" t="s">
        <v>13606</v>
      </c>
      <c r="C886" s="489" t="s">
        <v>13607</v>
      </c>
      <c r="D886" s="428" t="s">
        <v>13608</v>
      </c>
      <c r="F886" s="495" t="str">
        <f ca="1">IF(ISNUMBER(_xll.BDP(D864, C886,"EQY_CONSOLIDATED="&amp;E877)),_xll.BDP(D864, C886,"EQY_CONSOLIDATED="&amp;E877), "-")</f>
        <v>-</v>
      </c>
      <c r="G886" s="495">
        <v>-2034.7635</v>
      </c>
      <c r="H886" s="495">
        <v>-2224.9585999999999</v>
      </c>
      <c r="I886" s="495">
        <v>3806.3489</v>
      </c>
      <c r="J886" s="495">
        <v>1294.9416000000001</v>
      </c>
      <c r="K886" s="495">
        <v>-1100.4247</v>
      </c>
      <c r="L886" s="495">
        <v>-1809.4806000000001</v>
      </c>
      <c r="M886" s="495">
        <v>1982.1419000000001</v>
      </c>
      <c r="N886" s="495">
        <v>390.59649999999999</v>
      </c>
      <c r="O886" s="494"/>
      <c r="P886" s="495">
        <v>367.17809999999997</v>
      </c>
      <c r="Q886" s="495">
        <v>-7770.8683000000001</v>
      </c>
      <c r="R886" s="495">
        <v>-31723.277900000001</v>
      </c>
      <c r="S886" s="495">
        <v>-20964.844799999999</v>
      </c>
      <c r="T886" s="495">
        <v>-8606.9601999999995</v>
      </c>
      <c r="U886" s="496"/>
      <c r="V886" s="496"/>
      <c r="W886" s="496"/>
      <c r="X886" s="496"/>
      <c r="Y886" s="496"/>
      <c r="Z886" s="496"/>
      <c r="AA886" s="496"/>
      <c r="AB886" s="496"/>
      <c r="AC886" s="496"/>
      <c r="AD886" s="496"/>
      <c r="AE886" s="496"/>
      <c r="AF886" s="496"/>
      <c r="AG886" s="496"/>
      <c r="AH886" s="496"/>
    </row>
    <row r="887" spans="1:34" s="15" customFormat="1" ht="14.1" customHeight="1">
      <c r="A887" s="427"/>
      <c r="B887" s="489" t="s">
        <v>13609</v>
      </c>
      <c r="C887" s="489" t="s">
        <v>13610</v>
      </c>
      <c r="D887" s="490" t="s">
        <v>13611</v>
      </c>
      <c r="E887" s="491"/>
      <c r="F887" s="492" t="str">
        <f ca="1">IF(ISNUMBER(_xll.BDP(D864, C887,"EQY_CONSOLIDATED="&amp;E877)),_xll.BDP(D864, C887,"EQY_CONSOLIDATED="&amp;E877), "-")</f>
        <v>-</v>
      </c>
      <c r="G887" s="492">
        <v>-2034.7635</v>
      </c>
      <c r="H887" s="492">
        <v>-2224.9585999999999</v>
      </c>
      <c r="I887" s="492">
        <v>3806.3489</v>
      </c>
      <c r="J887" s="492">
        <v>1294.9416000000001</v>
      </c>
      <c r="K887" s="492">
        <v>-1100.4247</v>
      </c>
      <c r="L887" s="492">
        <v>-1809.4806000000001</v>
      </c>
      <c r="M887" s="492">
        <v>1982.1419000000001</v>
      </c>
      <c r="N887" s="493">
        <v>390.59649999999999</v>
      </c>
      <c r="O887" s="503"/>
      <c r="P887" s="492">
        <v>367.17809999999997</v>
      </c>
      <c r="Q887" s="492">
        <v>-7770.8683000000001</v>
      </c>
      <c r="R887" s="492">
        <v>-31723.277900000001</v>
      </c>
      <c r="S887" s="492">
        <v>-20964.844799999999</v>
      </c>
      <c r="T887" s="492">
        <v>-8606.9601999999995</v>
      </c>
      <c r="U887" s="496"/>
      <c r="V887" s="496"/>
      <c r="W887" s="496"/>
      <c r="X887" s="496"/>
      <c r="Y887" s="496"/>
      <c r="Z887" s="496"/>
      <c r="AA887" s="496"/>
      <c r="AB887" s="496"/>
      <c r="AC887" s="496"/>
      <c r="AD887" s="496"/>
      <c r="AE887" s="496"/>
      <c r="AF887" s="496"/>
      <c r="AG887" s="496"/>
      <c r="AH887" s="496"/>
    </row>
    <row r="888" spans="1:34" s="15" customFormat="1" ht="14.1" customHeight="1">
      <c r="A888" s="427"/>
      <c r="B888" s="489" t="s">
        <v>13612</v>
      </c>
      <c r="C888" s="504" t="s">
        <v>13613</v>
      </c>
      <c r="D888" s="490" t="s">
        <v>13612</v>
      </c>
      <c r="E888" s="491"/>
      <c r="F888" s="492" t="str">
        <f ca="1">IF(ISNUMBER(_xll.BDP(D864, C888,"EQY_CONSOLIDATED="&amp;E877)),_xll.BDP(D864, C888,"EQY_CONSOLIDATED="&amp;E877), "-")</f>
        <v>-</v>
      </c>
      <c r="G888" s="492">
        <v>-845.78099999999995</v>
      </c>
      <c r="H888" s="492">
        <v>-1210.4031</v>
      </c>
      <c r="I888" s="492">
        <v>4555.8878000000004</v>
      </c>
      <c r="J888" s="492">
        <v>2516.0754999999999</v>
      </c>
      <c r="K888" s="492">
        <v>-1286.8058000000001</v>
      </c>
      <c r="L888" s="492">
        <v>-1048.8579</v>
      </c>
      <c r="M888" s="492">
        <v>3644.7021</v>
      </c>
      <c r="N888" s="493">
        <v>-1869.5345</v>
      </c>
      <c r="O888" s="503"/>
      <c r="P888" s="492">
        <v>3825.1138000000001</v>
      </c>
      <c r="Q888" s="492">
        <v>-9745.7237999999998</v>
      </c>
      <c r="R888" s="492">
        <v>-14593.5401</v>
      </c>
      <c r="S888" s="492">
        <v>-17461.264800000001</v>
      </c>
      <c r="T888" s="492">
        <v>4776.3575000000001</v>
      </c>
      <c r="U888" s="496"/>
      <c r="V888" s="496"/>
      <c r="W888" s="496"/>
      <c r="X888" s="496"/>
      <c r="Y888" s="496"/>
      <c r="Z888" s="496"/>
      <c r="AA888" s="496"/>
      <c r="AB888" s="496"/>
      <c r="AC888" s="496"/>
      <c r="AD888" s="496"/>
      <c r="AE888" s="496"/>
      <c r="AF888" s="496"/>
      <c r="AG888" s="496"/>
      <c r="AH888" s="496"/>
    </row>
    <row r="889" spans="1:34" s="15" customFormat="1" ht="14.1" customHeight="1">
      <c r="A889" s="427"/>
      <c r="B889" s="489" t="s">
        <v>13614</v>
      </c>
      <c r="C889" s="489" t="s">
        <v>13615</v>
      </c>
      <c r="D889" s="428" t="s">
        <v>13616</v>
      </c>
      <c r="F889" s="495" t="str">
        <f ca="1">IF(ISNUMBER(_xll.BDP(D864, C889,"EQY_CONSOLIDATED="&amp;E877)),_xll.BDP(D864, C889,"EQY_CONSOLIDATED="&amp;E877), "-")</f>
        <v>-</v>
      </c>
      <c r="G889" s="495">
        <v>-316.57549999999998</v>
      </c>
      <c r="H889" s="495">
        <v>-346</v>
      </c>
      <c r="I889" s="495">
        <v>592</v>
      </c>
      <c r="J889" s="495">
        <v>202.51429999999999</v>
      </c>
      <c r="K889" s="495">
        <v>-172.2972</v>
      </c>
      <c r="L889" s="495">
        <v>-280.85669999999999</v>
      </c>
      <c r="M889" s="495">
        <v>308</v>
      </c>
      <c r="N889" s="495">
        <v>-500.0625</v>
      </c>
      <c r="O889" s="502"/>
      <c r="P889" s="495">
        <v>57.3536</v>
      </c>
      <c r="Q889" s="495">
        <v>-1802.172</v>
      </c>
      <c r="R889" s="495">
        <v>-4507.5648000000001</v>
      </c>
      <c r="S889" s="495">
        <v>-1992.0706</v>
      </c>
      <c r="T889" s="495">
        <v>-125.74290000000001</v>
      </c>
      <c r="U889" s="500"/>
      <c r="V889" s="500"/>
      <c r="W889" s="500"/>
      <c r="X889" s="500"/>
      <c r="Y889" s="500"/>
      <c r="Z889" s="500"/>
      <c r="AA889" s="500"/>
      <c r="AB889" s="500"/>
      <c r="AC889" s="500"/>
      <c r="AD889" s="500"/>
      <c r="AE889" s="500"/>
      <c r="AF889" s="500"/>
      <c r="AG889" s="500"/>
      <c r="AH889" s="500"/>
    </row>
    <row r="890" spans="1:34" s="15" customFormat="1" ht="14.1" customHeight="1">
      <c r="A890" s="427"/>
      <c r="B890" s="489" t="s">
        <v>13617</v>
      </c>
      <c r="C890" s="489" t="s">
        <v>13618</v>
      </c>
      <c r="D890" s="428" t="s">
        <v>13619</v>
      </c>
      <c r="F890" s="495" t="str">
        <f ca="1">IF(ISNUMBER(_xll.BDP(D864, C890,"EQY_CONSOLIDATED="&amp;E877)),_xll.BDP(D864, C890,"EQY_CONSOLIDATED="&amp;E877), "-")</f>
        <v>-</v>
      </c>
      <c r="G890" s="495">
        <v>-316</v>
      </c>
      <c r="H890" s="495">
        <v>-346</v>
      </c>
      <c r="I890" s="495">
        <v>592</v>
      </c>
      <c r="J890" s="495">
        <v>201.0068</v>
      </c>
      <c r="K890" s="495">
        <v>-171</v>
      </c>
      <c r="L890" s="495">
        <v>-281</v>
      </c>
      <c r="M890" s="495">
        <v>308</v>
      </c>
      <c r="N890" s="495">
        <v>60.980400000000003</v>
      </c>
      <c r="O890" s="502"/>
      <c r="P890" s="495">
        <v>57</v>
      </c>
      <c r="Q890" s="495">
        <v>-1208</v>
      </c>
      <c r="R890" s="495">
        <v>-4933</v>
      </c>
      <c r="S890" s="495">
        <v>-3260</v>
      </c>
      <c r="T890" s="495">
        <v>-1329</v>
      </c>
      <c r="U890" s="500"/>
      <c r="V890" s="500"/>
      <c r="W890" s="500"/>
      <c r="X890" s="500"/>
      <c r="Y890" s="500"/>
      <c r="Z890" s="500"/>
      <c r="AA890" s="500"/>
      <c r="AB890" s="500"/>
      <c r="AC890" s="500"/>
      <c r="AD890" s="500"/>
      <c r="AE890" s="500"/>
      <c r="AF890" s="500"/>
      <c r="AG890" s="500"/>
      <c r="AH890" s="500"/>
    </row>
    <row r="891" spans="1:34" s="15" customFormat="1" ht="14.1" customHeight="1">
      <c r="A891" s="427"/>
      <c r="B891" s="489" t="s">
        <v>13620</v>
      </c>
      <c r="C891" s="489" t="s">
        <v>13621</v>
      </c>
      <c r="D891" s="428" t="s">
        <v>13622</v>
      </c>
      <c r="F891" s="495" t="str">
        <f ca="1">IF(ISNUMBER(_xll.BDP(D864, C891,"EQY_CONSOLIDATED="&amp;E877)),_xll.BDP(D864, C891,"EQY_CONSOLIDATED="&amp;E877), "-")</f>
        <v>-</v>
      </c>
      <c r="G891" s="495">
        <v>-316.57549999999998</v>
      </c>
      <c r="H891" s="495">
        <v>-346</v>
      </c>
      <c r="I891" s="495">
        <v>592</v>
      </c>
      <c r="J891" s="495">
        <v>202.51429999999999</v>
      </c>
      <c r="K891" s="495">
        <v>-172.2972</v>
      </c>
      <c r="L891" s="495">
        <v>-280.85669999999999</v>
      </c>
      <c r="M891" s="495">
        <v>307</v>
      </c>
      <c r="N891" s="495">
        <v>-500.0625</v>
      </c>
      <c r="O891" s="502"/>
      <c r="P891" s="495">
        <v>57.3536</v>
      </c>
      <c r="Q891" s="495">
        <v>-1802.172</v>
      </c>
      <c r="R891" s="495">
        <v>-4507.5648000000001</v>
      </c>
      <c r="S891" s="495">
        <v>-1992.0706</v>
      </c>
      <c r="T891" s="495">
        <v>-125.74290000000001</v>
      </c>
      <c r="U891" s="500"/>
      <c r="V891" s="500"/>
      <c r="W891" s="500"/>
      <c r="X891" s="500"/>
      <c r="Y891" s="500"/>
      <c r="Z891" s="500"/>
      <c r="AA891" s="500"/>
      <c r="AB891" s="500"/>
      <c r="AC891" s="500"/>
      <c r="AD891" s="500"/>
      <c r="AE891" s="500"/>
      <c r="AF891" s="500"/>
      <c r="AG891" s="500"/>
      <c r="AH891" s="500"/>
    </row>
    <row r="892" spans="1:34" s="15" customFormat="1" ht="14.1" customHeight="1">
      <c r="A892" s="427"/>
      <c r="B892" s="489" t="s">
        <v>13623</v>
      </c>
      <c r="C892" s="489" t="s">
        <v>13624</v>
      </c>
      <c r="D892" s="428" t="s">
        <v>13625</v>
      </c>
      <c r="F892" s="495" t="str">
        <f ca="1">IF(ISNUMBER(_xll.BDP(D864, C892,"EQY_CONSOLIDATED="&amp;E877)),_xll.BDP(D864, C892,"EQY_CONSOLIDATED="&amp;E877), "-")</f>
        <v>-</v>
      </c>
      <c r="G892" s="495">
        <v>-316</v>
      </c>
      <c r="H892" s="495">
        <v>-346</v>
      </c>
      <c r="I892" s="495">
        <v>592</v>
      </c>
      <c r="J892" s="495">
        <v>201.0068</v>
      </c>
      <c r="K892" s="495">
        <v>-171</v>
      </c>
      <c r="L892" s="495">
        <v>-281</v>
      </c>
      <c r="M892" s="495">
        <v>307</v>
      </c>
      <c r="N892" s="495">
        <v>60.980400000000003</v>
      </c>
      <c r="O892" s="502"/>
      <c r="P892" s="495">
        <v>57</v>
      </c>
      <c r="Q892" s="495">
        <v>-1208</v>
      </c>
      <c r="R892" s="495">
        <v>-4933</v>
      </c>
      <c r="S892" s="495">
        <v>-3260</v>
      </c>
      <c r="T892" s="495">
        <v>-1329</v>
      </c>
      <c r="U892" s="500"/>
      <c r="V892" s="500"/>
      <c r="W892" s="500"/>
      <c r="X892" s="500"/>
      <c r="Y892" s="500"/>
      <c r="Z892" s="500"/>
      <c r="AA892" s="500"/>
      <c r="AB892" s="500"/>
      <c r="AC892" s="500"/>
      <c r="AD892" s="500"/>
      <c r="AE892" s="500"/>
      <c r="AF892" s="500"/>
      <c r="AG892" s="500"/>
      <c r="AH892" s="500"/>
    </row>
    <row r="893" spans="1:34" s="15" customFormat="1" ht="14.1" customHeight="1">
      <c r="A893" s="427"/>
      <c r="F893" s="464"/>
      <c r="G893" s="464"/>
      <c r="H893" s="464"/>
      <c r="I893" s="464"/>
      <c r="J893" s="464"/>
      <c r="K893" s="464"/>
      <c r="L893" s="464"/>
      <c r="M893" s="464"/>
      <c r="N893" s="464"/>
    </row>
    <row r="894" spans="1:34" s="15" customFormat="1" ht="14.1" customHeight="1">
      <c r="A894" s="427"/>
      <c r="F894" s="464"/>
      <c r="G894" s="505"/>
      <c r="H894" s="506"/>
      <c r="I894" s="506"/>
      <c r="J894" s="464"/>
      <c r="K894" s="464"/>
      <c r="L894" s="464"/>
      <c r="M894" s="464"/>
      <c r="N894" s="464"/>
      <c r="P894" s="507"/>
    </row>
    <row r="895" spans="1:34" s="15" customFormat="1" ht="14.1" customHeight="1">
      <c r="A895" s="427"/>
      <c r="D895" s="484" t="s">
        <v>13626</v>
      </c>
      <c r="E895" s="485"/>
      <c r="F895" s="486" t="s">
        <v>13627</v>
      </c>
      <c r="G895" s="487" t="e">
        <v>#NAME?</v>
      </c>
      <c r="H895" s="486" t="s">
        <v>13575</v>
      </c>
      <c r="I895" s="486" t="s">
        <v>13576</v>
      </c>
      <c r="J895" s="486" t="s">
        <v>13577</v>
      </c>
      <c r="K895" s="486" t="s">
        <v>13578</v>
      </c>
      <c r="L895" s="486" t="s">
        <v>13579</v>
      </c>
      <c r="M895" s="486" t="s">
        <v>13580</v>
      </c>
      <c r="N895" s="486" t="s">
        <v>13581</v>
      </c>
      <c r="O895" s="488"/>
      <c r="P895" s="487" t="e">
        <v>#NAME?</v>
      </c>
      <c r="Q895" s="486" t="s">
        <v>13587</v>
      </c>
      <c r="R895" s="486" t="s">
        <v>13588</v>
      </c>
      <c r="S895" s="486" t="s">
        <v>13589</v>
      </c>
      <c r="T895" s="486" t="s">
        <v>13590</v>
      </c>
      <c r="U895" s="488"/>
      <c r="V895" s="488"/>
      <c r="W895" s="488"/>
      <c r="X895" s="488"/>
      <c r="Y895" s="488"/>
      <c r="Z895" s="488"/>
      <c r="AA895" s="488"/>
      <c r="AB895" s="488"/>
      <c r="AC895" s="488"/>
      <c r="AD895" s="488"/>
      <c r="AE895" s="488"/>
      <c r="AF895" s="488"/>
      <c r="AG895" s="488"/>
      <c r="AH895" s="488"/>
    </row>
    <row r="896" spans="1:34" s="15" customFormat="1" ht="14.1" customHeight="1">
      <c r="A896" s="427"/>
      <c r="B896" s="489" t="s">
        <v>13628</v>
      </c>
      <c r="D896" s="428" t="s">
        <v>13629</v>
      </c>
      <c r="F896" s="495">
        <f>G896</f>
        <v>13114.660099999999</v>
      </c>
      <c r="G896" s="495">
        <v>13114.660099999999</v>
      </c>
      <c r="H896" s="495">
        <v>12895.170099999999</v>
      </c>
      <c r="I896" s="495">
        <v>23945.233</v>
      </c>
      <c r="J896" s="495">
        <v>15980.504999999999</v>
      </c>
      <c r="K896" s="495">
        <v>11729.796</v>
      </c>
      <c r="L896" s="495">
        <v>16888.084999999999</v>
      </c>
      <c r="M896" s="495">
        <v>18070.804599999999</v>
      </c>
      <c r="N896" s="495">
        <v>15077.047</v>
      </c>
      <c r="O896" s="508"/>
      <c r="P896" s="495">
        <v>15980.504999999999</v>
      </c>
      <c r="Q896" s="495">
        <v>15077.047</v>
      </c>
      <c r="R896" s="495">
        <v>15099.290999999999</v>
      </c>
      <c r="S896" s="495">
        <v>21453.852999999999</v>
      </c>
      <c r="T896" s="495">
        <v>42733.169000000002</v>
      </c>
      <c r="U896" s="496"/>
      <c r="V896" s="496"/>
      <c r="W896" s="496"/>
      <c r="X896" s="496"/>
      <c r="Y896" s="496"/>
      <c r="Z896" s="496"/>
      <c r="AA896" s="496"/>
      <c r="AB896" s="496"/>
      <c r="AC896" s="496"/>
      <c r="AD896" s="496"/>
      <c r="AE896" s="496"/>
      <c r="AF896" s="496"/>
      <c r="AG896" s="496"/>
      <c r="AH896" s="496"/>
    </row>
    <row r="897" spans="1:34" s="15" customFormat="1" ht="14.1" customHeight="1">
      <c r="A897" s="427"/>
      <c r="B897" s="489" t="s">
        <v>13630</v>
      </c>
      <c r="C897" s="465"/>
      <c r="D897" s="428" t="s">
        <v>13631</v>
      </c>
      <c r="F897" s="495">
        <f t="shared" ref="F897:F910" si="34">G897</f>
        <v>242035.33679999999</v>
      </c>
      <c r="G897" s="495">
        <v>242035.33679999999</v>
      </c>
      <c r="H897" s="495">
        <v>239753.39069999999</v>
      </c>
      <c r="I897" s="495">
        <v>199114.21479999999</v>
      </c>
      <c r="J897" s="495">
        <v>201508.16380000001</v>
      </c>
      <c r="K897" s="495">
        <v>201458.3382</v>
      </c>
      <c r="L897" s="495">
        <v>202274.78589999999</v>
      </c>
      <c r="M897" s="495">
        <v>203595.3486</v>
      </c>
      <c r="N897" s="495">
        <v>183823.3126</v>
      </c>
      <c r="O897" s="508"/>
      <c r="P897" s="495">
        <v>201508.16380000001</v>
      </c>
      <c r="Q897" s="495">
        <v>183823.3126</v>
      </c>
      <c r="R897" s="495">
        <v>167277.9895</v>
      </c>
      <c r="S897" s="495">
        <v>185216.66680000001</v>
      </c>
      <c r="T897" s="495">
        <v>188342.2812</v>
      </c>
      <c r="U897" s="496"/>
      <c r="V897" s="496"/>
      <c r="W897" s="496"/>
      <c r="X897" s="496"/>
      <c r="Y897" s="496"/>
      <c r="Z897" s="496"/>
      <c r="AA897" s="496"/>
      <c r="AB897" s="496"/>
      <c r="AC897" s="496"/>
      <c r="AD897" s="496"/>
      <c r="AE897" s="496"/>
      <c r="AF897" s="496"/>
      <c r="AG897" s="496"/>
      <c r="AH897" s="496"/>
    </row>
    <row r="898" spans="1:34" s="15" customFormat="1" ht="14.1" customHeight="1">
      <c r="A898" s="427"/>
      <c r="B898" s="489" t="s">
        <v>13632</v>
      </c>
      <c r="C898" s="465"/>
      <c r="D898" s="428" t="s">
        <v>13633</v>
      </c>
      <c r="F898" s="495">
        <f t="shared" si="34"/>
        <v>255149.99679999999</v>
      </c>
      <c r="G898" s="495">
        <v>255149.99679999999</v>
      </c>
      <c r="H898" s="495">
        <v>252648.56080000001</v>
      </c>
      <c r="I898" s="495">
        <v>223059.44779999999</v>
      </c>
      <c r="J898" s="495">
        <v>217488.66880000001</v>
      </c>
      <c r="K898" s="495">
        <v>213188.1342</v>
      </c>
      <c r="L898" s="495">
        <v>219162.87090000001</v>
      </c>
      <c r="M898" s="495">
        <v>221666.1532</v>
      </c>
      <c r="N898" s="495">
        <v>198900.3596</v>
      </c>
      <c r="O898" s="508"/>
      <c r="P898" s="495">
        <v>217488.66880000001</v>
      </c>
      <c r="Q898" s="495">
        <v>198900.3596</v>
      </c>
      <c r="R898" s="495">
        <v>182377.28049999999</v>
      </c>
      <c r="S898" s="495">
        <v>206670.51980000001</v>
      </c>
      <c r="T898" s="495">
        <v>231075.45019999999</v>
      </c>
      <c r="U898" s="496"/>
      <c r="V898" s="496"/>
      <c r="W898" s="496"/>
      <c r="X898" s="496"/>
      <c r="Y898" s="496"/>
      <c r="Z898" s="496"/>
      <c r="AA898" s="496"/>
      <c r="AB898" s="496"/>
      <c r="AC898" s="496"/>
      <c r="AD898" s="496"/>
      <c r="AE898" s="496"/>
      <c r="AF898" s="496"/>
      <c r="AG898" s="496"/>
      <c r="AH898" s="496"/>
    </row>
    <row r="899" spans="1:34" s="15" customFormat="1" ht="14.1" customHeight="1">
      <c r="A899" s="427"/>
      <c r="B899" s="489" t="s">
        <v>13634</v>
      </c>
      <c r="C899" s="465"/>
      <c r="D899" s="428" t="s">
        <v>13635</v>
      </c>
      <c r="F899" s="495">
        <f t="shared" si="34"/>
        <v>140200.7089</v>
      </c>
      <c r="G899" s="495">
        <v>140200.7089</v>
      </c>
      <c r="H899" s="495">
        <v>135662.73389999999</v>
      </c>
      <c r="I899" s="495">
        <v>103681.2643</v>
      </c>
      <c r="J899" s="495">
        <v>101941.7977</v>
      </c>
      <c r="K899" s="495">
        <v>69913.518299999996</v>
      </c>
      <c r="L899" s="495">
        <v>59791.351900000001</v>
      </c>
      <c r="M899" s="495">
        <v>61798.121599999999</v>
      </c>
      <c r="N899" s="495">
        <v>60936.187400000003</v>
      </c>
      <c r="O899" s="508"/>
      <c r="P899" s="495">
        <v>101941.7977</v>
      </c>
      <c r="Q899" s="495">
        <v>60936.187400000003</v>
      </c>
      <c r="R899" s="495">
        <v>56930.618999999999</v>
      </c>
      <c r="S899" s="495">
        <v>48051.27</v>
      </c>
      <c r="T899" s="495">
        <v>35212.413999999997</v>
      </c>
      <c r="U899" s="496"/>
      <c r="V899" s="496"/>
      <c r="W899" s="496"/>
      <c r="X899" s="496"/>
      <c r="Y899" s="496"/>
      <c r="Z899" s="496"/>
      <c r="AA899" s="496"/>
      <c r="AB899" s="496"/>
      <c r="AC899" s="496"/>
      <c r="AD899" s="496"/>
      <c r="AE899" s="496"/>
      <c r="AF899" s="496"/>
      <c r="AG899" s="496"/>
      <c r="AH899" s="496"/>
    </row>
    <row r="900" spans="1:34" s="15" customFormat="1" ht="14.1" customHeight="1">
      <c r="A900" s="427"/>
      <c r="B900" s="489" t="s">
        <v>13636</v>
      </c>
      <c r="C900" s="465"/>
      <c r="D900" s="428" t="s">
        <v>13637</v>
      </c>
      <c r="F900" s="495">
        <f t="shared" si="34"/>
        <v>15554.4936</v>
      </c>
      <c r="G900" s="495">
        <v>15554.4936</v>
      </c>
      <c r="H900" s="495">
        <v>15614.059800000001</v>
      </c>
      <c r="I900" s="495">
        <v>15842.178900000001</v>
      </c>
      <c r="J900" s="495">
        <v>15840.7799</v>
      </c>
      <c r="K900" s="495">
        <v>47642.6466</v>
      </c>
      <c r="L900" s="495">
        <v>62674.293299999998</v>
      </c>
      <c r="M900" s="495">
        <v>61372.928599999999</v>
      </c>
      <c r="N900" s="495">
        <v>41494.591</v>
      </c>
      <c r="O900" s="508"/>
      <c r="P900" s="495">
        <v>15840.7799</v>
      </c>
      <c r="Q900" s="495">
        <v>41494.591</v>
      </c>
      <c r="R900" s="495">
        <v>20060</v>
      </c>
      <c r="S900" s="495">
        <v>16686.66</v>
      </c>
      <c r="T900" s="495">
        <v>33020</v>
      </c>
      <c r="U900" s="496"/>
      <c r="V900" s="496"/>
      <c r="W900" s="496"/>
      <c r="X900" s="496"/>
      <c r="Y900" s="496"/>
      <c r="Z900" s="496"/>
      <c r="AA900" s="496"/>
      <c r="AB900" s="496"/>
      <c r="AC900" s="496"/>
      <c r="AD900" s="496"/>
      <c r="AE900" s="496"/>
      <c r="AF900" s="496"/>
      <c r="AG900" s="496"/>
      <c r="AH900" s="496"/>
    </row>
    <row r="901" spans="1:34" s="15" customFormat="1" ht="14.1" customHeight="1">
      <c r="A901" s="427"/>
      <c r="B901" s="489" t="s">
        <v>13638</v>
      </c>
      <c r="C901" s="465"/>
      <c r="D901" s="428" t="s">
        <v>13639</v>
      </c>
      <c r="F901" s="495">
        <f t="shared" si="34"/>
        <v>155755.20250000001</v>
      </c>
      <c r="G901" s="495">
        <v>155755.20250000001</v>
      </c>
      <c r="H901" s="495">
        <v>151276.79370000001</v>
      </c>
      <c r="I901" s="495">
        <v>119523.44319999999</v>
      </c>
      <c r="J901" s="495">
        <v>117782.5776</v>
      </c>
      <c r="K901" s="495">
        <v>117556.1649</v>
      </c>
      <c r="L901" s="495">
        <v>122465.64509999999</v>
      </c>
      <c r="M901" s="495">
        <v>123171.05009999999</v>
      </c>
      <c r="N901" s="495">
        <v>102430.7784</v>
      </c>
      <c r="O901" s="508"/>
      <c r="P901" s="495">
        <v>117782.5776</v>
      </c>
      <c r="Q901" s="495">
        <v>102430.7784</v>
      </c>
      <c r="R901" s="495">
        <v>76990.619000000006</v>
      </c>
      <c r="S901" s="495">
        <v>64737.93</v>
      </c>
      <c r="T901" s="495">
        <v>68232.414000000004</v>
      </c>
      <c r="U901" s="496"/>
      <c r="V901" s="496"/>
      <c r="W901" s="496"/>
      <c r="X901" s="496"/>
      <c r="Y901" s="496"/>
      <c r="Z901" s="496"/>
      <c r="AA901" s="496"/>
      <c r="AB901" s="496"/>
      <c r="AC901" s="496"/>
      <c r="AD901" s="496"/>
      <c r="AE901" s="496"/>
      <c r="AF901" s="496"/>
      <c r="AG901" s="496"/>
      <c r="AH901" s="496"/>
    </row>
    <row r="902" spans="1:34" s="15" customFormat="1" ht="14.1" customHeight="1">
      <c r="A902" s="427"/>
      <c r="B902" s="489" t="s">
        <v>13640</v>
      </c>
      <c r="C902" s="465"/>
      <c r="D902" s="490" t="s">
        <v>13641</v>
      </c>
      <c r="E902" s="491"/>
      <c r="F902" s="492">
        <f t="shared" si="34"/>
        <v>99394.793999999994</v>
      </c>
      <c r="G902" s="492">
        <v>99394.793999999994</v>
      </c>
      <c r="H902" s="492">
        <v>101371.766</v>
      </c>
      <c r="I902" s="492">
        <v>103536.005</v>
      </c>
      <c r="J902" s="492">
        <v>99706.09</v>
      </c>
      <c r="K902" s="492">
        <v>95631.971000000005</v>
      </c>
      <c r="L902" s="492">
        <v>96697.225000000006</v>
      </c>
      <c r="M902" s="492">
        <v>98495.100999999995</v>
      </c>
      <c r="N902" s="493">
        <v>96469.581000000006</v>
      </c>
      <c r="O902" s="508"/>
      <c r="P902" s="492">
        <v>99706.09</v>
      </c>
      <c r="Q902" s="492">
        <v>96469.581000000006</v>
      </c>
      <c r="R902" s="492">
        <v>105386.662</v>
      </c>
      <c r="S902" s="492">
        <v>141932.58900000001</v>
      </c>
      <c r="T902" s="492">
        <v>162843.03700000001</v>
      </c>
      <c r="U902" s="496"/>
      <c r="V902" s="496"/>
      <c r="W902" s="496"/>
      <c r="X902" s="496"/>
      <c r="Y902" s="496"/>
      <c r="Z902" s="496"/>
      <c r="AA902" s="496"/>
      <c r="AB902" s="496"/>
      <c r="AC902" s="496"/>
      <c r="AD902" s="496"/>
      <c r="AE902" s="496"/>
      <c r="AF902" s="496"/>
      <c r="AG902" s="496"/>
      <c r="AH902" s="496"/>
    </row>
    <row r="903" spans="1:34" s="15" customFormat="1" ht="14.1" customHeight="1">
      <c r="A903" s="427"/>
      <c r="B903" s="489" t="s">
        <v>13642</v>
      </c>
      <c r="C903" s="465"/>
      <c r="D903" s="428" t="s">
        <v>13643</v>
      </c>
      <c r="F903" s="495">
        <f t="shared" si="34"/>
        <v>6.4337</v>
      </c>
      <c r="G903" s="495">
        <v>6.4337</v>
      </c>
      <c r="H903" s="495">
        <v>6.4329999999999998</v>
      </c>
      <c r="I903" s="495">
        <v>6.4329999999999998</v>
      </c>
      <c r="J903" s="495">
        <v>6.4329999999999998</v>
      </c>
      <c r="K903" s="495">
        <v>6.4329999999999998</v>
      </c>
      <c r="L903" s="495">
        <v>6.4320000000000004</v>
      </c>
      <c r="M903" s="495">
        <v>6.4317000000000002</v>
      </c>
      <c r="N903" s="495">
        <v>6.4317000000000002</v>
      </c>
      <c r="O903" s="508"/>
      <c r="P903" s="495">
        <v>6.4329999999999998</v>
      </c>
      <c r="Q903" s="495">
        <v>6.4317000000000002</v>
      </c>
      <c r="R903" s="495">
        <v>6.431</v>
      </c>
      <c r="S903" s="495">
        <v>6.431</v>
      </c>
      <c r="T903" s="495">
        <v>6.4309000000000003</v>
      </c>
      <c r="U903" s="509"/>
      <c r="V903" s="509"/>
      <c r="W903" s="509"/>
      <c r="X903" s="509"/>
      <c r="Y903" s="509"/>
      <c r="Z903" s="509"/>
      <c r="AA903" s="509"/>
      <c r="AB903" s="509"/>
      <c r="AC903" s="509"/>
      <c r="AD903" s="509"/>
      <c r="AE903" s="509"/>
      <c r="AF903" s="509"/>
      <c r="AG903" s="509"/>
      <c r="AH903" s="509"/>
    </row>
    <row r="904" spans="1:34" s="501" customFormat="1" ht="14.1" customHeight="1">
      <c r="A904" s="427"/>
      <c r="B904" s="489" t="s">
        <v>13644</v>
      </c>
      <c r="C904" s="465"/>
      <c r="D904" s="428" t="s">
        <v>13645</v>
      </c>
      <c r="E904" s="15"/>
      <c r="F904" s="495">
        <f t="shared" si="34"/>
        <v>15449.0947</v>
      </c>
      <c r="G904" s="495">
        <v>15449.0947</v>
      </c>
      <c r="H904" s="495">
        <v>15758.093199999999</v>
      </c>
      <c r="I904" s="495">
        <v>16094.521000000001</v>
      </c>
      <c r="J904" s="495">
        <v>15499.166300000001</v>
      </c>
      <c r="K904" s="495">
        <v>14865.850399999999</v>
      </c>
      <c r="L904" s="495">
        <v>15033.7796</v>
      </c>
      <c r="M904" s="495">
        <v>15314.014499999999</v>
      </c>
      <c r="N904" s="495">
        <v>14999.0867</v>
      </c>
      <c r="O904" s="508"/>
      <c r="P904" s="495">
        <v>15499.166300000001</v>
      </c>
      <c r="Q904" s="495">
        <v>14999.0867</v>
      </c>
      <c r="R904" s="495">
        <v>16387.1702</v>
      </c>
      <c r="S904" s="495">
        <v>22069.903900000001</v>
      </c>
      <c r="T904" s="495">
        <v>25321.9787</v>
      </c>
      <c r="U904" s="500"/>
      <c r="V904" s="500"/>
      <c r="W904" s="500"/>
      <c r="X904" s="500"/>
      <c r="Y904" s="500"/>
      <c r="Z904" s="500"/>
      <c r="AA904" s="500"/>
      <c r="AB904" s="500"/>
      <c r="AC904" s="500"/>
      <c r="AD904" s="500"/>
      <c r="AE904" s="500"/>
      <c r="AF904" s="500"/>
      <c r="AG904" s="500"/>
      <c r="AH904" s="500"/>
    </row>
    <row r="905" spans="1:34" s="501" customFormat="1" ht="14.1" customHeight="1">
      <c r="A905" s="427"/>
      <c r="B905" s="489" t="s">
        <v>13646</v>
      </c>
      <c r="C905" s="465"/>
      <c r="D905" s="428" t="s">
        <v>13647</v>
      </c>
      <c r="E905" s="15"/>
      <c r="F905" s="495">
        <f t="shared" si="34"/>
        <v>15213.9782</v>
      </c>
      <c r="G905" s="495">
        <v>15213.9782</v>
      </c>
      <c r="H905" s="495">
        <v>15572.650799999999</v>
      </c>
      <c r="I905" s="495">
        <v>15970.6453</v>
      </c>
      <c r="J905" s="495">
        <v>15368.49</v>
      </c>
      <c r="K905" s="495">
        <v>14733.262000000001</v>
      </c>
      <c r="L905" s="495">
        <v>14867.5921</v>
      </c>
      <c r="M905" s="495">
        <v>15097.3037</v>
      </c>
      <c r="N905" s="495">
        <v>14737.9776</v>
      </c>
      <c r="O905" s="508"/>
      <c r="P905" s="495">
        <v>15368.49</v>
      </c>
      <c r="Q905" s="495">
        <v>14737.9776</v>
      </c>
      <c r="R905" s="495">
        <v>15267.5396</v>
      </c>
      <c r="S905" s="495">
        <v>21510.550299999999</v>
      </c>
      <c r="T905" s="495">
        <v>24707.0821</v>
      </c>
      <c r="U905" s="500"/>
      <c r="V905" s="500"/>
      <c r="W905" s="500"/>
      <c r="X905" s="500"/>
      <c r="Y905" s="500"/>
      <c r="Z905" s="500"/>
      <c r="AA905" s="500"/>
      <c r="AB905" s="500"/>
      <c r="AC905" s="500"/>
      <c r="AD905" s="500"/>
      <c r="AE905" s="500"/>
      <c r="AF905" s="500"/>
      <c r="AG905" s="500"/>
      <c r="AH905" s="500"/>
    </row>
    <row r="906" spans="1:34" s="501" customFormat="1" ht="14.1" customHeight="1">
      <c r="A906" s="427"/>
      <c r="B906" s="489" t="s">
        <v>13648</v>
      </c>
      <c r="C906" s="465"/>
      <c r="D906" s="428" t="s">
        <v>13649</v>
      </c>
      <c r="E906" s="15"/>
      <c r="F906" s="495">
        <f t="shared" si="34"/>
        <v>38.955399999999997</v>
      </c>
      <c r="G906" s="495">
        <v>38.955399999999997</v>
      </c>
      <c r="H906" s="495">
        <v>40.123600000000003</v>
      </c>
      <c r="I906" s="495">
        <v>46.4163</v>
      </c>
      <c r="J906" s="495">
        <v>45.844299999999997</v>
      </c>
      <c r="K906" s="495">
        <v>44.857999999999997</v>
      </c>
      <c r="L906" s="495">
        <v>44.121200000000002</v>
      </c>
      <c r="M906" s="495">
        <v>44.433999999999997</v>
      </c>
      <c r="N906" s="495">
        <v>48.5015</v>
      </c>
      <c r="O906" s="508"/>
      <c r="P906" s="495">
        <v>45.844299999999997</v>
      </c>
      <c r="Q906" s="495">
        <v>48.5015</v>
      </c>
      <c r="R906" s="495">
        <v>57.784999999999997</v>
      </c>
      <c r="S906" s="495">
        <v>68.675799999999995</v>
      </c>
      <c r="T906" s="495">
        <v>70.471800000000002</v>
      </c>
      <c r="U906" s="500"/>
      <c r="V906" s="500"/>
      <c r="W906" s="500"/>
      <c r="X906" s="500"/>
      <c r="Y906" s="500"/>
      <c r="Z906" s="500"/>
      <c r="AA906" s="500"/>
      <c r="AB906" s="500"/>
      <c r="AC906" s="500"/>
      <c r="AD906" s="500"/>
      <c r="AE906" s="500"/>
      <c r="AF906" s="500"/>
      <c r="AG906" s="500"/>
      <c r="AH906" s="500"/>
    </row>
    <row r="907" spans="1:34" s="501" customFormat="1" ht="14.1" customHeight="1">
      <c r="A907" s="427"/>
      <c r="B907" s="489" t="s">
        <v>13650</v>
      </c>
      <c r="C907" s="465"/>
      <c r="D907" s="510" t="s">
        <v>13651</v>
      </c>
      <c r="E907" s="491"/>
      <c r="F907" s="492">
        <f t="shared" si="34"/>
        <v>2890.123</v>
      </c>
      <c r="G907" s="492">
        <v>2890.123</v>
      </c>
      <c r="H907" s="492">
        <v>3264.53</v>
      </c>
      <c r="I907" s="492">
        <v>7812.6890000000003</v>
      </c>
      <c r="J907" s="492">
        <v>5694.7809999999999</v>
      </c>
      <c r="K907" s="492">
        <v>4114.2780000000002</v>
      </c>
      <c r="L907" s="492">
        <v>10139.189</v>
      </c>
      <c r="M907" s="492">
        <v>10265.975</v>
      </c>
      <c r="N907" s="493">
        <v>6749.47</v>
      </c>
      <c r="O907" s="511"/>
      <c r="P907" s="492">
        <v>5694.7809999999999</v>
      </c>
      <c r="Q907" s="492">
        <v>6749.47</v>
      </c>
      <c r="R907" s="492">
        <v>5314.8429999999998</v>
      </c>
      <c r="S907" s="492">
        <v>5768.1139999999996</v>
      </c>
      <c r="T907" s="492">
        <v>21910.982</v>
      </c>
      <c r="U907" s="512"/>
      <c r="V907" s="512"/>
      <c r="W907" s="512"/>
      <c r="X907" s="512"/>
      <c r="Y907" s="512"/>
      <c r="Z907" s="512"/>
      <c r="AA907" s="512"/>
      <c r="AB907" s="512"/>
      <c r="AC907" s="512"/>
      <c r="AD907" s="512"/>
      <c r="AE907" s="512"/>
      <c r="AF907" s="512"/>
      <c r="AG907" s="512"/>
      <c r="AH907" s="512"/>
    </row>
    <row r="908" spans="1:34" s="501" customFormat="1" ht="14.1" customHeight="1">
      <c r="A908" s="427"/>
      <c r="B908" s="489" t="s">
        <v>13652</v>
      </c>
      <c r="C908" s="465"/>
      <c r="D908" s="510" t="s">
        <v>13653</v>
      </c>
      <c r="E908" s="491"/>
      <c r="F908" s="492">
        <f t="shared" si="34"/>
        <v>236.5471</v>
      </c>
      <c r="G908" s="492">
        <v>236.5471</v>
      </c>
      <c r="H908" s="492">
        <v>436.5471</v>
      </c>
      <c r="I908" s="492">
        <v>0</v>
      </c>
      <c r="J908" s="492">
        <v>0</v>
      </c>
      <c r="K908" s="492">
        <v>0</v>
      </c>
      <c r="L908" s="492">
        <v>0</v>
      </c>
      <c r="M908" s="492">
        <v>578.69100000000003</v>
      </c>
      <c r="N908" s="493">
        <v>576.58299999999997</v>
      </c>
      <c r="O908" s="511"/>
      <c r="P908" s="492">
        <v>0</v>
      </c>
      <c r="Q908" s="492">
        <v>576.58299999999997</v>
      </c>
      <c r="R908" s="492">
        <v>245.01499999999999</v>
      </c>
      <c r="S908" s="492">
        <v>1500</v>
      </c>
      <c r="T908" s="492">
        <v>4000</v>
      </c>
      <c r="U908" s="512"/>
      <c r="V908" s="512"/>
      <c r="W908" s="512"/>
      <c r="X908" s="512"/>
      <c r="Y908" s="512"/>
      <c r="Z908" s="512"/>
      <c r="AA908" s="512"/>
      <c r="AB908" s="512"/>
      <c r="AC908" s="512"/>
      <c r="AD908" s="512"/>
      <c r="AE908" s="512"/>
      <c r="AF908" s="512"/>
      <c r="AG908" s="512"/>
      <c r="AH908" s="512"/>
    </row>
    <row r="909" spans="1:34" s="501" customFormat="1" ht="14.1" customHeight="1">
      <c r="A909" s="427"/>
      <c r="B909" s="489" t="s">
        <v>13654</v>
      </c>
      <c r="C909" s="465"/>
      <c r="D909" s="510" t="s">
        <v>13655</v>
      </c>
      <c r="E909" s="491"/>
      <c r="F909" s="492">
        <f t="shared" si="34"/>
        <v>59.975000000000001</v>
      </c>
      <c r="G909" s="492">
        <v>59.975000000000001</v>
      </c>
      <c r="H909" s="492">
        <v>59.974899999999998</v>
      </c>
      <c r="I909" s="492">
        <v>496.52199999999999</v>
      </c>
      <c r="J909" s="492">
        <v>3260.6550000000002</v>
      </c>
      <c r="K909" s="492">
        <v>507.29700000000003</v>
      </c>
      <c r="L909" s="492">
        <v>507.29700000000003</v>
      </c>
      <c r="M909" s="492">
        <v>507.29700000000003</v>
      </c>
      <c r="N909" s="493">
        <v>507.29700000000003</v>
      </c>
      <c r="O909" s="511"/>
      <c r="P909" s="492">
        <v>3260.6550000000002</v>
      </c>
      <c r="Q909" s="492">
        <v>507.29700000000003</v>
      </c>
      <c r="R909" s="492">
        <v>3784.9901</v>
      </c>
      <c r="S909" s="492">
        <v>5079.8023000000003</v>
      </c>
      <c r="T909" s="492">
        <v>8684.4645999999993</v>
      </c>
      <c r="U909" s="512"/>
      <c r="V909" s="512"/>
      <c r="W909" s="512"/>
      <c r="X909" s="512"/>
      <c r="Y909" s="512"/>
      <c r="Z909" s="512"/>
      <c r="AA909" s="512"/>
      <c r="AB909" s="512"/>
      <c r="AC909" s="512"/>
      <c r="AD909" s="512"/>
      <c r="AE909" s="512"/>
      <c r="AF909" s="512"/>
      <c r="AG909" s="512"/>
      <c r="AH909" s="512"/>
    </row>
    <row r="910" spans="1:34" s="501" customFormat="1" ht="14.1" customHeight="1">
      <c r="A910" s="427"/>
      <c r="B910" s="489" t="s">
        <v>13656</v>
      </c>
      <c r="C910" s="465"/>
      <c r="D910" s="510" t="s">
        <v>13657</v>
      </c>
      <c r="E910" s="491"/>
      <c r="F910" s="492">
        <f t="shared" si="34"/>
        <v>130251.61990000001</v>
      </c>
      <c r="G910" s="492">
        <v>130251.61990000001</v>
      </c>
      <c r="H910" s="492">
        <v>125447.7129</v>
      </c>
      <c r="I910" s="492">
        <v>93335.914300000004</v>
      </c>
      <c r="J910" s="492">
        <v>93447.885699999999</v>
      </c>
      <c r="K910" s="492">
        <v>60866.857300000003</v>
      </c>
      <c r="L910" s="492">
        <v>50008.9539</v>
      </c>
      <c r="M910" s="492">
        <v>51633.666599999997</v>
      </c>
      <c r="N910" s="493">
        <v>51289.335400000004</v>
      </c>
      <c r="O910" s="508"/>
      <c r="P910" s="492">
        <v>93447.885699999999</v>
      </c>
      <c r="Q910" s="492">
        <v>51289.335400000004</v>
      </c>
      <c r="R910" s="492">
        <v>44666.66</v>
      </c>
      <c r="S910" s="492">
        <v>36066.639999999999</v>
      </c>
      <c r="T910" s="492">
        <v>22000</v>
      </c>
      <c r="U910" s="500"/>
      <c r="V910" s="500"/>
      <c r="W910" s="500"/>
      <c r="X910" s="500"/>
      <c r="Y910" s="500"/>
      <c r="Z910" s="500"/>
      <c r="AA910" s="500"/>
      <c r="AB910" s="500"/>
      <c r="AC910" s="500"/>
      <c r="AD910" s="500"/>
      <c r="AE910" s="500"/>
      <c r="AF910" s="500"/>
      <c r="AG910" s="500"/>
      <c r="AH910" s="500"/>
    </row>
    <row r="911" spans="1:34" s="501" customFormat="1" ht="14.1" customHeight="1">
      <c r="A911" s="427"/>
      <c r="B911" s="489" t="s">
        <v>13658</v>
      </c>
      <c r="C911" s="465"/>
      <c r="D911" s="510" t="s">
        <v>13659</v>
      </c>
      <c r="E911" s="491"/>
      <c r="F911" s="492">
        <f>G911</f>
        <v>15372.016600000001</v>
      </c>
      <c r="G911" s="492">
        <v>15372.016600000001</v>
      </c>
      <c r="H911" s="492">
        <v>15386.424800000001</v>
      </c>
      <c r="I911" s="492">
        <v>15615.9439</v>
      </c>
      <c r="J911" s="492">
        <v>15615.9439</v>
      </c>
      <c r="K911" s="492">
        <v>45619.176599999999</v>
      </c>
      <c r="L911" s="492">
        <v>60543.422299999998</v>
      </c>
      <c r="M911" s="492">
        <v>61044.0916</v>
      </c>
      <c r="N911" s="493">
        <v>41167.788999999997</v>
      </c>
      <c r="O911" s="508"/>
      <c r="P911" s="492">
        <v>15615.9439</v>
      </c>
      <c r="Q911" s="492">
        <v>41167.788999999997</v>
      </c>
      <c r="R911" s="492">
        <v>20000</v>
      </c>
      <c r="S911" s="492">
        <v>16666.66</v>
      </c>
      <c r="T911" s="492">
        <v>33000</v>
      </c>
      <c r="U911" s="500"/>
      <c r="V911" s="500"/>
      <c r="W911" s="500"/>
      <c r="X911" s="500"/>
      <c r="Y911" s="500"/>
      <c r="Z911" s="500"/>
      <c r="AA911" s="500"/>
      <c r="AB911" s="500"/>
      <c r="AC911" s="500"/>
      <c r="AD911" s="500"/>
      <c r="AE911" s="500"/>
      <c r="AF911" s="500"/>
      <c r="AG911" s="500"/>
      <c r="AH911" s="500"/>
    </row>
    <row r="912" spans="1:34" s="501" customFormat="1" ht="14.1" customHeight="1">
      <c r="A912" s="427"/>
      <c r="B912" s="489" t="s">
        <v>13660</v>
      </c>
      <c r="C912" s="465"/>
      <c r="D912" s="510" t="s">
        <v>13661</v>
      </c>
      <c r="E912" s="491"/>
      <c r="F912" s="492">
        <f>G912</f>
        <v>9949.0889999999999</v>
      </c>
      <c r="G912" s="492">
        <v>9949.0889999999999</v>
      </c>
      <c r="H912" s="492">
        <v>10215.021000000001</v>
      </c>
      <c r="I912" s="492">
        <v>10345.35</v>
      </c>
      <c r="J912" s="492">
        <v>8493.9120000000003</v>
      </c>
      <c r="K912" s="492">
        <v>9046.6610000000001</v>
      </c>
      <c r="L912" s="492">
        <v>9782.3979999999992</v>
      </c>
      <c r="M912" s="492">
        <v>10164.455</v>
      </c>
      <c r="N912" s="493">
        <v>9646.8520000000008</v>
      </c>
      <c r="O912" s="508"/>
      <c r="P912" s="492">
        <v>8493.9120000000003</v>
      </c>
      <c r="Q912" s="492">
        <v>9646.8520000000008</v>
      </c>
      <c r="R912" s="492">
        <v>12263.959000000001</v>
      </c>
      <c r="S912" s="492">
        <v>11984.63</v>
      </c>
      <c r="T912" s="492">
        <v>13212.414000000001</v>
      </c>
      <c r="U912" s="500"/>
      <c r="V912" s="500"/>
      <c r="W912" s="500"/>
      <c r="X912" s="500"/>
      <c r="Y912" s="500"/>
      <c r="Z912" s="500"/>
      <c r="AA912" s="500"/>
      <c r="AB912" s="500"/>
      <c r="AC912" s="500"/>
      <c r="AD912" s="500"/>
      <c r="AE912" s="500"/>
      <c r="AF912" s="500"/>
      <c r="AG912" s="500"/>
      <c r="AH912" s="500"/>
    </row>
    <row r="913" spans="1:34" s="501" customFormat="1" ht="14.1" customHeight="1">
      <c r="A913" s="427"/>
      <c r="B913" s="489" t="s">
        <v>13662</v>
      </c>
      <c r="C913" s="465"/>
      <c r="D913" s="510" t="s">
        <v>13663</v>
      </c>
      <c r="E913" s="491"/>
      <c r="F913" s="492">
        <f>G913</f>
        <v>182.477</v>
      </c>
      <c r="G913" s="492">
        <v>182.477</v>
      </c>
      <c r="H913" s="492">
        <v>227.63499999999999</v>
      </c>
      <c r="I913" s="492">
        <v>226.23500000000001</v>
      </c>
      <c r="J913" s="492">
        <v>224.83600000000001</v>
      </c>
      <c r="K913" s="492">
        <v>2023.47</v>
      </c>
      <c r="L913" s="492">
        <v>2130.8710000000001</v>
      </c>
      <c r="M913" s="492">
        <v>328.83699999999999</v>
      </c>
      <c r="N913" s="493">
        <v>326.80200000000002</v>
      </c>
      <c r="O913" s="508"/>
      <c r="P913" s="492">
        <v>224.83600000000001</v>
      </c>
      <c r="Q913" s="492">
        <v>326.80200000000002</v>
      </c>
      <c r="R913" s="492">
        <v>60</v>
      </c>
      <c r="S913" s="492">
        <v>20</v>
      </c>
      <c r="T913" s="492">
        <v>20</v>
      </c>
      <c r="U913" s="500"/>
      <c r="V913" s="500"/>
      <c r="W913" s="500"/>
      <c r="X913" s="500"/>
      <c r="Y913" s="500"/>
      <c r="Z913" s="500"/>
      <c r="AA913" s="500"/>
      <c r="AB913" s="500"/>
      <c r="AC913" s="500"/>
      <c r="AD913" s="500"/>
      <c r="AE913" s="500"/>
      <c r="AF913" s="500"/>
      <c r="AG913" s="500"/>
      <c r="AH913" s="500"/>
    </row>
    <row r="914" spans="1:34" s="15" customFormat="1" ht="14.1" customHeight="1">
      <c r="A914" s="427"/>
      <c r="F914" s="464"/>
      <c r="H914" s="464"/>
      <c r="I914" s="464"/>
      <c r="J914" s="464"/>
      <c r="K914" s="464"/>
      <c r="L914" s="464"/>
      <c r="M914" s="464"/>
      <c r="N914" s="464"/>
    </row>
    <row r="915" spans="1:34" s="15" customFormat="1" ht="14.1" customHeight="1">
      <c r="A915" s="427"/>
      <c r="F915" s="464"/>
      <c r="G915" s="513"/>
      <c r="H915" s="464"/>
      <c r="I915" s="464"/>
      <c r="J915" s="464"/>
      <c r="K915" s="464"/>
      <c r="L915" s="464"/>
      <c r="M915" s="464"/>
      <c r="N915" s="464"/>
      <c r="P915" s="507"/>
    </row>
    <row r="916" spans="1:34" s="15" customFormat="1" ht="14.1" customHeight="1">
      <c r="A916" s="427"/>
      <c r="B916" s="465"/>
      <c r="C916" s="465"/>
      <c r="D916" s="484" t="s">
        <v>13664</v>
      </c>
      <c r="E916" s="485"/>
      <c r="F916" s="486" t="s">
        <v>13586</v>
      </c>
      <c r="G916" s="487" t="e">
        <v>#NAME?</v>
      </c>
      <c r="H916" s="486" t="s">
        <v>13575</v>
      </c>
      <c r="I916" s="486" t="s">
        <v>13576</v>
      </c>
      <c r="J916" s="486" t="s">
        <v>13577</v>
      </c>
      <c r="K916" s="486" t="s">
        <v>13578</v>
      </c>
      <c r="L916" s="486" t="s">
        <v>13579</v>
      </c>
      <c r="M916" s="486" t="s">
        <v>13580</v>
      </c>
      <c r="N916" s="486" t="s">
        <v>13581</v>
      </c>
      <c r="O916" s="488"/>
      <c r="P916" s="487" t="e">
        <v>#NAME?</v>
      </c>
      <c r="Q916" s="486" t="s">
        <v>13587</v>
      </c>
      <c r="R916" s="486" t="s">
        <v>13588</v>
      </c>
      <c r="S916" s="486" t="s">
        <v>13589</v>
      </c>
      <c r="T916" s="486" t="s">
        <v>13590</v>
      </c>
      <c r="U916" s="488"/>
      <c r="V916" s="488"/>
      <c r="W916" s="488"/>
      <c r="X916" s="488"/>
      <c r="Y916" s="488"/>
      <c r="Z916" s="488"/>
      <c r="AA916" s="488"/>
      <c r="AB916" s="488"/>
      <c r="AC916" s="488"/>
      <c r="AD916" s="488"/>
      <c r="AE916" s="488"/>
      <c r="AF916" s="488"/>
      <c r="AG916" s="488"/>
      <c r="AH916" s="488"/>
    </row>
    <row r="917" spans="1:34" s="15" customFormat="1" ht="14.1" customHeight="1">
      <c r="A917" s="427"/>
      <c r="B917" s="489" t="s">
        <v>13665</v>
      </c>
      <c r="C917" s="489" t="s">
        <v>13666</v>
      </c>
      <c r="D917" s="428" t="s">
        <v>13611</v>
      </c>
      <c r="F917" s="495" t="str">
        <f ca="1">IF(ISNUMBER(_xll.BDP(D864, C917,"EQY_CONSOLIDATED="&amp;E877)),_xll.BDP(D864, C917,"EQY_CONSOLIDATED="&amp;E877), "-")</f>
        <v>-</v>
      </c>
      <c r="G917" s="495">
        <v>-2034.7632000000001</v>
      </c>
      <c r="H917" s="495">
        <v>-2224.9584</v>
      </c>
      <c r="I917" s="495">
        <v>3806.3494999999998</v>
      </c>
      <c r="J917" s="495">
        <v>1294.9396999999999</v>
      </c>
      <c r="K917" s="495">
        <v>-1100.4246000000001</v>
      </c>
      <c r="L917" s="495">
        <v>-1809.4797000000001</v>
      </c>
      <c r="M917" s="495">
        <v>1982.1425999999999</v>
      </c>
      <c r="N917" s="495">
        <v>390.59640000000002</v>
      </c>
      <c r="O917" s="508"/>
      <c r="P917" s="495">
        <v>367.17790000000002</v>
      </c>
      <c r="Q917" s="495">
        <v>-7770.8679000000002</v>
      </c>
      <c r="R917" s="495">
        <v>-31723.277300000002</v>
      </c>
      <c r="S917" s="495">
        <v>-20964.8449</v>
      </c>
      <c r="T917" s="495">
        <v>-8606.9614000000001</v>
      </c>
      <c r="U917" s="496"/>
      <c r="V917" s="496"/>
      <c r="W917" s="496"/>
      <c r="X917" s="496"/>
      <c r="Y917" s="496"/>
      <c r="Z917" s="496"/>
      <c r="AA917" s="496"/>
      <c r="AB917" s="496"/>
      <c r="AC917" s="496"/>
      <c r="AD917" s="496"/>
      <c r="AE917" s="496"/>
      <c r="AF917" s="496"/>
      <c r="AG917" s="496"/>
      <c r="AH917" s="496"/>
    </row>
    <row r="918" spans="1:34" s="15" customFormat="1" ht="14.1" customHeight="1">
      <c r="A918" s="427"/>
      <c r="B918" s="489" t="s">
        <v>13667</v>
      </c>
      <c r="C918" s="489" t="s">
        <v>13668</v>
      </c>
      <c r="D918" s="490" t="s">
        <v>13669</v>
      </c>
      <c r="E918" s="491"/>
      <c r="F918" s="492" t="str">
        <f ca="1">IF(ISNUMBER(_xll.BDP(D864, C918,"EQY_CONSOLIDATED="&amp;E877)),_xll.BDP(D864, C918,"EQY_CONSOLIDATED="&amp;E877), "-")</f>
        <v>-</v>
      </c>
      <c r="G918" s="492">
        <v>372.5729</v>
      </c>
      <c r="H918" s="492">
        <v>318.05239999999998</v>
      </c>
      <c r="I918" s="492">
        <v>241.4194</v>
      </c>
      <c r="J918" s="492">
        <v>252.613</v>
      </c>
      <c r="K918" s="492">
        <v>454.80430000000001</v>
      </c>
      <c r="L918" s="492">
        <v>580.44010000000003</v>
      </c>
      <c r="M918" s="492">
        <v>880.62729999999999</v>
      </c>
      <c r="N918" s="493">
        <v>937.77620000000002</v>
      </c>
      <c r="O918" s="514"/>
      <c r="P918" s="492">
        <v>2168.4847</v>
      </c>
      <c r="Q918" s="492">
        <v>3847.4414000000002</v>
      </c>
      <c r="R918" s="492">
        <v>3950.7107999999998</v>
      </c>
      <c r="S918" s="492">
        <v>2833.4000999999998</v>
      </c>
      <c r="T918" s="492">
        <v>3562.0237000000002</v>
      </c>
      <c r="U918" s="496"/>
      <c r="V918" s="496"/>
      <c r="W918" s="496"/>
      <c r="X918" s="496"/>
      <c r="Y918" s="496"/>
      <c r="Z918" s="496"/>
      <c r="AA918" s="496"/>
      <c r="AB918" s="496"/>
      <c r="AC918" s="496"/>
      <c r="AD918" s="496"/>
      <c r="AE918" s="496"/>
      <c r="AF918" s="496"/>
      <c r="AG918" s="496"/>
      <c r="AH918" s="496"/>
    </row>
    <row r="919" spans="1:34" s="15" customFormat="1" ht="14.1" customHeight="1">
      <c r="A919" s="427"/>
      <c r="B919" s="489" t="s">
        <v>13670</v>
      </c>
      <c r="C919" s="489" t="s">
        <v>13671</v>
      </c>
      <c r="D919" s="428" t="s">
        <v>13672</v>
      </c>
      <c r="F919" s="495" t="str">
        <f ca="1">IF(ISNUMBER(_xll.BDP(D864, C919,"EQY_CONSOLIDATED="&amp;E877)),_xll.BDP(D864, C919,"EQY_CONSOLIDATED="&amp;E877), "-")</f>
        <v>-</v>
      </c>
      <c r="G919" s="495">
        <v>-4318.4849999999997</v>
      </c>
      <c r="H919" s="495">
        <v>-43031.532599999999</v>
      </c>
      <c r="I919" s="495">
        <v>6225.2614000000003</v>
      </c>
      <c r="J919" s="495">
        <v>-27777.570400000001</v>
      </c>
      <c r="K919" s="495">
        <v>-15280.455400000001</v>
      </c>
      <c r="L919" s="495">
        <v>824.05010000000004</v>
      </c>
      <c r="M919" s="495">
        <v>2131.8234000000002</v>
      </c>
      <c r="N919" s="495">
        <v>7491.4573</v>
      </c>
      <c r="O919" s="508"/>
      <c r="P919" s="495">
        <v>-40102.152300000002</v>
      </c>
      <c r="Q919" s="495">
        <v>-4027.8123999999998</v>
      </c>
      <c r="R919" s="495">
        <v>-15233.911</v>
      </c>
      <c r="S919" s="495">
        <v>-34118.171999999999</v>
      </c>
      <c r="T919" s="495">
        <v>-30042.2094</v>
      </c>
      <c r="U919" s="496"/>
      <c r="V919" s="496"/>
      <c r="W919" s="496"/>
      <c r="X919" s="496"/>
      <c r="Y919" s="496"/>
      <c r="Z919" s="496"/>
      <c r="AA919" s="496"/>
      <c r="AB919" s="496"/>
      <c r="AC919" s="496"/>
      <c r="AD919" s="496"/>
      <c r="AE919" s="496"/>
      <c r="AF919" s="496"/>
      <c r="AG919" s="496"/>
      <c r="AH919" s="496"/>
    </row>
    <row r="920" spans="1:34" s="15" customFormat="1" ht="14.1" customHeight="1">
      <c r="A920" s="427"/>
      <c r="B920" s="489" t="s">
        <v>13673</v>
      </c>
      <c r="C920" s="489" t="s">
        <v>13674</v>
      </c>
      <c r="D920" s="428" t="s">
        <v>13675</v>
      </c>
      <c r="F920" s="495" t="str">
        <f ca="1">IF(ISNUMBER(_xll.BDP(D864, C920,"EQY_CONSOLIDATED="&amp;E877)),_xll.BDP(D864, C920,"EQY_CONSOLIDATED="&amp;E877), "-")</f>
        <v>-</v>
      </c>
      <c r="G920" s="495">
        <v>-1721.0662</v>
      </c>
      <c r="H920" s="495">
        <v>917.20029999999997</v>
      </c>
      <c r="I920" s="495">
        <v>3538.4733000000001</v>
      </c>
      <c r="J920" s="495">
        <v>-867.16229999999996</v>
      </c>
      <c r="K920" s="495">
        <v>-2058.0918999999999</v>
      </c>
      <c r="L920" s="495">
        <v>839.39200000000005</v>
      </c>
      <c r="M920" s="495">
        <v>3931.4131000000002</v>
      </c>
      <c r="N920" s="495">
        <v>-5168.2782999999999</v>
      </c>
      <c r="O920" s="508"/>
      <c r="P920" s="495">
        <v>1845.5509</v>
      </c>
      <c r="Q920" s="495">
        <v>-10143.193300000001</v>
      </c>
      <c r="R920" s="495">
        <v>-13079.9043</v>
      </c>
      <c r="S920" s="495">
        <v>-17500.647199999999</v>
      </c>
      <c r="T920" s="495">
        <v>3942.4412000000002</v>
      </c>
      <c r="U920" s="496"/>
      <c r="V920" s="496"/>
      <c r="W920" s="496"/>
      <c r="X920" s="496"/>
      <c r="Y920" s="496"/>
      <c r="Z920" s="496"/>
      <c r="AA920" s="496"/>
      <c r="AB920" s="496"/>
      <c r="AC920" s="496"/>
      <c r="AD920" s="496"/>
      <c r="AE920" s="496"/>
      <c r="AF920" s="496"/>
      <c r="AG920" s="496"/>
      <c r="AH920" s="496"/>
    </row>
    <row r="921" spans="1:34" s="15" customFormat="1" ht="14.1" customHeight="1">
      <c r="A921" s="427"/>
      <c r="B921" s="489" t="s">
        <v>13676</v>
      </c>
      <c r="C921" s="489" t="s">
        <v>13677</v>
      </c>
      <c r="D921" s="428" t="s">
        <v>13678</v>
      </c>
      <c r="F921" s="495" t="str">
        <f ca="1">IF(ISNUMBER(_xll.BDP(D864, C921,"EQY_CONSOLIDATED="&amp;E877)),_xll.BDP(D864, C921,"EQY_CONSOLIDATED="&amp;E877), "-")</f>
        <v>-</v>
      </c>
      <c r="G921" s="495">
        <v>-104.024</v>
      </c>
      <c r="H921" s="495">
        <v>-12.827999999999999</v>
      </c>
      <c r="I921" s="495">
        <v>-3.29</v>
      </c>
      <c r="J921" s="495">
        <v>-61.19</v>
      </c>
      <c r="K921" s="495">
        <v>-26.881</v>
      </c>
      <c r="L921" s="495">
        <v>-7.97</v>
      </c>
      <c r="M921" s="495">
        <v>-16.832999999999998</v>
      </c>
      <c r="N921" s="495">
        <v>-50.936399999999999</v>
      </c>
      <c r="O921" s="508"/>
      <c r="P921" s="495">
        <v>-112.874</v>
      </c>
      <c r="Q921" s="495">
        <v>-1049.049</v>
      </c>
      <c r="R921" s="495">
        <v>-140.95079999999999</v>
      </c>
      <c r="S921" s="495">
        <v>-361.29300000000001</v>
      </c>
      <c r="T921" s="495">
        <v>-2283.5562</v>
      </c>
      <c r="U921" s="496"/>
      <c r="V921" s="496"/>
      <c r="W921" s="496"/>
      <c r="X921" s="496"/>
      <c r="Y921" s="496"/>
      <c r="Z921" s="496"/>
      <c r="AA921" s="496"/>
      <c r="AB921" s="496"/>
      <c r="AC921" s="496"/>
      <c r="AD921" s="496"/>
      <c r="AE921" s="496"/>
      <c r="AF921" s="496"/>
      <c r="AG921" s="496"/>
      <c r="AH921" s="496"/>
    </row>
    <row r="922" spans="1:34" s="15" customFormat="1" ht="14.1" customHeight="1">
      <c r="A922" s="427"/>
      <c r="B922" s="489" t="s">
        <v>13679</v>
      </c>
      <c r="C922" s="489" t="s">
        <v>13680</v>
      </c>
      <c r="D922" s="428" t="s">
        <v>13681</v>
      </c>
      <c r="F922" s="495" t="str">
        <f ca="1">IF(ISNUMBER(_xll.BDP(D864, C922,"EQY_CONSOLIDATED="&amp;E877)),_xll.BDP(D864, C922,"EQY_CONSOLIDATED="&amp;E877), "-")</f>
        <v>-</v>
      </c>
      <c r="G922" s="495">
        <v>-3563.1961000000001</v>
      </c>
      <c r="H922" s="495">
        <v>-37331.705499999996</v>
      </c>
      <c r="I922" s="495">
        <v>-1338.8459</v>
      </c>
      <c r="J922" s="495">
        <v>131.59350000000001</v>
      </c>
      <c r="K922" s="495">
        <v>165.62530000000001</v>
      </c>
      <c r="L922" s="495">
        <v>947.15530000000001</v>
      </c>
      <c r="M922" s="495">
        <v>-20681.511900000001</v>
      </c>
      <c r="N922" s="495">
        <v>9326.5545999999995</v>
      </c>
      <c r="O922" s="508"/>
      <c r="P922" s="495">
        <v>-19437.137900000002</v>
      </c>
      <c r="Q922" s="495">
        <v>-13824.1615</v>
      </c>
      <c r="R922" s="495">
        <v>657.85</v>
      </c>
      <c r="S922" s="495">
        <v>3729.8209000000002</v>
      </c>
      <c r="T922" s="495">
        <v>-10965.213900000001</v>
      </c>
      <c r="U922" s="496"/>
      <c r="V922" s="496"/>
      <c r="W922" s="496"/>
      <c r="X922" s="496"/>
      <c r="Y922" s="496"/>
      <c r="Z922" s="496"/>
      <c r="AA922" s="496"/>
      <c r="AB922" s="496"/>
      <c r="AC922" s="496"/>
      <c r="AD922" s="496"/>
      <c r="AE922" s="496"/>
      <c r="AF922" s="496"/>
      <c r="AG922" s="496"/>
      <c r="AH922" s="496"/>
    </row>
    <row r="923" spans="1:34" s="516" customFormat="1" ht="14.1" customHeight="1">
      <c r="A923" s="427"/>
      <c r="B923" s="489" t="s">
        <v>13682</v>
      </c>
      <c r="C923" s="489" t="s">
        <v>13683</v>
      </c>
      <c r="D923" s="428" t="s">
        <v>13684</v>
      </c>
      <c r="E923" s="15"/>
      <c r="F923" s="495" t="str">
        <f ca="1">IF(ISNUMBER(_xll.BDP(D864, C923,"EQY_CONSOLIDATED="&amp;E877)),_xll.BDP(D864, C923,"EQY_CONSOLIDATED="&amp;E877), "-")</f>
        <v>-</v>
      </c>
      <c r="G923" s="495">
        <v>4909.8552</v>
      </c>
      <c r="H923" s="495">
        <v>31866.346099999999</v>
      </c>
      <c r="I923" s="495">
        <v>-81.719399999999993</v>
      </c>
      <c r="J923" s="495">
        <v>2316.0718000000002</v>
      </c>
      <c r="K923" s="495">
        <v>-4132.4438</v>
      </c>
      <c r="L923" s="495">
        <v>-1913.3333</v>
      </c>
      <c r="M923" s="495">
        <v>20266.603299999999</v>
      </c>
      <c r="N923" s="495">
        <v>-8888.1988000000001</v>
      </c>
      <c r="O923" s="508"/>
      <c r="P923" s="495">
        <v>16536.898000000001</v>
      </c>
      <c r="Q923" s="495">
        <v>25401.981500000002</v>
      </c>
      <c r="R923" s="495">
        <v>11968.783600000001</v>
      </c>
      <c r="S923" s="495">
        <v>-2372.0419999999999</v>
      </c>
      <c r="T923" s="495">
        <v>-44822.121800000001</v>
      </c>
      <c r="U923" s="515"/>
      <c r="V923" s="515"/>
      <c r="W923" s="515"/>
      <c r="X923" s="515"/>
      <c r="Y923" s="515"/>
      <c r="Z923" s="515"/>
      <c r="AA923" s="515"/>
      <c r="AB923" s="515"/>
      <c r="AC923" s="515"/>
      <c r="AD923" s="515"/>
      <c r="AE923" s="515"/>
      <c r="AF923" s="515"/>
      <c r="AG923" s="515"/>
      <c r="AH923" s="515"/>
    </row>
    <row r="924" spans="1:34" s="516" customFormat="1" ht="14.1" customHeight="1">
      <c r="A924" s="427"/>
      <c r="B924" s="489" t="s">
        <v>13685</v>
      </c>
      <c r="C924" s="489" t="s">
        <v>13686</v>
      </c>
      <c r="D924" s="428" t="s">
        <v>13687</v>
      </c>
      <c r="E924" s="15"/>
      <c r="F924" s="495" t="str">
        <f ca="1">IF(ISNUMBER(_xll.BDP(D864, C924,"EQY_CONSOLIDATED="&amp;E877)),_xll.BDP(D864, C924,"EQY_CONSOLIDATED="&amp;E877), "-")</f>
        <v>-</v>
      </c>
      <c r="G924" s="495">
        <v>-374.40710000000001</v>
      </c>
      <c r="H924" s="495">
        <v>-4548.1590999999999</v>
      </c>
      <c r="I924" s="495">
        <v>2117.9079999999999</v>
      </c>
      <c r="J924" s="495">
        <v>1580.5029999999999</v>
      </c>
      <c r="K924" s="495">
        <v>-6024.9105</v>
      </c>
      <c r="L924" s="495">
        <v>-126.7861</v>
      </c>
      <c r="M924" s="495">
        <v>3516.5045</v>
      </c>
      <c r="N924" s="495">
        <v>-4729.9224000000004</v>
      </c>
      <c r="O924" s="508"/>
      <c r="P924" s="495">
        <v>-1054.6890000000001</v>
      </c>
      <c r="Q924" s="495">
        <v>1434.6267</v>
      </c>
      <c r="R924" s="495">
        <v>-453.27069999999998</v>
      </c>
      <c r="S924" s="495">
        <v>-16142.868399999999</v>
      </c>
      <c r="T924" s="495">
        <v>-51844.894500000002</v>
      </c>
      <c r="U924" s="515"/>
      <c r="V924" s="515"/>
      <c r="W924" s="515"/>
      <c r="X924" s="515"/>
      <c r="Y924" s="515"/>
      <c r="Z924" s="515"/>
      <c r="AA924" s="515"/>
      <c r="AB924" s="515"/>
      <c r="AC924" s="515"/>
      <c r="AD924" s="515"/>
      <c r="AE924" s="515"/>
      <c r="AF924" s="515"/>
      <c r="AG924" s="515"/>
      <c r="AH924" s="515"/>
    </row>
    <row r="925" spans="1:34" s="516" customFormat="1" ht="14.1" customHeight="1">
      <c r="A925" s="427"/>
      <c r="B925" s="489" t="s">
        <v>13688</v>
      </c>
      <c r="C925" s="489" t="s">
        <v>13689</v>
      </c>
      <c r="D925" s="428" t="s">
        <v>13690</v>
      </c>
      <c r="E925" s="15"/>
      <c r="F925" s="495" t="str">
        <f ca="1">IF(ISNUMBER(_xll.BDP(D864, C925,"EQY_CONSOLIDATED="&amp;E877)),_xll.BDP(D864, C925,"EQY_CONSOLIDATED="&amp;E877), "-")</f>
        <v>-</v>
      </c>
      <c r="G925" s="495">
        <v>-1825.0902000000001</v>
      </c>
      <c r="H925" s="495">
        <v>904.3723</v>
      </c>
      <c r="I925" s="495">
        <v>3535.1833000000001</v>
      </c>
      <c r="J925" s="495">
        <v>-928.35230000000001</v>
      </c>
      <c r="K925" s="495">
        <v>-2084.9729000000002</v>
      </c>
      <c r="L925" s="495">
        <v>831.42200000000003</v>
      </c>
      <c r="M925" s="495">
        <v>3914.5801000000001</v>
      </c>
      <c r="N925" s="495">
        <v>-5219.2147000000004</v>
      </c>
      <c r="O925" s="508"/>
      <c r="P925" s="495">
        <v>1732.6768999999999</v>
      </c>
      <c r="Q925" s="495">
        <v>-11192.2423</v>
      </c>
      <c r="R925" s="495">
        <v>-13220.855100000001</v>
      </c>
      <c r="S925" s="495">
        <v>-17861.940200000001</v>
      </c>
      <c r="T925" s="495">
        <v>1658.885</v>
      </c>
      <c r="U925" s="515"/>
      <c r="V925" s="515"/>
      <c r="W925" s="515"/>
      <c r="X925" s="515"/>
      <c r="Y925" s="515"/>
      <c r="Z925" s="515"/>
      <c r="AA925" s="515"/>
      <c r="AB925" s="515"/>
      <c r="AC925" s="515"/>
      <c r="AD925" s="515"/>
      <c r="AE925" s="515"/>
      <c r="AF925" s="515"/>
      <c r="AG925" s="515"/>
      <c r="AH925" s="515"/>
    </row>
    <row r="926" spans="1:34" s="15" customFormat="1" ht="14.1" customHeight="1">
      <c r="A926" s="427"/>
      <c r="B926" s="489" t="s">
        <v>13691</v>
      </c>
      <c r="C926" s="489" t="s">
        <v>13692</v>
      </c>
      <c r="D926" s="428" t="s">
        <v>13693</v>
      </c>
      <c r="F926" s="495" t="str">
        <f ca="1">IF(ISNUMBER(_xll.BDP(D864, C926,"EQY_CONSOLIDATED="&amp;E877)),_xll.BDP(D864, C926,"EQY_CONSOLIDATED="&amp;E877), "-")</f>
        <v>-</v>
      </c>
      <c r="G926" s="495">
        <v>-283.6841</v>
      </c>
      <c r="H926" s="495">
        <v>140.58340000000001</v>
      </c>
      <c r="I926" s="495">
        <v>549.53909999999996</v>
      </c>
      <c r="J926" s="495">
        <v>-144.31100000000001</v>
      </c>
      <c r="K926" s="495">
        <v>-324.11799999999999</v>
      </c>
      <c r="L926" s="495">
        <v>129.26339999999999</v>
      </c>
      <c r="M926" s="495">
        <v>608.63879999999995</v>
      </c>
      <c r="N926" s="495">
        <v>-811.48289999999997</v>
      </c>
      <c r="O926" s="508"/>
      <c r="P926" s="495">
        <v>269.3689</v>
      </c>
      <c r="Q926" s="495">
        <v>-1740.2392</v>
      </c>
      <c r="R926" s="495">
        <v>-2055.7858000000001</v>
      </c>
      <c r="S926" s="495">
        <v>-2777.5001999999999</v>
      </c>
      <c r="T926" s="495">
        <v>256.21820000000002</v>
      </c>
      <c r="U926" s="500"/>
      <c r="V926" s="500"/>
      <c r="W926" s="500"/>
      <c r="X926" s="500"/>
      <c r="Y926" s="500"/>
      <c r="Z926" s="500"/>
      <c r="AA926" s="500"/>
      <c r="AB926" s="500"/>
      <c r="AC926" s="500"/>
      <c r="AD926" s="500"/>
      <c r="AE926" s="500"/>
      <c r="AF926" s="500"/>
      <c r="AG926" s="500"/>
      <c r="AH926" s="500"/>
    </row>
    <row r="927" spans="1:34" s="15" customFormat="1" ht="14.1" customHeight="1">
      <c r="A927" s="427"/>
      <c r="B927" s="489" t="s">
        <v>13694</v>
      </c>
      <c r="C927" s="489" t="s">
        <v>13694</v>
      </c>
      <c r="D927" s="428" t="s">
        <v>13695</v>
      </c>
      <c r="F927" s="495" t="str">
        <f ca="1">IF(ISNUMBER(_xll.BDP(D864, C927,"EQY_CONSOLIDATED="&amp;E877)),_xll.BDP(D864, C927,"EQY_CONSOLIDATED="&amp;E877), "-")</f>
        <v>-</v>
      </c>
      <c r="G927" s="495">
        <v>263.06110000000001</v>
      </c>
      <c r="H927" s="495">
        <v>221.0804</v>
      </c>
      <c r="I927" s="495">
        <v>210.5548</v>
      </c>
      <c r="J927" s="495">
        <v>266.56630000000001</v>
      </c>
      <c r="K927" s="495">
        <v>-400.60559999999998</v>
      </c>
      <c r="L927" s="495">
        <v>-67.743899999999996</v>
      </c>
      <c r="M927" s="495">
        <v>-219.04329999999999</v>
      </c>
      <c r="N927" s="495">
        <v>-1740.2625</v>
      </c>
      <c r="O927" s="508"/>
      <c r="P927" s="495">
        <v>269.3689</v>
      </c>
      <c r="Q927" s="495">
        <v>-1740.2392</v>
      </c>
      <c r="R927" s="495">
        <v>-2055.7858000000001</v>
      </c>
      <c r="S927" s="495">
        <v>-2777.5001999999999</v>
      </c>
      <c r="T927" s="495">
        <v>256.21820000000002</v>
      </c>
      <c r="U927" s="500"/>
      <c r="V927" s="500"/>
      <c r="W927" s="500"/>
      <c r="X927" s="500"/>
      <c r="Y927" s="500"/>
      <c r="Z927" s="500"/>
      <c r="AA927" s="500"/>
      <c r="AB927" s="500"/>
      <c r="AC927" s="500"/>
      <c r="AD927" s="500"/>
      <c r="AE927" s="500"/>
      <c r="AF927" s="500"/>
      <c r="AG927" s="500"/>
      <c r="AH927" s="500"/>
    </row>
    <row r="928" spans="1:34" s="15" customFormat="1" ht="14.1" customHeight="1">
      <c r="A928" s="427"/>
      <c r="B928" s="489" t="s">
        <v>13696</v>
      </c>
      <c r="C928" s="489" t="s">
        <v>13697</v>
      </c>
      <c r="D928" s="517" t="s">
        <v>13698</v>
      </c>
      <c r="E928" s="518"/>
      <c r="F928" s="519" t="str">
        <f ca="1">IF(ISNUMBER(_xll.BDP(D864, C928,"EQY_CONSOLIDATED="&amp;E877)),_xll.BDP(D864, C928,"EQY_CONSOLIDATED="&amp;E877), "-")</f>
        <v>-</v>
      </c>
      <c r="G928" s="519">
        <v>-267.51510000000002</v>
      </c>
      <c r="H928" s="519">
        <v>142.57749999999999</v>
      </c>
      <c r="I928" s="519">
        <v>550.05050000000006</v>
      </c>
      <c r="J928" s="519">
        <v>-134.79910000000001</v>
      </c>
      <c r="K928" s="519">
        <v>-319.9393</v>
      </c>
      <c r="L928" s="519">
        <v>130.5025</v>
      </c>
      <c r="M928" s="519">
        <v>611.25599999999997</v>
      </c>
      <c r="N928" s="520">
        <v>-803.56330000000003</v>
      </c>
      <c r="O928" s="521"/>
      <c r="P928" s="519">
        <v>286.91680000000002</v>
      </c>
      <c r="Q928" s="519">
        <v>-1577.1266000000001</v>
      </c>
      <c r="R928" s="520">
        <v>-2033.8686</v>
      </c>
      <c r="S928" s="520">
        <v>-2721.3198000000002</v>
      </c>
      <c r="T928" s="520">
        <v>608.91819999999996</v>
      </c>
    </row>
    <row r="929" spans="1:16" s="15" customFormat="1" ht="14.1" customHeight="1">
      <c r="A929" s="427"/>
    </row>
    <row r="930" spans="1:16" s="15" customFormat="1" ht="14.1" customHeight="1" thickBot="1">
      <c r="A930" s="427"/>
    </row>
    <row r="931" spans="1:16" s="15" customFormat="1" ht="14.1" customHeight="1" thickBot="1">
      <c r="A931" s="522">
        <f>A864+1</f>
        <v>14</v>
      </c>
      <c r="C931" s="15">
        <f>C864+1</f>
        <v>14</v>
      </c>
      <c r="D931" s="459" t="str">
        <f ca="1">OFFSET(Company!$C$9,BB_Financials!A931-1,0)</f>
        <v/>
      </c>
      <c r="E931" s="460" t="e">
        <f ca="1">_xll.BDP(D931, "NAME")</f>
        <v>#NAME?</v>
      </c>
    </row>
    <row r="932" spans="1:16" s="15" customFormat="1" ht="14.1" customHeight="1">
      <c r="A932" s="427"/>
    </row>
    <row r="933" spans="1:16" s="15" customFormat="1" ht="14.1" customHeight="1">
      <c r="A933" s="427"/>
      <c r="D933" s="430"/>
      <c r="E933" s="428"/>
    </row>
    <row r="934" spans="1:16" s="428" customFormat="1" ht="14.1" customHeight="1">
      <c r="A934" s="429"/>
      <c r="E934" s="461" t="s">
        <v>13413</v>
      </c>
      <c r="F934" s="461" t="s">
        <v>13562</v>
      </c>
      <c r="G934" s="461" t="s">
        <v>13563</v>
      </c>
    </row>
    <row r="935" spans="1:16" s="15" customFormat="1" ht="14.1" customHeight="1">
      <c r="A935" s="427"/>
      <c r="D935" s="460" t="s">
        <v>13573</v>
      </c>
      <c r="E935" s="462">
        <f>F977+F978</f>
        <v>26540.512599999998</v>
      </c>
      <c r="F935" s="463">
        <f>F974+F975</f>
        <v>44498.241900000001</v>
      </c>
      <c r="G935" s="462">
        <f>F969</f>
        <v>68421.572700000004</v>
      </c>
    </row>
    <row r="936" spans="1:16" s="15" customFormat="1" ht="14.1" customHeight="1">
      <c r="A936" s="427"/>
      <c r="B936" s="464"/>
      <c r="C936" s="465"/>
      <c r="D936" s="460" t="e">
        <f>"Annual: "&amp;P962</f>
        <v>#NAME?</v>
      </c>
      <c r="E936" s="462">
        <f>P977+P978</f>
        <v>6983.3059000000003</v>
      </c>
      <c r="F936" s="463">
        <f>P974+P975</f>
        <v>47017.321500000005</v>
      </c>
      <c r="G936" s="462">
        <f>P969</f>
        <v>51008.058499999999</v>
      </c>
    </row>
    <row r="937" spans="1:16" s="15" customFormat="1" ht="14.1" customHeight="1">
      <c r="A937" s="427"/>
      <c r="B937" s="464"/>
      <c r="C937" s="465"/>
      <c r="E937" s="466"/>
    </row>
    <row r="938" spans="1:16" s="15" customFormat="1" ht="14.1" customHeight="1">
      <c r="A938" s="427"/>
      <c r="B938" s="464"/>
      <c r="C938" s="465"/>
      <c r="D938" s="428"/>
      <c r="E938" s="461" t="s">
        <v>13564</v>
      </c>
      <c r="F938" s="461" t="s">
        <v>13565</v>
      </c>
      <c r="G938" s="461" t="s">
        <v>13566</v>
      </c>
      <c r="H938" s="461" t="s">
        <v>13567</v>
      </c>
    </row>
    <row r="939" spans="1:16" s="15" customFormat="1" ht="14.1" customHeight="1">
      <c r="A939" s="427"/>
      <c r="B939" s="464"/>
      <c r="C939" s="465"/>
      <c r="D939" s="460" t="s">
        <v>13574</v>
      </c>
      <c r="E939" s="462" t="str">
        <f ca="1">F948</f>
        <v>-</v>
      </c>
      <c r="F939" s="462" t="str">
        <f ca="1">F951</f>
        <v>-</v>
      </c>
      <c r="G939" s="462" t="str">
        <f ca="1">F955</f>
        <v>-</v>
      </c>
      <c r="H939" s="462" t="str">
        <f ca="1">F954</f>
        <v>-</v>
      </c>
    </row>
    <row r="940" spans="1:16" s="15" customFormat="1" ht="14.1" customHeight="1">
      <c r="A940" s="427"/>
      <c r="B940" s="464"/>
      <c r="C940" s="465"/>
      <c r="D940" s="460" t="e">
        <f>"Annual: "&amp;P947</f>
        <v>#NAME?</v>
      </c>
      <c r="E940" s="462">
        <f>P948</f>
        <v>0</v>
      </c>
      <c r="F940" s="462">
        <f>P951</f>
        <v>0</v>
      </c>
      <c r="G940" s="462">
        <f>P955</f>
        <v>0</v>
      </c>
      <c r="H940" s="462">
        <f>P954</f>
        <v>0</v>
      </c>
    </row>
    <row r="941" spans="1:16" s="15" customFormat="1" ht="14.1" customHeight="1">
      <c r="A941" s="427"/>
      <c r="B941" s="464"/>
      <c r="C941" s="465"/>
      <c r="E941" s="464" t="b">
        <f ca="1">F955=G955+H955+I955+J955</f>
        <v>0</v>
      </c>
    </row>
    <row r="942" spans="1:16" s="15" customFormat="1" ht="14.1" customHeight="1">
      <c r="A942" s="427"/>
      <c r="B942" s="464"/>
      <c r="C942" s="465"/>
      <c r="E942" s="464" t="e">
        <f ca="1">_xll.BDP(D931,"EQY_RECENT_QT_END")</f>
        <v>#NAME?</v>
      </c>
      <c r="F942" s="430"/>
      <c r="G942" s="430"/>
      <c r="H942" s="430"/>
      <c r="I942" s="430"/>
      <c r="J942" s="430"/>
      <c r="K942" s="430"/>
      <c r="L942" s="430"/>
      <c r="M942" s="430"/>
      <c r="N942" s="430"/>
      <c r="O942" s="430"/>
      <c r="P942" s="430"/>
    </row>
    <row r="943" spans="1:16" s="25" customFormat="1" ht="14.1" customHeight="1">
      <c r="A943" s="429"/>
      <c r="D943" s="428" t="s">
        <v>13573</v>
      </c>
      <c r="E943" s="467" t="e">
        <f>G947</f>
        <v>#NAME?</v>
      </c>
      <c r="F943" s="468" t="e">
        <v>#NAME?</v>
      </c>
      <c r="G943" s="469" t="s">
        <v>13575</v>
      </c>
      <c r="H943" s="469" t="s">
        <v>13576</v>
      </c>
      <c r="I943" s="469" t="s">
        <v>13577</v>
      </c>
      <c r="J943" s="469" t="s">
        <v>13578</v>
      </c>
      <c r="K943" s="469" t="s">
        <v>13579</v>
      </c>
      <c r="L943" s="469" t="s">
        <v>13580</v>
      </c>
      <c r="M943" s="469" t="s">
        <v>13581</v>
      </c>
      <c r="N943" s="15"/>
      <c r="P943" s="470"/>
    </row>
    <row r="944" spans="1:16" s="25" customFormat="1" ht="14.1" customHeight="1">
      <c r="A944" s="429"/>
      <c r="B944" s="471"/>
      <c r="C944" s="471"/>
      <c r="D944" s="428" t="s">
        <v>13582</v>
      </c>
      <c r="E944" s="472" t="str">
        <f>IF(ISNUMBER(F944),"N","Y")</f>
        <v>N</v>
      </c>
      <c r="F944" s="473">
        <v>3719.3996000000002</v>
      </c>
      <c r="G944" s="474">
        <v>1949.9887000000001</v>
      </c>
      <c r="H944" s="475">
        <v>1905.1890000000001</v>
      </c>
      <c r="I944" s="475">
        <v>2776.8254999999999</v>
      </c>
      <c r="J944" s="475">
        <v>1671.8485000000001</v>
      </c>
      <c r="K944" s="475">
        <v>2183.2918</v>
      </c>
      <c r="L944" s="475">
        <v>3938.9738000000002</v>
      </c>
      <c r="M944" s="475">
        <v>2125.1460000000002</v>
      </c>
      <c r="N944" s="476"/>
      <c r="P944" s="476"/>
    </row>
    <row r="945" spans="1:34" s="15" customFormat="1" ht="14.1" customHeight="1">
      <c r="A945" s="429"/>
      <c r="D945" s="477"/>
      <c r="F945" s="478"/>
      <c r="G945" s="478"/>
      <c r="H945" s="478"/>
      <c r="I945" s="478"/>
      <c r="J945" s="478"/>
      <c r="K945" s="478"/>
      <c r="L945" s="478"/>
      <c r="M945" s="478"/>
      <c r="N945" s="478"/>
      <c r="P945" s="479"/>
    </row>
    <row r="946" spans="1:34" s="15" customFormat="1" ht="14.1" customHeight="1">
      <c r="A946" s="429"/>
      <c r="D946" s="477"/>
      <c r="F946" s="478"/>
      <c r="G946" s="480"/>
      <c r="H946" s="481"/>
      <c r="I946" s="481"/>
      <c r="J946" s="481"/>
      <c r="K946" s="481"/>
      <c r="L946" s="481"/>
      <c r="M946" s="481"/>
      <c r="N946" s="481"/>
      <c r="P946" s="482"/>
    </row>
    <row r="947" spans="1:34" s="15" customFormat="1" ht="14.1" customHeight="1">
      <c r="A947" s="427"/>
      <c r="B947" s="483" t="s">
        <v>13583</v>
      </c>
      <c r="C947" s="483" t="s">
        <v>13584</v>
      </c>
      <c r="D947" s="484" t="s">
        <v>13585</v>
      </c>
      <c r="E947" s="485"/>
      <c r="F947" s="486" t="s">
        <v>13586</v>
      </c>
      <c r="G947" s="487" t="e">
        <v>#NAME?</v>
      </c>
      <c r="H947" s="486"/>
      <c r="I947" s="486"/>
      <c r="J947" s="486"/>
      <c r="K947" s="486"/>
      <c r="L947" s="486"/>
      <c r="M947" s="486"/>
      <c r="N947" s="486"/>
      <c r="O947" s="488"/>
      <c r="P947" s="487" t="e">
        <v>#NAME?</v>
      </c>
      <c r="Q947" s="486"/>
      <c r="R947" s="486"/>
      <c r="S947" s="486"/>
      <c r="T947" s="486"/>
      <c r="U947" s="488"/>
      <c r="V947" s="488"/>
      <c r="W947" s="488"/>
      <c r="X947" s="488"/>
      <c r="Y947" s="488"/>
      <c r="Z947" s="488"/>
      <c r="AA947" s="488"/>
      <c r="AB947" s="488"/>
      <c r="AC947" s="488"/>
      <c r="AD947" s="488"/>
      <c r="AE947" s="488"/>
      <c r="AF947" s="488"/>
      <c r="AG947" s="488"/>
      <c r="AH947" s="488"/>
    </row>
    <row r="948" spans="1:34" s="15" customFormat="1" ht="14.1" customHeight="1">
      <c r="A948" s="427"/>
      <c r="B948" s="489" t="s">
        <v>13591</v>
      </c>
      <c r="C948" s="489" t="s">
        <v>13592</v>
      </c>
      <c r="D948" s="490" t="s">
        <v>13593</v>
      </c>
      <c r="E948" s="491"/>
      <c r="F948" s="492" t="str">
        <f ca="1">IF(ISNUMBER(_xll.BDP(D931, C948,"EQY_CONSOLIDATED="&amp;E944)),_xll.BDP(D931, C948,"EQY_CONSOLIDATED="&amp;E944), "-")</f>
        <v>-</v>
      </c>
      <c r="G948" s="492"/>
      <c r="H948" s="492"/>
      <c r="I948" s="492"/>
      <c r="J948" s="492"/>
      <c r="K948" s="492"/>
      <c r="L948" s="492"/>
      <c r="M948" s="492"/>
      <c r="N948" s="493"/>
      <c r="O948" s="494"/>
      <c r="P948" s="495"/>
      <c r="Q948" s="495"/>
      <c r="R948" s="495"/>
      <c r="S948" s="495"/>
      <c r="T948" s="495"/>
      <c r="U948" s="496"/>
      <c r="V948" s="496"/>
      <c r="W948" s="496"/>
      <c r="X948" s="496"/>
      <c r="Y948" s="496"/>
      <c r="Z948" s="496"/>
      <c r="AA948" s="496"/>
      <c r="AB948" s="496"/>
      <c r="AC948" s="496"/>
      <c r="AD948" s="496"/>
      <c r="AE948" s="496"/>
      <c r="AF948" s="496"/>
      <c r="AG948" s="496"/>
      <c r="AH948" s="496"/>
    </row>
    <row r="949" spans="1:34" s="501" customFormat="1" ht="14.1" customHeight="1">
      <c r="A949" s="427"/>
      <c r="B949" s="489" t="s">
        <v>13594</v>
      </c>
      <c r="C949" s="489" t="s">
        <v>13595</v>
      </c>
      <c r="D949" s="428" t="s">
        <v>13596</v>
      </c>
      <c r="E949" s="15"/>
      <c r="F949" s="495" t="str">
        <f ca="1">IF(ISNUMBER(_xll.BDP(D931, C949,"EQY_CONSOLIDATED="&amp;E944)),_xll.BDP(D931, C949,"EQY_CONSOLIDATED="&amp;E944), "-")</f>
        <v>-</v>
      </c>
      <c r="G949" s="495"/>
      <c r="H949" s="495"/>
      <c r="I949" s="495"/>
      <c r="J949" s="495"/>
      <c r="K949" s="495"/>
      <c r="L949" s="495"/>
      <c r="M949" s="495"/>
      <c r="N949" s="495"/>
      <c r="O949" s="497"/>
      <c r="P949" s="498"/>
      <c r="Q949" s="498"/>
      <c r="R949" s="499"/>
      <c r="S949" s="499"/>
      <c r="T949" s="499"/>
      <c r="U949" s="500"/>
      <c r="V949" s="500"/>
      <c r="W949" s="500"/>
      <c r="X949" s="500"/>
      <c r="Y949" s="500"/>
      <c r="Z949" s="500"/>
      <c r="AA949" s="500"/>
      <c r="AB949" s="500"/>
      <c r="AC949" s="500"/>
      <c r="AD949" s="500"/>
      <c r="AE949" s="500"/>
      <c r="AF949" s="500"/>
      <c r="AG949" s="500"/>
      <c r="AH949" s="500"/>
    </row>
    <row r="950" spans="1:34" s="15" customFormat="1" ht="14.1" customHeight="1">
      <c r="A950" s="427"/>
      <c r="B950" s="489" t="s">
        <v>13597</v>
      </c>
      <c r="C950" s="489" t="s">
        <v>13598</v>
      </c>
      <c r="D950" s="428" t="s">
        <v>13599</v>
      </c>
      <c r="F950" s="495" t="str">
        <f ca="1">IF(ISNUMBER(_xll.BDP(D931, C950,"EQY_CONSOLIDATED="&amp;E944)),_xll.BDP(D931, C950,"EQY_CONSOLIDATED="&amp;E944), "-")</f>
        <v>-</v>
      </c>
      <c r="G950" s="495"/>
      <c r="H950" s="495"/>
      <c r="I950" s="495"/>
      <c r="J950" s="495"/>
      <c r="K950" s="495"/>
      <c r="L950" s="495"/>
      <c r="M950" s="495"/>
      <c r="N950" s="495"/>
      <c r="O950" s="502"/>
      <c r="P950" s="495"/>
      <c r="Q950" s="495"/>
      <c r="R950" s="495"/>
      <c r="S950" s="495"/>
      <c r="T950" s="495"/>
      <c r="U950" s="500"/>
      <c r="V950" s="500"/>
      <c r="W950" s="500"/>
      <c r="X950" s="500"/>
      <c r="Y950" s="500"/>
      <c r="Z950" s="500"/>
      <c r="AA950" s="500"/>
      <c r="AB950" s="500"/>
      <c r="AC950" s="500"/>
      <c r="AD950" s="500"/>
      <c r="AE950" s="500"/>
      <c r="AF950" s="500"/>
      <c r="AG950" s="500"/>
      <c r="AH950" s="500"/>
    </row>
    <row r="951" spans="1:34" s="15" customFormat="1" ht="14.1" customHeight="1">
      <c r="A951" s="427"/>
      <c r="B951" s="489" t="s">
        <v>13600</v>
      </c>
      <c r="C951" s="489" t="s">
        <v>13601</v>
      </c>
      <c r="D951" s="490" t="s">
        <v>13602</v>
      </c>
      <c r="E951" s="491"/>
      <c r="F951" s="492" t="str">
        <f ca="1">IF(ISNUMBER(_xll.BDP(D931, C951,"EQY_CONSOLIDATED="&amp;E944)),_xll.BDP(D931, C951,"EQY_CONSOLIDATED="&amp;E944), "-")</f>
        <v>-</v>
      </c>
      <c r="G951" s="492"/>
      <c r="H951" s="492"/>
      <c r="I951" s="492"/>
      <c r="J951" s="492"/>
      <c r="K951" s="492"/>
      <c r="L951" s="492"/>
      <c r="M951" s="492"/>
      <c r="N951" s="493"/>
      <c r="O951" s="494"/>
      <c r="P951" s="492"/>
      <c r="Q951" s="492"/>
      <c r="R951" s="492"/>
      <c r="S951" s="492"/>
      <c r="T951" s="492"/>
      <c r="U951" s="496"/>
      <c r="V951" s="496"/>
      <c r="W951" s="496"/>
      <c r="X951" s="496"/>
      <c r="Y951" s="496"/>
      <c r="Z951" s="496"/>
      <c r="AA951" s="496"/>
      <c r="AB951" s="496"/>
      <c r="AC951" s="496"/>
      <c r="AD951" s="496"/>
      <c r="AE951" s="496"/>
      <c r="AF951" s="496"/>
      <c r="AG951" s="496"/>
      <c r="AH951" s="496"/>
    </row>
    <row r="952" spans="1:34" s="15" customFormat="1" ht="14.1" customHeight="1">
      <c r="A952" s="427"/>
      <c r="B952" s="489" t="s">
        <v>13603</v>
      </c>
      <c r="C952" s="489" t="s">
        <v>13604</v>
      </c>
      <c r="D952" s="428" t="s">
        <v>13605</v>
      </c>
      <c r="F952" s="495" t="str">
        <f ca="1">IF(ISNUMBER(_xll.BDP(D931, C952,"EQY_CONSOLIDATED="&amp;E944)),_xll.BDP(D931, C952,"EQY_CONSOLIDATED="&amp;E944), "-")</f>
        <v>-</v>
      </c>
      <c r="G952" s="495"/>
      <c r="H952" s="495"/>
      <c r="I952" s="495"/>
      <c r="J952" s="495"/>
      <c r="K952" s="495"/>
      <c r="L952" s="495"/>
      <c r="M952" s="495"/>
      <c r="N952" s="495"/>
      <c r="O952" s="494"/>
      <c r="P952" s="495"/>
      <c r="Q952" s="495"/>
      <c r="R952" s="495"/>
      <c r="S952" s="495"/>
      <c r="T952" s="495"/>
      <c r="U952" s="496"/>
      <c r="V952" s="496"/>
      <c r="W952" s="496"/>
      <c r="X952" s="496"/>
      <c r="Y952" s="496"/>
      <c r="Z952" s="496"/>
      <c r="AA952" s="496"/>
      <c r="AB952" s="496"/>
      <c r="AC952" s="496"/>
      <c r="AD952" s="496"/>
      <c r="AE952" s="496"/>
      <c r="AF952" s="496"/>
      <c r="AG952" s="496"/>
      <c r="AH952" s="496"/>
    </row>
    <row r="953" spans="1:34" s="15" customFormat="1" ht="14.1" customHeight="1">
      <c r="A953" s="427"/>
      <c r="B953" s="489" t="s">
        <v>13606</v>
      </c>
      <c r="C953" s="489" t="s">
        <v>13607</v>
      </c>
      <c r="D953" s="428" t="s">
        <v>13608</v>
      </c>
      <c r="F953" s="495" t="str">
        <f ca="1">IF(ISNUMBER(_xll.BDP(D931, C953,"EQY_CONSOLIDATED="&amp;E944)),_xll.BDP(D931, C953,"EQY_CONSOLIDATED="&amp;E944), "-")</f>
        <v>-</v>
      </c>
      <c r="G953" s="495"/>
      <c r="H953" s="495"/>
      <c r="I953" s="495"/>
      <c r="J953" s="495"/>
      <c r="K953" s="495"/>
      <c r="L953" s="495"/>
      <c r="M953" s="495"/>
      <c r="N953" s="495"/>
      <c r="O953" s="494"/>
      <c r="P953" s="495"/>
      <c r="Q953" s="495"/>
      <c r="R953" s="495"/>
      <c r="S953" s="495"/>
      <c r="T953" s="495"/>
      <c r="U953" s="496"/>
      <c r="V953" s="496"/>
      <c r="W953" s="496"/>
      <c r="X953" s="496"/>
      <c r="Y953" s="496"/>
      <c r="Z953" s="496"/>
      <c r="AA953" s="496"/>
      <c r="AB953" s="496"/>
      <c r="AC953" s="496"/>
      <c r="AD953" s="496"/>
      <c r="AE953" s="496"/>
      <c r="AF953" s="496"/>
      <c r="AG953" s="496"/>
      <c r="AH953" s="496"/>
    </row>
    <row r="954" spans="1:34" s="15" customFormat="1" ht="14.1" customHeight="1">
      <c r="A954" s="427"/>
      <c r="B954" s="489" t="s">
        <v>13609</v>
      </c>
      <c r="C954" s="489" t="s">
        <v>13610</v>
      </c>
      <c r="D954" s="490" t="s">
        <v>13611</v>
      </c>
      <c r="E954" s="491"/>
      <c r="F954" s="492" t="str">
        <f ca="1">IF(ISNUMBER(_xll.BDP(D931, C954,"EQY_CONSOLIDATED="&amp;E944)),_xll.BDP(D931, C954,"EQY_CONSOLIDATED="&amp;E944), "-")</f>
        <v>-</v>
      </c>
      <c r="G954" s="492"/>
      <c r="H954" s="492"/>
      <c r="I954" s="492"/>
      <c r="J954" s="492"/>
      <c r="K954" s="492"/>
      <c r="L954" s="492"/>
      <c r="M954" s="492"/>
      <c r="N954" s="493"/>
      <c r="O954" s="503"/>
      <c r="P954" s="492"/>
      <c r="Q954" s="492"/>
      <c r="R954" s="492"/>
      <c r="S954" s="492"/>
      <c r="T954" s="492"/>
      <c r="U954" s="496"/>
      <c r="V954" s="496"/>
      <c r="W954" s="496"/>
      <c r="X954" s="496"/>
      <c r="Y954" s="496"/>
      <c r="Z954" s="496"/>
      <c r="AA954" s="496"/>
      <c r="AB954" s="496"/>
      <c r="AC954" s="496"/>
      <c r="AD954" s="496"/>
      <c r="AE954" s="496"/>
      <c r="AF954" s="496"/>
      <c r="AG954" s="496"/>
      <c r="AH954" s="496"/>
    </row>
    <row r="955" spans="1:34" s="15" customFormat="1" ht="14.1" customHeight="1">
      <c r="A955" s="427"/>
      <c r="B955" s="489" t="s">
        <v>13612</v>
      </c>
      <c r="C955" s="504" t="s">
        <v>13613</v>
      </c>
      <c r="D955" s="490" t="s">
        <v>13612</v>
      </c>
      <c r="E955" s="491"/>
      <c r="F955" s="492" t="str">
        <f ca="1">IF(ISNUMBER(_xll.BDP(D931, C955,"EQY_CONSOLIDATED="&amp;E944)),_xll.BDP(D931, C955,"EQY_CONSOLIDATED="&amp;E944), "-")</f>
        <v>-</v>
      </c>
      <c r="G955" s="492"/>
      <c r="H955" s="492"/>
      <c r="I955" s="492"/>
      <c r="J955" s="492"/>
      <c r="K955" s="492"/>
      <c r="L955" s="492"/>
      <c r="M955" s="492"/>
      <c r="N955" s="493"/>
      <c r="O955" s="503"/>
      <c r="P955" s="492"/>
      <c r="Q955" s="492"/>
      <c r="R955" s="492"/>
      <c r="S955" s="492"/>
      <c r="T955" s="492"/>
      <c r="U955" s="496"/>
      <c r="V955" s="496"/>
      <c r="W955" s="496"/>
      <c r="X955" s="496"/>
      <c r="Y955" s="496"/>
      <c r="Z955" s="496"/>
      <c r="AA955" s="496"/>
      <c r="AB955" s="496"/>
      <c r="AC955" s="496"/>
      <c r="AD955" s="496"/>
      <c r="AE955" s="496"/>
      <c r="AF955" s="496"/>
      <c r="AG955" s="496"/>
      <c r="AH955" s="496"/>
    </row>
    <row r="956" spans="1:34" s="15" customFormat="1" ht="14.1" customHeight="1">
      <c r="A956" s="427"/>
      <c r="B956" s="489" t="s">
        <v>13614</v>
      </c>
      <c r="C956" s="489" t="s">
        <v>13615</v>
      </c>
      <c r="D956" s="428" t="s">
        <v>13616</v>
      </c>
      <c r="F956" s="495" t="str">
        <f ca="1">IF(ISNUMBER(_xll.BDP(D931, C956,"EQY_CONSOLIDATED="&amp;E944)),_xll.BDP(D931, C956,"EQY_CONSOLIDATED="&amp;E944), "-")</f>
        <v>-</v>
      </c>
      <c r="G956" s="495"/>
      <c r="H956" s="495"/>
      <c r="I956" s="495"/>
      <c r="J956" s="495"/>
      <c r="K956" s="495"/>
      <c r="L956" s="495"/>
      <c r="M956" s="495"/>
      <c r="N956" s="495"/>
      <c r="O956" s="502"/>
      <c r="P956" s="495"/>
      <c r="Q956" s="495"/>
      <c r="R956" s="495"/>
      <c r="S956" s="495"/>
      <c r="T956" s="495"/>
      <c r="U956" s="500"/>
      <c r="V956" s="500"/>
      <c r="W956" s="500"/>
      <c r="X956" s="500"/>
      <c r="Y956" s="500"/>
      <c r="Z956" s="500"/>
      <c r="AA956" s="500"/>
      <c r="AB956" s="500"/>
      <c r="AC956" s="500"/>
      <c r="AD956" s="500"/>
      <c r="AE956" s="500"/>
      <c r="AF956" s="500"/>
      <c r="AG956" s="500"/>
      <c r="AH956" s="500"/>
    </row>
    <row r="957" spans="1:34" s="15" customFormat="1" ht="14.1" customHeight="1">
      <c r="A957" s="427"/>
      <c r="B957" s="489" t="s">
        <v>13617</v>
      </c>
      <c r="C957" s="489" t="s">
        <v>13618</v>
      </c>
      <c r="D957" s="428" t="s">
        <v>13619</v>
      </c>
      <c r="F957" s="495" t="str">
        <f ca="1">IF(ISNUMBER(_xll.BDP(D931, C957,"EQY_CONSOLIDATED="&amp;E944)),_xll.BDP(D931, C957,"EQY_CONSOLIDATED="&amp;E944), "-")</f>
        <v>-</v>
      </c>
      <c r="G957" s="495"/>
      <c r="H957" s="495"/>
      <c r="I957" s="495"/>
      <c r="J957" s="495"/>
      <c r="K957" s="495"/>
      <c r="L957" s="495"/>
      <c r="M957" s="495"/>
      <c r="N957" s="495"/>
      <c r="O957" s="502"/>
      <c r="P957" s="495"/>
      <c r="Q957" s="495"/>
      <c r="R957" s="495"/>
      <c r="S957" s="495"/>
      <c r="T957" s="495"/>
      <c r="U957" s="500"/>
      <c r="V957" s="500"/>
      <c r="W957" s="500"/>
      <c r="X957" s="500"/>
      <c r="Y957" s="500"/>
      <c r="Z957" s="500"/>
      <c r="AA957" s="500"/>
      <c r="AB957" s="500"/>
      <c r="AC957" s="500"/>
      <c r="AD957" s="500"/>
      <c r="AE957" s="500"/>
      <c r="AF957" s="500"/>
      <c r="AG957" s="500"/>
      <c r="AH957" s="500"/>
    </row>
    <row r="958" spans="1:34" s="15" customFormat="1" ht="14.1" customHeight="1">
      <c r="A958" s="427"/>
      <c r="B958" s="489" t="s">
        <v>13620</v>
      </c>
      <c r="C958" s="489" t="s">
        <v>13621</v>
      </c>
      <c r="D958" s="428" t="s">
        <v>13622</v>
      </c>
      <c r="F958" s="495" t="str">
        <f ca="1">IF(ISNUMBER(_xll.BDP(D931, C958,"EQY_CONSOLIDATED="&amp;E944)),_xll.BDP(D931, C958,"EQY_CONSOLIDATED="&amp;E944), "-")</f>
        <v>-</v>
      </c>
      <c r="G958" s="495"/>
      <c r="H958" s="495"/>
      <c r="I958" s="495"/>
      <c r="J958" s="495"/>
      <c r="K958" s="495"/>
      <c r="L958" s="495"/>
      <c r="M958" s="495"/>
      <c r="N958" s="495"/>
      <c r="O958" s="502"/>
      <c r="P958" s="495"/>
      <c r="Q958" s="495"/>
      <c r="R958" s="495"/>
      <c r="S958" s="495"/>
      <c r="T958" s="495"/>
      <c r="U958" s="500"/>
      <c r="V958" s="500"/>
      <c r="W958" s="500"/>
      <c r="X958" s="500"/>
      <c r="Y958" s="500"/>
      <c r="Z958" s="500"/>
      <c r="AA958" s="500"/>
      <c r="AB958" s="500"/>
      <c r="AC958" s="500"/>
      <c r="AD958" s="500"/>
      <c r="AE958" s="500"/>
      <c r="AF958" s="500"/>
      <c r="AG958" s="500"/>
      <c r="AH958" s="500"/>
    </row>
    <row r="959" spans="1:34" s="15" customFormat="1" ht="14.1" customHeight="1">
      <c r="A959" s="427"/>
      <c r="B959" s="489" t="s">
        <v>13623</v>
      </c>
      <c r="C959" s="489" t="s">
        <v>13624</v>
      </c>
      <c r="D959" s="428" t="s">
        <v>13625</v>
      </c>
      <c r="F959" s="495" t="str">
        <f ca="1">IF(ISNUMBER(_xll.BDP(D931, C959,"EQY_CONSOLIDATED="&amp;E944)),_xll.BDP(D931, C959,"EQY_CONSOLIDATED="&amp;E944), "-")</f>
        <v>-</v>
      </c>
      <c r="G959" s="495"/>
      <c r="H959" s="495"/>
      <c r="I959" s="495"/>
      <c r="J959" s="495"/>
      <c r="K959" s="495"/>
      <c r="L959" s="495"/>
      <c r="M959" s="495"/>
      <c r="N959" s="495"/>
      <c r="O959" s="502"/>
      <c r="P959" s="495"/>
      <c r="Q959" s="495"/>
      <c r="R959" s="495"/>
      <c r="S959" s="495"/>
      <c r="T959" s="495"/>
      <c r="U959" s="500"/>
      <c r="V959" s="500"/>
      <c r="W959" s="500"/>
      <c r="X959" s="500"/>
      <c r="Y959" s="500"/>
      <c r="Z959" s="500"/>
      <c r="AA959" s="500"/>
      <c r="AB959" s="500"/>
      <c r="AC959" s="500"/>
      <c r="AD959" s="500"/>
      <c r="AE959" s="500"/>
      <c r="AF959" s="500"/>
      <c r="AG959" s="500"/>
      <c r="AH959" s="500"/>
    </row>
    <row r="960" spans="1:34" s="15" customFormat="1" ht="14.1" customHeight="1">
      <c r="A960" s="427"/>
      <c r="F960" s="464"/>
      <c r="G960" s="464"/>
      <c r="H960" s="464"/>
      <c r="I960" s="464"/>
      <c r="J960" s="464"/>
      <c r="K960" s="464"/>
      <c r="L960" s="464"/>
      <c r="M960" s="464"/>
      <c r="N960" s="464"/>
    </row>
    <row r="961" spans="1:34" s="15" customFormat="1" ht="14.1" customHeight="1">
      <c r="A961" s="427"/>
      <c r="F961" s="464"/>
      <c r="G961" s="505"/>
      <c r="H961" s="506"/>
      <c r="I961" s="506"/>
      <c r="J961" s="464"/>
      <c r="K961" s="464"/>
      <c r="L961" s="464"/>
      <c r="M961" s="464"/>
      <c r="N961" s="464"/>
      <c r="P961" s="507"/>
    </row>
    <row r="962" spans="1:34" s="15" customFormat="1" ht="14.1" customHeight="1">
      <c r="A962" s="427"/>
      <c r="D962" s="484" t="s">
        <v>13626</v>
      </c>
      <c r="E962" s="485"/>
      <c r="F962" s="486" t="s">
        <v>13627</v>
      </c>
      <c r="G962" s="487" t="e">
        <v>#NAME?</v>
      </c>
      <c r="H962" s="486" t="s">
        <v>13575</v>
      </c>
      <c r="I962" s="486" t="s">
        <v>13576</v>
      </c>
      <c r="J962" s="486" t="s">
        <v>13577</v>
      </c>
      <c r="K962" s="486" t="s">
        <v>13578</v>
      </c>
      <c r="L962" s="486" t="s">
        <v>13579</v>
      </c>
      <c r="M962" s="486" t="s">
        <v>13580</v>
      </c>
      <c r="N962" s="486" t="s">
        <v>13581</v>
      </c>
      <c r="O962" s="488"/>
      <c r="P962" s="487" t="e">
        <v>#NAME?</v>
      </c>
      <c r="Q962" s="486" t="s">
        <v>13587</v>
      </c>
      <c r="R962" s="486" t="s">
        <v>13588</v>
      </c>
      <c r="S962" s="486" t="s">
        <v>13589</v>
      </c>
      <c r="T962" s="486" t="s">
        <v>13590</v>
      </c>
      <c r="U962" s="488"/>
      <c r="V962" s="488"/>
      <c r="W962" s="488"/>
      <c r="X962" s="488"/>
      <c r="Y962" s="488"/>
      <c r="Z962" s="488"/>
      <c r="AA962" s="488"/>
      <c r="AB962" s="488"/>
      <c r="AC962" s="488"/>
      <c r="AD962" s="488"/>
      <c r="AE962" s="488"/>
      <c r="AF962" s="488"/>
      <c r="AG962" s="488"/>
      <c r="AH962" s="488"/>
    </row>
    <row r="963" spans="1:34" s="15" customFormat="1" ht="14.1" customHeight="1">
      <c r="A963" s="427"/>
      <c r="B963" s="489" t="s">
        <v>13628</v>
      </c>
      <c r="D963" s="428" t="s">
        <v>13629</v>
      </c>
      <c r="F963" s="495">
        <f>G963</f>
        <v>63091.137000000002</v>
      </c>
      <c r="G963" s="495">
        <v>63091.137000000002</v>
      </c>
      <c r="H963" s="495">
        <v>49541.733099999998</v>
      </c>
      <c r="I963" s="495">
        <v>55700.143199999999</v>
      </c>
      <c r="J963" s="495">
        <v>54021.519500000002</v>
      </c>
      <c r="K963" s="495">
        <v>43996.1086</v>
      </c>
      <c r="L963" s="495">
        <v>28766.7909</v>
      </c>
      <c r="M963" s="495">
        <v>28915.361700000001</v>
      </c>
      <c r="N963" s="495">
        <v>29453.0308</v>
      </c>
      <c r="O963" s="508"/>
      <c r="P963" s="495">
        <v>54021.519500000002</v>
      </c>
      <c r="Q963" s="495">
        <v>29453.0308</v>
      </c>
      <c r="R963" s="495">
        <v>17041.859</v>
      </c>
      <c r="S963" s="495">
        <v>14756.288</v>
      </c>
      <c r="T963" s="495">
        <v>15924.545</v>
      </c>
      <c r="U963" s="496"/>
      <c r="V963" s="496"/>
      <c r="W963" s="496"/>
      <c r="X963" s="496"/>
      <c r="Y963" s="496"/>
      <c r="Z963" s="496"/>
      <c r="AA963" s="496"/>
      <c r="AB963" s="496"/>
      <c r="AC963" s="496"/>
      <c r="AD963" s="496"/>
      <c r="AE963" s="496"/>
      <c r="AF963" s="496"/>
      <c r="AG963" s="496"/>
      <c r="AH963" s="496"/>
    </row>
    <row r="964" spans="1:34" s="15" customFormat="1" ht="14.1" customHeight="1">
      <c r="A964" s="427"/>
      <c r="B964" s="489" t="s">
        <v>13630</v>
      </c>
      <c r="C964" s="465"/>
      <c r="D964" s="428" t="s">
        <v>13631</v>
      </c>
      <c r="F964" s="495">
        <f t="shared" ref="F964:F977" si="35">G964</f>
        <v>47511.582499999997</v>
      </c>
      <c r="G964" s="495">
        <v>47511.582499999997</v>
      </c>
      <c r="H964" s="495">
        <v>34969.694100000001</v>
      </c>
      <c r="I964" s="495">
        <v>18740.073199999999</v>
      </c>
      <c r="J964" s="495">
        <v>20268.8544</v>
      </c>
      <c r="K964" s="495">
        <v>27669.783500000001</v>
      </c>
      <c r="L964" s="495">
        <v>12064.1322</v>
      </c>
      <c r="M964" s="495">
        <v>13913.6656</v>
      </c>
      <c r="N964" s="495">
        <v>15066.647000000001</v>
      </c>
      <c r="O964" s="508"/>
      <c r="P964" s="495">
        <v>20268.8544</v>
      </c>
      <c r="Q964" s="495">
        <v>15066.647000000001</v>
      </c>
      <c r="R964" s="495">
        <v>7067.2678999999998</v>
      </c>
      <c r="S964" s="495">
        <v>4879.7128000000002</v>
      </c>
      <c r="T964" s="495">
        <v>4453.9524000000001</v>
      </c>
      <c r="U964" s="496"/>
      <c r="V964" s="496"/>
      <c r="W964" s="496"/>
      <c r="X964" s="496"/>
      <c r="Y964" s="496"/>
      <c r="Z964" s="496"/>
      <c r="AA964" s="496"/>
      <c r="AB964" s="496"/>
      <c r="AC964" s="496"/>
      <c r="AD964" s="496"/>
      <c r="AE964" s="496"/>
      <c r="AF964" s="496"/>
      <c r="AG964" s="496"/>
      <c r="AH964" s="496"/>
    </row>
    <row r="965" spans="1:34" s="15" customFormat="1" ht="14.1" customHeight="1">
      <c r="A965" s="427"/>
      <c r="B965" s="489" t="s">
        <v>13632</v>
      </c>
      <c r="C965" s="465"/>
      <c r="D965" s="428" t="s">
        <v>13633</v>
      </c>
      <c r="F965" s="495">
        <f t="shared" si="35"/>
        <v>110602.7194</v>
      </c>
      <c r="G965" s="495">
        <v>110602.7194</v>
      </c>
      <c r="H965" s="495">
        <v>84511.427200000006</v>
      </c>
      <c r="I965" s="495">
        <v>74440.2163</v>
      </c>
      <c r="J965" s="495">
        <v>74290.373999999996</v>
      </c>
      <c r="K965" s="495">
        <v>71665.892099999997</v>
      </c>
      <c r="L965" s="495">
        <v>40830.9231</v>
      </c>
      <c r="M965" s="495">
        <v>42829.027300000002</v>
      </c>
      <c r="N965" s="495">
        <v>44519.677799999998</v>
      </c>
      <c r="O965" s="508"/>
      <c r="P965" s="495">
        <v>74290.373999999996</v>
      </c>
      <c r="Q965" s="495">
        <v>44519.677799999998</v>
      </c>
      <c r="R965" s="495">
        <v>24109.126899999999</v>
      </c>
      <c r="S965" s="495">
        <v>19636.000800000002</v>
      </c>
      <c r="T965" s="495">
        <v>20378.4974</v>
      </c>
      <c r="U965" s="496"/>
      <c r="V965" s="496"/>
      <c r="W965" s="496"/>
      <c r="X965" s="496"/>
      <c r="Y965" s="496"/>
      <c r="Z965" s="496"/>
      <c r="AA965" s="496"/>
      <c r="AB965" s="496"/>
      <c r="AC965" s="496"/>
      <c r="AD965" s="496"/>
      <c r="AE965" s="496"/>
      <c r="AF965" s="496"/>
      <c r="AG965" s="496"/>
      <c r="AH965" s="496"/>
    </row>
    <row r="966" spans="1:34" s="15" customFormat="1" ht="14.1" customHeight="1">
      <c r="A966" s="427"/>
      <c r="B966" s="489" t="s">
        <v>13634</v>
      </c>
      <c r="C966" s="465"/>
      <c r="D966" s="428" t="s">
        <v>13635</v>
      </c>
      <c r="F966" s="495">
        <f t="shared" si="35"/>
        <v>41521.1224</v>
      </c>
      <c r="G966" s="495">
        <v>41521.1224</v>
      </c>
      <c r="H966" s="495">
        <v>19826.105599999999</v>
      </c>
      <c r="I966" s="495">
        <v>15813.0254</v>
      </c>
      <c r="J966" s="495">
        <v>23024.768400000001</v>
      </c>
      <c r="K966" s="495">
        <v>29544.425599999999</v>
      </c>
      <c r="L966" s="495">
        <v>12449.641900000001</v>
      </c>
      <c r="M966" s="495">
        <v>11521.4961</v>
      </c>
      <c r="N966" s="495">
        <v>10015.5314</v>
      </c>
      <c r="O966" s="508"/>
      <c r="P966" s="495">
        <v>23024.768400000001</v>
      </c>
      <c r="Q966" s="495">
        <v>10015.5314</v>
      </c>
      <c r="R966" s="495">
        <v>16548.188999999998</v>
      </c>
      <c r="S966" s="495">
        <v>2412.922</v>
      </c>
      <c r="T966" s="495">
        <v>2096.6149999999998</v>
      </c>
      <c r="U966" s="496"/>
      <c r="V966" s="496"/>
      <c r="W966" s="496"/>
      <c r="X966" s="496"/>
      <c r="Y966" s="496"/>
      <c r="Z966" s="496"/>
      <c r="AA966" s="496"/>
      <c r="AB966" s="496"/>
      <c r="AC966" s="496"/>
      <c r="AD966" s="496"/>
      <c r="AE966" s="496"/>
      <c r="AF966" s="496"/>
      <c r="AG966" s="496"/>
      <c r="AH966" s="496"/>
    </row>
    <row r="967" spans="1:34" s="15" customFormat="1" ht="14.1" customHeight="1">
      <c r="A967" s="427"/>
      <c r="B967" s="489" t="s">
        <v>13636</v>
      </c>
      <c r="C967" s="465"/>
      <c r="D967" s="428" t="s">
        <v>13637</v>
      </c>
      <c r="F967" s="495">
        <f t="shared" si="35"/>
        <v>660.02449999999999</v>
      </c>
      <c r="G967" s="495">
        <v>660.02449999999999</v>
      </c>
      <c r="H967" s="495">
        <v>265.4178</v>
      </c>
      <c r="I967" s="495">
        <v>241.72819999999999</v>
      </c>
      <c r="J967" s="495">
        <v>257.54590000000002</v>
      </c>
      <c r="K967" s="495">
        <v>180.24469999999999</v>
      </c>
      <c r="L967" s="495">
        <v>176.20869999999999</v>
      </c>
      <c r="M967" s="495">
        <v>327.62209999999999</v>
      </c>
      <c r="N967" s="495">
        <v>299.84359999999998</v>
      </c>
      <c r="O967" s="508"/>
      <c r="P967" s="495">
        <v>257.54590000000002</v>
      </c>
      <c r="Q967" s="495">
        <v>299.84359999999998</v>
      </c>
      <c r="R967" s="495">
        <v>202.33160000000001</v>
      </c>
      <c r="S967" s="495">
        <v>1043.8912</v>
      </c>
      <c r="T967" s="495">
        <v>596.31460000000004</v>
      </c>
      <c r="U967" s="496"/>
      <c r="V967" s="496"/>
      <c r="W967" s="496"/>
      <c r="X967" s="496"/>
      <c r="Y967" s="496"/>
      <c r="Z967" s="496"/>
      <c r="AA967" s="496"/>
      <c r="AB967" s="496"/>
      <c r="AC967" s="496"/>
      <c r="AD967" s="496"/>
      <c r="AE967" s="496"/>
      <c r="AF967" s="496"/>
      <c r="AG967" s="496"/>
      <c r="AH967" s="496"/>
    </row>
    <row r="968" spans="1:34" s="15" customFormat="1" ht="14.1" customHeight="1">
      <c r="A968" s="427"/>
      <c r="B968" s="489" t="s">
        <v>13638</v>
      </c>
      <c r="C968" s="465"/>
      <c r="D968" s="428" t="s">
        <v>13639</v>
      </c>
      <c r="F968" s="495">
        <f t="shared" si="35"/>
        <v>42181.146999999997</v>
      </c>
      <c r="G968" s="495">
        <v>42181.146999999997</v>
      </c>
      <c r="H968" s="495">
        <v>20091.523300000001</v>
      </c>
      <c r="I968" s="495">
        <v>16054.7536</v>
      </c>
      <c r="J968" s="495">
        <v>23282.314299999998</v>
      </c>
      <c r="K968" s="495">
        <v>29724.6702</v>
      </c>
      <c r="L968" s="495">
        <v>12625.850700000001</v>
      </c>
      <c r="M968" s="495">
        <v>11849.118200000001</v>
      </c>
      <c r="N968" s="495">
        <v>10315.375099999999</v>
      </c>
      <c r="O968" s="508"/>
      <c r="P968" s="495">
        <v>23282.314299999998</v>
      </c>
      <c r="Q968" s="495">
        <v>10315.375099999999</v>
      </c>
      <c r="R968" s="495">
        <v>16750.520700000001</v>
      </c>
      <c r="S968" s="495">
        <v>3456.8132000000001</v>
      </c>
      <c r="T968" s="495">
        <v>2692.9295999999999</v>
      </c>
      <c r="U968" s="496"/>
      <c r="V968" s="496"/>
      <c r="W968" s="496"/>
      <c r="X968" s="496"/>
      <c r="Y968" s="496"/>
      <c r="Z968" s="496"/>
      <c r="AA968" s="496"/>
      <c r="AB968" s="496"/>
      <c r="AC968" s="496"/>
      <c r="AD968" s="496"/>
      <c r="AE968" s="496"/>
      <c r="AF968" s="496"/>
      <c r="AG968" s="496"/>
      <c r="AH968" s="496"/>
    </row>
    <row r="969" spans="1:34" s="15" customFormat="1" ht="14.1" customHeight="1">
      <c r="A969" s="427"/>
      <c r="B969" s="489" t="s">
        <v>13640</v>
      </c>
      <c r="C969" s="465"/>
      <c r="D969" s="490" t="s">
        <v>13641</v>
      </c>
      <c r="E969" s="491"/>
      <c r="F969" s="492">
        <f t="shared" si="35"/>
        <v>68421.572700000004</v>
      </c>
      <c r="G969" s="492">
        <v>68421.572700000004</v>
      </c>
      <c r="H969" s="492">
        <v>64419.902099999999</v>
      </c>
      <c r="I969" s="492">
        <v>58385.463199999998</v>
      </c>
      <c r="J969" s="492">
        <v>51008.058499999999</v>
      </c>
      <c r="K969" s="492">
        <v>41941.221700000002</v>
      </c>
      <c r="L969" s="492">
        <v>28205.0723</v>
      </c>
      <c r="M969" s="492">
        <v>30979.908899999999</v>
      </c>
      <c r="N969" s="493">
        <v>34204.301500000001</v>
      </c>
      <c r="O969" s="508"/>
      <c r="P969" s="492">
        <v>51008.058499999999</v>
      </c>
      <c r="Q969" s="492">
        <v>34204.301500000001</v>
      </c>
      <c r="R969" s="492">
        <v>7358.6063000000004</v>
      </c>
      <c r="S969" s="492">
        <v>16179.187400000001</v>
      </c>
      <c r="T969" s="492">
        <v>17685.569</v>
      </c>
      <c r="U969" s="496"/>
      <c r="V969" s="496"/>
      <c r="W969" s="496"/>
      <c r="X969" s="496"/>
      <c r="Y969" s="496"/>
      <c r="Z969" s="496"/>
      <c r="AA969" s="496"/>
      <c r="AB969" s="496"/>
      <c r="AC969" s="496"/>
      <c r="AD969" s="496"/>
      <c r="AE969" s="496"/>
      <c r="AF969" s="496"/>
      <c r="AG969" s="496"/>
      <c r="AH969" s="496"/>
    </row>
    <row r="970" spans="1:34" s="15" customFormat="1" ht="14.1" customHeight="1">
      <c r="A970" s="427"/>
      <c r="B970" s="489" t="s">
        <v>13642</v>
      </c>
      <c r="C970" s="465"/>
      <c r="D970" s="428" t="s">
        <v>13643</v>
      </c>
      <c r="F970" s="495">
        <f t="shared" si="35"/>
        <v>23.430299999999999</v>
      </c>
      <c r="G970" s="495">
        <v>23.430299999999999</v>
      </c>
      <c r="H970" s="495">
        <v>23.113900000000001</v>
      </c>
      <c r="I970" s="495">
        <v>22.675599999999999</v>
      </c>
      <c r="J970" s="495">
        <v>22.237200000000001</v>
      </c>
      <c r="K970" s="495">
        <v>21.656500000000001</v>
      </c>
      <c r="L970" s="495">
        <v>16.656500000000001</v>
      </c>
      <c r="M970" s="495">
        <v>16.656500000000001</v>
      </c>
      <c r="N970" s="495">
        <v>16.656500000000001</v>
      </c>
      <c r="O970" s="508"/>
      <c r="P970" s="495">
        <v>22.237200000000001</v>
      </c>
      <c r="Q970" s="495">
        <v>16.656500000000001</v>
      </c>
      <c r="R970" s="495">
        <v>9.0807000000000002</v>
      </c>
      <c r="S970" s="495">
        <v>8.2157999999999998</v>
      </c>
      <c r="T970" s="495">
        <v>6.7910000000000004</v>
      </c>
      <c r="U970" s="509"/>
      <c r="V970" s="509"/>
      <c r="W970" s="509"/>
      <c r="X970" s="509"/>
      <c r="Y970" s="509"/>
      <c r="Z970" s="509"/>
      <c r="AA970" s="509"/>
      <c r="AB970" s="509"/>
      <c r="AC970" s="509"/>
      <c r="AD970" s="509"/>
      <c r="AE970" s="509"/>
      <c r="AF970" s="509"/>
      <c r="AG970" s="509"/>
      <c r="AH970" s="509"/>
    </row>
    <row r="971" spans="1:34" s="501" customFormat="1" ht="14.1" customHeight="1">
      <c r="A971" s="427"/>
      <c r="B971" s="489" t="s">
        <v>13644</v>
      </c>
      <c r="C971" s="465"/>
      <c r="D971" s="428" t="s">
        <v>13645</v>
      </c>
      <c r="E971" s="15"/>
      <c r="F971" s="495">
        <f t="shared" si="35"/>
        <v>2920.2188999999998</v>
      </c>
      <c r="G971" s="495">
        <v>2920.2188999999998</v>
      </c>
      <c r="H971" s="495">
        <v>2787.0576999999998</v>
      </c>
      <c r="I971" s="495">
        <v>2574.8154</v>
      </c>
      <c r="J971" s="495">
        <v>2293.8126000000002</v>
      </c>
      <c r="K971" s="495">
        <v>1936.6603</v>
      </c>
      <c r="L971" s="495">
        <v>1693.3405</v>
      </c>
      <c r="M971" s="495">
        <v>1859.9326000000001</v>
      </c>
      <c r="N971" s="495">
        <v>2053.5146</v>
      </c>
      <c r="O971" s="508"/>
      <c r="P971" s="495">
        <v>2293.8126000000002</v>
      </c>
      <c r="Q971" s="495">
        <v>2053.5146</v>
      </c>
      <c r="R971" s="495">
        <v>810.35569999999996</v>
      </c>
      <c r="S971" s="495">
        <v>1969.2891</v>
      </c>
      <c r="T971" s="495">
        <v>2604.2703000000001</v>
      </c>
      <c r="U971" s="500"/>
      <c r="V971" s="500"/>
      <c r="W971" s="500"/>
      <c r="X971" s="500"/>
      <c r="Y971" s="500"/>
      <c r="Z971" s="500"/>
      <c r="AA971" s="500"/>
      <c r="AB971" s="500"/>
      <c r="AC971" s="500"/>
      <c r="AD971" s="500"/>
      <c r="AE971" s="500"/>
      <c r="AF971" s="500"/>
      <c r="AG971" s="500"/>
      <c r="AH971" s="500"/>
    </row>
    <row r="972" spans="1:34" s="501" customFormat="1" ht="14.1" customHeight="1">
      <c r="A972" s="427"/>
      <c r="B972" s="489" t="s">
        <v>13646</v>
      </c>
      <c r="C972" s="465"/>
      <c r="D972" s="428" t="s">
        <v>13647</v>
      </c>
      <c r="E972" s="15"/>
      <c r="F972" s="495">
        <f t="shared" si="35"/>
        <v>2489.2386000000001</v>
      </c>
      <c r="G972" s="495">
        <v>2489.2386000000001</v>
      </c>
      <c r="H972" s="495">
        <v>2785.5774999999999</v>
      </c>
      <c r="I972" s="495">
        <v>2572.1846999999998</v>
      </c>
      <c r="J972" s="495">
        <v>2289.9859999999999</v>
      </c>
      <c r="K972" s="495">
        <v>1931.5563</v>
      </c>
      <c r="L972" s="495">
        <v>1685.1771000000001</v>
      </c>
      <c r="M972" s="495">
        <v>1850.239</v>
      </c>
      <c r="N972" s="495">
        <v>2042.2851000000001</v>
      </c>
      <c r="O972" s="508"/>
      <c r="P972" s="495">
        <v>2289.9859999999999</v>
      </c>
      <c r="Q972" s="495">
        <v>2042.2851000000001</v>
      </c>
      <c r="R972" s="495">
        <v>754.65660000000003</v>
      </c>
      <c r="S972" s="495">
        <v>1724.6208999999999</v>
      </c>
      <c r="T972" s="495">
        <v>2514.2044999999998</v>
      </c>
      <c r="U972" s="500"/>
      <c r="V972" s="500"/>
      <c r="W972" s="500"/>
      <c r="X972" s="500"/>
      <c r="Y972" s="500"/>
      <c r="Z972" s="500"/>
      <c r="AA972" s="500"/>
      <c r="AB972" s="500"/>
      <c r="AC972" s="500"/>
      <c r="AD972" s="500"/>
      <c r="AE972" s="500"/>
      <c r="AF972" s="500"/>
      <c r="AG972" s="500"/>
      <c r="AH972" s="500"/>
    </row>
    <row r="973" spans="1:34" s="501" customFormat="1" ht="14.1" customHeight="1">
      <c r="A973" s="427"/>
      <c r="B973" s="489" t="s">
        <v>13648</v>
      </c>
      <c r="C973" s="465"/>
      <c r="D973" s="428" t="s">
        <v>13649</v>
      </c>
      <c r="E973" s="15"/>
      <c r="F973" s="495">
        <f t="shared" si="35"/>
        <v>61.862499999999997</v>
      </c>
      <c r="G973" s="495">
        <v>61.862499999999997</v>
      </c>
      <c r="H973" s="495">
        <v>76.226299999999995</v>
      </c>
      <c r="I973" s="495">
        <v>78.432699999999997</v>
      </c>
      <c r="J973" s="495">
        <v>68.660399999999996</v>
      </c>
      <c r="K973" s="495">
        <v>58.523299999999999</v>
      </c>
      <c r="L973" s="495">
        <v>69.077699999999993</v>
      </c>
      <c r="M973" s="495">
        <v>72.3339</v>
      </c>
      <c r="N973" s="495">
        <v>76.829599999999999</v>
      </c>
      <c r="O973" s="508"/>
      <c r="P973" s="495">
        <v>68.660399999999996</v>
      </c>
      <c r="Q973" s="495">
        <v>76.829599999999999</v>
      </c>
      <c r="R973" s="495">
        <v>30.522099999999998</v>
      </c>
      <c r="S973" s="495">
        <v>82.395499999999998</v>
      </c>
      <c r="T973" s="495">
        <v>86.785399999999996</v>
      </c>
      <c r="U973" s="500"/>
      <c r="V973" s="500"/>
      <c r="W973" s="500"/>
      <c r="X973" s="500"/>
      <c r="Y973" s="500"/>
      <c r="Z973" s="500"/>
      <c r="AA973" s="500"/>
      <c r="AB973" s="500"/>
      <c r="AC973" s="500"/>
      <c r="AD973" s="500"/>
      <c r="AE973" s="500"/>
      <c r="AF973" s="500"/>
      <c r="AG973" s="500"/>
      <c r="AH973" s="500"/>
    </row>
    <row r="974" spans="1:34" s="501" customFormat="1" ht="14.1" customHeight="1">
      <c r="A974" s="427"/>
      <c r="B974" s="489" t="s">
        <v>13650</v>
      </c>
      <c r="C974" s="465"/>
      <c r="D974" s="510" t="s">
        <v>13651</v>
      </c>
      <c r="E974" s="491"/>
      <c r="F974" s="492">
        <f t="shared" si="35"/>
        <v>28672.712500000001</v>
      </c>
      <c r="G974" s="492">
        <v>28672.712500000001</v>
      </c>
      <c r="H974" s="492">
        <v>20345.0049</v>
      </c>
      <c r="I974" s="492">
        <v>35940.7497</v>
      </c>
      <c r="J974" s="492">
        <v>36332.737000000001</v>
      </c>
      <c r="K974" s="492">
        <v>27307.129199999999</v>
      </c>
      <c r="L974" s="492">
        <v>16356.412200000001</v>
      </c>
      <c r="M974" s="492">
        <v>13950.2171</v>
      </c>
      <c r="N974" s="493">
        <v>17813.904999999999</v>
      </c>
      <c r="O974" s="511"/>
      <c r="P974" s="492">
        <v>36332.737000000001</v>
      </c>
      <c r="Q974" s="492">
        <v>17813.904999999999</v>
      </c>
      <c r="R974" s="492">
        <v>10624.484</v>
      </c>
      <c r="S974" s="492">
        <v>8368.2420000000002</v>
      </c>
      <c r="T974" s="492">
        <v>5240.6459999999997</v>
      </c>
      <c r="U974" s="512"/>
      <c r="V974" s="512"/>
      <c r="W974" s="512"/>
      <c r="X974" s="512"/>
      <c r="Y974" s="512"/>
      <c r="Z974" s="512"/>
      <c r="AA974" s="512"/>
      <c r="AB974" s="512"/>
      <c r="AC974" s="512"/>
      <c r="AD974" s="512"/>
      <c r="AE974" s="512"/>
      <c r="AF974" s="512"/>
      <c r="AG974" s="512"/>
      <c r="AH974" s="512"/>
    </row>
    <row r="975" spans="1:34" s="501" customFormat="1" ht="14.1" customHeight="1">
      <c r="A975" s="427"/>
      <c r="B975" s="489" t="s">
        <v>13652</v>
      </c>
      <c r="C975" s="465"/>
      <c r="D975" s="510" t="s">
        <v>13653</v>
      </c>
      <c r="E975" s="491"/>
      <c r="F975" s="492">
        <f t="shared" si="35"/>
        <v>15825.529399999999</v>
      </c>
      <c r="G975" s="492">
        <v>15825.529399999999</v>
      </c>
      <c r="H975" s="492">
        <v>16175.925300000001</v>
      </c>
      <c r="I975" s="492">
        <v>11465.8364</v>
      </c>
      <c r="J975" s="492">
        <v>10684.584500000001</v>
      </c>
      <c r="K975" s="492">
        <v>7898.6844000000001</v>
      </c>
      <c r="L975" s="492">
        <v>7057.3887000000004</v>
      </c>
      <c r="M975" s="492">
        <v>8298.8292000000001</v>
      </c>
      <c r="N975" s="493">
        <v>8058.7157999999999</v>
      </c>
      <c r="O975" s="511"/>
      <c r="P975" s="492">
        <v>10684.584500000001</v>
      </c>
      <c r="Q975" s="492">
        <v>8058.7157999999999</v>
      </c>
      <c r="R975" s="492">
        <v>889.82</v>
      </c>
      <c r="S975" s="492">
        <v>0</v>
      </c>
      <c r="T975" s="492">
        <v>5500</v>
      </c>
      <c r="U975" s="512"/>
      <c r="V975" s="512"/>
      <c r="W975" s="512"/>
      <c r="X975" s="512"/>
      <c r="Y975" s="512"/>
      <c r="Z975" s="512"/>
      <c r="AA975" s="512"/>
      <c r="AB975" s="512"/>
      <c r="AC975" s="512"/>
      <c r="AD975" s="512"/>
      <c r="AE975" s="512"/>
      <c r="AF975" s="512"/>
      <c r="AG975" s="512"/>
      <c r="AH975" s="512"/>
    </row>
    <row r="976" spans="1:34" s="501" customFormat="1" ht="14.1" customHeight="1">
      <c r="A976" s="427"/>
      <c r="B976" s="489" t="s">
        <v>13654</v>
      </c>
      <c r="C976" s="465"/>
      <c r="D976" s="510" t="s">
        <v>13655</v>
      </c>
      <c r="E976" s="491"/>
      <c r="F976" s="492">
        <f t="shared" si="35"/>
        <v>23488.958999999999</v>
      </c>
      <c r="G976" s="492">
        <v>23488.958999999999</v>
      </c>
      <c r="H976" s="492">
        <v>15886.527</v>
      </c>
      <c r="I976" s="492">
        <v>8620.2674999999999</v>
      </c>
      <c r="J976" s="492">
        <v>12018.62</v>
      </c>
      <c r="K976" s="492">
        <v>19430.388500000001</v>
      </c>
      <c r="L976" s="492">
        <v>8808.402</v>
      </c>
      <c r="M976" s="492">
        <v>9880.2649999999994</v>
      </c>
      <c r="N976" s="493">
        <v>11079.693600000001</v>
      </c>
      <c r="O976" s="511"/>
      <c r="P976" s="492">
        <v>12018.62</v>
      </c>
      <c r="Q976" s="492">
        <v>11079.693600000001</v>
      </c>
      <c r="R976" s="492">
        <v>6000</v>
      </c>
      <c r="S976" s="492">
        <v>0</v>
      </c>
      <c r="T976" s="492">
        <v>0</v>
      </c>
      <c r="U976" s="512"/>
      <c r="V976" s="512"/>
      <c r="W976" s="512"/>
      <c r="X976" s="512"/>
      <c r="Y976" s="512"/>
      <c r="Z976" s="512"/>
      <c r="AA976" s="512"/>
      <c r="AB976" s="512"/>
      <c r="AC976" s="512"/>
      <c r="AD976" s="512"/>
      <c r="AE976" s="512"/>
      <c r="AF976" s="512"/>
      <c r="AG976" s="512"/>
      <c r="AH976" s="512"/>
    </row>
    <row r="977" spans="1:34" s="501" customFormat="1" ht="14.1" customHeight="1">
      <c r="A977" s="427"/>
      <c r="B977" s="489" t="s">
        <v>13656</v>
      </c>
      <c r="C977" s="465"/>
      <c r="D977" s="510" t="s">
        <v>13657</v>
      </c>
      <c r="E977" s="491"/>
      <c r="F977" s="492">
        <f t="shared" si="35"/>
        <v>26027.8128</v>
      </c>
      <c r="G977" s="492">
        <v>26027.8128</v>
      </c>
      <c r="H977" s="492">
        <v>8913.8984</v>
      </c>
      <c r="I977" s="492">
        <v>6155.7294000000002</v>
      </c>
      <c r="J977" s="492">
        <v>6817.9223000000002</v>
      </c>
      <c r="K977" s="492">
        <v>10227.238600000001</v>
      </c>
      <c r="L977" s="492">
        <v>6190.8648999999996</v>
      </c>
      <c r="M977" s="492">
        <v>6112.5981000000002</v>
      </c>
      <c r="N977" s="493">
        <v>5814.0803999999998</v>
      </c>
      <c r="O977" s="508"/>
      <c r="P977" s="492">
        <v>6817.9223000000002</v>
      </c>
      <c r="Q977" s="492">
        <v>5814.0803999999998</v>
      </c>
      <c r="R977" s="492">
        <v>12115.901</v>
      </c>
      <c r="S977" s="492">
        <v>100</v>
      </c>
      <c r="T977" s="492">
        <v>0</v>
      </c>
      <c r="U977" s="500"/>
      <c r="V977" s="500"/>
      <c r="W977" s="500"/>
      <c r="X977" s="500"/>
      <c r="Y977" s="500"/>
      <c r="Z977" s="500"/>
      <c r="AA977" s="500"/>
      <c r="AB977" s="500"/>
      <c r="AC977" s="500"/>
      <c r="AD977" s="500"/>
      <c r="AE977" s="500"/>
      <c r="AF977" s="500"/>
      <c r="AG977" s="500"/>
      <c r="AH977" s="500"/>
    </row>
    <row r="978" spans="1:34" s="501" customFormat="1" ht="14.1" customHeight="1">
      <c r="A978" s="427"/>
      <c r="B978" s="489" t="s">
        <v>13658</v>
      </c>
      <c r="C978" s="465"/>
      <c r="D978" s="510" t="s">
        <v>13659</v>
      </c>
      <c r="E978" s="491"/>
      <c r="F978" s="492">
        <f>G978</f>
        <v>512.69979999999998</v>
      </c>
      <c r="G978" s="492">
        <v>512.69979999999998</v>
      </c>
      <c r="H978" s="492">
        <v>117.68259999999999</v>
      </c>
      <c r="I978" s="492">
        <v>136.5213</v>
      </c>
      <c r="J978" s="492">
        <v>165.3836</v>
      </c>
      <c r="K978" s="492">
        <v>15.114000000000001</v>
      </c>
      <c r="L978" s="492">
        <v>32.450600000000001</v>
      </c>
      <c r="M978" s="492">
        <v>207.01480000000001</v>
      </c>
      <c r="N978" s="493">
        <v>204.6516</v>
      </c>
      <c r="O978" s="508"/>
      <c r="P978" s="492">
        <v>165.3836</v>
      </c>
      <c r="Q978" s="492">
        <v>204.6516</v>
      </c>
      <c r="R978" s="492">
        <v>0</v>
      </c>
      <c r="S978" s="492">
        <v>0</v>
      </c>
      <c r="T978" s="492">
        <v>0</v>
      </c>
      <c r="U978" s="500"/>
      <c r="V978" s="500"/>
      <c r="W978" s="500"/>
      <c r="X978" s="500"/>
      <c r="Y978" s="500"/>
      <c r="Z978" s="500"/>
      <c r="AA978" s="500"/>
      <c r="AB978" s="500"/>
      <c r="AC978" s="500"/>
      <c r="AD978" s="500"/>
      <c r="AE978" s="500"/>
      <c r="AF978" s="500"/>
      <c r="AG978" s="500"/>
      <c r="AH978" s="500"/>
    </row>
    <row r="979" spans="1:34" s="501" customFormat="1" ht="14.1" customHeight="1">
      <c r="A979" s="427"/>
      <c r="B979" s="489" t="s">
        <v>13660</v>
      </c>
      <c r="C979" s="465"/>
      <c r="D979" s="510" t="s">
        <v>13661</v>
      </c>
      <c r="E979" s="491"/>
      <c r="F979" s="492">
        <f>G979</f>
        <v>15416.1026</v>
      </c>
      <c r="G979" s="492">
        <v>15416.1026</v>
      </c>
      <c r="H979" s="492">
        <v>10912.207200000001</v>
      </c>
      <c r="I979" s="492">
        <v>9657.2960000000003</v>
      </c>
      <c r="J979" s="492">
        <v>16206.846100000001</v>
      </c>
      <c r="K979" s="492">
        <v>19317.187000000002</v>
      </c>
      <c r="L979" s="492">
        <v>6258.777</v>
      </c>
      <c r="M979" s="492">
        <v>5408.8980000000001</v>
      </c>
      <c r="N979" s="493">
        <v>4201.451</v>
      </c>
      <c r="O979" s="508"/>
      <c r="P979" s="492">
        <v>16206.846100000001</v>
      </c>
      <c r="Q979" s="492">
        <v>4201.451</v>
      </c>
      <c r="R979" s="492">
        <v>4432.2879999999996</v>
      </c>
      <c r="S979" s="492">
        <v>2312.922</v>
      </c>
      <c r="T979" s="492">
        <v>2096.6149999999998</v>
      </c>
      <c r="U979" s="500"/>
      <c r="V979" s="500"/>
      <c r="W979" s="500"/>
      <c r="X979" s="500"/>
      <c r="Y979" s="500"/>
      <c r="Z979" s="500"/>
      <c r="AA979" s="500"/>
      <c r="AB979" s="500"/>
      <c r="AC979" s="500"/>
      <c r="AD979" s="500"/>
      <c r="AE979" s="500"/>
      <c r="AF979" s="500"/>
      <c r="AG979" s="500"/>
      <c r="AH979" s="500"/>
    </row>
    <row r="980" spans="1:34" s="501" customFormat="1" ht="14.1" customHeight="1">
      <c r="A980" s="427"/>
      <c r="B980" s="489" t="s">
        <v>13662</v>
      </c>
      <c r="C980" s="465"/>
      <c r="D980" s="510" t="s">
        <v>13663</v>
      </c>
      <c r="E980" s="491"/>
      <c r="F980" s="492">
        <f>G980</f>
        <v>147.32470000000001</v>
      </c>
      <c r="G980" s="492">
        <v>147.32470000000001</v>
      </c>
      <c r="H980" s="492">
        <v>147.73519999999999</v>
      </c>
      <c r="I980" s="492">
        <v>105.20699999999999</v>
      </c>
      <c r="J980" s="492">
        <v>92.162300000000002</v>
      </c>
      <c r="K980" s="492">
        <v>165.13069999999999</v>
      </c>
      <c r="L980" s="492">
        <v>143.75810000000001</v>
      </c>
      <c r="M980" s="492">
        <v>120.6073</v>
      </c>
      <c r="N980" s="493">
        <v>95.191999999999993</v>
      </c>
      <c r="O980" s="508"/>
      <c r="P980" s="492">
        <v>92.162300000000002</v>
      </c>
      <c r="Q980" s="492">
        <v>95.191999999999993</v>
      </c>
      <c r="R980" s="492">
        <v>202.33160000000001</v>
      </c>
      <c r="S980" s="492">
        <v>1043.8912</v>
      </c>
      <c r="T980" s="492">
        <v>596.31460000000004</v>
      </c>
      <c r="U980" s="500"/>
      <c r="V980" s="500"/>
      <c r="W980" s="500"/>
      <c r="X980" s="500"/>
      <c r="Y980" s="500"/>
      <c r="Z980" s="500"/>
      <c r="AA980" s="500"/>
      <c r="AB980" s="500"/>
      <c r="AC980" s="500"/>
      <c r="AD980" s="500"/>
      <c r="AE980" s="500"/>
      <c r="AF980" s="500"/>
      <c r="AG980" s="500"/>
      <c r="AH980" s="500"/>
    </row>
    <row r="981" spans="1:34" s="15" customFormat="1" ht="14.1" customHeight="1">
      <c r="A981" s="427"/>
      <c r="F981" s="464"/>
      <c r="H981" s="464"/>
      <c r="I981" s="464"/>
      <c r="J981" s="464"/>
      <c r="K981" s="464"/>
      <c r="L981" s="464"/>
      <c r="M981" s="464"/>
      <c r="N981" s="464"/>
    </row>
    <row r="982" spans="1:34" s="15" customFormat="1" ht="14.1" customHeight="1">
      <c r="A982" s="427"/>
      <c r="F982" s="464"/>
      <c r="G982" s="513"/>
      <c r="H982" s="464"/>
      <c r="I982" s="464"/>
      <c r="J982" s="464"/>
      <c r="K982" s="464"/>
      <c r="L982" s="464"/>
      <c r="M982" s="464"/>
      <c r="N982" s="464"/>
      <c r="P982" s="507"/>
    </row>
    <row r="983" spans="1:34" s="15" customFormat="1" ht="14.1" customHeight="1">
      <c r="A983" s="427"/>
      <c r="B983" s="465"/>
      <c r="C983" s="465"/>
      <c r="D983" s="484" t="s">
        <v>13664</v>
      </c>
      <c r="E983" s="485"/>
      <c r="F983" s="486" t="s">
        <v>13586</v>
      </c>
      <c r="G983" s="487" t="e">
        <v>#NAME?</v>
      </c>
      <c r="H983" s="486" t="s">
        <v>13575</v>
      </c>
      <c r="I983" s="486" t="s">
        <v>13576</v>
      </c>
      <c r="J983" s="486" t="s">
        <v>13577</v>
      </c>
      <c r="K983" s="486" t="s">
        <v>13578</v>
      </c>
      <c r="L983" s="486" t="s">
        <v>13579</v>
      </c>
      <c r="M983" s="486" t="s">
        <v>13580</v>
      </c>
      <c r="N983" s="486" t="s">
        <v>13581</v>
      </c>
      <c r="O983" s="488"/>
      <c r="P983" s="487" t="e">
        <v>#NAME?</v>
      </c>
      <c r="Q983" s="486" t="s">
        <v>13587</v>
      </c>
      <c r="R983" s="486" t="s">
        <v>13588</v>
      </c>
      <c r="S983" s="486" t="s">
        <v>13589</v>
      </c>
      <c r="T983" s="486" t="s">
        <v>13590</v>
      </c>
      <c r="U983" s="488"/>
      <c r="V983" s="488"/>
      <c r="W983" s="488"/>
      <c r="X983" s="488"/>
      <c r="Y983" s="488"/>
      <c r="Z983" s="488"/>
      <c r="AA983" s="488"/>
      <c r="AB983" s="488"/>
      <c r="AC983" s="488"/>
      <c r="AD983" s="488"/>
      <c r="AE983" s="488"/>
      <c r="AF983" s="488"/>
      <c r="AG983" s="488"/>
      <c r="AH983" s="488"/>
    </row>
    <row r="984" spans="1:34" s="15" customFormat="1" ht="14.1" customHeight="1">
      <c r="A984" s="427"/>
      <c r="B984" s="489" t="s">
        <v>13665</v>
      </c>
      <c r="C984" s="489" t="s">
        <v>13666</v>
      </c>
      <c r="D984" s="428" t="s">
        <v>13611</v>
      </c>
      <c r="F984" s="495" t="str">
        <f ca="1">IF(ISNUMBER(_xll.BDP(D931, C984,"EQY_CONSOLIDATED="&amp;E944)),_xll.BDP(D931, C984,"EQY_CONSOLIDATED="&amp;E944), "-")</f>
        <v>-</v>
      </c>
      <c r="G984" s="495">
        <v>2679.6363000000001</v>
      </c>
      <c r="H984" s="495">
        <v>3319.1657</v>
      </c>
      <c r="I984" s="495">
        <v>4318.4080999999996</v>
      </c>
      <c r="J984" s="495">
        <v>4399.7197999999999</v>
      </c>
      <c r="K984" s="495">
        <v>-11265.584999999999</v>
      </c>
      <c r="L984" s="495">
        <v>-2771.3678</v>
      </c>
      <c r="M984" s="495">
        <v>-3224.3928999999998</v>
      </c>
      <c r="N984" s="495">
        <v>1269.9902</v>
      </c>
      <c r="O984" s="508"/>
      <c r="P984" s="495">
        <v>-12861.625899999999</v>
      </c>
      <c r="Q984" s="495">
        <v>1738.277</v>
      </c>
      <c r="R984" s="495">
        <v>-16670.348999999998</v>
      </c>
      <c r="S984" s="495">
        <v>-10333.191800000001</v>
      </c>
      <c r="T984" s="495">
        <v>-6020.6522999999997</v>
      </c>
      <c r="U984" s="496"/>
      <c r="V984" s="496"/>
      <c r="W984" s="496"/>
      <c r="X984" s="496"/>
      <c r="Y984" s="496"/>
      <c r="Z984" s="496"/>
      <c r="AA984" s="496"/>
      <c r="AB984" s="496"/>
      <c r="AC984" s="496"/>
      <c r="AD984" s="496"/>
      <c r="AE984" s="496"/>
      <c r="AF984" s="496"/>
      <c r="AG984" s="496"/>
      <c r="AH984" s="496"/>
    </row>
    <row r="985" spans="1:34" s="15" customFormat="1" ht="14.1" customHeight="1">
      <c r="A985" s="427"/>
      <c r="B985" s="489" t="s">
        <v>13667</v>
      </c>
      <c r="C985" s="489" t="s">
        <v>13668</v>
      </c>
      <c r="D985" s="490" t="s">
        <v>13669</v>
      </c>
      <c r="E985" s="491"/>
      <c r="F985" s="492" t="str">
        <f ca="1">IF(ISNUMBER(_xll.BDP(D931, C985,"EQY_CONSOLIDATED="&amp;E944)),_xll.BDP(D931, C985,"EQY_CONSOLIDATED="&amp;E944), "-")</f>
        <v>-</v>
      </c>
      <c r="G985" s="492">
        <v>431.24</v>
      </c>
      <c r="H985" s="492">
        <v>92.308999999999997</v>
      </c>
      <c r="I985" s="492">
        <v>83.531999999999996</v>
      </c>
      <c r="J985" s="492">
        <v>88.902000000000001</v>
      </c>
      <c r="K985" s="492">
        <v>86.319000000000003</v>
      </c>
      <c r="L985" s="492">
        <v>184.69399999999999</v>
      </c>
      <c r="M985" s="492">
        <v>185.40899999999999</v>
      </c>
      <c r="N985" s="493">
        <v>198.209</v>
      </c>
      <c r="O985" s="514"/>
      <c r="P985" s="492">
        <v>545.32399999999996</v>
      </c>
      <c r="Q985" s="492">
        <v>756.18100000000004</v>
      </c>
      <c r="R985" s="492">
        <v>907.84500000000003</v>
      </c>
      <c r="S985" s="492">
        <v>936.75300000000004</v>
      </c>
      <c r="T985" s="492">
        <v>531.423</v>
      </c>
      <c r="U985" s="496"/>
      <c r="V985" s="496"/>
      <c r="W985" s="496"/>
      <c r="X985" s="496"/>
      <c r="Y985" s="496"/>
      <c r="Z985" s="496"/>
      <c r="AA985" s="496"/>
      <c r="AB985" s="496"/>
      <c r="AC985" s="496"/>
      <c r="AD985" s="496"/>
      <c r="AE985" s="496"/>
      <c r="AF985" s="496"/>
      <c r="AG985" s="496"/>
      <c r="AH985" s="496"/>
    </row>
    <row r="986" spans="1:34" s="15" customFormat="1" ht="14.1" customHeight="1">
      <c r="A986" s="427"/>
      <c r="B986" s="489" t="s">
        <v>13670</v>
      </c>
      <c r="C986" s="489" t="s">
        <v>13671</v>
      </c>
      <c r="D986" s="428" t="s">
        <v>13672</v>
      </c>
      <c r="F986" s="495" t="str">
        <f ca="1">IF(ISNUMBER(_xll.BDP(D931, C986,"EQY_CONSOLIDATED="&amp;E944)),_xll.BDP(D931, C986,"EQY_CONSOLIDATED="&amp;E944), "-")</f>
        <v>-</v>
      </c>
      <c r="G986" s="495">
        <v>-8145.6130000000003</v>
      </c>
      <c r="H986" s="495">
        <v>-10171.4902</v>
      </c>
      <c r="I986" s="495">
        <v>8890.3665999999994</v>
      </c>
      <c r="J986" s="495">
        <v>16545.0681</v>
      </c>
      <c r="K986" s="495">
        <v>-1865.4659999999999</v>
      </c>
      <c r="L986" s="495">
        <v>-1076.7166</v>
      </c>
      <c r="M986" s="495">
        <v>-2043.6339</v>
      </c>
      <c r="N986" s="495">
        <v>-761.79039999999998</v>
      </c>
      <c r="O986" s="508"/>
      <c r="P986" s="495">
        <v>11559.251700000001</v>
      </c>
      <c r="Q986" s="495">
        <v>18943.8295</v>
      </c>
      <c r="R986" s="495">
        <v>-11849.696</v>
      </c>
      <c r="S986" s="495">
        <v>-1484.5640000000001</v>
      </c>
      <c r="T986" s="495">
        <v>-7191.2340000000004</v>
      </c>
      <c r="U986" s="496"/>
      <c r="V986" s="496"/>
      <c r="W986" s="496"/>
      <c r="X986" s="496"/>
      <c r="Y986" s="496"/>
      <c r="Z986" s="496"/>
      <c r="AA986" s="496"/>
      <c r="AB986" s="496"/>
      <c r="AC986" s="496"/>
      <c r="AD986" s="496"/>
      <c r="AE986" s="496"/>
      <c r="AF986" s="496"/>
      <c r="AG986" s="496"/>
      <c r="AH986" s="496"/>
    </row>
    <row r="987" spans="1:34" s="15" customFormat="1" ht="14.1" customHeight="1">
      <c r="A987" s="427"/>
      <c r="B987" s="489" t="s">
        <v>13673</v>
      </c>
      <c r="C987" s="489" t="s">
        <v>13674</v>
      </c>
      <c r="D987" s="428" t="s">
        <v>13675</v>
      </c>
      <c r="F987" s="495" t="str">
        <f ca="1">IF(ISNUMBER(_xll.BDP(D931, C987,"EQY_CONSOLIDATED="&amp;E944)),_xll.BDP(D931, C987,"EQY_CONSOLIDATED="&amp;E944), "-")</f>
        <v>-</v>
      </c>
      <c r="G987" s="495">
        <v>-5114.0204999999996</v>
      </c>
      <c r="H987" s="495">
        <v>838.38160000000005</v>
      </c>
      <c r="I987" s="495">
        <v>-1968.7414000000001</v>
      </c>
      <c r="J987" s="495">
        <v>1687.1171999999999</v>
      </c>
      <c r="K987" s="495">
        <v>-3118.1408999999999</v>
      </c>
      <c r="L987" s="495">
        <v>-354.96210000000002</v>
      </c>
      <c r="M987" s="495">
        <v>-2055.7865999999999</v>
      </c>
      <c r="N987" s="495">
        <v>4036.3126000000002</v>
      </c>
      <c r="O987" s="508"/>
      <c r="P987" s="495">
        <v>-3841.7723999999998</v>
      </c>
      <c r="Q987" s="495">
        <v>2939.2321999999999</v>
      </c>
      <c r="R987" s="495">
        <v>-12192.6515</v>
      </c>
      <c r="S987" s="495">
        <v>-10094.001899999999</v>
      </c>
      <c r="T987" s="495">
        <v>-4381.5567000000001</v>
      </c>
      <c r="U987" s="496"/>
      <c r="V987" s="496"/>
      <c r="W987" s="496"/>
      <c r="X987" s="496"/>
      <c r="Y987" s="496"/>
      <c r="Z987" s="496"/>
      <c r="AA987" s="496"/>
      <c r="AB987" s="496"/>
      <c r="AC987" s="496"/>
      <c r="AD987" s="496"/>
      <c r="AE987" s="496"/>
      <c r="AF987" s="496"/>
      <c r="AG987" s="496"/>
      <c r="AH987" s="496"/>
    </row>
    <row r="988" spans="1:34" s="15" customFormat="1" ht="14.1" customHeight="1">
      <c r="A988" s="427"/>
      <c r="B988" s="489" t="s">
        <v>13676</v>
      </c>
      <c r="C988" s="489" t="s">
        <v>13677</v>
      </c>
      <c r="D988" s="428" t="s">
        <v>13678</v>
      </c>
      <c r="F988" s="495" t="str">
        <f ca="1">IF(ISNUMBER(_xll.BDP(D931, C988,"EQY_CONSOLIDATED="&amp;E944)),_xll.BDP(D931, C988,"EQY_CONSOLIDATED="&amp;E944), "-")</f>
        <v>-</v>
      </c>
      <c r="G988" s="495">
        <v>-1452.3634</v>
      </c>
      <c r="H988" s="495">
        <v>-1.6314</v>
      </c>
      <c r="I988" s="495">
        <v>0</v>
      </c>
      <c r="J988" s="495">
        <v>-122.8805</v>
      </c>
      <c r="K988" s="495">
        <v>0</v>
      </c>
      <c r="L988" s="495">
        <v>0</v>
      </c>
      <c r="M988" s="495">
        <v>0</v>
      </c>
      <c r="N988" s="495">
        <v>0</v>
      </c>
      <c r="O988" s="508"/>
      <c r="P988" s="495">
        <v>-116.96550000000001</v>
      </c>
      <c r="Q988" s="495">
        <v>-168.84690000000001</v>
      </c>
      <c r="R988" s="495">
        <v>-7.6219000000000001</v>
      </c>
      <c r="S988" s="495">
        <v>-56.887700000000002</v>
      </c>
      <c r="T988" s="495">
        <v>-88.156499999999994</v>
      </c>
      <c r="U988" s="496"/>
      <c r="V988" s="496"/>
      <c r="W988" s="496"/>
      <c r="X988" s="496"/>
      <c r="Y988" s="496"/>
      <c r="Z988" s="496"/>
      <c r="AA988" s="496"/>
      <c r="AB988" s="496"/>
      <c r="AC988" s="496"/>
      <c r="AD988" s="496"/>
      <c r="AE988" s="496"/>
      <c r="AF988" s="496"/>
      <c r="AG988" s="496"/>
      <c r="AH988" s="496"/>
    </row>
    <row r="989" spans="1:34" s="15" customFormat="1" ht="14.1" customHeight="1">
      <c r="A989" s="427"/>
      <c r="B989" s="489" t="s">
        <v>13679</v>
      </c>
      <c r="C989" s="489" t="s">
        <v>13680</v>
      </c>
      <c r="D989" s="428" t="s">
        <v>13681</v>
      </c>
      <c r="F989" s="495" t="str">
        <f ca="1">IF(ISNUMBER(_xll.BDP(D931, C989,"EQY_CONSOLIDATED="&amp;E944)),_xll.BDP(D931, C989,"EQY_CONSOLIDATED="&amp;E944), "-")</f>
        <v>-</v>
      </c>
      <c r="G989" s="495">
        <v>-2303.3505</v>
      </c>
      <c r="H989" s="495">
        <v>-23902.927899999999</v>
      </c>
      <c r="I989" s="495">
        <v>1582.1948</v>
      </c>
      <c r="J989" s="495">
        <v>7422.2757000000001</v>
      </c>
      <c r="K989" s="495">
        <v>-16381.5748</v>
      </c>
      <c r="L989" s="495">
        <v>2909.8863000000001</v>
      </c>
      <c r="M989" s="495">
        <v>-1726.058</v>
      </c>
      <c r="N989" s="495">
        <v>-1275.5859</v>
      </c>
      <c r="O989" s="508"/>
      <c r="P989" s="495">
        <v>-7775.4708000000001</v>
      </c>
      <c r="Q989" s="495">
        <v>-15171.2772</v>
      </c>
      <c r="R989" s="495">
        <v>-7469.4261999999999</v>
      </c>
      <c r="S989" s="495">
        <v>4434.0969999999998</v>
      </c>
      <c r="T989" s="495">
        <v>3008.6522</v>
      </c>
      <c r="U989" s="496"/>
      <c r="V989" s="496"/>
      <c r="W989" s="496"/>
      <c r="X989" s="496"/>
      <c r="Y989" s="496"/>
      <c r="Z989" s="496"/>
      <c r="AA989" s="496"/>
      <c r="AB989" s="496"/>
      <c r="AC989" s="496"/>
      <c r="AD989" s="496"/>
      <c r="AE989" s="496"/>
      <c r="AF989" s="496"/>
      <c r="AG989" s="496"/>
      <c r="AH989" s="496"/>
    </row>
    <row r="990" spans="1:34" s="516" customFormat="1" ht="14.1" customHeight="1">
      <c r="A990" s="427"/>
      <c r="B990" s="489" t="s">
        <v>13682</v>
      </c>
      <c r="C990" s="489" t="s">
        <v>13683</v>
      </c>
      <c r="D990" s="428" t="s">
        <v>13684</v>
      </c>
      <c r="E990" s="15"/>
      <c r="F990" s="495" t="str">
        <f ca="1">IF(ISNUMBER(_xll.BDP(D931, C990,"EQY_CONSOLIDATED="&amp;E944)),_xll.BDP(D931, C990,"EQY_CONSOLIDATED="&amp;E944), "-")</f>
        <v>-</v>
      </c>
      <c r="G990" s="495">
        <v>15745.0798</v>
      </c>
      <c r="H990" s="495">
        <v>7468.7996999999996</v>
      </c>
      <c r="I990" s="495">
        <v>-5.4402999999999997</v>
      </c>
      <c r="J990" s="495">
        <v>-83.785399999999996</v>
      </c>
      <c r="K990" s="495">
        <v>30450.4329</v>
      </c>
      <c r="L990" s="495">
        <v>-148.72890000000001</v>
      </c>
      <c r="M990" s="495">
        <v>-81.843599999999995</v>
      </c>
      <c r="N990" s="495">
        <v>9829.3960000000006</v>
      </c>
      <c r="O990" s="508"/>
      <c r="P990" s="495">
        <v>30136.075000000001</v>
      </c>
      <c r="Q990" s="495">
        <v>19421.465700000001</v>
      </c>
      <c r="R990" s="495">
        <v>21918.321100000001</v>
      </c>
      <c r="S990" s="495">
        <v>8787.5</v>
      </c>
      <c r="T990" s="495">
        <v>-595</v>
      </c>
      <c r="U990" s="515"/>
      <c r="V990" s="515"/>
      <c r="W990" s="515"/>
      <c r="X990" s="515"/>
      <c r="Y990" s="515"/>
      <c r="Z990" s="515"/>
      <c r="AA990" s="515"/>
      <c r="AB990" s="515"/>
      <c r="AC990" s="515"/>
      <c r="AD990" s="515"/>
      <c r="AE990" s="515"/>
      <c r="AF990" s="515"/>
      <c r="AG990" s="515"/>
      <c r="AH990" s="515"/>
    </row>
    <row r="991" spans="1:34" s="516" customFormat="1" ht="14.1" customHeight="1">
      <c r="A991" s="427"/>
      <c r="B991" s="489" t="s">
        <v>13685</v>
      </c>
      <c r="C991" s="489" t="s">
        <v>13686</v>
      </c>
      <c r="D991" s="428" t="s">
        <v>13687</v>
      </c>
      <c r="E991" s="15"/>
      <c r="F991" s="495" t="str">
        <f ca="1">IF(ISNUMBER(_xll.BDP(D931, C991,"EQY_CONSOLIDATED="&amp;E944)),_xll.BDP(D931, C991,"EQY_CONSOLIDATED="&amp;E944), "-")</f>
        <v>-</v>
      </c>
      <c r="G991" s="495">
        <v>8327.7088000000003</v>
      </c>
      <c r="H991" s="495">
        <v>-15595.7466</v>
      </c>
      <c r="I991" s="495">
        <v>-391.98680000000002</v>
      </c>
      <c r="J991" s="495">
        <v>9025.6075999999994</v>
      </c>
      <c r="K991" s="495">
        <v>10950.7171</v>
      </c>
      <c r="L991" s="495">
        <v>2406.1952999999999</v>
      </c>
      <c r="M991" s="495">
        <v>-3863.6882000000001</v>
      </c>
      <c r="N991" s="495">
        <v>12590.1227</v>
      </c>
      <c r="O991" s="508"/>
      <c r="P991" s="495">
        <v>18518.8318</v>
      </c>
      <c r="Q991" s="495">
        <v>7189.4206999999997</v>
      </c>
      <c r="R991" s="495">
        <v>2256.2433999999998</v>
      </c>
      <c r="S991" s="495">
        <v>3127.5951</v>
      </c>
      <c r="T991" s="495">
        <v>-1967.9045000000001</v>
      </c>
      <c r="U991" s="515"/>
      <c r="V991" s="515"/>
      <c r="W991" s="515"/>
      <c r="X991" s="515"/>
      <c r="Y991" s="515"/>
      <c r="Z991" s="515"/>
      <c r="AA991" s="515"/>
      <c r="AB991" s="515"/>
      <c r="AC991" s="515"/>
      <c r="AD991" s="515"/>
      <c r="AE991" s="515"/>
      <c r="AF991" s="515"/>
      <c r="AG991" s="515"/>
      <c r="AH991" s="515"/>
    </row>
    <row r="992" spans="1:34" s="516" customFormat="1" ht="14.1" customHeight="1">
      <c r="A992" s="427"/>
      <c r="B992" s="489" t="s">
        <v>13688</v>
      </c>
      <c r="C992" s="489" t="s">
        <v>13689</v>
      </c>
      <c r="D992" s="428" t="s">
        <v>13690</v>
      </c>
      <c r="E992" s="15"/>
      <c r="F992" s="495" t="str">
        <f ca="1">IF(ISNUMBER(_xll.BDP(D931, C992,"EQY_CONSOLIDATED="&amp;E944)),_xll.BDP(D931, C992,"EQY_CONSOLIDATED="&amp;E944), "-")</f>
        <v>-</v>
      </c>
      <c r="G992" s="495">
        <v>-6566.3838999999998</v>
      </c>
      <c r="H992" s="495">
        <v>836.75019999999995</v>
      </c>
      <c r="I992" s="495">
        <v>-1968.7414000000001</v>
      </c>
      <c r="J992" s="495">
        <v>1564.2366999999999</v>
      </c>
      <c r="K992" s="495">
        <v>-3118.1408999999999</v>
      </c>
      <c r="L992" s="495">
        <v>-354.96210000000002</v>
      </c>
      <c r="M992" s="495">
        <v>-2055.7865999999999</v>
      </c>
      <c r="N992" s="495">
        <v>4036.3126000000002</v>
      </c>
      <c r="O992" s="508"/>
      <c r="P992" s="495">
        <v>-3958.7379000000001</v>
      </c>
      <c r="Q992" s="495">
        <v>2770.3852999999999</v>
      </c>
      <c r="R992" s="495">
        <v>-12200.2734</v>
      </c>
      <c r="S992" s="495">
        <v>-10150.8896</v>
      </c>
      <c r="T992" s="495">
        <v>-4469.7132000000001</v>
      </c>
      <c r="U992" s="515"/>
      <c r="V992" s="515"/>
      <c r="W992" s="515"/>
      <c r="X992" s="515"/>
      <c r="Y992" s="515"/>
      <c r="Z992" s="515"/>
      <c r="AA992" s="515"/>
      <c r="AB992" s="515"/>
      <c r="AC992" s="515"/>
      <c r="AD992" s="515"/>
      <c r="AE992" s="515"/>
      <c r="AF992" s="515"/>
      <c r="AG992" s="515"/>
      <c r="AH992" s="515"/>
    </row>
    <row r="993" spans="1:34" s="15" customFormat="1" ht="14.1" customHeight="1">
      <c r="A993" s="427"/>
      <c r="B993" s="489" t="s">
        <v>13691</v>
      </c>
      <c r="C993" s="489" t="s">
        <v>13692</v>
      </c>
      <c r="D993" s="428" t="s">
        <v>13693</v>
      </c>
      <c r="F993" s="495" t="str">
        <f ca="1">IF(ISNUMBER(_xll.BDP(D931, C993,"EQY_CONSOLIDATED="&amp;E944)),_xll.BDP(D931, C993,"EQY_CONSOLIDATED="&amp;E944), "-")</f>
        <v>-</v>
      </c>
      <c r="G993" s="495">
        <v>-280.25189999999998</v>
      </c>
      <c r="H993" s="495">
        <v>36.201099999999997</v>
      </c>
      <c r="I993" s="495">
        <v>-86.822100000000006</v>
      </c>
      <c r="J993" s="495">
        <v>71.273799999999994</v>
      </c>
      <c r="K993" s="495">
        <v>-155.553</v>
      </c>
      <c r="L993" s="495">
        <v>-21.3108</v>
      </c>
      <c r="M993" s="495">
        <v>-123.42270000000001</v>
      </c>
      <c r="N993" s="495">
        <v>242.327</v>
      </c>
      <c r="O993" s="508"/>
      <c r="P993" s="495">
        <v>-210.14570000000001</v>
      </c>
      <c r="Q993" s="495">
        <v>188.57509999999999</v>
      </c>
      <c r="R993" s="495">
        <v>-1386.7802999999999</v>
      </c>
      <c r="S993" s="495">
        <v>-1414.3853999999999</v>
      </c>
      <c r="T993" s="495">
        <v>-677.96730000000002</v>
      </c>
      <c r="U993" s="500"/>
      <c r="V993" s="500"/>
      <c r="W993" s="500"/>
      <c r="X993" s="500"/>
      <c r="Y993" s="500"/>
      <c r="Z993" s="500"/>
      <c r="AA993" s="500"/>
      <c r="AB993" s="500"/>
      <c r="AC993" s="500"/>
      <c r="AD993" s="500"/>
      <c r="AE993" s="500"/>
      <c r="AF993" s="500"/>
      <c r="AG993" s="500"/>
      <c r="AH993" s="500"/>
    </row>
    <row r="994" spans="1:34" s="15" customFormat="1" ht="14.1" customHeight="1">
      <c r="A994" s="427"/>
      <c r="B994" s="489" t="s">
        <v>13694</v>
      </c>
      <c r="C994" s="489" t="s">
        <v>13694</v>
      </c>
      <c r="D994" s="428" t="s">
        <v>13695</v>
      </c>
      <c r="F994" s="495" t="str">
        <f ca="1">IF(ISNUMBER(_xll.BDP(D931, C994,"EQY_CONSOLIDATED="&amp;E944)),_xll.BDP(D931, C994,"EQY_CONSOLIDATED="&amp;E944), "-")</f>
        <v>-</v>
      </c>
      <c r="G994" s="495">
        <v>-259.59899999999999</v>
      </c>
      <c r="H994" s="495">
        <v>-134.90010000000001</v>
      </c>
      <c r="I994" s="495">
        <v>-192.4119</v>
      </c>
      <c r="J994" s="495">
        <v>-229.01259999999999</v>
      </c>
      <c r="K994" s="495">
        <v>-57.959400000000002</v>
      </c>
      <c r="L994" s="495">
        <v>179.9385</v>
      </c>
      <c r="M994" s="495">
        <v>-26.5886</v>
      </c>
      <c r="N994" s="495">
        <v>186.77950000000001</v>
      </c>
      <c r="O994" s="508"/>
      <c r="P994" s="495">
        <v>-182.00290000000001</v>
      </c>
      <c r="Q994" s="495">
        <v>181.5264</v>
      </c>
      <c r="R994" s="495">
        <v>-1386.7802999999999</v>
      </c>
      <c r="S994" s="495">
        <v>-1414.3853999999999</v>
      </c>
      <c r="T994" s="495">
        <v>-677.96730000000002</v>
      </c>
      <c r="U994" s="500"/>
      <c r="V994" s="500"/>
      <c r="W994" s="500"/>
      <c r="X994" s="500"/>
      <c r="Y994" s="500"/>
      <c r="Z994" s="500"/>
      <c r="AA994" s="500"/>
      <c r="AB994" s="500"/>
      <c r="AC994" s="500"/>
      <c r="AD994" s="500"/>
      <c r="AE994" s="500"/>
      <c r="AF994" s="500"/>
      <c r="AG994" s="500"/>
      <c r="AH994" s="500"/>
    </row>
    <row r="995" spans="1:34" s="15" customFormat="1" ht="14.1" customHeight="1">
      <c r="A995" s="427"/>
      <c r="B995" s="489" t="s">
        <v>13696</v>
      </c>
      <c r="C995" s="489" t="s">
        <v>13697</v>
      </c>
      <c r="D995" s="517" t="s">
        <v>13698</v>
      </c>
      <c r="E995" s="518"/>
      <c r="F995" s="519" t="str">
        <f ca="1">IF(ISNUMBER(_xll.BDP(D931, C995,"EQY_CONSOLIDATED="&amp;E944)),_xll.BDP(D931, C995,"EQY_CONSOLIDATED="&amp;E944), "-")</f>
        <v>-</v>
      </c>
      <c r="G995" s="519">
        <v>-218.2654</v>
      </c>
      <c r="H995" s="519">
        <v>36.271700000000003</v>
      </c>
      <c r="I995" s="519">
        <v>-86.822100000000006</v>
      </c>
      <c r="J995" s="519">
        <v>76.872900000000001</v>
      </c>
      <c r="K995" s="519">
        <v>-155.553</v>
      </c>
      <c r="L995" s="519">
        <v>-21.3108</v>
      </c>
      <c r="M995" s="519">
        <v>-123.42270000000001</v>
      </c>
      <c r="N995" s="520">
        <v>242.327</v>
      </c>
      <c r="O995" s="521"/>
      <c r="P995" s="519">
        <v>-203.9367</v>
      </c>
      <c r="Q995" s="519">
        <v>200.06819999999999</v>
      </c>
      <c r="R995" s="520">
        <v>-1385.9139</v>
      </c>
      <c r="S995" s="520">
        <v>-1406.4589000000001</v>
      </c>
      <c r="T995" s="520">
        <v>-664.59569999999997</v>
      </c>
    </row>
    <row r="996" spans="1:34" s="15" customFormat="1" ht="14.1" customHeight="1">
      <c r="A996" s="522"/>
    </row>
    <row r="997" spans="1:34" s="15" customFormat="1" ht="14.1" customHeight="1" thickBot="1">
      <c r="A997" s="522"/>
    </row>
    <row r="998" spans="1:34" s="15" customFormat="1" ht="14.1" customHeight="1" thickBot="1">
      <c r="A998" s="522">
        <f>A931+1</f>
        <v>15</v>
      </c>
      <c r="C998" s="15">
        <f>C931+1</f>
        <v>15</v>
      </c>
      <c r="D998" s="459" t="str">
        <f ca="1">OFFSET(Company!$C$9,BB_Financials!A998-1,0)</f>
        <v/>
      </c>
      <c r="E998" s="460" t="e">
        <f ca="1">_xll.BDP(D998, "NAME")</f>
        <v>#NAME?</v>
      </c>
    </row>
    <row r="999" spans="1:34" s="15" customFormat="1" ht="14.1" customHeight="1">
      <c r="A999" s="427"/>
    </row>
    <row r="1000" spans="1:34" s="15" customFormat="1" ht="14.1" customHeight="1">
      <c r="A1000" s="427"/>
      <c r="D1000" s="430"/>
      <c r="E1000" s="428"/>
    </row>
    <row r="1001" spans="1:34" s="428" customFormat="1" ht="14.1" customHeight="1">
      <c r="A1001" s="429"/>
      <c r="E1001" s="461" t="s">
        <v>13413</v>
      </c>
      <c r="F1001" s="461" t="s">
        <v>13562</v>
      </c>
      <c r="G1001" s="461" t="s">
        <v>13563</v>
      </c>
    </row>
    <row r="1002" spans="1:34" s="15" customFormat="1" ht="14.1" customHeight="1">
      <c r="A1002" s="427"/>
      <c r="D1002" s="460" t="s">
        <v>13573</v>
      </c>
      <c r="E1002" s="462">
        <f>F1044+F1045</f>
        <v>2032.3317999999999</v>
      </c>
      <c r="F1002" s="463">
        <f>F1041+F1042</f>
        <v>128314.1492</v>
      </c>
      <c r="G1002" s="462">
        <f>F1036</f>
        <v>150012.804</v>
      </c>
    </row>
    <row r="1003" spans="1:34" s="15" customFormat="1" ht="14.1" customHeight="1">
      <c r="A1003" s="427"/>
      <c r="B1003" s="464"/>
      <c r="C1003" s="465"/>
      <c r="D1003" s="460" t="e">
        <f>"Annual: "&amp;P1029</f>
        <v>#NAME?</v>
      </c>
      <c r="E1003" s="462">
        <f>P1044+P1045</f>
        <v>2498.5639000000001</v>
      </c>
      <c r="F1003" s="463">
        <f>P1041+P1042</f>
        <v>123312.4157</v>
      </c>
      <c r="G1003" s="462">
        <f>P1036</f>
        <v>145595.109</v>
      </c>
    </row>
    <row r="1004" spans="1:34" s="15" customFormat="1" ht="14.1" customHeight="1">
      <c r="A1004" s="427"/>
      <c r="B1004" s="464"/>
      <c r="C1004" s="465"/>
      <c r="E1004" s="466"/>
    </row>
    <row r="1005" spans="1:34" s="15" customFormat="1" ht="14.1" customHeight="1">
      <c r="A1005" s="427"/>
      <c r="B1005" s="464"/>
      <c r="C1005" s="465"/>
      <c r="D1005" s="428"/>
      <c r="E1005" s="461" t="s">
        <v>13564</v>
      </c>
      <c r="F1005" s="461" t="s">
        <v>13565</v>
      </c>
      <c r="G1005" s="461" t="s">
        <v>13566</v>
      </c>
      <c r="H1005" s="461" t="s">
        <v>13567</v>
      </c>
    </row>
    <row r="1006" spans="1:34" s="15" customFormat="1" ht="14.1" customHeight="1">
      <c r="A1006" s="427"/>
      <c r="B1006" s="464"/>
      <c r="C1006" s="465"/>
      <c r="D1006" s="460" t="s">
        <v>13574</v>
      </c>
      <c r="E1006" s="462" t="str">
        <f ca="1">F1015</f>
        <v>-</v>
      </c>
      <c r="F1006" s="462" t="str">
        <f ca="1">F1018</f>
        <v>-</v>
      </c>
      <c r="G1006" s="462" t="str">
        <f ca="1">F1022</f>
        <v>-</v>
      </c>
      <c r="H1006" s="462" t="str">
        <f ca="1">F1021</f>
        <v>-</v>
      </c>
    </row>
    <row r="1007" spans="1:34" s="15" customFormat="1" ht="14.1" customHeight="1">
      <c r="A1007" s="427"/>
      <c r="B1007" s="464"/>
      <c r="C1007" s="465"/>
      <c r="D1007" s="460" t="e">
        <f>"Annual: "&amp;P1014</f>
        <v>#NAME?</v>
      </c>
      <c r="E1007" s="462">
        <f>P1015</f>
        <v>90682.831999999995</v>
      </c>
      <c r="F1007" s="462">
        <f>P1018</f>
        <v>8619.0290000000005</v>
      </c>
      <c r="G1007" s="462">
        <f>P1022</f>
        <v>10522.977000000001</v>
      </c>
      <c r="H1007" s="462">
        <f>P1021</f>
        <v>13712.668</v>
      </c>
    </row>
    <row r="1008" spans="1:34" s="15" customFormat="1" ht="14.1" customHeight="1">
      <c r="A1008" s="427"/>
      <c r="B1008" s="464"/>
      <c r="C1008" s="465"/>
      <c r="E1008" s="464" t="b">
        <f ca="1">F1022=G1022+H1022+I1022+J1022</f>
        <v>0</v>
      </c>
    </row>
    <row r="1009" spans="1:34" s="15" customFormat="1" ht="14.1" customHeight="1">
      <c r="A1009" s="427"/>
      <c r="B1009" s="464"/>
      <c r="C1009" s="465"/>
      <c r="E1009" s="464" t="e">
        <f ca="1">_xll.BDP(D998,"EQY_RECENT_QT_END")</f>
        <v>#NAME?</v>
      </c>
      <c r="F1009" s="430"/>
      <c r="G1009" s="430"/>
      <c r="H1009" s="430"/>
      <c r="I1009" s="430"/>
      <c r="J1009" s="430"/>
      <c r="K1009" s="430"/>
      <c r="L1009" s="430"/>
      <c r="M1009" s="430"/>
      <c r="N1009" s="430"/>
      <c r="O1009" s="430"/>
      <c r="P1009" s="430"/>
    </row>
    <row r="1010" spans="1:34" s="25" customFormat="1" ht="14.1" customHeight="1">
      <c r="A1010" s="429"/>
      <c r="D1010" s="428" t="s">
        <v>13573</v>
      </c>
      <c r="E1010" s="467" t="e">
        <f>G1014</f>
        <v>#NAME?</v>
      </c>
      <c r="F1010" s="468" t="e">
        <v>#NAME?</v>
      </c>
      <c r="G1010" s="469" t="s">
        <v>13575</v>
      </c>
      <c r="H1010" s="469" t="s">
        <v>13576</v>
      </c>
      <c r="I1010" s="469" t="s">
        <v>13577</v>
      </c>
      <c r="J1010" s="469" t="s">
        <v>13578</v>
      </c>
      <c r="K1010" s="469" t="s">
        <v>13579</v>
      </c>
      <c r="L1010" s="469" t="s">
        <v>13580</v>
      </c>
      <c r="M1010" s="469" t="s">
        <v>13581</v>
      </c>
      <c r="N1010" s="15"/>
      <c r="P1010" s="470"/>
    </row>
    <row r="1011" spans="1:34" s="25" customFormat="1" ht="14.1" customHeight="1">
      <c r="A1011" s="429"/>
      <c r="B1011" s="471"/>
      <c r="C1011" s="471"/>
      <c r="D1011" s="428" t="s">
        <v>13582</v>
      </c>
      <c r="E1011" s="472" t="str">
        <f>IF(ISNUMBER(F1011),"N","Y")</f>
        <v>N</v>
      </c>
      <c r="F1011" s="473">
        <v>18442.403999999999</v>
      </c>
      <c r="G1011" s="474">
        <v>18686.048999999999</v>
      </c>
      <c r="H1011" s="475">
        <v>18873.356</v>
      </c>
      <c r="I1011" s="475">
        <v>21167.941999999999</v>
      </c>
      <c r="J1011" s="475">
        <v>22805.091</v>
      </c>
      <c r="K1011" s="475">
        <v>21585.942999999999</v>
      </c>
      <c r="L1011" s="475">
        <v>25123.856</v>
      </c>
      <c r="M1011" s="475">
        <v>24010.312999999998</v>
      </c>
      <c r="N1011" s="476"/>
      <c r="P1011" s="476"/>
    </row>
    <row r="1012" spans="1:34" s="15" customFormat="1" ht="14.1" customHeight="1">
      <c r="A1012" s="429"/>
      <c r="D1012" s="477"/>
      <c r="F1012" s="478"/>
      <c r="G1012" s="478"/>
      <c r="H1012" s="478"/>
      <c r="I1012" s="478"/>
      <c r="J1012" s="478"/>
      <c r="K1012" s="478"/>
      <c r="L1012" s="478"/>
      <c r="M1012" s="478"/>
      <c r="N1012" s="478"/>
      <c r="P1012" s="479"/>
    </row>
    <row r="1013" spans="1:34" s="15" customFormat="1" ht="14.1" customHeight="1">
      <c r="A1013" s="429"/>
      <c r="D1013" s="477"/>
      <c r="F1013" s="478"/>
      <c r="G1013" s="480"/>
      <c r="H1013" s="481"/>
      <c r="I1013" s="481"/>
      <c r="J1013" s="481"/>
      <c r="K1013" s="481"/>
      <c r="L1013" s="481"/>
      <c r="M1013" s="481"/>
      <c r="N1013" s="481"/>
      <c r="P1013" s="482"/>
    </row>
    <row r="1014" spans="1:34" s="15" customFormat="1" ht="14.1" customHeight="1">
      <c r="A1014" s="427"/>
      <c r="B1014" s="483" t="s">
        <v>13583</v>
      </c>
      <c r="C1014" s="483" t="s">
        <v>13584</v>
      </c>
      <c r="D1014" s="484" t="s">
        <v>13585</v>
      </c>
      <c r="E1014" s="485"/>
      <c r="F1014" s="486" t="s">
        <v>13586</v>
      </c>
      <c r="G1014" s="487" t="e">
        <v>#NAME?</v>
      </c>
      <c r="H1014" s="486" t="s">
        <v>13575</v>
      </c>
      <c r="I1014" s="486" t="s">
        <v>13576</v>
      </c>
      <c r="J1014" s="486" t="s">
        <v>13577</v>
      </c>
      <c r="K1014" s="486" t="s">
        <v>13578</v>
      </c>
      <c r="L1014" s="486" t="s">
        <v>13579</v>
      </c>
      <c r="M1014" s="486" t="s">
        <v>13580</v>
      </c>
      <c r="N1014" s="486" t="s">
        <v>13581</v>
      </c>
      <c r="O1014" s="488"/>
      <c r="P1014" s="487" t="e">
        <v>#NAME?</v>
      </c>
      <c r="Q1014" s="486" t="s">
        <v>13587</v>
      </c>
      <c r="R1014" s="486" t="s">
        <v>13588</v>
      </c>
      <c r="S1014" s="486" t="s">
        <v>13589</v>
      </c>
      <c r="T1014" s="486" t="s">
        <v>13590</v>
      </c>
      <c r="U1014" s="488"/>
      <c r="V1014" s="488"/>
      <c r="W1014" s="488"/>
      <c r="X1014" s="488"/>
      <c r="Y1014" s="488"/>
      <c r="Z1014" s="488"/>
      <c r="AA1014" s="488"/>
      <c r="AB1014" s="488"/>
      <c r="AC1014" s="488"/>
      <c r="AD1014" s="488"/>
      <c r="AE1014" s="488"/>
      <c r="AF1014" s="488"/>
      <c r="AG1014" s="488"/>
      <c r="AH1014" s="488"/>
    </row>
    <row r="1015" spans="1:34" s="15" customFormat="1" ht="14.1" customHeight="1">
      <c r="A1015" s="427"/>
      <c r="B1015" s="489" t="s">
        <v>13591</v>
      </c>
      <c r="C1015" s="489" t="s">
        <v>13592</v>
      </c>
      <c r="D1015" s="490" t="s">
        <v>13593</v>
      </c>
      <c r="E1015" s="491"/>
      <c r="F1015" s="492" t="str">
        <f ca="1">IF(ISNUMBER(_xll.BDP(D998, C1015,"EQY_CONSOLIDATED="&amp;E1011)),_xll.BDP(D998, C1015,"EQY_CONSOLIDATED="&amp;E1011), "-")</f>
        <v>-</v>
      </c>
      <c r="G1015" s="492">
        <v>18442.403999999999</v>
      </c>
      <c r="H1015" s="492">
        <v>18686.048999999999</v>
      </c>
      <c r="I1015" s="492">
        <v>18873.356</v>
      </c>
      <c r="J1015" s="492">
        <v>21167.941999999999</v>
      </c>
      <c r="K1015" s="492">
        <v>22805.091</v>
      </c>
      <c r="L1015" s="492">
        <v>21585.942999999999</v>
      </c>
      <c r="M1015" s="492">
        <v>25123.856</v>
      </c>
      <c r="N1015" s="493">
        <v>24010.312999999998</v>
      </c>
      <c r="O1015" s="494"/>
      <c r="P1015" s="495">
        <v>90682.831999999995</v>
      </c>
      <c r="Q1015" s="495">
        <v>73641.766000000003</v>
      </c>
      <c r="R1015" s="495">
        <v>75881.865000000005</v>
      </c>
      <c r="S1015" s="495">
        <v>65095.069000000003</v>
      </c>
      <c r="T1015" s="495">
        <v>77299.922000000006</v>
      </c>
      <c r="U1015" s="496"/>
      <c r="V1015" s="496"/>
      <c r="W1015" s="496"/>
      <c r="X1015" s="496"/>
      <c r="Y1015" s="496"/>
      <c r="Z1015" s="496"/>
      <c r="AA1015" s="496"/>
      <c r="AB1015" s="496"/>
      <c r="AC1015" s="496"/>
      <c r="AD1015" s="496"/>
      <c r="AE1015" s="496"/>
      <c r="AF1015" s="496"/>
      <c r="AG1015" s="496"/>
      <c r="AH1015" s="496"/>
    </row>
    <row r="1016" spans="1:34" s="501" customFormat="1" ht="14.1" customHeight="1">
      <c r="A1016" s="427"/>
      <c r="B1016" s="489" t="s">
        <v>13594</v>
      </c>
      <c r="C1016" s="489" t="s">
        <v>13595</v>
      </c>
      <c r="D1016" s="428" t="s">
        <v>13596</v>
      </c>
      <c r="E1016" s="15"/>
      <c r="F1016" s="495" t="str">
        <f ca="1">IF(ISNUMBER(_xll.BDP(D998, C1016,"EQY_CONSOLIDATED="&amp;E1011)),_xll.BDP(D998, C1016,"EQY_CONSOLIDATED="&amp;E1011), "-")</f>
        <v>-</v>
      </c>
      <c r="G1016" s="495" t="s">
        <v>398</v>
      </c>
      <c r="H1016" s="495" t="s">
        <v>398</v>
      </c>
      <c r="I1016" s="495" t="s">
        <v>398</v>
      </c>
      <c r="J1016" s="495" t="s">
        <v>398</v>
      </c>
      <c r="K1016" s="495" t="s">
        <v>398</v>
      </c>
      <c r="L1016" s="495" t="s">
        <v>398</v>
      </c>
      <c r="M1016" s="495" t="s">
        <v>398</v>
      </c>
      <c r="N1016" s="495" t="s">
        <v>398</v>
      </c>
      <c r="O1016" s="497"/>
      <c r="P1016" s="498" t="s">
        <v>398</v>
      </c>
      <c r="Q1016" s="498" t="s">
        <v>398</v>
      </c>
      <c r="R1016" s="499" t="s">
        <v>398</v>
      </c>
      <c r="S1016" s="499" t="s">
        <v>398</v>
      </c>
      <c r="T1016" s="499" t="s">
        <v>398</v>
      </c>
      <c r="U1016" s="500"/>
      <c r="V1016" s="500"/>
      <c r="W1016" s="500"/>
      <c r="X1016" s="500"/>
      <c r="Y1016" s="500"/>
      <c r="Z1016" s="500"/>
      <c r="AA1016" s="500"/>
      <c r="AB1016" s="500"/>
      <c r="AC1016" s="500"/>
      <c r="AD1016" s="500"/>
      <c r="AE1016" s="500"/>
      <c r="AF1016" s="500"/>
      <c r="AG1016" s="500"/>
      <c r="AH1016" s="500"/>
    </row>
    <row r="1017" spans="1:34" s="15" customFormat="1" ht="14.1" customHeight="1">
      <c r="A1017" s="427"/>
      <c r="B1017" s="489" t="s">
        <v>13597</v>
      </c>
      <c r="C1017" s="489" t="s">
        <v>13598</v>
      </c>
      <c r="D1017" s="428" t="s">
        <v>13599</v>
      </c>
      <c r="F1017" s="495" t="str">
        <f ca="1">IF(ISNUMBER(_xll.BDP(D998, C1017,"EQY_CONSOLIDATED="&amp;E1011)),_xll.BDP(D998, C1017,"EQY_CONSOLIDATED="&amp;E1011), "-")</f>
        <v>-</v>
      </c>
      <c r="G1017" s="495">
        <v>15894.344999999999</v>
      </c>
      <c r="H1017" s="495">
        <v>16662.742999999999</v>
      </c>
      <c r="I1017" s="495">
        <v>18014.780999999999</v>
      </c>
      <c r="J1017" s="495">
        <v>17970.620999999999</v>
      </c>
      <c r="K1017" s="495">
        <v>20337.744999999999</v>
      </c>
      <c r="L1017" s="495">
        <v>20419.026000000002</v>
      </c>
      <c r="M1017" s="495">
        <v>23336.411</v>
      </c>
      <c r="N1017" s="495">
        <v>26474.54</v>
      </c>
      <c r="O1017" s="502"/>
      <c r="P1017" s="495">
        <v>82063.803</v>
      </c>
      <c r="Q1017" s="495">
        <v>72749.683999999994</v>
      </c>
      <c r="R1017" s="495">
        <v>67957.213000000003</v>
      </c>
      <c r="S1017" s="495">
        <v>54091.466999999997</v>
      </c>
      <c r="T1017" s="495">
        <v>61686.123</v>
      </c>
      <c r="U1017" s="500"/>
      <c r="V1017" s="500"/>
      <c r="W1017" s="500"/>
      <c r="X1017" s="500"/>
      <c r="Y1017" s="500"/>
      <c r="Z1017" s="500"/>
      <c r="AA1017" s="500"/>
      <c r="AB1017" s="500"/>
      <c r="AC1017" s="500"/>
      <c r="AD1017" s="500"/>
      <c r="AE1017" s="500"/>
      <c r="AF1017" s="500"/>
      <c r="AG1017" s="500"/>
      <c r="AH1017" s="500"/>
    </row>
    <row r="1018" spans="1:34" s="15" customFormat="1" ht="14.1" customHeight="1">
      <c r="A1018" s="427"/>
      <c r="B1018" s="489" t="s">
        <v>13600</v>
      </c>
      <c r="C1018" s="489" t="s">
        <v>13601</v>
      </c>
      <c r="D1018" s="490" t="s">
        <v>13602</v>
      </c>
      <c r="E1018" s="491"/>
      <c r="F1018" s="492" t="str">
        <f ca="1">IF(ISNUMBER(_xll.BDP(D998, C1018,"EQY_CONSOLIDATED="&amp;E1011)),_xll.BDP(D998, C1018,"EQY_CONSOLIDATED="&amp;E1011), "-")</f>
        <v>-</v>
      </c>
      <c r="G1018" s="492">
        <v>2548.0590000000002</v>
      </c>
      <c r="H1018" s="492">
        <v>2023.306</v>
      </c>
      <c r="I1018" s="492">
        <v>858.57500000000005</v>
      </c>
      <c r="J1018" s="492">
        <v>3197.3209999999999</v>
      </c>
      <c r="K1018" s="492">
        <v>2467.346</v>
      </c>
      <c r="L1018" s="492">
        <v>1166.9169999999999</v>
      </c>
      <c r="M1018" s="492">
        <v>1787.4449999999999</v>
      </c>
      <c r="N1018" s="493">
        <v>-2464.2269999999999</v>
      </c>
      <c r="O1018" s="494"/>
      <c r="P1018" s="492">
        <v>8619.0290000000005</v>
      </c>
      <c r="Q1018" s="492">
        <v>892.08199999999999</v>
      </c>
      <c r="R1018" s="492">
        <v>7924.652</v>
      </c>
      <c r="S1018" s="492">
        <v>11003.602000000001</v>
      </c>
      <c r="T1018" s="492">
        <v>15613.799000000001</v>
      </c>
      <c r="U1018" s="496"/>
      <c r="V1018" s="496"/>
      <c r="W1018" s="496"/>
      <c r="X1018" s="496"/>
      <c r="Y1018" s="496"/>
      <c r="Z1018" s="496"/>
      <c r="AA1018" s="496"/>
      <c r="AB1018" s="496"/>
      <c r="AC1018" s="496"/>
      <c r="AD1018" s="496"/>
      <c r="AE1018" s="496"/>
      <c r="AF1018" s="496"/>
      <c r="AG1018" s="496"/>
      <c r="AH1018" s="496"/>
    </row>
    <row r="1019" spans="1:34" s="15" customFormat="1" ht="14.1" customHeight="1">
      <c r="A1019" s="427"/>
      <c r="B1019" s="489" t="s">
        <v>13603</v>
      </c>
      <c r="C1019" s="489" t="s">
        <v>13604</v>
      </c>
      <c r="D1019" s="428" t="s">
        <v>13605</v>
      </c>
      <c r="F1019" s="495" t="str">
        <f ca="1">IF(ISNUMBER(_xll.BDP(D998, C1019,"EQY_CONSOLIDATED="&amp;E1011)),_xll.BDP(D998, C1019,"EQY_CONSOLIDATED="&amp;E1011), "-")</f>
        <v>-</v>
      </c>
      <c r="G1019" s="495">
        <v>3290.7739999999999</v>
      </c>
      <c r="H1019" s="495">
        <v>3965.846</v>
      </c>
      <c r="I1019" s="495">
        <v>1479.6610000000001</v>
      </c>
      <c r="J1019" s="495">
        <v>3451.9360000000001</v>
      </c>
      <c r="K1019" s="495">
        <v>2315.6179999999999</v>
      </c>
      <c r="L1019" s="495">
        <v>1777.874</v>
      </c>
      <c r="M1019" s="495">
        <v>5058.1959999999999</v>
      </c>
      <c r="N1019" s="495">
        <v>-2673.4949999999999</v>
      </c>
      <c r="O1019" s="494"/>
      <c r="P1019" s="495">
        <v>12603.624</v>
      </c>
      <c r="Q1019" s="495">
        <v>3995.471</v>
      </c>
      <c r="R1019" s="495">
        <v>11097.405000000001</v>
      </c>
      <c r="S1019" s="495">
        <v>13864.246999999999</v>
      </c>
      <c r="T1019" s="495">
        <v>17903.328000000001</v>
      </c>
      <c r="U1019" s="496"/>
      <c r="V1019" s="496"/>
      <c r="W1019" s="496"/>
      <c r="X1019" s="496"/>
      <c r="Y1019" s="496"/>
      <c r="Z1019" s="496"/>
      <c r="AA1019" s="496"/>
      <c r="AB1019" s="496"/>
      <c r="AC1019" s="496"/>
      <c r="AD1019" s="496"/>
      <c r="AE1019" s="496"/>
      <c r="AF1019" s="496"/>
      <c r="AG1019" s="496"/>
      <c r="AH1019" s="496"/>
    </row>
    <row r="1020" spans="1:34" s="15" customFormat="1" ht="14.1" customHeight="1">
      <c r="A1020" s="427"/>
      <c r="B1020" s="489" t="s">
        <v>13606</v>
      </c>
      <c r="C1020" s="489" t="s">
        <v>13607</v>
      </c>
      <c r="D1020" s="428" t="s">
        <v>13608</v>
      </c>
      <c r="F1020" s="495" t="str">
        <f ca="1">IF(ISNUMBER(_xll.BDP(D998, C1020,"EQY_CONSOLIDATED="&amp;E1011)),_xll.BDP(D998, C1020,"EQY_CONSOLIDATED="&amp;E1011), "-")</f>
        <v>-</v>
      </c>
      <c r="G1020" s="495">
        <v>2552.8980999999999</v>
      </c>
      <c r="H1020" s="495">
        <v>3095.3762000000002</v>
      </c>
      <c r="I1020" s="495">
        <v>1146.0677000000001</v>
      </c>
      <c r="J1020" s="495">
        <v>2820.2543000000001</v>
      </c>
      <c r="K1020" s="495">
        <v>1929.3117</v>
      </c>
      <c r="L1020" s="495">
        <v>1826.538</v>
      </c>
      <c r="M1020" s="495">
        <v>7136.5640000000003</v>
      </c>
      <c r="N1020" s="495">
        <v>-3175.2705000000001</v>
      </c>
      <c r="O1020" s="494"/>
      <c r="P1020" s="495">
        <v>13712.668</v>
      </c>
      <c r="Q1020" s="495">
        <v>1723.0889999999999</v>
      </c>
      <c r="R1020" s="495">
        <v>8964.33</v>
      </c>
      <c r="S1020" s="495">
        <v>13206.17</v>
      </c>
      <c r="T1020" s="495">
        <v>14302.043</v>
      </c>
      <c r="U1020" s="496"/>
      <c r="V1020" s="496"/>
      <c r="W1020" s="496"/>
      <c r="X1020" s="496"/>
      <c r="Y1020" s="496"/>
      <c r="Z1020" s="496"/>
      <c r="AA1020" s="496"/>
      <c r="AB1020" s="496"/>
      <c r="AC1020" s="496"/>
      <c r="AD1020" s="496"/>
      <c r="AE1020" s="496"/>
      <c r="AF1020" s="496"/>
      <c r="AG1020" s="496"/>
      <c r="AH1020" s="496"/>
    </row>
    <row r="1021" spans="1:34" s="15" customFormat="1" ht="14.1" customHeight="1">
      <c r="A1021" s="427"/>
      <c r="B1021" s="489" t="s">
        <v>13609</v>
      </c>
      <c r="C1021" s="489" t="s">
        <v>13610</v>
      </c>
      <c r="D1021" s="490" t="s">
        <v>13611</v>
      </c>
      <c r="E1021" s="491"/>
      <c r="F1021" s="492" t="str">
        <f ca="1">IF(ISNUMBER(_xll.BDP(D998, C1021,"EQY_CONSOLIDATED="&amp;E1011)),_xll.BDP(D998, C1021,"EQY_CONSOLIDATED="&amp;E1011), "-")</f>
        <v>-</v>
      </c>
      <c r="G1021" s="492">
        <v>2552.8980999999999</v>
      </c>
      <c r="H1021" s="492">
        <v>3095.3762000000002</v>
      </c>
      <c r="I1021" s="492">
        <v>1146.0677000000001</v>
      </c>
      <c r="J1021" s="492">
        <v>2820.2543000000001</v>
      </c>
      <c r="K1021" s="492">
        <v>1929.3117</v>
      </c>
      <c r="L1021" s="492">
        <v>1826.538</v>
      </c>
      <c r="M1021" s="492">
        <v>7136.5640000000003</v>
      </c>
      <c r="N1021" s="493">
        <v>-3175.2705000000001</v>
      </c>
      <c r="O1021" s="503"/>
      <c r="P1021" s="492">
        <v>13712.668</v>
      </c>
      <c r="Q1021" s="492">
        <v>1723.0889999999999</v>
      </c>
      <c r="R1021" s="492">
        <v>8964.33</v>
      </c>
      <c r="S1021" s="492">
        <v>13206.17</v>
      </c>
      <c r="T1021" s="492">
        <v>14302.043</v>
      </c>
      <c r="U1021" s="496"/>
      <c r="V1021" s="496"/>
      <c r="W1021" s="496"/>
      <c r="X1021" s="496"/>
      <c r="Y1021" s="496"/>
      <c r="Z1021" s="496"/>
      <c r="AA1021" s="496"/>
      <c r="AB1021" s="496"/>
      <c r="AC1021" s="496"/>
      <c r="AD1021" s="496"/>
      <c r="AE1021" s="496"/>
      <c r="AF1021" s="496"/>
      <c r="AG1021" s="496"/>
      <c r="AH1021" s="496"/>
    </row>
    <row r="1022" spans="1:34" s="15" customFormat="1" ht="14.1" customHeight="1">
      <c r="A1022" s="427"/>
      <c r="B1022" s="489" t="s">
        <v>13612</v>
      </c>
      <c r="C1022" s="504" t="s">
        <v>13613</v>
      </c>
      <c r="D1022" s="490" t="s">
        <v>13612</v>
      </c>
      <c r="E1022" s="491"/>
      <c r="F1022" s="492" t="str">
        <f ca="1">IF(ISNUMBER(_xll.BDP(D998, C1022,"EQY_CONSOLIDATED="&amp;E1011)),_xll.BDP(D998, C1022,"EQY_CONSOLIDATED="&amp;E1011), "-")</f>
        <v>-</v>
      </c>
      <c r="G1022" s="492">
        <v>3128.5320000000002</v>
      </c>
      <c r="H1022" s="492">
        <v>2609.9009999999998</v>
      </c>
      <c r="I1022" s="492">
        <v>1385.8389999999999</v>
      </c>
      <c r="J1022" s="492">
        <v>3724.29</v>
      </c>
      <c r="K1022" s="492">
        <v>3008.6030000000001</v>
      </c>
      <c r="L1022" s="492">
        <v>1593.192</v>
      </c>
      <c r="M1022" s="492">
        <v>2196.8919999999998</v>
      </c>
      <c r="N1022" s="493">
        <v>-1990.201</v>
      </c>
      <c r="O1022" s="503"/>
      <c r="P1022" s="492">
        <v>10522.977000000001</v>
      </c>
      <c r="Q1022" s="492">
        <v>2456.4520000000002</v>
      </c>
      <c r="R1022" s="492">
        <v>8474.857</v>
      </c>
      <c r="S1022" s="492">
        <v>11455.727999999999</v>
      </c>
      <c r="T1022" s="492">
        <v>15947.545</v>
      </c>
      <c r="U1022" s="496"/>
      <c r="V1022" s="496"/>
      <c r="W1022" s="496"/>
      <c r="X1022" s="496"/>
      <c r="Y1022" s="496"/>
      <c r="Z1022" s="496"/>
      <c r="AA1022" s="496"/>
      <c r="AB1022" s="496"/>
      <c r="AC1022" s="496"/>
      <c r="AD1022" s="496"/>
      <c r="AE1022" s="496"/>
      <c r="AF1022" s="496"/>
      <c r="AG1022" s="496"/>
      <c r="AH1022" s="496"/>
    </row>
    <row r="1023" spans="1:34" s="15" customFormat="1" ht="14.1" customHeight="1">
      <c r="A1023" s="427"/>
      <c r="B1023" s="489" t="s">
        <v>13614</v>
      </c>
      <c r="C1023" s="489" t="s">
        <v>13615</v>
      </c>
      <c r="D1023" s="428" t="s">
        <v>13616</v>
      </c>
      <c r="F1023" s="495" t="str">
        <f ca="1">IF(ISNUMBER(_xll.BDP(D998, C1023,"EQY_CONSOLIDATED="&amp;E1011)),_xll.BDP(D998, C1023,"EQY_CONSOLIDATED="&amp;E1011), "-")</f>
        <v>-</v>
      </c>
      <c r="G1023" s="495">
        <v>255.5702</v>
      </c>
      <c r="H1023" s="495">
        <v>198.5951</v>
      </c>
      <c r="I1023" s="495">
        <v>104.5736</v>
      </c>
      <c r="J1023" s="495">
        <v>243.12649999999999</v>
      </c>
      <c r="K1023" s="495">
        <v>237.0359</v>
      </c>
      <c r="L1023" s="495">
        <v>185.9828</v>
      </c>
      <c r="M1023" s="495">
        <v>521.47199999999998</v>
      </c>
      <c r="N1023" s="495">
        <v>-281.00740000000002</v>
      </c>
      <c r="O1023" s="502"/>
      <c r="P1023" s="495">
        <v>1195.7331999999999</v>
      </c>
      <c r="Q1023" s="495">
        <v>201.13630000000001</v>
      </c>
      <c r="R1023" s="495">
        <v>967.05139999999994</v>
      </c>
      <c r="S1023" s="495">
        <v>1276.4614999999999</v>
      </c>
      <c r="T1023" s="495">
        <v>1408.1559</v>
      </c>
      <c r="U1023" s="500"/>
      <c r="V1023" s="500"/>
      <c r="W1023" s="500"/>
      <c r="X1023" s="500"/>
      <c r="Y1023" s="500"/>
      <c r="Z1023" s="500"/>
      <c r="AA1023" s="500"/>
      <c r="AB1023" s="500"/>
      <c r="AC1023" s="500"/>
      <c r="AD1023" s="500"/>
      <c r="AE1023" s="500"/>
      <c r="AF1023" s="500"/>
      <c r="AG1023" s="500"/>
      <c r="AH1023" s="500"/>
    </row>
    <row r="1024" spans="1:34" s="15" customFormat="1" ht="14.1" customHeight="1">
      <c r="A1024" s="427"/>
      <c r="B1024" s="489" t="s">
        <v>13617</v>
      </c>
      <c r="C1024" s="489" t="s">
        <v>13618</v>
      </c>
      <c r="D1024" s="428" t="s">
        <v>13619</v>
      </c>
      <c r="F1024" s="495" t="str">
        <f ca="1">IF(ISNUMBER(_xll.BDP(D998, C1024,"EQY_CONSOLIDATED="&amp;E1011)),_xll.BDP(D998, C1024,"EQY_CONSOLIDATED="&amp;E1011), "-")</f>
        <v>-</v>
      </c>
      <c r="G1024" s="495">
        <v>299</v>
      </c>
      <c r="H1024" s="495">
        <v>362</v>
      </c>
      <c r="I1024" s="495">
        <v>134</v>
      </c>
      <c r="J1024" s="495">
        <v>323.61509999999998</v>
      </c>
      <c r="K1024" s="495">
        <v>220</v>
      </c>
      <c r="L1024" s="495">
        <v>208</v>
      </c>
      <c r="M1024" s="495">
        <v>786</v>
      </c>
      <c r="N1024" s="495">
        <v>-340.86189999999999</v>
      </c>
      <c r="O1024" s="502"/>
      <c r="P1024" s="495">
        <v>1552</v>
      </c>
      <c r="Q1024" s="495">
        <v>185</v>
      </c>
      <c r="R1024" s="495">
        <v>958</v>
      </c>
      <c r="S1024" s="495">
        <v>1411</v>
      </c>
      <c r="T1024" s="495">
        <v>1528</v>
      </c>
      <c r="U1024" s="500"/>
      <c r="V1024" s="500"/>
      <c r="W1024" s="500"/>
      <c r="X1024" s="500"/>
      <c r="Y1024" s="500"/>
      <c r="Z1024" s="500"/>
      <c r="AA1024" s="500"/>
      <c r="AB1024" s="500"/>
      <c r="AC1024" s="500"/>
      <c r="AD1024" s="500"/>
      <c r="AE1024" s="500"/>
      <c r="AF1024" s="500"/>
      <c r="AG1024" s="500"/>
      <c r="AH1024" s="500"/>
    </row>
    <row r="1025" spans="1:34" s="15" customFormat="1" ht="14.1" customHeight="1">
      <c r="A1025" s="427"/>
      <c r="B1025" s="489" t="s">
        <v>13620</v>
      </c>
      <c r="C1025" s="489" t="s">
        <v>13621</v>
      </c>
      <c r="D1025" s="428" t="s">
        <v>13622</v>
      </c>
      <c r="F1025" s="495" t="str">
        <f ca="1">IF(ISNUMBER(_xll.BDP(D998, C1025,"EQY_CONSOLIDATED="&amp;E1011)),_xll.BDP(D998, C1025,"EQY_CONSOLIDATED="&amp;E1011), "-")</f>
        <v>-</v>
      </c>
      <c r="G1025" s="495">
        <v>255.5702</v>
      </c>
      <c r="H1025" s="495">
        <v>198.5951</v>
      </c>
      <c r="I1025" s="495">
        <v>104.5736</v>
      </c>
      <c r="J1025" s="495">
        <v>243.12649999999999</v>
      </c>
      <c r="K1025" s="495">
        <v>237.0359</v>
      </c>
      <c r="L1025" s="495">
        <v>185.9828</v>
      </c>
      <c r="M1025" s="495">
        <v>521.47199999999998</v>
      </c>
      <c r="N1025" s="495">
        <v>-281.00740000000002</v>
      </c>
      <c r="O1025" s="502"/>
      <c r="P1025" s="495">
        <v>1195.7331999999999</v>
      </c>
      <c r="Q1025" s="495">
        <v>201.13630000000001</v>
      </c>
      <c r="R1025" s="495">
        <v>967.05139999999994</v>
      </c>
      <c r="S1025" s="495">
        <v>1276.4614999999999</v>
      </c>
      <c r="T1025" s="495">
        <v>1408.1559</v>
      </c>
      <c r="U1025" s="500"/>
      <c r="V1025" s="500"/>
      <c r="W1025" s="500"/>
      <c r="X1025" s="500"/>
      <c r="Y1025" s="500"/>
      <c r="Z1025" s="500"/>
      <c r="AA1025" s="500"/>
      <c r="AB1025" s="500"/>
      <c r="AC1025" s="500"/>
      <c r="AD1025" s="500"/>
      <c r="AE1025" s="500"/>
      <c r="AF1025" s="500"/>
      <c r="AG1025" s="500"/>
      <c r="AH1025" s="500"/>
    </row>
    <row r="1026" spans="1:34" s="15" customFormat="1" ht="14.1" customHeight="1">
      <c r="A1026" s="427"/>
      <c r="B1026" s="489" t="s">
        <v>13623</v>
      </c>
      <c r="C1026" s="489" t="s">
        <v>13624</v>
      </c>
      <c r="D1026" s="428" t="s">
        <v>13625</v>
      </c>
      <c r="F1026" s="495" t="str">
        <f ca="1">IF(ISNUMBER(_xll.BDP(D998, C1026,"EQY_CONSOLIDATED="&amp;E1011)),_xll.BDP(D998, C1026,"EQY_CONSOLIDATED="&amp;E1011), "-")</f>
        <v>-</v>
      </c>
      <c r="G1026" s="495">
        <v>299</v>
      </c>
      <c r="H1026" s="495">
        <v>362</v>
      </c>
      <c r="I1026" s="495">
        <v>134</v>
      </c>
      <c r="J1026" s="495">
        <v>323.61509999999998</v>
      </c>
      <c r="K1026" s="495">
        <v>220</v>
      </c>
      <c r="L1026" s="495">
        <v>208</v>
      </c>
      <c r="M1026" s="495">
        <v>786</v>
      </c>
      <c r="N1026" s="495">
        <v>-340.86189999999999</v>
      </c>
      <c r="O1026" s="502"/>
      <c r="P1026" s="495">
        <v>1552</v>
      </c>
      <c r="Q1026" s="495">
        <v>185</v>
      </c>
      <c r="R1026" s="495">
        <v>958</v>
      </c>
      <c r="S1026" s="495">
        <v>1411</v>
      </c>
      <c r="T1026" s="495">
        <v>1528</v>
      </c>
      <c r="U1026" s="500"/>
      <c r="V1026" s="500"/>
      <c r="W1026" s="500"/>
      <c r="X1026" s="500"/>
      <c r="Y1026" s="500"/>
      <c r="Z1026" s="500"/>
      <c r="AA1026" s="500"/>
      <c r="AB1026" s="500"/>
      <c r="AC1026" s="500"/>
      <c r="AD1026" s="500"/>
      <c r="AE1026" s="500"/>
      <c r="AF1026" s="500"/>
      <c r="AG1026" s="500"/>
      <c r="AH1026" s="500"/>
    </row>
    <row r="1027" spans="1:34" s="15" customFormat="1" ht="14.1" customHeight="1">
      <c r="A1027" s="427"/>
      <c r="F1027" s="464"/>
      <c r="G1027" s="464"/>
      <c r="H1027" s="464"/>
      <c r="I1027" s="464"/>
      <c r="J1027" s="464"/>
      <c r="K1027" s="464"/>
      <c r="L1027" s="464"/>
      <c r="M1027" s="464"/>
      <c r="N1027" s="464"/>
    </row>
    <row r="1028" spans="1:34" s="15" customFormat="1" ht="14.1" customHeight="1">
      <c r="A1028" s="427"/>
      <c r="F1028" s="464"/>
      <c r="G1028" s="505"/>
      <c r="H1028" s="506"/>
      <c r="I1028" s="506"/>
      <c r="J1028" s="464"/>
      <c r="K1028" s="464"/>
      <c r="L1028" s="464"/>
      <c r="M1028" s="464"/>
      <c r="N1028" s="464"/>
      <c r="P1028" s="507"/>
    </row>
    <row r="1029" spans="1:34" s="15" customFormat="1" ht="14.1" customHeight="1">
      <c r="A1029" s="427"/>
      <c r="D1029" s="484" t="s">
        <v>13626</v>
      </c>
      <c r="E1029" s="485"/>
      <c r="F1029" s="486" t="s">
        <v>13627</v>
      </c>
      <c r="G1029" s="487" t="e">
        <v>#NAME?</v>
      </c>
      <c r="H1029" s="486" t="s">
        <v>13575</v>
      </c>
      <c r="I1029" s="486" t="s">
        <v>13576</v>
      </c>
      <c r="J1029" s="486" t="s">
        <v>13577</v>
      </c>
      <c r="K1029" s="486" t="s">
        <v>13578</v>
      </c>
      <c r="L1029" s="486" t="s">
        <v>13579</v>
      </c>
      <c r="M1029" s="486" t="s">
        <v>13580</v>
      </c>
      <c r="N1029" s="486" t="s">
        <v>13581</v>
      </c>
      <c r="O1029" s="488"/>
      <c r="P1029" s="487" t="e">
        <v>#NAME?</v>
      </c>
      <c r="Q1029" s="486" t="s">
        <v>13587</v>
      </c>
      <c r="R1029" s="486" t="s">
        <v>13588</v>
      </c>
      <c r="S1029" s="486" t="s">
        <v>13589</v>
      </c>
      <c r="T1029" s="486" t="s">
        <v>13590</v>
      </c>
      <c r="U1029" s="488"/>
      <c r="V1029" s="488"/>
      <c r="W1029" s="488"/>
      <c r="X1029" s="488"/>
      <c r="Y1029" s="488"/>
      <c r="Z1029" s="488"/>
      <c r="AA1029" s="488"/>
      <c r="AB1029" s="488"/>
      <c r="AC1029" s="488"/>
      <c r="AD1029" s="488"/>
      <c r="AE1029" s="488"/>
      <c r="AF1029" s="488"/>
      <c r="AG1029" s="488"/>
      <c r="AH1029" s="488"/>
    </row>
    <row r="1030" spans="1:34" s="15" customFormat="1" ht="14.1" customHeight="1">
      <c r="A1030" s="427"/>
      <c r="B1030" s="489" t="s">
        <v>13628</v>
      </c>
      <c r="D1030" s="428" t="s">
        <v>13629</v>
      </c>
      <c r="F1030" s="495">
        <f>G1030</f>
        <v>137661.00719999999</v>
      </c>
      <c r="G1030" s="495">
        <v>137661.00719999999</v>
      </c>
      <c r="H1030" s="495">
        <v>133653.8714</v>
      </c>
      <c r="I1030" s="495">
        <v>131858.30900000001</v>
      </c>
      <c r="J1030" s="495">
        <v>133225.9277</v>
      </c>
      <c r="K1030" s="495">
        <v>133340.96840000001</v>
      </c>
      <c r="L1030" s="495">
        <v>129389.32709999999</v>
      </c>
      <c r="M1030" s="495">
        <v>128497.7659</v>
      </c>
      <c r="N1030" s="495">
        <v>115830.2187</v>
      </c>
      <c r="O1030" s="508"/>
      <c r="P1030" s="495">
        <v>133225.9277</v>
      </c>
      <c r="Q1030" s="495">
        <v>115830.2187</v>
      </c>
      <c r="R1030" s="495">
        <v>92025.625599999999</v>
      </c>
      <c r="S1030" s="495">
        <v>95201.386499999993</v>
      </c>
      <c r="T1030" s="495">
        <v>114095.1456</v>
      </c>
      <c r="U1030" s="496"/>
      <c r="V1030" s="496"/>
      <c r="W1030" s="496"/>
      <c r="X1030" s="496"/>
      <c r="Y1030" s="496"/>
      <c r="Z1030" s="496"/>
      <c r="AA1030" s="496"/>
      <c r="AB1030" s="496"/>
      <c r="AC1030" s="496"/>
      <c r="AD1030" s="496"/>
      <c r="AE1030" s="496"/>
      <c r="AF1030" s="496"/>
      <c r="AG1030" s="496"/>
      <c r="AH1030" s="496"/>
    </row>
    <row r="1031" spans="1:34" s="15" customFormat="1" ht="14.1" customHeight="1">
      <c r="A1031" s="427"/>
      <c r="B1031" s="489" t="s">
        <v>13630</v>
      </c>
      <c r="C1031" s="465"/>
      <c r="D1031" s="428" t="s">
        <v>13631</v>
      </c>
      <c r="F1031" s="495">
        <f t="shared" ref="F1031:F1044" si="36">G1031</f>
        <v>27338.9411</v>
      </c>
      <c r="G1031" s="495">
        <v>27338.9411</v>
      </c>
      <c r="H1031" s="495">
        <v>26956.424599999998</v>
      </c>
      <c r="I1031" s="495">
        <v>27581.257799999999</v>
      </c>
      <c r="J1031" s="495">
        <v>30470.415799999999</v>
      </c>
      <c r="K1031" s="495">
        <v>29696.9964</v>
      </c>
      <c r="L1031" s="495">
        <v>30916.7863</v>
      </c>
      <c r="M1031" s="495">
        <v>29459.659</v>
      </c>
      <c r="N1031" s="495">
        <v>39611.073700000001</v>
      </c>
      <c r="O1031" s="508"/>
      <c r="P1031" s="495">
        <v>30470.415799999999</v>
      </c>
      <c r="Q1031" s="495">
        <v>39611.073700000001</v>
      </c>
      <c r="R1031" s="495">
        <v>62167.907899999998</v>
      </c>
      <c r="S1031" s="495">
        <v>45468.004099999998</v>
      </c>
      <c r="T1031" s="495">
        <v>18217.361499999999</v>
      </c>
      <c r="U1031" s="496"/>
      <c r="V1031" s="496"/>
      <c r="W1031" s="496"/>
      <c r="X1031" s="496"/>
      <c r="Y1031" s="496"/>
      <c r="Z1031" s="496"/>
      <c r="AA1031" s="496"/>
      <c r="AB1031" s="496"/>
      <c r="AC1031" s="496"/>
      <c r="AD1031" s="496"/>
      <c r="AE1031" s="496"/>
      <c r="AF1031" s="496"/>
      <c r="AG1031" s="496"/>
      <c r="AH1031" s="496"/>
    </row>
    <row r="1032" spans="1:34" s="15" customFormat="1" ht="14.1" customHeight="1">
      <c r="A1032" s="427"/>
      <c r="B1032" s="489" t="s">
        <v>13632</v>
      </c>
      <c r="C1032" s="465"/>
      <c r="D1032" s="428" t="s">
        <v>13633</v>
      </c>
      <c r="F1032" s="495">
        <f t="shared" si="36"/>
        <v>164999.94829999999</v>
      </c>
      <c r="G1032" s="495">
        <v>164999.94829999999</v>
      </c>
      <c r="H1032" s="495">
        <v>160610.296</v>
      </c>
      <c r="I1032" s="495">
        <v>159439.5668</v>
      </c>
      <c r="J1032" s="495">
        <v>163696.34340000001</v>
      </c>
      <c r="K1032" s="495">
        <v>163037.96479999999</v>
      </c>
      <c r="L1032" s="495">
        <v>160306.1134</v>
      </c>
      <c r="M1032" s="495">
        <v>157957.42490000001</v>
      </c>
      <c r="N1032" s="495">
        <v>155441.2923</v>
      </c>
      <c r="O1032" s="508"/>
      <c r="P1032" s="495">
        <v>163696.34340000001</v>
      </c>
      <c r="Q1032" s="495">
        <v>155441.2923</v>
      </c>
      <c r="R1032" s="495">
        <v>154193.53339999999</v>
      </c>
      <c r="S1032" s="495">
        <v>140669.39069999999</v>
      </c>
      <c r="T1032" s="495">
        <v>132312.50709999999</v>
      </c>
      <c r="U1032" s="496"/>
      <c r="V1032" s="496"/>
      <c r="W1032" s="496"/>
      <c r="X1032" s="496"/>
      <c r="Y1032" s="496"/>
      <c r="Z1032" s="496"/>
      <c r="AA1032" s="496"/>
      <c r="AB1032" s="496"/>
      <c r="AC1032" s="496"/>
      <c r="AD1032" s="496"/>
      <c r="AE1032" s="496"/>
      <c r="AF1032" s="496"/>
      <c r="AG1032" s="496"/>
      <c r="AH1032" s="496"/>
    </row>
    <row r="1033" spans="1:34" s="15" customFormat="1" ht="14.1" customHeight="1">
      <c r="A1033" s="427"/>
      <c r="B1033" s="489" t="s">
        <v>13634</v>
      </c>
      <c r="C1033" s="465"/>
      <c r="D1033" s="428" t="s">
        <v>13635</v>
      </c>
      <c r="F1033" s="495">
        <f t="shared" si="36"/>
        <v>10541.125700000001</v>
      </c>
      <c r="G1033" s="495">
        <v>10541.125700000001</v>
      </c>
      <c r="H1033" s="495">
        <v>9062.2101000000002</v>
      </c>
      <c r="I1033" s="495">
        <v>11625.6412</v>
      </c>
      <c r="J1033" s="495">
        <v>14346.555399999999</v>
      </c>
      <c r="K1033" s="495">
        <v>13250.092699999999</v>
      </c>
      <c r="L1033" s="495">
        <v>12697.2173</v>
      </c>
      <c r="M1033" s="495">
        <v>13247.938399999999</v>
      </c>
      <c r="N1033" s="495">
        <v>13156.608899999999</v>
      </c>
      <c r="O1033" s="508"/>
      <c r="P1033" s="495">
        <v>14346.555399999999</v>
      </c>
      <c r="Q1033" s="495">
        <v>13156.608899999999</v>
      </c>
      <c r="R1033" s="495">
        <v>12337.8009</v>
      </c>
      <c r="S1033" s="495">
        <v>6725.3360000000002</v>
      </c>
      <c r="T1033" s="495">
        <v>12045.940199999999</v>
      </c>
      <c r="U1033" s="496"/>
      <c r="V1033" s="496"/>
      <c r="W1033" s="496"/>
      <c r="X1033" s="496"/>
      <c r="Y1033" s="496"/>
      <c r="Z1033" s="496"/>
      <c r="AA1033" s="496"/>
      <c r="AB1033" s="496"/>
      <c r="AC1033" s="496"/>
      <c r="AD1033" s="496"/>
      <c r="AE1033" s="496"/>
      <c r="AF1033" s="496"/>
      <c r="AG1033" s="496"/>
      <c r="AH1033" s="496"/>
    </row>
    <row r="1034" spans="1:34" s="15" customFormat="1" ht="14.1" customHeight="1">
      <c r="A1034" s="427"/>
      <c r="B1034" s="489" t="s">
        <v>13636</v>
      </c>
      <c r="C1034" s="465"/>
      <c r="D1034" s="428" t="s">
        <v>13637</v>
      </c>
      <c r="F1034" s="495">
        <f t="shared" si="36"/>
        <v>4446.0205999999998</v>
      </c>
      <c r="G1034" s="495">
        <v>4446.0205999999998</v>
      </c>
      <c r="H1034" s="495">
        <v>4298.7040999999999</v>
      </c>
      <c r="I1034" s="495">
        <v>3865.6021999999998</v>
      </c>
      <c r="J1034" s="495">
        <v>3754.68</v>
      </c>
      <c r="K1034" s="495">
        <v>4957.6117000000004</v>
      </c>
      <c r="L1034" s="495">
        <v>4721.1031999999996</v>
      </c>
      <c r="M1034" s="495">
        <v>3661.1880000000001</v>
      </c>
      <c r="N1034" s="495">
        <v>3518.8456000000001</v>
      </c>
      <c r="O1034" s="508"/>
      <c r="P1034" s="495">
        <v>3754.68</v>
      </c>
      <c r="Q1034" s="495">
        <v>3518.8456000000001</v>
      </c>
      <c r="R1034" s="495">
        <v>1609.4611</v>
      </c>
      <c r="S1034" s="495">
        <v>2421.0697</v>
      </c>
      <c r="T1034" s="495">
        <v>2003.4503999999999</v>
      </c>
      <c r="U1034" s="496"/>
      <c r="V1034" s="496"/>
      <c r="W1034" s="496"/>
      <c r="X1034" s="496"/>
      <c r="Y1034" s="496"/>
      <c r="Z1034" s="496"/>
      <c r="AA1034" s="496"/>
      <c r="AB1034" s="496"/>
      <c r="AC1034" s="496"/>
      <c r="AD1034" s="496"/>
      <c r="AE1034" s="496"/>
      <c r="AF1034" s="496"/>
      <c r="AG1034" s="496"/>
      <c r="AH1034" s="496"/>
    </row>
    <row r="1035" spans="1:34" s="15" customFormat="1" ht="14.1" customHeight="1">
      <c r="A1035" s="427"/>
      <c r="B1035" s="489" t="s">
        <v>13638</v>
      </c>
      <c r="C1035" s="465"/>
      <c r="D1035" s="428" t="s">
        <v>13639</v>
      </c>
      <c r="F1035" s="495">
        <f t="shared" si="36"/>
        <v>14987.1463</v>
      </c>
      <c r="G1035" s="495">
        <v>14987.1463</v>
      </c>
      <c r="H1035" s="495">
        <v>13360.9143</v>
      </c>
      <c r="I1035" s="495">
        <v>15491.2433</v>
      </c>
      <c r="J1035" s="495">
        <v>18101.235400000001</v>
      </c>
      <c r="K1035" s="495">
        <v>18207.704399999999</v>
      </c>
      <c r="L1035" s="495">
        <v>17418.320400000001</v>
      </c>
      <c r="M1035" s="495">
        <v>16909.126400000001</v>
      </c>
      <c r="N1035" s="495">
        <v>16675.4545</v>
      </c>
      <c r="O1035" s="508"/>
      <c r="P1035" s="495">
        <v>18101.235400000001</v>
      </c>
      <c r="Q1035" s="495">
        <v>16675.4545</v>
      </c>
      <c r="R1035" s="495">
        <v>13947.2621</v>
      </c>
      <c r="S1035" s="495">
        <v>9146.4056999999993</v>
      </c>
      <c r="T1035" s="495">
        <v>14049.390600000001</v>
      </c>
      <c r="U1035" s="496"/>
      <c r="V1035" s="496"/>
      <c r="W1035" s="496"/>
      <c r="X1035" s="496"/>
      <c r="Y1035" s="496"/>
      <c r="Z1035" s="496"/>
      <c r="AA1035" s="496"/>
      <c r="AB1035" s="496"/>
      <c r="AC1035" s="496"/>
      <c r="AD1035" s="496"/>
      <c r="AE1035" s="496"/>
      <c r="AF1035" s="496"/>
      <c r="AG1035" s="496"/>
      <c r="AH1035" s="496"/>
    </row>
    <row r="1036" spans="1:34" s="15" customFormat="1" ht="14.1" customHeight="1">
      <c r="A1036" s="427"/>
      <c r="B1036" s="489" t="s">
        <v>13640</v>
      </c>
      <c r="C1036" s="465"/>
      <c r="D1036" s="490" t="s">
        <v>13641</v>
      </c>
      <c r="E1036" s="491"/>
      <c r="F1036" s="492">
        <f t="shared" si="36"/>
        <v>150012.804</v>
      </c>
      <c r="G1036" s="492">
        <v>150012.804</v>
      </c>
      <c r="H1036" s="492">
        <v>147249.38200000001</v>
      </c>
      <c r="I1036" s="492">
        <v>143948.32</v>
      </c>
      <c r="J1036" s="492">
        <v>145595.109</v>
      </c>
      <c r="K1036" s="492">
        <v>144830.25899999999</v>
      </c>
      <c r="L1036" s="492">
        <v>142887.79399999999</v>
      </c>
      <c r="M1036" s="492">
        <v>141048.29699999999</v>
      </c>
      <c r="N1036" s="493">
        <v>138765.83499999999</v>
      </c>
      <c r="O1036" s="508"/>
      <c r="P1036" s="492">
        <v>145595.109</v>
      </c>
      <c r="Q1036" s="492">
        <v>138765.83499999999</v>
      </c>
      <c r="R1036" s="492">
        <v>140246.272</v>
      </c>
      <c r="S1036" s="492">
        <v>131522.986</v>
      </c>
      <c r="T1036" s="492">
        <v>118263.118</v>
      </c>
      <c r="U1036" s="496"/>
      <c r="V1036" s="496"/>
      <c r="W1036" s="496"/>
      <c r="X1036" s="496"/>
      <c r="Y1036" s="496"/>
      <c r="Z1036" s="496"/>
      <c r="AA1036" s="496"/>
      <c r="AB1036" s="496"/>
      <c r="AC1036" s="496"/>
      <c r="AD1036" s="496"/>
      <c r="AE1036" s="496"/>
      <c r="AF1036" s="496"/>
      <c r="AG1036" s="496"/>
      <c r="AH1036" s="496"/>
    </row>
    <row r="1037" spans="1:34" s="15" customFormat="1" ht="14.1" customHeight="1">
      <c r="A1037" s="427"/>
      <c r="B1037" s="489" t="s">
        <v>13642</v>
      </c>
      <c r="C1037" s="465"/>
      <c r="D1037" s="428" t="s">
        <v>13643</v>
      </c>
      <c r="F1037" s="495">
        <f t="shared" si="36"/>
        <v>8.5446000000000009</v>
      </c>
      <c r="G1037" s="495">
        <v>8.5446000000000009</v>
      </c>
      <c r="H1037" s="495">
        <v>8.5446000000000009</v>
      </c>
      <c r="I1037" s="495">
        <v>8.5446000000000009</v>
      </c>
      <c r="J1037" s="495">
        <v>8.6696000000000009</v>
      </c>
      <c r="K1037" s="495">
        <v>8.7673000000000005</v>
      </c>
      <c r="L1037" s="495">
        <v>8.7673000000000005</v>
      </c>
      <c r="M1037" s="495">
        <v>8.7673000000000005</v>
      </c>
      <c r="N1037" s="495">
        <v>9.3406000000000002</v>
      </c>
      <c r="O1037" s="508"/>
      <c r="P1037" s="495">
        <v>8.6696000000000009</v>
      </c>
      <c r="Q1037" s="495">
        <v>9.3406000000000002</v>
      </c>
      <c r="R1037" s="495">
        <v>9.3566000000000003</v>
      </c>
      <c r="S1037" s="495">
        <v>9.3566000000000003</v>
      </c>
      <c r="T1037" s="495">
        <v>9.3566000000000003</v>
      </c>
      <c r="U1037" s="509"/>
      <c r="V1037" s="509"/>
      <c r="W1037" s="509"/>
      <c r="X1037" s="509"/>
      <c r="Y1037" s="509"/>
      <c r="Z1037" s="509"/>
      <c r="AA1037" s="509"/>
      <c r="AB1037" s="509"/>
      <c r="AC1037" s="509"/>
      <c r="AD1037" s="509"/>
      <c r="AE1037" s="509"/>
      <c r="AF1037" s="509"/>
      <c r="AG1037" s="509"/>
      <c r="AH1037" s="509"/>
    </row>
    <row r="1038" spans="1:34" s="501" customFormat="1" ht="14.1" customHeight="1">
      <c r="A1038" s="427"/>
      <c r="B1038" s="489" t="s">
        <v>13644</v>
      </c>
      <c r="C1038" s="465"/>
      <c r="D1038" s="428" t="s">
        <v>13645</v>
      </c>
      <c r="E1038" s="15"/>
      <c r="F1038" s="495">
        <f t="shared" si="36"/>
        <v>17556.519400000001</v>
      </c>
      <c r="G1038" s="495">
        <v>17556.519400000001</v>
      </c>
      <c r="H1038" s="495">
        <v>17233.106599999999</v>
      </c>
      <c r="I1038" s="495">
        <v>16846.771799999999</v>
      </c>
      <c r="J1038" s="495">
        <v>16793.687699999999</v>
      </c>
      <c r="K1038" s="495">
        <v>16519.376</v>
      </c>
      <c r="L1038" s="495">
        <v>16297.8179</v>
      </c>
      <c r="M1038" s="495">
        <v>16088.0044</v>
      </c>
      <c r="N1038" s="495">
        <v>14856.2269</v>
      </c>
      <c r="O1038" s="508"/>
      <c r="P1038" s="495">
        <v>16793.687699999999</v>
      </c>
      <c r="Q1038" s="495">
        <v>14856.2269</v>
      </c>
      <c r="R1038" s="495">
        <v>14989.094499999999</v>
      </c>
      <c r="S1038" s="495">
        <v>14056.7762</v>
      </c>
      <c r="T1038" s="495">
        <v>12639.6019</v>
      </c>
      <c r="U1038" s="500"/>
      <c r="V1038" s="500"/>
      <c r="W1038" s="500"/>
      <c r="X1038" s="500"/>
      <c r="Y1038" s="500"/>
      <c r="Z1038" s="500"/>
      <c r="AA1038" s="500"/>
      <c r="AB1038" s="500"/>
      <c r="AC1038" s="500"/>
      <c r="AD1038" s="500"/>
      <c r="AE1038" s="500"/>
      <c r="AF1038" s="500"/>
      <c r="AG1038" s="500"/>
      <c r="AH1038" s="500"/>
    </row>
    <row r="1039" spans="1:34" s="501" customFormat="1" ht="14.1" customHeight="1">
      <c r="A1039" s="427"/>
      <c r="B1039" s="489" t="s">
        <v>13646</v>
      </c>
      <c r="C1039" s="465"/>
      <c r="D1039" s="428" t="s">
        <v>13647</v>
      </c>
      <c r="E1039" s="15"/>
      <c r="F1039" s="495">
        <f t="shared" si="36"/>
        <v>17525.075199999999</v>
      </c>
      <c r="G1039" s="495">
        <v>17525.075199999999</v>
      </c>
      <c r="H1039" s="495">
        <v>17200.936799999999</v>
      </c>
      <c r="I1039" s="495">
        <v>16813.274799999999</v>
      </c>
      <c r="J1039" s="495">
        <v>16759.018400000001</v>
      </c>
      <c r="K1039" s="495">
        <v>16484.238399999998</v>
      </c>
      <c r="L1039" s="495">
        <v>16265.731400000001</v>
      </c>
      <c r="M1039" s="495">
        <v>16054.9113</v>
      </c>
      <c r="N1039" s="495">
        <v>14823.0332</v>
      </c>
      <c r="O1039" s="508"/>
      <c r="P1039" s="495">
        <v>16759.018400000001</v>
      </c>
      <c r="Q1039" s="495">
        <v>14823.0332</v>
      </c>
      <c r="R1039" s="495">
        <v>14949.8514</v>
      </c>
      <c r="S1039" s="495">
        <v>14013.2894</v>
      </c>
      <c r="T1039" s="495">
        <v>12614.9663</v>
      </c>
      <c r="U1039" s="500"/>
      <c r="V1039" s="500"/>
      <c r="W1039" s="500"/>
      <c r="X1039" s="500"/>
      <c r="Y1039" s="500"/>
      <c r="Z1039" s="500"/>
      <c r="AA1039" s="500"/>
      <c r="AB1039" s="500"/>
      <c r="AC1039" s="500"/>
      <c r="AD1039" s="500"/>
      <c r="AE1039" s="500"/>
      <c r="AF1039" s="500"/>
      <c r="AG1039" s="500"/>
      <c r="AH1039" s="500"/>
    </row>
    <row r="1040" spans="1:34" s="501" customFormat="1" ht="14.1" customHeight="1">
      <c r="A1040" s="427"/>
      <c r="B1040" s="489" t="s">
        <v>13648</v>
      </c>
      <c r="C1040" s="465"/>
      <c r="D1040" s="428" t="s">
        <v>13649</v>
      </c>
      <c r="E1040" s="15"/>
      <c r="F1040" s="495">
        <f t="shared" si="36"/>
        <v>90.916899999999998</v>
      </c>
      <c r="G1040" s="495">
        <v>90.916899999999998</v>
      </c>
      <c r="H1040" s="495">
        <v>91.681200000000004</v>
      </c>
      <c r="I1040" s="495">
        <v>90.283900000000003</v>
      </c>
      <c r="J1040" s="495">
        <v>88.9422</v>
      </c>
      <c r="K1040" s="495">
        <v>88.8322</v>
      </c>
      <c r="L1040" s="495">
        <v>89.134299999999996</v>
      </c>
      <c r="M1040" s="495">
        <v>89.295100000000005</v>
      </c>
      <c r="N1040" s="495">
        <v>89.272199999999998</v>
      </c>
      <c r="O1040" s="508"/>
      <c r="P1040" s="495">
        <v>88.9422</v>
      </c>
      <c r="Q1040" s="495">
        <v>89.272199999999998</v>
      </c>
      <c r="R1040" s="495">
        <v>90.954700000000003</v>
      </c>
      <c r="S1040" s="495">
        <v>93.497900000000001</v>
      </c>
      <c r="T1040" s="495">
        <v>89.381699999999995</v>
      </c>
      <c r="U1040" s="500"/>
      <c r="V1040" s="500"/>
      <c r="W1040" s="500"/>
      <c r="X1040" s="500"/>
      <c r="Y1040" s="500"/>
      <c r="Z1040" s="500"/>
      <c r="AA1040" s="500"/>
      <c r="AB1040" s="500"/>
      <c r="AC1040" s="500"/>
      <c r="AD1040" s="500"/>
      <c r="AE1040" s="500"/>
      <c r="AF1040" s="500"/>
      <c r="AG1040" s="500"/>
      <c r="AH1040" s="500"/>
    </row>
    <row r="1041" spans="1:34" s="501" customFormat="1" ht="14.1" customHeight="1">
      <c r="A1041" s="427"/>
      <c r="B1041" s="489" t="s">
        <v>13650</v>
      </c>
      <c r="C1041" s="465"/>
      <c r="D1041" s="510" t="s">
        <v>13651</v>
      </c>
      <c r="E1041" s="491"/>
      <c r="F1041" s="492">
        <f t="shared" si="36"/>
        <v>45148.906000000003</v>
      </c>
      <c r="G1041" s="492">
        <v>45148.906000000003</v>
      </c>
      <c r="H1041" s="492">
        <v>38603.137999999999</v>
      </c>
      <c r="I1041" s="492">
        <v>43288.798000000003</v>
      </c>
      <c r="J1041" s="492">
        <v>26606.401000000002</v>
      </c>
      <c r="K1041" s="492">
        <v>32501.788</v>
      </c>
      <c r="L1041" s="492">
        <v>25772.201000000001</v>
      </c>
      <c r="M1041" s="492">
        <v>34974.889000000003</v>
      </c>
      <c r="N1041" s="493">
        <v>10529.727000000001</v>
      </c>
      <c r="O1041" s="511"/>
      <c r="P1041" s="492">
        <v>26606.401000000002</v>
      </c>
      <c r="Q1041" s="492">
        <v>10529.727000000001</v>
      </c>
      <c r="R1041" s="492">
        <v>14952.898999999999</v>
      </c>
      <c r="S1041" s="492">
        <v>15138.198</v>
      </c>
      <c r="T1041" s="492">
        <v>3041.7950000000001</v>
      </c>
      <c r="U1041" s="512"/>
      <c r="V1041" s="512"/>
      <c r="W1041" s="512"/>
      <c r="X1041" s="512"/>
      <c r="Y1041" s="512"/>
      <c r="Z1041" s="512"/>
      <c r="AA1041" s="512"/>
      <c r="AB1041" s="512"/>
      <c r="AC1041" s="512"/>
      <c r="AD1041" s="512"/>
      <c r="AE1041" s="512"/>
      <c r="AF1041" s="512"/>
      <c r="AG1041" s="512"/>
      <c r="AH1041" s="512"/>
    </row>
    <row r="1042" spans="1:34" s="501" customFormat="1" ht="14.1" customHeight="1">
      <c r="A1042" s="427"/>
      <c r="B1042" s="489" t="s">
        <v>13652</v>
      </c>
      <c r="C1042" s="465"/>
      <c r="D1042" s="510" t="s">
        <v>13653</v>
      </c>
      <c r="E1042" s="491"/>
      <c r="F1042" s="492">
        <f t="shared" si="36"/>
        <v>83165.243199999997</v>
      </c>
      <c r="G1042" s="492">
        <v>83165.243199999997</v>
      </c>
      <c r="H1042" s="492">
        <v>85198.304399999994</v>
      </c>
      <c r="I1042" s="492">
        <v>79730.395999999993</v>
      </c>
      <c r="J1042" s="492">
        <v>96706.0147</v>
      </c>
      <c r="K1042" s="492">
        <v>90152.713799999998</v>
      </c>
      <c r="L1042" s="492">
        <v>94271.561499999996</v>
      </c>
      <c r="M1042" s="492">
        <v>81785.5049</v>
      </c>
      <c r="N1042" s="493">
        <v>94003.880699999994</v>
      </c>
      <c r="O1042" s="511"/>
      <c r="P1042" s="492">
        <v>96706.0147</v>
      </c>
      <c r="Q1042" s="492">
        <v>94003.880699999994</v>
      </c>
      <c r="R1042" s="492">
        <v>66092.805600000007</v>
      </c>
      <c r="S1042" s="492">
        <v>73446.9035</v>
      </c>
      <c r="T1042" s="492">
        <v>104244.3296</v>
      </c>
      <c r="U1042" s="512"/>
      <c r="V1042" s="512"/>
      <c r="W1042" s="512"/>
      <c r="X1042" s="512"/>
      <c r="Y1042" s="512"/>
      <c r="Z1042" s="512"/>
      <c r="AA1042" s="512"/>
      <c r="AB1042" s="512"/>
      <c r="AC1042" s="512"/>
      <c r="AD1042" s="512"/>
      <c r="AE1042" s="512"/>
      <c r="AF1042" s="512"/>
      <c r="AG1042" s="512"/>
      <c r="AH1042" s="512"/>
    </row>
    <row r="1043" spans="1:34" s="501" customFormat="1" ht="14.1" customHeight="1">
      <c r="A1043" s="427"/>
      <c r="B1043" s="489" t="s">
        <v>13654</v>
      </c>
      <c r="C1043" s="465"/>
      <c r="D1043" s="510" t="s">
        <v>13655</v>
      </c>
      <c r="E1043" s="491"/>
      <c r="F1043" s="492">
        <f t="shared" si="36"/>
        <v>2042.9127000000001</v>
      </c>
      <c r="G1043" s="492">
        <v>2042.9127000000001</v>
      </c>
      <c r="H1043" s="492">
        <v>2042.9127000000001</v>
      </c>
      <c r="I1043" s="492">
        <v>2361.9520000000002</v>
      </c>
      <c r="J1043" s="492">
        <v>2361.9520000000002</v>
      </c>
      <c r="K1043" s="492">
        <v>1992.9367999999999</v>
      </c>
      <c r="L1043" s="492">
        <v>1992.9367999999999</v>
      </c>
      <c r="M1043" s="492">
        <v>1992.9367999999999</v>
      </c>
      <c r="N1043" s="493">
        <v>11864.844499999999</v>
      </c>
      <c r="O1043" s="511"/>
      <c r="P1043" s="492">
        <v>2361.9520000000002</v>
      </c>
      <c r="Q1043" s="492">
        <v>11864.844499999999</v>
      </c>
      <c r="R1043" s="492">
        <v>42366.319000000003</v>
      </c>
      <c r="S1043" s="492">
        <v>26543.5877</v>
      </c>
      <c r="T1043" s="492">
        <v>9422.3150000000005</v>
      </c>
      <c r="U1043" s="512"/>
      <c r="V1043" s="512"/>
      <c r="W1043" s="512"/>
      <c r="X1043" s="512"/>
      <c r="Y1043" s="512"/>
      <c r="Z1043" s="512"/>
      <c r="AA1043" s="512"/>
      <c r="AB1043" s="512"/>
      <c r="AC1043" s="512"/>
      <c r="AD1043" s="512"/>
      <c r="AE1043" s="512"/>
      <c r="AF1043" s="512"/>
      <c r="AG1043" s="512"/>
      <c r="AH1043" s="512"/>
    </row>
    <row r="1044" spans="1:34" s="501" customFormat="1" ht="14.1" customHeight="1">
      <c r="A1044" s="427"/>
      <c r="B1044" s="489" t="s">
        <v>13656</v>
      </c>
      <c r="C1044" s="465"/>
      <c r="D1044" s="510" t="s">
        <v>13657</v>
      </c>
      <c r="E1044" s="491"/>
      <c r="F1044" s="492">
        <f t="shared" si="36"/>
        <v>1255.7246</v>
      </c>
      <c r="G1044" s="492">
        <v>1255.7246</v>
      </c>
      <c r="H1044" s="492">
        <v>1241.5831000000001</v>
      </c>
      <c r="I1044" s="492">
        <v>1039.1098</v>
      </c>
      <c r="J1044" s="492">
        <v>1020.894</v>
      </c>
      <c r="K1044" s="492">
        <v>1004.7742</v>
      </c>
      <c r="L1044" s="492">
        <v>991.57429999999999</v>
      </c>
      <c r="M1044" s="492">
        <v>864.20830000000001</v>
      </c>
      <c r="N1044" s="493">
        <v>854.95870000000002</v>
      </c>
      <c r="O1044" s="508"/>
      <c r="P1044" s="492">
        <v>1020.894</v>
      </c>
      <c r="Q1044" s="492">
        <v>854.95870000000002</v>
      </c>
      <c r="R1044" s="492">
        <v>0</v>
      </c>
      <c r="S1044" s="492">
        <v>0</v>
      </c>
      <c r="T1044" s="492">
        <v>0</v>
      </c>
      <c r="U1044" s="500"/>
      <c r="V1044" s="500"/>
      <c r="W1044" s="500"/>
      <c r="X1044" s="500"/>
      <c r="Y1044" s="500"/>
      <c r="Z1044" s="500"/>
      <c r="AA1044" s="500"/>
      <c r="AB1044" s="500"/>
      <c r="AC1044" s="500"/>
      <c r="AD1044" s="500"/>
      <c r="AE1044" s="500"/>
      <c r="AF1044" s="500"/>
      <c r="AG1044" s="500"/>
      <c r="AH1044" s="500"/>
    </row>
    <row r="1045" spans="1:34" s="501" customFormat="1" ht="14.1" customHeight="1">
      <c r="A1045" s="427"/>
      <c r="B1045" s="489" t="s">
        <v>13658</v>
      </c>
      <c r="C1045" s="465"/>
      <c r="D1045" s="510" t="s">
        <v>13659</v>
      </c>
      <c r="E1045" s="491"/>
      <c r="F1045" s="492">
        <f>G1045</f>
        <v>776.60720000000003</v>
      </c>
      <c r="G1045" s="492">
        <v>776.60720000000003</v>
      </c>
      <c r="H1045" s="492">
        <v>1017.1452</v>
      </c>
      <c r="I1045" s="492">
        <v>1145.8833999999999</v>
      </c>
      <c r="J1045" s="492">
        <v>1477.6699000000001</v>
      </c>
      <c r="K1045" s="492">
        <v>1738.3000999999999</v>
      </c>
      <c r="L1045" s="492">
        <v>1926.3834999999999</v>
      </c>
      <c r="M1045" s="492">
        <v>1621.117</v>
      </c>
      <c r="N1045" s="493">
        <v>1911.1296</v>
      </c>
      <c r="O1045" s="508"/>
      <c r="P1045" s="492">
        <v>1477.6699000000001</v>
      </c>
      <c r="Q1045" s="492">
        <v>1911.1296</v>
      </c>
      <c r="R1045" s="492">
        <v>0</v>
      </c>
      <c r="S1045" s="492">
        <v>0</v>
      </c>
      <c r="T1045" s="492">
        <v>0</v>
      </c>
      <c r="U1045" s="500"/>
      <c r="V1045" s="500"/>
      <c r="W1045" s="500"/>
      <c r="X1045" s="500"/>
      <c r="Y1045" s="500"/>
      <c r="Z1045" s="500"/>
      <c r="AA1045" s="500"/>
      <c r="AB1045" s="500"/>
      <c r="AC1045" s="500"/>
      <c r="AD1045" s="500"/>
      <c r="AE1045" s="500"/>
      <c r="AF1045" s="500"/>
      <c r="AG1045" s="500"/>
      <c r="AH1045" s="500"/>
    </row>
    <row r="1046" spans="1:34" s="501" customFormat="1" ht="14.1" customHeight="1">
      <c r="A1046" s="427"/>
      <c r="B1046" s="489" t="s">
        <v>13660</v>
      </c>
      <c r="C1046" s="465"/>
      <c r="D1046" s="510" t="s">
        <v>13661</v>
      </c>
      <c r="E1046" s="491"/>
      <c r="F1046" s="492">
        <f>G1046</f>
        <v>9285.4010999999991</v>
      </c>
      <c r="G1046" s="492">
        <v>9285.4010999999991</v>
      </c>
      <c r="H1046" s="492">
        <v>7820.6270000000004</v>
      </c>
      <c r="I1046" s="492">
        <v>10586.531300000001</v>
      </c>
      <c r="J1046" s="492">
        <v>13325.661400000001</v>
      </c>
      <c r="K1046" s="492">
        <v>12245.318499999999</v>
      </c>
      <c r="L1046" s="492">
        <v>11705.643</v>
      </c>
      <c r="M1046" s="492">
        <v>12383.730100000001</v>
      </c>
      <c r="N1046" s="493">
        <v>12301.6502</v>
      </c>
      <c r="O1046" s="508"/>
      <c r="P1046" s="492">
        <v>13325.661400000001</v>
      </c>
      <c r="Q1046" s="492">
        <v>12301.6502</v>
      </c>
      <c r="R1046" s="492">
        <v>12337.8009</v>
      </c>
      <c r="S1046" s="492">
        <v>6725.3360000000002</v>
      </c>
      <c r="T1046" s="492">
        <v>12045.940199999999</v>
      </c>
      <c r="U1046" s="500"/>
      <c r="V1046" s="500"/>
      <c r="W1046" s="500"/>
      <c r="X1046" s="500"/>
      <c r="Y1046" s="500"/>
      <c r="Z1046" s="500"/>
      <c r="AA1046" s="500"/>
      <c r="AB1046" s="500"/>
      <c r="AC1046" s="500"/>
      <c r="AD1046" s="500"/>
      <c r="AE1046" s="500"/>
      <c r="AF1046" s="500"/>
      <c r="AG1046" s="500"/>
      <c r="AH1046" s="500"/>
    </row>
    <row r="1047" spans="1:34" s="501" customFormat="1" ht="14.1" customHeight="1">
      <c r="A1047" s="427"/>
      <c r="B1047" s="489" t="s">
        <v>13662</v>
      </c>
      <c r="C1047" s="465"/>
      <c r="D1047" s="510" t="s">
        <v>13663</v>
      </c>
      <c r="E1047" s="491"/>
      <c r="F1047" s="492">
        <f>G1047</f>
        <v>3669.4133999999999</v>
      </c>
      <c r="G1047" s="492">
        <v>3669.4133999999999</v>
      </c>
      <c r="H1047" s="492">
        <v>3281.5590000000002</v>
      </c>
      <c r="I1047" s="492">
        <v>2719.7188000000001</v>
      </c>
      <c r="J1047" s="492">
        <v>2277.0101</v>
      </c>
      <c r="K1047" s="492">
        <v>3219.3116</v>
      </c>
      <c r="L1047" s="492">
        <v>2794.7195999999999</v>
      </c>
      <c r="M1047" s="492">
        <v>2040.0709999999999</v>
      </c>
      <c r="N1047" s="493">
        <v>1607.7159999999999</v>
      </c>
      <c r="O1047" s="508"/>
      <c r="P1047" s="492">
        <v>2277.0101</v>
      </c>
      <c r="Q1047" s="492">
        <v>1607.7159999999999</v>
      </c>
      <c r="R1047" s="492">
        <v>1609.4611</v>
      </c>
      <c r="S1047" s="492">
        <v>2421.0697</v>
      </c>
      <c r="T1047" s="492">
        <v>2003.4503999999999</v>
      </c>
      <c r="U1047" s="500"/>
      <c r="V1047" s="500"/>
      <c r="W1047" s="500"/>
      <c r="X1047" s="500"/>
      <c r="Y1047" s="500"/>
      <c r="Z1047" s="500"/>
      <c r="AA1047" s="500"/>
      <c r="AB1047" s="500"/>
      <c r="AC1047" s="500"/>
      <c r="AD1047" s="500"/>
      <c r="AE1047" s="500"/>
      <c r="AF1047" s="500"/>
      <c r="AG1047" s="500"/>
      <c r="AH1047" s="500"/>
    </row>
    <row r="1048" spans="1:34" s="15" customFormat="1" ht="14.1" customHeight="1">
      <c r="A1048" s="427"/>
      <c r="F1048" s="464"/>
      <c r="H1048" s="464"/>
      <c r="I1048" s="464"/>
      <c r="J1048" s="464"/>
      <c r="K1048" s="464"/>
      <c r="L1048" s="464"/>
      <c r="M1048" s="464"/>
      <c r="N1048" s="464"/>
    </row>
    <row r="1049" spans="1:34" s="15" customFormat="1" ht="14.1" customHeight="1">
      <c r="A1049" s="427"/>
      <c r="F1049" s="464"/>
      <c r="G1049" s="513"/>
      <c r="H1049" s="464"/>
      <c r="I1049" s="464"/>
      <c r="J1049" s="464"/>
      <c r="K1049" s="464"/>
      <c r="L1049" s="464"/>
      <c r="M1049" s="464"/>
      <c r="N1049" s="464"/>
      <c r="P1049" s="507"/>
    </row>
    <row r="1050" spans="1:34" s="15" customFormat="1" ht="14.1" customHeight="1">
      <c r="A1050" s="427"/>
      <c r="B1050" s="465"/>
      <c r="C1050" s="465"/>
      <c r="D1050" s="484" t="s">
        <v>13664</v>
      </c>
      <c r="E1050" s="485"/>
      <c r="F1050" s="486" t="s">
        <v>13586</v>
      </c>
      <c r="G1050" s="487" t="e">
        <v>#NAME?</v>
      </c>
      <c r="H1050" s="486" t="s">
        <v>13575</v>
      </c>
      <c r="I1050" s="486" t="s">
        <v>13576</v>
      </c>
      <c r="J1050" s="486" t="s">
        <v>13577</v>
      </c>
      <c r="K1050" s="486" t="s">
        <v>13578</v>
      </c>
      <c r="L1050" s="486" t="s">
        <v>13579</v>
      </c>
      <c r="M1050" s="486" t="s">
        <v>13580</v>
      </c>
      <c r="N1050" s="486" t="s">
        <v>13581</v>
      </c>
      <c r="O1050" s="488"/>
      <c r="P1050" s="487" t="e">
        <v>#NAME?</v>
      </c>
      <c r="Q1050" s="486" t="s">
        <v>13587</v>
      </c>
      <c r="R1050" s="486" t="s">
        <v>13588</v>
      </c>
      <c r="S1050" s="486" t="s">
        <v>13589</v>
      </c>
      <c r="T1050" s="486" t="s">
        <v>13590</v>
      </c>
      <c r="U1050" s="488"/>
      <c r="V1050" s="488"/>
      <c r="W1050" s="488"/>
      <c r="X1050" s="488"/>
      <c r="Y1050" s="488"/>
      <c r="Z1050" s="488"/>
      <c r="AA1050" s="488"/>
      <c r="AB1050" s="488"/>
      <c r="AC1050" s="488"/>
      <c r="AD1050" s="488"/>
      <c r="AE1050" s="488"/>
      <c r="AF1050" s="488"/>
      <c r="AG1050" s="488"/>
      <c r="AH1050" s="488"/>
    </row>
    <row r="1051" spans="1:34" s="15" customFormat="1" ht="14.1" customHeight="1">
      <c r="A1051" s="427"/>
      <c r="B1051" s="489" t="s">
        <v>13665</v>
      </c>
      <c r="C1051" s="489" t="s">
        <v>13666</v>
      </c>
      <c r="D1051" s="428" t="s">
        <v>13611</v>
      </c>
      <c r="F1051" s="495" t="str">
        <f ca="1">IF(ISNUMBER(_xll.BDP(D998, C1051,"EQY_CONSOLIDATED="&amp;E1011)),_xll.BDP(D998, C1051,"EQY_CONSOLIDATED="&amp;E1011), "-")</f>
        <v>-</v>
      </c>
      <c r="G1051" s="495">
        <v>2552.8975999999998</v>
      </c>
      <c r="H1051" s="495">
        <v>3095.3762000000002</v>
      </c>
      <c r="I1051" s="495">
        <v>1146.0704000000001</v>
      </c>
      <c r="J1051" s="495">
        <v>2820.2516999999998</v>
      </c>
      <c r="K1051" s="495">
        <v>1929.3124</v>
      </c>
      <c r="L1051" s="495">
        <v>1826.5387000000001</v>
      </c>
      <c r="M1051" s="495">
        <v>7136.5640000000003</v>
      </c>
      <c r="N1051" s="495">
        <v>-3175.2694999999999</v>
      </c>
      <c r="O1051" s="508"/>
      <c r="P1051" s="495">
        <v>13712.666800000001</v>
      </c>
      <c r="Q1051" s="495">
        <v>1723.0880999999999</v>
      </c>
      <c r="R1051" s="495">
        <v>8964.3289999999997</v>
      </c>
      <c r="S1051" s="495">
        <v>13206.169</v>
      </c>
      <c r="T1051" s="495">
        <v>14302.0427</v>
      </c>
      <c r="U1051" s="496"/>
      <c r="V1051" s="496"/>
      <c r="W1051" s="496"/>
      <c r="X1051" s="496"/>
      <c r="Y1051" s="496"/>
      <c r="Z1051" s="496"/>
      <c r="AA1051" s="496"/>
      <c r="AB1051" s="496"/>
      <c r="AC1051" s="496"/>
      <c r="AD1051" s="496"/>
      <c r="AE1051" s="496"/>
      <c r="AF1051" s="496"/>
      <c r="AG1051" s="496"/>
      <c r="AH1051" s="496"/>
    </row>
    <row r="1052" spans="1:34" s="15" customFormat="1" ht="14.1" customHeight="1">
      <c r="A1052" s="427"/>
      <c r="B1052" s="489" t="s">
        <v>13667</v>
      </c>
      <c r="C1052" s="489" t="s">
        <v>13668</v>
      </c>
      <c r="D1052" s="490" t="s">
        <v>13669</v>
      </c>
      <c r="E1052" s="491"/>
      <c r="F1052" s="492" t="str">
        <f ca="1">IF(ISNUMBER(_xll.BDP(D998, C1052,"EQY_CONSOLIDATED="&amp;E1011)),_xll.BDP(D998, C1052,"EQY_CONSOLIDATED="&amp;E1011), "-")</f>
        <v>-</v>
      </c>
      <c r="G1052" s="492">
        <v>580.47299999999996</v>
      </c>
      <c r="H1052" s="492">
        <v>586.59500000000003</v>
      </c>
      <c r="I1052" s="492">
        <v>527.26400000000001</v>
      </c>
      <c r="J1052" s="492">
        <v>526.96900000000005</v>
      </c>
      <c r="K1052" s="492">
        <v>541.25699999999995</v>
      </c>
      <c r="L1052" s="492">
        <v>426.27499999999998</v>
      </c>
      <c r="M1052" s="492">
        <v>409.447</v>
      </c>
      <c r="N1052" s="493">
        <v>474.02600000000001</v>
      </c>
      <c r="O1052" s="514"/>
      <c r="P1052" s="492">
        <v>1903.9480000000001</v>
      </c>
      <c r="Q1052" s="492">
        <v>1564.37</v>
      </c>
      <c r="R1052" s="492">
        <v>550.20500000000004</v>
      </c>
      <c r="S1052" s="492">
        <v>452.12599999999998</v>
      </c>
      <c r="T1052" s="492">
        <v>333.74599999999998</v>
      </c>
      <c r="U1052" s="496"/>
      <c r="V1052" s="496"/>
      <c r="W1052" s="496"/>
      <c r="X1052" s="496"/>
      <c r="Y1052" s="496"/>
      <c r="Z1052" s="496"/>
      <c r="AA1052" s="496"/>
      <c r="AB1052" s="496"/>
      <c r="AC1052" s="496"/>
      <c r="AD1052" s="496"/>
      <c r="AE1052" s="496"/>
      <c r="AF1052" s="496"/>
      <c r="AG1052" s="496"/>
      <c r="AH1052" s="496"/>
    </row>
    <row r="1053" spans="1:34" s="15" customFormat="1" ht="14.1" customHeight="1">
      <c r="A1053" s="427"/>
      <c r="B1053" s="489" t="s">
        <v>13670</v>
      </c>
      <c r="C1053" s="489" t="s">
        <v>13671</v>
      </c>
      <c r="D1053" s="428" t="s">
        <v>13672</v>
      </c>
      <c r="F1053" s="495" t="str">
        <f ca="1">IF(ISNUMBER(_xll.BDP(D998, C1053,"EQY_CONSOLIDATED="&amp;E1011)),_xll.BDP(D998, C1053,"EQY_CONSOLIDATED="&amp;E1011), "-")</f>
        <v>-</v>
      </c>
      <c r="G1053" s="495">
        <v>2528.2203</v>
      </c>
      <c r="H1053" s="495">
        <v>4358.9934999999996</v>
      </c>
      <c r="I1053" s="495">
        <v>1353.2955999999999</v>
      </c>
      <c r="J1053" s="495">
        <v>-1211.5034000000001</v>
      </c>
      <c r="K1053" s="495">
        <v>3398.7658000000001</v>
      </c>
      <c r="L1053" s="495">
        <v>1442.2823000000001</v>
      </c>
      <c r="M1053" s="495">
        <v>12576.2178</v>
      </c>
      <c r="N1053" s="495">
        <v>3161.9746</v>
      </c>
      <c r="O1053" s="508"/>
      <c r="P1053" s="495">
        <v>16205.762500000001</v>
      </c>
      <c r="Q1053" s="495">
        <v>22985.785100000001</v>
      </c>
      <c r="R1053" s="495">
        <v>-8788.2258999999995</v>
      </c>
      <c r="S1053" s="495">
        <v>-13573.1548</v>
      </c>
      <c r="T1053" s="495">
        <v>5201.3467000000001</v>
      </c>
      <c r="U1053" s="496"/>
      <c r="V1053" s="496"/>
      <c r="W1053" s="496"/>
      <c r="X1053" s="496"/>
      <c r="Y1053" s="496"/>
      <c r="Z1053" s="496"/>
      <c r="AA1053" s="496"/>
      <c r="AB1053" s="496"/>
      <c r="AC1053" s="496"/>
      <c r="AD1053" s="496"/>
      <c r="AE1053" s="496"/>
      <c r="AF1053" s="496"/>
      <c r="AG1053" s="496"/>
      <c r="AH1053" s="496"/>
    </row>
    <row r="1054" spans="1:34" s="15" customFormat="1" ht="14.1" customHeight="1">
      <c r="A1054" s="427"/>
      <c r="B1054" s="489" t="s">
        <v>13673</v>
      </c>
      <c r="C1054" s="489" t="s">
        <v>13674</v>
      </c>
      <c r="D1054" s="428" t="s">
        <v>13675</v>
      </c>
      <c r="F1054" s="495" t="str">
        <f ca="1">IF(ISNUMBER(_xll.BDP(D998, C1054,"EQY_CONSOLIDATED="&amp;E1011)),_xll.BDP(D998, C1054,"EQY_CONSOLIDATED="&amp;E1011), "-")</f>
        <v>-</v>
      </c>
      <c r="G1054" s="495">
        <v>4403.5536000000002</v>
      </c>
      <c r="H1054" s="495">
        <v>426.04450000000003</v>
      </c>
      <c r="I1054" s="495">
        <v>214.12200000000001</v>
      </c>
      <c r="J1054" s="495">
        <v>2720.1275999999998</v>
      </c>
      <c r="K1054" s="495">
        <v>2482.0608000000002</v>
      </c>
      <c r="L1054" s="495">
        <v>3988.1320000000001</v>
      </c>
      <c r="M1054" s="495">
        <v>4938.5547999999999</v>
      </c>
      <c r="N1054" s="495">
        <v>-2762.1170999999999</v>
      </c>
      <c r="O1054" s="508"/>
      <c r="P1054" s="495">
        <v>14128.8752</v>
      </c>
      <c r="Q1054" s="495">
        <v>2998.0553</v>
      </c>
      <c r="R1054" s="495">
        <v>9169.6782999999996</v>
      </c>
      <c r="S1054" s="495">
        <v>7473.1791000000003</v>
      </c>
      <c r="T1054" s="495">
        <v>15023.9902</v>
      </c>
      <c r="U1054" s="496"/>
      <c r="V1054" s="496"/>
      <c r="W1054" s="496"/>
      <c r="X1054" s="496"/>
      <c r="Y1054" s="496"/>
      <c r="Z1054" s="496"/>
      <c r="AA1054" s="496"/>
      <c r="AB1054" s="496"/>
      <c r="AC1054" s="496"/>
      <c r="AD1054" s="496"/>
      <c r="AE1054" s="496"/>
      <c r="AF1054" s="496"/>
      <c r="AG1054" s="496"/>
      <c r="AH1054" s="496"/>
    </row>
    <row r="1055" spans="1:34" s="15" customFormat="1" ht="14.1" customHeight="1">
      <c r="A1055" s="427"/>
      <c r="B1055" s="489" t="s">
        <v>13676</v>
      </c>
      <c r="C1055" s="489" t="s">
        <v>13677</v>
      </c>
      <c r="D1055" s="428" t="s">
        <v>13678</v>
      </c>
      <c r="F1055" s="495" t="str">
        <f ca="1">IF(ISNUMBER(_xll.BDP(D998, C1055,"EQY_CONSOLIDATED="&amp;E1011)),_xll.BDP(D998, C1055,"EQY_CONSOLIDATED="&amp;E1011), "-")</f>
        <v>-</v>
      </c>
      <c r="G1055" s="495">
        <v>-81.347300000000004</v>
      </c>
      <c r="H1055" s="495">
        <v>-150.94399999999999</v>
      </c>
      <c r="I1055" s="495">
        <v>-32.985999999999997</v>
      </c>
      <c r="J1055" s="495">
        <v>-117.5348</v>
      </c>
      <c r="K1055" s="495">
        <v>-322.38330000000002</v>
      </c>
      <c r="L1055" s="495">
        <v>-657.63829999999996</v>
      </c>
      <c r="M1055" s="495">
        <v>-26.976500000000001</v>
      </c>
      <c r="N1055" s="495">
        <v>-26.4</v>
      </c>
      <c r="O1055" s="508"/>
      <c r="P1055" s="495">
        <v>-1114.4381000000001</v>
      </c>
      <c r="Q1055" s="495">
        <v>-499.06790000000001</v>
      </c>
      <c r="R1055" s="495">
        <v>-438.64510000000001</v>
      </c>
      <c r="S1055" s="495">
        <v>-1220.4372000000001</v>
      </c>
      <c r="T1055" s="495">
        <v>-253.83250000000001</v>
      </c>
      <c r="U1055" s="496"/>
      <c r="V1055" s="496"/>
      <c r="W1055" s="496"/>
      <c r="X1055" s="496"/>
      <c r="Y1055" s="496"/>
      <c r="Z1055" s="496"/>
      <c r="AA1055" s="496"/>
      <c r="AB1055" s="496"/>
      <c r="AC1055" s="496"/>
      <c r="AD1055" s="496"/>
      <c r="AE1055" s="496"/>
      <c r="AF1055" s="496"/>
      <c r="AG1055" s="496"/>
      <c r="AH1055" s="496"/>
    </row>
    <row r="1056" spans="1:34" s="15" customFormat="1" ht="14.1" customHeight="1">
      <c r="A1056" s="427"/>
      <c r="B1056" s="489" t="s">
        <v>13679</v>
      </c>
      <c r="C1056" s="489" t="s">
        <v>13680</v>
      </c>
      <c r="D1056" s="428" t="s">
        <v>13681</v>
      </c>
      <c r="F1056" s="495" t="str">
        <f ca="1">IF(ISNUMBER(_xll.BDP(D998, C1056,"EQY_CONSOLIDATED="&amp;E1011)),_xll.BDP(D998, C1056,"EQY_CONSOLIDATED="&amp;E1011), "-")</f>
        <v>-</v>
      </c>
      <c r="G1056" s="495">
        <v>2311.8721999999998</v>
      </c>
      <c r="H1056" s="495">
        <v>-4780.8442999999997</v>
      </c>
      <c r="I1056" s="495">
        <v>19497.746299999999</v>
      </c>
      <c r="J1056" s="495">
        <v>-6241.0942999999997</v>
      </c>
      <c r="K1056" s="495">
        <v>4448.9404000000004</v>
      </c>
      <c r="L1056" s="495">
        <v>-12932.6085</v>
      </c>
      <c r="M1056" s="495">
        <v>25034.4054</v>
      </c>
      <c r="N1056" s="495">
        <v>-797.16980000000001</v>
      </c>
      <c r="O1056" s="508"/>
      <c r="P1056" s="495">
        <v>10309.642900000001</v>
      </c>
      <c r="Q1056" s="495">
        <v>-1618.7493999999999</v>
      </c>
      <c r="R1056" s="495">
        <v>-9343.4748999999993</v>
      </c>
      <c r="S1056" s="495">
        <v>4623.2241000000004</v>
      </c>
      <c r="T1056" s="495">
        <v>-14891.922200000001</v>
      </c>
      <c r="U1056" s="496"/>
      <c r="V1056" s="496"/>
      <c r="W1056" s="496"/>
      <c r="X1056" s="496"/>
      <c r="Y1056" s="496"/>
      <c r="Z1056" s="496"/>
      <c r="AA1056" s="496"/>
      <c r="AB1056" s="496"/>
      <c r="AC1056" s="496"/>
      <c r="AD1056" s="496"/>
      <c r="AE1056" s="496"/>
      <c r="AF1056" s="496"/>
      <c r="AG1056" s="496"/>
      <c r="AH1056" s="496"/>
    </row>
    <row r="1057" spans="1:34" s="516" customFormat="1" ht="14.1" customHeight="1">
      <c r="A1057" s="427"/>
      <c r="B1057" s="489" t="s">
        <v>13682</v>
      </c>
      <c r="C1057" s="489" t="s">
        <v>13683</v>
      </c>
      <c r="D1057" s="428" t="s">
        <v>13684</v>
      </c>
      <c r="E1057" s="15"/>
      <c r="F1057" s="495" t="str">
        <f ca="1">IF(ISNUMBER(_xll.BDP(D998, C1057,"EQY_CONSOLIDATED="&amp;E1011)),_xll.BDP(D998, C1057,"EQY_CONSOLIDATED="&amp;E1011), "-")</f>
        <v>-</v>
      </c>
      <c r="G1057" s="495">
        <v>-169.65639999999999</v>
      </c>
      <c r="H1057" s="495">
        <v>-330.85899999999998</v>
      </c>
      <c r="I1057" s="495">
        <v>-3029.4733999999999</v>
      </c>
      <c r="J1057" s="495">
        <v>-2374.4200999999998</v>
      </c>
      <c r="K1057" s="495">
        <v>-201.41329999999999</v>
      </c>
      <c r="L1057" s="495">
        <v>-258.21210000000002</v>
      </c>
      <c r="M1057" s="495">
        <v>-5527.7974000000004</v>
      </c>
      <c r="N1057" s="495">
        <v>-4351.9242999999997</v>
      </c>
      <c r="O1057" s="508"/>
      <c r="P1057" s="495">
        <v>-8361.8428999999996</v>
      </c>
      <c r="Q1057" s="495">
        <v>-5802.4794000000002</v>
      </c>
      <c r="R1057" s="495">
        <v>-11.5023</v>
      </c>
      <c r="S1057" s="495">
        <v>0</v>
      </c>
      <c r="T1057" s="495">
        <v>-221.47980000000001</v>
      </c>
      <c r="U1057" s="515"/>
      <c r="V1057" s="515"/>
      <c r="W1057" s="515"/>
      <c r="X1057" s="515"/>
      <c r="Y1057" s="515"/>
      <c r="Z1057" s="515"/>
      <c r="AA1057" s="515"/>
      <c r="AB1057" s="515"/>
      <c r="AC1057" s="515"/>
      <c r="AD1057" s="515"/>
      <c r="AE1057" s="515"/>
      <c r="AF1057" s="515"/>
      <c r="AG1057" s="515"/>
      <c r="AH1057" s="515"/>
    </row>
    <row r="1058" spans="1:34" s="516" customFormat="1" ht="14.1" customHeight="1">
      <c r="A1058" s="427"/>
      <c r="B1058" s="489" t="s">
        <v>13685</v>
      </c>
      <c r="C1058" s="489" t="s">
        <v>13686</v>
      </c>
      <c r="D1058" s="428" t="s">
        <v>13687</v>
      </c>
      <c r="E1058" s="15"/>
      <c r="F1058" s="495" t="str">
        <f ca="1">IF(ISNUMBER(_xll.BDP(D998, C1058,"EQY_CONSOLIDATED="&amp;E1011)),_xll.BDP(D998, C1058,"EQY_CONSOLIDATED="&amp;E1011), "-")</f>
        <v>-</v>
      </c>
      <c r="G1058" s="495">
        <v>6545.7694000000001</v>
      </c>
      <c r="H1058" s="495">
        <v>-4685.6588000000002</v>
      </c>
      <c r="I1058" s="495">
        <v>16682.394799999998</v>
      </c>
      <c r="J1058" s="495">
        <v>-5895.3869000000004</v>
      </c>
      <c r="K1058" s="495">
        <v>6729.5879000000004</v>
      </c>
      <c r="L1058" s="495">
        <v>-9202.6885999999995</v>
      </c>
      <c r="M1058" s="495">
        <v>24445.162700000001</v>
      </c>
      <c r="N1058" s="495">
        <v>-7911.2111999999997</v>
      </c>
      <c r="O1058" s="508"/>
      <c r="P1058" s="495">
        <v>16076.6751</v>
      </c>
      <c r="Q1058" s="495">
        <v>-4423.1734999999999</v>
      </c>
      <c r="R1058" s="495">
        <v>-185.2989</v>
      </c>
      <c r="S1058" s="495">
        <v>12096.403</v>
      </c>
      <c r="T1058" s="495">
        <v>-89.411799999999999</v>
      </c>
      <c r="U1058" s="515"/>
      <c r="V1058" s="515"/>
      <c r="W1058" s="515"/>
      <c r="X1058" s="515"/>
      <c r="Y1058" s="515"/>
      <c r="Z1058" s="515"/>
      <c r="AA1058" s="515"/>
      <c r="AB1058" s="515"/>
      <c r="AC1058" s="515"/>
      <c r="AD1058" s="515"/>
      <c r="AE1058" s="515"/>
      <c r="AF1058" s="515"/>
      <c r="AG1058" s="515"/>
      <c r="AH1058" s="515"/>
    </row>
    <row r="1059" spans="1:34" s="516" customFormat="1" ht="14.1" customHeight="1">
      <c r="A1059" s="427"/>
      <c r="B1059" s="489" t="s">
        <v>13688</v>
      </c>
      <c r="C1059" s="489" t="s">
        <v>13689</v>
      </c>
      <c r="D1059" s="428" t="s">
        <v>13690</v>
      </c>
      <c r="E1059" s="15"/>
      <c r="F1059" s="495" t="str">
        <f ca="1">IF(ISNUMBER(_xll.BDP(D998, C1059,"EQY_CONSOLIDATED="&amp;E1011)),_xll.BDP(D998, C1059,"EQY_CONSOLIDATED="&amp;E1011), "-")</f>
        <v>-</v>
      </c>
      <c r="G1059" s="495">
        <v>4322.2062999999998</v>
      </c>
      <c r="H1059" s="495">
        <v>275.10050000000001</v>
      </c>
      <c r="I1059" s="495">
        <v>181.136</v>
      </c>
      <c r="J1059" s="495">
        <v>2602.5927999999999</v>
      </c>
      <c r="K1059" s="495">
        <v>2159.6774999999998</v>
      </c>
      <c r="L1059" s="495">
        <v>3330.4937</v>
      </c>
      <c r="M1059" s="495">
        <v>4911.5783000000001</v>
      </c>
      <c r="N1059" s="495">
        <v>-2788.5171</v>
      </c>
      <c r="O1059" s="508"/>
      <c r="P1059" s="495">
        <v>13014.437</v>
      </c>
      <c r="Q1059" s="495">
        <v>2498.9874</v>
      </c>
      <c r="R1059" s="495">
        <v>8731.0331999999999</v>
      </c>
      <c r="S1059" s="495">
        <v>6252.7419</v>
      </c>
      <c r="T1059" s="495">
        <v>14770.1577</v>
      </c>
      <c r="U1059" s="515"/>
      <c r="V1059" s="515"/>
      <c r="W1059" s="515"/>
      <c r="X1059" s="515"/>
      <c r="Y1059" s="515"/>
      <c r="Z1059" s="515"/>
      <c r="AA1059" s="515"/>
      <c r="AB1059" s="515"/>
      <c r="AC1059" s="515"/>
      <c r="AD1059" s="515"/>
      <c r="AE1059" s="515"/>
      <c r="AF1059" s="515"/>
      <c r="AG1059" s="515"/>
      <c r="AH1059" s="515"/>
    </row>
    <row r="1060" spans="1:34" s="15" customFormat="1" ht="14.1" customHeight="1">
      <c r="A1060" s="427"/>
      <c r="B1060" s="489" t="s">
        <v>13691</v>
      </c>
      <c r="C1060" s="489" t="s">
        <v>13692</v>
      </c>
      <c r="D1060" s="428" t="s">
        <v>13693</v>
      </c>
      <c r="F1060" s="495" t="str">
        <f ca="1">IF(ISNUMBER(_xll.BDP(D998, C1060,"EQY_CONSOLIDATED="&amp;E1011)),_xll.BDP(D998, C1060,"EQY_CONSOLIDATED="&amp;E1011), "-")</f>
        <v>-</v>
      </c>
      <c r="G1060" s="495">
        <v>505.84280000000001</v>
      </c>
      <c r="H1060" s="495">
        <v>32.195999999999998</v>
      </c>
      <c r="I1060" s="495">
        <v>21.1096</v>
      </c>
      <c r="J1060" s="495">
        <v>297.78769999999997</v>
      </c>
      <c r="K1060" s="495">
        <v>246.33340000000001</v>
      </c>
      <c r="L1060" s="495">
        <v>379.87700000000001</v>
      </c>
      <c r="M1060" s="495">
        <v>541.00519999999995</v>
      </c>
      <c r="N1060" s="495">
        <v>-298.9864</v>
      </c>
      <c r="O1060" s="508"/>
      <c r="P1060" s="495">
        <v>1472.5617</v>
      </c>
      <c r="Q1060" s="495">
        <v>268.3109</v>
      </c>
      <c r="R1060" s="495">
        <v>933.14620000000002</v>
      </c>
      <c r="S1060" s="495">
        <v>668.274</v>
      </c>
      <c r="T1060" s="495">
        <v>1578.4404999999999</v>
      </c>
      <c r="U1060" s="500"/>
      <c r="V1060" s="500"/>
      <c r="W1060" s="500"/>
      <c r="X1060" s="500"/>
      <c r="Y1060" s="500"/>
      <c r="Z1060" s="500"/>
      <c r="AA1060" s="500"/>
      <c r="AB1060" s="500"/>
      <c r="AC1060" s="500"/>
      <c r="AD1060" s="500"/>
      <c r="AE1060" s="500"/>
      <c r="AF1060" s="500"/>
      <c r="AG1060" s="500"/>
      <c r="AH1060" s="500"/>
    </row>
    <row r="1061" spans="1:34" s="15" customFormat="1" ht="14.1" customHeight="1">
      <c r="A1061" s="427"/>
      <c r="B1061" s="489" t="s">
        <v>13694</v>
      </c>
      <c r="C1061" s="489" t="s">
        <v>13694</v>
      </c>
      <c r="D1061" s="428" t="s">
        <v>13695</v>
      </c>
      <c r="F1061" s="495" t="str">
        <f ca="1">IF(ISNUMBER(_xll.BDP(D998, C1061,"EQY_CONSOLIDATED="&amp;E1011)),_xll.BDP(D998, C1061,"EQY_CONSOLIDATED="&amp;E1011), "-")</f>
        <v>-</v>
      </c>
      <c r="G1061" s="495">
        <v>856.93610000000001</v>
      </c>
      <c r="H1061" s="495">
        <v>597.42660000000001</v>
      </c>
      <c r="I1061" s="495">
        <v>945.10760000000005</v>
      </c>
      <c r="J1061" s="495">
        <v>1465.0033000000001</v>
      </c>
      <c r="K1061" s="495">
        <v>868.22919999999999</v>
      </c>
      <c r="L1061" s="495">
        <v>795.97590000000002</v>
      </c>
      <c r="M1061" s="495">
        <v>621.23699999999997</v>
      </c>
      <c r="N1061" s="495">
        <v>267.23419999999999</v>
      </c>
      <c r="O1061" s="508"/>
      <c r="P1061" s="495">
        <v>1472.5617</v>
      </c>
      <c r="Q1061" s="495">
        <v>268.3109</v>
      </c>
      <c r="R1061" s="495">
        <v>933.14620000000002</v>
      </c>
      <c r="S1061" s="495">
        <v>668.274</v>
      </c>
      <c r="T1061" s="495">
        <v>1578.4404999999999</v>
      </c>
      <c r="U1061" s="500"/>
      <c r="V1061" s="500"/>
      <c r="W1061" s="500"/>
      <c r="X1061" s="500"/>
      <c r="Y1061" s="500"/>
      <c r="Z1061" s="500"/>
      <c r="AA1061" s="500"/>
      <c r="AB1061" s="500"/>
      <c r="AC1061" s="500"/>
      <c r="AD1061" s="500"/>
      <c r="AE1061" s="500"/>
      <c r="AF1061" s="500"/>
      <c r="AG1061" s="500"/>
      <c r="AH1061" s="500"/>
    </row>
    <row r="1062" spans="1:34" s="15" customFormat="1" ht="14.1" customHeight="1">
      <c r="A1062" s="427"/>
      <c r="B1062" s="489" t="s">
        <v>13696</v>
      </c>
      <c r="C1062" s="489" t="s">
        <v>13697</v>
      </c>
      <c r="D1062" s="517" t="s">
        <v>13698</v>
      </c>
      <c r="E1062" s="518"/>
      <c r="F1062" s="519" t="str">
        <f ca="1">IF(ISNUMBER(_xll.BDP(D998, C1062,"EQY_CONSOLIDATED="&amp;E1011)),_xll.BDP(D998, C1062,"EQY_CONSOLIDATED="&amp;E1011), "-")</f>
        <v>-</v>
      </c>
      <c r="G1062" s="519">
        <v>515.36320000000001</v>
      </c>
      <c r="H1062" s="519">
        <v>49.861499999999999</v>
      </c>
      <c r="I1062" s="519">
        <v>24.953800000000001</v>
      </c>
      <c r="J1062" s="519">
        <v>311.23599999999999</v>
      </c>
      <c r="K1062" s="519">
        <v>283.10449999999997</v>
      </c>
      <c r="L1062" s="519">
        <v>454.88729999999998</v>
      </c>
      <c r="M1062" s="519">
        <v>543.97670000000005</v>
      </c>
      <c r="N1062" s="520">
        <v>-296.1558</v>
      </c>
      <c r="O1062" s="521"/>
      <c r="P1062" s="519">
        <v>1598.6585</v>
      </c>
      <c r="Q1062" s="519">
        <v>321.8947</v>
      </c>
      <c r="R1062" s="520">
        <v>980.02729999999997</v>
      </c>
      <c r="S1062" s="520">
        <v>798.7106</v>
      </c>
      <c r="T1062" s="520">
        <v>1605.5668000000001</v>
      </c>
    </row>
    <row r="1063" spans="1:34" s="15" customFormat="1" ht="14.1" customHeight="1">
      <c r="A1063" s="522"/>
    </row>
    <row r="1064" spans="1:34" s="15" customFormat="1" ht="14.1" customHeight="1" thickBot="1">
      <c r="A1064" s="522"/>
    </row>
    <row r="1065" spans="1:34" s="15" customFormat="1" ht="14.1" customHeight="1" thickBot="1">
      <c r="A1065" s="522">
        <f>A998+1</f>
        <v>16</v>
      </c>
      <c r="C1065" s="15">
        <f>C998+1</f>
        <v>16</v>
      </c>
      <c r="D1065" s="459" t="str">
        <f ca="1">OFFSET(Company!$C$9,BB_Financials!A1065-1,0)</f>
        <v/>
      </c>
      <c r="E1065" s="460" t="e">
        <f ca="1">_xll.BDP(D1065, "NAME")</f>
        <v>#NAME?</v>
      </c>
    </row>
    <row r="1066" spans="1:34" s="15" customFormat="1" ht="14.1" customHeight="1">
      <c r="A1066" s="427"/>
    </row>
    <row r="1067" spans="1:34" s="15" customFormat="1" ht="14.1" customHeight="1">
      <c r="A1067" s="427"/>
      <c r="D1067" s="430"/>
      <c r="E1067" s="428"/>
    </row>
    <row r="1068" spans="1:34" s="428" customFormat="1" ht="14.1" customHeight="1">
      <c r="A1068" s="429"/>
      <c r="E1068" s="461" t="s">
        <v>13413</v>
      </c>
      <c r="F1068" s="461" t="s">
        <v>13562</v>
      </c>
      <c r="G1068" s="461" t="s">
        <v>13563</v>
      </c>
    </row>
    <row r="1069" spans="1:34" s="15" customFormat="1" ht="14.1" customHeight="1">
      <c r="A1069" s="427"/>
      <c r="D1069" s="460" t="s">
        <v>13573</v>
      </c>
      <c r="E1069" s="462">
        <f>F1111+F1112</f>
        <v>15254.634099999999</v>
      </c>
      <c r="F1069" s="463">
        <f>F1108+F1109</f>
        <v>3194.1001000000001</v>
      </c>
      <c r="G1069" s="462">
        <f>F1103</f>
        <v>100753.3744</v>
      </c>
    </row>
    <row r="1070" spans="1:34" s="15" customFormat="1" ht="14.1" customHeight="1">
      <c r="A1070" s="427"/>
      <c r="B1070" s="464"/>
      <c r="C1070" s="465"/>
      <c r="D1070" s="460" t="e">
        <f>"Annual: "&amp;P1096</f>
        <v>#NAME?</v>
      </c>
      <c r="E1070" s="462">
        <f>P1111+P1112</f>
        <v>0</v>
      </c>
      <c r="F1070" s="463">
        <f>P1108+P1109</f>
        <v>0</v>
      </c>
      <c r="G1070" s="462">
        <f>P1103</f>
        <v>0</v>
      </c>
    </row>
    <row r="1071" spans="1:34" s="15" customFormat="1" ht="14.1" customHeight="1">
      <c r="A1071" s="427"/>
      <c r="B1071" s="464"/>
      <c r="C1071" s="465"/>
      <c r="E1071" s="466"/>
    </row>
    <row r="1072" spans="1:34" s="15" customFormat="1" ht="14.1" customHeight="1">
      <c r="A1072" s="427"/>
      <c r="B1072" s="464"/>
      <c r="C1072" s="465"/>
      <c r="D1072" s="428"/>
      <c r="E1072" s="461" t="s">
        <v>13564</v>
      </c>
      <c r="F1072" s="461" t="s">
        <v>13565</v>
      </c>
      <c r="G1072" s="461" t="s">
        <v>13566</v>
      </c>
      <c r="H1072" s="461" t="s">
        <v>13567</v>
      </c>
    </row>
    <row r="1073" spans="1:34" s="15" customFormat="1" ht="14.1" customHeight="1">
      <c r="A1073" s="427"/>
      <c r="B1073" s="464"/>
      <c r="C1073" s="465"/>
      <c r="D1073" s="460" t="s">
        <v>13574</v>
      </c>
      <c r="E1073" s="462" t="str">
        <f ca="1">F1082</f>
        <v>-</v>
      </c>
      <c r="F1073" s="462" t="str">
        <f ca="1">F1085</f>
        <v>-</v>
      </c>
      <c r="G1073" s="462" t="str">
        <f ca="1">F1089</f>
        <v>-</v>
      </c>
      <c r="H1073" s="462" t="str">
        <f ca="1">F1088</f>
        <v>-</v>
      </c>
    </row>
    <row r="1074" spans="1:34" s="15" customFormat="1" ht="14.1" customHeight="1">
      <c r="A1074" s="427"/>
      <c r="B1074" s="464"/>
      <c r="C1074" s="465"/>
      <c r="D1074" s="460" t="e">
        <f>"Annual: "&amp;P1081</f>
        <v>#NAME?</v>
      </c>
      <c r="E1074" s="462">
        <f>P1082</f>
        <v>0</v>
      </c>
      <c r="F1074" s="462">
        <f>P1085</f>
        <v>0</v>
      </c>
      <c r="G1074" s="462">
        <f>P1089</f>
        <v>0</v>
      </c>
      <c r="H1074" s="462">
        <f>P1088</f>
        <v>0</v>
      </c>
    </row>
    <row r="1075" spans="1:34" s="15" customFormat="1" ht="14.1" customHeight="1">
      <c r="A1075" s="427"/>
      <c r="B1075" s="464"/>
      <c r="C1075" s="465"/>
      <c r="E1075" s="464" t="b">
        <f ca="1">F1089=G1089+H1089+I1089+J1089</f>
        <v>0</v>
      </c>
    </row>
    <row r="1076" spans="1:34" s="15" customFormat="1" ht="14.1" customHeight="1">
      <c r="A1076" s="427"/>
      <c r="B1076" s="464"/>
      <c r="C1076" s="465"/>
      <c r="E1076" s="464" t="e">
        <f ca="1">_xll.BDP(D1065,"EQY_RECENT_QT_END")</f>
        <v>#NAME?</v>
      </c>
      <c r="F1076" s="430"/>
      <c r="G1076" s="430"/>
      <c r="H1076" s="430"/>
      <c r="I1076" s="430"/>
      <c r="J1076" s="430"/>
      <c r="K1076" s="430"/>
      <c r="L1076" s="430"/>
      <c r="M1076" s="430"/>
      <c r="N1076" s="430"/>
      <c r="O1076" s="430"/>
      <c r="P1076" s="430"/>
    </row>
    <row r="1077" spans="1:34" s="25" customFormat="1" ht="14.1" customHeight="1">
      <c r="A1077" s="429"/>
      <c r="D1077" s="428" t="s">
        <v>13573</v>
      </c>
      <c r="E1077" s="467" t="e">
        <f>G1081</f>
        <v>#NAME?</v>
      </c>
      <c r="F1077" s="468" t="e">
        <v>#NAME?</v>
      </c>
      <c r="G1077" s="469"/>
      <c r="H1077" s="469"/>
      <c r="I1077" s="469"/>
      <c r="J1077" s="469"/>
      <c r="K1077" s="469"/>
      <c r="L1077" s="469"/>
      <c r="M1077" s="469"/>
      <c r="N1077" s="15"/>
      <c r="P1077" s="470"/>
    </row>
    <row r="1078" spans="1:34" s="25" customFormat="1" ht="14.1" customHeight="1">
      <c r="A1078" s="429"/>
      <c r="B1078" s="471"/>
      <c r="C1078" s="471"/>
      <c r="D1078" s="428" t="s">
        <v>13582</v>
      </c>
      <c r="E1078" s="472" t="str">
        <f>IF(ISNUMBER(F1078),"N","Y")</f>
        <v>Y</v>
      </c>
      <c r="F1078" s="473"/>
      <c r="G1078" s="474"/>
      <c r="H1078" s="475"/>
      <c r="I1078" s="475"/>
      <c r="J1078" s="475"/>
      <c r="K1078" s="475"/>
      <c r="L1078" s="475"/>
      <c r="M1078" s="475"/>
      <c r="N1078" s="476"/>
      <c r="P1078" s="476"/>
    </row>
    <row r="1079" spans="1:34" s="15" customFormat="1" ht="14.1" customHeight="1">
      <c r="A1079" s="429"/>
      <c r="D1079" s="477"/>
      <c r="F1079" s="478"/>
      <c r="G1079" s="478"/>
      <c r="H1079" s="478"/>
      <c r="I1079" s="478"/>
      <c r="J1079" s="478"/>
      <c r="K1079" s="478"/>
      <c r="L1079" s="478"/>
      <c r="M1079" s="478"/>
      <c r="N1079" s="478"/>
      <c r="P1079" s="479"/>
    </row>
    <row r="1080" spans="1:34" s="15" customFormat="1" ht="14.1" customHeight="1">
      <c r="A1080" s="429"/>
      <c r="D1080" s="477"/>
      <c r="F1080" s="478"/>
      <c r="G1080" s="480"/>
      <c r="H1080" s="481"/>
      <c r="I1080" s="481"/>
      <c r="J1080" s="481"/>
      <c r="K1080" s="481"/>
      <c r="L1080" s="481"/>
      <c r="M1080" s="481"/>
      <c r="N1080" s="481"/>
      <c r="P1080" s="482"/>
    </row>
    <row r="1081" spans="1:34" s="15" customFormat="1" ht="14.1" customHeight="1">
      <c r="A1081" s="427"/>
      <c r="B1081" s="483" t="s">
        <v>13583</v>
      </c>
      <c r="C1081" s="483" t="s">
        <v>13584</v>
      </c>
      <c r="D1081" s="484" t="s">
        <v>13585</v>
      </c>
      <c r="E1081" s="485"/>
      <c r="F1081" s="486" t="s">
        <v>13586</v>
      </c>
      <c r="G1081" s="487" t="e">
        <v>#NAME?</v>
      </c>
      <c r="H1081" s="486"/>
      <c r="I1081" s="486"/>
      <c r="J1081" s="486"/>
      <c r="K1081" s="486"/>
      <c r="L1081" s="486"/>
      <c r="M1081" s="486"/>
      <c r="N1081" s="486"/>
      <c r="O1081" s="488"/>
      <c r="P1081" s="487" t="e">
        <v>#NAME?</v>
      </c>
      <c r="Q1081" s="486"/>
      <c r="R1081" s="486"/>
      <c r="S1081" s="486"/>
      <c r="T1081" s="486"/>
      <c r="U1081" s="488"/>
      <c r="V1081" s="488"/>
      <c r="W1081" s="488"/>
      <c r="X1081" s="488"/>
      <c r="Y1081" s="488"/>
      <c r="Z1081" s="488"/>
      <c r="AA1081" s="488"/>
      <c r="AB1081" s="488"/>
      <c r="AC1081" s="488"/>
      <c r="AD1081" s="488"/>
      <c r="AE1081" s="488"/>
      <c r="AF1081" s="488"/>
      <c r="AG1081" s="488"/>
      <c r="AH1081" s="488"/>
    </row>
    <row r="1082" spans="1:34" s="15" customFormat="1" ht="14.1" customHeight="1">
      <c r="A1082" s="427"/>
      <c r="B1082" s="489" t="s">
        <v>13591</v>
      </c>
      <c r="C1082" s="489" t="s">
        <v>13592</v>
      </c>
      <c r="D1082" s="490" t="s">
        <v>13593</v>
      </c>
      <c r="E1082" s="491"/>
      <c r="F1082" s="492" t="str">
        <f ca="1">IF(ISNUMBER(_xll.BDP(D1065, C1082,"EQY_CONSOLIDATED="&amp;E1078)),_xll.BDP(D1065, C1082,"EQY_CONSOLIDATED="&amp;E1078), "-")</f>
        <v>-</v>
      </c>
      <c r="G1082" s="492"/>
      <c r="H1082" s="492"/>
      <c r="I1082" s="492"/>
      <c r="J1082" s="492"/>
      <c r="K1082" s="492"/>
      <c r="L1082" s="492"/>
      <c r="M1082" s="492"/>
      <c r="N1082" s="493"/>
      <c r="O1082" s="494"/>
      <c r="P1082" s="495"/>
      <c r="Q1082" s="495"/>
      <c r="R1082" s="495"/>
      <c r="S1082" s="495"/>
      <c r="T1082" s="495"/>
      <c r="U1082" s="496"/>
      <c r="V1082" s="496"/>
      <c r="W1082" s="496"/>
      <c r="X1082" s="496"/>
      <c r="Y1082" s="496"/>
      <c r="Z1082" s="496"/>
      <c r="AA1082" s="496"/>
      <c r="AB1082" s="496"/>
      <c r="AC1082" s="496"/>
      <c r="AD1082" s="496"/>
      <c r="AE1082" s="496"/>
      <c r="AF1082" s="496"/>
      <c r="AG1082" s="496"/>
      <c r="AH1082" s="496"/>
    </row>
    <row r="1083" spans="1:34" s="501" customFormat="1" ht="14.1" customHeight="1">
      <c r="A1083" s="427"/>
      <c r="B1083" s="489" t="s">
        <v>13594</v>
      </c>
      <c r="C1083" s="489" t="s">
        <v>13595</v>
      </c>
      <c r="D1083" s="428" t="s">
        <v>13596</v>
      </c>
      <c r="E1083" s="15"/>
      <c r="F1083" s="495" t="str">
        <f ca="1">IF(ISNUMBER(_xll.BDP(D1065, C1083,"EQY_CONSOLIDATED="&amp;E1078)),_xll.BDP(D1065, C1083,"EQY_CONSOLIDATED="&amp;E1078), "-")</f>
        <v>-</v>
      </c>
      <c r="G1083" s="495"/>
      <c r="H1083" s="495"/>
      <c r="I1083" s="495"/>
      <c r="J1083" s="495"/>
      <c r="K1083" s="495"/>
      <c r="L1083" s="495"/>
      <c r="M1083" s="495"/>
      <c r="N1083" s="495"/>
      <c r="O1083" s="497"/>
      <c r="P1083" s="498"/>
      <c r="Q1083" s="498"/>
      <c r="R1083" s="499"/>
      <c r="S1083" s="499"/>
      <c r="T1083" s="499"/>
      <c r="U1083" s="500"/>
      <c r="V1083" s="500"/>
      <c r="W1083" s="500"/>
      <c r="X1083" s="500"/>
      <c r="Y1083" s="500"/>
      <c r="Z1083" s="500"/>
      <c r="AA1083" s="500"/>
      <c r="AB1083" s="500"/>
      <c r="AC1083" s="500"/>
      <c r="AD1083" s="500"/>
      <c r="AE1083" s="500"/>
      <c r="AF1083" s="500"/>
      <c r="AG1083" s="500"/>
      <c r="AH1083" s="500"/>
    </row>
    <row r="1084" spans="1:34" s="15" customFormat="1" ht="14.1" customHeight="1">
      <c r="A1084" s="427"/>
      <c r="B1084" s="489" t="s">
        <v>13597</v>
      </c>
      <c r="C1084" s="489" t="s">
        <v>13598</v>
      </c>
      <c r="D1084" s="428" t="s">
        <v>13599</v>
      </c>
      <c r="F1084" s="495" t="str">
        <f ca="1">IF(ISNUMBER(_xll.BDP(D1065, C1084,"EQY_CONSOLIDATED="&amp;E1078)),_xll.BDP(D1065, C1084,"EQY_CONSOLIDATED="&amp;E1078), "-")</f>
        <v>-</v>
      </c>
      <c r="G1084" s="495"/>
      <c r="H1084" s="495"/>
      <c r="I1084" s="495"/>
      <c r="J1084" s="495"/>
      <c r="K1084" s="495"/>
      <c r="L1084" s="495"/>
      <c r="M1084" s="495"/>
      <c r="N1084" s="495"/>
      <c r="O1084" s="502"/>
      <c r="P1084" s="495"/>
      <c r="Q1084" s="495"/>
      <c r="R1084" s="495"/>
      <c r="S1084" s="495"/>
      <c r="T1084" s="495"/>
      <c r="U1084" s="500"/>
      <c r="V1084" s="500"/>
      <c r="W1084" s="500"/>
      <c r="X1084" s="500"/>
      <c r="Y1084" s="500"/>
      <c r="Z1084" s="500"/>
      <c r="AA1084" s="500"/>
      <c r="AB1084" s="500"/>
      <c r="AC1084" s="500"/>
      <c r="AD1084" s="500"/>
      <c r="AE1084" s="500"/>
      <c r="AF1084" s="500"/>
      <c r="AG1084" s="500"/>
      <c r="AH1084" s="500"/>
    </row>
    <row r="1085" spans="1:34" s="15" customFormat="1" ht="14.1" customHeight="1">
      <c r="A1085" s="427"/>
      <c r="B1085" s="489" t="s">
        <v>13600</v>
      </c>
      <c r="C1085" s="489" t="s">
        <v>13601</v>
      </c>
      <c r="D1085" s="490" t="s">
        <v>13602</v>
      </c>
      <c r="E1085" s="491"/>
      <c r="F1085" s="492" t="str">
        <f ca="1">IF(ISNUMBER(_xll.BDP(D1065, C1085,"EQY_CONSOLIDATED="&amp;E1078)),_xll.BDP(D1065, C1085,"EQY_CONSOLIDATED="&amp;E1078), "-")</f>
        <v>-</v>
      </c>
      <c r="G1085" s="492"/>
      <c r="H1085" s="492"/>
      <c r="I1085" s="492"/>
      <c r="J1085" s="492"/>
      <c r="K1085" s="492"/>
      <c r="L1085" s="492"/>
      <c r="M1085" s="492"/>
      <c r="N1085" s="493"/>
      <c r="O1085" s="494"/>
      <c r="P1085" s="492"/>
      <c r="Q1085" s="492"/>
      <c r="R1085" s="492"/>
      <c r="S1085" s="492"/>
      <c r="T1085" s="492"/>
      <c r="U1085" s="496"/>
      <c r="V1085" s="496"/>
      <c r="W1085" s="496"/>
      <c r="X1085" s="496"/>
      <c r="Y1085" s="496"/>
      <c r="Z1085" s="496"/>
      <c r="AA1085" s="496"/>
      <c r="AB1085" s="496"/>
      <c r="AC1085" s="496"/>
      <c r="AD1085" s="496"/>
      <c r="AE1085" s="496"/>
      <c r="AF1085" s="496"/>
      <c r="AG1085" s="496"/>
      <c r="AH1085" s="496"/>
    </row>
    <row r="1086" spans="1:34" s="15" customFormat="1" ht="14.1" customHeight="1">
      <c r="A1086" s="427"/>
      <c r="B1086" s="489" t="s">
        <v>13603</v>
      </c>
      <c r="C1086" s="489" t="s">
        <v>13604</v>
      </c>
      <c r="D1086" s="428" t="s">
        <v>13605</v>
      </c>
      <c r="F1086" s="495" t="str">
        <f ca="1">IF(ISNUMBER(_xll.BDP(D1065, C1086,"EQY_CONSOLIDATED="&amp;E1078)),_xll.BDP(D1065, C1086,"EQY_CONSOLIDATED="&amp;E1078), "-")</f>
        <v>-</v>
      </c>
      <c r="G1086" s="495"/>
      <c r="H1086" s="495"/>
      <c r="I1086" s="495"/>
      <c r="J1086" s="495"/>
      <c r="K1086" s="495"/>
      <c r="L1086" s="495"/>
      <c r="M1086" s="495"/>
      <c r="N1086" s="495"/>
      <c r="O1086" s="494"/>
      <c r="P1086" s="495"/>
      <c r="Q1086" s="495"/>
      <c r="R1086" s="495"/>
      <c r="S1086" s="495"/>
      <c r="T1086" s="495"/>
      <c r="U1086" s="496"/>
      <c r="V1086" s="496"/>
      <c r="W1086" s="496"/>
      <c r="X1086" s="496"/>
      <c r="Y1086" s="496"/>
      <c r="Z1086" s="496"/>
      <c r="AA1086" s="496"/>
      <c r="AB1086" s="496"/>
      <c r="AC1086" s="496"/>
      <c r="AD1086" s="496"/>
      <c r="AE1086" s="496"/>
      <c r="AF1086" s="496"/>
      <c r="AG1086" s="496"/>
      <c r="AH1086" s="496"/>
    </row>
    <row r="1087" spans="1:34" s="15" customFormat="1" ht="14.1" customHeight="1">
      <c r="A1087" s="427"/>
      <c r="B1087" s="489" t="s">
        <v>13606</v>
      </c>
      <c r="C1087" s="489" t="s">
        <v>13607</v>
      </c>
      <c r="D1087" s="428" t="s">
        <v>13608</v>
      </c>
      <c r="F1087" s="495" t="str">
        <f ca="1">IF(ISNUMBER(_xll.BDP(D1065, C1087,"EQY_CONSOLIDATED="&amp;E1078)),_xll.BDP(D1065, C1087,"EQY_CONSOLIDATED="&amp;E1078), "-")</f>
        <v>-</v>
      </c>
      <c r="G1087" s="495"/>
      <c r="H1087" s="495"/>
      <c r="I1087" s="495"/>
      <c r="J1087" s="495"/>
      <c r="K1087" s="495"/>
      <c r="L1087" s="495"/>
      <c r="M1087" s="495"/>
      <c r="N1087" s="495"/>
      <c r="O1087" s="494"/>
      <c r="P1087" s="495"/>
      <c r="Q1087" s="495"/>
      <c r="R1087" s="495"/>
      <c r="S1087" s="495"/>
      <c r="T1087" s="495"/>
      <c r="U1087" s="496"/>
      <c r="V1087" s="496"/>
      <c r="W1087" s="496"/>
      <c r="X1087" s="496"/>
      <c r="Y1087" s="496"/>
      <c r="Z1087" s="496"/>
      <c r="AA1087" s="496"/>
      <c r="AB1087" s="496"/>
      <c r="AC1087" s="496"/>
      <c r="AD1087" s="496"/>
      <c r="AE1087" s="496"/>
      <c r="AF1087" s="496"/>
      <c r="AG1087" s="496"/>
      <c r="AH1087" s="496"/>
    </row>
    <row r="1088" spans="1:34" s="15" customFormat="1" ht="14.1" customHeight="1">
      <c r="A1088" s="427"/>
      <c r="B1088" s="489" t="s">
        <v>13609</v>
      </c>
      <c r="C1088" s="489" t="s">
        <v>13610</v>
      </c>
      <c r="D1088" s="490" t="s">
        <v>13611</v>
      </c>
      <c r="E1088" s="491"/>
      <c r="F1088" s="492" t="str">
        <f ca="1">IF(ISNUMBER(_xll.BDP(D1065, C1088,"EQY_CONSOLIDATED="&amp;E1078)),_xll.BDP(D1065, C1088,"EQY_CONSOLIDATED="&amp;E1078), "-")</f>
        <v>-</v>
      </c>
      <c r="G1088" s="492"/>
      <c r="H1088" s="492"/>
      <c r="I1088" s="492"/>
      <c r="J1088" s="492"/>
      <c r="K1088" s="492"/>
      <c r="L1088" s="492"/>
      <c r="M1088" s="492"/>
      <c r="N1088" s="493"/>
      <c r="O1088" s="503"/>
      <c r="P1088" s="492"/>
      <c r="Q1088" s="492"/>
      <c r="R1088" s="492"/>
      <c r="S1088" s="492"/>
      <c r="T1088" s="492"/>
      <c r="U1088" s="496"/>
      <c r="V1088" s="496"/>
      <c r="W1088" s="496"/>
      <c r="X1088" s="496"/>
      <c r="Y1088" s="496"/>
      <c r="Z1088" s="496"/>
      <c r="AA1088" s="496"/>
      <c r="AB1088" s="496"/>
      <c r="AC1088" s="496"/>
      <c r="AD1088" s="496"/>
      <c r="AE1088" s="496"/>
      <c r="AF1088" s="496"/>
      <c r="AG1088" s="496"/>
      <c r="AH1088" s="496"/>
    </row>
    <row r="1089" spans="1:34" s="15" customFormat="1" ht="14.1" customHeight="1">
      <c r="A1089" s="427"/>
      <c r="B1089" s="489" t="s">
        <v>13612</v>
      </c>
      <c r="C1089" s="504" t="s">
        <v>13613</v>
      </c>
      <c r="D1089" s="490" t="s">
        <v>13612</v>
      </c>
      <c r="E1089" s="491"/>
      <c r="F1089" s="492" t="str">
        <f ca="1">IF(ISNUMBER(_xll.BDP(D1065, C1089,"EQY_CONSOLIDATED="&amp;E1078)),_xll.BDP(D1065, C1089,"EQY_CONSOLIDATED="&amp;E1078), "-")</f>
        <v>-</v>
      </c>
      <c r="G1089" s="492"/>
      <c r="H1089" s="492"/>
      <c r="I1089" s="492"/>
      <c r="J1089" s="492"/>
      <c r="K1089" s="492"/>
      <c r="L1089" s="492"/>
      <c r="M1089" s="492"/>
      <c r="N1089" s="493"/>
      <c r="O1089" s="503"/>
      <c r="P1089" s="492"/>
      <c r="Q1089" s="492"/>
      <c r="R1089" s="492"/>
      <c r="S1089" s="492"/>
      <c r="T1089" s="492"/>
      <c r="U1089" s="496"/>
      <c r="V1089" s="496"/>
      <c r="W1089" s="496"/>
      <c r="X1089" s="496"/>
      <c r="Y1089" s="496"/>
      <c r="Z1089" s="496"/>
      <c r="AA1089" s="496"/>
      <c r="AB1089" s="496"/>
      <c r="AC1089" s="496"/>
      <c r="AD1089" s="496"/>
      <c r="AE1089" s="496"/>
      <c r="AF1089" s="496"/>
      <c r="AG1089" s="496"/>
      <c r="AH1089" s="496"/>
    </row>
    <row r="1090" spans="1:34" s="15" customFormat="1" ht="14.1" customHeight="1">
      <c r="A1090" s="427"/>
      <c r="B1090" s="489" t="s">
        <v>13614</v>
      </c>
      <c r="C1090" s="489" t="s">
        <v>13615</v>
      </c>
      <c r="D1090" s="428" t="s">
        <v>13616</v>
      </c>
      <c r="F1090" s="495" t="str">
        <f ca="1">IF(ISNUMBER(_xll.BDP(D1065, C1090,"EQY_CONSOLIDATED="&amp;E1078)),_xll.BDP(D1065, C1090,"EQY_CONSOLIDATED="&amp;E1078), "-")</f>
        <v>-</v>
      </c>
      <c r="G1090" s="495"/>
      <c r="H1090" s="495"/>
      <c r="I1090" s="495"/>
      <c r="J1090" s="495"/>
      <c r="K1090" s="495"/>
      <c r="L1090" s="495"/>
      <c r="M1090" s="495"/>
      <c r="N1090" s="495"/>
      <c r="O1090" s="502"/>
      <c r="P1090" s="495"/>
      <c r="Q1090" s="495"/>
      <c r="R1090" s="495"/>
      <c r="S1090" s="495"/>
      <c r="T1090" s="495"/>
      <c r="U1090" s="500"/>
      <c r="V1090" s="500"/>
      <c r="W1090" s="500"/>
      <c r="X1090" s="500"/>
      <c r="Y1090" s="500"/>
      <c r="Z1090" s="500"/>
      <c r="AA1090" s="500"/>
      <c r="AB1090" s="500"/>
      <c r="AC1090" s="500"/>
      <c r="AD1090" s="500"/>
      <c r="AE1090" s="500"/>
      <c r="AF1090" s="500"/>
      <c r="AG1090" s="500"/>
      <c r="AH1090" s="500"/>
    </row>
    <row r="1091" spans="1:34" s="15" customFormat="1" ht="14.1" customHeight="1">
      <c r="A1091" s="427"/>
      <c r="B1091" s="489" t="s">
        <v>13617</v>
      </c>
      <c r="C1091" s="489" t="s">
        <v>13618</v>
      </c>
      <c r="D1091" s="428" t="s">
        <v>13619</v>
      </c>
      <c r="F1091" s="495" t="str">
        <f ca="1">IF(ISNUMBER(_xll.BDP(D1065, C1091,"EQY_CONSOLIDATED="&amp;E1078)),_xll.BDP(D1065, C1091,"EQY_CONSOLIDATED="&amp;E1078), "-")</f>
        <v>-</v>
      </c>
      <c r="G1091" s="495"/>
      <c r="H1091" s="495"/>
      <c r="I1091" s="495"/>
      <c r="J1091" s="495"/>
      <c r="K1091" s="495"/>
      <c r="L1091" s="495"/>
      <c r="M1091" s="495"/>
      <c r="N1091" s="495"/>
      <c r="O1091" s="502"/>
      <c r="P1091" s="495"/>
      <c r="Q1091" s="495"/>
      <c r="R1091" s="495"/>
      <c r="S1091" s="495"/>
      <c r="T1091" s="495"/>
      <c r="U1091" s="500"/>
      <c r="V1091" s="500"/>
      <c r="W1091" s="500"/>
      <c r="X1091" s="500"/>
      <c r="Y1091" s="500"/>
      <c r="Z1091" s="500"/>
      <c r="AA1091" s="500"/>
      <c r="AB1091" s="500"/>
      <c r="AC1091" s="500"/>
      <c r="AD1091" s="500"/>
      <c r="AE1091" s="500"/>
      <c r="AF1091" s="500"/>
      <c r="AG1091" s="500"/>
      <c r="AH1091" s="500"/>
    </row>
    <row r="1092" spans="1:34" s="15" customFormat="1" ht="14.1" customHeight="1">
      <c r="A1092" s="427"/>
      <c r="B1092" s="489" t="s">
        <v>13620</v>
      </c>
      <c r="C1092" s="489" t="s">
        <v>13621</v>
      </c>
      <c r="D1092" s="428" t="s">
        <v>13622</v>
      </c>
      <c r="F1092" s="495" t="str">
        <f ca="1">IF(ISNUMBER(_xll.BDP(D1065, C1092,"EQY_CONSOLIDATED="&amp;E1078)),_xll.BDP(D1065, C1092,"EQY_CONSOLIDATED="&amp;E1078), "-")</f>
        <v>-</v>
      </c>
      <c r="G1092" s="495"/>
      <c r="H1092" s="495"/>
      <c r="I1092" s="495"/>
      <c r="J1092" s="495"/>
      <c r="K1092" s="495"/>
      <c r="L1092" s="495"/>
      <c r="M1092" s="495"/>
      <c r="N1092" s="495"/>
      <c r="O1092" s="502"/>
      <c r="P1092" s="495"/>
      <c r="Q1092" s="495"/>
      <c r="R1092" s="495"/>
      <c r="S1092" s="495"/>
      <c r="T1092" s="495"/>
      <c r="U1092" s="500"/>
      <c r="V1092" s="500"/>
      <c r="W1092" s="500"/>
      <c r="X1092" s="500"/>
      <c r="Y1092" s="500"/>
      <c r="Z1092" s="500"/>
      <c r="AA1092" s="500"/>
      <c r="AB1092" s="500"/>
      <c r="AC1092" s="500"/>
      <c r="AD1092" s="500"/>
      <c r="AE1092" s="500"/>
      <c r="AF1092" s="500"/>
      <c r="AG1092" s="500"/>
      <c r="AH1092" s="500"/>
    </row>
    <row r="1093" spans="1:34" s="15" customFormat="1" ht="14.1" customHeight="1">
      <c r="A1093" s="427"/>
      <c r="B1093" s="489" t="s">
        <v>13623</v>
      </c>
      <c r="C1093" s="489" t="s">
        <v>13624</v>
      </c>
      <c r="D1093" s="428" t="s">
        <v>13625</v>
      </c>
      <c r="F1093" s="495" t="str">
        <f ca="1">IF(ISNUMBER(_xll.BDP(D1065, C1093,"EQY_CONSOLIDATED="&amp;E1078)),_xll.BDP(D1065, C1093,"EQY_CONSOLIDATED="&amp;E1078), "-")</f>
        <v>-</v>
      </c>
      <c r="G1093" s="495"/>
      <c r="H1093" s="495"/>
      <c r="I1093" s="495"/>
      <c r="J1093" s="495"/>
      <c r="K1093" s="495"/>
      <c r="L1093" s="495"/>
      <c r="M1093" s="495"/>
      <c r="N1093" s="495"/>
      <c r="O1093" s="502"/>
      <c r="P1093" s="495"/>
      <c r="Q1093" s="495"/>
      <c r="R1093" s="495"/>
      <c r="S1093" s="495"/>
      <c r="T1093" s="495"/>
      <c r="U1093" s="500"/>
      <c r="V1093" s="500"/>
      <c r="W1093" s="500"/>
      <c r="X1093" s="500"/>
      <c r="Y1093" s="500"/>
      <c r="Z1093" s="500"/>
      <c r="AA1093" s="500"/>
      <c r="AB1093" s="500"/>
      <c r="AC1093" s="500"/>
      <c r="AD1093" s="500"/>
      <c r="AE1093" s="500"/>
      <c r="AF1093" s="500"/>
      <c r="AG1093" s="500"/>
      <c r="AH1093" s="500"/>
    </row>
    <row r="1094" spans="1:34" s="15" customFormat="1" ht="14.1" customHeight="1">
      <c r="A1094" s="427"/>
      <c r="F1094" s="464"/>
      <c r="G1094" s="464"/>
      <c r="H1094" s="464"/>
      <c r="I1094" s="464"/>
      <c r="J1094" s="464"/>
      <c r="K1094" s="464"/>
      <c r="L1094" s="464"/>
      <c r="M1094" s="464"/>
      <c r="N1094" s="464"/>
    </row>
    <row r="1095" spans="1:34" s="15" customFormat="1" ht="14.1" customHeight="1">
      <c r="A1095" s="427"/>
      <c r="F1095" s="464"/>
      <c r="G1095" s="505"/>
      <c r="H1095" s="506"/>
      <c r="I1095" s="506"/>
      <c r="J1095" s="464"/>
      <c r="K1095" s="464"/>
      <c r="L1095" s="464"/>
      <c r="M1095" s="464"/>
      <c r="N1095" s="464"/>
      <c r="P1095" s="507"/>
    </row>
    <row r="1096" spans="1:34" s="15" customFormat="1" ht="14.1" customHeight="1">
      <c r="A1096" s="427"/>
      <c r="D1096" s="484" t="s">
        <v>13626</v>
      </c>
      <c r="E1096" s="485"/>
      <c r="F1096" s="486" t="s">
        <v>13627</v>
      </c>
      <c r="G1096" s="487" t="e">
        <v>#NAME?</v>
      </c>
      <c r="H1096" s="486" t="s">
        <v>13575</v>
      </c>
      <c r="I1096" s="486" t="s">
        <v>13576</v>
      </c>
      <c r="J1096" s="486" t="s">
        <v>13577</v>
      </c>
      <c r="K1096" s="486" t="s">
        <v>13578</v>
      </c>
      <c r="L1096" s="486" t="s">
        <v>13579</v>
      </c>
      <c r="M1096" s="486" t="s">
        <v>13580</v>
      </c>
      <c r="N1096" s="486" t="s">
        <v>13581</v>
      </c>
      <c r="O1096" s="488"/>
      <c r="P1096" s="487" t="e">
        <v>#NAME?</v>
      </c>
      <c r="Q1096" s="486"/>
      <c r="R1096" s="486"/>
      <c r="S1096" s="486"/>
      <c r="T1096" s="486"/>
      <c r="U1096" s="488"/>
      <c r="V1096" s="488"/>
      <c r="W1096" s="488"/>
      <c r="X1096" s="488"/>
      <c r="Y1096" s="488"/>
      <c r="Z1096" s="488"/>
      <c r="AA1096" s="488"/>
      <c r="AB1096" s="488"/>
      <c r="AC1096" s="488"/>
      <c r="AD1096" s="488"/>
      <c r="AE1096" s="488"/>
      <c r="AF1096" s="488"/>
      <c r="AG1096" s="488"/>
      <c r="AH1096" s="488"/>
    </row>
    <row r="1097" spans="1:34" s="15" customFormat="1" ht="14.1" customHeight="1">
      <c r="A1097" s="427"/>
      <c r="B1097" s="489" t="s">
        <v>13628</v>
      </c>
      <c r="D1097" s="428" t="s">
        <v>13629</v>
      </c>
      <c r="F1097" s="495">
        <f>G1097</f>
        <v>6222.5981000000002</v>
      </c>
      <c r="G1097" s="495">
        <v>6222.5981000000002</v>
      </c>
      <c r="H1097" s="495">
        <v>4194.0051999999996</v>
      </c>
      <c r="I1097" s="495">
        <v>7577.5898999999999</v>
      </c>
      <c r="J1097" s="495">
        <v>8450.0962</v>
      </c>
      <c r="K1097" s="495">
        <v>10018.9154</v>
      </c>
      <c r="L1097" s="495">
        <v>10342.665999999999</v>
      </c>
      <c r="M1097" s="495">
        <v>7162.9395999999997</v>
      </c>
      <c r="N1097" s="495">
        <v>9139.8778999999995</v>
      </c>
      <c r="O1097" s="508"/>
      <c r="P1097" s="495"/>
      <c r="Q1097" s="495"/>
      <c r="R1097" s="495"/>
      <c r="S1097" s="495"/>
      <c r="T1097" s="495"/>
      <c r="U1097" s="496"/>
      <c r="V1097" s="496"/>
      <c r="W1097" s="496"/>
      <c r="X1097" s="496"/>
      <c r="Y1097" s="496"/>
      <c r="Z1097" s="496"/>
      <c r="AA1097" s="496"/>
      <c r="AB1097" s="496"/>
      <c r="AC1097" s="496"/>
      <c r="AD1097" s="496"/>
      <c r="AE1097" s="496"/>
      <c r="AF1097" s="496"/>
      <c r="AG1097" s="496"/>
      <c r="AH1097" s="496"/>
    </row>
    <row r="1098" spans="1:34" s="15" customFormat="1" ht="14.1" customHeight="1">
      <c r="A1098" s="427"/>
      <c r="B1098" s="489" t="s">
        <v>13630</v>
      </c>
      <c r="C1098" s="465"/>
      <c r="D1098" s="428" t="s">
        <v>13631</v>
      </c>
      <c r="F1098" s="495">
        <f t="shared" ref="F1098:F1111" si="37">G1098</f>
        <v>114568.4461</v>
      </c>
      <c r="G1098" s="495">
        <v>114568.4461</v>
      </c>
      <c r="H1098" s="495">
        <v>118080.06299999999</v>
      </c>
      <c r="I1098" s="495">
        <v>109334.86719999999</v>
      </c>
      <c r="J1098" s="495">
        <v>109026.9515</v>
      </c>
      <c r="K1098" s="495">
        <v>107171.3772</v>
      </c>
      <c r="L1098" s="495">
        <v>105741.63069999999</v>
      </c>
      <c r="M1098" s="495">
        <v>98317.469200000007</v>
      </c>
      <c r="N1098" s="495">
        <v>97621.554199999999</v>
      </c>
      <c r="O1098" s="508"/>
      <c r="P1098" s="495"/>
      <c r="Q1098" s="495"/>
      <c r="R1098" s="495"/>
      <c r="S1098" s="495"/>
      <c r="T1098" s="495"/>
      <c r="U1098" s="496"/>
      <c r="V1098" s="496"/>
      <c r="W1098" s="496"/>
      <c r="X1098" s="496"/>
      <c r="Y1098" s="496"/>
      <c r="Z1098" s="496"/>
      <c r="AA1098" s="496"/>
      <c r="AB1098" s="496"/>
      <c r="AC1098" s="496"/>
      <c r="AD1098" s="496"/>
      <c r="AE1098" s="496"/>
      <c r="AF1098" s="496"/>
      <c r="AG1098" s="496"/>
      <c r="AH1098" s="496"/>
    </row>
    <row r="1099" spans="1:34" s="15" customFormat="1" ht="14.1" customHeight="1">
      <c r="A1099" s="427"/>
      <c r="B1099" s="489" t="s">
        <v>13632</v>
      </c>
      <c r="C1099" s="465"/>
      <c r="D1099" s="428" t="s">
        <v>13633</v>
      </c>
      <c r="F1099" s="495">
        <f t="shared" si="37"/>
        <v>120791.04429999999</v>
      </c>
      <c r="G1099" s="495">
        <v>120791.04429999999</v>
      </c>
      <c r="H1099" s="495">
        <v>122274.0681</v>
      </c>
      <c r="I1099" s="495">
        <v>116912.4571</v>
      </c>
      <c r="J1099" s="495">
        <v>117477.0478</v>
      </c>
      <c r="K1099" s="495">
        <v>117190.2925</v>
      </c>
      <c r="L1099" s="495">
        <v>116084.29670000001</v>
      </c>
      <c r="M1099" s="495">
        <v>105480.4088</v>
      </c>
      <c r="N1099" s="495">
        <v>106761.43210000001</v>
      </c>
      <c r="O1099" s="508"/>
      <c r="P1099" s="495"/>
      <c r="Q1099" s="495"/>
      <c r="R1099" s="495"/>
      <c r="S1099" s="495"/>
      <c r="T1099" s="495"/>
      <c r="U1099" s="496"/>
      <c r="V1099" s="496"/>
      <c r="W1099" s="496"/>
      <c r="X1099" s="496"/>
      <c r="Y1099" s="496"/>
      <c r="Z1099" s="496"/>
      <c r="AA1099" s="496"/>
      <c r="AB1099" s="496"/>
      <c r="AC1099" s="496"/>
      <c r="AD1099" s="496"/>
      <c r="AE1099" s="496"/>
      <c r="AF1099" s="496"/>
      <c r="AG1099" s="496"/>
      <c r="AH1099" s="496"/>
    </row>
    <row r="1100" spans="1:34" s="15" customFormat="1" ht="14.1" customHeight="1">
      <c r="A1100" s="427"/>
      <c r="B1100" s="489" t="s">
        <v>13634</v>
      </c>
      <c r="C1100" s="465"/>
      <c r="D1100" s="428" t="s">
        <v>13635</v>
      </c>
      <c r="F1100" s="495">
        <f t="shared" si="37"/>
        <v>18382.3681</v>
      </c>
      <c r="G1100" s="495">
        <v>18382.3681</v>
      </c>
      <c r="H1100" s="495">
        <v>20651.170300000002</v>
      </c>
      <c r="I1100" s="495">
        <v>2503.877</v>
      </c>
      <c r="J1100" s="495">
        <v>2735.2759999999998</v>
      </c>
      <c r="K1100" s="495">
        <v>1596.1189999999999</v>
      </c>
      <c r="L1100" s="495">
        <v>2140.6790000000001</v>
      </c>
      <c r="M1100" s="495">
        <v>3187.4135999999999</v>
      </c>
      <c r="N1100" s="495">
        <v>8109.1405000000004</v>
      </c>
      <c r="O1100" s="508"/>
      <c r="P1100" s="495"/>
      <c r="Q1100" s="495"/>
      <c r="R1100" s="495"/>
      <c r="S1100" s="495"/>
      <c r="T1100" s="495"/>
      <c r="U1100" s="496"/>
      <c r="V1100" s="496"/>
      <c r="W1100" s="496"/>
      <c r="X1100" s="496"/>
      <c r="Y1100" s="496"/>
      <c r="Z1100" s="496"/>
      <c r="AA1100" s="496"/>
      <c r="AB1100" s="496"/>
      <c r="AC1100" s="496"/>
      <c r="AD1100" s="496"/>
      <c r="AE1100" s="496"/>
      <c r="AF1100" s="496"/>
      <c r="AG1100" s="496"/>
      <c r="AH1100" s="496"/>
    </row>
    <row r="1101" spans="1:34" s="15" customFormat="1" ht="14.1" customHeight="1">
      <c r="A1101" s="427"/>
      <c r="B1101" s="489" t="s">
        <v>13636</v>
      </c>
      <c r="C1101" s="465"/>
      <c r="D1101" s="428" t="s">
        <v>13637</v>
      </c>
      <c r="F1101" s="495">
        <f t="shared" si="37"/>
        <v>1655.3024</v>
      </c>
      <c r="G1101" s="495">
        <v>1655.3024</v>
      </c>
      <c r="H1101" s="495">
        <v>1511.0245</v>
      </c>
      <c r="I1101" s="495">
        <v>19238.2955</v>
      </c>
      <c r="J1101" s="495">
        <v>19161.427899999999</v>
      </c>
      <c r="K1101" s="495">
        <v>19149.492600000001</v>
      </c>
      <c r="L1101" s="495">
        <v>17913.4329</v>
      </c>
      <c r="M1101" s="495">
        <v>13783.5527</v>
      </c>
      <c r="N1101" s="495">
        <v>13743.8932</v>
      </c>
      <c r="O1101" s="508"/>
      <c r="P1101" s="495"/>
      <c r="Q1101" s="495"/>
      <c r="R1101" s="495"/>
      <c r="S1101" s="495"/>
      <c r="T1101" s="495"/>
      <c r="U1101" s="496"/>
      <c r="V1101" s="496"/>
      <c r="W1101" s="496"/>
      <c r="X1101" s="496"/>
      <c r="Y1101" s="496"/>
      <c r="Z1101" s="496"/>
      <c r="AA1101" s="496"/>
      <c r="AB1101" s="496"/>
      <c r="AC1101" s="496"/>
      <c r="AD1101" s="496"/>
      <c r="AE1101" s="496"/>
      <c r="AF1101" s="496"/>
      <c r="AG1101" s="496"/>
      <c r="AH1101" s="496"/>
    </row>
    <row r="1102" spans="1:34" s="15" customFormat="1" ht="14.1" customHeight="1">
      <c r="A1102" s="427"/>
      <c r="B1102" s="489" t="s">
        <v>13638</v>
      </c>
      <c r="C1102" s="465"/>
      <c r="D1102" s="428" t="s">
        <v>13639</v>
      </c>
      <c r="F1102" s="495">
        <f t="shared" si="37"/>
        <v>20037.6705</v>
      </c>
      <c r="G1102" s="495">
        <v>20037.6705</v>
      </c>
      <c r="H1102" s="495">
        <v>22162.194800000001</v>
      </c>
      <c r="I1102" s="495">
        <v>21742.172500000001</v>
      </c>
      <c r="J1102" s="495">
        <v>21896.7039</v>
      </c>
      <c r="K1102" s="495">
        <v>20745.6116</v>
      </c>
      <c r="L1102" s="495">
        <v>20054.1119</v>
      </c>
      <c r="M1102" s="495">
        <v>16970.9663</v>
      </c>
      <c r="N1102" s="495">
        <v>21853.033599999999</v>
      </c>
      <c r="O1102" s="508"/>
      <c r="P1102" s="495"/>
      <c r="Q1102" s="495"/>
      <c r="R1102" s="495"/>
      <c r="S1102" s="495"/>
      <c r="T1102" s="495"/>
      <c r="U1102" s="496"/>
      <c r="V1102" s="496"/>
      <c r="W1102" s="496"/>
      <c r="X1102" s="496"/>
      <c r="Y1102" s="496"/>
      <c r="Z1102" s="496"/>
      <c r="AA1102" s="496"/>
      <c r="AB1102" s="496"/>
      <c r="AC1102" s="496"/>
      <c r="AD1102" s="496"/>
      <c r="AE1102" s="496"/>
      <c r="AF1102" s="496"/>
      <c r="AG1102" s="496"/>
      <c r="AH1102" s="496"/>
    </row>
    <row r="1103" spans="1:34" s="15" customFormat="1" ht="14.1" customHeight="1">
      <c r="A1103" s="427"/>
      <c r="B1103" s="489" t="s">
        <v>13640</v>
      </c>
      <c r="C1103" s="465"/>
      <c r="D1103" s="490" t="s">
        <v>13641</v>
      </c>
      <c r="E1103" s="491"/>
      <c r="F1103" s="492">
        <f t="shared" si="37"/>
        <v>100753.3744</v>
      </c>
      <c r="G1103" s="492">
        <v>100753.3744</v>
      </c>
      <c r="H1103" s="492">
        <v>100111.8753</v>
      </c>
      <c r="I1103" s="492">
        <v>95170.282600000006</v>
      </c>
      <c r="J1103" s="492">
        <v>95580.343999999997</v>
      </c>
      <c r="K1103" s="492">
        <v>96444.681400000001</v>
      </c>
      <c r="L1103" s="492">
        <v>96030.183999999994</v>
      </c>
      <c r="M1103" s="492">
        <v>88509.442200000005</v>
      </c>
      <c r="N1103" s="493">
        <v>84908.396999999997</v>
      </c>
      <c r="O1103" s="508"/>
      <c r="P1103" s="492"/>
      <c r="Q1103" s="492"/>
      <c r="R1103" s="492"/>
      <c r="S1103" s="492"/>
      <c r="T1103" s="492"/>
      <c r="U1103" s="496"/>
      <c r="V1103" s="496"/>
      <c r="W1103" s="496"/>
      <c r="X1103" s="496"/>
      <c r="Y1103" s="496"/>
      <c r="Z1103" s="496"/>
      <c r="AA1103" s="496"/>
      <c r="AB1103" s="496"/>
      <c r="AC1103" s="496"/>
      <c r="AD1103" s="496"/>
      <c r="AE1103" s="496"/>
      <c r="AF1103" s="496"/>
      <c r="AG1103" s="496"/>
      <c r="AH1103" s="496"/>
    </row>
    <row r="1104" spans="1:34" s="15" customFormat="1" ht="14.1" customHeight="1">
      <c r="A1104" s="427"/>
      <c r="B1104" s="489" t="s">
        <v>13642</v>
      </c>
      <c r="C1104" s="465"/>
      <c r="D1104" s="428" t="s">
        <v>13643</v>
      </c>
      <c r="F1104" s="495">
        <f t="shared" si="37"/>
        <v>73.316100000000006</v>
      </c>
      <c r="G1104" s="495">
        <v>73.316100000000006</v>
      </c>
      <c r="H1104" s="495">
        <v>73.010900000000007</v>
      </c>
      <c r="I1104" s="495">
        <v>73.010900000000007</v>
      </c>
      <c r="J1104" s="495">
        <v>73.010900000000007</v>
      </c>
      <c r="K1104" s="495">
        <v>73.010900000000007</v>
      </c>
      <c r="L1104" s="495">
        <v>72.995900000000006</v>
      </c>
      <c r="M1104" s="495">
        <v>72.995900000000006</v>
      </c>
      <c r="N1104" s="495">
        <v>70.134699999999995</v>
      </c>
      <c r="O1104" s="508"/>
      <c r="P1104" s="495"/>
      <c r="Q1104" s="495"/>
      <c r="R1104" s="495"/>
      <c r="S1104" s="495"/>
      <c r="T1104" s="495"/>
      <c r="U1104" s="509"/>
      <c r="V1104" s="509"/>
      <c r="W1104" s="509"/>
      <c r="X1104" s="509"/>
      <c r="Y1104" s="509"/>
      <c r="Z1104" s="509"/>
      <c r="AA1104" s="509"/>
      <c r="AB1104" s="509"/>
      <c r="AC1104" s="509"/>
      <c r="AD1104" s="509"/>
      <c r="AE1104" s="509"/>
      <c r="AF1104" s="509"/>
      <c r="AG1104" s="509"/>
      <c r="AH1104" s="509"/>
    </row>
    <row r="1105" spans="1:34" s="501" customFormat="1" ht="14.1" customHeight="1">
      <c r="A1105" s="427"/>
      <c r="B1105" s="489" t="s">
        <v>13644</v>
      </c>
      <c r="C1105" s="465"/>
      <c r="D1105" s="428" t="s">
        <v>13645</v>
      </c>
      <c r="E1105" s="15"/>
      <c r="F1105" s="495">
        <f t="shared" si="37"/>
        <v>1374.2334000000001</v>
      </c>
      <c r="G1105" s="495">
        <v>1374.2334000000001</v>
      </c>
      <c r="H1105" s="495">
        <v>1371.1899000000001</v>
      </c>
      <c r="I1105" s="495">
        <v>1303.5070000000001</v>
      </c>
      <c r="J1105" s="495">
        <v>1309.1233999999999</v>
      </c>
      <c r="K1105" s="495">
        <v>1320.9619</v>
      </c>
      <c r="L1105" s="495">
        <v>1315.5550000000001</v>
      </c>
      <c r="M1105" s="495">
        <v>1212.5254</v>
      </c>
      <c r="N1105" s="495">
        <v>1210.6470999999999</v>
      </c>
      <c r="O1105" s="508"/>
      <c r="P1105" s="495"/>
      <c r="Q1105" s="495"/>
      <c r="R1105" s="495"/>
      <c r="S1105" s="495"/>
      <c r="T1105" s="495"/>
      <c r="U1105" s="500"/>
      <c r="V1105" s="500"/>
      <c r="W1105" s="500"/>
      <c r="X1105" s="500"/>
      <c r="Y1105" s="500"/>
      <c r="Z1105" s="500"/>
      <c r="AA1105" s="500"/>
      <c r="AB1105" s="500"/>
      <c r="AC1105" s="500"/>
      <c r="AD1105" s="500"/>
      <c r="AE1105" s="500"/>
      <c r="AF1105" s="500"/>
      <c r="AG1105" s="500"/>
      <c r="AH1105" s="500"/>
    </row>
    <row r="1106" spans="1:34" s="501" customFormat="1" ht="14.1" customHeight="1">
      <c r="A1106" s="427"/>
      <c r="B1106" s="489" t="s">
        <v>13646</v>
      </c>
      <c r="C1106" s="465"/>
      <c r="D1106" s="428" t="s">
        <v>13647</v>
      </c>
      <c r="E1106" s="15"/>
      <c r="F1106" s="495">
        <f t="shared" si="37"/>
        <v>1348.0060000000001</v>
      </c>
      <c r="G1106" s="495">
        <v>1348.0060000000001</v>
      </c>
      <c r="H1106" s="495">
        <v>1344.8529000000001</v>
      </c>
      <c r="I1106" s="495">
        <v>1278.288</v>
      </c>
      <c r="J1106" s="495">
        <v>1281.8499999999999</v>
      </c>
      <c r="K1106" s="495">
        <v>1293.6884</v>
      </c>
      <c r="L1106" s="495">
        <v>1288.2759000000001</v>
      </c>
      <c r="M1106" s="495">
        <v>1184.8456000000001</v>
      </c>
      <c r="N1106" s="495">
        <v>1180.5869</v>
      </c>
      <c r="O1106" s="508"/>
      <c r="P1106" s="495"/>
      <c r="Q1106" s="495"/>
      <c r="R1106" s="495"/>
      <c r="S1106" s="495"/>
      <c r="T1106" s="495"/>
      <c r="U1106" s="500"/>
      <c r="V1106" s="500"/>
      <c r="W1106" s="500"/>
      <c r="X1106" s="500"/>
      <c r="Y1106" s="500"/>
      <c r="Z1106" s="500"/>
      <c r="AA1106" s="500"/>
      <c r="AB1106" s="500"/>
      <c r="AC1106" s="500"/>
      <c r="AD1106" s="500"/>
      <c r="AE1106" s="500"/>
      <c r="AF1106" s="500"/>
      <c r="AG1106" s="500"/>
      <c r="AH1106" s="500"/>
    </row>
    <row r="1107" spans="1:34" s="501" customFormat="1" ht="14.1" customHeight="1">
      <c r="A1107" s="427"/>
      <c r="B1107" s="489" t="s">
        <v>13648</v>
      </c>
      <c r="C1107" s="465"/>
      <c r="D1107" s="428" t="s">
        <v>13649</v>
      </c>
      <c r="E1107" s="15"/>
      <c r="F1107" s="495">
        <f t="shared" si="37"/>
        <v>83.411299999999997</v>
      </c>
      <c r="G1107" s="495">
        <v>83.411299999999997</v>
      </c>
      <c r="H1107" s="495">
        <v>81.875</v>
      </c>
      <c r="I1107" s="495">
        <v>81.403000000000006</v>
      </c>
      <c r="J1107" s="495">
        <v>81.360900000000001</v>
      </c>
      <c r="K1107" s="495">
        <v>82.297499999999999</v>
      </c>
      <c r="L1107" s="495">
        <v>82.724500000000006</v>
      </c>
      <c r="M1107" s="495">
        <v>83.910799999999995</v>
      </c>
      <c r="N1107" s="495">
        <v>79.531000000000006</v>
      </c>
      <c r="O1107" s="508"/>
      <c r="P1107" s="495"/>
      <c r="Q1107" s="495"/>
      <c r="R1107" s="495"/>
      <c r="S1107" s="495"/>
      <c r="T1107" s="495"/>
      <c r="U1107" s="500"/>
      <c r="V1107" s="500"/>
      <c r="W1107" s="500"/>
      <c r="X1107" s="500"/>
      <c r="Y1107" s="500"/>
      <c r="Z1107" s="500"/>
      <c r="AA1107" s="500"/>
      <c r="AB1107" s="500"/>
      <c r="AC1107" s="500"/>
      <c r="AD1107" s="500"/>
      <c r="AE1107" s="500"/>
      <c r="AF1107" s="500"/>
      <c r="AG1107" s="500"/>
      <c r="AH1107" s="500"/>
    </row>
    <row r="1108" spans="1:34" s="501" customFormat="1" ht="14.1" customHeight="1">
      <c r="A1108" s="427"/>
      <c r="B1108" s="489" t="s">
        <v>13650</v>
      </c>
      <c r="C1108" s="465"/>
      <c r="D1108" s="510" t="s">
        <v>13651</v>
      </c>
      <c r="E1108" s="491"/>
      <c r="F1108" s="492">
        <f t="shared" si="37"/>
        <v>3194.1001000000001</v>
      </c>
      <c r="G1108" s="492">
        <v>3194.1001000000001</v>
      </c>
      <c r="H1108" s="492">
        <v>1374.6261999999999</v>
      </c>
      <c r="I1108" s="492">
        <v>6527.0369000000001</v>
      </c>
      <c r="J1108" s="492">
        <v>7335.8932000000004</v>
      </c>
      <c r="K1108" s="492">
        <v>8670.0684000000001</v>
      </c>
      <c r="L1108" s="492">
        <v>9132.7099999999991</v>
      </c>
      <c r="M1108" s="492">
        <v>213.0376</v>
      </c>
      <c r="N1108" s="493">
        <v>528.47389999999996</v>
      </c>
      <c r="O1108" s="511"/>
      <c r="P1108" s="492"/>
      <c r="Q1108" s="492"/>
      <c r="R1108" s="492"/>
      <c r="S1108" s="492"/>
      <c r="T1108" s="492"/>
      <c r="U1108" s="512"/>
      <c r="V1108" s="512"/>
      <c r="W1108" s="512"/>
      <c r="X1108" s="512"/>
      <c r="Y1108" s="512"/>
      <c r="Z1108" s="512"/>
      <c r="AA1108" s="512"/>
      <c r="AB1108" s="512"/>
      <c r="AC1108" s="512"/>
      <c r="AD1108" s="512"/>
      <c r="AE1108" s="512"/>
      <c r="AF1108" s="512"/>
      <c r="AG1108" s="512"/>
      <c r="AH1108" s="512"/>
    </row>
    <row r="1109" spans="1:34" s="501" customFormat="1" ht="14.1" customHeight="1">
      <c r="A1109" s="427"/>
      <c r="B1109" s="489" t="s">
        <v>13652</v>
      </c>
      <c r="C1109" s="465"/>
      <c r="D1109" s="510" t="s">
        <v>13653</v>
      </c>
      <c r="E1109" s="491"/>
      <c r="F1109" s="492">
        <f t="shared" si="37"/>
        <v>0</v>
      </c>
      <c r="G1109" s="492">
        <v>0</v>
      </c>
      <c r="H1109" s="492">
        <v>0</v>
      </c>
      <c r="I1109" s="492">
        <v>0</v>
      </c>
      <c r="J1109" s="492">
        <v>0</v>
      </c>
      <c r="K1109" s="492">
        <v>0</v>
      </c>
      <c r="L1109" s="492">
        <v>0</v>
      </c>
      <c r="M1109" s="492">
        <v>0</v>
      </c>
      <c r="N1109" s="493">
        <v>0</v>
      </c>
      <c r="O1109" s="511"/>
      <c r="P1109" s="492"/>
      <c r="Q1109" s="492"/>
      <c r="R1109" s="492"/>
      <c r="S1109" s="492"/>
      <c r="T1109" s="492"/>
      <c r="U1109" s="512"/>
      <c r="V1109" s="512"/>
      <c r="W1109" s="512"/>
      <c r="X1109" s="512"/>
      <c r="Y1109" s="512"/>
      <c r="Z1109" s="512"/>
      <c r="AA1109" s="512"/>
      <c r="AB1109" s="512"/>
      <c r="AC1109" s="512"/>
      <c r="AD1109" s="512"/>
      <c r="AE1109" s="512"/>
      <c r="AF1109" s="512"/>
      <c r="AG1109" s="512"/>
      <c r="AH1109" s="512"/>
    </row>
    <row r="1110" spans="1:34" s="501" customFormat="1" ht="14.1" customHeight="1">
      <c r="A1110" s="427"/>
      <c r="B1110" s="489" t="s">
        <v>13654</v>
      </c>
      <c r="C1110" s="465"/>
      <c r="D1110" s="510" t="s">
        <v>13655</v>
      </c>
      <c r="E1110" s="491"/>
      <c r="F1110" s="492">
        <f t="shared" si="37"/>
        <v>62574.755299999997</v>
      </c>
      <c r="G1110" s="492">
        <v>62574.755299999997</v>
      </c>
      <c r="H1110" s="492">
        <v>65839.171000000002</v>
      </c>
      <c r="I1110" s="492">
        <v>61991.1757</v>
      </c>
      <c r="J1110" s="492">
        <v>61987.826999999997</v>
      </c>
      <c r="K1110" s="492">
        <v>60879.866900000001</v>
      </c>
      <c r="L1110" s="492">
        <v>60451.654399999999</v>
      </c>
      <c r="M1110" s="492">
        <v>60561.707199999997</v>
      </c>
      <c r="N1110" s="493">
        <v>60086.095200000003</v>
      </c>
      <c r="O1110" s="511"/>
      <c r="P1110" s="492"/>
      <c r="Q1110" s="492"/>
      <c r="R1110" s="492"/>
      <c r="S1110" s="492"/>
      <c r="T1110" s="492"/>
      <c r="U1110" s="512"/>
      <c r="V1110" s="512"/>
      <c r="W1110" s="512"/>
      <c r="X1110" s="512"/>
      <c r="Y1110" s="512"/>
      <c r="Z1110" s="512"/>
      <c r="AA1110" s="512"/>
      <c r="AB1110" s="512"/>
      <c r="AC1110" s="512"/>
      <c r="AD1110" s="512"/>
      <c r="AE1110" s="512"/>
      <c r="AF1110" s="512"/>
      <c r="AG1110" s="512"/>
      <c r="AH1110" s="512"/>
    </row>
    <row r="1111" spans="1:34" s="501" customFormat="1" ht="14.1" customHeight="1">
      <c r="A1111" s="427"/>
      <c r="B1111" s="489" t="s">
        <v>13656</v>
      </c>
      <c r="C1111" s="465"/>
      <c r="D1111" s="510" t="s">
        <v>13657</v>
      </c>
      <c r="E1111" s="491"/>
      <c r="F1111" s="492">
        <f t="shared" si="37"/>
        <v>15047.294099999999</v>
      </c>
      <c r="G1111" s="492">
        <v>15047.294099999999</v>
      </c>
      <c r="H1111" s="492">
        <v>14954.3143</v>
      </c>
      <c r="I1111" s="492">
        <v>67.795000000000002</v>
      </c>
      <c r="J1111" s="492">
        <v>66.745000000000005</v>
      </c>
      <c r="K1111" s="492">
        <v>81.471999999999994</v>
      </c>
      <c r="L1111" s="492">
        <v>72.981999999999999</v>
      </c>
      <c r="M1111" s="492">
        <v>916.57560000000001</v>
      </c>
      <c r="N1111" s="493">
        <v>4421.4525000000003</v>
      </c>
      <c r="O1111" s="508"/>
      <c r="P1111" s="492"/>
      <c r="Q1111" s="492"/>
      <c r="R1111" s="492"/>
      <c r="S1111" s="492"/>
      <c r="T1111" s="492"/>
      <c r="U1111" s="500"/>
      <c r="V1111" s="500"/>
      <c r="W1111" s="500"/>
      <c r="X1111" s="500"/>
      <c r="Y1111" s="500"/>
      <c r="Z1111" s="500"/>
      <c r="AA1111" s="500"/>
      <c r="AB1111" s="500"/>
      <c r="AC1111" s="500"/>
      <c r="AD1111" s="500"/>
      <c r="AE1111" s="500"/>
      <c r="AF1111" s="500"/>
      <c r="AG1111" s="500"/>
      <c r="AH1111" s="500"/>
    </row>
    <row r="1112" spans="1:34" s="501" customFormat="1" ht="14.1" customHeight="1">
      <c r="A1112" s="427"/>
      <c r="B1112" s="489" t="s">
        <v>13658</v>
      </c>
      <c r="C1112" s="465"/>
      <c r="D1112" s="510" t="s">
        <v>13659</v>
      </c>
      <c r="E1112" s="491"/>
      <c r="F1112" s="492">
        <f>G1112</f>
        <v>207.34</v>
      </c>
      <c r="G1112" s="492">
        <v>207.34</v>
      </c>
      <c r="H1112" s="492">
        <v>174.339</v>
      </c>
      <c r="I1112" s="492">
        <v>14940.7315</v>
      </c>
      <c r="J1112" s="492">
        <v>14850.8171</v>
      </c>
      <c r="K1112" s="492">
        <v>16845.959599999998</v>
      </c>
      <c r="L1112" s="492">
        <v>16728.779600000002</v>
      </c>
      <c r="M1112" s="492">
        <v>13262.937</v>
      </c>
      <c r="N1112" s="493">
        <v>13276.588</v>
      </c>
      <c r="O1112" s="508"/>
      <c r="P1112" s="492"/>
      <c r="Q1112" s="492"/>
      <c r="R1112" s="492"/>
      <c r="S1112" s="492"/>
      <c r="T1112" s="492"/>
      <c r="U1112" s="500"/>
      <c r="V1112" s="500"/>
      <c r="W1112" s="500"/>
      <c r="X1112" s="500"/>
      <c r="Y1112" s="500"/>
      <c r="Z1112" s="500"/>
      <c r="AA1112" s="500"/>
      <c r="AB1112" s="500"/>
      <c r="AC1112" s="500"/>
      <c r="AD1112" s="500"/>
      <c r="AE1112" s="500"/>
      <c r="AF1112" s="500"/>
      <c r="AG1112" s="500"/>
      <c r="AH1112" s="500"/>
    </row>
    <row r="1113" spans="1:34" s="501" customFormat="1" ht="14.1" customHeight="1">
      <c r="A1113" s="427"/>
      <c r="B1113" s="489" t="s">
        <v>13660</v>
      </c>
      <c r="C1113" s="465"/>
      <c r="D1113" s="510" t="s">
        <v>13661</v>
      </c>
      <c r="E1113" s="491"/>
      <c r="F1113" s="492">
        <f>G1113</f>
        <v>3335.0740000000001</v>
      </c>
      <c r="G1113" s="492">
        <v>3335.0740000000001</v>
      </c>
      <c r="H1113" s="492">
        <v>5696.8559999999998</v>
      </c>
      <c r="I1113" s="492">
        <v>2436.0819999999999</v>
      </c>
      <c r="J1113" s="492">
        <v>2668.5309999999999</v>
      </c>
      <c r="K1113" s="492">
        <v>1514.6469999999999</v>
      </c>
      <c r="L1113" s="492">
        <v>2067.6970000000001</v>
      </c>
      <c r="M1113" s="492">
        <v>2270.8380000000002</v>
      </c>
      <c r="N1113" s="493">
        <v>3687.6880000000001</v>
      </c>
      <c r="O1113" s="508"/>
      <c r="P1113" s="492"/>
      <c r="Q1113" s="492"/>
      <c r="R1113" s="492"/>
      <c r="S1113" s="492"/>
      <c r="T1113" s="492"/>
      <c r="U1113" s="500"/>
      <c r="V1113" s="500"/>
      <c r="W1113" s="500"/>
      <c r="X1113" s="500"/>
      <c r="Y1113" s="500"/>
      <c r="Z1113" s="500"/>
      <c r="AA1113" s="500"/>
      <c r="AB1113" s="500"/>
      <c r="AC1113" s="500"/>
      <c r="AD1113" s="500"/>
      <c r="AE1113" s="500"/>
      <c r="AF1113" s="500"/>
      <c r="AG1113" s="500"/>
      <c r="AH1113" s="500"/>
    </row>
    <row r="1114" spans="1:34" s="501" customFormat="1" ht="14.1" customHeight="1">
      <c r="A1114" s="427"/>
      <c r="B1114" s="489" t="s">
        <v>13662</v>
      </c>
      <c r="C1114" s="465"/>
      <c r="D1114" s="510" t="s">
        <v>13663</v>
      </c>
      <c r="E1114" s="491"/>
      <c r="F1114" s="492">
        <f>G1114</f>
        <v>1447.9623999999999</v>
      </c>
      <c r="G1114" s="492">
        <v>1447.9623999999999</v>
      </c>
      <c r="H1114" s="492">
        <v>1336.6855</v>
      </c>
      <c r="I1114" s="492">
        <v>4297.5640000000003</v>
      </c>
      <c r="J1114" s="492">
        <v>4310.6108000000004</v>
      </c>
      <c r="K1114" s="492">
        <v>2303.5329999999999</v>
      </c>
      <c r="L1114" s="492">
        <v>1184.6532999999999</v>
      </c>
      <c r="M1114" s="492">
        <v>520.61569999999995</v>
      </c>
      <c r="N1114" s="493">
        <v>467.30520000000001</v>
      </c>
      <c r="O1114" s="508"/>
      <c r="P1114" s="492"/>
      <c r="Q1114" s="492"/>
      <c r="R1114" s="492"/>
      <c r="S1114" s="492"/>
      <c r="T1114" s="492"/>
      <c r="U1114" s="500"/>
      <c r="V1114" s="500"/>
      <c r="W1114" s="500"/>
      <c r="X1114" s="500"/>
      <c r="Y1114" s="500"/>
      <c r="Z1114" s="500"/>
      <c r="AA1114" s="500"/>
      <c r="AB1114" s="500"/>
      <c r="AC1114" s="500"/>
      <c r="AD1114" s="500"/>
      <c r="AE1114" s="500"/>
      <c r="AF1114" s="500"/>
      <c r="AG1114" s="500"/>
      <c r="AH1114" s="500"/>
    </row>
    <row r="1115" spans="1:34" s="15" customFormat="1" ht="14.1" customHeight="1">
      <c r="A1115" s="427"/>
      <c r="F1115" s="464"/>
      <c r="H1115" s="464"/>
      <c r="I1115" s="464"/>
      <c r="J1115" s="464"/>
      <c r="K1115" s="464"/>
      <c r="L1115" s="464"/>
      <c r="M1115" s="464"/>
      <c r="N1115" s="464"/>
    </row>
    <row r="1116" spans="1:34" s="15" customFormat="1" ht="14.1" customHeight="1">
      <c r="A1116" s="427"/>
      <c r="F1116" s="464"/>
      <c r="G1116" s="513"/>
      <c r="H1116" s="464"/>
      <c r="I1116" s="464"/>
      <c r="J1116" s="464"/>
      <c r="K1116" s="464"/>
      <c r="L1116" s="464"/>
      <c r="M1116" s="464"/>
      <c r="N1116" s="464"/>
      <c r="P1116" s="507"/>
    </row>
    <row r="1117" spans="1:34" s="15" customFormat="1" ht="14.1" customHeight="1">
      <c r="A1117" s="427"/>
      <c r="B1117" s="465"/>
      <c r="C1117" s="465"/>
      <c r="D1117" s="484" t="s">
        <v>13664</v>
      </c>
      <c r="E1117" s="485"/>
      <c r="F1117" s="486" t="s">
        <v>13586</v>
      </c>
      <c r="G1117" s="487" t="e">
        <v>#NAME?</v>
      </c>
      <c r="H1117" s="486"/>
      <c r="I1117" s="486"/>
      <c r="J1117" s="486"/>
      <c r="K1117" s="486"/>
      <c r="L1117" s="486"/>
      <c r="M1117" s="486"/>
      <c r="N1117" s="486"/>
      <c r="O1117" s="488"/>
      <c r="P1117" s="487" t="e">
        <v>#NAME?</v>
      </c>
      <c r="Q1117" s="486" t="s">
        <v>13587</v>
      </c>
      <c r="R1117" s="486" t="s">
        <v>13588</v>
      </c>
      <c r="S1117" s="486" t="s">
        <v>13589</v>
      </c>
      <c r="T1117" s="486" t="s">
        <v>13590</v>
      </c>
      <c r="U1117" s="488"/>
      <c r="V1117" s="488"/>
      <c r="W1117" s="488"/>
      <c r="X1117" s="488"/>
      <c r="Y1117" s="488"/>
      <c r="Z1117" s="488"/>
      <c r="AA1117" s="488"/>
      <c r="AB1117" s="488"/>
      <c r="AC1117" s="488"/>
      <c r="AD1117" s="488"/>
      <c r="AE1117" s="488"/>
      <c r="AF1117" s="488"/>
      <c r="AG1117" s="488"/>
      <c r="AH1117" s="488"/>
    </row>
    <row r="1118" spans="1:34" s="15" customFormat="1" ht="14.1" customHeight="1">
      <c r="A1118" s="427"/>
      <c r="B1118" s="489" t="s">
        <v>13665</v>
      </c>
      <c r="C1118" s="489" t="s">
        <v>13666</v>
      </c>
      <c r="D1118" s="428" t="s">
        <v>13611</v>
      </c>
      <c r="F1118" s="495" t="str">
        <f ca="1">IF(ISNUMBER(_xll.BDP(D1065, C1118,"EQY_CONSOLIDATED="&amp;E1078)),_xll.BDP(D1065, C1118,"EQY_CONSOLIDATED="&amp;E1078), "-")</f>
        <v>-</v>
      </c>
      <c r="G1118" s="495"/>
      <c r="H1118" s="495"/>
      <c r="I1118" s="495"/>
      <c r="J1118" s="495"/>
      <c r="K1118" s="495"/>
      <c r="L1118" s="495"/>
      <c r="M1118" s="495"/>
      <c r="N1118" s="495"/>
      <c r="O1118" s="508"/>
      <c r="P1118" s="495">
        <v>1929.3223</v>
      </c>
      <c r="Q1118" s="495">
        <v>-18218.955600000001</v>
      </c>
      <c r="R1118" s="495">
        <v>67121.265799999994</v>
      </c>
      <c r="S1118" s="495">
        <v>-14938.7809</v>
      </c>
      <c r="T1118" s="495">
        <v>25073.789499999999</v>
      </c>
      <c r="U1118" s="496"/>
      <c r="V1118" s="496"/>
      <c r="W1118" s="496"/>
      <c r="X1118" s="496"/>
      <c r="Y1118" s="496"/>
      <c r="Z1118" s="496"/>
      <c r="AA1118" s="496"/>
      <c r="AB1118" s="496"/>
      <c r="AC1118" s="496"/>
      <c r="AD1118" s="496"/>
      <c r="AE1118" s="496"/>
      <c r="AF1118" s="496"/>
      <c r="AG1118" s="496"/>
      <c r="AH1118" s="496"/>
    </row>
    <row r="1119" spans="1:34" s="15" customFormat="1" ht="14.1" customHeight="1">
      <c r="A1119" s="427"/>
      <c r="B1119" s="489" t="s">
        <v>13667</v>
      </c>
      <c r="C1119" s="489" t="s">
        <v>13668</v>
      </c>
      <c r="D1119" s="490" t="s">
        <v>13669</v>
      </c>
      <c r="E1119" s="491"/>
      <c r="F1119" s="492" t="str">
        <f ca="1">IF(ISNUMBER(_xll.BDP(D1065, C1119,"EQY_CONSOLIDATED="&amp;E1078)),_xll.BDP(D1065, C1119,"EQY_CONSOLIDATED="&amp;E1078), "-")</f>
        <v>-</v>
      </c>
      <c r="G1119" s="492"/>
      <c r="H1119" s="492"/>
      <c r="I1119" s="492"/>
      <c r="J1119" s="492"/>
      <c r="K1119" s="492"/>
      <c r="L1119" s="492"/>
      <c r="M1119" s="492"/>
      <c r="N1119" s="493"/>
      <c r="O1119" s="514"/>
      <c r="P1119" s="492">
        <v>304.13799999999998</v>
      </c>
      <c r="Q1119" s="492">
        <v>880.97900000000004</v>
      </c>
      <c r="R1119" s="492">
        <v>515.80700000000002</v>
      </c>
      <c r="S1119" s="492">
        <v>655.65499999999997</v>
      </c>
      <c r="T1119" s="492">
        <v>909.64800000000002</v>
      </c>
      <c r="U1119" s="496"/>
      <c r="V1119" s="496"/>
      <c r="W1119" s="496"/>
      <c r="X1119" s="496"/>
      <c r="Y1119" s="496"/>
      <c r="Z1119" s="496"/>
      <c r="AA1119" s="496"/>
      <c r="AB1119" s="496"/>
      <c r="AC1119" s="496"/>
      <c r="AD1119" s="496"/>
      <c r="AE1119" s="496"/>
      <c r="AF1119" s="496"/>
      <c r="AG1119" s="496"/>
      <c r="AH1119" s="496"/>
    </row>
    <row r="1120" spans="1:34" s="15" customFormat="1" ht="14.1" customHeight="1">
      <c r="A1120" s="427"/>
      <c r="B1120" s="489" t="s">
        <v>13670</v>
      </c>
      <c r="C1120" s="489" t="s">
        <v>13671</v>
      </c>
      <c r="D1120" s="428" t="s">
        <v>13672</v>
      </c>
      <c r="F1120" s="495" t="str">
        <f ca="1">IF(ISNUMBER(_xll.BDP(D1065, C1120,"EQY_CONSOLIDATED="&amp;E1078)),_xll.BDP(D1065, C1120,"EQY_CONSOLIDATED="&amp;E1078), "-")</f>
        <v>-</v>
      </c>
      <c r="G1120" s="495"/>
      <c r="H1120" s="495"/>
      <c r="I1120" s="495"/>
      <c r="J1120" s="495"/>
      <c r="K1120" s="495"/>
      <c r="L1120" s="495"/>
      <c r="M1120" s="495"/>
      <c r="N1120" s="495"/>
      <c r="O1120" s="508"/>
      <c r="P1120" s="495">
        <v>4684.0828000000001</v>
      </c>
      <c r="Q1120" s="495">
        <v>-22086.8213</v>
      </c>
      <c r="R1120" s="495">
        <v>17257.557799999999</v>
      </c>
      <c r="S1120" s="495">
        <v>3644.4153999999999</v>
      </c>
      <c r="T1120" s="495">
        <v>5417.9813999999997</v>
      </c>
      <c r="U1120" s="496"/>
      <c r="V1120" s="496"/>
      <c r="W1120" s="496"/>
      <c r="X1120" s="496"/>
      <c r="Y1120" s="496"/>
      <c r="Z1120" s="496"/>
      <c r="AA1120" s="496"/>
      <c r="AB1120" s="496"/>
      <c r="AC1120" s="496"/>
      <c r="AD1120" s="496"/>
      <c r="AE1120" s="496"/>
      <c r="AF1120" s="496"/>
      <c r="AG1120" s="496"/>
      <c r="AH1120" s="496"/>
    </row>
    <row r="1121" spans="1:34" s="15" customFormat="1" ht="14.1" customHeight="1">
      <c r="A1121" s="427"/>
      <c r="B1121" s="489" t="s">
        <v>13673</v>
      </c>
      <c r="C1121" s="489" t="s">
        <v>13674</v>
      </c>
      <c r="D1121" s="428" t="s">
        <v>13675</v>
      </c>
      <c r="F1121" s="495" t="str">
        <f ca="1">IF(ISNUMBER(_xll.BDP(D1065, C1121,"EQY_CONSOLIDATED="&amp;E1078)),_xll.BDP(D1065, C1121,"EQY_CONSOLIDATED="&amp;E1078), "-")</f>
        <v>-</v>
      </c>
      <c r="G1121" s="495"/>
      <c r="H1121" s="495"/>
      <c r="I1121" s="495"/>
      <c r="J1121" s="495"/>
      <c r="K1121" s="495"/>
      <c r="L1121" s="495"/>
      <c r="M1121" s="495"/>
      <c r="N1121" s="495"/>
      <c r="O1121" s="508"/>
      <c r="P1121" s="495">
        <v>4499.326</v>
      </c>
      <c r="Q1121" s="495">
        <v>-12045.5502</v>
      </c>
      <c r="R1121" s="495">
        <v>-16389.381799999999</v>
      </c>
      <c r="S1121" s="495">
        <v>7647.1230999999998</v>
      </c>
      <c r="T1121" s="495">
        <v>5109.6328999999996</v>
      </c>
      <c r="U1121" s="496"/>
      <c r="V1121" s="496"/>
      <c r="W1121" s="496"/>
      <c r="X1121" s="496"/>
      <c r="Y1121" s="496"/>
      <c r="Z1121" s="496"/>
      <c r="AA1121" s="496"/>
      <c r="AB1121" s="496"/>
      <c r="AC1121" s="496"/>
      <c r="AD1121" s="496"/>
      <c r="AE1121" s="496"/>
      <c r="AF1121" s="496"/>
      <c r="AG1121" s="496"/>
      <c r="AH1121" s="496"/>
    </row>
    <row r="1122" spans="1:34" s="15" customFormat="1" ht="14.1" customHeight="1">
      <c r="A1122" s="427"/>
      <c r="B1122" s="489" t="s">
        <v>13676</v>
      </c>
      <c r="C1122" s="489" t="s">
        <v>13677</v>
      </c>
      <c r="D1122" s="428" t="s">
        <v>13678</v>
      </c>
      <c r="F1122" s="495" t="str">
        <f ca="1">IF(ISNUMBER(_xll.BDP(D1065, C1122,"EQY_CONSOLIDATED="&amp;E1078)),_xll.BDP(D1065, C1122,"EQY_CONSOLIDATED="&amp;E1078), "-")</f>
        <v>-</v>
      </c>
      <c r="G1122" s="495"/>
      <c r="H1122" s="495"/>
      <c r="I1122" s="495"/>
      <c r="J1122" s="495"/>
      <c r="K1122" s="495"/>
      <c r="L1122" s="495"/>
      <c r="M1122" s="495"/>
      <c r="N1122" s="495"/>
      <c r="O1122" s="508"/>
      <c r="P1122" s="495">
        <v>-582.3931</v>
      </c>
      <c r="Q1122" s="495">
        <v>-2433.9389000000001</v>
      </c>
      <c r="R1122" s="495">
        <v>-117.98650000000001</v>
      </c>
      <c r="S1122" s="495">
        <v>-30.1845</v>
      </c>
      <c r="T1122" s="495">
        <v>-27.135000000000002</v>
      </c>
      <c r="U1122" s="496"/>
      <c r="V1122" s="496"/>
      <c r="W1122" s="496"/>
      <c r="X1122" s="496"/>
      <c r="Y1122" s="496"/>
      <c r="Z1122" s="496"/>
      <c r="AA1122" s="496"/>
      <c r="AB1122" s="496"/>
      <c r="AC1122" s="496"/>
      <c r="AD1122" s="496"/>
      <c r="AE1122" s="496"/>
      <c r="AF1122" s="496"/>
      <c r="AG1122" s="496"/>
      <c r="AH1122" s="496"/>
    </row>
    <row r="1123" spans="1:34" s="15" customFormat="1" ht="14.1" customHeight="1">
      <c r="A1123" s="427"/>
      <c r="B1123" s="489" t="s">
        <v>13679</v>
      </c>
      <c r="C1123" s="489" t="s">
        <v>13680</v>
      </c>
      <c r="D1123" s="428" t="s">
        <v>13681</v>
      </c>
      <c r="F1123" s="495" t="str">
        <f ca="1">IF(ISNUMBER(_xll.BDP(D1065, C1123,"EQY_CONSOLIDATED="&amp;E1078)),_xll.BDP(D1065, C1123,"EQY_CONSOLIDATED="&amp;E1078), "-")</f>
        <v>-</v>
      </c>
      <c r="G1123" s="495"/>
      <c r="H1123" s="495"/>
      <c r="I1123" s="495"/>
      <c r="J1123" s="495"/>
      <c r="K1123" s="495"/>
      <c r="L1123" s="495"/>
      <c r="M1123" s="495"/>
      <c r="N1123" s="495"/>
      <c r="O1123" s="508"/>
      <c r="P1123" s="495">
        <v>-3162.8175000000001</v>
      </c>
      <c r="Q1123" s="495">
        <v>-21078.7474</v>
      </c>
      <c r="R1123" s="495">
        <v>32448.839</v>
      </c>
      <c r="S1123" s="495">
        <v>-8315.8796000000002</v>
      </c>
      <c r="T1123" s="495">
        <v>-5613.2750999999998</v>
      </c>
      <c r="U1123" s="496"/>
      <c r="V1123" s="496"/>
      <c r="W1123" s="496"/>
      <c r="X1123" s="496"/>
      <c r="Y1123" s="496"/>
      <c r="Z1123" s="496"/>
      <c r="AA1123" s="496"/>
      <c r="AB1123" s="496"/>
      <c r="AC1123" s="496"/>
      <c r="AD1123" s="496"/>
      <c r="AE1123" s="496"/>
      <c r="AF1123" s="496"/>
      <c r="AG1123" s="496"/>
      <c r="AH1123" s="496"/>
    </row>
    <row r="1124" spans="1:34" s="516" customFormat="1" ht="14.1" customHeight="1">
      <c r="A1124" s="427"/>
      <c r="B1124" s="489" t="s">
        <v>13682</v>
      </c>
      <c r="C1124" s="489" t="s">
        <v>13683</v>
      </c>
      <c r="D1124" s="428" t="s">
        <v>13684</v>
      </c>
      <c r="E1124" s="15"/>
      <c r="F1124" s="495" t="str">
        <f ca="1">IF(ISNUMBER(_xll.BDP(D1065, C1124,"EQY_CONSOLIDATED="&amp;E1078)),_xll.BDP(D1065, C1124,"EQY_CONSOLIDATED="&amp;E1078), "-")</f>
        <v>-</v>
      </c>
      <c r="G1124" s="495"/>
      <c r="H1124" s="495"/>
      <c r="I1124" s="495"/>
      <c r="J1124" s="495"/>
      <c r="K1124" s="495"/>
      <c r="L1124" s="495"/>
      <c r="M1124" s="495"/>
      <c r="N1124" s="495"/>
      <c r="O1124" s="508"/>
      <c r="P1124" s="495">
        <v>5470.9111999999996</v>
      </c>
      <c r="Q1124" s="495">
        <v>11292.012199999999</v>
      </c>
      <c r="R1124" s="495">
        <v>107.0812</v>
      </c>
      <c r="S1124" s="495">
        <v>3177.4558999999999</v>
      </c>
      <c r="T1124" s="495">
        <v>4123.9569000000001</v>
      </c>
      <c r="U1124" s="515"/>
      <c r="V1124" s="515"/>
      <c r="W1124" s="515"/>
      <c r="X1124" s="515"/>
      <c r="Y1124" s="515"/>
      <c r="Z1124" s="515"/>
      <c r="AA1124" s="515"/>
      <c r="AB1124" s="515"/>
      <c r="AC1124" s="515"/>
      <c r="AD1124" s="515"/>
      <c r="AE1124" s="515"/>
      <c r="AF1124" s="515"/>
      <c r="AG1124" s="515"/>
      <c r="AH1124" s="515"/>
    </row>
    <row r="1125" spans="1:34" s="516" customFormat="1" ht="14.1" customHeight="1">
      <c r="A1125" s="427"/>
      <c r="B1125" s="489" t="s">
        <v>13685</v>
      </c>
      <c r="C1125" s="489" t="s">
        <v>13686</v>
      </c>
      <c r="D1125" s="428" t="s">
        <v>13687</v>
      </c>
      <c r="E1125" s="15"/>
      <c r="F1125" s="495" t="str">
        <f ca="1">IF(ISNUMBER(_xll.BDP(D1065, C1125,"EQY_CONSOLIDATED="&amp;E1078)),_xll.BDP(D1065, C1125,"EQY_CONSOLIDATED="&amp;E1078), "-")</f>
        <v>-</v>
      </c>
      <c r="G1125" s="495"/>
      <c r="H1125" s="495"/>
      <c r="I1125" s="495"/>
      <c r="J1125" s="495"/>
      <c r="K1125" s="495"/>
      <c r="L1125" s="495"/>
      <c r="M1125" s="495"/>
      <c r="N1125" s="495"/>
      <c r="O1125" s="508"/>
      <c r="P1125" s="495">
        <v>6807.4197000000004</v>
      </c>
      <c r="Q1125" s="495">
        <v>-21832.285400000001</v>
      </c>
      <c r="R1125" s="495">
        <v>16166.5383</v>
      </c>
      <c r="S1125" s="495">
        <v>2508.6994</v>
      </c>
      <c r="T1125" s="495">
        <v>3620.3148000000001</v>
      </c>
      <c r="U1125" s="515"/>
      <c r="V1125" s="515"/>
      <c r="W1125" s="515"/>
      <c r="X1125" s="515"/>
      <c r="Y1125" s="515"/>
      <c r="Z1125" s="515"/>
      <c r="AA1125" s="515"/>
      <c r="AB1125" s="515"/>
      <c r="AC1125" s="515"/>
      <c r="AD1125" s="515"/>
      <c r="AE1125" s="515"/>
      <c r="AF1125" s="515"/>
      <c r="AG1125" s="515"/>
      <c r="AH1125" s="515"/>
    </row>
    <row r="1126" spans="1:34" s="516" customFormat="1" ht="14.1" customHeight="1">
      <c r="A1126" s="427"/>
      <c r="B1126" s="489" t="s">
        <v>13688</v>
      </c>
      <c r="C1126" s="489" t="s">
        <v>13689</v>
      </c>
      <c r="D1126" s="428" t="s">
        <v>13690</v>
      </c>
      <c r="E1126" s="15"/>
      <c r="F1126" s="495" t="str">
        <f ca="1">IF(ISNUMBER(_xll.BDP(D1065, C1126,"EQY_CONSOLIDATED="&amp;E1078)),_xll.BDP(D1065, C1126,"EQY_CONSOLIDATED="&amp;E1078), "-")</f>
        <v>-</v>
      </c>
      <c r="G1126" s="495"/>
      <c r="H1126" s="495"/>
      <c r="I1126" s="495"/>
      <c r="J1126" s="495"/>
      <c r="K1126" s="495"/>
      <c r="L1126" s="495"/>
      <c r="M1126" s="495"/>
      <c r="N1126" s="495"/>
      <c r="O1126" s="508"/>
      <c r="P1126" s="495">
        <v>3916.9328999999998</v>
      </c>
      <c r="Q1126" s="495">
        <v>-14479.489100000001</v>
      </c>
      <c r="R1126" s="495">
        <v>-16507.368299999998</v>
      </c>
      <c r="S1126" s="495">
        <v>7616.9386000000004</v>
      </c>
      <c r="T1126" s="495">
        <v>5082.4979000000003</v>
      </c>
      <c r="U1126" s="515"/>
      <c r="V1126" s="515"/>
      <c r="W1126" s="515"/>
      <c r="X1126" s="515"/>
      <c r="Y1126" s="515"/>
      <c r="Z1126" s="515"/>
      <c r="AA1126" s="515"/>
      <c r="AB1126" s="515"/>
      <c r="AC1126" s="515"/>
      <c r="AD1126" s="515"/>
      <c r="AE1126" s="515"/>
      <c r="AF1126" s="515"/>
      <c r="AG1126" s="515"/>
      <c r="AH1126" s="515"/>
    </row>
    <row r="1127" spans="1:34" s="15" customFormat="1" ht="14.1" customHeight="1">
      <c r="A1127" s="427"/>
      <c r="B1127" s="489" t="s">
        <v>13691</v>
      </c>
      <c r="C1127" s="489" t="s">
        <v>13692</v>
      </c>
      <c r="D1127" s="428" t="s">
        <v>13693</v>
      </c>
      <c r="F1127" s="495" t="str">
        <f ca="1">IF(ISNUMBER(_xll.BDP(D1065, C1127,"EQY_CONSOLIDATED="&amp;E1078)),_xll.BDP(D1065, C1127,"EQY_CONSOLIDATED="&amp;E1078), "-")</f>
        <v>-</v>
      </c>
      <c r="G1127" s="495"/>
      <c r="H1127" s="495"/>
      <c r="I1127" s="495"/>
      <c r="J1127" s="495"/>
      <c r="K1127" s="495"/>
      <c r="L1127" s="495"/>
      <c r="M1127" s="495"/>
      <c r="N1127" s="495"/>
      <c r="O1127" s="508"/>
      <c r="P1127" s="495">
        <v>53.9039</v>
      </c>
      <c r="Q1127" s="495">
        <v>-206.74719999999999</v>
      </c>
      <c r="R1127" s="495">
        <v>-240.3586</v>
      </c>
      <c r="S1127" s="495">
        <v>113.6234</v>
      </c>
      <c r="T1127" s="495">
        <v>76.912400000000005</v>
      </c>
      <c r="U1127" s="500"/>
      <c r="V1127" s="500"/>
      <c r="W1127" s="500"/>
      <c r="X1127" s="500"/>
      <c r="Y1127" s="500"/>
      <c r="Z1127" s="500"/>
      <c r="AA1127" s="500"/>
      <c r="AB1127" s="500"/>
      <c r="AC1127" s="500"/>
      <c r="AD1127" s="500"/>
      <c r="AE1127" s="500"/>
      <c r="AF1127" s="500"/>
      <c r="AG1127" s="500"/>
      <c r="AH1127" s="500"/>
    </row>
    <row r="1128" spans="1:34" s="15" customFormat="1" ht="14.1" customHeight="1">
      <c r="A1128" s="427"/>
      <c r="B1128" s="489" t="s">
        <v>13694</v>
      </c>
      <c r="C1128" s="489" t="s">
        <v>13694</v>
      </c>
      <c r="D1128" s="428" t="s">
        <v>13695</v>
      </c>
      <c r="F1128" s="495" t="str">
        <f ca="1">IF(ISNUMBER(_xll.BDP(D1065, C1128,"EQY_CONSOLIDATED="&amp;E1078)),_xll.BDP(D1065, C1128,"EQY_CONSOLIDATED="&amp;E1078), "-")</f>
        <v>-</v>
      </c>
      <c r="G1128" s="495"/>
      <c r="H1128" s="495"/>
      <c r="I1128" s="495"/>
      <c r="J1128" s="495"/>
      <c r="K1128" s="495"/>
      <c r="L1128" s="495"/>
      <c r="M1128" s="495"/>
      <c r="N1128" s="495"/>
      <c r="O1128" s="508"/>
      <c r="P1128" s="495">
        <v>53.697499999999998</v>
      </c>
      <c r="Q1128" s="495">
        <v>-200.1739</v>
      </c>
      <c r="R1128" s="495">
        <v>-228.20859999999999</v>
      </c>
      <c r="S1128" s="495">
        <v>111.37730000000001</v>
      </c>
      <c r="T1128" s="495">
        <v>74.317899999999995</v>
      </c>
      <c r="U1128" s="500"/>
      <c r="V1128" s="500"/>
      <c r="W1128" s="500"/>
      <c r="X1128" s="500"/>
      <c r="Y1128" s="500"/>
      <c r="Z1128" s="500"/>
      <c r="AA1128" s="500"/>
      <c r="AB1128" s="500"/>
      <c r="AC1128" s="500"/>
      <c r="AD1128" s="500"/>
      <c r="AE1128" s="500"/>
      <c r="AF1128" s="500"/>
      <c r="AG1128" s="500"/>
      <c r="AH1128" s="500"/>
    </row>
    <row r="1129" spans="1:34" s="15" customFormat="1" ht="14.1" customHeight="1">
      <c r="A1129" s="427"/>
      <c r="B1129" s="489" t="s">
        <v>13696</v>
      </c>
      <c r="C1129" s="489" t="s">
        <v>13697</v>
      </c>
      <c r="D1129" s="517" t="s">
        <v>13698</v>
      </c>
      <c r="E1129" s="518"/>
      <c r="F1129" s="519" t="str">
        <f ca="1">IF(ISNUMBER(_xll.BDP(D1065, C1129,"EQY_CONSOLIDATED="&amp;E1078)),_xll.BDP(D1065, C1129,"EQY_CONSOLIDATED="&amp;E1078), "-")</f>
        <v>-</v>
      </c>
      <c r="G1129" s="519"/>
      <c r="H1129" s="519"/>
      <c r="I1129" s="519"/>
      <c r="J1129" s="519"/>
      <c r="K1129" s="519"/>
      <c r="L1129" s="519"/>
      <c r="M1129" s="519"/>
      <c r="N1129" s="520"/>
      <c r="O1129" s="521"/>
      <c r="P1129" s="519">
        <v>61.918599999999998</v>
      </c>
      <c r="Q1129" s="519">
        <v>-171.9939</v>
      </c>
      <c r="R1129" s="520">
        <v>-238.64070000000001</v>
      </c>
      <c r="S1129" s="520">
        <v>114.0736</v>
      </c>
      <c r="T1129" s="520">
        <v>77.323099999999997</v>
      </c>
    </row>
    <row r="1130" spans="1:34" s="15" customFormat="1" ht="14.1" customHeight="1">
      <c r="A1130" s="522"/>
    </row>
    <row r="1131" spans="1:34" s="15" customFormat="1" ht="14.1" customHeight="1" thickBot="1">
      <c r="A1131" s="522"/>
    </row>
    <row r="1132" spans="1:34" s="15" customFormat="1" ht="14.1" customHeight="1" thickBot="1">
      <c r="A1132" s="522">
        <f>A1065+1</f>
        <v>17</v>
      </c>
      <c r="C1132" s="15">
        <f>C1065+1</f>
        <v>17</v>
      </c>
      <c r="D1132" s="459" t="str">
        <f ca="1">OFFSET(Company!$C$9,BB_Financials!A1132-1,0)</f>
        <v/>
      </c>
      <c r="E1132" s="460" t="e">
        <f ca="1">_xll.BDP(D1132, "NAME")</f>
        <v>#NAME?</v>
      </c>
    </row>
    <row r="1133" spans="1:34" s="15" customFormat="1" ht="14.1" customHeight="1">
      <c r="A1133" s="427"/>
    </row>
    <row r="1134" spans="1:34" s="15" customFormat="1" ht="14.1" customHeight="1">
      <c r="A1134" s="427"/>
      <c r="D1134" s="430"/>
      <c r="E1134" s="428"/>
    </row>
    <row r="1135" spans="1:34" s="428" customFormat="1" ht="14.1" customHeight="1">
      <c r="A1135" s="429"/>
      <c r="E1135" s="461" t="s">
        <v>13413</v>
      </c>
      <c r="F1135" s="461" t="s">
        <v>13562</v>
      </c>
      <c r="G1135" s="461" t="s">
        <v>13563</v>
      </c>
    </row>
    <row r="1136" spans="1:34" s="15" customFormat="1" ht="14.1" customHeight="1">
      <c r="A1136" s="427"/>
      <c r="D1136" s="460" t="s">
        <v>13573</v>
      </c>
      <c r="E1136" s="462">
        <f>F1178+F1179</f>
        <v>688.78710000000001</v>
      </c>
      <c r="F1136" s="463">
        <f>F1175+F1176</f>
        <v>31254.745999999999</v>
      </c>
      <c r="G1136" s="462">
        <f>F1170</f>
        <v>51753.395100000002</v>
      </c>
    </row>
    <row r="1137" spans="1:34" s="15" customFormat="1" ht="14.1" customHeight="1">
      <c r="A1137" s="427"/>
      <c r="B1137" s="464"/>
      <c r="C1137" s="465"/>
      <c r="D1137" s="460" t="e">
        <f>"Annual: "&amp;P1163</f>
        <v>#NAME?</v>
      </c>
      <c r="E1137" s="462">
        <f>P1178+P1179</f>
        <v>764.47520000000009</v>
      </c>
      <c r="F1137" s="463">
        <f>P1175+P1176</f>
        <v>16231.741</v>
      </c>
      <c r="G1137" s="462">
        <f>P1170</f>
        <v>28245.393</v>
      </c>
    </row>
    <row r="1138" spans="1:34" s="15" customFormat="1" ht="14.1" customHeight="1">
      <c r="A1138" s="427"/>
      <c r="B1138" s="464"/>
      <c r="C1138" s="465"/>
      <c r="E1138" s="466"/>
    </row>
    <row r="1139" spans="1:34" s="15" customFormat="1" ht="14.1" customHeight="1">
      <c r="A1139" s="427"/>
      <c r="B1139" s="464"/>
      <c r="C1139" s="465"/>
      <c r="D1139" s="428"/>
      <c r="E1139" s="461" t="s">
        <v>13564</v>
      </c>
      <c r="F1139" s="461" t="s">
        <v>13565</v>
      </c>
      <c r="G1139" s="461" t="s">
        <v>13566</v>
      </c>
      <c r="H1139" s="461" t="s">
        <v>13567</v>
      </c>
    </row>
    <row r="1140" spans="1:34" s="15" customFormat="1" ht="14.1" customHeight="1">
      <c r="A1140" s="427"/>
      <c r="B1140" s="464"/>
      <c r="C1140" s="465"/>
      <c r="D1140" s="460" t="s">
        <v>13574</v>
      </c>
      <c r="E1140" s="462" t="str">
        <f ca="1">F1149</f>
        <v>-</v>
      </c>
      <c r="F1140" s="462" t="str">
        <f ca="1">F1152</f>
        <v>-</v>
      </c>
      <c r="G1140" s="462" t="str">
        <f ca="1">F1156</f>
        <v>-</v>
      </c>
      <c r="H1140" s="462" t="str">
        <f ca="1">F1155</f>
        <v>-</v>
      </c>
    </row>
    <row r="1141" spans="1:34" s="15" customFormat="1" ht="14.1" customHeight="1">
      <c r="A1141" s="427"/>
      <c r="B1141" s="464"/>
      <c r="C1141" s="465"/>
      <c r="D1141" s="460" t="e">
        <f>"Annual: "&amp;P1148</f>
        <v>#NAME?</v>
      </c>
      <c r="E1141" s="462">
        <f>P1149</f>
        <v>0</v>
      </c>
      <c r="F1141" s="462">
        <f>P1152</f>
        <v>0</v>
      </c>
      <c r="G1141" s="462">
        <f>P1156</f>
        <v>0</v>
      </c>
      <c r="H1141" s="462">
        <f>P1155</f>
        <v>0</v>
      </c>
    </row>
    <row r="1142" spans="1:34" s="15" customFormat="1" ht="14.1" customHeight="1">
      <c r="A1142" s="427"/>
      <c r="B1142" s="464"/>
      <c r="C1142" s="465"/>
      <c r="E1142" s="464" t="b">
        <f ca="1">F1156=G1156+H1156+I1156+J1156</f>
        <v>0</v>
      </c>
    </row>
    <row r="1143" spans="1:34" s="15" customFormat="1" ht="14.1" customHeight="1">
      <c r="A1143" s="427"/>
      <c r="B1143" s="464"/>
      <c r="C1143" s="465"/>
      <c r="E1143" s="464" t="e">
        <f ca="1">_xll.BDP(D1132,"EQY_RECENT_QT_END")</f>
        <v>#NAME?</v>
      </c>
      <c r="F1143" s="430"/>
      <c r="G1143" s="430"/>
      <c r="H1143" s="430"/>
      <c r="I1143" s="430"/>
      <c r="J1143" s="430"/>
      <c r="K1143" s="430"/>
      <c r="L1143" s="430"/>
      <c r="M1143" s="430"/>
      <c r="N1143" s="430"/>
      <c r="O1143" s="430"/>
      <c r="P1143" s="430"/>
    </row>
    <row r="1144" spans="1:34" s="25" customFormat="1" ht="14.1" customHeight="1">
      <c r="A1144" s="429"/>
      <c r="D1144" s="428" t="s">
        <v>13573</v>
      </c>
      <c r="E1144" s="467" t="e">
        <f>G1148</f>
        <v>#NAME?</v>
      </c>
      <c r="F1144" s="468" t="e">
        <v>#NAME?</v>
      </c>
      <c r="G1144" s="469" t="s">
        <v>13575</v>
      </c>
      <c r="H1144" s="469" t="s">
        <v>13576</v>
      </c>
      <c r="I1144" s="469" t="s">
        <v>13577</v>
      </c>
      <c r="J1144" s="469" t="s">
        <v>13578</v>
      </c>
      <c r="K1144" s="469" t="s">
        <v>13579</v>
      </c>
      <c r="L1144" s="469" t="s">
        <v>13580</v>
      </c>
      <c r="M1144" s="469" t="s">
        <v>13581</v>
      </c>
      <c r="N1144" s="15"/>
      <c r="P1144" s="470"/>
    </row>
    <row r="1145" spans="1:34" s="25" customFormat="1" ht="14.1" customHeight="1">
      <c r="A1145" s="429"/>
      <c r="B1145" s="471"/>
      <c r="C1145" s="471"/>
      <c r="D1145" s="428" t="s">
        <v>13582</v>
      </c>
      <c r="E1145" s="472" t="str">
        <f>IF(ISNUMBER(F1145),"N","Y")</f>
        <v>N</v>
      </c>
      <c r="F1145" s="473">
        <v>8156.4340000000002</v>
      </c>
      <c r="G1145" s="474">
        <v>16185.538</v>
      </c>
      <c r="H1145" s="475">
        <v>7572.81</v>
      </c>
      <c r="I1145" s="475">
        <v>5348.9719999999998</v>
      </c>
      <c r="J1145" s="475">
        <v>542.71199999999999</v>
      </c>
      <c r="K1145" s="475">
        <v>726.07399999999996</v>
      </c>
      <c r="L1145" s="475">
        <v>599.93460000000005</v>
      </c>
      <c r="M1145" s="475">
        <v>991.404</v>
      </c>
      <c r="N1145" s="476"/>
      <c r="P1145" s="476"/>
    </row>
    <row r="1146" spans="1:34" s="15" customFormat="1" ht="14.1" customHeight="1">
      <c r="A1146" s="429"/>
      <c r="D1146" s="477"/>
      <c r="F1146" s="478"/>
      <c r="G1146" s="478"/>
      <c r="H1146" s="478"/>
      <c r="I1146" s="478"/>
      <c r="J1146" s="478"/>
      <c r="K1146" s="478"/>
      <c r="L1146" s="478"/>
      <c r="M1146" s="478"/>
      <c r="N1146" s="478"/>
      <c r="P1146" s="479"/>
    </row>
    <row r="1147" spans="1:34" s="15" customFormat="1" ht="14.1" customHeight="1">
      <c r="A1147" s="429"/>
      <c r="D1147" s="477"/>
      <c r="F1147" s="478"/>
      <c r="G1147" s="480"/>
      <c r="H1147" s="481"/>
      <c r="I1147" s="481"/>
      <c r="J1147" s="481"/>
      <c r="K1147" s="481"/>
      <c r="L1147" s="481"/>
      <c r="M1147" s="481"/>
      <c r="N1147" s="481"/>
      <c r="P1147" s="482"/>
    </row>
    <row r="1148" spans="1:34" s="15" customFormat="1" ht="14.1" customHeight="1">
      <c r="A1148" s="427"/>
      <c r="B1148" s="483" t="s">
        <v>13583</v>
      </c>
      <c r="C1148" s="483" t="s">
        <v>13584</v>
      </c>
      <c r="D1148" s="484" t="s">
        <v>13585</v>
      </c>
      <c r="E1148" s="485"/>
      <c r="F1148" s="486" t="s">
        <v>13586</v>
      </c>
      <c r="G1148" s="487" t="e">
        <v>#NAME?</v>
      </c>
      <c r="H1148" s="486" t="s">
        <v>13575</v>
      </c>
      <c r="I1148" s="486" t="s">
        <v>13576</v>
      </c>
      <c r="J1148" s="486" t="s">
        <v>13577</v>
      </c>
      <c r="K1148" s="486" t="s">
        <v>13578</v>
      </c>
      <c r="L1148" s="486" t="s">
        <v>13579</v>
      </c>
      <c r="M1148" s="486" t="s">
        <v>13580</v>
      </c>
      <c r="N1148" s="486" t="s">
        <v>13581</v>
      </c>
      <c r="O1148" s="488"/>
      <c r="P1148" s="487" t="e">
        <v>#NAME?</v>
      </c>
      <c r="Q1148" s="486"/>
      <c r="R1148" s="486"/>
      <c r="S1148" s="486"/>
      <c r="T1148" s="486"/>
      <c r="U1148" s="488"/>
      <c r="V1148" s="488"/>
      <c r="W1148" s="488"/>
      <c r="X1148" s="488"/>
      <c r="Y1148" s="488"/>
      <c r="Z1148" s="488"/>
      <c r="AA1148" s="488"/>
      <c r="AB1148" s="488"/>
      <c r="AC1148" s="488"/>
      <c r="AD1148" s="488"/>
      <c r="AE1148" s="488"/>
      <c r="AF1148" s="488"/>
      <c r="AG1148" s="488"/>
      <c r="AH1148" s="488"/>
    </row>
    <row r="1149" spans="1:34" s="15" customFormat="1" ht="14.1" customHeight="1">
      <c r="A1149" s="427"/>
      <c r="B1149" s="489" t="s">
        <v>13591</v>
      </c>
      <c r="C1149" s="489" t="s">
        <v>13592</v>
      </c>
      <c r="D1149" s="490" t="s">
        <v>13593</v>
      </c>
      <c r="E1149" s="491"/>
      <c r="F1149" s="492" t="str">
        <f ca="1">IF(ISNUMBER(_xll.BDP(D1132, C1149,"EQY_CONSOLIDATED="&amp;E1145)),_xll.BDP(D1132, C1149,"EQY_CONSOLIDATED="&amp;E1145), "-")</f>
        <v>-</v>
      </c>
      <c r="G1149" s="492">
        <v>8156.4340000000002</v>
      </c>
      <c r="H1149" s="492">
        <v>16185.538</v>
      </c>
      <c r="I1149" s="492">
        <v>7572.81</v>
      </c>
      <c r="J1149" s="492">
        <v>5348.9719999999998</v>
      </c>
      <c r="K1149" s="492">
        <v>542.71199999999999</v>
      </c>
      <c r="L1149" s="492">
        <v>726.07399999999996</v>
      </c>
      <c r="M1149" s="492">
        <v>599.93460000000005</v>
      </c>
      <c r="N1149" s="493">
        <v>991.404</v>
      </c>
      <c r="O1149" s="494"/>
      <c r="P1149" s="495"/>
      <c r="Q1149" s="495"/>
      <c r="R1149" s="495"/>
      <c r="S1149" s="495"/>
      <c r="T1149" s="495"/>
      <c r="U1149" s="496"/>
      <c r="V1149" s="496"/>
      <c r="W1149" s="496"/>
      <c r="X1149" s="496"/>
      <c r="Y1149" s="496"/>
      <c r="Z1149" s="496"/>
      <c r="AA1149" s="496"/>
      <c r="AB1149" s="496"/>
      <c r="AC1149" s="496"/>
      <c r="AD1149" s="496"/>
      <c r="AE1149" s="496"/>
      <c r="AF1149" s="496"/>
      <c r="AG1149" s="496"/>
      <c r="AH1149" s="496"/>
    </row>
    <row r="1150" spans="1:34" s="501" customFormat="1" ht="14.1" customHeight="1">
      <c r="A1150" s="427"/>
      <c r="B1150" s="489" t="s">
        <v>13594</v>
      </c>
      <c r="C1150" s="489" t="s">
        <v>13595</v>
      </c>
      <c r="D1150" s="428" t="s">
        <v>13596</v>
      </c>
      <c r="E1150" s="15"/>
      <c r="F1150" s="495" t="str">
        <f ca="1">IF(ISNUMBER(_xll.BDP(D1132, C1150,"EQY_CONSOLIDATED="&amp;E1145)),_xll.BDP(D1132, C1150,"EQY_CONSOLIDATED="&amp;E1145), "-")</f>
        <v>-</v>
      </c>
      <c r="G1150" s="495" t="s">
        <v>398</v>
      </c>
      <c r="H1150" s="495" t="s">
        <v>398</v>
      </c>
      <c r="I1150" s="495" t="s">
        <v>398</v>
      </c>
      <c r="J1150" s="495" t="s">
        <v>398</v>
      </c>
      <c r="K1150" s="495" t="s">
        <v>398</v>
      </c>
      <c r="L1150" s="495" t="s">
        <v>398</v>
      </c>
      <c r="M1150" s="495" t="s">
        <v>398</v>
      </c>
      <c r="N1150" s="495" t="s">
        <v>398</v>
      </c>
      <c r="O1150" s="497"/>
      <c r="P1150" s="498"/>
      <c r="Q1150" s="498"/>
      <c r="R1150" s="499"/>
      <c r="S1150" s="499"/>
      <c r="T1150" s="499"/>
      <c r="U1150" s="500"/>
      <c r="V1150" s="500"/>
      <c r="W1150" s="500"/>
      <c r="X1150" s="500"/>
      <c r="Y1150" s="500"/>
      <c r="Z1150" s="500"/>
      <c r="AA1150" s="500"/>
      <c r="AB1150" s="500"/>
      <c r="AC1150" s="500"/>
      <c r="AD1150" s="500"/>
      <c r="AE1150" s="500"/>
      <c r="AF1150" s="500"/>
      <c r="AG1150" s="500"/>
      <c r="AH1150" s="500"/>
    </row>
    <row r="1151" spans="1:34" s="15" customFormat="1" ht="14.1" customHeight="1">
      <c r="A1151" s="427"/>
      <c r="B1151" s="489" t="s">
        <v>13597</v>
      </c>
      <c r="C1151" s="489" t="s">
        <v>13598</v>
      </c>
      <c r="D1151" s="428" t="s">
        <v>13599</v>
      </c>
      <c r="F1151" s="495" t="str">
        <f ca="1">IF(ISNUMBER(_xll.BDP(D1132, C1151,"EQY_CONSOLIDATED="&amp;E1145)),_xll.BDP(D1132, C1151,"EQY_CONSOLIDATED="&amp;E1145), "-")</f>
        <v>-</v>
      </c>
      <c r="G1151" s="495">
        <v>7208.5020000000004</v>
      </c>
      <c r="H1151" s="495">
        <v>13558.710999999999</v>
      </c>
      <c r="I1151" s="495">
        <v>8178.482</v>
      </c>
      <c r="J1151" s="495">
        <v>6565.8119999999999</v>
      </c>
      <c r="K1151" s="495">
        <v>953.94600000000003</v>
      </c>
      <c r="L1151" s="495">
        <v>1323.2550000000001</v>
      </c>
      <c r="M1151" s="495">
        <v>1346.65</v>
      </c>
      <c r="N1151" s="495">
        <v>2406.19</v>
      </c>
      <c r="O1151" s="502"/>
      <c r="P1151" s="495"/>
      <c r="Q1151" s="495"/>
      <c r="R1151" s="495"/>
      <c r="S1151" s="495"/>
      <c r="T1151" s="495"/>
      <c r="U1151" s="500"/>
      <c r="V1151" s="500"/>
      <c r="W1151" s="500"/>
      <c r="X1151" s="500"/>
      <c r="Y1151" s="500"/>
      <c r="Z1151" s="500"/>
      <c r="AA1151" s="500"/>
      <c r="AB1151" s="500"/>
      <c r="AC1151" s="500"/>
      <c r="AD1151" s="500"/>
      <c r="AE1151" s="500"/>
      <c r="AF1151" s="500"/>
      <c r="AG1151" s="500"/>
      <c r="AH1151" s="500"/>
    </row>
    <row r="1152" spans="1:34" s="15" customFormat="1" ht="14.1" customHeight="1">
      <c r="A1152" s="427"/>
      <c r="B1152" s="489" t="s">
        <v>13600</v>
      </c>
      <c r="C1152" s="489" t="s">
        <v>13601</v>
      </c>
      <c r="D1152" s="490" t="s">
        <v>13602</v>
      </c>
      <c r="E1152" s="491"/>
      <c r="F1152" s="492" t="str">
        <f ca="1">IF(ISNUMBER(_xll.BDP(D1132, C1152,"EQY_CONSOLIDATED="&amp;E1145)),_xll.BDP(D1132, C1152,"EQY_CONSOLIDATED="&amp;E1145), "-")</f>
        <v>-</v>
      </c>
      <c r="G1152" s="492">
        <v>947.93200000000002</v>
      </c>
      <c r="H1152" s="492">
        <v>2626.8270000000002</v>
      </c>
      <c r="I1152" s="492">
        <v>-605.67200000000003</v>
      </c>
      <c r="J1152" s="492">
        <v>-1216.8399999999999</v>
      </c>
      <c r="K1152" s="492">
        <v>-411.23399999999998</v>
      </c>
      <c r="L1152" s="492">
        <v>-597.18100000000004</v>
      </c>
      <c r="M1152" s="492">
        <v>-746.71540000000005</v>
      </c>
      <c r="N1152" s="493">
        <v>-1414.7860000000001</v>
      </c>
      <c r="O1152" s="494"/>
      <c r="P1152" s="492"/>
      <c r="Q1152" s="492"/>
      <c r="R1152" s="492"/>
      <c r="S1152" s="492"/>
      <c r="T1152" s="492"/>
      <c r="U1152" s="496"/>
      <c r="V1152" s="496"/>
      <c r="W1152" s="496"/>
      <c r="X1152" s="496"/>
      <c r="Y1152" s="496"/>
      <c r="Z1152" s="496"/>
      <c r="AA1152" s="496"/>
      <c r="AB1152" s="496"/>
      <c r="AC1152" s="496"/>
      <c r="AD1152" s="496"/>
      <c r="AE1152" s="496"/>
      <c r="AF1152" s="496"/>
      <c r="AG1152" s="496"/>
      <c r="AH1152" s="496"/>
    </row>
    <row r="1153" spans="1:34" s="15" customFormat="1" ht="14.1" customHeight="1">
      <c r="A1153" s="427"/>
      <c r="B1153" s="489" t="s">
        <v>13603</v>
      </c>
      <c r="C1153" s="489" t="s">
        <v>13604</v>
      </c>
      <c r="D1153" s="428" t="s">
        <v>13605</v>
      </c>
      <c r="F1153" s="495" t="str">
        <f ca="1">IF(ISNUMBER(_xll.BDP(D1132, C1153,"EQY_CONSOLIDATED="&amp;E1145)),_xll.BDP(D1132, C1153,"EQY_CONSOLIDATED="&amp;E1145), "-")</f>
        <v>-</v>
      </c>
      <c r="G1153" s="495">
        <v>1024.202</v>
      </c>
      <c r="H1153" s="495">
        <v>2459.4748</v>
      </c>
      <c r="I1153" s="495">
        <v>21622.9787</v>
      </c>
      <c r="J1153" s="495">
        <v>-4709.9503999999997</v>
      </c>
      <c r="K1153" s="495">
        <v>-618.87739999999997</v>
      </c>
      <c r="L1153" s="495">
        <v>-577.62570000000005</v>
      </c>
      <c r="M1153" s="495">
        <v>-681.97850000000005</v>
      </c>
      <c r="N1153" s="495">
        <v>-6128.0805</v>
      </c>
      <c r="O1153" s="494"/>
      <c r="P1153" s="495"/>
      <c r="Q1153" s="495"/>
      <c r="R1153" s="495"/>
      <c r="S1153" s="495"/>
      <c r="T1153" s="495"/>
      <c r="U1153" s="496"/>
      <c r="V1153" s="496"/>
      <c r="W1153" s="496"/>
      <c r="X1153" s="496"/>
      <c r="Y1153" s="496"/>
      <c r="Z1153" s="496"/>
      <c r="AA1153" s="496"/>
      <c r="AB1153" s="496"/>
      <c r="AC1153" s="496"/>
      <c r="AD1153" s="496"/>
      <c r="AE1153" s="496"/>
      <c r="AF1153" s="496"/>
      <c r="AG1153" s="496"/>
      <c r="AH1153" s="496"/>
    </row>
    <row r="1154" spans="1:34" s="15" customFormat="1" ht="14.1" customHeight="1">
      <c r="A1154" s="427"/>
      <c r="B1154" s="489" t="s">
        <v>13606</v>
      </c>
      <c r="C1154" s="489" t="s">
        <v>13607</v>
      </c>
      <c r="D1154" s="428" t="s">
        <v>13608</v>
      </c>
      <c r="F1154" s="495" t="str">
        <f ca="1">IF(ISNUMBER(_xll.BDP(D1132, C1154,"EQY_CONSOLIDATED="&amp;E1145)),_xll.BDP(D1132, C1154,"EQY_CONSOLIDATED="&amp;E1145), "-")</f>
        <v>-</v>
      </c>
      <c r="G1154" s="495">
        <v>1024.202</v>
      </c>
      <c r="H1154" s="495">
        <v>2459.4748</v>
      </c>
      <c r="I1154" s="495">
        <v>18069.795399999999</v>
      </c>
      <c r="J1154" s="495">
        <v>-1156.7674</v>
      </c>
      <c r="K1154" s="495">
        <v>-618.87739999999997</v>
      </c>
      <c r="L1154" s="495">
        <v>-577.62570000000005</v>
      </c>
      <c r="M1154" s="495">
        <v>-681.97850000000005</v>
      </c>
      <c r="N1154" s="495">
        <v>-6128.0805</v>
      </c>
      <c r="O1154" s="494"/>
      <c r="P1154" s="495"/>
      <c r="Q1154" s="495"/>
      <c r="R1154" s="495"/>
      <c r="S1154" s="495"/>
      <c r="T1154" s="495"/>
      <c r="U1154" s="496"/>
      <c r="V1154" s="496"/>
      <c r="W1154" s="496"/>
      <c r="X1154" s="496"/>
      <c r="Y1154" s="496"/>
      <c r="Z1154" s="496"/>
      <c r="AA1154" s="496"/>
      <c r="AB1154" s="496"/>
      <c r="AC1154" s="496"/>
      <c r="AD1154" s="496"/>
      <c r="AE1154" s="496"/>
      <c r="AF1154" s="496"/>
      <c r="AG1154" s="496"/>
      <c r="AH1154" s="496"/>
    </row>
    <row r="1155" spans="1:34" s="15" customFormat="1" ht="14.1" customHeight="1">
      <c r="A1155" s="427"/>
      <c r="B1155" s="489" t="s">
        <v>13609</v>
      </c>
      <c r="C1155" s="489" t="s">
        <v>13610</v>
      </c>
      <c r="D1155" s="490" t="s">
        <v>13611</v>
      </c>
      <c r="E1155" s="491"/>
      <c r="F1155" s="492" t="str">
        <f ca="1">IF(ISNUMBER(_xll.BDP(D1132, C1155,"EQY_CONSOLIDATED="&amp;E1145)),_xll.BDP(D1132, C1155,"EQY_CONSOLIDATED="&amp;E1145), "-")</f>
        <v>-</v>
      </c>
      <c r="G1155" s="492">
        <v>1024.202</v>
      </c>
      <c r="H1155" s="492">
        <v>2459.4748</v>
      </c>
      <c r="I1155" s="492">
        <v>18069.795399999999</v>
      </c>
      <c r="J1155" s="492">
        <v>-1156.7674</v>
      </c>
      <c r="K1155" s="492">
        <v>-618.87739999999997</v>
      </c>
      <c r="L1155" s="492">
        <v>-577.62570000000005</v>
      </c>
      <c r="M1155" s="492">
        <v>-681.97850000000005</v>
      </c>
      <c r="N1155" s="493">
        <v>-6128.0805</v>
      </c>
      <c r="O1155" s="503"/>
      <c r="P1155" s="492"/>
      <c r="Q1155" s="492"/>
      <c r="R1155" s="492"/>
      <c r="S1155" s="492"/>
      <c r="T1155" s="492"/>
      <c r="U1155" s="496"/>
      <c r="V1155" s="496"/>
      <c r="W1155" s="496"/>
      <c r="X1155" s="496"/>
      <c r="Y1155" s="496"/>
      <c r="Z1155" s="496"/>
      <c r="AA1155" s="496"/>
      <c r="AB1155" s="496"/>
      <c r="AC1155" s="496"/>
      <c r="AD1155" s="496"/>
      <c r="AE1155" s="496"/>
      <c r="AF1155" s="496"/>
      <c r="AG1155" s="496"/>
      <c r="AH1155" s="496"/>
    </row>
    <row r="1156" spans="1:34" s="15" customFormat="1" ht="14.1" customHeight="1">
      <c r="A1156" s="427"/>
      <c r="B1156" s="489" t="s">
        <v>13612</v>
      </c>
      <c r="C1156" s="504" t="s">
        <v>13613</v>
      </c>
      <c r="D1156" s="490" t="s">
        <v>13612</v>
      </c>
      <c r="E1156" s="491"/>
      <c r="F1156" s="492" t="str">
        <f ca="1">IF(ISNUMBER(_xll.BDP(D1132, C1156,"EQY_CONSOLIDATED="&amp;E1145)),_xll.BDP(D1132, C1156,"EQY_CONSOLIDATED="&amp;E1145), "-")</f>
        <v>-</v>
      </c>
      <c r="G1156" s="492">
        <v>1105.0360000000001</v>
      </c>
      <c r="H1156" s="492">
        <v>2786.4459999999999</v>
      </c>
      <c r="I1156" s="492">
        <v>-443.28699999999998</v>
      </c>
      <c r="J1156" s="492">
        <v>-1055.2909999999999</v>
      </c>
      <c r="K1156" s="492">
        <v>-268.62400000000002</v>
      </c>
      <c r="L1156" s="492">
        <v>-529.14599999999996</v>
      </c>
      <c r="M1156" s="492">
        <v>-689.6934</v>
      </c>
      <c r="N1156" s="493">
        <v>-1351.0440000000001</v>
      </c>
      <c r="O1156" s="503"/>
      <c r="P1156" s="492"/>
      <c r="Q1156" s="492"/>
      <c r="R1156" s="492"/>
      <c r="S1156" s="492"/>
      <c r="T1156" s="492"/>
      <c r="U1156" s="496"/>
      <c r="V1156" s="496"/>
      <c r="W1156" s="496"/>
      <c r="X1156" s="496"/>
      <c r="Y1156" s="496"/>
      <c r="Z1156" s="496"/>
      <c r="AA1156" s="496"/>
      <c r="AB1156" s="496"/>
      <c r="AC1156" s="496"/>
      <c r="AD1156" s="496"/>
      <c r="AE1156" s="496"/>
      <c r="AF1156" s="496"/>
      <c r="AG1156" s="496"/>
      <c r="AH1156" s="496"/>
    </row>
    <row r="1157" spans="1:34" s="15" customFormat="1" ht="14.1" customHeight="1">
      <c r="A1157" s="427"/>
      <c r="B1157" s="489" t="s">
        <v>13614</v>
      </c>
      <c r="C1157" s="489" t="s">
        <v>13615</v>
      </c>
      <c r="D1157" s="428" t="s">
        <v>13616</v>
      </c>
      <c r="F1157" s="495" t="str">
        <f ca="1">IF(ISNUMBER(_xll.BDP(D1132, C1157,"EQY_CONSOLIDATED="&amp;E1145)),_xll.BDP(D1132, C1157,"EQY_CONSOLIDATED="&amp;E1145), "-")</f>
        <v>-</v>
      </c>
      <c r="G1157" s="495">
        <v>7</v>
      </c>
      <c r="H1157" s="495">
        <v>18</v>
      </c>
      <c r="I1157" s="495">
        <v>6.3097000000000003</v>
      </c>
      <c r="J1157" s="495">
        <v>22.459299999999999</v>
      </c>
      <c r="K1157" s="495">
        <v>-4.2106000000000003</v>
      </c>
      <c r="L1157" s="495">
        <v>-5</v>
      </c>
      <c r="M1157" s="495">
        <v>-5.0605000000000002</v>
      </c>
      <c r="N1157" s="495">
        <v>-14.484299999999999</v>
      </c>
      <c r="O1157" s="502"/>
      <c r="P1157" s="495"/>
      <c r="Q1157" s="495"/>
      <c r="R1157" s="495"/>
      <c r="S1157" s="495"/>
      <c r="T1157" s="495"/>
      <c r="U1157" s="500"/>
      <c r="V1157" s="500"/>
      <c r="W1157" s="500"/>
      <c r="X1157" s="500"/>
      <c r="Y1157" s="500"/>
      <c r="Z1157" s="500"/>
      <c r="AA1157" s="500"/>
      <c r="AB1157" s="500"/>
      <c r="AC1157" s="500"/>
      <c r="AD1157" s="500"/>
      <c r="AE1157" s="500"/>
      <c r="AF1157" s="500"/>
      <c r="AG1157" s="500"/>
      <c r="AH1157" s="500"/>
    </row>
    <row r="1158" spans="1:34" s="15" customFormat="1" ht="14.1" customHeight="1">
      <c r="A1158" s="427"/>
      <c r="B1158" s="489" t="s">
        <v>13617</v>
      </c>
      <c r="C1158" s="489" t="s">
        <v>13618</v>
      </c>
      <c r="D1158" s="428" t="s">
        <v>13619</v>
      </c>
      <c r="F1158" s="495" t="str">
        <f ca="1">IF(ISNUMBER(_xll.BDP(D1132, C1158,"EQY_CONSOLIDATED="&amp;E1145)),_xll.BDP(D1132, C1158,"EQY_CONSOLIDATED="&amp;E1145), "-")</f>
        <v>-</v>
      </c>
      <c r="G1158" s="495">
        <v>7</v>
      </c>
      <c r="H1158" s="495">
        <v>18</v>
      </c>
      <c r="I1158" s="495">
        <v>134</v>
      </c>
      <c r="J1158" s="495">
        <v>-7.8224999999999998</v>
      </c>
      <c r="K1158" s="495">
        <v>-5</v>
      </c>
      <c r="L1158" s="495">
        <v>-5</v>
      </c>
      <c r="M1158" s="495">
        <v>-5</v>
      </c>
      <c r="N1158" s="495">
        <v>-47.315800000000003</v>
      </c>
      <c r="O1158" s="502"/>
      <c r="P1158" s="495"/>
      <c r="Q1158" s="495"/>
      <c r="R1158" s="495"/>
      <c r="S1158" s="495"/>
      <c r="T1158" s="495"/>
      <c r="U1158" s="500"/>
      <c r="V1158" s="500"/>
      <c r="W1158" s="500"/>
      <c r="X1158" s="500"/>
      <c r="Y1158" s="500"/>
      <c r="Z1158" s="500"/>
      <c r="AA1158" s="500"/>
      <c r="AB1158" s="500"/>
      <c r="AC1158" s="500"/>
      <c r="AD1158" s="500"/>
      <c r="AE1158" s="500"/>
      <c r="AF1158" s="500"/>
      <c r="AG1158" s="500"/>
      <c r="AH1158" s="500"/>
    </row>
    <row r="1159" spans="1:34" s="15" customFormat="1" ht="14.1" customHeight="1">
      <c r="A1159" s="427"/>
      <c r="B1159" s="489" t="s">
        <v>13620</v>
      </c>
      <c r="C1159" s="489" t="s">
        <v>13621</v>
      </c>
      <c r="D1159" s="428" t="s">
        <v>13622</v>
      </c>
      <c r="F1159" s="495" t="str">
        <f ca="1">IF(ISNUMBER(_xll.BDP(D1132, C1159,"EQY_CONSOLIDATED="&amp;E1145)),_xll.BDP(D1132, C1159,"EQY_CONSOLIDATED="&amp;E1145), "-")</f>
        <v>-</v>
      </c>
      <c r="G1159" s="495">
        <v>7</v>
      </c>
      <c r="H1159" s="495">
        <v>18</v>
      </c>
      <c r="I1159" s="495">
        <v>6.3097000000000003</v>
      </c>
      <c r="J1159" s="495">
        <v>22.459299999999999</v>
      </c>
      <c r="K1159" s="495">
        <v>-4.2106000000000003</v>
      </c>
      <c r="L1159" s="495">
        <v>-5</v>
      </c>
      <c r="M1159" s="495">
        <v>-5.0605000000000002</v>
      </c>
      <c r="N1159" s="495">
        <v>-14.484299999999999</v>
      </c>
      <c r="O1159" s="502"/>
      <c r="P1159" s="495"/>
      <c r="Q1159" s="495"/>
      <c r="R1159" s="495"/>
      <c r="S1159" s="495"/>
      <c r="T1159" s="495"/>
      <c r="U1159" s="500"/>
      <c r="V1159" s="500"/>
      <c r="W1159" s="500"/>
      <c r="X1159" s="500"/>
      <c r="Y1159" s="500"/>
      <c r="Z1159" s="500"/>
      <c r="AA1159" s="500"/>
      <c r="AB1159" s="500"/>
      <c r="AC1159" s="500"/>
      <c r="AD1159" s="500"/>
      <c r="AE1159" s="500"/>
      <c r="AF1159" s="500"/>
      <c r="AG1159" s="500"/>
      <c r="AH1159" s="500"/>
    </row>
    <row r="1160" spans="1:34" s="15" customFormat="1" ht="14.1" customHeight="1">
      <c r="A1160" s="427"/>
      <c r="B1160" s="489" t="s">
        <v>13623</v>
      </c>
      <c r="C1160" s="489" t="s">
        <v>13624</v>
      </c>
      <c r="D1160" s="428" t="s">
        <v>13625</v>
      </c>
      <c r="F1160" s="495" t="str">
        <f ca="1">IF(ISNUMBER(_xll.BDP(D1132, C1160,"EQY_CONSOLIDATED="&amp;E1145)),_xll.BDP(D1132, C1160,"EQY_CONSOLIDATED="&amp;E1145), "-")</f>
        <v>-</v>
      </c>
      <c r="G1160" s="495">
        <v>7</v>
      </c>
      <c r="H1160" s="495">
        <v>18</v>
      </c>
      <c r="I1160" s="495">
        <v>134</v>
      </c>
      <c r="J1160" s="495">
        <v>-7.8224999999999998</v>
      </c>
      <c r="K1160" s="495">
        <v>-5</v>
      </c>
      <c r="L1160" s="495">
        <v>-5</v>
      </c>
      <c r="M1160" s="495">
        <v>-5</v>
      </c>
      <c r="N1160" s="495">
        <v>-47.315800000000003</v>
      </c>
      <c r="O1160" s="502"/>
      <c r="P1160" s="495"/>
      <c r="Q1160" s="495"/>
      <c r="R1160" s="495"/>
      <c r="S1160" s="495"/>
      <c r="T1160" s="495"/>
      <c r="U1160" s="500"/>
      <c r="V1160" s="500"/>
      <c r="W1160" s="500"/>
      <c r="X1160" s="500"/>
      <c r="Y1160" s="500"/>
      <c r="Z1160" s="500"/>
      <c r="AA1160" s="500"/>
      <c r="AB1160" s="500"/>
      <c r="AC1160" s="500"/>
      <c r="AD1160" s="500"/>
      <c r="AE1160" s="500"/>
      <c r="AF1160" s="500"/>
      <c r="AG1160" s="500"/>
      <c r="AH1160" s="500"/>
    </row>
    <row r="1161" spans="1:34" s="15" customFormat="1" ht="14.1" customHeight="1">
      <c r="A1161" s="427"/>
      <c r="F1161" s="464"/>
      <c r="G1161" s="464"/>
      <c r="H1161" s="464"/>
      <c r="I1161" s="464"/>
      <c r="J1161" s="464"/>
      <c r="K1161" s="464"/>
      <c r="L1161" s="464"/>
      <c r="M1161" s="464"/>
      <c r="N1161" s="464"/>
    </row>
    <row r="1162" spans="1:34" s="15" customFormat="1" ht="14.1" customHeight="1">
      <c r="A1162" s="427"/>
      <c r="F1162" s="464"/>
      <c r="G1162" s="505"/>
      <c r="H1162" s="506"/>
      <c r="I1162" s="506"/>
      <c r="J1162" s="464"/>
      <c r="K1162" s="464"/>
      <c r="L1162" s="464"/>
      <c r="M1162" s="464"/>
      <c r="N1162" s="464"/>
      <c r="P1162" s="507"/>
    </row>
    <row r="1163" spans="1:34" s="15" customFormat="1" ht="14.1" customHeight="1">
      <c r="A1163" s="427"/>
      <c r="D1163" s="484" t="s">
        <v>13626</v>
      </c>
      <c r="E1163" s="485"/>
      <c r="F1163" s="486" t="s">
        <v>13627</v>
      </c>
      <c r="G1163" s="487" t="e">
        <v>#NAME?</v>
      </c>
      <c r="H1163" s="486" t="s">
        <v>13575</v>
      </c>
      <c r="I1163" s="486" t="s">
        <v>13576</v>
      </c>
      <c r="J1163" s="486" t="s">
        <v>13577</v>
      </c>
      <c r="K1163" s="486" t="s">
        <v>13578</v>
      </c>
      <c r="L1163" s="486" t="s">
        <v>13579</v>
      </c>
      <c r="M1163" s="486" t="s">
        <v>13580</v>
      </c>
      <c r="N1163" s="486" t="s">
        <v>13581</v>
      </c>
      <c r="O1163" s="488"/>
      <c r="P1163" s="487" t="e">
        <v>#NAME?</v>
      </c>
      <c r="Q1163" s="486" t="s">
        <v>13587</v>
      </c>
      <c r="R1163" s="486" t="s">
        <v>13588</v>
      </c>
      <c r="S1163" s="486" t="s">
        <v>13589</v>
      </c>
      <c r="T1163" s="486" t="s">
        <v>13590</v>
      </c>
      <c r="U1163" s="488"/>
      <c r="V1163" s="488"/>
      <c r="W1163" s="488"/>
      <c r="X1163" s="488"/>
      <c r="Y1163" s="488"/>
      <c r="Z1163" s="488"/>
      <c r="AA1163" s="488"/>
      <c r="AB1163" s="488"/>
      <c r="AC1163" s="488"/>
      <c r="AD1163" s="488"/>
      <c r="AE1163" s="488"/>
      <c r="AF1163" s="488"/>
      <c r="AG1163" s="488"/>
      <c r="AH1163" s="488"/>
    </row>
    <row r="1164" spans="1:34" s="15" customFormat="1" ht="14.1" customHeight="1">
      <c r="A1164" s="427"/>
      <c r="B1164" s="489" t="s">
        <v>13628</v>
      </c>
      <c r="D1164" s="428" t="s">
        <v>13629</v>
      </c>
      <c r="F1164" s="495">
        <f>G1164</f>
        <v>36895.109499999999</v>
      </c>
      <c r="G1164" s="495">
        <v>36895.109499999999</v>
      </c>
      <c r="H1164" s="495">
        <v>37554.897199999999</v>
      </c>
      <c r="I1164" s="495">
        <v>34416.193099999997</v>
      </c>
      <c r="J1164" s="495">
        <v>22121.0939</v>
      </c>
      <c r="K1164" s="495">
        <v>21399.171900000001</v>
      </c>
      <c r="L1164" s="495">
        <v>23452.296399999999</v>
      </c>
      <c r="M1164" s="495">
        <v>25626.008699999998</v>
      </c>
      <c r="N1164" s="495">
        <v>26780.055899999999</v>
      </c>
      <c r="O1164" s="508"/>
      <c r="P1164" s="495">
        <v>22121.0939</v>
      </c>
      <c r="Q1164" s="495">
        <v>26780.055899999999</v>
      </c>
      <c r="R1164" s="495">
        <v>34541.544800000003</v>
      </c>
      <c r="S1164" s="495">
        <v>23461.167000000001</v>
      </c>
      <c r="T1164" s="495">
        <v>30525.468000000001</v>
      </c>
      <c r="U1164" s="496"/>
      <c r="V1164" s="496"/>
      <c r="W1164" s="496"/>
      <c r="X1164" s="496"/>
      <c r="Y1164" s="496"/>
      <c r="Z1164" s="496"/>
      <c r="AA1164" s="496"/>
      <c r="AB1164" s="496"/>
      <c r="AC1164" s="496"/>
      <c r="AD1164" s="496"/>
      <c r="AE1164" s="496"/>
      <c r="AF1164" s="496"/>
      <c r="AG1164" s="496"/>
      <c r="AH1164" s="496"/>
    </row>
    <row r="1165" spans="1:34" s="15" customFormat="1" ht="14.1" customHeight="1">
      <c r="A1165" s="427"/>
      <c r="B1165" s="489" t="s">
        <v>13630</v>
      </c>
      <c r="C1165" s="465"/>
      <c r="D1165" s="428" t="s">
        <v>13631</v>
      </c>
      <c r="F1165" s="495">
        <f t="shared" ref="F1165:F1178" si="38">G1165</f>
        <v>18060.189900000001</v>
      </c>
      <c r="G1165" s="495">
        <v>18060.189900000001</v>
      </c>
      <c r="H1165" s="495">
        <v>16800.1574</v>
      </c>
      <c r="I1165" s="495">
        <v>15784.651099999999</v>
      </c>
      <c r="J1165" s="495">
        <v>10029.144399999999</v>
      </c>
      <c r="K1165" s="495">
        <v>9233.7708999999995</v>
      </c>
      <c r="L1165" s="495">
        <v>7985.6025</v>
      </c>
      <c r="M1165" s="495">
        <v>6166.9930999999997</v>
      </c>
      <c r="N1165" s="495">
        <v>5995.5393000000004</v>
      </c>
      <c r="O1165" s="508"/>
      <c r="P1165" s="495">
        <v>10029.144399999999</v>
      </c>
      <c r="Q1165" s="495">
        <v>5995.5393000000004</v>
      </c>
      <c r="R1165" s="495">
        <v>5423.9449999999997</v>
      </c>
      <c r="S1165" s="495">
        <v>4903.0160999999998</v>
      </c>
      <c r="T1165" s="495">
        <v>6923.6972999999998</v>
      </c>
      <c r="U1165" s="496"/>
      <c r="V1165" s="496"/>
      <c r="W1165" s="496"/>
      <c r="X1165" s="496"/>
      <c r="Y1165" s="496"/>
      <c r="Z1165" s="496"/>
      <c r="AA1165" s="496"/>
      <c r="AB1165" s="496"/>
      <c r="AC1165" s="496"/>
      <c r="AD1165" s="496"/>
      <c r="AE1165" s="496"/>
      <c r="AF1165" s="496"/>
      <c r="AG1165" s="496"/>
      <c r="AH1165" s="496"/>
    </row>
    <row r="1166" spans="1:34" s="15" customFormat="1" ht="14.1" customHeight="1">
      <c r="A1166" s="427"/>
      <c r="B1166" s="489" t="s">
        <v>13632</v>
      </c>
      <c r="C1166" s="465"/>
      <c r="D1166" s="428" t="s">
        <v>13633</v>
      </c>
      <c r="F1166" s="495">
        <f t="shared" si="38"/>
        <v>54955.299400000004</v>
      </c>
      <c r="G1166" s="495">
        <v>54955.299400000004</v>
      </c>
      <c r="H1166" s="495">
        <v>54355.054600000003</v>
      </c>
      <c r="I1166" s="495">
        <v>50200.8442</v>
      </c>
      <c r="J1166" s="495">
        <v>32150.238300000001</v>
      </c>
      <c r="K1166" s="495">
        <v>30632.942800000001</v>
      </c>
      <c r="L1166" s="495">
        <v>31437.8989</v>
      </c>
      <c r="M1166" s="495">
        <v>31793.001899999999</v>
      </c>
      <c r="N1166" s="495">
        <v>32775.595200000003</v>
      </c>
      <c r="O1166" s="508"/>
      <c r="P1166" s="495">
        <v>32150.238300000001</v>
      </c>
      <c r="Q1166" s="495">
        <v>32775.595200000003</v>
      </c>
      <c r="R1166" s="495">
        <v>39965.489800000003</v>
      </c>
      <c r="S1166" s="495">
        <v>28364.183099999998</v>
      </c>
      <c r="T1166" s="495">
        <v>37449.165300000001</v>
      </c>
      <c r="U1166" s="496"/>
      <c r="V1166" s="496"/>
      <c r="W1166" s="496"/>
      <c r="X1166" s="496"/>
      <c r="Y1166" s="496"/>
      <c r="Z1166" s="496"/>
      <c r="AA1166" s="496"/>
      <c r="AB1166" s="496"/>
      <c r="AC1166" s="496"/>
      <c r="AD1166" s="496"/>
      <c r="AE1166" s="496"/>
      <c r="AF1166" s="496"/>
      <c r="AG1166" s="496"/>
      <c r="AH1166" s="496"/>
    </row>
    <row r="1167" spans="1:34" s="15" customFormat="1" ht="14.1" customHeight="1">
      <c r="A1167" s="427"/>
      <c r="B1167" s="489" t="s">
        <v>13634</v>
      </c>
      <c r="C1167" s="465"/>
      <c r="D1167" s="428" t="s">
        <v>13635</v>
      </c>
      <c r="F1167" s="495">
        <f t="shared" si="38"/>
        <v>2491.2993000000001</v>
      </c>
      <c r="G1167" s="495">
        <v>2491.2993000000001</v>
      </c>
      <c r="H1167" s="495">
        <v>3167.989</v>
      </c>
      <c r="I1167" s="495">
        <v>2185.6945000000001</v>
      </c>
      <c r="J1167" s="495">
        <v>3112.4319999999998</v>
      </c>
      <c r="K1167" s="495">
        <v>799.69090000000006</v>
      </c>
      <c r="L1167" s="495">
        <v>6200.4418999999998</v>
      </c>
      <c r="M1167" s="495">
        <v>5997.9454999999998</v>
      </c>
      <c r="N1167" s="495">
        <v>6482.1594999999998</v>
      </c>
      <c r="O1167" s="508"/>
      <c r="P1167" s="495">
        <v>3112.4319999999998</v>
      </c>
      <c r="Q1167" s="495">
        <v>6482.1594999999998</v>
      </c>
      <c r="R1167" s="495">
        <v>31405.415000000001</v>
      </c>
      <c r="S1167" s="495">
        <v>458.685</v>
      </c>
      <c r="T1167" s="495">
        <v>1718.6869999999999</v>
      </c>
      <c r="U1167" s="496"/>
      <c r="V1167" s="496"/>
      <c r="W1167" s="496"/>
      <c r="X1167" s="496"/>
      <c r="Y1167" s="496"/>
      <c r="Z1167" s="496"/>
      <c r="AA1167" s="496"/>
      <c r="AB1167" s="496"/>
      <c r="AC1167" s="496"/>
      <c r="AD1167" s="496"/>
      <c r="AE1167" s="496"/>
      <c r="AF1167" s="496"/>
      <c r="AG1167" s="496"/>
      <c r="AH1167" s="496"/>
    </row>
    <row r="1168" spans="1:34" s="15" customFormat="1" ht="14.1" customHeight="1">
      <c r="A1168" s="427"/>
      <c r="B1168" s="489" t="s">
        <v>13636</v>
      </c>
      <c r="C1168" s="465"/>
      <c r="D1168" s="428" t="s">
        <v>13637</v>
      </c>
      <c r="F1168" s="495">
        <f t="shared" si="38"/>
        <v>710.60360000000003</v>
      </c>
      <c r="G1168" s="495">
        <v>710.60360000000003</v>
      </c>
      <c r="H1168" s="495">
        <v>758.09479999999996</v>
      </c>
      <c r="I1168" s="495">
        <v>665.17219999999998</v>
      </c>
      <c r="J1168" s="495">
        <v>792.41200000000003</v>
      </c>
      <c r="K1168" s="495">
        <v>854.41449999999998</v>
      </c>
      <c r="L1168" s="495">
        <v>894.82050000000004</v>
      </c>
      <c r="M1168" s="495">
        <v>937.20150000000001</v>
      </c>
      <c r="N1168" s="495">
        <v>817.45259999999996</v>
      </c>
      <c r="O1168" s="508"/>
      <c r="P1168" s="495">
        <v>792.41200000000003</v>
      </c>
      <c r="Q1168" s="495">
        <v>817.45259999999996</v>
      </c>
      <c r="R1168" s="495">
        <v>126.87090000000001</v>
      </c>
      <c r="S1168" s="495">
        <v>271.39350000000002</v>
      </c>
      <c r="T1168" s="495">
        <v>1320.7554</v>
      </c>
      <c r="U1168" s="496"/>
      <c r="V1168" s="496"/>
      <c r="W1168" s="496"/>
      <c r="X1168" s="496"/>
      <c r="Y1168" s="496"/>
      <c r="Z1168" s="496"/>
      <c r="AA1168" s="496"/>
      <c r="AB1168" s="496"/>
      <c r="AC1168" s="496"/>
      <c r="AD1168" s="496"/>
      <c r="AE1168" s="496"/>
      <c r="AF1168" s="496"/>
      <c r="AG1168" s="496"/>
      <c r="AH1168" s="496"/>
    </row>
    <row r="1169" spans="1:34" s="15" customFormat="1" ht="14.1" customHeight="1">
      <c r="A1169" s="427"/>
      <c r="B1169" s="489" t="s">
        <v>13638</v>
      </c>
      <c r="C1169" s="465"/>
      <c r="D1169" s="428" t="s">
        <v>13639</v>
      </c>
      <c r="F1169" s="495">
        <f t="shared" si="38"/>
        <v>3201.9029</v>
      </c>
      <c r="G1169" s="495">
        <v>3201.9029</v>
      </c>
      <c r="H1169" s="495">
        <v>3926.0837999999999</v>
      </c>
      <c r="I1169" s="495">
        <v>2850.8665999999998</v>
      </c>
      <c r="J1169" s="495">
        <v>3904.8440000000001</v>
      </c>
      <c r="K1169" s="495">
        <v>1654.1053999999999</v>
      </c>
      <c r="L1169" s="495">
        <v>7095.2623999999996</v>
      </c>
      <c r="M1169" s="495">
        <v>6935.1469999999999</v>
      </c>
      <c r="N1169" s="495">
        <v>7299.6121000000003</v>
      </c>
      <c r="O1169" s="508"/>
      <c r="P1169" s="495">
        <v>3904.8440000000001</v>
      </c>
      <c r="Q1169" s="495">
        <v>7299.6121000000003</v>
      </c>
      <c r="R1169" s="495">
        <v>31532.285800000001</v>
      </c>
      <c r="S1169" s="495">
        <v>730.07849999999996</v>
      </c>
      <c r="T1169" s="495">
        <v>3039.4423999999999</v>
      </c>
      <c r="U1169" s="496"/>
      <c r="V1169" s="496"/>
      <c r="W1169" s="496"/>
      <c r="X1169" s="496"/>
      <c r="Y1169" s="496"/>
      <c r="Z1169" s="496"/>
      <c r="AA1169" s="496"/>
      <c r="AB1169" s="496"/>
      <c r="AC1169" s="496"/>
      <c r="AD1169" s="496"/>
      <c r="AE1169" s="496"/>
      <c r="AF1169" s="496"/>
      <c r="AG1169" s="496"/>
      <c r="AH1169" s="496"/>
    </row>
    <row r="1170" spans="1:34" s="15" customFormat="1" ht="14.1" customHeight="1">
      <c r="A1170" s="427"/>
      <c r="B1170" s="489" t="s">
        <v>13640</v>
      </c>
      <c r="C1170" s="465"/>
      <c r="D1170" s="490" t="s">
        <v>13641</v>
      </c>
      <c r="E1170" s="491"/>
      <c r="F1170" s="492">
        <f t="shared" si="38"/>
        <v>51753.395100000002</v>
      </c>
      <c r="G1170" s="492">
        <v>51753.395100000002</v>
      </c>
      <c r="H1170" s="492">
        <v>50428.973299999998</v>
      </c>
      <c r="I1170" s="492">
        <v>47349.975700000003</v>
      </c>
      <c r="J1170" s="492">
        <v>28245.393</v>
      </c>
      <c r="K1170" s="492">
        <v>28978.836899999998</v>
      </c>
      <c r="L1170" s="492">
        <v>24342.636999999999</v>
      </c>
      <c r="M1170" s="492">
        <v>24857.857100000001</v>
      </c>
      <c r="N1170" s="493">
        <v>25475.985000000001</v>
      </c>
      <c r="O1170" s="508"/>
      <c r="P1170" s="492">
        <v>28245.393</v>
      </c>
      <c r="Q1170" s="492">
        <v>25475.985000000001</v>
      </c>
      <c r="R1170" s="492">
        <v>8433.2029999999995</v>
      </c>
      <c r="S1170" s="492">
        <v>27634.105</v>
      </c>
      <c r="T1170" s="492">
        <v>34409.723899999997</v>
      </c>
      <c r="U1170" s="496"/>
      <c r="V1170" s="496"/>
      <c r="W1170" s="496"/>
      <c r="X1170" s="496"/>
      <c r="Y1170" s="496"/>
      <c r="Z1170" s="496"/>
      <c r="AA1170" s="496"/>
      <c r="AB1170" s="496"/>
      <c r="AC1170" s="496"/>
      <c r="AD1170" s="496"/>
      <c r="AE1170" s="496"/>
      <c r="AF1170" s="496"/>
      <c r="AG1170" s="496"/>
      <c r="AH1170" s="496"/>
    </row>
    <row r="1171" spans="1:34" s="15" customFormat="1" ht="14.1" customHeight="1">
      <c r="A1171" s="427"/>
      <c r="B1171" s="489" t="s">
        <v>13642</v>
      </c>
      <c r="C1171" s="465"/>
      <c r="D1171" s="428" t="s">
        <v>13643</v>
      </c>
      <c r="F1171" s="495">
        <f t="shared" si="38"/>
        <v>136.6558</v>
      </c>
      <c r="G1171" s="495">
        <v>136.6558</v>
      </c>
      <c r="H1171" s="495">
        <v>136.41399999999999</v>
      </c>
      <c r="I1171" s="495">
        <v>135.8972</v>
      </c>
      <c r="J1171" s="495">
        <v>135.01820000000001</v>
      </c>
      <c r="K1171" s="495">
        <v>134.41079999999999</v>
      </c>
      <c r="L1171" s="495">
        <v>124.9217</v>
      </c>
      <c r="M1171" s="495">
        <v>124.9217</v>
      </c>
      <c r="N1171" s="495">
        <v>124.9217</v>
      </c>
      <c r="O1171" s="508"/>
      <c r="P1171" s="495">
        <v>135.01820000000001</v>
      </c>
      <c r="Q1171" s="495">
        <v>124.9217</v>
      </c>
      <c r="R1171" s="495">
        <v>81.8827</v>
      </c>
      <c r="S1171" s="495">
        <v>79.972200000000001</v>
      </c>
      <c r="T1171" s="495">
        <v>78.136600000000001</v>
      </c>
      <c r="U1171" s="509"/>
      <c r="V1171" s="509"/>
      <c r="W1171" s="509"/>
      <c r="X1171" s="509"/>
      <c r="Y1171" s="509"/>
      <c r="Z1171" s="509"/>
      <c r="AA1171" s="509"/>
      <c r="AB1171" s="509"/>
      <c r="AC1171" s="509"/>
      <c r="AD1171" s="509"/>
      <c r="AE1171" s="509"/>
      <c r="AF1171" s="509"/>
      <c r="AG1171" s="509"/>
      <c r="AH1171" s="509"/>
    </row>
    <row r="1172" spans="1:34" s="501" customFormat="1" ht="14.1" customHeight="1">
      <c r="A1172" s="427"/>
      <c r="B1172" s="489" t="s">
        <v>13644</v>
      </c>
      <c r="C1172" s="465"/>
      <c r="D1172" s="428" t="s">
        <v>13645</v>
      </c>
      <c r="E1172" s="15"/>
      <c r="F1172" s="495">
        <f t="shared" si="38"/>
        <v>378.71359999999999</v>
      </c>
      <c r="G1172" s="495">
        <v>378.71359999999999</v>
      </c>
      <c r="H1172" s="495">
        <v>369.67590000000001</v>
      </c>
      <c r="I1172" s="495">
        <v>348.42500000000001</v>
      </c>
      <c r="J1172" s="495">
        <v>209.1969</v>
      </c>
      <c r="K1172" s="495">
        <v>215.59909999999999</v>
      </c>
      <c r="L1172" s="495">
        <v>194.8631</v>
      </c>
      <c r="M1172" s="495">
        <v>198.98750000000001</v>
      </c>
      <c r="N1172" s="495">
        <v>203.93559999999999</v>
      </c>
      <c r="O1172" s="508"/>
      <c r="P1172" s="495">
        <v>209.1969</v>
      </c>
      <c r="Q1172" s="495">
        <v>203.93559999999999</v>
      </c>
      <c r="R1172" s="495">
        <v>102.9913</v>
      </c>
      <c r="S1172" s="495">
        <v>345.54649999999998</v>
      </c>
      <c r="T1172" s="495">
        <v>440.37920000000003</v>
      </c>
      <c r="U1172" s="500"/>
      <c r="V1172" s="500"/>
      <c r="W1172" s="500"/>
      <c r="X1172" s="500"/>
      <c r="Y1172" s="500"/>
      <c r="Z1172" s="500"/>
      <c r="AA1172" s="500"/>
      <c r="AB1172" s="500"/>
      <c r="AC1172" s="500"/>
      <c r="AD1172" s="500"/>
      <c r="AE1172" s="500"/>
      <c r="AF1172" s="500"/>
      <c r="AG1172" s="500"/>
      <c r="AH1172" s="500"/>
    </row>
    <row r="1173" spans="1:34" s="501" customFormat="1" ht="14.1" customHeight="1">
      <c r="A1173" s="427"/>
      <c r="B1173" s="489" t="s">
        <v>13646</v>
      </c>
      <c r="C1173" s="465"/>
      <c r="D1173" s="428" t="s">
        <v>13647</v>
      </c>
      <c r="E1173" s="15"/>
      <c r="F1173" s="495">
        <f t="shared" si="38"/>
        <v>370.87360000000001</v>
      </c>
      <c r="G1173" s="495">
        <v>370.87360000000001</v>
      </c>
      <c r="H1173" s="495">
        <v>361.2063</v>
      </c>
      <c r="I1173" s="495">
        <v>339.28210000000001</v>
      </c>
      <c r="J1173" s="495">
        <v>199.3279</v>
      </c>
      <c r="K1173" s="495">
        <v>207.465</v>
      </c>
      <c r="L1173" s="495">
        <v>187.87039999999999</v>
      </c>
      <c r="M1173" s="495">
        <v>195.34469999999999</v>
      </c>
      <c r="N1173" s="495">
        <v>200.2364</v>
      </c>
      <c r="O1173" s="508"/>
      <c r="P1173" s="495">
        <v>199.3279</v>
      </c>
      <c r="Q1173" s="495">
        <v>200.2364</v>
      </c>
      <c r="R1173" s="495">
        <v>96.451400000000007</v>
      </c>
      <c r="S1173" s="495">
        <v>338.072</v>
      </c>
      <c r="T1173" s="495">
        <v>433.81259999999997</v>
      </c>
      <c r="U1173" s="500"/>
      <c r="V1173" s="500"/>
      <c r="W1173" s="500"/>
      <c r="X1173" s="500"/>
      <c r="Y1173" s="500"/>
      <c r="Z1173" s="500"/>
      <c r="AA1173" s="500"/>
      <c r="AB1173" s="500"/>
      <c r="AC1173" s="500"/>
      <c r="AD1173" s="500"/>
      <c r="AE1173" s="500"/>
      <c r="AF1173" s="500"/>
      <c r="AG1173" s="500"/>
      <c r="AH1173" s="500"/>
    </row>
    <row r="1174" spans="1:34" s="501" customFormat="1" ht="14.1" customHeight="1">
      <c r="A1174" s="427"/>
      <c r="B1174" s="489" t="s">
        <v>13648</v>
      </c>
      <c r="C1174" s="465"/>
      <c r="D1174" s="428" t="s">
        <v>13649</v>
      </c>
      <c r="E1174" s="15"/>
      <c r="F1174" s="495">
        <f t="shared" si="38"/>
        <v>94.173599999999993</v>
      </c>
      <c r="G1174" s="495">
        <v>94.173599999999993</v>
      </c>
      <c r="H1174" s="495">
        <v>92.777000000000001</v>
      </c>
      <c r="I1174" s="495">
        <v>94.321100000000001</v>
      </c>
      <c r="J1174" s="495">
        <v>87.854399999999998</v>
      </c>
      <c r="K1174" s="495">
        <v>94.600200000000001</v>
      </c>
      <c r="L1174" s="495">
        <v>77.430899999999994</v>
      </c>
      <c r="M1174" s="495">
        <v>78.186599999999999</v>
      </c>
      <c r="N1174" s="495">
        <v>77.728499999999997</v>
      </c>
      <c r="O1174" s="508"/>
      <c r="P1174" s="495">
        <v>87.854399999999998</v>
      </c>
      <c r="Q1174" s="495">
        <v>77.728499999999997</v>
      </c>
      <c r="R1174" s="495">
        <v>21.101199999999999</v>
      </c>
      <c r="S1174" s="495">
        <v>97.426100000000005</v>
      </c>
      <c r="T1174" s="495">
        <v>91.883799999999994</v>
      </c>
      <c r="U1174" s="500"/>
      <c r="V1174" s="500"/>
      <c r="W1174" s="500"/>
      <c r="X1174" s="500"/>
      <c r="Y1174" s="500"/>
      <c r="Z1174" s="500"/>
      <c r="AA1174" s="500"/>
      <c r="AB1174" s="500"/>
      <c r="AC1174" s="500"/>
      <c r="AD1174" s="500"/>
      <c r="AE1174" s="500"/>
      <c r="AF1174" s="500"/>
      <c r="AG1174" s="500"/>
      <c r="AH1174" s="500"/>
    </row>
    <row r="1175" spans="1:34" s="501" customFormat="1" ht="14.1" customHeight="1">
      <c r="A1175" s="427"/>
      <c r="B1175" s="489" t="s">
        <v>13650</v>
      </c>
      <c r="C1175" s="465"/>
      <c r="D1175" s="510" t="s">
        <v>13651</v>
      </c>
      <c r="E1175" s="491"/>
      <c r="F1175" s="492">
        <f t="shared" si="38"/>
        <v>4967.9089999999997</v>
      </c>
      <c r="G1175" s="492">
        <v>4967.9089999999997</v>
      </c>
      <c r="H1175" s="492">
        <v>2731.0479999999998</v>
      </c>
      <c r="I1175" s="492">
        <v>14669.111000000001</v>
      </c>
      <c r="J1175" s="492">
        <v>1963.787</v>
      </c>
      <c r="K1175" s="492">
        <v>941.78899999999999</v>
      </c>
      <c r="L1175" s="492">
        <v>636.55600000000004</v>
      </c>
      <c r="M1175" s="492">
        <v>952.85199999999998</v>
      </c>
      <c r="N1175" s="493">
        <v>13664.691999999999</v>
      </c>
      <c r="O1175" s="511"/>
      <c r="P1175" s="492">
        <v>1963.787</v>
      </c>
      <c r="Q1175" s="492">
        <v>13664.691999999999</v>
      </c>
      <c r="R1175" s="492">
        <v>6221.9269999999997</v>
      </c>
      <c r="S1175" s="492">
        <v>3469.7049999999999</v>
      </c>
      <c r="T1175" s="492">
        <v>3092.9090000000001</v>
      </c>
      <c r="U1175" s="512"/>
      <c r="V1175" s="512"/>
      <c r="W1175" s="512"/>
      <c r="X1175" s="512"/>
      <c r="Y1175" s="512"/>
      <c r="Z1175" s="512"/>
      <c r="AA1175" s="512"/>
      <c r="AB1175" s="512"/>
      <c r="AC1175" s="512"/>
      <c r="AD1175" s="512"/>
      <c r="AE1175" s="512"/>
      <c r="AF1175" s="512"/>
      <c r="AG1175" s="512"/>
      <c r="AH1175" s="512"/>
    </row>
    <row r="1176" spans="1:34" s="501" customFormat="1" ht="14.1" customHeight="1">
      <c r="A1176" s="427"/>
      <c r="B1176" s="489" t="s">
        <v>13652</v>
      </c>
      <c r="C1176" s="465"/>
      <c r="D1176" s="510" t="s">
        <v>13653</v>
      </c>
      <c r="E1176" s="491"/>
      <c r="F1176" s="492">
        <f t="shared" si="38"/>
        <v>26286.837</v>
      </c>
      <c r="G1176" s="492">
        <v>26286.837</v>
      </c>
      <c r="H1176" s="492">
        <v>26277.578000000001</v>
      </c>
      <c r="I1176" s="492">
        <v>13269.156999999999</v>
      </c>
      <c r="J1176" s="492">
        <v>14267.954</v>
      </c>
      <c r="K1176" s="492">
        <v>19969.366000000002</v>
      </c>
      <c r="L1176" s="492">
        <v>22065.524000000001</v>
      </c>
      <c r="M1176" s="492">
        <v>23931.725999999999</v>
      </c>
      <c r="N1176" s="493">
        <v>11708.397999999999</v>
      </c>
      <c r="O1176" s="511"/>
      <c r="P1176" s="492">
        <v>14267.954</v>
      </c>
      <c r="Q1176" s="492">
        <v>11708.397999999999</v>
      </c>
      <c r="R1176" s="492">
        <v>26000</v>
      </c>
      <c r="S1176" s="492">
        <v>19000</v>
      </c>
      <c r="T1176" s="492">
        <v>26500</v>
      </c>
      <c r="U1176" s="512"/>
      <c r="V1176" s="512"/>
      <c r="W1176" s="512"/>
      <c r="X1176" s="512"/>
      <c r="Y1176" s="512"/>
      <c r="Z1176" s="512"/>
      <c r="AA1176" s="512"/>
      <c r="AB1176" s="512"/>
      <c r="AC1176" s="512"/>
      <c r="AD1176" s="512"/>
      <c r="AE1176" s="512"/>
      <c r="AF1176" s="512"/>
      <c r="AG1176" s="512"/>
      <c r="AH1176" s="512"/>
    </row>
    <row r="1177" spans="1:34" s="501" customFormat="1" ht="14.1" customHeight="1">
      <c r="A1177" s="427"/>
      <c r="B1177" s="489" t="s">
        <v>13654</v>
      </c>
      <c r="C1177" s="465"/>
      <c r="D1177" s="510" t="s">
        <v>13655</v>
      </c>
      <c r="E1177" s="491"/>
      <c r="F1177" s="492">
        <f t="shared" si="38"/>
        <v>10300.602000000001</v>
      </c>
      <c r="G1177" s="492">
        <v>10300.602000000001</v>
      </c>
      <c r="H1177" s="492">
        <v>10331.866</v>
      </c>
      <c r="I1177" s="492">
        <v>10362.885</v>
      </c>
      <c r="J1177" s="492">
        <v>388.36099999999999</v>
      </c>
      <c r="K1177" s="492">
        <v>418.745</v>
      </c>
      <c r="L1177" s="492">
        <v>498.839</v>
      </c>
      <c r="M1177" s="492">
        <v>150</v>
      </c>
      <c r="N1177" s="493">
        <v>150</v>
      </c>
      <c r="O1177" s="511"/>
      <c r="P1177" s="492">
        <v>388.36099999999999</v>
      </c>
      <c r="Q1177" s="492">
        <v>150</v>
      </c>
      <c r="R1177" s="492">
        <v>200</v>
      </c>
      <c r="S1177" s="492">
        <v>0</v>
      </c>
      <c r="T1177" s="492">
        <v>0</v>
      </c>
      <c r="U1177" s="512"/>
      <c r="V1177" s="512"/>
      <c r="W1177" s="512"/>
      <c r="X1177" s="512"/>
      <c r="Y1177" s="512"/>
      <c r="Z1177" s="512"/>
      <c r="AA1177" s="512"/>
      <c r="AB1177" s="512"/>
      <c r="AC1177" s="512"/>
      <c r="AD1177" s="512"/>
      <c r="AE1177" s="512"/>
      <c r="AF1177" s="512"/>
      <c r="AG1177" s="512"/>
      <c r="AH1177" s="512"/>
    </row>
    <row r="1178" spans="1:34" s="501" customFormat="1" ht="14.1" customHeight="1">
      <c r="A1178" s="427"/>
      <c r="B1178" s="489" t="s">
        <v>13656</v>
      </c>
      <c r="C1178" s="465"/>
      <c r="D1178" s="510" t="s">
        <v>13657</v>
      </c>
      <c r="E1178" s="491"/>
      <c r="F1178" s="492">
        <f t="shared" si="38"/>
        <v>238.92500000000001</v>
      </c>
      <c r="G1178" s="492">
        <v>238.92500000000001</v>
      </c>
      <c r="H1178" s="492">
        <v>242.62299999999999</v>
      </c>
      <c r="I1178" s="492">
        <v>246.2834</v>
      </c>
      <c r="J1178" s="492">
        <v>214.70670000000001</v>
      </c>
      <c r="K1178" s="492">
        <v>521.7115</v>
      </c>
      <c r="L1178" s="492">
        <v>5727.4129000000003</v>
      </c>
      <c r="M1178" s="492">
        <v>5730.7325000000001</v>
      </c>
      <c r="N1178" s="493">
        <v>5711.5275000000001</v>
      </c>
      <c r="O1178" s="508"/>
      <c r="P1178" s="492">
        <v>214.70670000000001</v>
      </c>
      <c r="Q1178" s="492">
        <v>5711.5275000000001</v>
      </c>
      <c r="R1178" s="492">
        <v>30000</v>
      </c>
      <c r="S1178" s="492">
        <v>0</v>
      </c>
      <c r="T1178" s="492">
        <v>0</v>
      </c>
      <c r="U1178" s="500"/>
      <c r="V1178" s="500"/>
      <c r="W1178" s="500"/>
      <c r="X1178" s="500"/>
      <c r="Y1178" s="500"/>
      <c r="Z1178" s="500"/>
      <c r="AA1178" s="500"/>
      <c r="AB1178" s="500"/>
      <c r="AC1178" s="500"/>
      <c r="AD1178" s="500"/>
      <c r="AE1178" s="500"/>
      <c r="AF1178" s="500"/>
      <c r="AG1178" s="500"/>
      <c r="AH1178" s="500"/>
    </row>
    <row r="1179" spans="1:34" s="501" customFormat="1" ht="14.1" customHeight="1">
      <c r="A1179" s="427"/>
      <c r="B1179" s="489" t="s">
        <v>13658</v>
      </c>
      <c r="C1179" s="465"/>
      <c r="D1179" s="510" t="s">
        <v>13659</v>
      </c>
      <c r="E1179" s="491"/>
      <c r="F1179" s="492">
        <f>G1179</f>
        <v>449.8621</v>
      </c>
      <c r="G1179" s="492">
        <v>449.8621</v>
      </c>
      <c r="H1179" s="492">
        <v>503.38810000000001</v>
      </c>
      <c r="I1179" s="492">
        <v>556.49810000000002</v>
      </c>
      <c r="J1179" s="492">
        <v>549.76850000000002</v>
      </c>
      <c r="K1179" s="492">
        <v>595.56169999999997</v>
      </c>
      <c r="L1179" s="492">
        <v>642.14700000000005</v>
      </c>
      <c r="M1179" s="492">
        <v>690.70510000000002</v>
      </c>
      <c r="N1179" s="493">
        <v>736.23950000000002</v>
      </c>
      <c r="O1179" s="508"/>
      <c r="P1179" s="492">
        <v>549.76850000000002</v>
      </c>
      <c r="Q1179" s="492">
        <v>736.23950000000002</v>
      </c>
      <c r="R1179" s="492">
        <v>0</v>
      </c>
      <c r="S1179" s="492">
        <v>0</v>
      </c>
      <c r="T1179" s="492">
        <v>1125.4222</v>
      </c>
      <c r="U1179" s="500"/>
      <c r="V1179" s="500"/>
      <c r="W1179" s="500"/>
      <c r="X1179" s="500"/>
      <c r="Y1179" s="500"/>
      <c r="Z1179" s="500"/>
      <c r="AA1179" s="500"/>
      <c r="AB1179" s="500"/>
      <c r="AC1179" s="500"/>
      <c r="AD1179" s="500"/>
      <c r="AE1179" s="500"/>
      <c r="AF1179" s="500"/>
      <c r="AG1179" s="500"/>
      <c r="AH1179" s="500"/>
    </row>
    <row r="1180" spans="1:34" s="501" customFormat="1" ht="14.1" customHeight="1">
      <c r="A1180" s="427"/>
      <c r="B1180" s="489" t="s">
        <v>13660</v>
      </c>
      <c r="C1180" s="465"/>
      <c r="D1180" s="510" t="s">
        <v>13661</v>
      </c>
      <c r="E1180" s="491"/>
      <c r="F1180" s="492">
        <f>G1180</f>
        <v>2252.3742999999999</v>
      </c>
      <c r="G1180" s="492">
        <v>2252.3742999999999</v>
      </c>
      <c r="H1180" s="492">
        <v>2925.366</v>
      </c>
      <c r="I1180" s="492">
        <v>1939.4111</v>
      </c>
      <c r="J1180" s="492">
        <v>2897.7253000000001</v>
      </c>
      <c r="K1180" s="492">
        <v>277.9794</v>
      </c>
      <c r="L1180" s="492">
        <v>473.029</v>
      </c>
      <c r="M1180" s="492">
        <v>267.21300000000002</v>
      </c>
      <c r="N1180" s="493">
        <v>770.63199999999995</v>
      </c>
      <c r="O1180" s="508"/>
      <c r="P1180" s="492">
        <v>2897.7253000000001</v>
      </c>
      <c r="Q1180" s="492">
        <v>770.63199999999995</v>
      </c>
      <c r="R1180" s="492">
        <v>1405.4149</v>
      </c>
      <c r="S1180" s="492">
        <v>458.685</v>
      </c>
      <c r="T1180" s="492">
        <v>1718.6869999999999</v>
      </c>
      <c r="U1180" s="500"/>
      <c r="V1180" s="500"/>
      <c r="W1180" s="500"/>
      <c r="X1180" s="500"/>
      <c r="Y1180" s="500"/>
      <c r="Z1180" s="500"/>
      <c r="AA1180" s="500"/>
      <c r="AB1180" s="500"/>
      <c r="AC1180" s="500"/>
      <c r="AD1180" s="500"/>
      <c r="AE1180" s="500"/>
      <c r="AF1180" s="500"/>
      <c r="AG1180" s="500"/>
      <c r="AH1180" s="500"/>
    </row>
    <row r="1181" spans="1:34" s="501" customFormat="1" ht="14.1" customHeight="1">
      <c r="A1181" s="427"/>
      <c r="B1181" s="489" t="s">
        <v>13662</v>
      </c>
      <c r="C1181" s="465"/>
      <c r="D1181" s="510" t="s">
        <v>13663</v>
      </c>
      <c r="E1181" s="491"/>
      <c r="F1181" s="492">
        <f>G1181</f>
        <v>260.74149999999997</v>
      </c>
      <c r="G1181" s="492">
        <v>260.74149999999997</v>
      </c>
      <c r="H1181" s="492">
        <v>254.70670000000001</v>
      </c>
      <c r="I1181" s="492">
        <v>108.67400000000001</v>
      </c>
      <c r="J1181" s="492">
        <v>242.64349999999999</v>
      </c>
      <c r="K1181" s="492">
        <v>258.8528</v>
      </c>
      <c r="L1181" s="492">
        <v>252.67349999999999</v>
      </c>
      <c r="M1181" s="492">
        <v>246.49639999999999</v>
      </c>
      <c r="N1181" s="493">
        <v>81.213099999999997</v>
      </c>
      <c r="O1181" s="508"/>
      <c r="P1181" s="492">
        <v>242.64349999999999</v>
      </c>
      <c r="Q1181" s="492">
        <v>81.213099999999997</v>
      </c>
      <c r="R1181" s="492">
        <v>126.87090000000001</v>
      </c>
      <c r="S1181" s="492">
        <v>271.39350000000002</v>
      </c>
      <c r="T1181" s="492">
        <v>195.33320000000001</v>
      </c>
      <c r="U1181" s="500"/>
      <c r="V1181" s="500"/>
      <c r="W1181" s="500"/>
      <c r="X1181" s="500"/>
      <c r="Y1181" s="500"/>
      <c r="Z1181" s="500"/>
      <c r="AA1181" s="500"/>
      <c r="AB1181" s="500"/>
      <c r="AC1181" s="500"/>
      <c r="AD1181" s="500"/>
      <c r="AE1181" s="500"/>
      <c r="AF1181" s="500"/>
      <c r="AG1181" s="500"/>
      <c r="AH1181" s="500"/>
    </row>
    <row r="1182" spans="1:34" s="15" customFormat="1" ht="14.1" customHeight="1">
      <c r="A1182" s="427"/>
      <c r="F1182" s="464"/>
      <c r="H1182" s="464"/>
      <c r="I1182" s="464"/>
      <c r="J1182" s="464"/>
      <c r="K1182" s="464"/>
      <c r="L1182" s="464"/>
      <c r="M1182" s="464"/>
      <c r="N1182" s="464"/>
    </row>
    <row r="1183" spans="1:34" s="15" customFormat="1" ht="14.1" customHeight="1">
      <c r="A1183" s="427"/>
      <c r="F1183" s="464"/>
      <c r="G1183" s="513"/>
      <c r="H1183" s="464"/>
      <c r="I1183" s="464"/>
      <c r="J1183" s="464"/>
      <c r="K1183" s="464"/>
      <c r="L1183" s="464"/>
      <c r="M1183" s="464"/>
      <c r="N1183" s="464"/>
      <c r="P1183" s="507"/>
    </row>
    <row r="1184" spans="1:34" s="15" customFormat="1" ht="14.1" customHeight="1">
      <c r="A1184" s="427"/>
      <c r="B1184" s="465"/>
      <c r="C1184" s="465"/>
      <c r="D1184" s="484" t="s">
        <v>13664</v>
      </c>
      <c r="E1184" s="485"/>
      <c r="F1184" s="486" t="s">
        <v>13586</v>
      </c>
      <c r="G1184" s="487" t="e">
        <v>#NAME?</v>
      </c>
      <c r="H1184" s="486" t="s">
        <v>13575</v>
      </c>
      <c r="I1184" s="486" t="s">
        <v>13576</v>
      </c>
      <c r="J1184" s="486" t="s">
        <v>13577</v>
      </c>
      <c r="K1184" s="486" t="s">
        <v>13578</v>
      </c>
      <c r="L1184" s="486" t="s">
        <v>13579</v>
      </c>
      <c r="M1184" s="486" t="s">
        <v>13580</v>
      </c>
      <c r="N1184" s="486" t="s">
        <v>13581</v>
      </c>
      <c r="O1184" s="488"/>
      <c r="P1184" s="487" t="e">
        <v>#NAME?</v>
      </c>
      <c r="Q1184" s="486" t="s">
        <v>13587</v>
      </c>
      <c r="R1184" s="486" t="s">
        <v>13588</v>
      </c>
      <c r="S1184" s="486" t="s">
        <v>13589</v>
      </c>
      <c r="T1184" s="486" t="s">
        <v>13590</v>
      </c>
      <c r="U1184" s="488"/>
      <c r="V1184" s="488"/>
      <c r="W1184" s="488"/>
      <c r="X1184" s="488"/>
      <c r="Y1184" s="488"/>
      <c r="Z1184" s="488"/>
      <c r="AA1184" s="488"/>
      <c r="AB1184" s="488"/>
      <c r="AC1184" s="488"/>
      <c r="AD1184" s="488"/>
      <c r="AE1184" s="488"/>
      <c r="AF1184" s="488"/>
      <c r="AG1184" s="488"/>
      <c r="AH1184" s="488"/>
    </row>
    <row r="1185" spans="1:34" s="15" customFormat="1" ht="14.1" customHeight="1">
      <c r="A1185" s="427"/>
      <c r="B1185" s="489" t="s">
        <v>13665</v>
      </c>
      <c r="C1185" s="489" t="s">
        <v>13666</v>
      </c>
      <c r="D1185" s="428" t="s">
        <v>13611</v>
      </c>
      <c r="F1185" s="495" t="str">
        <f ca="1">IF(ISNUMBER(_xll.BDP(D1132, C1185,"EQY_CONSOLIDATED="&amp;E1145)),_xll.BDP(D1132, C1185,"EQY_CONSOLIDATED="&amp;E1145), "-")</f>
        <v>-</v>
      </c>
      <c r="G1185" s="495">
        <v>1024.2014999999999</v>
      </c>
      <c r="H1185" s="495">
        <v>2383.3199</v>
      </c>
      <c r="I1185" s="495">
        <v>18069.796200000001</v>
      </c>
      <c r="J1185" s="495">
        <v>-1156.7656999999999</v>
      </c>
      <c r="K1185" s="495">
        <v>-618.87909999999999</v>
      </c>
      <c r="L1185" s="495">
        <v>-577.62570000000005</v>
      </c>
      <c r="M1185" s="495">
        <v>-681.97879999999998</v>
      </c>
      <c r="N1185" s="495">
        <v>-6128.0808999999999</v>
      </c>
      <c r="O1185" s="508"/>
      <c r="P1185" s="495">
        <v>-3035.2492999999999</v>
      </c>
      <c r="Q1185" s="495">
        <v>-10199.8886</v>
      </c>
      <c r="R1185" s="495">
        <v>-25503.468400000002</v>
      </c>
      <c r="S1185" s="495">
        <v>-8091.3131999999996</v>
      </c>
      <c r="T1185" s="495">
        <v>-6937.9813999999997</v>
      </c>
      <c r="U1185" s="496"/>
      <c r="V1185" s="496"/>
      <c r="W1185" s="496"/>
      <c r="X1185" s="496"/>
      <c r="Y1185" s="496"/>
      <c r="Z1185" s="496"/>
      <c r="AA1185" s="496"/>
      <c r="AB1185" s="496"/>
      <c r="AC1185" s="496"/>
      <c r="AD1185" s="496"/>
      <c r="AE1185" s="496"/>
      <c r="AF1185" s="496"/>
      <c r="AG1185" s="496"/>
      <c r="AH1185" s="496"/>
    </row>
    <row r="1186" spans="1:34" s="15" customFormat="1" ht="14.1" customHeight="1">
      <c r="A1186" s="427"/>
      <c r="B1186" s="489" t="s">
        <v>13667</v>
      </c>
      <c r="C1186" s="489" t="s">
        <v>13668</v>
      </c>
      <c r="D1186" s="490" t="s">
        <v>13669</v>
      </c>
      <c r="E1186" s="491"/>
      <c r="F1186" s="492" t="str">
        <f ca="1">IF(ISNUMBER(_xll.BDP(D1132, C1186,"EQY_CONSOLIDATED="&amp;E1145)),_xll.BDP(D1132, C1186,"EQY_CONSOLIDATED="&amp;E1145), "-")</f>
        <v>-</v>
      </c>
      <c r="G1186" s="492">
        <v>157.10400000000001</v>
      </c>
      <c r="H1186" s="492">
        <v>159.619</v>
      </c>
      <c r="I1186" s="492">
        <v>162.38499999999999</v>
      </c>
      <c r="J1186" s="492">
        <v>161.54900000000001</v>
      </c>
      <c r="K1186" s="492">
        <v>142.61000000000001</v>
      </c>
      <c r="L1186" s="492">
        <v>68.034999999999997</v>
      </c>
      <c r="M1186" s="492">
        <v>57.021999999999998</v>
      </c>
      <c r="N1186" s="493">
        <v>63.741999999999997</v>
      </c>
      <c r="O1186" s="514"/>
      <c r="P1186" s="492">
        <v>429.21600000000001</v>
      </c>
      <c r="Q1186" s="492">
        <v>314.09899999999999</v>
      </c>
      <c r="R1186" s="492">
        <v>171.57400000000001</v>
      </c>
      <c r="S1186" s="492">
        <v>250.32400000000001</v>
      </c>
      <c r="T1186" s="492">
        <v>192.47200000000001</v>
      </c>
      <c r="U1186" s="496"/>
      <c r="V1186" s="496"/>
      <c r="W1186" s="496"/>
      <c r="X1186" s="496"/>
      <c r="Y1186" s="496"/>
      <c r="Z1186" s="496"/>
      <c r="AA1186" s="496"/>
      <c r="AB1186" s="496"/>
      <c r="AC1186" s="496"/>
      <c r="AD1186" s="496"/>
      <c r="AE1186" s="496"/>
      <c r="AF1186" s="496"/>
      <c r="AG1186" s="496"/>
      <c r="AH1186" s="496"/>
    </row>
    <row r="1187" spans="1:34" s="15" customFormat="1" ht="14.1" customHeight="1">
      <c r="A1187" s="427"/>
      <c r="B1187" s="489" t="s">
        <v>13670</v>
      </c>
      <c r="C1187" s="489" t="s">
        <v>13671</v>
      </c>
      <c r="D1187" s="428" t="s">
        <v>13672</v>
      </c>
      <c r="F1187" s="495" t="str">
        <f ca="1">IF(ISNUMBER(_xll.BDP(D1132, C1187,"EQY_CONSOLIDATED="&amp;E1145)),_xll.BDP(D1132, C1187,"EQY_CONSOLIDATED="&amp;E1145), "-")</f>
        <v>-</v>
      </c>
      <c r="G1187" s="495">
        <v>16.902000000000001</v>
      </c>
      <c r="H1187" s="495">
        <v>2156.4096</v>
      </c>
      <c r="I1187" s="495">
        <v>13221.836600000001</v>
      </c>
      <c r="J1187" s="495">
        <v>-1590.819</v>
      </c>
      <c r="K1187" s="495">
        <v>3347.6264000000001</v>
      </c>
      <c r="L1187" s="495">
        <v>-2376.2087000000001</v>
      </c>
      <c r="M1187" s="495">
        <v>-669.83320000000003</v>
      </c>
      <c r="N1187" s="495">
        <v>10300.941199999999</v>
      </c>
      <c r="O1187" s="508"/>
      <c r="P1187" s="495">
        <v>-1289.2344000000001</v>
      </c>
      <c r="Q1187" s="495">
        <v>17161.766500000002</v>
      </c>
      <c r="R1187" s="495">
        <v>-19866.3521</v>
      </c>
      <c r="S1187" s="495">
        <v>-5804.299</v>
      </c>
      <c r="T1187" s="495">
        <v>-6082.9432999999999</v>
      </c>
      <c r="U1187" s="496"/>
      <c r="V1187" s="496"/>
      <c r="W1187" s="496"/>
      <c r="X1187" s="496"/>
      <c r="Y1187" s="496"/>
      <c r="Z1187" s="496"/>
      <c r="AA1187" s="496"/>
      <c r="AB1187" s="496"/>
      <c r="AC1187" s="496"/>
      <c r="AD1187" s="496"/>
      <c r="AE1187" s="496"/>
      <c r="AF1187" s="496"/>
      <c r="AG1187" s="496"/>
      <c r="AH1187" s="496"/>
    </row>
    <row r="1188" spans="1:34" s="15" customFormat="1" ht="14.1" customHeight="1">
      <c r="A1188" s="427"/>
      <c r="B1188" s="489" t="s">
        <v>13673</v>
      </c>
      <c r="C1188" s="489" t="s">
        <v>13674</v>
      </c>
      <c r="D1188" s="428" t="s">
        <v>13675</v>
      </c>
      <c r="F1188" s="495" t="str">
        <f ca="1">IF(ISNUMBER(_xll.BDP(D1132, C1188,"EQY_CONSOLIDATED="&amp;E1145)),_xll.BDP(D1132, C1188,"EQY_CONSOLIDATED="&amp;E1145), "-")</f>
        <v>-</v>
      </c>
      <c r="G1188" s="495">
        <v>3384.2265000000002</v>
      </c>
      <c r="H1188" s="495">
        <v>-20.2971</v>
      </c>
      <c r="I1188" s="495">
        <v>186.51519999999999</v>
      </c>
      <c r="J1188" s="495">
        <v>-2678.46</v>
      </c>
      <c r="K1188" s="495">
        <v>-128.64359999999999</v>
      </c>
      <c r="L1188" s="495">
        <v>-237.6087</v>
      </c>
      <c r="M1188" s="495">
        <v>-607.63409999999999</v>
      </c>
      <c r="N1188" s="495">
        <v>-1206.8698999999999</v>
      </c>
      <c r="O1188" s="508"/>
      <c r="P1188" s="495">
        <v>-3652.3463999999999</v>
      </c>
      <c r="Q1188" s="495">
        <v>-3506.6617999999999</v>
      </c>
      <c r="R1188" s="495">
        <v>-17004.3734</v>
      </c>
      <c r="S1188" s="495">
        <v>-7411.2389000000003</v>
      </c>
      <c r="T1188" s="495">
        <v>-1915.5027</v>
      </c>
      <c r="U1188" s="496"/>
      <c r="V1188" s="496"/>
      <c r="W1188" s="496"/>
      <c r="X1188" s="496"/>
      <c r="Y1188" s="496"/>
      <c r="Z1188" s="496"/>
      <c r="AA1188" s="496"/>
      <c r="AB1188" s="496"/>
      <c r="AC1188" s="496"/>
      <c r="AD1188" s="496"/>
      <c r="AE1188" s="496"/>
      <c r="AF1188" s="496"/>
      <c r="AG1188" s="496"/>
      <c r="AH1188" s="496"/>
    </row>
    <row r="1189" spans="1:34" s="15" customFormat="1" ht="14.1" customHeight="1">
      <c r="A1189" s="427"/>
      <c r="B1189" s="489" t="s">
        <v>13676</v>
      </c>
      <c r="C1189" s="489" t="s">
        <v>13677</v>
      </c>
      <c r="D1189" s="428" t="s">
        <v>13678</v>
      </c>
      <c r="F1189" s="495" t="str">
        <f ca="1">IF(ISNUMBER(_xll.BDP(D1132, C1189,"EQY_CONSOLIDATED="&amp;E1145)),_xll.BDP(D1132, C1189,"EQY_CONSOLIDATED="&amp;E1145), "-")</f>
        <v>-</v>
      </c>
      <c r="G1189" s="495" t="s">
        <v>398</v>
      </c>
      <c r="H1189" s="495">
        <v>-37.346200000000003</v>
      </c>
      <c r="I1189" s="495">
        <v>-27.1752</v>
      </c>
      <c r="J1189" s="495">
        <v>-0.72819999999999996</v>
      </c>
      <c r="K1189" s="495">
        <v>-3.2277999999999998</v>
      </c>
      <c r="L1189" s="495">
        <v>-516.86940000000004</v>
      </c>
      <c r="M1189" s="495">
        <v>-50.51</v>
      </c>
      <c r="N1189" s="495">
        <v>0</v>
      </c>
      <c r="O1189" s="508"/>
      <c r="P1189" s="495">
        <v>-571.33540000000005</v>
      </c>
      <c r="Q1189" s="495">
        <v>-0.97809999999999997</v>
      </c>
      <c r="R1189" s="495">
        <v>-61.353099999999998</v>
      </c>
      <c r="S1189" s="495">
        <v>-52.648299999999999</v>
      </c>
      <c r="T1189" s="495">
        <v>-1904.8395</v>
      </c>
      <c r="U1189" s="496"/>
      <c r="V1189" s="496"/>
      <c r="W1189" s="496"/>
      <c r="X1189" s="496"/>
      <c r="Y1189" s="496"/>
      <c r="Z1189" s="496"/>
      <c r="AA1189" s="496"/>
      <c r="AB1189" s="496"/>
      <c r="AC1189" s="496"/>
      <c r="AD1189" s="496"/>
      <c r="AE1189" s="496"/>
      <c r="AF1189" s="496"/>
      <c r="AG1189" s="496"/>
      <c r="AH1189" s="496"/>
    </row>
    <row r="1190" spans="1:34" s="15" customFormat="1" ht="14.1" customHeight="1">
      <c r="A1190" s="427"/>
      <c r="B1190" s="489" t="s">
        <v>13679</v>
      </c>
      <c r="C1190" s="489" t="s">
        <v>13680</v>
      </c>
      <c r="D1190" s="428" t="s">
        <v>13681</v>
      </c>
      <c r="F1190" s="495" t="str">
        <f ca="1">IF(ISNUMBER(_xll.BDP(D1132, C1190,"EQY_CONSOLIDATED="&amp;E1145)),_xll.BDP(D1132, C1190,"EQY_CONSOLIDATED="&amp;E1145), "-")</f>
        <v>-</v>
      </c>
      <c r="G1190" s="495">
        <v>-1424.1967999999999</v>
      </c>
      <c r="H1190" s="495">
        <v>-12554.7155</v>
      </c>
      <c r="I1190" s="495">
        <v>11651.125700000001</v>
      </c>
      <c r="J1190" s="495">
        <v>3712.1323000000002</v>
      </c>
      <c r="K1190" s="495">
        <v>492.93020000000001</v>
      </c>
      <c r="L1190" s="495">
        <v>55.619599999999998</v>
      </c>
      <c r="M1190" s="495">
        <v>-12157.265600000001</v>
      </c>
      <c r="N1190" s="495">
        <v>-2622.6794</v>
      </c>
      <c r="O1190" s="508"/>
      <c r="P1190" s="495">
        <v>-7896.5834000000004</v>
      </c>
      <c r="Q1190" s="495">
        <v>8859.4082999999991</v>
      </c>
      <c r="R1190" s="495">
        <v>-11285.9566</v>
      </c>
      <c r="S1190" s="495">
        <v>7790.5662000000002</v>
      </c>
      <c r="T1190" s="495">
        <v>-45.860599999999998</v>
      </c>
      <c r="U1190" s="496"/>
      <c r="V1190" s="496"/>
      <c r="W1190" s="496"/>
      <c r="X1190" s="496"/>
      <c r="Y1190" s="496"/>
      <c r="Z1190" s="496"/>
      <c r="AA1190" s="496"/>
      <c r="AB1190" s="496"/>
      <c r="AC1190" s="496"/>
      <c r="AD1190" s="496"/>
      <c r="AE1190" s="496"/>
      <c r="AF1190" s="496"/>
      <c r="AG1190" s="496"/>
      <c r="AH1190" s="496"/>
    </row>
    <row r="1191" spans="1:34" s="516" customFormat="1" ht="14.1" customHeight="1">
      <c r="A1191" s="427"/>
      <c r="B1191" s="489" t="s">
        <v>13682</v>
      </c>
      <c r="C1191" s="489" t="s">
        <v>13683</v>
      </c>
      <c r="D1191" s="428" t="s">
        <v>13684</v>
      </c>
      <c r="E1191" s="15"/>
      <c r="F1191" s="495" t="str">
        <f ca="1">IF(ISNUMBER(_xll.BDP(D1132, C1191,"EQY_CONSOLIDATED="&amp;E1145)),_xll.BDP(D1132, C1191,"EQY_CONSOLIDATED="&amp;E1145), "-")</f>
        <v>-</v>
      </c>
      <c r="G1191" s="495">
        <v>276.83120000000002</v>
      </c>
      <c r="H1191" s="495">
        <v>636.94960000000003</v>
      </c>
      <c r="I1191" s="495">
        <v>867.68370000000004</v>
      </c>
      <c r="J1191" s="495">
        <v>-11.675700000000001</v>
      </c>
      <c r="K1191" s="495">
        <v>-59.053400000000003</v>
      </c>
      <c r="L1191" s="495">
        <v>-134.3064</v>
      </c>
      <c r="M1191" s="495">
        <v>53.059199999999997</v>
      </c>
      <c r="N1191" s="495">
        <v>12671.615599999999</v>
      </c>
      <c r="O1191" s="508"/>
      <c r="P1191" s="495">
        <v>-151.97620000000001</v>
      </c>
      <c r="Q1191" s="495">
        <v>2090.0185999999999</v>
      </c>
      <c r="R1191" s="495">
        <v>31042.552100000001</v>
      </c>
      <c r="S1191" s="495">
        <v>-2.5316000000000001</v>
      </c>
      <c r="T1191" s="495">
        <v>-1649.8635999999999</v>
      </c>
      <c r="U1191" s="515"/>
      <c r="V1191" s="515"/>
      <c r="W1191" s="515"/>
      <c r="X1191" s="515"/>
      <c r="Y1191" s="515"/>
      <c r="Z1191" s="515"/>
      <c r="AA1191" s="515"/>
      <c r="AB1191" s="515"/>
      <c r="AC1191" s="515"/>
      <c r="AD1191" s="515"/>
      <c r="AE1191" s="515"/>
      <c r="AF1191" s="515"/>
      <c r="AG1191" s="515"/>
      <c r="AH1191" s="515"/>
    </row>
    <row r="1192" spans="1:34" s="516" customFormat="1" ht="14.1" customHeight="1">
      <c r="A1192" s="427"/>
      <c r="B1192" s="489" t="s">
        <v>13685</v>
      </c>
      <c r="C1192" s="489" t="s">
        <v>13686</v>
      </c>
      <c r="D1192" s="428" t="s">
        <v>13687</v>
      </c>
      <c r="E1192" s="15"/>
      <c r="F1192" s="495" t="str">
        <f ca="1">IF(ISNUMBER(_xll.BDP(D1132, C1192,"EQY_CONSOLIDATED="&amp;E1145)),_xll.BDP(D1132, C1192,"EQY_CONSOLIDATED="&amp;E1145), "-")</f>
        <v>-</v>
      </c>
      <c r="G1192" s="495">
        <v>2236.8607999999999</v>
      </c>
      <c r="H1192" s="495">
        <v>-11938.063</v>
      </c>
      <c r="I1192" s="495">
        <v>12705.3246</v>
      </c>
      <c r="J1192" s="495">
        <v>1021.9967</v>
      </c>
      <c r="K1192" s="495">
        <v>305.23320000000001</v>
      </c>
      <c r="L1192" s="495">
        <v>-316.29539999999997</v>
      </c>
      <c r="M1192" s="495">
        <v>-12711.8405</v>
      </c>
      <c r="N1192" s="495">
        <v>8842.0663000000004</v>
      </c>
      <c r="O1192" s="508"/>
      <c r="P1192" s="495">
        <v>-11700.9061</v>
      </c>
      <c r="Q1192" s="495">
        <v>7442.7651999999998</v>
      </c>
      <c r="R1192" s="495">
        <v>2752.2221</v>
      </c>
      <c r="S1192" s="495">
        <v>376.79570000000001</v>
      </c>
      <c r="T1192" s="495">
        <v>-3611.2269000000001</v>
      </c>
      <c r="U1192" s="515"/>
      <c r="V1192" s="515"/>
      <c r="W1192" s="515"/>
      <c r="X1192" s="515"/>
      <c r="Y1192" s="515"/>
      <c r="Z1192" s="515"/>
      <c r="AA1192" s="515"/>
      <c r="AB1192" s="515"/>
      <c r="AC1192" s="515"/>
      <c r="AD1192" s="515"/>
      <c r="AE1192" s="515"/>
      <c r="AF1192" s="515"/>
      <c r="AG1192" s="515"/>
      <c r="AH1192" s="515"/>
    </row>
    <row r="1193" spans="1:34" s="516" customFormat="1" ht="14.1" customHeight="1">
      <c r="A1193" s="427"/>
      <c r="B1193" s="489" t="s">
        <v>13688</v>
      </c>
      <c r="C1193" s="489" t="s">
        <v>13689</v>
      </c>
      <c r="D1193" s="428" t="s">
        <v>13690</v>
      </c>
      <c r="E1193" s="15"/>
      <c r="F1193" s="495" t="str">
        <f ca="1">IF(ISNUMBER(_xll.BDP(D1132, C1193,"EQY_CONSOLIDATED="&amp;E1145)),_xll.BDP(D1132, C1193,"EQY_CONSOLIDATED="&amp;E1145), "-")</f>
        <v>-</v>
      </c>
      <c r="G1193" s="495" t="s">
        <v>398</v>
      </c>
      <c r="H1193" s="495">
        <v>-57.643300000000004</v>
      </c>
      <c r="I1193" s="495">
        <v>159.34</v>
      </c>
      <c r="J1193" s="495">
        <v>-2679.1880999999998</v>
      </c>
      <c r="K1193" s="495">
        <v>-131.8715</v>
      </c>
      <c r="L1193" s="495">
        <v>-754.47810000000004</v>
      </c>
      <c r="M1193" s="495">
        <v>-658.14409999999998</v>
      </c>
      <c r="N1193" s="495">
        <v>-1206.8698999999999</v>
      </c>
      <c r="O1193" s="508"/>
      <c r="P1193" s="495">
        <v>-4223.6818000000003</v>
      </c>
      <c r="Q1193" s="495">
        <v>-3507.6399000000001</v>
      </c>
      <c r="R1193" s="495">
        <v>-17065.726500000001</v>
      </c>
      <c r="S1193" s="495">
        <v>-7463.8872000000001</v>
      </c>
      <c r="T1193" s="495">
        <v>-3820.3422</v>
      </c>
      <c r="U1193" s="515"/>
      <c r="V1193" s="515"/>
      <c r="W1193" s="515"/>
      <c r="X1193" s="515"/>
      <c r="Y1193" s="515"/>
      <c r="Z1193" s="515"/>
      <c r="AA1193" s="515"/>
      <c r="AB1193" s="515"/>
      <c r="AC1193" s="515"/>
      <c r="AD1193" s="515"/>
      <c r="AE1193" s="515"/>
      <c r="AF1193" s="515"/>
      <c r="AG1193" s="515"/>
      <c r="AH1193" s="515"/>
    </row>
    <row r="1194" spans="1:34" s="15" customFormat="1" ht="14.1" customHeight="1">
      <c r="A1194" s="427"/>
      <c r="B1194" s="489" t="s">
        <v>13691</v>
      </c>
      <c r="C1194" s="489" t="s">
        <v>13692</v>
      </c>
      <c r="D1194" s="428" t="s">
        <v>13693</v>
      </c>
      <c r="F1194" s="495" t="str">
        <f ca="1">IF(ISNUMBER(_xll.BDP(D1132, C1194,"EQY_CONSOLIDATED="&amp;E1145)),_xll.BDP(D1132, C1194,"EQY_CONSOLIDATED="&amp;E1145), "-")</f>
        <v>-</v>
      </c>
      <c r="G1194" s="495" t="s">
        <v>398</v>
      </c>
      <c r="H1194" s="495">
        <v>-0.4234</v>
      </c>
      <c r="I1194" s="495">
        <v>1.1725000000000001</v>
      </c>
      <c r="J1194" s="495">
        <v>-19.887899999999998</v>
      </c>
      <c r="K1194" s="495">
        <v>-0.98109999999999997</v>
      </c>
      <c r="L1194" s="495">
        <v>-6.0396000000000001</v>
      </c>
      <c r="M1194" s="495">
        <v>-5.2685000000000004</v>
      </c>
      <c r="N1194" s="495">
        <v>-10.814</v>
      </c>
      <c r="O1194" s="508"/>
      <c r="P1194" s="495">
        <v>-33.019399999999997</v>
      </c>
      <c r="Q1194" s="495">
        <v>-40.255800000000001</v>
      </c>
      <c r="R1194" s="495">
        <v>-211.03479999999999</v>
      </c>
      <c r="S1194" s="495">
        <v>-94.022800000000004</v>
      </c>
      <c r="T1194" s="495">
        <v>-54.997500000000002</v>
      </c>
      <c r="U1194" s="500"/>
      <c r="V1194" s="500"/>
      <c r="W1194" s="500"/>
      <c r="X1194" s="500"/>
      <c r="Y1194" s="500"/>
      <c r="Z1194" s="500"/>
      <c r="AA1194" s="500"/>
      <c r="AB1194" s="500"/>
      <c r="AC1194" s="500"/>
      <c r="AD1194" s="500"/>
      <c r="AE1194" s="500"/>
      <c r="AF1194" s="500"/>
      <c r="AG1194" s="500"/>
      <c r="AH1194" s="500"/>
    </row>
    <row r="1195" spans="1:34" s="15" customFormat="1" ht="14.1" customHeight="1">
      <c r="A1195" s="427"/>
      <c r="B1195" s="489" t="s">
        <v>13694</v>
      </c>
      <c r="C1195" s="489" t="s">
        <v>13694</v>
      </c>
      <c r="D1195" s="428" t="s">
        <v>13695</v>
      </c>
      <c r="F1195" s="495" t="str">
        <f ca="1">IF(ISNUMBER(_xll.BDP(D1132, C1195,"EQY_CONSOLIDATED="&amp;E1145)),_xll.BDP(D1132, C1195,"EQY_CONSOLIDATED="&amp;E1145), "-")</f>
        <v>-</v>
      </c>
      <c r="G1195" s="495" t="s">
        <v>398</v>
      </c>
      <c r="H1195" s="495">
        <v>-20.119900000000001</v>
      </c>
      <c r="I1195" s="495">
        <v>-25.7361</v>
      </c>
      <c r="J1195" s="495">
        <v>-32.177100000000003</v>
      </c>
      <c r="K1195" s="495">
        <v>-23.103200000000001</v>
      </c>
      <c r="L1195" s="495">
        <v>-31.427099999999999</v>
      </c>
      <c r="M1195" s="495">
        <v>-25.2254</v>
      </c>
      <c r="N1195" s="495">
        <v>-37.037700000000001</v>
      </c>
      <c r="O1195" s="508"/>
      <c r="P1195" s="495">
        <v>-33.019399999999997</v>
      </c>
      <c r="Q1195" s="495">
        <v>-40.255800000000001</v>
      </c>
      <c r="R1195" s="495">
        <v>-211.03479999999999</v>
      </c>
      <c r="S1195" s="495">
        <v>-94.022800000000004</v>
      </c>
      <c r="T1195" s="495">
        <v>-54.997500000000002</v>
      </c>
      <c r="U1195" s="500"/>
      <c r="V1195" s="500"/>
      <c r="W1195" s="500"/>
      <c r="X1195" s="500"/>
      <c r="Y1195" s="500"/>
      <c r="Z1195" s="500"/>
      <c r="AA1195" s="500"/>
      <c r="AB1195" s="500"/>
      <c r="AC1195" s="500"/>
      <c r="AD1195" s="500"/>
      <c r="AE1195" s="500"/>
      <c r="AF1195" s="500"/>
      <c r="AG1195" s="500"/>
      <c r="AH1195" s="500"/>
    </row>
    <row r="1196" spans="1:34" s="15" customFormat="1" ht="14.1" customHeight="1">
      <c r="A1196" s="427"/>
      <c r="B1196" s="489" t="s">
        <v>13696</v>
      </c>
      <c r="C1196" s="489" t="s">
        <v>13697</v>
      </c>
      <c r="D1196" s="517" t="s">
        <v>13698</v>
      </c>
      <c r="E1196" s="518"/>
      <c r="F1196" s="519" t="str">
        <f ca="1">IF(ISNUMBER(_xll.BDP(D1132, C1196,"EQY_CONSOLIDATED="&amp;E1145)),_xll.BDP(D1132, C1196,"EQY_CONSOLIDATED="&amp;E1145), "-")</f>
        <v>-</v>
      </c>
      <c r="G1196" s="519">
        <v>24.764600000000002</v>
      </c>
      <c r="H1196" s="519">
        <v>-0.14910000000000001</v>
      </c>
      <c r="I1196" s="519">
        <v>1.3725000000000001</v>
      </c>
      <c r="J1196" s="519">
        <v>-19.8825</v>
      </c>
      <c r="K1196" s="519">
        <v>-0.95709999999999995</v>
      </c>
      <c r="L1196" s="519">
        <v>-1.9020999999999999</v>
      </c>
      <c r="M1196" s="519">
        <v>-4.8640999999999996</v>
      </c>
      <c r="N1196" s="520">
        <v>-10.814</v>
      </c>
      <c r="O1196" s="521"/>
      <c r="P1196" s="519">
        <v>-28.552900000000001</v>
      </c>
      <c r="Q1196" s="519">
        <v>-40.244599999999998</v>
      </c>
      <c r="R1196" s="520">
        <v>-210.27610000000001</v>
      </c>
      <c r="S1196" s="520">
        <v>-93.3596</v>
      </c>
      <c r="T1196" s="520">
        <v>-27.575500000000002</v>
      </c>
    </row>
    <row r="1197" spans="1:34" s="15" customFormat="1" ht="14.1" customHeight="1">
      <c r="A1197" s="522"/>
    </row>
    <row r="1198" spans="1:34" s="15" customFormat="1" ht="14.1" customHeight="1" thickBot="1">
      <c r="A1198" s="522"/>
    </row>
    <row r="1199" spans="1:34" s="15" customFormat="1" ht="14.1" customHeight="1" thickBot="1">
      <c r="A1199" s="522">
        <f>A1132+1</f>
        <v>18</v>
      </c>
      <c r="C1199" s="15">
        <f>C1132+1</f>
        <v>18</v>
      </c>
      <c r="D1199" s="459" t="str">
        <f ca="1">OFFSET(Company!$C$9,BB_Financials!A1199-1,0)</f>
        <v/>
      </c>
      <c r="E1199" s="460" t="e">
        <f ca="1">_xll.BDP(D1199, "NAME")</f>
        <v>#NAME?</v>
      </c>
    </row>
    <row r="1200" spans="1:34" s="15" customFormat="1" ht="14.1" customHeight="1">
      <c r="A1200" s="427"/>
    </row>
    <row r="1201" spans="1:34" s="15" customFormat="1" ht="14.1" customHeight="1">
      <c r="A1201" s="427"/>
      <c r="D1201" s="430"/>
      <c r="E1201" s="428"/>
    </row>
    <row r="1202" spans="1:34" s="428" customFormat="1" ht="14.1" customHeight="1">
      <c r="A1202" s="429"/>
      <c r="E1202" s="461" t="s">
        <v>13413</v>
      </c>
      <c r="F1202" s="461" t="s">
        <v>13562</v>
      </c>
      <c r="G1202" s="461" t="s">
        <v>13563</v>
      </c>
    </row>
    <row r="1203" spans="1:34" s="15" customFormat="1" ht="14.1" customHeight="1">
      <c r="A1203" s="427"/>
      <c r="D1203" s="460" t="s">
        <v>13573</v>
      </c>
      <c r="E1203" s="462">
        <f>F1245+F1246</f>
        <v>1088</v>
      </c>
      <c r="F1203" s="463">
        <f>F1242+F1243</f>
        <v>35907.137000000002</v>
      </c>
      <c r="G1203" s="462">
        <f>F1237</f>
        <v>60434.416499999999</v>
      </c>
    </row>
    <row r="1204" spans="1:34" s="15" customFormat="1" ht="14.1" customHeight="1">
      <c r="A1204" s="427"/>
      <c r="B1204" s="464"/>
      <c r="C1204" s="465"/>
      <c r="D1204" s="460" t="e">
        <f>"Annual: "&amp;P1230</f>
        <v>#NAME?</v>
      </c>
      <c r="E1204" s="462">
        <f>P1245+P1246</f>
        <v>1048.3420000000001</v>
      </c>
      <c r="F1204" s="463">
        <f>P1242+P1243</f>
        <v>21589.79</v>
      </c>
      <c r="G1204" s="462">
        <f>P1237</f>
        <v>46578.4375</v>
      </c>
    </row>
    <row r="1205" spans="1:34" s="15" customFormat="1" ht="14.1" customHeight="1">
      <c r="A1205" s="427"/>
      <c r="B1205" s="464"/>
      <c r="C1205" s="465"/>
      <c r="E1205" s="466"/>
    </row>
    <row r="1206" spans="1:34" s="15" customFormat="1" ht="14.1" customHeight="1">
      <c r="A1206" s="427"/>
      <c r="B1206" s="464"/>
      <c r="C1206" s="465"/>
      <c r="D1206" s="428"/>
      <c r="E1206" s="461" t="s">
        <v>13564</v>
      </c>
      <c r="F1206" s="461" t="s">
        <v>13565</v>
      </c>
      <c r="G1206" s="461" t="s">
        <v>13566</v>
      </c>
      <c r="H1206" s="461" t="s">
        <v>13567</v>
      </c>
    </row>
    <row r="1207" spans="1:34" s="15" customFormat="1" ht="14.1" customHeight="1">
      <c r="A1207" s="427"/>
      <c r="B1207" s="464"/>
      <c r="C1207" s="465"/>
      <c r="D1207" s="460" t="s">
        <v>13574</v>
      </c>
      <c r="E1207" s="462" t="str">
        <f ca="1">F1216</f>
        <v>-</v>
      </c>
      <c r="F1207" s="462" t="str">
        <f ca="1">F1219</f>
        <v>-</v>
      </c>
      <c r="G1207" s="462" t="str">
        <f ca="1">F1223</f>
        <v>-</v>
      </c>
      <c r="H1207" s="462" t="str">
        <f ca="1">F1222</f>
        <v>-</v>
      </c>
    </row>
    <row r="1208" spans="1:34" s="15" customFormat="1" ht="14.1" customHeight="1">
      <c r="A1208" s="427"/>
      <c r="B1208" s="464"/>
      <c r="C1208" s="465"/>
      <c r="D1208" s="460" t="e">
        <f>"Annual: "&amp;P1215</f>
        <v>#NAME?</v>
      </c>
      <c r="E1208" s="462">
        <f>P1216</f>
        <v>42215.823499999999</v>
      </c>
      <c r="F1208" s="462">
        <f>P1219</f>
        <v>10276.9645</v>
      </c>
      <c r="G1208" s="462">
        <f>P1223</f>
        <v>12338.9805</v>
      </c>
      <c r="H1208" s="462">
        <f>P1222</f>
        <v>6461.9004999999997</v>
      </c>
    </row>
    <row r="1209" spans="1:34" s="15" customFormat="1" ht="14.1" customHeight="1">
      <c r="A1209" s="427"/>
      <c r="B1209" s="464"/>
      <c r="C1209" s="465"/>
      <c r="E1209" s="464" t="b">
        <f ca="1">F1223=G1223+H1223+I1223+J1223</f>
        <v>0</v>
      </c>
    </row>
    <row r="1210" spans="1:34" s="15" customFormat="1" ht="14.1" customHeight="1">
      <c r="A1210" s="427"/>
      <c r="B1210" s="464"/>
      <c r="C1210" s="465"/>
      <c r="E1210" s="464" t="e">
        <f ca="1">_xll.BDP(D1199,"EQY_RECENT_QT_END")</f>
        <v>#NAME?</v>
      </c>
      <c r="F1210" s="430"/>
      <c r="G1210" s="430"/>
      <c r="H1210" s="430"/>
      <c r="I1210" s="430"/>
      <c r="J1210" s="430"/>
      <c r="K1210" s="430"/>
      <c r="L1210" s="430"/>
      <c r="M1210" s="430"/>
      <c r="N1210" s="430"/>
      <c r="O1210" s="430"/>
      <c r="P1210" s="430"/>
    </row>
    <row r="1211" spans="1:34" s="25" customFormat="1" ht="14.1" customHeight="1">
      <c r="A1211" s="429"/>
      <c r="D1211" s="428" t="s">
        <v>13573</v>
      </c>
      <c r="E1211" s="467" t="e">
        <f>G1215</f>
        <v>#NAME?</v>
      </c>
      <c r="F1211" s="468" t="e">
        <v>#NAME?</v>
      </c>
      <c r="G1211" s="469" t="s">
        <v>13575</v>
      </c>
      <c r="H1211" s="469" t="s">
        <v>13576</v>
      </c>
      <c r="I1211" s="469" t="s">
        <v>13577</v>
      </c>
      <c r="J1211" s="469" t="s">
        <v>13578</v>
      </c>
      <c r="K1211" s="469" t="s">
        <v>13579</v>
      </c>
      <c r="L1211" s="469" t="s">
        <v>13580</v>
      </c>
      <c r="M1211" s="469" t="s">
        <v>13581</v>
      </c>
      <c r="N1211" s="15"/>
      <c r="P1211" s="470"/>
    </row>
    <row r="1212" spans="1:34" s="25" customFormat="1" ht="14.1" customHeight="1">
      <c r="A1212" s="429"/>
      <c r="B1212" s="471"/>
      <c r="C1212" s="471"/>
      <c r="D1212" s="428" t="s">
        <v>13582</v>
      </c>
      <c r="E1212" s="472" t="str">
        <f>IF(ISNUMBER(F1212),"N","Y")</f>
        <v>N</v>
      </c>
      <c r="F1212" s="473">
        <v>13560.5934</v>
      </c>
      <c r="G1212" s="474">
        <v>11744.645</v>
      </c>
      <c r="H1212" s="475">
        <v>12587.968999999999</v>
      </c>
      <c r="I1212" s="475">
        <v>11519.0797</v>
      </c>
      <c r="J1212" s="475">
        <v>8831.8883999999998</v>
      </c>
      <c r="K1212" s="475">
        <v>11729.952799999999</v>
      </c>
      <c r="L1212" s="475">
        <v>10134.902599999999</v>
      </c>
      <c r="M1212" s="475">
        <v>11943.115599999999</v>
      </c>
      <c r="N1212" s="476"/>
      <c r="P1212" s="476"/>
    </row>
    <row r="1213" spans="1:34" s="15" customFormat="1" ht="14.1" customHeight="1">
      <c r="A1213" s="429"/>
      <c r="D1213" s="477"/>
      <c r="F1213" s="478"/>
      <c r="G1213" s="478"/>
      <c r="H1213" s="478"/>
      <c r="I1213" s="478"/>
      <c r="J1213" s="478"/>
      <c r="K1213" s="478"/>
      <c r="L1213" s="478"/>
      <c r="M1213" s="478"/>
      <c r="N1213" s="478"/>
      <c r="P1213" s="479"/>
    </row>
    <row r="1214" spans="1:34" s="15" customFormat="1" ht="14.1" customHeight="1">
      <c r="A1214" s="429"/>
      <c r="D1214" s="477"/>
      <c r="F1214" s="478"/>
      <c r="G1214" s="480"/>
      <c r="H1214" s="481"/>
      <c r="I1214" s="481"/>
      <c r="J1214" s="481"/>
      <c r="K1214" s="481"/>
      <c r="L1214" s="481"/>
      <c r="M1214" s="481"/>
      <c r="N1214" s="481"/>
      <c r="P1214" s="482"/>
    </row>
    <row r="1215" spans="1:34" s="15" customFormat="1" ht="14.1" customHeight="1">
      <c r="A1215" s="427"/>
      <c r="B1215" s="483" t="s">
        <v>13583</v>
      </c>
      <c r="C1215" s="483" t="s">
        <v>13584</v>
      </c>
      <c r="D1215" s="484" t="s">
        <v>13585</v>
      </c>
      <c r="E1215" s="485"/>
      <c r="F1215" s="486" t="s">
        <v>13586</v>
      </c>
      <c r="G1215" s="487" t="e">
        <v>#NAME?</v>
      </c>
      <c r="H1215" s="486" t="s">
        <v>13575</v>
      </c>
      <c r="I1215" s="486" t="s">
        <v>13576</v>
      </c>
      <c r="J1215" s="486" t="s">
        <v>13577</v>
      </c>
      <c r="K1215" s="486" t="s">
        <v>13578</v>
      </c>
      <c r="L1215" s="486" t="s">
        <v>13579</v>
      </c>
      <c r="M1215" s="486" t="s">
        <v>13580</v>
      </c>
      <c r="N1215" s="486" t="s">
        <v>13581</v>
      </c>
      <c r="O1215" s="488"/>
      <c r="P1215" s="487" t="e">
        <v>#NAME?</v>
      </c>
      <c r="Q1215" s="486" t="s">
        <v>13587</v>
      </c>
      <c r="R1215" s="486" t="s">
        <v>13588</v>
      </c>
      <c r="S1215" s="486" t="s">
        <v>13589</v>
      </c>
      <c r="T1215" s="486" t="s">
        <v>13590</v>
      </c>
      <c r="U1215" s="488"/>
      <c r="V1215" s="488"/>
      <c r="W1215" s="488"/>
      <c r="X1215" s="488"/>
      <c r="Y1215" s="488"/>
      <c r="Z1215" s="488"/>
      <c r="AA1215" s="488"/>
      <c r="AB1215" s="488"/>
      <c r="AC1215" s="488"/>
      <c r="AD1215" s="488"/>
      <c r="AE1215" s="488"/>
      <c r="AF1215" s="488"/>
      <c r="AG1215" s="488"/>
      <c r="AH1215" s="488"/>
    </row>
    <row r="1216" spans="1:34" s="15" customFormat="1" ht="14.1" customHeight="1">
      <c r="A1216" s="427"/>
      <c r="B1216" s="489" t="s">
        <v>13591</v>
      </c>
      <c r="C1216" s="489" t="s">
        <v>13592</v>
      </c>
      <c r="D1216" s="490" t="s">
        <v>13593</v>
      </c>
      <c r="E1216" s="491"/>
      <c r="F1216" s="492" t="str">
        <f ca="1">IF(ISNUMBER(_xll.BDP(D1199, C1216,"EQY_CONSOLIDATED="&amp;E1212)),_xll.BDP(D1199, C1216,"EQY_CONSOLIDATED="&amp;E1212), "-")</f>
        <v>-</v>
      </c>
      <c r="G1216" s="492">
        <v>13560.5934</v>
      </c>
      <c r="H1216" s="492">
        <v>11744.645</v>
      </c>
      <c r="I1216" s="492">
        <v>12587.968999999999</v>
      </c>
      <c r="J1216" s="492">
        <v>11519.0797</v>
      </c>
      <c r="K1216" s="492">
        <v>8831.8883999999998</v>
      </c>
      <c r="L1216" s="492">
        <v>11729.952799999999</v>
      </c>
      <c r="M1216" s="492">
        <v>10134.902599999999</v>
      </c>
      <c r="N1216" s="493">
        <v>11943.115599999999</v>
      </c>
      <c r="O1216" s="494"/>
      <c r="P1216" s="495">
        <v>42215.823499999999</v>
      </c>
      <c r="Q1216" s="495">
        <v>37541.896500000003</v>
      </c>
      <c r="R1216" s="495">
        <v>27301.974200000001</v>
      </c>
      <c r="S1216" s="495">
        <v>27544.247100000001</v>
      </c>
      <c r="T1216" s="495">
        <v>30503.897700000001</v>
      </c>
      <c r="U1216" s="496"/>
      <c r="V1216" s="496"/>
      <c r="W1216" s="496"/>
      <c r="X1216" s="496"/>
      <c r="Y1216" s="496"/>
      <c r="Z1216" s="496"/>
      <c r="AA1216" s="496"/>
      <c r="AB1216" s="496"/>
      <c r="AC1216" s="496"/>
      <c r="AD1216" s="496"/>
      <c r="AE1216" s="496"/>
      <c r="AF1216" s="496"/>
      <c r="AG1216" s="496"/>
      <c r="AH1216" s="496"/>
    </row>
    <row r="1217" spans="1:34" s="501" customFormat="1" ht="14.1" customHeight="1">
      <c r="A1217" s="427"/>
      <c r="B1217" s="489" t="s">
        <v>13594</v>
      </c>
      <c r="C1217" s="489" t="s">
        <v>13595</v>
      </c>
      <c r="D1217" s="428" t="s">
        <v>13596</v>
      </c>
      <c r="E1217" s="15"/>
      <c r="F1217" s="495" t="str">
        <f ca="1">IF(ISNUMBER(_xll.BDP(D1199, C1217,"EQY_CONSOLIDATED="&amp;E1212)),_xll.BDP(D1199, C1217,"EQY_CONSOLIDATED="&amp;E1212), "-")</f>
        <v>-</v>
      </c>
      <c r="G1217" s="495" t="s">
        <v>398</v>
      </c>
      <c r="H1217" s="495" t="s">
        <v>398</v>
      </c>
      <c r="I1217" s="495" t="s">
        <v>398</v>
      </c>
      <c r="J1217" s="495" t="s">
        <v>398</v>
      </c>
      <c r="K1217" s="495" t="s">
        <v>398</v>
      </c>
      <c r="L1217" s="495" t="s">
        <v>398</v>
      </c>
      <c r="M1217" s="495" t="s">
        <v>398</v>
      </c>
      <c r="N1217" s="495" t="s">
        <v>398</v>
      </c>
      <c r="O1217" s="497"/>
      <c r="P1217" s="498" t="s">
        <v>398</v>
      </c>
      <c r="Q1217" s="498" t="s">
        <v>398</v>
      </c>
      <c r="R1217" s="499" t="s">
        <v>398</v>
      </c>
      <c r="S1217" s="499" t="s">
        <v>398</v>
      </c>
      <c r="T1217" s="499" t="s">
        <v>398</v>
      </c>
      <c r="U1217" s="500"/>
      <c r="V1217" s="500"/>
      <c r="W1217" s="500"/>
      <c r="X1217" s="500"/>
      <c r="Y1217" s="500"/>
      <c r="Z1217" s="500"/>
      <c r="AA1217" s="500"/>
      <c r="AB1217" s="500"/>
      <c r="AC1217" s="500"/>
      <c r="AD1217" s="500"/>
      <c r="AE1217" s="500"/>
      <c r="AF1217" s="500"/>
      <c r="AG1217" s="500"/>
      <c r="AH1217" s="500"/>
    </row>
    <row r="1218" spans="1:34" s="15" customFormat="1" ht="14.1" customHeight="1">
      <c r="A1218" s="427"/>
      <c r="B1218" s="489" t="s">
        <v>13597</v>
      </c>
      <c r="C1218" s="489" t="s">
        <v>13598</v>
      </c>
      <c r="D1218" s="428" t="s">
        <v>13599</v>
      </c>
      <c r="F1218" s="495" t="str">
        <f ca="1">IF(ISNUMBER(_xll.BDP(D1199, C1218,"EQY_CONSOLIDATED="&amp;E1212)),_xll.BDP(D1199, C1218,"EQY_CONSOLIDATED="&amp;E1212), "-")</f>
        <v>-</v>
      </c>
      <c r="G1218" s="495">
        <v>7433.098</v>
      </c>
      <c r="H1218" s="495">
        <v>8359.7749999999996</v>
      </c>
      <c r="I1218" s="495">
        <v>9396.7880000000005</v>
      </c>
      <c r="J1218" s="495">
        <v>7747.4939999999997</v>
      </c>
      <c r="K1218" s="495">
        <v>7041.5339999999997</v>
      </c>
      <c r="L1218" s="495">
        <v>9487.1630000000005</v>
      </c>
      <c r="M1218" s="495">
        <v>7662.6679999999997</v>
      </c>
      <c r="N1218" s="495">
        <v>8367.6949999999997</v>
      </c>
      <c r="O1218" s="502"/>
      <c r="P1218" s="495">
        <v>31938.859</v>
      </c>
      <c r="Q1218" s="495">
        <v>29916.788</v>
      </c>
      <c r="R1218" s="495">
        <v>22986.583999999999</v>
      </c>
      <c r="S1218" s="495">
        <v>22461.471000000001</v>
      </c>
      <c r="T1218" s="495">
        <v>25881.11</v>
      </c>
      <c r="U1218" s="500"/>
      <c r="V1218" s="500"/>
      <c r="W1218" s="500"/>
      <c r="X1218" s="500"/>
      <c r="Y1218" s="500"/>
      <c r="Z1218" s="500"/>
      <c r="AA1218" s="500"/>
      <c r="AB1218" s="500"/>
      <c r="AC1218" s="500"/>
      <c r="AD1218" s="500"/>
      <c r="AE1218" s="500"/>
      <c r="AF1218" s="500"/>
      <c r="AG1218" s="500"/>
      <c r="AH1218" s="500"/>
    </row>
    <row r="1219" spans="1:34" s="15" customFormat="1" ht="14.1" customHeight="1">
      <c r="A1219" s="427"/>
      <c r="B1219" s="489" t="s">
        <v>13600</v>
      </c>
      <c r="C1219" s="489" t="s">
        <v>13601</v>
      </c>
      <c r="D1219" s="490" t="s">
        <v>13602</v>
      </c>
      <c r="E1219" s="491"/>
      <c r="F1219" s="492" t="str">
        <f ca="1">IF(ISNUMBER(_xll.BDP(D1199, C1219,"EQY_CONSOLIDATED="&amp;E1212)),_xll.BDP(D1199, C1219,"EQY_CONSOLIDATED="&amp;E1212), "-")</f>
        <v>-</v>
      </c>
      <c r="G1219" s="492">
        <v>6127.4953999999998</v>
      </c>
      <c r="H1219" s="492">
        <v>3384.87</v>
      </c>
      <c r="I1219" s="492">
        <v>3191.181</v>
      </c>
      <c r="J1219" s="492">
        <v>3771.5857000000001</v>
      </c>
      <c r="K1219" s="492">
        <v>1790.3543999999999</v>
      </c>
      <c r="L1219" s="492">
        <v>2242.7898</v>
      </c>
      <c r="M1219" s="492">
        <v>2472.2345999999998</v>
      </c>
      <c r="N1219" s="493">
        <v>3575.4205999999999</v>
      </c>
      <c r="O1219" s="494"/>
      <c r="P1219" s="492">
        <v>10276.9645</v>
      </c>
      <c r="Q1219" s="492">
        <v>7625.1085000000003</v>
      </c>
      <c r="R1219" s="492">
        <v>4315.3901999999998</v>
      </c>
      <c r="S1219" s="492">
        <v>5082.7761</v>
      </c>
      <c r="T1219" s="492">
        <v>4622.7876999999999</v>
      </c>
      <c r="U1219" s="496"/>
      <c r="V1219" s="496"/>
      <c r="W1219" s="496"/>
      <c r="X1219" s="496"/>
      <c r="Y1219" s="496"/>
      <c r="Z1219" s="496"/>
      <c r="AA1219" s="496"/>
      <c r="AB1219" s="496"/>
      <c r="AC1219" s="496"/>
      <c r="AD1219" s="496"/>
      <c r="AE1219" s="496"/>
      <c r="AF1219" s="496"/>
      <c r="AG1219" s="496"/>
      <c r="AH1219" s="496"/>
    </row>
    <row r="1220" spans="1:34" s="15" customFormat="1" ht="14.1" customHeight="1">
      <c r="A1220" s="427"/>
      <c r="B1220" s="489" t="s">
        <v>13603</v>
      </c>
      <c r="C1220" s="489" t="s">
        <v>13604</v>
      </c>
      <c r="D1220" s="428" t="s">
        <v>13605</v>
      </c>
      <c r="F1220" s="495" t="str">
        <f ca="1">IF(ISNUMBER(_xll.BDP(D1199, C1220,"EQY_CONSOLIDATED="&amp;E1212)),_xll.BDP(D1199, C1220,"EQY_CONSOLIDATED="&amp;E1212), "-")</f>
        <v>-</v>
      </c>
      <c r="G1220" s="495">
        <v>7309.3113999999996</v>
      </c>
      <c r="H1220" s="495">
        <v>5040.7669999999998</v>
      </c>
      <c r="I1220" s="495">
        <v>5274.375</v>
      </c>
      <c r="J1220" s="495">
        <v>1163.0677000000001</v>
      </c>
      <c r="K1220" s="495">
        <v>1075.8214</v>
      </c>
      <c r="L1220" s="495">
        <v>2569.1107999999999</v>
      </c>
      <c r="M1220" s="495">
        <v>2797.8665999999998</v>
      </c>
      <c r="N1220" s="495">
        <v>1501.5027</v>
      </c>
      <c r="O1220" s="494"/>
      <c r="P1220" s="495">
        <v>7605.8684999999996</v>
      </c>
      <c r="Q1220" s="495">
        <v>7341.6835000000001</v>
      </c>
      <c r="R1220" s="495">
        <v>4917.1322</v>
      </c>
      <c r="S1220" s="495">
        <v>4450.4980999999998</v>
      </c>
      <c r="T1220" s="495">
        <v>5805.6656999999996</v>
      </c>
      <c r="U1220" s="496"/>
      <c r="V1220" s="496"/>
      <c r="W1220" s="496"/>
      <c r="X1220" s="496"/>
      <c r="Y1220" s="496"/>
      <c r="Z1220" s="496"/>
      <c r="AA1220" s="496"/>
      <c r="AB1220" s="496"/>
      <c r="AC1220" s="496"/>
      <c r="AD1220" s="496"/>
      <c r="AE1220" s="496"/>
      <c r="AF1220" s="496"/>
      <c r="AG1220" s="496"/>
      <c r="AH1220" s="496"/>
    </row>
    <row r="1221" spans="1:34" s="15" customFormat="1" ht="14.1" customHeight="1">
      <c r="A1221" s="427"/>
      <c r="B1221" s="489" t="s">
        <v>13606</v>
      </c>
      <c r="C1221" s="489" t="s">
        <v>13607</v>
      </c>
      <c r="D1221" s="428" t="s">
        <v>13608</v>
      </c>
      <c r="F1221" s="495" t="str">
        <f ca="1">IF(ISNUMBER(_xll.BDP(D1199, C1221,"EQY_CONSOLIDATED="&amp;E1212)),_xll.BDP(D1199, C1221,"EQY_CONSOLIDATED="&amp;E1212), "-")</f>
        <v>-</v>
      </c>
      <c r="G1221" s="495">
        <v>5133.0474000000004</v>
      </c>
      <c r="H1221" s="495">
        <v>4210.4070000000002</v>
      </c>
      <c r="I1221" s="495">
        <v>4551.607</v>
      </c>
      <c r="J1221" s="495">
        <v>611.04070000000002</v>
      </c>
      <c r="K1221" s="495">
        <v>838.01440000000002</v>
      </c>
      <c r="L1221" s="495">
        <v>2484.5448000000001</v>
      </c>
      <c r="M1221" s="495">
        <v>2528.2986000000001</v>
      </c>
      <c r="N1221" s="495">
        <v>3425.7797</v>
      </c>
      <c r="O1221" s="494"/>
      <c r="P1221" s="495">
        <v>6461.9004999999997</v>
      </c>
      <c r="Q1221" s="495">
        <v>7907.9475000000002</v>
      </c>
      <c r="R1221" s="495">
        <v>3260.7541999999999</v>
      </c>
      <c r="S1221" s="495">
        <v>2632.2730999999999</v>
      </c>
      <c r="T1221" s="495">
        <v>3739.9847</v>
      </c>
      <c r="U1221" s="496"/>
      <c r="V1221" s="496"/>
      <c r="W1221" s="496"/>
      <c r="X1221" s="496"/>
      <c r="Y1221" s="496"/>
      <c r="Z1221" s="496"/>
      <c r="AA1221" s="496"/>
      <c r="AB1221" s="496"/>
      <c r="AC1221" s="496"/>
      <c r="AD1221" s="496"/>
      <c r="AE1221" s="496"/>
      <c r="AF1221" s="496"/>
      <c r="AG1221" s="496"/>
      <c r="AH1221" s="496"/>
    </row>
    <row r="1222" spans="1:34" s="15" customFormat="1" ht="14.1" customHeight="1">
      <c r="A1222" s="427"/>
      <c r="B1222" s="489" t="s">
        <v>13609</v>
      </c>
      <c r="C1222" s="489" t="s">
        <v>13610</v>
      </c>
      <c r="D1222" s="490" t="s">
        <v>13611</v>
      </c>
      <c r="E1222" s="491"/>
      <c r="F1222" s="492" t="str">
        <f ca="1">IF(ISNUMBER(_xll.BDP(D1199, C1222,"EQY_CONSOLIDATED="&amp;E1212)),_xll.BDP(D1199, C1222,"EQY_CONSOLIDATED="&amp;E1212), "-")</f>
        <v>-</v>
      </c>
      <c r="G1222" s="492">
        <v>5133.0474000000004</v>
      </c>
      <c r="H1222" s="492">
        <v>4210.4070000000002</v>
      </c>
      <c r="I1222" s="492">
        <v>4551.607</v>
      </c>
      <c r="J1222" s="492">
        <v>611.04070000000002</v>
      </c>
      <c r="K1222" s="492">
        <v>838.01440000000002</v>
      </c>
      <c r="L1222" s="492">
        <v>2484.5448000000001</v>
      </c>
      <c r="M1222" s="492">
        <v>2528.2986000000001</v>
      </c>
      <c r="N1222" s="493">
        <v>3425.7797</v>
      </c>
      <c r="O1222" s="503"/>
      <c r="P1222" s="492">
        <v>6461.9004999999997</v>
      </c>
      <c r="Q1222" s="492">
        <v>7907.9475000000002</v>
      </c>
      <c r="R1222" s="492">
        <v>3260.7541999999999</v>
      </c>
      <c r="S1222" s="492">
        <v>2632.2730999999999</v>
      </c>
      <c r="T1222" s="492">
        <v>3739.9847</v>
      </c>
      <c r="U1222" s="496"/>
      <c r="V1222" s="496"/>
      <c r="W1222" s="496"/>
      <c r="X1222" s="496"/>
      <c r="Y1222" s="496"/>
      <c r="Z1222" s="496"/>
      <c r="AA1222" s="496"/>
      <c r="AB1222" s="496"/>
      <c r="AC1222" s="496"/>
      <c r="AD1222" s="496"/>
      <c r="AE1222" s="496"/>
      <c r="AF1222" s="496"/>
      <c r="AG1222" s="496"/>
      <c r="AH1222" s="496"/>
    </row>
    <row r="1223" spans="1:34" s="15" customFormat="1" ht="14.1" customHeight="1">
      <c r="A1223" s="427"/>
      <c r="B1223" s="489" t="s">
        <v>13612</v>
      </c>
      <c r="C1223" s="504" t="s">
        <v>13613</v>
      </c>
      <c r="D1223" s="490" t="s">
        <v>13612</v>
      </c>
      <c r="E1223" s="491"/>
      <c r="F1223" s="492" t="str">
        <f ca="1">IF(ISNUMBER(_xll.BDP(D1199, C1223,"EQY_CONSOLIDATED="&amp;E1212)),_xll.BDP(D1199, C1223,"EQY_CONSOLIDATED="&amp;E1212), "-")</f>
        <v>-</v>
      </c>
      <c r="G1223" s="492">
        <v>6509.5843999999997</v>
      </c>
      <c r="H1223" s="492">
        <v>3783.8620000000001</v>
      </c>
      <c r="I1223" s="492">
        <v>3590.598</v>
      </c>
      <c r="J1223" s="492">
        <v>4252.5236999999997</v>
      </c>
      <c r="K1223" s="492">
        <v>2303.5623999999998</v>
      </c>
      <c r="L1223" s="492">
        <v>2767.3247999999999</v>
      </c>
      <c r="M1223" s="492">
        <v>3015.5695999999998</v>
      </c>
      <c r="N1223" s="493">
        <v>4202.1985999999997</v>
      </c>
      <c r="O1223" s="503"/>
      <c r="P1223" s="492">
        <v>12338.9805</v>
      </c>
      <c r="Q1223" s="492">
        <v>9708.1934999999994</v>
      </c>
      <c r="R1223" s="492">
        <v>5994.2322000000004</v>
      </c>
      <c r="S1223" s="492">
        <v>6472.4000999999998</v>
      </c>
      <c r="T1223" s="492">
        <v>6954.7397000000001</v>
      </c>
      <c r="U1223" s="496"/>
      <c r="V1223" s="496"/>
      <c r="W1223" s="496"/>
      <c r="X1223" s="496"/>
      <c r="Y1223" s="496"/>
      <c r="Z1223" s="496"/>
      <c r="AA1223" s="496"/>
      <c r="AB1223" s="496"/>
      <c r="AC1223" s="496"/>
      <c r="AD1223" s="496"/>
      <c r="AE1223" s="496"/>
      <c r="AF1223" s="496"/>
      <c r="AG1223" s="496"/>
      <c r="AH1223" s="496"/>
    </row>
    <row r="1224" spans="1:34" s="15" customFormat="1" ht="14.1" customHeight="1">
      <c r="A1224" s="427"/>
      <c r="B1224" s="489" t="s">
        <v>13614</v>
      </c>
      <c r="C1224" s="489" t="s">
        <v>13615</v>
      </c>
      <c r="D1224" s="428" t="s">
        <v>13616</v>
      </c>
      <c r="F1224" s="495" t="str">
        <f ca="1">IF(ISNUMBER(_xll.BDP(D1199, C1224,"EQY_CONSOLIDATED="&amp;E1212)),_xll.BDP(D1199, C1224,"EQY_CONSOLIDATED="&amp;E1212), "-")</f>
        <v>-</v>
      </c>
      <c r="G1224" s="495">
        <v>257.88619999999997</v>
      </c>
      <c r="H1224" s="495">
        <v>175.59620000000001</v>
      </c>
      <c r="I1224" s="495">
        <v>266.80099999999999</v>
      </c>
      <c r="J1224" s="495">
        <v>44.451500000000003</v>
      </c>
      <c r="K1224" s="495">
        <v>50.928899999999999</v>
      </c>
      <c r="L1224" s="495">
        <v>114.1538</v>
      </c>
      <c r="M1224" s="495">
        <v>149.3081</v>
      </c>
      <c r="N1224" s="495">
        <v>212.9546</v>
      </c>
      <c r="O1224" s="502"/>
      <c r="P1224" s="495">
        <v>359.59280000000001</v>
      </c>
      <c r="Q1224" s="495">
        <v>440.01319999999998</v>
      </c>
      <c r="R1224" s="495">
        <v>153.56200000000001</v>
      </c>
      <c r="S1224" s="495">
        <v>136.8768</v>
      </c>
      <c r="T1224" s="495">
        <v>191.05080000000001</v>
      </c>
      <c r="U1224" s="500"/>
      <c r="V1224" s="500"/>
      <c r="W1224" s="500"/>
      <c r="X1224" s="500"/>
      <c r="Y1224" s="500"/>
      <c r="Z1224" s="500"/>
      <c r="AA1224" s="500"/>
      <c r="AB1224" s="500"/>
      <c r="AC1224" s="500"/>
      <c r="AD1224" s="500"/>
      <c r="AE1224" s="500"/>
      <c r="AF1224" s="500"/>
      <c r="AG1224" s="500"/>
      <c r="AH1224" s="500"/>
    </row>
    <row r="1225" spans="1:34" s="15" customFormat="1" ht="14.1" customHeight="1">
      <c r="A1225" s="427"/>
      <c r="B1225" s="489" t="s">
        <v>13617</v>
      </c>
      <c r="C1225" s="489" t="s">
        <v>13618</v>
      </c>
      <c r="D1225" s="428" t="s">
        <v>13619</v>
      </c>
      <c r="F1225" s="495" t="str">
        <f ca="1">IF(ISNUMBER(_xll.BDP(D1199, C1225,"EQY_CONSOLIDATED="&amp;E1212)),_xll.BDP(D1199, C1225,"EQY_CONSOLIDATED="&amp;E1212), "-")</f>
        <v>-</v>
      </c>
      <c r="G1225" s="495">
        <v>270</v>
      </c>
      <c r="H1225" s="495">
        <v>221</v>
      </c>
      <c r="I1225" s="495">
        <v>239</v>
      </c>
      <c r="J1225" s="495">
        <v>32.375</v>
      </c>
      <c r="K1225" s="495">
        <v>44</v>
      </c>
      <c r="L1225" s="495">
        <v>130</v>
      </c>
      <c r="M1225" s="495">
        <v>130</v>
      </c>
      <c r="N1225" s="495">
        <v>176.1337</v>
      </c>
      <c r="O1225" s="502"/>
      <c r="P1225" s="495">
        <v>337</v>
      </c>
      <c r="Q1225" s="495">
        <v>405</v>
      </c>
      <c r="R1225" s="495">
        <v>167</v>
      </c>
      <c r="S1225" s="495">
        <v>137</v>
      </c>
      <c r="T1225" s="495">
        <v>198</v>
      </c>
      <c r="U1225" s="500"/>
      <c r="V1225" s="500"/>
      <c r="W1225" s="500"/>
      <c r="X1225" s="500"/>
      <c r="Y1225" s="500"/>
      <c r="Z1225" s="500"/>
      <c r="AA1225" s="500"/>
      <c r="AB1225" s="500"/>
      <c r="AC1225" s="500"/>
      <c r="AD1225" s="500"/>
      <c r="AE1225" s="500"/>
      <c r="AF1225" s="500"/>
      <c r="AG1225" s="500"/>
      <c r="AH1225" s="500"/>
    </row>
    <row r="1226" spans="1:34" s="15" customFormat="1" ht="14.1" customHeight="1">
      <c r="A1226" s="427"/>
      <c r="B1226" s="489" t="s">
        <v>13620</v>
      </c>
      <c r="C1226" s="489" t="s">
        <v>13621</v>
      </c>
      <c r="D1226" s="428" t="s">
        <v>13622</v>
      </c>
      <c r="F1226" s="495" t="str">
        <f ca="1">IF(ISNUMBER(_xll.BDP(D1199, C1226,"EQY_CONSOLIDATED="&amp;E1212)),_xll.BDP(D1199, C1226,"EQY_CONSOLIDATED="&amp;E1212), "-")</f>
        <v>-</v>
      </c>
      <c r="G1226" s="495">
        <v>257.88619999999997</v>
      </c>
      <c r="H1226" s="495">
        <v>175.59620000000001</v>
      </c>
      <c r="I1226" s="495">
        <v>266.80099999999999</v>
      </c>
      <c r="J1226" s="495">
        <v>44.451500000000003</v>
      </c>
      <c r="K1226" s="495">
        <v>50.928899999999999</v>
      </c>
      <c r="L1226" s="495">
        <v>114.1538</v>
      </c>
      <c r="M1226" s="495">
        <v>149.3081</v>
      </c>
      <c r="N1226" s="495">
        <v>212.9546</v>
      </c>
      <c r="O1226" s="502"/>
      <c r="P1226" s="495">
        <v>359.59280000000001</v>
      </c>
      <c r="Q1226" s="495">
        <v>440.01319999999998</v>
      </c>
      <c r="R1226" s="495">
        <v>153.56200000000001</v>
      </c>
      <c r="S1226" s="495">
        <v>136.8768</v>
      </c>
      <c r="T1226" s="495">
        <v>191.05080000000001</v>
      </c>
      <c r="U1226" s="500"/>
      <c r="V1226" s="500"/>
      <c r="W1226" s="500"/>
      <c r="X1226" s="500"/>
      <c r="Y1226" s="500"/>
      <c r="Z1226" s="500"/>
      <c r="AA1226" s="500"/>
      <c r="AB1226" s="500"/>
      <c r="AC1226" s="500"/>
      <c r="AD1226" s="500"/>
      <c r="AE1226" s="500"/>
      <c r="AF1226" s="500"/>
      <c r="AG1226" s="500"/>
      <c r="AH1226" s="500"/>
    </row>
    <row r="1227" spans="1:34" s="15" customFormat="1" ht="14.1" customHeight="1">
      <c r="A1227" s="427"/>
      <c r="B1227" s="489" t="s">
        <v>13623</v>
      </c>
      <c r="C1227" s="489" t="s">
        <v>13624</v>
      </c>
      <c r="D1227" s="428" t="s">
        <v>13625</v>
      </c>
      <c r="F1227" s="495" t="str">
        <f ca="1">IF(ISNUMBER(_xll.BDP(D1199, C1227,"EQY_CONSOLIDATED="&amp;E1212)),_xll.BDP(D1199, C1227,"EQY_CONSOLIDATED="&amp;E1212), "-")</f>
        <v>-</v>
      </c>
      <c r="G1227" s="495">
        <v>270</v>
      </c>
      <c r="H1227" s="495">
        <v>221</v>
      </c>
      <c r="I1227" s="495">
        <v>239</v>
      </c>
      <c r="J1227" s="495">
        <v>32.375</v>
      </c>
      <c r="K1227" s="495">
        <v>44</v>
      </c>
      <c r="L1227" s="495">
        <v>130</v>
      </c>
      <c r="M1227" s="495">
        <v>130</v>
      </c>
      <c r="N1227" s="495">
        <v>176.1337</v>
      </c>
      <c r="O1227" s="502"/>
      <c r="P1227" s="495">
        <v>337</v>
      </c>
      <c r="Q1227" s="495">
        <v>405</v>
      </c>
      <c r="R1227" s="495">
        <v>167</v>
      </c>
      <c r="S1227" s="495">
        <v>137</v>
      </c>
      <c r="T1227" s="495">
        <v>198</v>
      </c>
      <c r="U1227" s="500"/>
      <c r="V1227" s="500"/>
      <c r="W1227" s="500"/>
      <c r="X1227" s="500"/>
      <c r="Y1227" s="500"/>
      <c r="Z1227" s="500"/>
      <c r="AA1227" s="500"/>
      <c r="AB1227" s="500"/>
      <c r="AC1227" s="500"/>
      <c r="AD1227" s="500"/>
      <c r="AE1227" s="500"/>
      <c r="AF1227" s="500"/>
      <c r="AG1227" s="500"/>
      <c r="AH1227" s="500"/>
    </row>
    <row r="1228" spans="1:34" s="15" customFormat="1" ht="14.1" customHeight="1">
      <c r="A1228" s="427"/>
      <c r="F1228" s="464"/>
      <c r="G1228" s="464"/>
      <c r="H1228" s="464"/>
      <c r="I1228" s="464"/>
      <c r="J1228" s="464"/>
      <c r="K1228" s="464"/>
      <c r="L1228" s="464"/>
      <c r="M1228" s="464"/>
      <c r="N1228" s="464"/>
    </row>
    <row r="1229" spans="1:34" s="15" customFormat="1" ht="14.1" customHeight="1">
      <c r="A1229" s="427"/>
      <c r="F1229" s="464"/>
      <c r="G1229" s="505"/>
      <c r="H1229" s="506"/>
      <c r="I1229" s="506"/>
      <c r="J1229" s="464"/>
      <c r="K1229" s="464"/>
      <c r="L1229" s="464"/>
      <c r="M1229" s="464"/>
      <c r="N1229" s="464"/>
      <c r="P1229" s="507"/>
    </row>
    <row r="1230" spans="1:34" s="15" customFormat="1" ht="14.1" customHeight="1">
      <c r="A1230" s="427"/>
      <c r="D1230" s="484" t="s">
        <v>13626</v>
      </c>
      <c r="E1230" s="485"/>
      <c r="F1230" s="486" t="s">
        <v>13627</v>
      </c>
      <c r="G1230" s="487" t="e">
        <v>#NAME?</v>
      </c>
      <c r="H1230" s="486" t="s">
        <v>13575</v>
      </c>
      <c r="I1230" s="486" t="s">
        <v>13576</v>
      </c>
      <c r="J1230" s="486" t="s">
        <v>13577</v>
      </c>
      <c r="K1230" s="486" t="s">
        <v>13578</v>
      </c>
      <c r="L1230" s="486" t="s">
        <v>13579</v>
      </c>
      <c r="M1230" s="486" t="s">
        <v>13580</v>
      </c>
      <c r="N1230" s="486" t="s">
        <v>13581</v>
      </c>
      <c r="O1230" s="488"/>
      <c r="P1230" s="487" t="e">
        <v>#NAME?</v>
      </c>
      <c r="Q1230" s="486" t="s">
        <v>13587</v>
      </c>
      <c r="R1230" s="486" t="s">
        <v>13588</v>
      </c>
      <c r="S1230" s="486" t="s">
        <v>13589</v>
      </c>
      <c r="T1230" s="486" t="s">
        <v>13590</v>
      </c>
      <c r="U1230" s="488"/>
      <c r="V1230" s="488"/>
      <c r="W1230" s="488"/>
      <c r="X1230" s="488"/>
      <c r="Y1230" s="488"/>
      <c r="Z1230" s="488"/>
      <c r="AA1230" s="488"/>
      <c r="AB1230" s="488"/>
      <c r="AC1230" s="488"/>
      <c r="AD1230" s="488"/>
      <c r="AE1230" s="488"/>
      <c r="AF1230" s="488"/>
      <c r="AG1230" s="488"/>
      <c r="AH1230" s="488"/>
    </row>
    <row r="1231" spans="1:34" s="15" customFormat="1" ht="14.1" customHeight="1">
      <c r="A1231" s="427"/>
      <c r="B1231" s="489" t="s">
        <v>13628</v>
      </c>
      <c r="D1231" s="428" t="s">
        <v>13629</v>
      </c>
      <c r="F1231" s="495">
        <f>G1231</f>
        <v>42572.754399999998</v>
      </c>
      <c r="G1231" s="495">
        <v>42572.754399999998</v>
      </c>
      <c r="H1231" s="495">
        <v>37510.6005</v>
      </c>
      <c r="I1231" s="495">
        <v>33233.188099999999</v>
      </c>
      <c r="J1231" s="495">
        <v>27391.776399999999</v>
      </c>
      <c r="K1231" s="495">
        <v>25122.247500000001</v>
      </c>
      <c r="L1231" s="495">
        <v>25431.884999999998</v>
      </c>
      <c r="M1231" s="495">
        <v>23668.288400000001</v>
      </c>
      <c r="N1231" s="495">
        <v>20917.069100000001</v>
      </c>
      <c r="O1231" s="508"/>
      <c r="P1231" s="495">
        <v>27391.776399999999</v>
      </c>
      <c r="Q1231" s="495">
        <v>20917.069100000001</v>
      </c>
      <c r="R1231" s="495">
        <v>14666.7709</v>
      </c>
      <c r="S1231" s="495">
        <v>13882.3734</v>
      </c>
      <c r="T1231" s="495">
        <v>12275.1232</v>
      </c>
      <c r="U1231" s="496"/>
      <c r="V1231" s="496"/>
      <c r="W1231" s="496"/>
      <c r="X1231" s="496"/>
      <c r="Y1231" s="496"/>
      <c r="Z1231" s="496"/>
      <c r="AA1231" s="496"/>
      <c r="AB1231" s="496"/>
      <c r="AC1231" s="496"/>
      <c r="AD1231" s="496"/>
      <c r="AE1231" s="496"/>
      <c r="AF1231" s="496"/>
      <c r="AG1231" s="496"/>
      <c r="AH1231" s="496"/>
    </row>
    <row r="1232" spans="1:34" s="15" customFormat="1" ht="14.1" customHeight="1">
      <c r="A1232" s="427"/>
      <c r="B1232" s="489" t="s">
        <v>13630</v>
      </c>
      <c r="C1232" s="465"/>
      <c r="D1232" s="428" t="s">
        <v>13631</v>
      </c>
      <c r="F1232" s="495">
        <f t="shared" ref="F1232:F1245" si="39">G1232</f>
        <v>29131.389899999998</v>
      </c>
      <c r="G1232" s="495">
        <v>29131.389899999998</v>
      </c>
      <c r="H1232" s="495">
        <v>29600.025900000001</v>
      </c>
      <c r="I1232" s="495">
        <v>30441.393700000001</v>
      </c>
      <c r="J1232" s="495">
        <v>29732.0288</v>
      </c>
      <c r="K1232" s="495">
        <v>30260.325499999999</v>
      </c>
      <c r="L1232" s="495">
        <v>29122.385399999999</v>
      </c>
      <c r="M1232" s="495">
        <v>28065.846699999998</v>
      </c>
      <c r="N1232" s="495">
        <v>28170.2114</v>
      </c>
      <c r="O1232" s="508"/>
      <c r="P1232" s="495">
        <v>29732.0288</v>
      </c>
      <c r="Q1232" s="495">
        <v>28170.2114</v>
      </c>
      <c r="R1232" s="495">
        <v>27126.802100000001</v>
      </c>
      <c r="S1232" s="495">
        <v>30525.292300000001</v>
      </c>
      <c r="T1232" s="495">
        <v>26797.777999999998</v>
      </c>
      <c r="U1232" s="496"/>
      <c r="V1232" s="496"/>
      <c r="W1232" s="496"/>
      <c r="X1232" s="496"/>
      <c r="Y1232" s="496"/>
      <c r="Z1232" s="496"/>
      <c r="AA1232" s="496"/>
      <c r="AB1232" s="496"/>
      <c r="AC1232" s="496"/>
      <c r="AD1232" s="496"/>
      <c r="AE1232" s="496"/>
      <c r="AF1232" s="496"/>
      <c r="AG1232" s="496"/>
      <c r="AH1232" s="496"/>
    </row>
    <row r="1233" spans="1:34" s="15" customFormat="1" ht="14.1" customHeight="1">
      <c r="A1233" s="427"/>
      <c r="B1233" s="489" t="s">
        <v>13632</v>
      </c>
      <c r="C1233" s="465"/>
      <c r="D1233" s="428" t="s">
        <v>13633</v>
      </c>
      <c r="F1233" s="495">
        <f t="shared" si="39"/>
        <v>71704.1443</v>
      </c>
      <c r="G1233" s="495">
        <v>71704.1443</v>
      </c>
      <c r="H1233" s="495">
        <v>67110.626399999994</v>
      </c>
      <c r="I1233" s="495">
        <v>63674.581899999997</v>
      </c>
      <c r="J1233" s="495">
        <v>57123.805200000003</v>
      </c>
      <c r="K1233" s="495">
        <v>55382.572999999997</v>
      </c>
      <c r="L1233" s="495">
        <v>54554.270400000001</v>
      </c>
      <c r="M1233" s="495">
        <v>51734.1351</v>
      </c>
      <c r="N1233" s="495">
        <v>49087.280500000001</v>
      </c>
      <c r="O1233" s="508"/>
      <c r="P1233" s="495">
        <v>57123.805200000003</v>
      </c>
      <c r="Q1233" s="495">
        <v>49087.280500000001</v>
      </c>
      <c r="R1233" s="495">
        <v>41793.572999999997</v>
      </c>
      <c r="S1233" s="495">
        <v>44407.6656</v>
      </c>
      <c r="T1233" s="495">
        <v>39072.9012</v>
      </c>
      <c r="U1233" s="496"/>
      <c r="V1233" s="496"/>
      <c r="W1233" s="496"/>
      <c r="X1233" s="496"/>
      <c r="Y1233" s="496"/>
      <c r="Z1233" s="496"/>
      <c r="AA1233" s="496"/>
      <c r="AB1233" s="496"/>
      <c r="AC1233" s="496"/>
      <c r="AD1233" s="496"/>
      <c r="AE1233" s="496"/>
      <c r="AF1233" s="496"/>
      <c r="AG1233" s="496"/>
      <c r="AH1233" s="496"/>
    </row>
    <row r="1234" spans="1:34" s="15" customFormat="1" ht="14.1" customHeight="1">
      <c r="A1234" s="427"/>
      <c r="B1234" s="489" t="s">
        <v>13634</v>
      </c>
      <c r="C1234" s="465"/>
      <c r="D1234" s="428" t="s">
        <v>13635</v>
      </c>
      <c r="F1234" s="495">
        <f t="shared" si="39"/>
        <v>6834.6949999999997</v>
      </c>
      <c r="G1234" s="495">
        <v>6834.6949999999997</v>
      </c>
      <c r="H1234" s="495">
        <v>7664.5420000000004</v>
      </c>
      <c r="I1234" s="495">
        <v>8277.4359999999997</v>
      </c>
      <c r="J1234" s="495">
        <v>6477.4570000000003</v>
      </c>
      <c r="K1234" s="495">
        <v>4686.0940000000001</v>
      </c>
      <c r="L1234" s="495">
        <v>6021.9229999999998</v>
      </c>
      <c r="M1234" s="495">
        <v>5258.4040000000005</v>
      </c>
      <c r="N1234" s="495">
        <v>4929.3459999999995</v>
      </c>
      <c r="O1234" s="508"/>
      <c r="P1234" s="495">
        <v>6477.4570000000003</v>
      </c>
      <c r="Q1234" s="495">
        <v>4929.3459999999995</v>
      </c>
      <c r="R1234" s="495">
        <v>6710.5469999999996</v>
      </c>
      <c r="S1234" s="495">
        <v>6891.7803999999996</v>
      </c>
      <c r="T1234" s="495">
        <v>9220.0674999999992</v>
      </c>
      <c r="U1234" s="496"/>
      <c r="V1234" s="496"/>
      <c r="W1234" s="496"/>
      <c r="X1234" s="496"/>
      <c r="Y1234" s="496"/>
      <c r="Z1234" s="496"/>
      <c r="AA1234" s="496"/>
      <c r="AB1234" s="496"/>
      <c r="AC1234" s="496"/>
      <c r="AD1234" s="496"/>
      <c r="AE1234" s="496"/>
      <c r="AF1234" s="496"/>
      <c r="AG1234" s="496"/>
      <c r="AH1234" s="496"/>
    </row>
    <row r="1235" spans="1:34" s="15" customFormat="1" ht="14.1" customHeight="1">
      <c r="A1235" s="427"/>
      <c r="B1235" s="489" t="s">
        <v>13636</v>
      </c>
      <c r="C1235" s="465"/>
      <c r="D1235" s="428" t="s">
        <v>13637</v>
      </c>
      <c r="F1235" s="495">
        <f t="shared" si="39"/>
        <v>4435.0325999999995</v>
      </c>
      <c r="G1235" s="495">
        <v>4435.0325999999995</v>
      </c>
      <c r="H1235" s="495">
        <v>4403.8801999999996</v>
      </c>
      <c r="I1235" s="495">
        <v>4221.5051000000003</v>
      </c>
      <c r="J1235" s="495">
        <v>4067.9108000000001</v>
      </c>
      <c r="K1235" s="495">
        <v>4027.4643999999998</v>
      </c>
      <c r="L1235" s="495">
        <v>3913.6695</v>
      </c>
      <c r="M1235" s="495">
        <v>3731.8890999999999</v>
      </c>
      <c r="N1235" s="495">
        <v>3566.6142</v>
      </c>
      <c r="O1235" s="508"/>
      <c r="P1235" s="495">
        <v>4067.9108000000001</v>
      </c>
      <c r="Q1235" s="495">
        <v>3566.6142</v>
      </c>
      <c r="R1235" s="495">
        <v>2121.7525000000001</v>
      </c>
      <c r="S1235" s="495">
        <v>3061.2550000000001</v>
      </c>
      <c r="T1235" s="495">
        <v>2707.1197999999999</v>
      </c>
      <c r="U1235" s="496"/>
      <c r="V1235" s="496"/>
      <c r="W1235" s="496"/>
      <c r="X1235" s="496"/>
      <c r="Y1235" s="496"/>
      <c r="Z1235" s="496"/>
      <c r="AA1235" s="496"/>
      <c r="AB1235" s="496"/>
      <c r="AC1235" s="496"/>
      <c r="AD1235" s="496"/>
      <c r="AE1235" s="496"/>
      <c r="AF1235" s="496"/>
      <c r="AG1235" s="496"/>
      <c r="AH1235" s="496"/>
    </row>
    <row r="1236" spans="1:34" s="15" customFormat="1" ht="14.1" customHeight="1">
      <c r="A1236" s="427"/>
      <c r="B1236" s="489" t="s">
        <v>13638</v>
      </c>
      <c r="C1236" s="465"/>
      <c r="D1236" s="428" t="s">
        <v>13639</v>
      </c>
      <c r="F1236" s="495">
        <f t="shared" si="39"/>
        <v>11269.7276</v>
      </c>
      <c r="G1236" s="495">
        <v>11269.7276</v>
      </c>
      <c r="H1236" s="495">
        <v>12068.422200000001</v>
      </c>
      <c r="I1236" s="495">
        <v>12498.9411</v>
      </c>
      <c r="J1236" s="495">
        <v>10545.3678</v>
      </c>
      <c r="K1236" s="495">
        <v>8713.5583999999999</v>
      </c>
      <c r="L1236" s="495">
        <v>9935.5925000000007</v>
      </c>
      <c r="M1236" s="495">
        <v>8990.2931000000008</v>
      </c>
      <c r="N1236" s="495">
        <v>8495.9601999999995</v>
      </c>
      <c r="O1236" s="508"/>
      <c r="P1236" s="495">
        <v>10545.3678</v>
      </c>
      <c r="Q1236" s="495">
        <v>8495.9601999999995</v>
      </c>
      <c r="R1236" s="495">
        <v>8832.2994999999992</v>
      </c>
      <c r="S1236" s="495">
        <v>9953.0354000000007</v>
      </c>
      <c r="T1236" s="495">
        <v>11927.1873</v>
      </c>
      <c r="U1236" s="496"/>
      <c r="V1236" s="496"/>
      <c r="W1236" s="496"/>
      <c r="X1236" s="496"/>
      <c r="Y1236" s="496"/>
      <c r="Z1236" s="496"/>
      <c r="AA1236" s="496"/>
      <c r="AB1236" s="496"/>
      <c r="AC1236" s="496"/>
      <c r="AD1236" s="496"/>
      <c r="AE1236" s="496"/>
      <c r="AF1236" s="496"/>
      <c r="AG1236" s="496"/>
      <c r="AH1236" s="496"/>
    </row>
    <row r="1237" spans="1:34" s="15" customFormat="1" ht="14.1" customHeight="1">
      <c r="A1237" s="427"/>
      <c r="B1237" s="489" t="s">
        <v>13640</v>
      </c>
      <c r="C1237" s="465"/>
      <c r="D1237" s="490" t="s">
        <v>13641</v>
      </c>
      <c r="E1237" s="491"/>
      <c r="F1237" s="492">
        <f t="shared" si="39"/>
        <v>60434.416499999999</v>
      </c>
      <c r="G1237" s="492">
        <v>60434.416499999999</v>
      </c>
      <c r="H1237" s="492">
        <v>55042.2045</v>
      </c>
      <c r="I1237" s="492">
        <v>51175.638500000001</v>
      </c>
      <c r="J1237" s="492">
        <v>46578.4375</v>
      </c>
      <c r="K1237" s="492">
        <v>46669.015500000001</v>
      </c>
      <c r="L1237" s="492">
        <v>44618.676500000001</v>
      </c>
      <c r="M1237" s="492">
        <v>42743.840499999998</v>
      </c>
      <c r="N1237" s="493">
        <v>40591.319499999998</v>
      </c>
      <c r="O1237" s="508"/>
      <c r="P1237" s="492">
        <v>46578.4375</v>
      </c>
      <c r="Q1237" s="492">
        <v>40591.319499999998</v>
      </c>
      <c r="R1237" s="492">
        <v>32961.272499999999</v>
      </c>
      <c r="S1237" s="492">
        <v>34454.628499999999</v>
      </c>
      <c r="T1237" s="492">
        <v>27145.713</v>
      </c>
      <c r="U1237" s="496"/>
      <c r="V1237" s="496"/>
      <c r="W1237" s="496"/>
      <c r="X1237" s="496"/>
      <c r="Y1237" s="496"/>
      <c r="Z1237" s="496"/>
      <c r="AA1237" s="496"/>
      <c r="AB1237" s="496"/>
      <c r="AC1237" s="496"/>
      <c r="AD1237" s="496"/>
      <c r="AE1237" s="496"/>
      <c r="AF1237" s="496"/>
      <c r="AG1237" s="496"/>
      <c r="AH1237" s="496"/>
    </row>
    <row r="1238" spans="1:34" s="15" customFormat="1" ht="14.1" customHeight="1">
      <c r="A1238" s="427"/>
      <c r="B1238" s="489" t="s">
        <v>13642</v>
      </c>
      <c r="C1238" s="465"/>
      <c r="D1238" s="428" t="s">
        <v>13643</v>
      </c>
      <c r="F1238" s="495">
        <f t="shared" si="39"/>
        <v>19.008900000000001</v>
      </c>
      <c r="G1238" s="495">
        <v>19.008900000000001</v>
      </c>
      <c r="H1238" s="495">
        <v>19.008900000000001</v>
      </c>
      <c r="I1238" s="495">
        <v>19.008900000000001</v>
      </c>
      <c r="J1238" s="495">
        <v>19.008900000000001</v>
      </c>
      <c r="K1238" s="495">
        <v>19.008900000000001</v>
      </c>
      <c r="L1238" s="495">
        <v>19.008900000000001</v>
      </c>
      <c r="M1238" s="495">
        <v>19.4663</v>
      </c>
      <c r="N1238" s="495">
        <v>19.543900000000001</v>
      </c>
      <c r="O1238" s="508"/>
      <c r="P1238" s="495">
        <v>19.008900000000001</v>
      </c>
      <c r="Q1238" s="495">
        <v>19.543900000000001</v>
      </c>
      <c r="R1238" s="495">
        <v>19.543900000000001</v>
      </c>
      <c r="S1238" s="495">
        <v>19.543900000000001</v>
      </c>
      <c r="T1238" s="495">
        <v>19.107800000000001</v>
      </c>
      <c r="U1238" s="509"/>
      <c r="V1238" s="509"/>
      <c r="W1238" s="509"/>
      <c r="X1238" s="509"/>
      <c r="Y1238" s="509"/>
      <c r="Z1238" s="509"/>
      <c r="AA1238" s="509"/>
      <c r="AB1238" s="509"/>
      <c r="AC1238" s="509"/>
      <c r="AD1238" s="509"/>
      <c r="AE1238" s="509"/>
      <c r="AF1238" s="509"/>
      <c r="AG1238" s="509"/>
      <c r="AH1238" s="509"/>
    </row>
    <row r="1239" spans="1:34" s="501" customFormat="1" ht="14.1" customHeight="1">
      <c r="A1239" s="427"/>
      <c r="B1239" s="489" t="s">
        <v>13644</v>
      </c>
      <c r="C1239" s="465"/>
      <c r="D1239" s="428" t="s">
        <v>13645</v>
      </c>
      <c r="E1239" s="15"/>
      <c r="F1239" s="495">
        <f t="shared" si="39"/>
        <v>3179.2734</v>
      </c>
      <c r="G1239" s="495">
        <v>3179.2734</v>
      </c>
      <c r="H1239" s="495">
        <v>2895.6053000000002</v>
      </c>
      <c r="I1239" s="495">
        <v>2692.1968000000002</v>
      </c>
      <c r="J1239" s="495">
        <v>2450.3519000000001</v>
      </c>
      <c r="K1239" s="495">
        <v>2455.1169</v>
      </c>
      <c r="L1239" s="495">
        <v>2347.2547</v>
      </c>
      <c r="M1239" s="495">
        <v>2195.7865000000002</v>
      </c>
      <c r="N1239" s="495">
        <v>2076.9328</v>
      </c>
      <c r="O1239" s="508"/>
      <c r="P1239" s="495">
        <v>2450.3519000000001</v>
      </c>
      <c r="Q1239" s="495">
        <v>2076.9328</v>
      </c>
      <c r="R1239" s="495">
        <v>1686.5268000000001</v>
      </c>
      <c r="S1239" s="495">
        <v>1762.9372000000001</v>
      </c>
      <c r="T1239" s="495">
        <v>1420.6650999999999</v>
      </c>
      <c r="U1239" s="500"/>
      <c r="V1239" s="500"/>
      <c r="W1239" s="500"/>
      <c r="X1239" s="500"/>
      <c r="Y1239" s="500"/>
      <c r="Z1239" s="500"/>
      <c r="AA1239" s="500"/>
      <c r="AB1239" s="500"/>
      <c r="AC1239" s="500"/>
      <c r="AD1239" s="500"/>
      <c r="AE1239" s="500"/>
      <c r="AF1239" s="500"/>
      <c r="AG1239" s="500"/>
      <c r="AH1239" s="500"/>
    </row>
    <row r="1240" spans="1:34" s="501" customFormat="1" ht="14.1" customHeight="1">
      <c r="A1240" s="427"/>
      <c r="B1240" s="489" t="s">
        <v>13646</v>
      </c>
      <c r="C1240" s="465"/>
      <c r="D1240" s="428" t="s">
        <v>13647</v>
      </c>
      <c r="E1240" s="15"/>
      <c r="F1240" s="495">
        <f t="shared" si="39"/>
        <v>3042.2512000000002</v>
      </c>
      <c r="G1240" s="495">
        <v>3042.2512000000002</v>
      </c>
      <c r="H1240" s="495">
        <v>2753.9850000000001</v>
      </c>
      <c r="I1240" s="495">
        <v>2516.3146999999999</v>
      </c>
      <c r="J1240" s="495">
        <v>2294.3267999999998</v>
      </c>
      <c r="K1240" s="495">
        <v>2291.2310000000002</v>
      </c>
      <c r="L1240" s="495">
        <v>2169.4486000000002</v>
      </c>
      <c r="M1240" s="495">
        <v>2016.8518999999999</v>
      </c>
      <c r="N1240" s="495">
        <v>1885.4663</v>
      </c>
      <c r="O1240" s="508"/>
      <c r="P1240" s="495">
        <v>2294.3267999999998</v>
      </c>
      <c r="Q1240" s="495">
        <v>1885.4663</v>
      </c>
      <c r="R1240" s="495">
        <v>1442.0895</v>
      </c>
      <c r="S1240" s="495">
        <v>1462.8479</v>
      </c>
      <c r="T1240" s="495">
        <v>1053.8859</v>
      </c>
      <c r="U1240" s="500"/>
      <c r="V1240" s="500"/>
      <c r="W1240" s="500"/>
      <c r="X1240" s="500"/>
      <c r="Y1240" s="500"/>
      <c r="Z1240" s="500"/>
      <c r="AA1240" s="500"/>
      <c r="AB1240" s="500"/>
      <c r="AC1240" s="500"/>
      <c r="AD1240" s="500"/>
      <c r="AE1240" s="500"/>
      <c r="AF1240" s="500"/>
      <c r="AG1240" s="500"/>
      <c r="AH1240" s="500"/>
    </row>
    <row r="1241" spans="1:34" s="501" customFormat="1" ht="14.1" customHeight="1">
      <c r="A1241" s="427"/>
      <c r="B1241" s="489" t="s">
        <v>13648</v>
      </c>
      <c r="C1241" s="465"/>
      <c r="D1241" s="428" t="s">
        <v>13649</v>
      </c>
      <c r="E1241" s="15"/>
      <c r="F1241" s="495">
        <f t="shared" si="39"/>
        <v>84.283000000000001</v>
      </c>
      <c r="G1241" s="495">
        <v>84.283000000000001</v>
      </c>
      <c r="H1241" s="495">
        <v>82.017099999999999</v>
      </c>
      <c r="I1241" s="495">
        <v>80.370599999999996</v>
      </c>
      <c r="J1241" s="495">
        <v>81.539500000000004</v>
      </c>
      <c r="K1241" s="495">
        <v>84.266599999999997</v>
      </c>
      <c r="L1241" s="495">
        <v>81.787700000000001</v>
      </c>
      <c r="M1241" s="495">
        <v>82.622100000000003</v>
      </c>
      <c r="N1241" s="495">
        <v>82.692099999999996</v>
      </c>
      <c r="O1241" s="508"/>
      <c r="P1241" s="495">
        <v>81.539500000000004</v>
      </c>
      <c r="Q1241" s="495">
        <v>82.692099999999996</v>
      </c>
      <c r="R1241" s="495">
        <v>78.866799999999998</v>
      </c>
      <c r="S1241" s="495">
        <v>77.587100000000007</v>
      </c>
      <c r="T1241" s="495">
        <v>69.474500000000006</v>
      </c>
      <c r="U1241" s="500"/>
      <c r="V1241" s="500"/>
      <c r="W1241" s="500"/>
      <c r="X1241" s="500"/>
      <c r="Y1241" s="500"/>
      <c r="Z1241" s="500"/>
      <c r="AA1241" s="500"/>
      <c r="AB1241" s="500"/>
      <c r="AC1241" s="500"/>
      <c r="AD1241" s="500"/>
      <c r="AE1241" s="500"/>
      <c r="AF1241" s="500"/>
      <c r="AG1241" s="500"/>
      <c r="AH1241" s="500"/>
    </row>
    <row r="1242" spans="1:34" s="501" customFormat="1" ht="14.1" customHeight="1">
      <c r="A1242" s="427"/>
      <c r="B1242" s="489" t="s">
        <v>13650</v>
      </c>
      <c r="C1242" s="465"/>
      <c r="D1242" s="510" t="s">
        <v>13651</v>
      </c>
      <c r="E1242" s="491"/>
      <c r="F1242" s="492">
        <f t="shared" si="39"/>
        <v>29866.46</v>
      </c>
      <c r="G1242" s="492">
        <v>29866.46</v>
      </c>
      <c r="H1242" s="492">
        <v>26099.194</v>
      </c>
      <c r="I1242" s="492">
        <v>19331.848999999998</v>
      </c>
      <c r="J1242" s="492">
        <v>12365.021000000001</v>
      </c>
      <c r="K1242" s="492">
        <v>12915.526</v>
      </c>
      <c r="L1242" s="492">
        <v>15044.234</v>
      </c>
      <c r="M1242" s="492">
        <v>10196.763999999999</v>
      </c>
      <c r="N1242" s="493">
        <v>10787.348</v>
      </c>
      <c r="O1242" s="511"/>
      <c r="P1242" s="492">
        <v>12365.021000000001</v>
      </c>
      <c r="Q1242" s="492">
        <v>10787.348</v>
      </c>
      <c r="R1242" s="492">
        <v>8547.3109999999997</v>
      </c>
      <c r="S1242" s="492">
        <v>7413.2139999999999</v>
      </c>
      <c r="T1242" s="492">
        <v>6980.6980000000003</v>
      </c>
      <c r="U1242" s="512"/>
      <c r="V1242" s="512"/>
      <c r="W1242" s="512"/>
      <c r="X1242" s="512"/>
      <c r="Y1242" s="512"/>
      <c r="Z1242" s="512"/>
      <c r="AA1242" s="512"/>
      <c r="AB1242" s="512"/>
      <c r="AC1242" s="512"/>
      <c r="AD1242" s="512"/>
      <c r="AE1242" s="512"/>
      <c r="AF1242" s="512"/>
      <c r="AG1242" s="512"/>
      <c r="AH1242" s="512"/>
    </row>
    <row r="1243" spans="1:34" s="501" customFormat="1" ht="14.1" customHeight="1">
      <c r="A1243" s="427"/>
      <c r="B1243" s="489" t="s">
        <v>13652</v>
      </c>
      <c r="C1243" s="465"/>
      <c r="D1243" s="510" t="s">
        <v>13653</v>
      </c>
      <c r="E1243" s="491"/>
      <c r="F1243" s="492">
        <f t="shared" si="39"/>
        <v>6040.6769999999997</v>
      </c>
      <c r="G1243" s="492">
        <v>6040.6769999999997</v>
      </c>
      <c r="H1243" s="492">
        <v>5985.8670000000002</v>
      </c>
      <c r="I1243" s="492">
        <v>8262.0069999999996</v>
      </c>
      <c r="J1243" s="492">
        <v>9224.7690000000002</v>
      </c>
      <c r="K1243" s="492">
        <v>6177.0929999999998</v>
      </c>
      <c r="L1243" s="492">
        <v>3813.5619999999999</v>
      </c>
      <c r="M1243" s="492">
        <v>7866.7139999999999</v>
      </c>
      <c r="N1243" s="493">
        <v>3577.5320000000002</v>
      </c>
      <c r="O1243" s="511"/>
      <c r="P1243" s="492">
        <v>9224.7690000000002</v>
      </c>
      <c r="Q1243" s="492">
        <v>3577.5320000000002</v>
      </c>
      <c r="R1243" s="492">
        <v>0</v>
      </c>
      <c r="S1243" s="492">
        <v>2161.2240000000002</v>
      </c>
      <c r="T1243" s="492">
        <v>1226.8399999999999</v>
      </c>
      <c r="U1243" s="512"/>
      <c r="V1243" s="512"/>
      <c r="W1243" s="512"/>
      <c r="X1243" s="512"/>
      <c r="Y1243" s="512"/>
      <c r="Z1243" s="512"/>
      <c r="AA1243" s="512"/>
      <c r="AB1243" s="512"/>
      <c r="AC1243" s="512"/>
      <c r="AD1243" s="512"/>
      <c r="AE1243" s="512"/>
      <c r="AF1243" s="512"/>
      <c r="AG1243" s="512"/>
      <c r="AH1243" s="512"/>
    </row>
    <row r="1244" spans="1:34" s="501" customFormat="1" ht="14.1" customHeight="1">
      <c r="A1244" s="427"/>
      <c r="B1244" s="489" t="s">
        <v>13654</v>
      </c>
      <c r="C1244" s="465"/>
      <c r="D1244" s="510" t="s">
        <v>13655</v>
      </c>
      <c r="E1244" s="491"/>
      <c r="F1244" s="492">
        <f t="shared" si="39"/>
        <v>8141.8746000000001</v>
      </c>
      <c r="G1244" s="492">
        <v>8141.8746000000001</v>
      </c>
      <c r="H1244" s="492">
        <v>8076.3698000000004</v>
      </c>
      <c r="I1244" s="492">
        <v>8424.0300000000007</v>
      </c>
      <c r="J1244" s="492">
        <v>8519.7762000000002</v>
      </c>
      <c r="K1244" s="492">
        <v>9328.6064000000006</v>
      </c>
      <c r="L1244" s="492">
        <v>7913.3272999999999</v>
      </c>
      <c r="M1244" s="492">
        <v>6923.1233000000002</v>
      </c>
      <c r="N1244" s="493">
        <v>7338.6891999999998</v>
      </c>
      <c r="O1244" s="511"/>
      <c r="P1244" s="492">
        <v>8519.7762000000002</v>
      </c>
      <c r="Q1244" s="492">
        <v>7338.6891999999998</v>
      </c>
      <c r="R1244" s="492">
        <v>8431.4261000000006</v>
      </c>
      <c r="S1244" s="492">
        <v>11429.5877</v>
      </c>
      <c r="T1244" s="492">
        <v>7440.8501999999999</v>
      </c>
      <c r="U1244" s="512"/>
      <c r="V1244" s="512"/>
      <c r="W1244" s="512"/>
      <c r="X1244" s="512"/>
      <c r="Y1244" s="512"/>
      <c r="Z1244" s="512"/>
      <c r="AA1244" s="512"/>
      <c r="AB1244" s="512"/>
      <c r="AC1244" s="512"/>
      <c r="AD1244" s="512"/>
      <c r="AE1244" s="512"/>
      <c r="AF1244" s="512"/>
      <c r="AG1244" s="512"/>
      <c r="AH1244" s="512"/>
    </row>
    <row r="1245" spans="1:34" s="501" customFormat="1" ht="14.1" customHeight="1">
      <c r="A1245" s="427"/>
      <c r="B1245" s="489" t="s">
        <v>13656</v>
      </c>
      <c r="C1245" s="465"/>
      <c r="D1245" s="510" t="s">
        <v>13657</v>
      </c>
      <c r="E1245" s="491"/>
      <c r="F1245" s="492">
        <f t="shared" si="39"/>
        <v>75</v>
      </c>
      <c r="G1245" s="492">
        <v>75</v>
      </c>
      <c r="H1245" s="492">
        <v>121.345</v>
      </c>
      <c r="I1245" s="492">
        <v>168.351</v>
      </c>
      <c r="J1245" s="492">
        <v>35.341999999999999</v>
      </c>
      <c r="K1245" s="492">
        <v>82.32</v>
      </c>
      <c r="L1245" s="492">
        <v>129.28299999999999</v>
      </c>
      <c r="M1245" s="492">
        <v>1176.232</v>
      </c>
      <c r="N1245" s="493">
        <v>1043.1669999999999</v>
      </c>
      <c r="O1245" s="508"/>
      <c r="P1245" s="492">
        <v>35.341999999999999</v>
      </c>
      <c r="Q1245" s="492">
        <v>1043.1669999999999</v>
      </c>
      <c r="R1245" s="492">
        <v>2913</v>
      </c>
      <c r="S1245" s="492">
        <v>2200</v>
      </c>
      <c r="T1245" s="492">
        <v>6687.2713000000003</v>
      </c>
      <c r="U1245" s="500"/>
      <c r="V1245" s="500"/>
      <c r="W1245" s="500"/>
      <c r="X1245" s="500"/>
      <c r="Y1245" s="500"/>
      <c r="Z1245" s="500"/>
      <c r="AA1245" s="500"/>
      <c r="AB1245" s="500"/>
      <c r="AC1245" s="500"/>
      <c r="AD1245" s="500"/>
      <c r="AE1245" s="500"/>
      <c r="AF1245" s="500"/>
      <c r="AG1245" s="500"/>
      <c r="AH1245" s="500"/>
    </row>
    <row r="1246" spans="1:34" s="501" customFormat="1" ht="14.1" customHeight="1">
      <c r="A1246" s="427"/>
      <c r="B1246" s="489" t="s">
        <v>13658</v>
      </c>
      <c r="C1246" s="465"/>
      <c r="D1246" s="510" t="s">
        <v>13659</v>
      </c>
      <c r="E1246" s="491"/>
      <c r="F1246" s="492">
        <f>G1246</f>
        <v>1013</v>
      </c>
      <c r="G1246" s="492">
        <v>1013</v>
      </c>
      <c r="H1246" s="492">
        <v>1013</v>
      </c>
      <c r="I1246" s="492">
        <v>1013</v>
      </c>
      <c r="J1246" s="492">
        <v>1013</v>
      </c>
      <c r="K1246" s="492">
        <v>1013</v>
      </c>
      <c r="L1246" s="492">
        <v>1013</v>
      </c>
      <c r="M1246" s="492">
        <v>1013</v>
      </c>
      <c r="N1246" s="493">
        <v>1013</v>
      </c>
      <c r="O1246" s="508"/>
      <c r="P1246" s="492">
        <v>1013</v>
      </c>
      <c r="Q1246" s="492">
        <v>1013</v>
      </c>
      <c r="R1246" s="492">
        <v>0</v>
      </c>
      <c r="S1246" s="492">
        <v>1013</v>
      </c>
      <c r="T1246" s="492">
        <v>1013</v>
      </c>
      <c r="U1246" s="500"/>
      <c r="V1246" s="500"/>
      <c r="W1246" s="500"/>
      <c r="X1246" s="500"/>
      <c r="Y1246" s="500"/>
      <c r="Z1246" s="500"/>
      <c r="AA1246" s="500"/>
      <c r="AB1246" s="500"/>
      <c r="AC1246" s="500"/>
      <c r="AD1246" s="500"/>
      <c r="AE1246" s="500"/>
      <c r="AF1246" s="500"/>
      <c r="AG1246" s="500"/>
      <c r="AH1246" s="500"/>
    </row>
    <row r="1247" spans="1:34" s="501" customFormat="1" ht="14.1" customHeight="1">
      <c r="A1247" s="427"/>
      <c r="B1247" s="489" t="s">
        <v>13660</v>
      </c>
      <c r="C1247" s="465"/>
      <c r="D1247" s="510" t="s">
        <v>13661</v>
      </c>
      <c r="E1247" s="491"/>
      <c r="F1247" s="492">
        <f>G1247</f>
        <v>6759.6949999999997</v>
      </c>
      <c r="G1247" s="492">
        <v>6759.6949999999997</v>
      </c>
      <c r="H1247" s="492">
        <v>7543.1970000000001</v>
      </c>
      <c r="I1247" s="492">
        <v>8109.085</v>
      </c>
      <c r="J1247" s="492">
        <v>6442.1149999999998</v>
      </c>
      <c r="K1247" s="492">
        <v>4603.7740000000003</v>
      </c>
      <c r="L1247" s="492">
        <v>5892.64</v>
      </c>
      <c r="M1247" s="492">
        <v>4082.172</v>
      </c>
      <c r="N1247" s="493">
        <v>3886.1790000000001</v>
      </c>
      <c r="O1247" s="508"/>
      <c r="P1247" s="492">
        <v>6442.1149999999998</v>
      </c>
      <c r="Q1247" s="492">
        <v>3886.1790000000001</v>
      </c>
      <c r="R1247" s="492">
        <v>3797.547</v>
      </c>
      <c r="S1247" s="492">
        <v>4691.7803999999996</v>
      </c>
      <c r="T1247" s="492">
        <v>2532.7963</v>
      </c>
      <c r="U1247" s="500"/>
      <c r="V1247" s="500"/>
      <c r="W1247" s="500"/>
      <c r="X1247" s="500"/>
      <c r="Y1247" s="500"/>
      <c r="Z1247" s="500"/>
      <c r="AA1247" s="500"/>
      <c r="AB1247" s="500"/>
      <c r="AC1247" s="500"/>
      <c r="AD1247" s="500"/>
      <c r="AE1247" s="500"/>
      <c r="AF1247" s="500"/>
      <c r="AG1247" s="500"/>
      <c r="AH1247" s="500"/>
    </row>
    <row r="1248" spans="1:34" s="501" customFormat="1" ht="14.1" customHeight="1">
      <c r="A1248" s="427"/>
      <c r="B1248" s="489" t="s">
        <v>13662</v>
      </c>
      <c r="C1248" s="465"/>
      <c r="D1248" s="510" t="s">
        <v>13663</v>
      </c>
      <c r="E1248" s="491"/>
      <c r="F1248" s="492">
        <f>G1248</f>
        <v>3422.0326</v>
      </c>
      <c r="G1248" s="492">
        <v>3422.0326</v>
      </c>
      <c r="H1248" s="492">
        <v>3390.8802000000001</v>
      </c>
      <c r="I1248" s="492">
        <v>3208.5050999999999</v>
      </c>
      <c r="J1248" s="492">
        <v>3054.9108000000001</v>
      </c>
      <c r="K1248" s="492">
        <v>3014.4643999999998</v>
      </c>
      <c r="L1248" s="492">
        <v>2900.6695</v>
      </c>
      <c r="M1248" s="492">
        <v>2718.8890999999999</v>
      </c>
      <c r="N1248" s="493">
        <v>2553.6142</v>
      </c>
      <c r="O1248" s="508"/>
      <c r="P1248" s="492">
        <v>3054.9108000000001</v>
      </c>
      <c r="Q1248" s="492">
        <v>2553.6142</v>
      </c>
      <c r="R1248" s="492">
        <v>2121.7525000000001</v>
      </c>
      <c r="S1248" s="492">
        <v>2048.2550000000001</v>
      </c>
      <c r="T1248" s="492">
        <v>1694.1197999999999</v>
      </c>
      <c r="U1248" s="500"/>
      <c r="V1248" s="500"/>
      <c r="W1248" s="500"/>
      <c r="X1248" s="500"/>
      <c r="Y1248" s="500"/>
      <c r="Z1248" s="500"/>
      <c r="AA1248" s="500"/>
      <c r="AB1248" s="500"/>
      <c r="AC1248" s="500"/>
      <c r="AD1248" s="500"/>
      <c r="AE1248" s="500"/>
      <c r="AF1248" s="500"/>
      <c r="AG1248" s="500"/>
      <c r="AH1248" s="500"/>
    </row>
    <row r="1249" spans="1:34" s="15" customFormat="1" ht="14.1" customHeight="1">
      <c r="A1249" s="427"/>
      <c r="F1249" s="464"/>
      <c r="H1249" s="464"/>
      <c r="I1249" s="464"/>
      <c r="J1249" s="464"/>
      <c r="K1249" s="464"/>
      <c r="L1249" s="464"/>
      <c r="M1249" s="464"/>
      <c r="N1249" s="464"/>
    </row>
    <row r="1250" spans="1:34" s="15" customFormat="1" ht="14.1" customHeight="1">
      <c r="A1250" s="427"/>
      <c r="F1250" s="464"/>
      <c r="G1250" s="513"/>
      <c r="H1250" s="464"/>
      <c r="I1250" s="464"/>
      <c r="J1250" s="464"/>
      <c r="K1250" s="464"/>
      <c r="L1250" s="464"/>
      <c r="M1250" s="464"/>
      <c r="N1250" s="464"/>
      <c r="P1250" s="507"/>
    </row>
    <row r="1251" spans="1:34" s="15" customFormat="1" ht="14.1" customHeight="1">
      <c r="A1251" s="427"/>
      <c r="B1251" s="465"/>
      <c r="C1251" s="465"/>
      <c r="D1251" s="484" t="s">
        <v>13664</v>
      </c>
      <c r="E1251" s="485"/>
      <c r="F1251" s="486" t="s">
        <v>13586</v>
      </c>
      <c r="G1251" s="487" t="e">
        <v>#NAME?</v>
      </c>
      <c r="H1251" s="486" t="s">
        <v>13575</v>
      </c>
      <c r="I1251" s="486" t="s">
        <v>13576</v>
      </c>
      <c r="J1251" s="486" t="s">
        <v>13577</v>
      </c>
      <c r="K1251" s="486" t="s">
        <v>13578</v>
      </c>
      <c r="L1251" s="486" t="s">
        <v>13579</v>
      </c>
      <c r="M1251" s="486" t="s">
        <v>13580</v>
      </c>
      <c r="N1251" s="486" t="s">
        <v>13581</v>
      </c>
      <c r="O1251" s="488"/>
      <c r="P1251" s="487" t="e">
        <v>#NAME?</v>
      </c>
      <c r="Q1251" s="486" t="s">
        <v>13587</v>
      </c>
      <c r="R1251" s="486" t="s">
        <v>13588</v>
      </c>
      <c r="S1251" s="486" t="s">
        <v>13589</v>
      </c>
      <c r="T1251" s="486" t="s">
        <v>13590</v>
      </c>
      <c r="U1251" s="488"/>
      <c r="V1251" s="488"/>
      <c r="W1251" s="488"/>
      <c r="X1251" s="488"/>
      <c r="Y1251" s="488"/>
      <c r="Z1251" s="488"/>
      <c r="AA1251" s="488"/>
      <c r="AB1251" s="488"/>
      <c r="AC1251" s="488"/>
      <c r="AD1251" s="488"/>
      <c r="AE1251" s="488"/>
      <c r="AF1251" s="488"/>
      <c r="AG1251" s="488"/>
      <c r="AH1251" s="488"/>
    </row>
    <row r="1252" spans="1:34" s="15" customFormat="1" ht="14.1" customHeight="1">
      <c r="A1252" s="427"/>
      <c r="B1252" s="489" t="s">
        <v>13665</v>
      </c>
      <c r="C1252" s="489" t="s">
        <v>13666</v>
      </c>
      <c r="D1252" s="428" t="s">
        <v>13611</v>
      </c>
      <c r="F1252" s="495" t="str">
        <f ca="1">IF(ISNUMBER(_xll.BDP(D1199, C1252,"EQY_CONSOLIDATED="&amp;E1212)),_xll.BDP(D1199, C1252,"EQY_CONSOLIDATED="&amp;E1212), "-")</f>
        <v>-</v>
      </c>
      <c r="G1252" s="495">
        <v>5133.0472</v>
      </c>
      <c r="H1252" s="495">
        <v>4210.4071999999996</v>
      </c>
      <c r="I1252" s="495">
        <v>4551.6061</v>
      </c>
      <c r="J1252" s="495">
        <v>611.04100000000005</v>
      </c>
      <c r="K1252" s="495">
        <v>838.01430000000005</v>
      </c>
      <c r="L1252" s="495">
        <v>2484.5472</v>
      </c>
      <c r="M1252" s="495">
        <v>2528.2977000000001</v>
      </c>
      <c r="N1252" s="495">
        <v>3794.5005000000001</v>
      </c>
      <c r="O1252" s="508"/>
      <c r="P1252" s="495">
        <v>6461.9002</v>
      </c>
      <c r="Q1252" s="495">
        <v>7907.9470000000001</v>
      </c>
      <c r="R1252" s="495">
        <v>3260.7539999999999</v>
      </c>
      <c r="S1252" s="495">
        <v>2632.2737000000002</v>
      </c>
      <c r="T1252" s="495">
        <v>3739.9843000000001</v>
      </c>
      <c r="U1252" s="496"/>
      <c r="V1252" s="496"/>
      <c r="W1252" s="496"/>
      <c r="X1252" s="496"/>
      <c r="Y1252" s="496"/>
      <c r="Z1252" s="496"/>
      <c r="AA1252" s="496"/>
      <c r="AB1252" s="496"/>
      <c r="AC1252" s="496"/>
      <c r="AD1252" s="496"/>
      <c r="AE1252" s="496"/>
      <c r="AF1252" s="496"/>
      <c r="AG1252" s="496"/>
      <c r="AH1252" s="496"/>
    </row>
    <row r="1253" spans="1:34" s="15" customFormat="1" ht="14.1" customHeight="1">
      <c r="A1253" s="427"/>
      <c r="B1253" s="489" t="s">
        <v>13667</v>
      </c>
      <c r="C1253" s="489" t="s">
        <v>13668</v>
      </c>
      <c r="D1253" s="490" t="s">
        <v>13669</v>
      </c>
      <c r="E1253" s="491"/>
      <c r="F1253" s="492" t="str">
        <f ca="1">IF(ISNUMBER(_xll.BDP(D1199, C1253,"EQY_CONSOLIDATED="&amp;E1212)),_xll.BDP(D1199, C1253,"EQY_CONSOLIDATED="&amp;E1212), "-")</f>
        <v>-</v>
      </c>
      <c r="G1253" s="492">
        <v>382.089</v>
      </c>
      <c r="H1253" s="492">
        <v>398.99200000000002</v>
      </c>
      <c r="I1253" s="492">
        <v>399.41699999999997</v>
      </c>
      <c r="J1253" s="492">
        <v>480.93799999999999</v>
      </c>
      <c r="K1253" s="492">
        <v>513.20799999999997</v>
      </c>
      <c r="L1253" s="492">
        <v>524.53499999999997</v>
      </c>
      <c r="M1253" s="492">
        <v>543.33500000000004</v>
      </c>
      <c r="N1253" s="493">
        <v>626.77800000000002</v>
      </c>
      <c r="O1253" s="514"/>
      <c r="P1253" s="492">
        <v>2062.0160000000001</v>
      </c>
      <c r="Q1253" s="492">
        <v>2083.085</v>
      </c>
      <c r="R1253" s="492">
        <v>1678.8420000000001</v>
      </c>
      <c r="S1253" s="492">
        <v>1389.624</v>
      </c>
      <c r="T1253" s="492">
        <v>2331.9520000000002</v>
      </c>
      <c r="U1253" s="496"/>
      <c r="V1253" s="496"/>
      <c r="W1253" s="496"/>
      <c r="X1253" s="496"/>
      <c r="Y1253" s="496"/>
      <c r="Z1253" s="496"/>
      <c r="AA1253" s="496"/>
      <c r="AB1253" s="496"/>
      <c r="AC1253" s="496"/>
      <c r="AD1253" s="496"/>
      <c r="AE1253" s="496"/>
      <c r="AF1253" s="496"/>
      <c r="AG1253" s="496"/>
      <c r="AH1253" s="496"/>
    </row>
    <row r="1254" spans="1:34" s="15" customFormat="1" ht="14.1" customHeight="1">
      <c r="A1254" s="427"/>
      <c r="B1254" s="489" t="s">
        <v>13670</v>
      </c>
      <c r="C1254" s="489" t="s">
        <v>13671</v>
      </c>
      <c r="D1254" s="428" t="s">
        <v>13672</v>
      </c>
      <c r="F1254" s="495" t="str">
        <f ca="1">IF(ISNUMBER(_xll.BDP(D1199, C1254,"EQY_CONSOLIDATED="&amp;E1212)),_xll.BDP(D1199, C1254,"EQY_CONSOLIDATED="&amp;E1212), "-")</f>
        <v>-</v>
      </c>
      <c r="G1254" s="495">
        <v>5892.0009</v>
      </c>
      <c r="H1254" s="495">
        <v>4890.3064000000004</v>
      </c>
      <c r="I1254" s="495">
        <v>4041.4328</v>
      </c>
      <c r="J1254" s="495">
        <v>478.16590000000002</v>
      </c>
      <c r="K1254" s="495">
        <v>1026.1914999999999</v>
      </c>
      <c r="L1254" s="495">
        <v>1000.0776</v>
      </c>
      <c r="M1254" s="495">
        <v>2422.1613000000002</v>
      </c>
      <c r="N1254" s="495">
        <v>3633.5223999999998</v>
      </c>
      <c r="O1254" s="508"/>
      <c r="P1254" s="495">
        <v>4926.5962</v>
      </c>
      <c r="Q1254" s="495">
        <v>8031.4992000000002</v>
      </c>
      <c r="R1254" s="495">
        <v>965.6309</v>
      </c>
      <c r="S1254" s="495">
        <v>3935.5373</v>
      </c>
      <c r="T1254" s="495">
        <v>7077.8923000000004</v>
      </c>
      <c r="U1254" s="496"/>
      <c r="V1254" s="496"/>
      <c r="W1254" s="496"/>
      <c r="X1254" s="496"/>
      <c r="Y1254" s="496"/>
      <c r="Z1254" s="496"/>
      <c r="AA1254" s="496"/>
      <c r="AB1254" s="496"/>
      <c r="AC1254" s="496"/>
      <c r="AD1254" s="496"/>
      <c r="AE1254" s="496"/>
      <c r="AF1254" s="496"/>
      <c r="AG1254" s="496"/>
      <c r="AH1254" s="496"/>
    </row>
    <row r="1255" spans="1:34" s="15" customFormat="1" ht="14.1" customHeight="1">
      <c r="A1255" s="427"/>
      <c r="B1255" s="489" t="s">
        <v>13673</v>
      </c>
      <c r="C1255" s="489" t="s">
        <v>13674</v>
      </c>
      <c r="D1255" s="428" t="s">
        <v>13675</v>
      </c>
      <c r="F1255" s="495" t="str">
        <f ca="1">IF(ISNUMBER(_xll.BDP(D1199, C1255,"EQY_CONSOLIDATED="&amp;E1212)),_xll.BDP(D1199, C1255,"EQY_CONSOLIDATED="&amp;E1212), "-")</f>
        <v>-</v>
      </c>
      <c r="G1255" s="495">
        <v>4386.0780999999997</v>
      </c>
      <c r="H1255" s="495">
        <v>2677.8724000000002</v>
      </c>
      <c r="I1255" s="495">
        <v>5850.8689000000004</v>
      </c>
      <c r="J1255" s="495">
        <v>3281.0866000000001</v>
      </c>
      <c r="K1255" s="495">
        <v>563.19470000000001</v>
      </c>
      <c r="L1255" s="495">
        <v>4733.3738999999996</v>
      </c>
      <c r="M1255" s="495">
        <v>4174.3125</v>
      </c>
      <c r="N1255" s="495">
        <v>2313.5754000000002</v>
      </c>
      <c r="O1255" s="508"/>
      <c r="P1255" s="495">
        <v>12751.9678</v>
      </c>
      <c r="Q1255" s="495">
        <v>7719.0573000000004</v>
      </c>
      <c r="R1255" s="495">
        <v>1748.5667000000001</v>
      </c>
      <c r="S1255" s="495">
        <v>6446.5855000000001</v>
      </c>
      <c r="T1255" s="495">
        <v>1437.7724000000001</v>
      </c>
      <c r="U1255" s="496"/>
      <c r="V1255" s="496"/>
      <c r="W1255" s="496"/>
      <c r="X1255" s="496"/>
      <c r="Y1255" s="496"/>
      <c r="Z1255" s="496"/>
      <c r="AA1255" s="496"/>
      <c r="AB1255" s="496"/>
      <c r="AC1255" s="496"/>
      <c r="AD1255" s="496"/>
      <c r="AE1255" s="496"/>
      <c r="AF1255" s="496"/>
      <c r="AG1255" s="496"/>
      <c r="AH1255" s="496"/>
    </row>
    <row r="1256" spans="1:34" s="15" customFormat="1" ht="14.1" customHeight="1">
      <c r="A1256" s="427"/>
      <c r="B1256" s="489" t="s">
        <v>13676</v>
      </c>
      <c r="C1256" s="489" t="s">
        <v>13677</v>
      </c>
      <c r="D1256" s="428" t="s">
        <v>13678</v>
      </c>
      <c r="F1256" s="495" t="str">
        <f ca="1">IF(ISNUMBER(_xll.BDP(D1199, C1256,"EQY_CONSOLIDATED="&amp;E1212)),_xll.BDP(D1199, C1256,"EQY_CONSOLIDATED="&amp;E1212), "-")</f>
        <v>-</v>
      </c>
      <c r="G1256" s="495">
        <v>-50.5244</v>
      </c>
      <c r="H1256" s="495">
        <v>-117.38800000000001</v>
      </c>
      <c r="I1256" s="495">
        <v>-175.55549999999999</v>
      </c>
      <c r="J1256" s="495">
        <v>-141.82490000000001</v>
      </c>
      <c r="K1256" s="495">
        <v>-187.2671</v>
      </c>
      <c r="L1256" s="495">
        <v>-121.495</v>
      </c>
      <c r="M1256" s="495">
        <v>-60.331800000000001</v>
      </c>
      <c r="N1256" s="495">
        <v>-176.3561</v>
      </c>
      <c r="O1256" s="508"/>
      <c r="P1256" s="495">
        <v>-510.91879999999998</v>
      </c>
      <c r="Q1256" s="495">
        <v>-802.9289</v>
      </c>
      <c r="R1256" s="495">
        <v>-1740.8141000000001</v>
      </c>
      <c r="S1256" s="495">
        <v>-981.42600000000004</v>
      </c>
      <c r="T1256" s="495">
        <v>-1292.4190000000001</v>
      </c>
      <c r="U1256" s="496"/>
      <c r="V1256" s="496"/>
      <c r="W1256" s="496"/>
      <c r="X1256" s="496"/>
      <c r="Y1256" s="496"/>
      <c r="Z1256" s="496"/>
      <c r="AA1256" s="496"/>
      <c r="AB1256" s="496"/>
      <c r="AC1256" s="496"/>
      <c r="AD1256" s="496"/>
      <c r="AE1256" s="496"/>
      <c r="AF1256" s="496"/>
      <c r="AG1256" s="496"/>
      <c r="AH1256" s="496"/>
    </row>
    <row r="1257" spans="1:34" s="15" customFormat="1" ht="14.1" customHeight="1">
      <c r="A1257" s="427"/>
      <c r="B1257" s="489" t="s">
        <v>13679</v>
      </c>
      <c r="C1257" s="489" t="s">
        <v>13680</v>
      </c>
      <c r="D1257" s="428" t="s">
        <v>13681</v>
      </c>
      <c r="F1257" s="495" t="str">
        <f ca="1">IF(ISNUMBER(_xll.BDP(D1199, C1257,"EQY_CONSOLIDATED="&amp;E1212)),_xll.BDP(D1199, C1257,"EQY_CONSOLIDATED="&amp;E1212), "-")</f>
        <v>-</v>
      </c>
      <c r="G1257" s="495">
        <v>-494.02600000000001</v>
      </c>
      <c r="H1257" s="495">
        <v>4135.0028000000002</v>
      </c>
      <c r="I1257" s="495">
        <v>1055.5201999999999</v>
      </c>
      <c r="J1257" s="495">
        <v>-3463.9870000000001</v>
      </c>
      <c r="K1257" s="495">
        <v>-2495.4263000000001</v>
      </c>
      <c r="L1257" s="495">
        <v>3260.5715</v>
      </c>
      <c r="M1257" s="495">
        <v>-4853.5264999999999</v>
      </c>
      <c r="N1257" s="495">
        <v>-454.59890000000001</v>
      </c>
      <c r="O1257" s="508"/>
      <c r="P1257" s="495">
        <v>-7552.3683000000001</v>
      </c>
      <c r="Q1257" s="495">
        <v>-4412.9566000000004</v>
      </c>
      <c r="R1257" s="495">
        <v>-318.10019999999997</v>
      </c>
      <c r="S1257" s="495">
        <v>-3043.5059999999999</v>
      </c>
      <c r="T1257" s="495">
        <v>-1550.8939</v>
      </c>
      <c r="U1257" s="496"/>
      <c r="V1257" s="496"/>
      <c r="W1257" s="496"/>
      <c r="X1257" s="496"/>
      <c r="Y1257" s="496"/>
      <c r="Z1257" s="496"/>
      <c r="AA1257" s="496"/>
      <c r="AB1257" s="496"/>
      <c r="AC1257" s="496"/>
      <c r="AD1257" s="496"/>
      <c r="AE1257" s="496"/>
      <c r="AF1257" s="496"/>
      <c r="AG1257" s="496"/>
      <c r="AH1257" s="496"/>
    </row>
    <row r="1258" spans="1:34" s="516" customFormat="1" ht="14.1" customHeight="1">
      <c r="A1258" s="427"/>
      <c r="B1258" s="489" t="s">
        <v>13682</v>
      </c>
      <c r="C1258" s="489" t="s">
        <v>13683</v>
      </c>
      <c r="D1258" s="428" t="s">
        <v>13684</v>
      </c>
      <c r="E1258" s="15"/>
      <c r="F1258" s="495" t="str">
        <f ca="1">IF(ISNUMBER(_xll.BDP(D1199, C1258,"EQY_CONSOLIDATED="&amp;E1212)),_xll.BDP(D1199, C1258,"EQY_CONSOLIDATED="&amp;E1212), "-")</f>
        <v>-</v>
      </c>
      <c r="G1258" s="495">
        <v>-124.5421</v>
      </c>
      <c r="H1258" s="495">
        <v>-45.528199999999998</v>
      </c>
      <c r="I1258" s="495">
        <v>60.4377</v>
      </c>
      <c r="J1258" s="495">
        <v>-367.60509999999999</v>
      </c>
      <c r="K1258" s="495">
        <v>-196.47550000000001</v>
      </c>
      <c r="L1258" s="495">
        <v>-3146.4740000000002</v>
      </c>
      <c r="M1258" s="495">
        <v>88.628100000000003</v>
      </c>
      <c r="N1258" s="495">
        <v>-241.3657</v>
      </c>
      <c r="O1258" s="508"/>
      <c r="P1258" s="495">
        <v>-3621.9263999999998</v>
      </c>
      <c r="Q1258" s="495">
        <v>-1066.0637999999999</v>
      </c>
      <c r="R1258" s="495">
        <v>-296.36919999999998</v>
      </c>
      <c r="S1258" s="495">
        <v>-2970.5630999999998</v>
      </c>
      <c r="T1258" s="495">
        <v>2114.8166999999999</v>
      </c>
      <c r="U1258" s="515"/>
      <c r="V1258" s="515"/>
      <c r="W1258" s="515"/>
      <c r="X1258" s="515"/>
      <c r="Y1258" s="515"/>
      <c r="Z1258" s="515"/>
      <c r="AA1258" s="515"/>
      <c r="AB1258" s="515"/>
      <c r="AC1258" s="515"/>
      <c r="AD1258" s="515"/>
      <c r="AE1258" s="515"/>
      <c r="AF1258" s="515"/>
      <c r="AG1258" s="515"/>
      <c r="AH1258" s="515"/>
    </row>
    <row r="1259" spans="1:34" s="516" customFormat="1" ht="14.1" customHeight="1">
      <c r="A1259" s="427"/>
      <c r="B1259" s="489" t="s">
        <v>13685</v>
      </c>
      <c r="C1259" s="489" t="s">
        <v>13686</v>
      </c>
      <c r="D1259" s="428" t="s">
        <v>13687</v>
      </c>
      <c r="E1259" s="15"/>
      <c r="F1259" s="495" t="str">
        <f ca="1">IF(ISNUMBER(_xll.BDP(D1199, C1259,"EQY_CONSOLIDATED="&amp;E1212)),_xll.BDP(D1199, C1259,"EQY_CONSOLIDATED="&amp;E1212), "-")</f>
        <v>-</v>
      </c>
      <c r="G1259" s="495">
        <v>3767.51</v>
      </c>
      <c r="H1259" s="495">
        <v>6767.3469999999998</v>
      </c>
      <c r="I1259" s="495">
        <v>6966.8266999999996</v>
      </c>
      <c r="J1259" s="495">
        <v>-550.50549999999998</v>
      </c>
      <c r="K1259" s="495">
        <v>-2128.7069999999999</v>
      </c>
      <c r="L1259" s="495">
        <v>4847.4714000000004</v>
      </c>
      <c r="M1259" s="495">
        <v>-590.58579999999995</v>
      </c>
      <c r="N1259" s="495">
        <v>1617.6107</v>
      </c>
      <c r="O1259" s="508"/>
      <c r="P1259" s="495">
        <v>1577.673</v>
      </c>
      <c r="Q1259" s="495">
        <v>2240.0369000000001</v>
      </c>
      <c r="R1259" s="495">
        <v>1134.0972999999999</v>
      </c>
      <c r="S1259" s="495">
        <v>432.51639999999998</v>
      </c>
      <c r="T1259" s="495">
        <v>2001.6952000000001</v>
      </c>
      <c r="U1259" s="515"/>
      <c r="V1259" s="515"/>
      <c r="W1259" s="515"/>
      <c r="X1259" s="515"/>
      <c r="Y1259" s="515"/>
      <c r="Z1259" s="515"/>
      <c r="AA1259" s="515"/>
      <c r="AB1259" s="515"/>
      <c r="AC1259" s="515"/>
      <c r="AD1259" s="515"/>
      <c r="AE1259" s="515"/>
      <c r="AF1259" s="515"/>
      <c r="AG1259" s="515"/>
      <c r="AH1259" s="515"/>
    </row>
    <row r="1260" spans="1:34" s="516" customFormat="1" ht="14.1" customHeight="1">
      <c r="A1260" s="427"/>
      <c r="B1260" s="489" t="s">
        <v>13688</v>
      </c>
      <c r="C1260" s="489" t="s">
        <v>13689</v>
      </c>
      <c r="D1260" s="428" t="s">
        <v>13690</v>
      </c>
      <c r="E1260" s="15"/>
      <c r="F1260" s="495" t="str">
        <f ca="1">IF(ISNUMBER(_xll.BDP(D1199, C1260,"EQY_CONSOLIDATED="&amp;E1212)),_xll.BDP(D1199, C1260,"EQY_CONSOLIDATED="&amp;E1212), "-")</f>
        <v>-</v>
      </c>
      <c r="G1260" s="495">
        <v>4335.5537000000004</v>
      </c>
      <c r="H1260" s="495">
        <v>2560.4843000000001</v>
      </c>
      <c r="I1260" s="495">
        <v>5675.3132999999998</v>
      </c>
      <c r="J1260" s="495">
        <v>3139.2617</v>
      </c>
      <c r="K1260" s="495">
        <v>375.92759999999998</v>
      </c>
      <c r="L1260" s="495">
        <v>4611.8789999999999</v>
      </c>
      <c r="M1260" s="495">
        <v>4113.9807000000001</v>
      </c>
      <c r="N1260" s="495">
        <v>2137.2193000000002</v>
      </c>
      <c r="O1260" s="508"/>
      <c r="P1260" s="495">
        <v>12241.049000000001</v>
      </c>
      <c r="Q1260" s="495">
        <v>6916.1283999999996</v>
      </c>
      <c r="R1260" s="495">
        <v>7.7526999999999999</v>
      </c>
      <c r="S1260" s="495">
        <v>5465.1594999999998</v>
      </c>
      <c r="T1260" s="495">
        <v>145.35339999999999</v>
      </c>
      <c r="U1260" s="515"/>
      <c r="V1260" s="515"/>
      <c r="W1260" s="515"/>
      <c r="X1260" s="515"/>
      <c r="Y1260" s="515"/>
      <c r="Z1260" s="515"/>
      <c r="AA1260" s="515"/>
      <c r="AB1260" s="515"/>
      <c r="AC1260" s="515"/>
      <c r="AD1260" s="515"/>
      <c r="AE1260" s="515"/>
      <c r="AF1260" s="515"/>
      <c r="AG1260" s="515"/>
      <c r="AH1260" s="515"/>
    </row>
    <row r="1261" spans="1:34" s="15" customFormat="1" ht="14.1" customHeight="1">
      <c r="A1261" s="427"/>
      <c r="B1261" s="489" t="s">
        <v>13691</v>
      </c>
      <c r="C1261" s="489" t="s">
        <v>13692</v>
      </c>
      <c r="D1261" s="428" t="s">
        <v>13693</v>
      </c>
      <c r="F1261" s="495" t="str">
        <f ca="1">IF(ISNUMBER(_xll.BDP(D1199, C1261,"EQY_CONSOLIDATED="&amp;E1212)),_xll.BDP(D1199, C1261,"EQY_CONSOLIDATED="&amp;E1212), "-")</f>
        <v>-</v>
      </c>
      <c r="G1261" s="495">
        <v>228.0805</v>
      </c>
      <c r="H1261" s="495">
        <v>134.6994</v>
      </c>
      <c r="I1261" s="495">
        <v>298.56119999999999</v>
      </c>
      <c r="J1261" s="495">
        <v>165.14709999999999</v>
      </c>
      <c r="K1261" s="495">
        <v>19.776399999999999</v>
      </c>
      <c r="L1261" s="495">
        <v>240.57390000000001</v>
      </c>
      <c r="M1261" s="495">
        <v>211.33860000000001</v>
      </c>
      <c r="N1261" s="495">
        <v>109.3549</v>
      </c>
      <c r="O1261" s="508"/>
      <c r="P1261" s="495">
        <v>638.19060000000002</v>
      </c>
      <c r="Q1261" s="495">
        <v>353.87700000000001</v>
      </c>
      <c r="R1261" s="495">
        <v>0.3967</v>
      </c>
      <c r="S1261" s="495">
        <v>283.57089999999999</v>
      </c>
      <c r="T1261" s="495">
        <v>7.6974999999999998</v>
      </c>
      <c r="U1261" s="500"/>
      <c r="V1261" s="500"/>
      <c r="W1261" s="500"/>
      <c r="X1261" s="500"/>
      <c r="Y1261" s="500"/>
      <c r="Z1261" s="500"/>
      <c r="AA1261" s="500"/>
      <c r="AB1261" s="500"/>
      <c r="AC1261" s="500"/>
      <c r="AD1261" s="500"/>
      <c r="AE1261" s="500"/>
      <c r="AF1261" s="500"/>
      <c r="AG1261" s="500"/>
      <c r="AH1261" s="500"/>
    </row>
    <row r="1262" spans="1:34" s="15" customFormat="1" ht="14.1" customHeight="1">
      <c r="A1262" s="427"/>
      <c r="B1262" s="489" t="s">
        <v>13694</v>
      </c>
      <c r="C1262" s="489" t="s">
        <v>13694</v>
      </c>
      <c r="D1262" s="428" t="s">
        <v>13695</v>
      </c>
      <c r="F1262" s="495" t="str">
        <f ca="1">IF(ISNUMBER(_xll.BDP(D1199, C1262,"EQY_CONSOLIDATED="&amp;E1212)),_xll.BDP(D1199, C1262,"EQY_CONSOLIDATED="&amp;E1212), "-")</f>
        <v>-</v>
      </c>
      <c r="G1262" s="495">
        <v>826.48820000000001</v>
      </c>
      <c r="H1262" s="495">
        <v>618.18420000000003</v>
      </c>
      <c r="I1262" s="495">
        <v>724.05870000000004</v>
      </c>
      <c r="J1262" s="495">
        <v>636.83600000000001</v>
      </c>
      <c r="K1262" s="495">
        <v>581.04380000000003</v>
      </c>
      <c r="L1262" s="495">
        <v>606.92740000000003</v>
      </c>
      <c r="M1262" s="495">
        <v>425.77870000000001</v>
      </c>
      <c r="N1262" s="495">
        <v>353.87700000000001</v>
      </c>
      <c r="O1262" s="508"/>
      <c r="P1262" s="495">
        <v>638.19060000000002</v>
      </c>
      <c r="Q1262" s="495">
        <v>353.87700000000001</v>
      </c>
      <c r="R1262" s="495">
        <v>0.3967</v>
      </c>
      <c r="S1262" s="495">
        <v>283.57089999999999</v>
      </c>
      <c r="T1262" s="495">
        <v>7.6974999999999998</v>
      </c>
      <c r="U1262" s="500"/>
      <c r="V1262" s="500"/>
      <c r="W1262" s="500"/>
      <c r="X1262" s="500"/>
      <c r="Y1262" s="500"/>
      <c r="Z1262" s="500"/>
      <c r="AA1262" s="500"/>
      <c r="AB1262" s="500"/>
      <c r="AC1262" s="500"/>
      <c r="AD1262" s="500"/>
      <c r="AE1262" s="500"/>
      <c r="AF1262" s="500"/>
      <c r="AG1262" s="500"/>
      <c r="AH1262" s="500"/>
    </row>
    <row r="1263" spans="1:34" s="15" customFormat="1" ht="14.1" customHeight="1">
      <c r="A1263" s="427"/>
      <c r="B1263" s="489" t="s">
        <v>13696</v>
      </c>
      <c r="C1263" s="489" t="s">
        <v>13697</v>
      </c>
      <c r="D1263" s="517" t="s">
        <v>13698</v>
      </c>
      <c r="E1263" s="518"/>
      <c r="F1263" s="519" t="str">
        <f ca="1">IF(ISNUMBER(_xll.BDP(D1199, C1263,"EQY_CONSOLIDATED="&amp;E1212)),_xll.BDP(D1199, C1263,"EQY_CONSOLIDATED="&amp;E1212), "-")</f>
        <v>-</v>
      </c>
      <c r="G1263" s="519">
        <v>230.73840000000001</v>
      </c>
      <c r="H1263" s="519">
        <v>140.87479999999999</v>
      </c>
      <c r="I1263" s="519">
        <v>307.79669999999999</v>
      </c>
      <c r="J1263" s="519">
        <v>172.60810000000001</v>
      </c>
      <c r="K1263" s="519">
        <v>29.628</v>
      </c>
      <c r="L1263" s="519">
        <v>246.91149999999999</v>
      </c>
      <c r="M1263" s="519">
        <v>214.43790000000001</v>
      </c>
      <c r="N1263" s="520">
        <v>118.3785</v>
      </c>
      <c r="O1263" s="521"/>
      <c r="P1263" s="519">
        <v>664.82749999999999</v>
      </c>
      <c r="Q1263" s="519">
        <v>394.96039999999999</v>
      </c>
      <c r="R1263" s="520">
        <v>89.468800000000002</v>
      </c>
      <c r="S1263" s="520">
        <v>334.4941</v>
      </c>
      <c r="T1263" s="520">
        <v>76.139799999999994</v>
      </c>
    </row>
    <row r="1264" spans="1:34" s="15" customFormat="1" ht="14.1" customHeight="1">
      <c r="A1264" s="522"/>
    </row>
    <row r="1265" spans="1:16" s="15" customFormat="1" ht="14.1" customHeight="1" thickBot="1">
      <c r="A1265" s="522"/>
    </row>
    <row r="1266" spans="1:16" s="15" customFormat="1" ht="14.1" customHeight="1" thickBot="1">
      <c r="A1266" s="522">
        <f>A1199+1</f>
        <v>19</v>
      </c>
      <c r="C1266" s="15">
        <f>C1199+1</f>
        <v>19</v>
      </c>
      <c r="D1266" s="459" t="str">
        <f ca="1">OFFSET(Company!$C$9,BB_Financials!A1266-1,0)</f>
        <v/>
      </c>
      <c r="E1266" s="460" t="e">
        <f ca="1">_xll.BDP(D1266, "NAME")</f>
        <v>#NAME?</v>
      </c>
    </row>
    <row r="1267" spans="1:16" s="15" customFormat="1" ht="14.1" customHeight="1">
      <c r="A1267" s="427"/>
    </row>
    <row r="1268" spans="1:16" s="15" customFormat="1" ht="14.1" customHeight="1">
      <c r="A1268" s="427"/>
      <c r="D1268" s="430"/>
      <c r="E1268" s="428"/>
    </row>
    <row r="1269" spans="1:16" s="428" customFormat="1" ht="14.1" customHeight="1">
      <c r="A1269" s="429"/>
      <c r="E1269" s="461" t="s">
        <v>13413</v>
      </c>
      <c r="F1269" s="461" t="s">
        <v>13562</v>
      </c>
      <c r="G1269" s="461" t="s">
        <v>13563</v>
      </c>
    </row>
    <row r="1270" spans="1:16" s="15" customFormat="1" ht="14.1" customHeight="1">
      <c r="A1270" s="427"/>
      <c r="D1270" s="460" t="s">
        <v>13573</v>
      </c>
      <c r="E1270" s="462">
        <f>F1312+F1313</f>
        <v>11292.766300000001</v>
      </c>
      <c r="F1270" s="463">
        <f>F1309+F1310</f>
        <v>11709.5265</v>
      </c>
      <c r="G1270" s="462">
        <f>F1304</f>
        <v>14674.363600000001</v>
      </c>
    </row>
    <row r="1271" spans="1:16" s="15" customFormat="1" ht="14.1" customHeight="1">
      <c r="A1271" s="427"/>
      <c r="B1271" s="464"/>
      <c r="C1271" s="465"/>
      <c r="D1271" s="460" t="e">
        <f>"Annual: "&amp;P1297</f>
        <v>#NAME?</v>
      </c>
      <c r="E1271" s="462">
        <f>P1312+P1313</f>
        <v>8717.5885999999991</v>
      </c>
      <c r="F1271" s="463">
        <f>P1309+P1310</f>
        <v>2022.075</v>
      </c>
      <c r="G1271" s="462">
        <f>P1304</f>
        <v>15943.451499999999</v>
      </c>
    </row>
    <row r="1272" spans="1:16" s="15" customFormat="1" ht="14.1" customHeight="1">
      <c r="A1272" s="427"/>
      <c r="B1272" s="464"/>
      <c r="C1272" s="465"/>
      <c r="E1272" s="466"/>
    </row>
    <row r="1273" spans="1:16" s="15" customFormat="1" ht="14.1" customHeight="1">
      <c r="A1273" s="427"/>
      <c r="B1273" s="464"/>
      <c r="C1273" s="465"/>
      <c r="D1273" s="428"/>
      <c r="E1273" s="461" t="s">
        <v>13564</v>
      </c>
      <c r="F1273" s="461" t="s">
        <v>13565</v>
      </c>
      <c r="G1273" s="461" t="s">
        <v>13566</v>
      </c>
      <c r="H1273" s="461" t="s">
        <v>13567</v>
      </c>
    </row>
    <row r="1274" spans="1:16" s="15" customFormat="1" ht="14.1" customHeight="1">
      <c r="A1274" s="427"/>
      <c r="B1274" s="464"/>
      <c r="C1274" s="465"/>
      <c r="D1274" s="460" t="s">
        <v>13574</v>
      </c>
      <c r="E1274" s="462" t="str">
        <f ca="1">F1283</f>
        <v>-</v>
      </c>
      <c r="F1274" s="462" t="str">
        <f ca="1">F1286</f>
        <v>-</v>
      </c>
      <c r="G1274" s="462" t="str">
        <f ca="1">F1290</f>
        <v>-</v>
      </c>
      <c r="H1274" s="462" t="str">
        <f ca="1">F1289</f>
        <v>-</v>
      </c>
    </row>
    <row r="1275" spans="1:16" s="15" customFormat="1" ht="14.1" customHeight="1">
      <c r="A1275" s="427"/>
      <c r="B1275" s="464"/>
      <c r="C1275" s="465"/>
      <c r="D1275" s="460" t="e">
        <f>"Annual: "&amp;P1282</f>
        <v>#NAME?</v>
      </c>
      <c r="E1275" s="462">
        <f>P1283</f>
        <v>33561.627500000002</v>
      </c>
      <c r="F1275" s="462">
        <f>P1286</f>
        <v>-2443.4794999999999</v>
      </c>
      <c r="G1275" s="462">
        <f>P1290</f>
        <v>-2098.5075000000002</v>
      </c>
      <c r="H1275" s="462">
        <f>P1289</f>
        <v>-1916.7885000000001</v>
      </c>
    </row>
    <row r="1276" spans="1:16" s="15" customFormat="1" ht="14.1" customHeight="1">
      <c r="A1276" s="427"/>
      <c r="B1276" s="464"/>
      <c r="C1276" s="465"/>
      <c r="E1276" s="464" t="b">
        <f ca="1">F1290=G1290+H1290+I1290+J1290</f>
        <v>0</v>
      </c>
    </row>
    <row r="1277" spans="1:16" s="15" customFormat="1" ht="14.1" customHeight="1">
      <c r="A1277" s="427"/>
      <c r="B1277" s="464"/>
      <c r="C1277" s="465"/>
      <c r="E1277" s="464" t="e">
        <f ca="1">_xll.BDP(D1266,"EQY_RECENT_QT_END")</f>
        <v>#NAME?</v>
      </c>
      <c r="F1277" s="430"/>
      <c r="G1277" s="430"/>
      <c r="H1277" s="430"/>
      <c r="I1277" s="430"/>
      <c r="J1277" s="430"/>
      <c r="K1277" s="430"/>
      <c r="L1277" s="430"/>
      <c r="M1277" s="430"/>
      <c r="N1277" s="430"/>
      <c r="O1277" s="430"/>
      <c r="P1277" s="430"/>
    </row>
    <row r="1278" spans="1:16" s="25" customFormat="1" ht="14.1" customHeight="1">
      <c r="A1278" s="429"/>
      <c r="D1278" s="428" t="s">
        <v>13573</v>
      </c>
      <c r="E1278" s="467" t="e">
        <f>G1282</f>
        <v>#NAME?</v>
      </c>
      <c r="F1278" s="468" t="e">
        <v>#NAME?</v>
      </c>
      <c r="G1278" s="469" t="s">
        <v>13575</v>
      </c>
      <c r="H1278" s="469" t="s">
        <v>13576</v>
      </c>
      <c r="I1278" s="469" t="s">
        <v>13577</v>
      </c>
      <c r="J1278" s="469" t="s">
        <v>13578</v>
      </c>
      <c r="K1278" s="469" t="s">
        <v>13579</v>
      </c>
      <c r="L1278" s="469" t="s">
        <v>13580</v>
      </c>
      <c r="M1278" s="469" t="s">
        <v>13581</v>
      </c>
      <c r="N1278" s="15"/>
      <c r="P1278" s="470"/>
    </row>
    <row r="1279" spans="1:16" s="25" customFormat="1" ht="14.1" customHeight="1">
      <c r="A1279" s="429"/>
      <c r="B1279" s="471"/>
      <c r="C1279" s="471"/>
      <c r="D1279" s="428" t="s">
        <v>13582</v>
      </c>
      <c r="E1279" s="472" t="str">
        <f>IF(ISNUMBER(F1279),"N","Y")</f>
        <v>N</v>
      </c>
      <c r="F1279" s="473">
        <v>9542.5064000000002</v>
      </c>
      <c r="G1279" s="474">
        <v>8047.5925999999999</v>
      </c>
      <c r="H1279" s="475">
        <v>8442.5494999999992</v>
      </c>
      <c r="I1279" s="475">
        <v>9708.1327999999994</v>
      </c>
      <c r="J1279" s="475">
        <v>7743.7046</v>
      </c>
      <c r="K1279" s="475">
        <v>8947.5120999999999</v>
      </c>
      <c r="L1279" s="475">
        <v>6923.9841999999999</v>
      </c>
      <c r="M1279" s="475">
        <v>9234.4357</v>
      </c>
      <c r="N1279" s="476"/>
      <c r="P1279" s="476"/>
    </row>
    <row r="1280" spans="1:16" s="15" customFormat="1" ht="14.1" customHeight="1">
      <c r="A1280" s="429"/>
      <c r="D1280" s="477"/>
      <c r="F1280" s="478"/>
      <c r="G1280" s="478"/>
      <c r="H1280" s="478"/>
      <c r="I1280" s="478"/>
      <c r="J1280" s="478"/>
      <c r="K1280" s="478"/>
      <c r="L1280" s="478"/>
      <c r="M1280" s="478"/>
      <c r="N1280" s="478"/>
      <c r="P1280" s="479"/>
    </row>
    <row r="1281" spans="1:34" s="15" customFormat="1" ht="14.1" customHeight="1">
      <c r="A1281" s="429"/>
      <c r="D1281" s="477"/>
      <c r="F1281" s="478"/>
      <c r="G1281" s="480"/>
      <c r="H1281" s="481"/>
      <c r="I1281" s="481"/>
      <c r="J1281" s="481"/>
      <c r="K1281" s="481"/>
      <c r="L1281" s="481"/>
      <c r="M1281" s="481"/>
      <c r="N1281" s="481"/>
      <c r="P1281" s="482"/>
    </row>
    <row r="1282" spans="1:34" s="15" customFormat="1" ht="14.1" customHeight="1">
      <c r="A1282" s="427"/>
      <c r="B1282" s="483" t="s">
        <v>13583</v>
      </c>
      <c r="C1282" s="483" t="s">
        <v>13584</v>
      </c>
      <c r="D1282" s="484" t="s">
        <v>13585</v>
      </c>
      <c r="E1282" s="485"/>
      <c r="F1282" s="486" t="s">
        <v>13586</v>
      </c>
      <c r="G1282" s="487" t="e">
        <v>#NAME?</v>
      </c>
      <c r="H1282" s="486" t="s">
        <v>13575</v>
      </c>
      <c r="I1282" s="486" t="s">
        <v>13576</v>
      </c>
      <c r="J1282" s="486" t="s">
        <v>13577</v>
      </c>
      <c r="K1282" s="486" t="s">
        <v>13578</v>
      </c>
      <c r="L1282" s="486" t="s">
        <v>13579</v>
      </c>
      <c r="M1282" s="486" t="s">
        <v>13580</v>
      </c>
      <c r="N1282" s="486" t="s">
        <v>13581</v>
      </c>
      <c r="O1282" s="488"/>
      <c r="P1282" s="487" t="e">
        <v>#NAME?</v>
      </c>
      <c r="Q1282" s="486" t="s">
        <v>13587</v>
      </c>
      <c r="R1282" s="486" t="s">
        <v>13588</v>
      </c>
      <c r="S1282" s="486" t="s">
        <v>13589</v>
      </c>
      <c r="T1282" s="486" t="s">
        <v>13590</v>
      </c>
      <c r="U1282" s="488"/>
      <c r="V1282" s="488"/>
      <c r="W1282" s="488"/>
      <c r="X1282" s="488"/>
      <c r="Y1282" s="488"/>
      <c r="Z1282" s="488"/>
      <c r="AA1282" s="488"/>
      <c r="AB1282" s="488"/>
      <c r="AC1282" s="488"/>
      <c r="AD1282" s="488"/>
      <c r="AE1282" s="488"/>
      <c r="AF1282" s="488"/>
      <c r="AG1282" s="488"/>
      <c r="AH1282" s="488"/>
    </row>
    <row r="1283" spans="1:34" s="15" customFormat="1" ht="14.1" customHeight="1">
      <c r="A1283" s="427"/>
      <c r="B1283" s="489" t="s">
        <v>13591</v>
      </c>
      <c r="C1283" s="489" t="s">
        <v>13592</v>
      </c>
      <c r="D1283" s="490" t="s">
        <v>13593</v>
      </c>
      <c r="E1283" s="491"/>
      <c r="F1283" s="492" t="str">
        <f ca="1">IF(ISNUMBER(_xll.BDP(D1266, C1283,"EQY_CONSOLIDATED="&amp;E1279)),_xll.BDP(D1266, C1283,"EQY_CONSOLIDATED="&amp;E1279), "-")</f>
        <v>-</v>
      </c>
      <c r="G1283" s="492">
        <v>9542.5064000000002</v>
      </c>
      <c r="H1283" s="492">
        <v>8047.5925999999999</v>
      </c>
      <c r="I1283" s="492">
        <v>8442.5494999999992</v>
      </c>
      <c r="J1283" s="492">
        <v>9708.1327999999994</v>
      </c>
      <c r="K1283" s="492">
        <v>7743.7046</v>
      </c>
      <c r="L1283" s="492">
        <v>8947.5120999999999</v>
      </c>
      <c r="M1283" s="492">
        <v>6923.9841999999999</v>
      </c>
      <c r="N1283" s="493">
        <v>9234.4357</v>
      </c>
      <c r="O1283" s="494"/>
      <c r="P1283" s="495">
        <v>33561.627500000002</v>
      </c>
      <c r="Q1283" s="495">
        <v>33226.559099999999</v>
      </c>
      <c r="R1283" s="495">
        <v>30659.088299999999</v>
      </c>
      <c r="S1283" s="495">
        <v>32845.296999999999</v>
      </c>
      <c r="T1283" s="495">
        <v>27092.790300000001</v>
      </c>
      <c r="U1283" s="496"/>
      <c r="V1283" s="496"/>
      <c r="W1283" s="496"/>
      <c r="X1283" s="496"/>
      <c r="Y1283" s="496"/>
      <c r="Z1283" s="496"/>
      <c r="AA1283" s="496"/>
      <c r="AB1283" s="496"/>
      <c r="AC1283" s="496"/>
      <c r="AD1283" s="496"/>
      <c r="AE1283" s="496"/>
      <c r="AF1283" s="496"/>
      <c r="AG1283" s="496"/>
      <c r="AH1283" s="496"/>
    </row>
    <row r="1284" spans="1:34" s="501" customFormat="1" ht="14.1" customHeight="1">
      <c r="A1284" s="427"/>
      <c r="B1284" s="489" t="s">
        <v>13594</v>
      </c>
      <c r="C1284" s="489" t="s">
        <v>13595</v>
      </c>
      <c r="D1284" s="428" t="s">
        <v>13596</v>
      </c>
      <c r="E1284" s="15"/>
      <c r="F1284" s="495" t="str">
        <f ca="1">IF(ISNUMBER(_xll.BDP(D1266, C1284,"EQY_CONSOLIDATED="&amp;E1279)),_xll.BDP(D1266, C1284,"EQY_CONSOLIDATED="&amp;E1279), "-")</f>
        <v>-</v>
      </c>
      <c r="G1284" s="495" t="s">
        <v>398</v>
      </c>
      <c r="H1284" s="495" t="s">
        <v>398</v>
      </c>
      <c r="I1284" s="495" t="s">
        <v>398</v>
      </c>
      <c r="J1284" s="495" t="s">
        <v>398</v>
      </c>
      <c r="K1284" s="495" t="s">
        <v>398</v>
      </c>
      <c r="L1284" s="495" t="s">
        <v>398</v>
      </c>
      <c r="M1284" s="495" t="s">
        <v>398</v>
      </c>
      <c r="N1284" s="495" t="s">
        <v>398</v>
      </c>
      <c r="O1284" s="497"/>
      <c r="P1284" s="498" t="s">
        <v>398</v>
      </c>
      <c r="Q1284" s="498">
        <v>33006.195099999997</v>
      </c>
      <c r="R1284" s="499">
        <v>8128.3050999999996</v>
      </c>
      <c r="S1284" s="499">
        <v>9153.2294000000002</v>
      </c>
      <c r="T1284" s="499">
        <v>5785.7548999999999</v>
      </c>
      <c r="U1284" s="500"/>
      <c r="V1284" s="500"/>
      <c r="W1284" s="500"/>
      <c r="X1284" s="500"/>
      <c r="Y1284" s="500"/>
      <c r="Z1284" s="500"/>
      <c r="AA1284" s="500"/>
      <c r="AB1284" s="500"/>
      <c r="AC1284" s="500"/>
      <c r="AD1284" s="500"/>
      <c r="AE1284" s="500"/>
      <c r="AF1284" s="500"/>
      <c r="AG1284" s="500"/>
      <c r="AH1284" s="500"/>
    </row>
    <row r="1285" spans="1:34" s="15" customFormat="1" ht="14.1" customHeight="1">
      <c r="A1285" s="427"/>
      <c r="B1285" s="489" t="s">
        <v>13597</v>
      </c>
      <c r="C1285" s="489" t="s">
        <v>13598</v>
      </c>
      <c r="D1285" s="428" t="s">
        <v>13599</v>
      </c>
      <c r="F1285" s="495" t="str">
        <f ca="1">IF(ISNUMBER(_xll.BDP(D1266, C1285,"EQY_CONSOLIDATED="&amp;E1279)),_xll.BDP(D1266, C1285,"EQY_CONSOLIDATED="&amp;E1279), "-")</f>
        <v>-</v>
      </c>
      <c r="G1285" s="495">
        <v>9884.4050000000007</v>
      </c>
      <c r="H1285" s="495">
        <v>8527.7810000000009</v>
      </c>
      <c r="I1285" s="495">
        <v>9983.5779999999995</v>
      </c>
      <c r="J1285" s="495">
        <v>12345.947</v>
      </c>
      <c r="K1285" s="495">
        <v>7703.9030000000002</v>
      </c>
      <c r="L1285" s="495">
        <v>8402.6360000000004</v>
      </c>
      <c r="M1285" s="495">
        <v>7398.2</v>
      </c>
      <c r="N1285" s="495">
        <v>9905.6820000000007</v>
      </c>
      <c r="O1285" s="502"/>
      <c r="P1285" s="495">
        <v>36005.107000000004</v>
      </c>
      <c r="Q1285" s="495">
        <v>33128.652000000002</v>
      </c>
      <c r="R1285" s="495">
        <v>7469.8339999999998</v>
      </c>
      <c r="S1285" s="495">
        <v>9473.8410000000003</v>
      </c>
      <c r="T1285" s="495">
        <v>8417.6209999999992</v>
      </c>
      <c r="U1285" s="500"/>
      <c r="V1285" s="500"/>
      <c r="W1285" s="500"/>
      <c r="X1285" s="500"/>
      <c r="Y1285" s="500"/>
      <c r="Z1285" s="500"/>
      <c r="AA1285" s="500"/>
      <c r="AB1285" s="500"/>
      <c r="AC1285" s="500"/>
      <c r="AD1285" s="500"/>
      <c r="AE1285" s="500"/>
      <c r="AF1285" s="500"/>
      <c r="AG1285" s="500"/>
      <c r="AH1285" s="500"/>
    </row>
    <row r="1286" spans="1:34" s="15" customFormat="1" ht="14.1" customHeight="1">
      <c r="A1286" s="427"/>
      <c r="B1286" s="489" t="s">
        <v>13600</v>
      </c>
      <c r="C1286" s="489" t="s">
        <v>13601</v>
      </c>
      <c r="D1286" s="490" t="s">
        <v>13602</v>
      </c>
      <c r="E1286" s="491"/>
      <c r="F1286" s="492" t="str">
        <f ca="1">IF(ISNUMBER(_xll.BDP(D1266, C1286,"EQY_CONSOLIDATED="&amp;E1279)),_xll.BDP(D1266, C1286,"EQY_CONSOLIDATED="&amp;E1279), "-")</f>
        <v>-</v>
      </c>
      <c r="G1286" s="492">
        <v>-341.89859999999999</v>
      </c>
      <c r="H1286" s="492">
        <v>-480.1884</v>
      </c>
      <c r="I1286" s="492">
        <v>-1541.0284999999999</v>
      </c>
      <c r="J1286" s="492">
        <v>-2637.8137000000002</v>
      </c>
      <c r="K1286" s="492">
        <v>39.801600000000001</v>
      </c>
      <c r="L1286" s="492">
        <v>544.87609999999995</v>
      </c>
      <c r="M1286" s="492">
        <v>-474.2158</v>
      </c>
      <c r="N1286" s="493">
        <v>-671.24639999999999</v>
      </c>
      <c r="O1286" s="494"/>
      <c r="P1286" s="492">
        <v>-2443.4794999999999</v>
      </c>
      <c r="Q1286" s="492">
        <v>-122.4569</v>
      </c>
      <c r="R1286" s="492">
        <v>658.47109999999998</v>
      </c>
      <c r="S1286" s="492">
        <v>-320.61160000000001</v>
      </c>
      <c r="T1286" s="492">
        <v>-2631.8661000000002</v>
      </c>
      <c r="U1286" s="496"/>
      <c r="V1286" s="496"/>
      <c r="W1286" s="496"/>
      <c r="X1286" s="496"/>
      <c r="Y1286" s="496"/>
      <c r="Z1286" s="496"/>
      <c r="AA1286" s="496"/>
      <c r="AB1286" s="496"/>
      <c r="AC1286" s="496"/>
      <c r="AD1286" s="496"/>
      <c r="AE1286" s="496"/>
      <c r="AF1286" s="496"/>
      <c r="AG1286" s="496"/>
      <c r="AH1286" s="496"/>
    </row>
    <row r="1287" spans="1:34" s="15" customFormat="1" ht="14.1" customHeight="1">
      <c r="A1287" s="427"/>
      <c r="B1287" s="489" t="s">
        <v>13603</v>
      </c>
      <c r="C1287" s="489" t="s">
        <v>13604</v>
      </c>
      <c r="D1287" s="428" t="s">
        <v>13605</v>
      </c>
      <c r="F1287" s="495" t="str">
        <f ca="1">IF(ISNUMBER(_xll.BDP(D1266, C1287,"EQY_CONSOLIDATED="&amp;E1279)),_xll.BDP(D1266, C1287,"EQY_CONSOLIDATED="&amp;E1279), "-")</f>
        <v>-</v>
      </c>
      <c r="G1287" s="495">
        <v>-407.32760000000002</v>
      </c>
      <c r="H1287" s="495">
        <v>1793.5316</v>
      </c>
      <c r="I1287" s="495">
        <v>-1388.1885</v>
      </c>
      <c r="J1287" s="495">
        <v>-6921.4407000000001</v>
      </c>
      <c r="K1287" s="495">
        <v>-143.14439999999999</v>
      </c>
      <c r="L1287" s="495">
        <v>4189.0761000000002</v>
      </c>
      <c r="M1287" s="495">
        <v>476.60219999999998</v>
      </c>
      <c r="N1287" s="495">
        <v>-2801.2343999999998</v>
      </c>
      <c r="O1287" s="494"/>
      <c r="P1287" s="495">
        <v>225.63249999999999</v>
      </c>
      <c r="Q1287" s="495">
        <v>-1576.2389000000001</v>
      </c>
      <c r="R1287" s="495">
        <v>-765.05589999999995</v>
      </c>
      <c r="S1287" s="495">
        <v>4175.8433999999997</v>
      </c>
      <c r="T1287" s="495">
        <v>-8233.3981000000003</v>
      </c>
      <c r="U1287" s="496"/>
      <c r="V1287" s="496"/>
      <c r="W1287" s="496"/>
      <c r="X1287" s="496"/>
      <c r="Y1287" s="496"/>
      <c r="Z1287" s="496"/>
      <c r="AA1287" s="496"/>
      <c r="AB1287" s="496"/>
      <c r="AC1287" s="496"/>
      <c r="AD1287" s="496"/>
      <c r="AE1287" s="496"/>
      <c r="AF1287" s="496"/>
      <c r="AG1287" s="496"/>
      <c r="AH1287" s="496"/>
    </row>
    <row r="1288" spans="1:34" s="15" customFormat="1" ht="14.1" customHeight="1">
      <c r="A1288" s="427"/>
      <c r="B1288" s="489" t="s">
        <v>13606</v>
      </c>
      <c r="C1288" s="489" t="s">
        <v>13607</v>
      </c>
      <c r="D1288" s="428" t="s">
        <v>13608</v>
      </c>
      <c r="F1288" s="495" t="str">
        <f ca="1">IF(ISNUMBER(_xll.BDP(D1266, C1288,"EQY_CONSOLIDATED="&amp;E1279)),_xll.BDP(D1266, C1288,"EQY_CONSOLIDATED="&amp;E1279), "-")</f>
        <v>-</v>
      </c>
      <c r="G1288" s="495">
        <v>-850.7663</v>
      </c>
      <c r="H1288" s="495">
        <v>1345.6366</v>
      </c>
      <c r="I1288" s="495">
        <v>-1947.5985000000001</v>
      </c>
      <c r="J1288" s="495">
        <v>-7469.2</v>
      </c>
      <c r="K1288" s="495">
        <v>-583.59109999999998</v>
      </c>
      <c r="L1288" s="495">
        <v>3559.2093</v>
      </c>
      <c r="M1288" s="495">
        <v>-23.989799999999999</v>
      </c>
      <c r="N1288" s="495">
        <v>-3459.7930000000001</v>
      </c>
      <c r="O1288" s="494"/>
      <c r="P1288" s="495">
        <v>-1916.7885000000001</v>
      </c>
      <c r="Q1288" s="495">
        <v>-3860.2339000000002</v>
      </c>
      <c r="R1288" s="495">
        <v>-2690.8815</v>
      </c>
      <c r="S1288" s="495">
        <v>2553.6675</v>
      </c>
      <c r="T1288" s="495">
        <v>-10163.4563</v>
      </c>
      <c r="U1288" s="496"/>
      <c r="V1288" s="496"/>
      <c r="W1288" s="496"/>
      <c r="X1288" s="496"/>
      <c r="Y1288" s="496"/>
      <c r="Z1288" s="496"/>
      <c r="AA1288" s="496"/>
      <c r="AB1288" s="496"/>
      <c r="AC1288" s="496"/>
      <c r="AD1288" s="496"/>
      <c r="AE1288" s="496"/>
      <c r="AF1288" s="496"/>
      <c r="AG1288" s="496"/>
      <c r="AH1288" s="496"/>
    </row>
    <row r="1289" spans="1:34" s="15" customFormat="1" ht="14.1" customHeight="1">
      <c r="A1289" s="427"/>
      <c r="B1289" s="489" t="s">
        <v>13609</v>
      </c>
      <c r="C1289" s="489" t="s">
        <v>13610</v>
      </c>
      <c r="D1289" s="490" t="s">
        <v>13611</v>
      </c>
      <c r="E1289" s="491"/>
      <c r="F1289" s="492" t="str">
        <f ca="1">IF(ISNUMBER(_xll.BDP(D1266, C1289,"EQY_CONSOLIDATED="&amp;E1279)),_xll.BDP(D1266, C1289,"EQY_CONSOLIDATED="&amp;E1279), "-")</f>
        <v>-</v>
      </c>
      <c r="G1289" s="492">
        <v>-850.7663</v>
      </c>
      <c r="H1289" s="492">
        <v>1345.6366</v>
      </c>
      <c r="I1289" s="492">
        <v>-1947.5985000000001</v>
      </c>
      <c r="J1289" s="492">
        <v>-7469.2</v>
      </c>
      <c r="K1289" s="492">
        <v>-583.59109999999998</v>
      </c>
      <c r="L1289" s="492">
        <v>3559.2093</v>
      </c>
      <c r="M1289" s="492">
        <v>-23.989799999999999</v>
      </c>
      <c r="N1289" s="493">
        <v>-3459.7930000000001</v>
      </c>
      <c r="O1289" s="503"/>
      <c r="P1289" s="492">
        <v>-1916.7885000000001</v>
      </c>
      <c r="Q1289" s="492">
        <v>-3860.2339000000002</v>
      </c>
      <c r="R1289" s="492">
        <v>-2690.8815</v>
      </c>
      <c r="S1289" s="492">
        <v>2553.6675</v>
      </c>
      <c r="T1289" s="492">
        <v>-10163.4563</v>
      </c>
      <c r="U1289" s="496"/>
      <c r="V1289" s="496"/>
      <c r="W1289" s="496"/>
      <c r="X1289" s="496"/>
      <c r="Y1289" s="496"/>
      <c r="Z1289" s="496"/>
      <c r="AA1289" s="496"/>
      <c r="AB1289" s="496"/>
      <c r="AC1289" s="496"/>
      <c r="AD1289" s="496"/>
      <c r="AE1289" s="496"/>
      <c r="AF1289" s="496"/>
      <c r="AG1289" s="496"/>
      <c r="AH1289" s="496"/>
    </row>
    <row r="1290" spans="1:34" s="15" customFormat="1" ht="14.1" customHeight="1">
      <c r="A1290" s="427"/>
      <c r="B1290" s="489" t="s">
        <v>13612</v>
      </c>
      <c r="C1290" s="504" t="s">
        <v>13613</v>
      </c>
      <c r="D1290" s="490" t="s">
        <v>13612</v>
      </c>
      <c r="E1290" s="491"/>
      <c r="F1290" s="492" t="str">
        <f ca="1">IF(ISNUMBER(_xll.BDP(D1266, C1290,"EQY_CONSOLIDATED="&amp;E1279)),_xll.BDP(D1266, C1290,"EQY_CONSOLIDATED="&amp;E1279), "-")</f>
        <v>-</v>
      </c>
      <c r="G1290" s="492">
        <v>-276.11360000000002</v>
      </c>
      <c r="H1290" s="492">
        <v>-414.3374</v>
      </c>
      <c r="I1290" s="492">
        <v>-1455.3765000000001</v>
      </c>
      <c r="J1290" s="492">
        <v>-2566.3977</v>
      </c>
      <c r="K1290" s="492">
        <v>116.3116</v>
      </c>
      <c r="L1290" s="492">
        <v>654.78510000000006</v>
      </c>
      <c r="M1290" s="492">
        <v>-387.0788</v>
      </c>
      <c r="N1290" s="493">
        <v>-584.28639999999996</v>
      </c>
      <c r="O1290" s="503"/>
      <c r="P1290" s="492">
        <v>-2098.5075000000002</v>
      </c>
      <c r="Q1290" s="492">
        <v>222.97810000000001</v>
      </c>
      <c r="R1290" s="492">
        <v>817.26210000000003</v>
      </c>
      <c r="S1290" s="492">
        <v>-189.10159999999999</v>
      </c>
      <c r="T1290" s="492">
        <v>-2351.0621000000001</v>
      </c>
      <c r="U1290" s="496"/>
      <c r="V1290" s="496"/>
      <c r="W1290" s="496"/>
      <c r="X1290" s="496"/>
      <c r="Y1290" s="496"/>
      <c r="Z1290" s="496"/>
      <c r="AA1290" s="496"/>
      <c r="AB1290" s="496"/>
      <c r="AC1290" s="496"/>
      <c r="AD1290" s="496"/>
      <c r="AE1290" s="496"/>
      <c r="AF1290" s="496"/>
      <c r="AG1290" s="496"/>
      <c r="AH1290" s="496"/>
    </row>
    <row r="1291" spans="1:34" s="15" customFormat="1" ht="14.1" customHeight="1">
      <c r="A1291" s="427"/>
      <c r="B1291" s="489" t="s">
        <v>13614</v>
      </c>
      <c r="C1291" s="489" t="s">
        <v>13615</v>
      </c>
      <c r="D1291" s="428" t="s">
        <v>13616</v>
      </c>
      <c r="F1291" s="495" t="str">
        <f ca="1">IF(ISNUMBER(_xll.BDP(D1266, C1291,"EQY_CONSOLIDATED="&amp;E1279)),_xll.BDP(D1266, C1291,"EQY_CONSOLIDATED="&amp;E1279), "-")</f>
        <v>-</v>
      </c>
      <c r="G1291" s="495">
        <v>-34.595300000000002</v>
      </c>
      <c r="H1291" s="495">
        <v>-28.820699999999999</v>
      </c>
      <c r="I1291" s="495">
        <v>-79</v>
      </c>
      <c r="J1291" s="495">
        <v>-186.09360000000001</v>
      </c>
      <c r="K1291" s="495">
        <v>-22.052499999999998</v>
      </c>
      <c r="L1291" s="495">
        <v>19.033999999999999</v>
      </c>
      <c r="M1291" s="495">
        <v>-1</v>
      </c>
      <c r="N1291" s="495">
        <v>-149.14349999999999</v>
      </c>
      <c r="O1291" s="502"/>
      <c r="P1291" s="495">
        <v>-162.96100000000001</v>
      </c>
      <c r="Q1291" s="495">
        <v>-165.14349999999999</v>
      </c>
      <c r="R1291" s="495">
        <v>-92.863600000000005</v>
      </c>
      <c r="S1291" s="495">
        <v>-96.998099999999994</v>
      </c>
      <c r="T1291" s="495">
        <v>-265.3886</v>
      </c>
      <c r="U1291" s="500"/>
      <c r="V1291" s="500"/>
      <c r="W1291" s="500"/>
      <c r="X1291" s="500"/>
      <c r="Y1291" s="500"/>
      <c r="Z1291" s="500"/>
      <c r="AA1291" s="500"/>
      <c r="AB1291" s="500"/>
      <c r="AC1291" s="500"/>
      <c r="AD1291" s="500"/>
      <c r="AE1291" s="500"/>
      <c r="AF1291" s="500"/>
      <c r="AG1291" s="500"/>
      <c r="AH1291" s="500"/>
    </row>
    <row r="1292" spans="1:34" s="15" customFormat="1" ht="14.1" customHeight="1">
      <c r="A1292" s="427"/>
      <c r="B1292" s="489" t="s">
        <v>13617</v>
      </c>
      <c r="C1292" s="489" t="s">
        <v>13618</v>
      </c>
      <c r="D1292" s="428" t="s">
        <v>13619</v>
      </c>
      <c r="F1292" s="495" t="str">
        <f ca="1">IF(ISNUMBER(_xll.BDP(D1266, C1292,"EQY_CONSOLIDATED="&amp;E1279)),_xll.BDP(D1266, C1292,"EQY_CONSOLIDATED="&amp;E1279), "-")</f>
        <v>-</v>
      </c>
      <c r="G1292" s="495">
        <v>-34</v>
      </c>
      <c r="H1292" s="495">
        <v>54</v>
      </c>
      <c r="I1292" s="495">
        <v>-79</v>
      </c>
      <c r="J1292" s="495">
        <v>-300.00009999999997</v>
      </c>
      <c r="K1292" s="495">
        <v>-24</v>
      </c>
      <c r="L1292" s="495">
        <v>144</v>
      </c>
      <c r="M1292" s="495">
        <v>-1</v>
      </c>
      <c r="N1292" s="495">
        <v>-140.0001</v>
      </c>
      <c r="O1292" s="502"/>
      <c r="P1292" s="495">
        <v>-77</v>
      </c>
      <c r="Q1292" s="495">
        <v>-156</v>
      </c>
      <c r="R1292" s="495">
        <v>-109</v>
      </c>
      <c r="S1292" s="495">
        <v>103</v>
      </c>
      <c r="T1292" s="495">
        <v>-426</v>
      </c>
      <c r="U1292" s="500"/>
      <c r="V1292" s="500"/>
      <c r="W1292" s="500"/>
      <c r="X1292" s="500"/>
      <c r="Y1292" s="500"/>
      <c r="Z1292" s="500"/>
      <c r="AA1292" s="500"/>
      <c r="AB1292" s="500"/>
      <c r="AC1292" s="500"/>
      <c r="AD1292" s="500"/>
      <c r="AE1292" s="500"/>
      <c r="AF1292" s="500"/>
      <c r="AG1292" s="500"/>
      <c r="AH1292" s="500"/>
    </row>
    <row r="1293" spans="1:34" s="15" customFormat="1" ht="14.1" customHeight="1">
      <c r="A1293" s="427"/>
      <c r="B1293" s="489" t="s">
        <v>13620</v>
      </c>
      <c r="C1293" s="489" t="s">
        <v>13621</v>
      </c>
      <c r="D1293" s="428" t="s">
        <v>13622</v>
      </c>
      <c r="F1293" s="495" t="str">
        <f ca="1">IF(ISNUMBER(_xll.BDP(D1266, C1293,"EQY_CONSOLIDATED="&amp;E1279)),_xll.BDP(D1266, C1293,"EQY_CONSOLIDATED="&amp;E1279), "-")</f>
        <v>-</v>
      </c>
      <c r="G1293" s="495">
        <v>-34.595300000000002</v>
      </c>
      <c r="H1293" s="495">
        <v>-28.820699999999999</v>
      </c>
      <c r="I1293" s="495">
        <v>-79</v>
      </c>
      <c r="J1293" s="495">
        <v>-186.09360000000001</v>
      </c>
      <c r="K1293" s="495">
        <v>-22.052499999999998</v>
      </c>
      <c r="L1293" s="495">
        <v>19.033999999999999</v>
      </c>
      <c r="M1293" s="495">
        <v>-1</v>
      </c>
      <c r="N1293" s="495">
        <v>-149.14349999999999</v>
      </c>
      <c r="O1293" s="502"/>
      <c r="P1293" s="495">
        <v>-162.96100000000001</v>
      </c>
      <c r="Q1293" s="495">
        <v>-165.14349999999999</v>
      </c>
      <c r="R1293" s="495">
        <v>-92.863600000000005</v>
      </c>
      <c r="S1293" s="495">
        <v>-96.998099999999994</v>
      </c>
      <c r="T1293" s="495">
        <v>-265.3886</v>
      </c>
      <c r="U1293" s="500"/>
      <c r="V1293" s="500"/>
      <c r="W1293" s="500"/>
      <c r="X1293" s="500"/>
      <c r="Y1293" s="500"/>
      <c r="Z1293" s="500"/>
      <c r="AA1293" s="500"/>
      <c r="AB1293" s="500"/>
      <c r="AC1293" s="500"/>
      <c r="AD1293" s="500"/>
      <c r="AE1293" s="500"/>
      <c r="AF1293" s="500"/>
      <c r="AG1293" s="500"/>
      <c r="AH1293" s="500"/>
    </row>
    <row r="1294" spans="1:34" s="15" customFormat="1" ht="14.1" customHeight="1">
      <c r="A1294" s="427"/>
      <c r="B1294" s="489" t="s">
        <v>13623</v>
      </c>
      <c r="C1294" s="489" t="s">
        <v>13624</v>
      </c>
      <c r="D1294" s="428" t="s">
        <v>13625</v>
      </c>
      <c r="F1294" s="495" t="str">
        <f ca="1">IF(ISNUMBER(_xll.BDP(D1266, C1294,"EQY_CONSOLIDATED="&amp;E1279)),_xll.BDP(D1266, C1294,"EQY_CONSOLIDATED="&amp;E1279), "-")</f>
        <v>-</v>
      </c>
      <c r="G1294" s="495">
        <v>-34</v>
      </c>
      <c r="H1294" s="495">
        <v>54</v>
      </c>
      <c r="I1294" s="495">
        <v>-79</v>
      </c>
      <c r="J1294" s="495">
        <v>-300.00009999999997</v>
      </c>
      <c r="K1294" s="495">
        <v>-24</v>
      </c>
      <c r="L1294" s="495">
        <v>144</v>
      </c>
      <c r="M1294" s="495">
        <v>-1</v>
      </c>
      <c r="N1294" s="495">
        <v>-140.0001</v>
      </c>
      <c r="O1294" s="502"/>
      <c r="P1294" s="495">
        <v>-77</v>
      </c>
      <c r="Q1294" s="495">
        <v>-156</v>
      </c>
      <c r="R1294" s="495">
        <v>-109</v>
      </c>
      <c r="S1294" s="495">
        <v>103</v>
      </c>
      <c r="T1294" s="495">
        <v>-426</v>
      </c>
      <c r="U1294" s="500"/>
      <c r="V1294" s="500"/>
      <c r="W1294" s="500"/>
      <c r="X1294" s="500"/>
      <c r="Y1294" s="500"/>
      <c r="Z1294" s="500"/>
      <c r="AA1294" s="500"/>
      <c r="AB1294" s="500"/>
      <c r="AC1294" s="500"/>
      <c r="AD1294" s="500"/>
      <c r="AE1294" s="500"/>
      <c r="AF1294" s="500"/>
      <c r="AG1294" s="500"/>
      <c r="AH1294" s="500"/>
    </row>
    <row r="1295" spans="1:34" s="15" customFormat="1" ht="14.1" customHeight="1">
      <c r="A1295" s="427"/>
      <c r="F1295" s="464"/>
      <c r="G1295" s="464"/>
      <c r="H1295" s="464"/>
      <c r="I1295" s="464"/>
      <c r="J1295" s="464"/>
      <c r="K1295" s="464"/>
      <c r="L1295" s="464"/>
      <c r="M1295" s="464"/>
      <c r="N1295" s="464"/>
    </row>
    <row r="1296" spans="1:34" s="15" customFormat="1" ht="14.1" customHeight="1">
      <c r="A1296" s="427"/>
      <c r="F1296" s="464"/>
      <c r="G1296" s="505"/>
      <c r="H1296" s="506"/>
      <c r="I1296" s="506"/>
      <c r="J1296" s="464"/>
      <c r="K1296" s="464"/>
      <c r="L1296" s="464"/>
      <c r="M1296" s="464"/>
      <c r="N1296" s="464"/>
      <c r="P1296" s="507"/>
    </row>
    <row r="1297" spans="1:34" s="15" customFormat="1" ht="14.1" customHeight="1">
      <c r="A1297" s="427"/>
      <c r="D1297" s="484" t="s">
        <v>13626</v>
      </c>
      <c r="E1297" s="485"/>
      <c r="F1297" s="486" t="s">
        <v>13627</v>
      </c>
      <c r="G1297" s="487" t="e">
        <v>#NAME?</v>
      </c>
      <c r="H1297" s="486" t="s">
        <v>13575</v>
      </c>
      <c r="I1297" s="486" t="s">
        <v>13576</v>
      </c>
      <c r="J1297" s="486" t="s">
        <v>13577</v>
      </c>
      <c r="K1297" s="486" t="s">
        <v>13578</v>
      </c>
      <c r="L1297" s="486" t="s">
        <v>13579</v>
      </c>
      <c r="M1297" s="486" t="s">
        <v>13580</v>
      </c>
      <c r="N1297" s="486" t="s">
        <v>13581</v>
      </c>
      <c r="O1297" s="488"/>
      <c r="P1297" s="487" t="e">
        <v>#NAME?</v>
      </c>
      <c r="Q1297" s="486" t="s">
        <v>13587</v>
      </c>
      <c r="R1297" s="486" t="s">
        <v>13588</v>
      </c>
      <c r="S1297" s="486" t="s">
        <v>13589</v>
      </c>
      <c r="T1297" s="486" t="s">
        <v>13590</v>
      </c>
      <c r="U1297" s="488"/>
      <c r="V1297" s="488"/>
      <c r="W1297" s="488"/>
      <c r="X1297" s="488"/>
      <c r="Y1297" s="488"/>
      <c r="Z1297" s="488"/>
      <c r="AA1297" s="488"/>
      <c r="AB1297" s="488"/>
      <c r="AC1297" s="488"/>
      <c r="AD1297" s="488"/>
      <c r="AE1297" s="488"/>
      <c r="AF1297" s="488"/>
      <c r="AG1297" s="488"/>
      <c r="AH1297" s="488"/>
    </row>
    <row r="1298" spans="1:34" s="15" customFormat="1" ht="14.1" customHeight="1">
      <c r="A1298" s="427"/>
      <c r="B1298" s="489" t="s">
        <v>13628</v>
      </c>
      <c r="D1298" s="428" t="s">
        <v>13629</v>
      </c>
      <c r="F1298" s="495">
        <f>G1298</f>
        <v>18335.712200000002</v>
      </c>
      <c r="G1298" s="495">
        <v>18335.712200000002</v>
      </c>
      <c r="H1298" s="495">
        <v>20412.439699999999</v>
      </c>
      <c r="I1298" s="495">
        <v>9005.9575999999997</v>
      </c>
      <c r="J1298" s="495">
        <v>10800.5121</v>
      </c>
      <c r="K1298" s="495">
        <v>12316.604600000001</v>
      </c>
      <c r="L1298" s="495">
        <v>15678.1247</v>
      </c>
      <c r="M1298" s="495">
        <v>18065.572899999999</v>
      </c>
      <c r="N1298" s="495">
        <v>18537.5923</v>
      </c>
      <c r="O1298" s="508"/>
      <c r="P1298" s="495">
        <v>10800.5121</v>
      </c>
      <c r="Q1298" s="495">
        <v>18537.5923</v>
      </c>
      <c r="R1298" s="495">
        <v>22467.911400000001</v>
      </c>
      <c r="S1298" s="495">
        <v>18246.224099999999</v>
      </c>
      <c r="T1298" s="495">
        <v>17487.818299999999</v>
      </c>
      <c r="U1298" s="496"/>
      <c r="V1298" s="496"/>
      <c r="W1298" s="496"/>
      <c r="X1298" s="496"/>
      <c r="Y1298" s="496"/>
      <c r="Z1298" s="496"/>
      <c r="AA1298" s="496"/>
      <c r="AB1298" s="496"/>
      <c r="AC1298" s="496"/>
      <c r="AD1298" s="496"/>
      <c r="AE1298" s="496"/>
      <c r="AF1298" s="496"/>
      <c r="AG1298" s="496"/>
      <c r="AH1298" s="496"/>
    </row>
    <row r="1299" spans="1:34" s="15" customFormat="1" ht="14.1" customHeight="1">
      <c r="A1299" s="427"/>
      <c r="B1299" s="489" t="s">
        <v>13630</v>
      </c>
      <c r="C1299" s="465"/>
      <c r="D1299" s="428" t="s">
        <v>13631</v>
      </c>
      <c r="F1299" s="495">
        <f t="shared" ref="F1299:F1312" si="40">G1299</f>
        <v>28126.755300000001</v>
      </c>
      <c r="G1299" s="495">
        <v>28126.755300000001</v>
      </c>
      <c r="H1299" s="495">
        <v>28427.263999999999</v>
      </c>
      <c r="I1299" s="495">
        <v>26094.97</v>
      </c>
      <c r="J1299" s="495">
        <v>28120.353500000001</v>
      </c>
      <c r="K1299" s="495">
        <v>29622.428400000001</v>
      </c>
      <c r="L1299" s="495">
        <v>28808.168300000001</v>
      </c>
      <c r="M1299" s="495">
        <v>21234.137999999999</v>
      </c>
      <c r="N1299" s="495">
        <v>24013.5877</v>
      </c>
      <c r="O1299" s="508"/>
      <c r="P1299" s="495">
        <v>28120.353500000001</v>
      </c>
      <c r="Q1299" s="495">
        <v>24013.5877</v>
      </c>
      <c r="R1299" s="495">
        <v>18711.646799999999</v>
      </c>
      <c r="S1299" s="495">
        <v>18549.255399999998</v>
      </c>
      <c r="T1299" s="495">
        <v>21000.234400000001</v>
      </c>
      <c r="U1299" s="496"/>
      <c r="V1299" s="496"/>
      <c r="W1299" s="496"/>
      <c r="X1299" s="496"/>
      <c r="Y1299" s="496"/>
      <c r="Z1299" s="496"/>
      <c r="AA1299" s="496"/>
      <c r="AB1299" s="496"/>
      <c r="AC1299" s="496"/>
      <c r="AD1299" s="496"/>
      <c r="AE1299" s="496"/>
      <c r="AF1299" s="496"/>
      <c r="AG1299" s="496"/>
      <c r="AH1299" s="496"/>
    </row>
    <row r="1300" spans="1:34" s="15" customFormat="1" ht="14.1" customHeight="1">
      <c r="A1300" s="427"/>
      <c r="B1300" s="489" t="s">
        <v>13632</v>
      </c>
      <c r="C1300" s="465"/>
      <c r="D1300" s="428" t="s">
        <v>13633</v>
      </c>
      <c r="F1300" s="495">
        <f t="shared" si="40"/>
        <v>46462.467499999999</v>
      </c>
      <c r="G1300" s="495">
        <v>46462.467499999999</v>
      </c>
      <c r="H1300" s="495">
        <v>48839.703699999998</v>
      </c>
      <c r="I1300" s="495">
        <v>35100.927600000003</v>
      </c>
      <c r="J1300" s="495">
        <v>38920.865599999997</v>
      </c>
      <c r="K1300" s="495">
        <v>41939.033000000003</v>
      </c>
      <c r="L1300" s="495">
        <v>44486.292999999998</v>
      </c>
      <c r="M1300" s="495">
        <v>39299.710899999998</v>
      </c>
      <c r="N1300" s="495">
        <v>42551.18</v>
      </c>
      <c r="O1300" s="508"/>
      <c r="P1300" s="495">
        <v>38920.865599999997</v>
      </c>
      <c r="Q1300" s="495">
        <v>42551.18</v>
      </c>
      <c r="R1300" s="495">
        <v>41179.558199999999</v>
      </c>
      <c r="S1300" s="495">
        <v>36795.479500000001</v>
      </c>
      <c r="T1300" s="495">
        <v>38488.0527</v>
      </c>
      <c r="U1300" s="496"/>
      <c r="V1300" s="496"/>
      <c r="W1300" s="496"/>
      <c r="X1300" s="496"/>
      <c r="Y1300" s="496"/>
      <c r="Z1300" s="496"/>
      <c r="AA1300" s="496"/>
      <c r="AB1300" s="496"/>
      <c r="AC1300" s="496"/>
      <c r="AD1300" s="496"/>
      <c r="AE1300" s="496"/>
      <c r="AF1300" s="496"/>
      <c r="AG1300" s="496"/>
      <c r="AH1300" s="496"/>
    </row>
    <row r="1301" spans="1:34" s="15" customFormat="1" ht="14.1" customHeight="1">
      <c r="A1301" s="427"/>
      <c r="B1301" s="489" t="s">
        <v>13634</v>
      </c>
      <c r="C1301" s="465"/>
      <c r="D1301" s="428" t="s">
        <v>13635</v>
      </c>
      <c r="F1301" s="495">
        <f t="shared" si="40"/>
        <v>9076.5555999999997</v>
      </c>
      <c r="G1301" s="495">
        <v>9076.5555999999997</v>
      </c>
      <c r="H1301" s="495">
        <v>9407.2286000000004</v>
      </c>
      <c r="I1301" s="495">
        <v>9811.0228999999999</v>
      </c>
      <c r="J1301" s="495">
        <v>11756.723400000001</v>
      </c>
      <c r="K1301" s="495">
        <v>11863.2127</v>
      </c>
      <c r="L1301" s="495">
        <v>19505.378199999999</v>
      </c>
      <c r="M1301" s="495">
        <v>20291.491300000002</v>
      </c>
      <c r="N1301" s="495">
        <v>20827.4496</v>
      </c>
      <c r="O1301" s="508"/>
      <c r="P1301" s="495">
        <v>11756.723400000001</v>
      </c>
      <c r="Q1301" s="495">
        <v>20827.4496</v>
      </c>
      <c r="R1301" s="495">
        <v>14544.901</v>
      </c>
      <c r="S1301" s="495">
        <v>8094.9040000000005</v>
      </c>
      <c r="T1301" s="495">
        <v>14166.9213</v>
      </c>
      <c r="U1301" s="496"/>
      <c r="V1301" s="496"/>
      <c r="W1301" s="496"/>
      <c r="X1301" s="496"/>
      <c r="Y1301" s="496"/>
      <c r="Z1301" s="496"/>
      <c r="AA1301" s="496"/>
      <c r="AB1301" s="496"/>
      <c r="AC1301" s="496"/>
      <c r="AD1301" s="496"/>
      <c r="AE1301" s="496"/>
      <c r="AF1301" s="496"/>
      <c r="AG1301" s="496"/>
      <c r="AH1301" s="496"/>
    </row>
    <row r="1302" spans="1:34" s="15" customFormat="1" ht="14.1" customHeight="1">
      <c r="A1302" s="427"/>
      <c r="B1302" s="489" t="s">
        <v>13636</v>
      </c>
      <c r="C1302" s="465"/>
      <c r="D1302" s="428" t="s">
        <v>13637</v>
      </c>
      <c r="F1302" s="495">
        <f t="shared" si="40"/>
        <v>22711.549900000002</v>
      </c>
      <c r="G1302" s="495">
        <v>22711.549900000002</v>
      </c>
      <c r="H1302" s="495">
        <v>23954.469300000001</v>
      </c>
      <c r="I1302" s="495">
        <v>11240.7084</v>
      </c>
      <c r="J1302" s="495">
        <v>11220.6922</v>
      </c>
      <c r="K1302" s="495">
        <v>9191.6736999999994</v>
      </c>
      <c r="L1302" s="495">
        <v>3549.0682999999999</v>
      </c>
      <c r="M1302" s="495">
        <v>3706.0857000000001</v>
      </c>
      <c r="N1302" s="495">
        <v>4086.0230000000001</v>
      </c>
      <c r="O1302" s="508"/>
      <c r="P1302" s="495">
        <v>11220.6922</v>
      </c>
      <c r="Q1302" s="495">
        <v>4086.0230000000001</v>
      </c>
      <c r="R1302" s="495">
        <v>6513.8517000000002</v>
      </c>
      <c r="S1302" s="495">
        <v>5493.6803</v>
      </c>
      <c r="T1302" s="495">
        <v>3700.4380000000001</v>
      </c>
      <c r="U1302" s="496"/>
      <c r="V1302" s="496"/>
      <c r="W1302" s="496"/>
      <c r="X1302" s="496"/>
      <c r="Y1302" s="496"/>
      <c r="Z1302" s="496"/>
      <c r="AA1302" s="496"/>
      <c r="AB1302" s="496"/>
      <c r="AC1302" s="496"/>
      <c r="AD1302" s="496"/>
      <c r="AE1302" s="496"/>
      <c r="AF1302" s="496"/>
      <c r="AG1302" s="496"/>
      <c r="AH1302" s="496"/>
    </row>
    <row r="1303" spans="1:34" s="15" customFormat="1" ht="14.1" customHeight="1">
      <c r="A1303" s="427"/>
      <c r="B1303" s="489" t="s">
        <v>13638</v>
      </c>
      <c r="C1303" s="465"/>
      <c r="D1303" s="428" t="s">
        <v>13639</v>
      </c>
      <c r="F1303" s="495">
        <f t="shared" si="40"/>
        <v>31788.105500000001</v>
      </c>
      <c r="G1303" s="495">
        <v>31788.105500000001</v>
      </c>
      <c r="H1303" s="495">
        <v>33361.697899999999</v>
      </c>
      <c r="I1303" s="495">
        <v>21051.731400000001</v>
      </c>
      <c r="J1303" s="495">
        <v>22977.4156</v>
      </c>
      <c r="K1303" s="495">
        <v>21054.886399999999</v>
      </c>
      <c r="L1303" s="495">
        <v>23054.446499999998</v>
      </c>
      <c r="M1303" s="495">
        <v>23997.577000000001</v>
      </c>
      <c r="N1303" s="495">
        <v>24913.4725</v>
      </c>
      <c r="O1303" s="508"/>
      <c r="P1303" s="495">
        <v>22977.4156</v>
      </c>
      <c r="Q1303" s="495">
        <v>24913.4725</v>
      </c>
      <c r="R1303" s="495">
        <v>21058.752700000001</v>
      </c>
      <c r="S1303" s="495">
        <v>13588.5843</v>
      </c>
      <c r="T1303" s="495">
        <v>17867.3593</v>
      </c>
      <c r="U1303" s="496"/>
      <c r="V1303" s="496"/>
      <c r="W1303" s="496"/>
      <c r="X1303" s="496"/>
      <c r="Y1303" s="496"/>
      <c r="Z1303" s="496"/>
      <c r="AA1303" s="496"/>
      <c r="AB1303" s="496"/>
      <c r="AC1303" s="496"/>
      <c r="AD1303" s="496"/>
      <c r="AE1303" s="496"/>
      <c r="AF1303" s="496"/>
      <c r="AG1303" s="496"/>
      <c r="AH1303" s="496"/>
    </row>
    <row r="1304" spans="1:34" s="15" customFormat="1" ht="14.1" customHeight="1">
      <c r="A1304" s="427"/>
      <c r="B1304" s="489" t="s">
        <v>13640</v>
      </c>
      <c r="C1304" s="465"/>
      <c r="D1304" s="490" t="s">
        <v>13641</v>
      </c>
      <c r="E1304" s="491"/>
      <c r="F1304" s="492">
        <f t="shared" si="40"/>
        <v>14674.363600000001</v>
      </c>
      <c r="G1304" s="492">
        <v>14674.363600000001</v>
      </c>
      <c r="H1304" s="492">
        <v>15478.0059</v>
      </c>
      <c r="I1304" s="492">
        <v>14049.197700000001</v>
      </c>
      <c r="J1304" s="492">
        <v>15943.451499999999</v>
      </c>
      <c r="K1304" s="492">
        <v>20884.148099999999</v>
      </c>
      <c r="L1304" s="492">
        <v>21431.848300000001</v>
      </c>
      <c r="M1304" s="492">
        <v>15302.1342</v>
      </c>
      <c r="N1304" s="493">
        <v>17637.706600000001</v>
      </c>
      <c r="O1304" s="508"/>
      <c r="P1304" s="492">
        <v>15943.451499999999</v>
      </c>
      <c r="Q1304" s="492">
        <v>17637.706600000001</v>
      </c>
      <c r="R1304" s="492">
        <v>20120.804199999999</v>
      </c>
      <c r="S1304" s="492">
        <v>23206.897400000002</v>
      </c>
      <c r="T1304" s="492">
        <v>20620.693299999999</v>
      </c>
      <c r="U1304" s="496"/>
      <c r="V1304" s="496"/>
      <c r="W1304" s="496"/>
      <c r="X1304" s="496"/>
      <c r="Y1304" s="496"/>
      <c r="Z1304" s="496"/>
      <c r="AA1304" s="496"/>
      <c r="AB1304" s="496"/>
      <c r="AC1304" s="496"/>
      <c r="AD1304" s="496"/>
      <c r="AE1304" s="496"/>
      <c r="AF1304" s="496"/>
      <c r="AG1304" s="496"/>
      <c r="AH1304" s="496"/>
    </row>
    <row r="1305" spans="1:34" s="15" customFormat="1" ht="14.1" customHeight="1">
      <c r="A1305" s="427"/>
      <c r="B1305" s="489" t="s">
        <v>13642</v>
      </c>
      <c r="C1305" s="465"/>
      <c r="D1305" s="428" t="s">
        <v>13643</v>
      </c>
      <c r="F1305" s="495">
        <f t="shared" si="40"/>
        <v>24.779800000000002</v>
      </c>
      <c r="G1305" s="495">
        <v>24.779800000000002</v>
      </c>
      <c r="H1305" s="495">
        <v>24.779800000000002</v>
      </c>
      <c r="I1305" s="495">
        <v>24.779800000000002</v>
      </c>
      <c r="J1305" s="495">
        <v>24.779800000000002</v>
      </c>
      <c r="K1305" s="495">
        <v>24.779800000000002</v>
      </c>
      <c r="L1305" s="495">
        <v>24.779800000000002</v>
      </c>
      <c r="M1305" s="495">
        <v>24.779800000000002</v>
      </c>
      <c r="N1305" s="495">
        <v>24.779800000000002</v>
      </c>
      <c r="O1305" s="508"/>
      <c r="P1305" s="495">
        <v>24.779800000000002</v>
      </c>
      <c r="Q1305" s="495">
        <v>24.779800000000002</v>
      </c>
      <c r="R1305" s="495">
        <v>24.779800000000002</v>
      </c>
      <c r="S1305" s="495">
        <v>24.779800000000002</v>
      </c>
      <c r="T1305" s="495">
        <v>24.7727</v>
      </c>
      <c r="U1305" s="509"/>
      <c r="V1305" s="509"/>
      <c r="W1305" s="509"/>
      <c r="X1305" s="509"/>
      <c r="Y1305" s="509"/>
      <c r="Z1305" s="509"/>
      <c r="AA1305" s="509"/>
      <c r="AB1305" s="509"/>
      <c r="AC1305" s="509"/>
      <c r="AD1305" s="509"/>
      <c r="AE1305" s="509"/>
      <c r="AF1305" s="509"/>
      <c r="AG1305" s="509"/>
      <c r="AH1305" s="509"/>
    </row>
    <row r="1306" spans="1:34" s="501" customFormat="1" ht="14.1" customHeight="1">
      <c r="A1306" s="427"/>
      <c r="B1306" s="489" t="s">
        <v>13644</v>
      </c>
      <c r="C1306" s="465"/>
      <c r="D1306" s="428" t="s">
        <v>13645</v>
      </c>
      <c r="E1306" s="15"/>
      <c r="F1306" s="495">
        <f t="shared" si="40"/>
        <v>592.18970000000002</v>
      </c>
      <c r="G1306" s="495">
        <v>592.18970000000002</v>
      </c>
      <c r="H1306" s="495">
        <v>624.62099999999998</v>
      </c>
      <c r="I1306" s="495">
        <v>566.96090000000004</v>
      </c>
      <c r="J1306" s="495">
        <v>643.40419999999995</v>
      </c>
      <c r="K1306" s="495">
        <v>842.78800000000001</v>
      </c>
      <c r="L1306" s="495">
        <v>864.89059999999995</v>
      </c>
      <c r="M1306" s="495">
        <v>617.52359999999999</v>
      </c>
      <c r="N1306" s="495">
        <v>711.77660000000003</v>
      </c>
      <c r="O1306" s="508"/>
      <c r="P1306" s="495">
        <v>643.40419999999995</v>
      </c>
      <c r="Q1306" s="495">
        <v>711.77660000000003</v>
      </c>
      <c r="R1306" s="495">
        <v>811.98289999999997</v>
      </c>
      <c r="S1306" s="495">
        <v>936.52340000000004</v>
      </c>
      <c r="T1306" s="495">
        <v>832.39490000000001</v>
      </c>
      <c r="U1306" s="500"/>
      <c r="V1306" s="500"/>
      <c r="W1306" s="500"/>
      <c r="X1306" s="500"/>
      <c r="Y1306" s="500"/>
      <c r="Z1306" s="500"/>
      <c r="AA1306" s="500"/>
      <c r="AB1306" s="500"/>
      <c r="AC1306" s="500"/>
      <c r="AD1306" s="500"/>
      <c r="AE1306" s="500"/>
      <c r="AF1306" s="500"/>
      <c r="AG1306" s="500"/>
      <c r="AH1306" s="500"/>
    </row>
    <row r="1307" spans="1:34" s="501" customFormat="1" ht="14.1" customHeight="1">
      <c r="A1307" s="427"/>
      <c r="B1307" s="489" t="s">
        <v>13646</v>
      </c>
      <c r="C1307" s="465"/>
      <c r="D1307" s="428" t="s">
        <v>13647</v>
      </c>
      <c r="E1307" s="15"/>
      <c r="F1307" s="495">
        <f t="shared" si="40"/>
        <v>591.803</v>
      </c>
      <c r="G1307" s="495">
        <v>591.803</v>
      </c>
      <c r="H1307" s="495" t="s">
        <v>398</v>
      </c>
      <c r="I1307" s="495">
        <v>566.9357</v>
      </c>
      <c r="J1307" s="495">
        <v>642.60900000000004</v>
      </c>
      <c r="K1307" s="495">
        <v>841.78920000000005</v>
      </c>
      <c r="L1307" s="495">
        <v>863.62480000000005</v>
      </c>
      <c r="M1307" s="495">
        <v>616.8134</v>
      </c>
      <c r="N1307" s="495">
        <v>710.64120000000003</v>
      </c>
      <c r="O1307" s="508"/>
      <c r="P1307" s="495">
        <v>642.60900000000004</v>
      </c>
      <c r="Q1307" s="495">
        <v>710.64120000000003</v>
      </c>
      <c r="R1307" s="495">
        <v>808.73140000000001</v>
      </c>
      <c r="S1307" s="495">
        <v>931.1558</v>
      </c>
      <c r="T1307" s="495">
        <v>784.11099999999999</v>
      </c>
      <c r="U1307" s="500"/>
      <c r="V1307" s="500"/>
      <c r="W1307" s="500"/>
      <c r="X1307" s="500"/>
      <c r="Y1307" s="500"/>
      <c r="Z1307" s="500"/>
      <c r="AA1307" s="500"/>
      <c r="AB1307" s="500"/>
      <c r="AC1307" s="500"/>
      <c r="AD1307" s="500"/>
      <c r="AE1307" s="500"/>
      <c r="AF1307" s="500"/>
      <c r="AG1307" s="500"/>
      <c r="AH1307" s="500"/>
    </row>
    <row r="1308" spans="1:34" s="501" customFormat="1" ht="14.1" customHeight="1">
      <c r="A1308" s="427"/>
      <c r="B1308" s="489" t="s">
        <v>13648</v>
      </c>
      <c r="C1308" s="465"/>
      <c r="D1308" s="428" t="s">
        <v>13649</v>
      </c>
      <c r="E1308" s="15"/>
      <c r="F1308" s="495">
        <f t="shared" si="40"/>
        <v>31.583300000000001</v>
      </c>
      <c r="G1308" s="495">
        <v>31.583300000000001</v>
      </c>
      <c r="H1308" s="495">
        <v>31.691400000000002</v>
      </c>
      <c r="I1308" s="495">
        <v>40.025100000000002</v>
      </c>
      <c r="J1308" s="495">
        <v>40.963799999999999</v>
      </c>
      <c r="K1308" s="495">
        <v>49.796399999999998</v>
      </c>
      <c r="L1308" s="495">
        <v>48.176299999999998</v>
      </c>
      <c r="M1308" s="495">
        <v>38.936999999999998</v>
      </c>
      <c r="N1308" s="495">
        <v>41.450600000000001</v>
      </c>
      <c r="O1308" s="508"/>
      <c r="P1308" s="495">
        <v>40.963799999999999</v>
      </c>
      <c r="Q1308" s="495">
        <v>41.450600000000001</v>
      </c>
      <c r="R1308" s="495">
        <v>48.8611</v>
      </c>
      <c r="S1308" s="495">
        <v>63.07</v>
      </c>
      <c r="T1308" s="495">
        <v>53.576900000000002</v>
      </c>
      <c r="U1308" s="500"/>
      <c r="V1308" s="500"/>
      <c r="W1308" s="500"/>
      <c r="X1308" s="500"/>
      <c r="Y1308" s="500"/>
      <c r="Z1308" s="500"/>
      <c r="AA1308" s="500"/>
      <c r="AB1308" s="500"/>
      <c r="AC1308" s="500"/>
      <c r="AD1308" s="500"/>
      <c r="AE1308" s="500"/>
      <c r="AF1308" s="500"/>
      <c r="AG1308" s="500"/>
      <c r="AH1308" s="500"/>
    </row>
    <row r="1309" spans="1:34" s="501" customFormat="1" ht="14.1" customHeight="1">
      <c r="A1309" s="427"/>
      <c r="B1309" s="489" t="s">
        <v>13650</v>
      </c>
      <c r="C1309" s="465"/>
      <c r="D1309" s="510" t="s">
        <v>13651</v>
      </c>
      <c r="E1309" s="491"/>
      <c r="F1309" s="492">
        <f t="shared" si="40"/>
        <v>3777.8076999999998</v>
      </c>
      <c r="G1309" s="492">
        <v>3777.8076999999998</v>
      </c>
      <c r="H1309" s="492">
        <v>1160.0098</v>
      </c>
      <c r="I1309" s="492">
        <v>441.55119999999999</v>
      </c>
      <c r="J1309" s="492">
        <v>492.07499999999999</v>
      </c>
      <c r="K1309" s="492">
        <v>2410.9947000000002</v>
      </c>
      <c r="L1309" s="492">
        <v>3242.5497</v>
      </c>
      <c r="M1309" s="492">
        <v>4092.6621</v>
      </c>
      <c r="N1309" s="493">
        <v>5302.7645000000002</v>
      </c>
      <c r="O1309" s="511"/>
      <c r="P1309" s="492">
        <v>492.07499999999999</v>
      </c>
      <c r="Q1309" s="492">
        <v>5302.7645000000002</v>
      </c>
      <c r="R1309" s="492">
        <v>3970.6320000000001</v>
      </c>
      <c r="S1309" s="492">
        <v>3555.9409000000001</v>
      </c>
      <c r="T1309" s="492">
        <v>2903.2031000000002</v>
      </c>
      <c r="U1309" s="512"/>
      <c r="V1309" s="512"/>
      <c r="W1309" s="512"/>
      <c r="X1309" s="512"/>
      <c r="Y1309" s="512"/>
      <c r="Z1309" s="512"/>
      <c r="AA1309" s="512"/>
      <c r="AB1309" s="512"/>
      <c r="AC1309" s="512"/>
      <c r="AD1309" s="512"/>
      <c r="AE1309" s="512"/>
      <c r="AF1309" s="512"/>
      <c r="AG1309" s="512"/>
      <c r="AH1309" s="512"/>
    </row>
    <row r="1310" spans="1:34" s="501" customFormat="1" ht="14.1" customHeight="1">
      <c r="A1310" s="427"/>
      <c r="B1310" s="489" t="s">
        <v>13652</v>
      </c>
      <c r="C1310" s="465"/>
      <c r="D1310" s="510" t="s">
        <v>13653</v>
      </c>
      <c r="E1310" s="491"/>
      <c r="F1310" s="492">
        <f t="shared" si="40"/>
        <v>7931.7187999999996</v>
      </c>
      <c r="G1310" s="492">
        <v>7931.7187999999996</v>
      </c>
      <c r="H1310" s="492">
        <v>11762.2754</v>
      </c>
      <c r="I1310" s="492" t="s">
        <v>398</v>
      </c>
      <c r="J1310" s="492">
        <v>1530</v>
      </c>
      <c r="K1310" s="492">
        <v>926.39829999999995</v>
      </c>
      <c r="L1310" s="492">
        <v>580.93979999999999</v>
      </c>
      <c r="M1310" s="492">
        <v>2172.0999000000002</v>
      </c>
      <c r="N1310" s="493">
        <v>706.01179999999999</v>
      </c>
      <c r="O1310" s="511"/>
      <c r="P1310" s="492">
        <v>1530</v>
      </c>
      <c r="Q1310" s="492">
        <v>706.01179999999999</v>
      </c>
      <c r="R1310" s="492">
        <v>4756</v>
      </c>
      <c r="S1310" s="492">
        <v>4768.9552000000003</v>
      </c>
      <c r="T1310" s="492">
        <v>2186.3271</v>
      </c>
      <c r="U1310" s="512"/>
      <c r="V1310" s="512"/>
      <c r="W1310" s="512"/>
      <c r="X1310" s="512"/>
      <c r="Y1310" s="512"/>
      <c r="Z1310" s="512"/>
      <c r="AA1310" s="512"/>
      <c r="AB1310" s="512"/>
      <c r="AC1310" s="512"/>
      <c r="AD1310" s="512"/>
      <c r="AE1310" s="512"/>
      <c r="AF1310" s="512"/>
      <c r="AG1310" s="512"/>
      <c r="AH1310" s="512"/>
    </row>
    <row r="1311" spans="1:34" s="501" customFormat="1" ht="14.1" customHeight="1">
      <c r="A1311" s="427"/>
      <c r="B1311" s="489" t="s">
        <v>13654</v>
      </c>
      <c r="C1311" s="465"/>
      <c r="D1311" s="510" t="s">
        <v>13655</v>
      </c>
      <c r="E1311" s="491"/>
      <c r="F1311" s="492">
        <f t="shared" si="40"/>
        <v>20411.4385</v>
      </c>
      <c r="G1311" s="492">
        <v>20411.4385</v>
      </c>
      <c r="H1311" s="492">
        <v>20361.4385</v>
      </c>
      <c r="I1311" s="492">
        <v>17713.180499999999</v>
      </c>
      <c r="J1311" s="492">
        <v>19695.206999999999</v>
      </c>
      <c r="K1311" s="492">
        <v>20958.175999999999</v>
      </c>
      <c r="L1311" s="492">
        <v>21089.2657</v>
      </c>
      <c r="M1311" s="492">
        <v>14577.618700000001</v>
      </c>
      <c r="N1311" s="493">
        <v>17168.451300000001</v>
      </c>
      <c r="O1311" s="511"/>
      <c r="P1311" s="492">
        <v>19695.206999999999</v>
      </c>
      <c r="Q1311" s="492">
        <v>17168.451300000001</v>
      </c>
      <c r="R1311" s="492">
        <v>12427.1831</v>
      </c>
      <c r="S1311" s="492">
        <v>13252.0509</v>
      </c>
      <c r="T1311" s="492">
        <v>12460.6702</v>
      </c>
      <c r="U1311" s="512"/>
      <c r="V1311" s="512"/>
      <c r="W1311" s="512"/>
      <c r="X1311" s="512"/>
      <c r="Y1311" s="512"/>
      <c r="Z1311" s="512"/>
      <c r="AA1311" s="512"/>
      <c r="AB1311" s="512"/>
      <c r="AC1311" s="512"/>
      <c r="AD1311" s="512"/>
      <c r="AE1311" s="512"/>
      <c r="AF1311" s="512"/>
      <c r="AG1311" s="512"/>
      <c r="AH1311" s="512"/>
    </row>
    <row r="1312" spans="1:34" s="501" customFormat="1" ht="14.1" customHeight="1">
      <c r="A1312" s="427"/>
      <c r="B1312" s="489" t="s">
        <v>13656</v>
      </c>
      <c r="C1312" s="465"/>
      <c r="D1312" s="510" t="s">
        <v>13657</v>
      </c>
      <c r="E1312" s="491"/>
      <c r="F1312" s="492">
        <f t="shared" si="40"/>
        <v>98.599699999999999</v>
      </c>
      <c r="G1312" s="492">
        <v>98.599699999999999</v>
      </c>
      <c r="H1312" s="492">
        <v>130.22460000000001</v>
      </c>
      <c r="I1312" s="492">
        <v>139.6208</v>
      </c>
      <c r="J1312" s="492">
        <v>138.03530000000001</v>
      </c>
      <c r="K1312" s="492">
        <v>136.46789999999999</v>
      </c>
      <c r="L1312" s="492">
        <v>172.87860000000001</v>
      </c>
      <c r="M1312" s="492">
        <v>168.86170000000001</v>
      </c>
      <c r="N1312" s="493">
        <v>293.43090000000001</v>
      </c>
      <c r="O1312" s="508"/>
      <c r="P1312" s="492">
        <v>138.03530000000001</v>
      </c>
      <c r="Q1312" s="492">
        <v>293.43090000000001</v>
      </c>
      <c r="R1312" s="492">
        <v>0</v>
      </c>
      <c r="S1312" s="492">
        <v>0</v>
      </c>
      <c r="T1312" s="492">
        <v>3947.4513000000002</v>
      </c>
      <c r="U1312" s="500"/>
      <c r="V1312" s="500"/>
      <c r="W1312" s="500"/>
      <c r="X1312" s="500"/>
      <c r="Y1312" s="500"/>
      <c r="Z1312" s="500"/>
      <c r="AA1312" s="500"/>
      <c r="AB1312" s="500"/>
      <c r="AC1312" s="500"/>
      <c r="AD1312" s="500"/>
      <c r="AE1312" s="500"/>
      <c r="AF1312" s="500"/>
      <c r="AG1312" s="500"/>
      <c r="AH1312" s="500"/>
    </row>
    <row r="1313" spans="1:34" s="501" customFormat="1" ht="14.1" customHeight="1">
      <c r="A1313" s="427"/>
      <c r="B1313" s="489" t="s">
        <v>13658</v>
      </c>
      <c r="C1313" s="465"/>
      <c r="D1313" s="510" t="s">
        <v>13659</v>
      </c>
      <c r="E1313" s="491"/>
      <c r="F1313" s="492">
        <f>G1313</f>
        <v>11194.1666</v>
      </c>
      <c r="G1313" s="492">
        <v>11194.1666</v>
      </c>
      <c r="H1313" s="492">
        <v>11936.753000000001</v>
      </c>
      <c r="I1313" s="492">
        <v>8544.0478999999996</v>
      </c>
      <c r="J1313" s="492">
        <v>8579.5532999999996</v>
      </c>
      <c r="K1313" s="492">
        <v>6114.6554999999998</v>
      </c>
      <c r="L1313" s="492">
        <v>236.3613</v>
      </c>
      <c r="M1313" s="492">
        <v>134.43469999999999</v>
      </c>
      <c r="N1313" s="493">
        <v>145.55199999999999</v>
      </c>
      <c r="O1313" s="508"/>
      <c r="P1313" s="492">
        <v>8579.5532999999996</v>
      </c>
      <c r="Q1313" s="492">
        <v>145.55199999999999</v>
      </c>
      <c r="R1313" s="492">
        <v>0</v>
      </c>
      <c r="S1313" s="492">
        <v>0</v>
      </c>
      <c r="T1313" s="492">
        <v>0</v>
      </c>
      <c r="U1313" s="500"/>
      <c r="V1313" s="500"/>
      <c r="W1313" s="500"/>
      <c r="X1313" s="500"/>
      <c r="Y1313" s="500"/>
      <c r="Z1313" s="500"/>
      <c r="AA1313" s="500"/>
      <c r="AB1313" s="500"/>
      <c r="AC1313" s="500"/>
      <c r="AD1313" s="500"/>
      <c r="AE1313" s="500"/>
      <c r="AF1313" s="500"/>
      <c r="AG1313" s="500"/>
      <c r="AH1313" s="500"/>
    </row>
    <row r="1314" spans="1:34" s="501" customFormat="1" ht="14.1" customHeight="1">
      <c r="A1314" s="427"/>
      <c r="B1314" s="489" t="s">
        <v>13660</v>
      </c>
      <c r="C1314" s="465"/>
      <c r="D1314" s="510" t="s">
        <v>13661</v>
      </c>
      <c r="E1314" s="491"/>
      <c r="F1314" s="492">
        <f>G1314</f>
        <v>8977.9559000000008</v>
      </c>
      <c r="G1314" s="492">
        <v>8977.9559000000008</v>
      </c>
      <c r="H1314" s="492">
        <v>9277.0040000000008</v>
      </c>
      <c r="I1314" s="492">
        <v>9668.1620999999996</v>
      </c>
      <c r="J1314" s="492">
        <v>11615.4481</v>
      </c>
      <c r="K1314" s="492">
        <v>11723.504800000001</v>
      </c>
      <c r="L1314" s="492">
        <v>19327.384600000001</v>
      </c>
      <c r="M1314" s="492">
        <v>20117.514599999999</v>
      </c>
      <c r="N1314" s="493">
        <v>20528.903600000001</v>
      </c>
      <c r="O1314" s="508"/>
      <c r="P1314" s="492">
        <v>11615.4481</v>
      </c>
      <c r="Q1314" s="492">
        <v>20528.903600000001</v>
      </c>
      <c r="R1314" s="492">
        <v>14544.901</v>
      </c>
      <c r="S1314" s="492">
        <v>8094.9040000000005</v>
      </c>
      <c r="T1314" s="492">
        <v>10219.469999999999</v>
      </c>
      <c r="U1314" s="500"/>
      <c r="V1314" s="500"/>
      <c r="W1314" s="500"/>
      <c r="X1314" s="500"/>
      <c r="Y1314" s="500"/>
      <c r="Z1314" s="500"/>
      <c r="AA1314" s="500"/>
      <c r="AB1314" s="500"/>
      <c r="AC1314" s="500"/>
      <c r="AD1314" s="500"/>
      <c r="AE1314" s="500"/>
      <c r="AF1314" s="500"/>
      <c r="AG1314" s="500"/>
      <c r="AH1314" s="500"/>
    </row>
    <row r="1315" spans="1:34" s="501" customFormat="1" ht="14.1" customHeight="1">
      <c r="A1315" s="427"/>
      <c r="B1315" s="489" t="s">
        <v>13662</v>
      </c>
      <c r="C1315" s="465"/>
      <c r="D1315" s="510" t="s">
        <v>13663</v>
      </c>
      <c r="E1315" s="491"/>
      <c r="F1315" s="492">
        <f>G1315</f>
        <v>11517.3833</v>
      </c>
      <c r="G1315" s="492">
        <v>11517.3833</v>
      </c>
      <c r="H1315" s="492">
        <v>12017.7163</v>
      </c>
      <c r="I1315" s="492">
        <v>2696.6606000000002</v>
      </c>
      <c r="J1315" s="492">
        <v>2641.1388000000002</v>
      </c>
      <c r="K1315" s="492">
        <v>3077.0182</v>
      </c>
      <c r="L1315" s="492">
        <v>3312.7069999999999</v>
      </c>
      <c r="M1315" s="492">
        <v>3571.6509999999998</v>
      </c>
      <c r="N1315" s="493">
        <v>3940.471</v>
      </c>
      <c r="O1315" s="508"/>
      <c r="P1315" s="492">
        <v>2641.1388000000002</v>
      </c>
      <c r="Q1315" s="492">
        <v>3940.471</v>
      </c>
      <c r="R1315" s="492">
        <v>6513.8517000000002</v>
      </c>
      <c r="S1315" s="492">
        <v>5493.6803</v>
      </c>
      <c r="T1315" s="492">
        <v>3700.4380000000001</v>
      </c>
      <c r="U1315" s="500"/>
      <c r="V1315" s="500"/>
      <c r="W1315" s="500"/>
      <c r="X1315" s="500"/>
      <c r="Y1315" s="500"/>
      <c r="Z1315" s="500"/>
      <c r="AA1315" s="500"/>
      <c r="AB1315" s="500"/>
      <c r="AC1315" s="500"/>
      <c r="AD1315" s="500"/>
      <c r="AE1315" s="500"/>
      <c r="AF1315" s="500"/>
      <c r="AG1315" s="500"/>
      <c r="AH1315" s="500"/>
    </row>
    <row r="1316" spans="1:34" s="15" customFormat="1" ht="14.1" customHeight="1">
      <c r="A1316" s="427"/>
      <c r="F1316" s="464"/>
      <c r="H1316" s="464"/>
      <c r="I1316" s="464"/>
      <c r="J1316" s="464"/>
      <c r="K1316" s="464"/>
      <c r="L1316" s="464"/>
      <c r="M1316" s="464"/>
      <c r="N1316" s="464"/>
    </row>
    <row r="1317" spans="1:34" s="15" customFormat="1" ht="14.1" customHeight="1">
      <c r="A1317" s="427"/>
      <c r="F1317" s="464"/>
      <c r="G1317" s="513"/>
      <c r="H1317" s="464"/>
      <c r="I1317" s="464"/>
      <c r="J1317" s="464"/>
      <c r="K1317" s="464"/>
      <c r="L1317" s="464"/>
      <c r="M1317" s="464"/>
      <c r="N1317" s="464"/>
      <c r="P1317" s="507"/>
    </row>
    <row r="1318" spans="1:34" s="15" customFormat="1" ht="14.1" customHeight="1">
      <c r="A1318" s="427"/>
      <c r="B1318" s="465"/>
      <c r="C1318" s="465"/>
      <c r="D1318" s="484" t="s">
        <v>13664</v>
      </c>
      <c r="E1318" s="485"/>
      <c r="F1318" s="486" t="s">
        <v>13586</v>
      </c>
      <c r="G1318" s="487" t="e">
        <v>#NAME?</v>
      </c>
      <c r="H1318" s="486" t="s">
        <v>13575</v>
      </c>
      <c r="I1318" s="486" t="s">
        <v>13576</v>
      </c>
      <c r="J1318" s="486" t="s">
        <v>13577</v>
      </c>
      <c r="K1318" s="486" t="s">
        <v>13578</v>
      </c>
      <c r="L1318" s="486" t="s">
        <v>13579</v>
      </c>
      <c r="M1318" s="486" t="s">
        <v>13580</v>
      </c>
      <c r="N1318" s="486" t="s">
        <v>13581</v>
      </c>
      <c r="O1318" s="488"/>
      <c r="P1318" s="487" t="e">
        <v>#NAME?</v>
      </c>
      <c r="Q1318" s="486" t="s">
        <v>13587</v>
      </c>
      <c r="R1318" s="486" t="s">
        <v>13588</v>
      </c>
      <c r="S1318" s="486" t="s">
        <v>13589</v>
      </c>
      <c r="T1318" s="486" t="s">
        <v>13590</v>
      </c>
      <c r="U1318" s="488"/>
      <c r="V1318" s="488"/>
      <c r="W1318" s="488"/>
      <c r="X1318" s="488"/>
      <c r="Y1318" s="488"/>
      <c r="Z1318" s="488"/>
      <c r="AA1318" s="488"/>
      <c r="AB1318" s="488"/>
      <c r="AC1318" s="488"/>
      <c r="AD1318" s="488"/>
      <c r="AE1318" s="488"/>
      <c r="AF1318" s="488"/>
      <c r="AG1318" s="488"/>
      <c r="AH1318" s="488"/>
    </row>
    <row r="1319" spans="1:34" s="15" customFormat="1" ht="14.1" customHeight="1">
      <c r="A1319" s="427"/>
      <c r="B1319" s="489" t="s">
        <v>13665</v>
      </c>
      <c r="C1319" s="489" t="s">
        <v>13666</v>
      </c>
      <c r="D1319" s="428" t="s">
        <v>13611</v>
      </c>
      <c r="F1319" s="495" t="str">
        <f ca="1">IF(ISNUMBER(_xll.BDP(D1266, C1319,"EQY_CONSOLIDATED="&amp;E1279)),_xll.BDP(D1266, C1319,"EQY_CONSOLIDATED="&amp;E1279), "-")</f>
        <v>-</v>
      </c>
      <c r="G1319" s="495">
        <v>-850.76300000000003</v>
      </c>
      <c r="H1319" s="495">
        <v>1345.6341</v>
      </c>
      <c r="I1319" s="495">
        <v>-1947.5976000000001</v>
      </c>
      <c r="J1319" s="495">
        <v>-7469.1985000000004</v>
      </c>
      <c r="K1319" s="495">
        <v>-583.59249999999997</v>
      </c>
      <c r="L1319" s="495">
        <v>3560.2112999999999</v>
      </c>
      <c r="M1319" s="495">
        <v>-23.988</v>
      </c>
      <c r="N1319" s="495">
        <v>-3459.7908000000002</v>
      </c>
      <c r="O1319" s="508"/>
      <c r="P1319" s="495">
        <v>-1916.787</v>
      </c>
      <c r="Q1319" s="495">
        <v>-3860.2303000000002</v>
      </c>
      <c r="R1319" s="495">
        <v>-2690.8811999999998</v>
      </c>
      <c r="S1319" s="495">
        <v>2553.6651000000002</v>
      </c>
      <c r="T1319" s="495">
        <v>-10163.455599999999</v>
      </c>
      <c r="U1319" s="496"/>
      <c r="V1319" s="496"/>
      <c r="W1319" s="496"/>
      <c r="X1319" s="496"/>
      <c r="Y1319" s="496"/>
      <c r="Z1319" s="496"/>
      <c r="AA1319" s="496"/>
      <c r="AB1319" s="496"/>
      <c r="AC1319" s="496"/>
      <c r="AD1319" s="496"/>
      <c r="AE1319" s="496"/>
      <c r="AF1319" s="496"/>
      <c r="AG1319" s="496"/>
      <c r="AH1319" s="496"/>
    </row>
    <row r="1320" spans="1:34" s="15" customFormat="1" ht="14.1" customHeight="1">
      <c r="A1320" s="427"/>
      <c r="B1320" s="489" t="s">
        <v>13667</v>
      </c>
      <c r="C1320" s="489" t="s">
        <v>13668</v>
      </c>
      <c r="D1320" s="490" t="s">
        <v>13669</v>
      </c>
      <c r="E1320" s="491"/>
      <c r="F1320" s="492" t="str">
        <f ca="1">IF(ISNUMBER(_xll.BDP(D1266, C1320,"EQY_CONSOLIDATED="&amp;E1279)),_xll.BDP(D1266, C1320,"EQY_CONSOLIDATED="&amp;E1279), "-")</f>
        <v>-</v>
      </c>
      <c r="G1320" s="492">
        <v>65.784999999999997</v>
      </c>
      <c r="H1320" s="492">
        <v>65.850999999999999</v>
      </c>
      <c r="I1320" s="492">
        <v>85.652000000000001</v>
      </c>
      <c r="J1320" s="492">
        <v>71.415999999999997</v>
      </c>
      <c r="K1320" s="492">
        <v>76.510000000000005</v>
      </c>
      <c r="L1320" s="492">
        <v>109.90900000000001</v>
      </c>
      <c r="M1320" s="492">
        <v>87.137</v>
      </c>
      <c r="N1320" s="493">
        <v>86.96</v>
      </c>
      <c r="O1320" s="514"/>
      <c r="P1320" s="492">
        <v>344.97199999999998</v>
      </c>
      <c r="Q1320" s="492">
        <v>345.435</v>
      </c>
      <c r="R1320" s="492">
        <v>158.791</v>
      </c>
      <c r="S1320" s="492">
        <v>131.51</v>
      </c>
      <c r="T1320" s="492">
        <v>280.80399999999997</v>
      </c>
      <c r="U1320" s="496"/>
      <c r="V1320" s="496"/>
      <c r="W1320" s="496"/>
      <c r="X1320" s="496"/>
      <c r="Y1320" s="496"/>
      <c r="Z1320" s="496"/>
      <c r="AA1320" s="496"/>
      <c r="AB1320" s="496"/>
      <c r="AC1320" s="496"/>
      <c r="AD1320" s="496"/>
      <c r="AE1320" s="496"/>
      <c r="AF1320" s="496"/>
      <c r="AG1320" s="496"/>
      <c r="AH1320" s="496"/>
    </row>
    <row r="1321" spans="1:34" s="15" customFormat="1" ht="14.1" customHeight="1">
      <c r="A1321" s="427"/>
      <c r="B1321" s="489" t="s">
        <v>13670</v>
      </c>
      <c r="C1321" s="489" t="s">
        <v>13671</v>
      </c>
      <c r="D1321" s="428" t="s">
        <v>13672</v>
      </c>
      <c r="F1321" s="495" t="str">
        <f ca="1">IF(ISNUMBER(_xll.BDP(D1266, C1321,"EQY_CONSOLIDATED="&amp;E1279)),_xll.BDP(D1266, C1321,"EQY_CONSOLIDATED="&amp;E1279), "-")</f>
        <v>-</v>
      </c>
      <c r="G1321" s="495">
        <v>-1746.0545</v>
      </c>
      <c r="H1321" s="495">
        <v>11810.276400000001</v>
      </c>
      <c r="I1321" s="495">
        <v>151.14599999999999</v>
      </c>
      <c r="J1321" s="495">
        <v>-1409.6032</v>
      </c>
      <c r="K1321" s="495">
        <v>4280.6454000000003</v>
      </c>
      <c r="L1321" s="495">
        <v>-1601.3351</v>
      </c>
      <c r="M1321" s="495">
        <v>63.938899999999997</v>
      </c>
      <c r="N1321" s="495">
        <v>-3505.1165999999998</v>
      </c>
      <c r="O1321" s="508"/>
      <c r="P1321" s="495">
        <v>1333.646</v>
      </c>
      <c r="Q1321" s="495">
        <v>-10212.867700000001</v>
      </c>
      <c r="R1321" s="495">
        <v>-2228.3096999999998</v>
      </c>
      <c r="S1321" s="495">
        <v>6830.4231</v>
      </c>
      <c r="T1321" s="495">
        <v>-8238.9452000000001</v>
      </c>
      <c r="U1321" s="496"/>
      <c r="V1321" s="496"/>
      <c r="W1321" s="496"/>
      <c r="X1321" s="496"/>
      <c r="Y1321" s="496"/>
      <c r="Z1321" s="496"/>
      <c r="AA1321" s="496"/>
      <c r="AB1321" s="496"/>
      <c r="AC1321" s="496"/>
      <c r="AD1321" s="496"/>
      <c r="AE1321" s="496"/>
      <c r="AF1321" s="496"/>
      <c r="AG1321" s="496"/>
      <c r="AH1321" s="496"/>
    </row>
    <row r="1322" spans="1:34" s="15" customFormat="1" ht="14.1" customHeight="1">
      <c r="A1322" s="427"/>
      <c r="B1322" s="489" t="s">
        <v>13673</v>
      </c>
      <c r="C1322" s="489" t="s">
        <v>13674</v>
      </c>
      <c r="D1322" s="428" t="s">
        <v>13675</v>
      </c>
      <c r="F1322" s="495" t="str">
        <f ca="1">IF(ISNUMBER(_xll.BDP(D1266, C1322,"EQY_CONSOLIDATED="&amp;E1279)),_xll.BDP(D1266, C1322,"EQY_CONSOLIDATED="&amp;E1279), "-")</f>
        <v>-</v>
      </c>
      <c r="G1322" s="495">
        <v>-110.6979</v>
      </c>
      <c r="H1322" s="495">
        <v>-271.62569999999999</v>
      </c>
      <c r="I1322" s="495">
        <v>-3539.1804999999999</v>
      </c>
      <c r="J1322" s="495">
        <v>-1163.1238000000001</v>
      </c>
      <c r="K1322" s="495">
        <v>-3151.0823999999998</v>
      </c>
      <c r="L1322" s="495">
        <v>3835.9805000000001</v>
      </c>
      <c r="M1322" s="495">
        <v>-1712.5971999999999</v>
      </c>
      <c r="N1322" s="495">
        <v>-746.19439999999997</v>
      </c>
      <c r="O1322" s="508"/>
      <c r="P1322" s="495">
        <v>-2190.8233</v>
      </c>
      <c r="Q1322" s="495">
        <v>-2626.3411000000001</v>
      </c>
      <c r="R1322" s="495">
        <v>1586.2043000000001</v>
      </c>
      <c r="S1322" s="495">
        <v>-1127.6665</v>
      </c>
      <c r="T1322" s="495">
        <v>-896.24590000000001</v>
      </c>
      <c r="U1322" s="496"/>
      <c r="V1322" s="496"/>
      <c r="W1322" s="496"/>
      <c r="X1322" s="496"/>
      <c r="Y1322" s="496"/>
      <c r="Z1322" s="496"/>
      <c r="AA1322" s="496"/>
      <c r="AB1322" s="496"/>
      <c r="AC1322" s="496"/>
      <c r="AD1322" s="496"/>
      <c r="AE1322" s="496"/>
      <c r="AF1322" s="496"/>
      <c r="AG1322" s="496"/>
      <c r="AH1322" s="496"/>
    </row>
    <row r="1323" spans="1:34" s="15" customFormat="1" ht="14.1" customHeight="1">
      <c r="A1323" s="427"/>
      <c r="B1323" s="489" t="s">
        <v>13676</v>
      </c>
      <c r="C1323" s="489" t="s">
        <v>13677</v>
      </c>
      <c r="D1323" s="428" t="s">
        <v>13678</v>
      </c>
      <c r="F1323" s="495" t="str">
        <f ca="1">IF(ISNUMBER(_xll.BDP(D1266, C1323,"EQY_CONSOLIDATED="&amp;E1279)),_xll.BDP(D1266, C1323,"EQY_CONSOLIDATED="&amp;E1279), "-")</f>
        <v>-</v>
      </c>
      <c r="G1323" s="495">
        <v>-67.521600000000007</v>
      </c>
      <c r="H1323" s="495">
        <v>0</v>
      </c>
      <c r="I1323" s="495">
        <v>-8.75</v>
      </c>
      <c r="J1323" s="495">
        <v>-8.59</v>
      </c>
      <c r="K1323" s="495">
        <v>-15.4636</v>
      </c>
      <c r="L1323" s="495">
        <v>-181.30250000000001</v>
      </c>
      <c r="M1323" s="495">
        <v>-9.4543999999999997</v>
      </c>
      <c r="N1323" s="495">
        <v>-7.76</v>
      </c>
      <c r="O1323" s="508"/>
      <c r="P1323" s="495">
        <v>-207.76060000000001</v>
      </c>
      <c r="Q1323" s="495">
        <v>-21.091799999999999</v>
      </c>
      <c r="R1323" s="495">
        <v>-33.128999999999998</v>
      </c>
      <c r="S1323" s="495">
        <v>-296.14049999999997</v>
      </c>
      <c r="T1323" s="495">
        <v>-36.062800000000003</v>
      </c>
      <c r="U1323" s="496"/>
      <c r="V1323" s="496"/>
      <c r="W1323" s="496"/>
      <c r="X1323" s="496"/>
      <c r="Y1323" s="496"/>
      <c r="Z1323" s="496"/>
      <c r="AA1323" s="496"/>
      <c r="AB1323" s="496"/>
      <c r="AC1323" s="496"/>
      <c r="AD1323" s="496"/>
      <c r="AE1323" s="496"/>
      <c r="AF1323" s="496"/>
      <c r="AG1323" s="496"/>
      <c r="AH1323" s="496"/>
    </row>
    <row r="1324" spans="1:34" s="15" customFormat="1" ht="14.1" customHeight="1">
      <c r="A1324" s="427"/>
      <c r="B1324" s="489" t="s">
        <v>13679</v>
      </c>
      <c r="C1324" s="489" t="s">
        <v>13680</v>
      </c>
      <c r="D1324" s="428" t="s">
        <v>13681</v>
      </c>
      <c r="F1324" s="495" t="str">
        <f ca="1">IF(ISNUMBER(_xll.BDP(D1266, C1324,"EQY_CONSOLIDATED="&amp;E1279)),_xll.BDP(D1266, C1324,"EQY_CONSOLIDATED="&amp;E1279), "-")</f>
        <v>-</v>
      </c>
      <c r="G1324" s="495">
        <v>3736.0497</v>
      </c>
      <c r="H1324" s="495">
        <v>-11843.0147</v>
      </c>
      <c r="I1324" s="495">
        <v>3524.9895000000001</v>
      </c>
      <c r="J1324" s="495">
        <v>-3745.82</v>
      </c>
      <c r="K1324" s="495">
        <v>-3550.7901999999999</v>
      </c>
      <c r="L1324" s="495">
        <v>-4425.8881000000001</v>
      </c>
      <c r="M1324" s="495">
        <v>545.62509999999997</v>
      </c>
      <c r="N1324" s="495">
        <v>4914.9741000000004</v>
      </c>
      <c r="O1324" s="508"/>
      <c r="P1324" s="495">
        <v>-10755.317800000001</v>
      </c>
      <c r="Q1324" s="495">
        <v>4480.7434000000003</v>
      </c>
      <c r="R1324" s="495">
        <v>-1341.6969999999999</v>
      </c>
      <c r="S1324" s="495">
        <v>6024.3823000000002</v>
      </c>
      <c r="T1324" s="495">
        <v>2682.5509999999999</v>
      </c>
      <c r="U1324" s="496"/>
      <c r="V1324" s="496"/>
      <c r="W1324" s="496"/>
      <c r="X1324" s="496"/>
      <c r="Y1324" s="496"/>
      <c r="Z1324" s="496"/>
      <c r="AA1324" s="496"/>
      <c r="AB1324" s="496"/>
      <c r="AC1324" s="496"/>
      <c r="AD1324" s="496"/>
      <c r="AE1324" s="496"/>
      <c r="AF1324" s="496"/>
      <c r="AG1324" s="496"/>
      <c r="AH1324" s="496"/>
    </row>
    <row r="1325" spans="1:34" s="516" customFormat="1" ht="14.1" customHeight="1">
      <c r="A1325" s="427"/>
      <c r="B1325" s="489" t="s">
        <v>13682</v>
      </c>
      <c r="C1325" s="489" t="s">
        <v>13683</v>
      </c>
      <c r="D1325" s="428" t="s">
        <v>13684</v>
      </c>
      <c r="E1325" s="15"/>
      <c r="F1325" s="495" t="str">
        <f ca="1">IF(ISNUMBER(_xll.BDP(D1266, C1325,"EQY_CONSOLIDATED="&amp;E1279)),_xll.BDP(D1266, C1325,"EQY_CONSOLIDATED="&amp;E1279), "-")</f>
        <v>-</v>
      </c>
      <c r="G1325" s="495">
        <v>-1007.5515</v>
      </c>
      <c r="H1325" s="495">
        <v>12833.096299999999</v>
      </c>
      <c r="I1325" s="495">
        <v>-36.3324</v>
      </c>
      <c r="J1325" s="495">
        <v>2990.0275000000001</v>
      </c>
      <c r="K1325" s="495">
        <v>5870.3161</v>
      </c>
      <c r="L1325" s="495">
        <v>-260.20600000000002</v>
      </c>
      <c r="M1325" s="495">
        <v>-43.130200000000002</v>
      </c>
      <c r="N1325" s="495">
        <v>-240.44290000000001</v>
      </c>
      <c r="O1325" s="508"/>
      <c r="P1325" s="495">
        <v>8135.4520000000002</v>
      </c>
      <c r="Q1325" s="495">
        <v>-522.27089999999998</v>
      </c>
      <c r="R1325" s="495">
        <v>170.18369999999999</v>
      </c>
      <c r="S1325" s="495">
        <v>-4243.9741000000004</v>
      </c>
      <c r="T1325" s="495">
        <v>20.630600000000001</v>
      </c>
      <c r="U1325" s="515"/>
      <c r="V1325" s="515"/>
      <c r="W1325" s="515"/>
      <c r="X1325" s="515"/>
      <c r="Y1325" s="515"/>
      <c r="Z1325" s="515"/>
      <c r="AA1325" s="515"/>
      <c r="AB1325" s="515"/>
      <c r="AC1325" s="515"/>
      <c r="AD1325" s="515"/>
      <c r="AE1325" s="515"/>
      <c r="AF1325" s="515"/>
      <c r="AG1325" s="515"/>
      <c r="AH1325" s="515"/>
    </row>
    <row r="1326" spans="1:34" s="516" customFormat="1" ht="14.1" customHeight="1">
      <c r="A1326" s="427"/>
      <c r="B1326" s="489" t="s">
        <v>13685</v>
      </c>
      <c r="C1326" s="489" t="s">
        <v>13686</v>
      </c>
      <c r="D1326" s="428" t="s">
        <v>13687</v>
      </c>
      <c r="E1326" s="15"/>
      <c r="F1326" s="495" t="str">
        <f ca="1">IF(ISNUMBER(_xll.BDP(D1266, C1326,"EQY_CONSOLIDATED="&amp;E1279)),_xll.BDP(D1266, C1326,"EQY_CONSOLIDATED="&amp;E1279), "-")</f>
        <v>-</v>
      </c>
      <c r="G1326" s="495">
        <v>2617.8002999999999</v>
      </c>
      <c r="H1326" s="495">
        <v>718.45590000000004</v>
      </c>
      <c r="I1326" s="495">
        <v>-50.523400000000002</v>
      </c>
      <c r="J1326" s="495">
        <v>-1918.9163000000001</v>
      </c>
      <c r="K1326" s="495">
        <v>-831.55650000000003</v>
      </c>
      <c r="L1326" s="495">
        <v>-850.11369999999999</v>
      </c>
      <c r="M1326" s="495">
        <v>-1210.1023</v>
      </c>
      <c r="N1326" s="495">
        <v>3928.3368</v>
      </c>
      <c r="O1326" s="508"/>
      <c r="P1326" s="495">
        <v>-4810.6890999999996</v>
      </c>
      <c r="Q1326" s="495">
        <v>1332.1314</v>
      </c>
      <c r="R1326" s="495">
        <v>414.69099999999997</v>
      </c>
      <c r="S1326" s="495">
        <v>652.74159999999995</v>
      </c>
      <c r="T1326" s="495">
        <v>1806.9357</v>
      </c>
      <c r="U1326" s="515"/>
      <c r="V1326" s="515"/>
      <c r="W1326" s="515"/>
      <c r="X1326" s="515"/>
      <c r="Y1326" s="515"/>
      <c r="Z1326" s="515"/>
      <c r="AA1326" s="515"/>
      <c r="AB1326" s="515"/>
      <c r="AC1326" s="515"/>
      <c r="AD1326" s="515"/>
      <c r="AE1326" s="515"/>
      <c r="AF1326" s="515"/>
      <c r="AG1326" s="515"/>
      <c r="AH1326" s="515"/>
    </row>
    <row r="1327" spans="1:34" s="516" customFormat="1" ht="14.1" customHeight="1">
      <c r="A1327" s="427"/>
      <c r="B1327" s="489" t="s">
        <v>13688</v>
      </c>
      <c r="C1327" s="489" t="s">
        <v>13689</v>
      </c>
      <c r="D1327" s="428" t="s">
        <v>13690</v>
      </c>
      <c r="E1327" s="15"/>
      <c r="F1327" s="495" t="str">
        <f ca="1">IF(ISNUMBER(_xll.BDP(D1266, C1327,"EQY_CONSOLIDATED="&amp;E1279)),_xll.BDP(D1266, C1327,"EQY_CONSOLIDATED="&amp;E1279), "-")</f>
        <v>-</v>
      </c>
      <c r="G1327" s="495">
        <v>-178.21950000000001</v>
      </c>
      <c r="H1327" s="495">
        <v>-271.62569999999999</v>
      </c>
      <c r="I1327" s="495">
        <v>-3547.9304999999999</v>
      </c>
      <c r="J1327" s="495">
        <v>-1171.7138</v>
      </c>
      <c r="K1327" s="495">
        <v>-3166.5459999999998</v>
      </c>
      <c r="L1327" s="495">
        <v>3654.6779000000001</v>
      </c>
      <c r="M1327" s="495">
        <v>-1722.0516</v>
      </c>
      <c r="N1327" s="495">
        <v>-753.95439999999996</v>
      </c>
      <c r="O1327" s="508"/>
      <c r="P1327" s="495">
        <v>-2398.5837999999999</v>
      </c>
      <c r="Q1327" s="495">
        <v>-2647.4328999999998</v>
      </c>
      <c r="R1327" s="495">
        <v>1553.0753</v>
      </c>
      <c r="S1327" s="495">
        <v>-1423.8071</v>
      </c>
      <c r="T1327" s="495">
        <v>-932.30870000000004</v>
      </c>
      <c r="U1327" s="515"/>
      <c r="V1327" s="515"/>
      <c r="W1327" s="515"/>
      <c r="X1327" s="515"/>
      <c r="Y1327" s="515"/>
      <c r="Z1327" s="515"/>
      <c r="AA1327" s="515"/>
      <c r="AB1327" s="515"/>
      <c r="AC1327" s="515"/>
      <c r="AD1327" s="515"/>
      <c r="AE1327" s="515"/>
      <c r="AF1327" s="515"/>
      <c r="AG1327" s="515"/>
      <c r="AH1327" s="515"/>
    </row>
    <row r="1328" spans="1:34" s="15" customFormat="1" ht="14.1" customHeight="1">
      <c r="A1328" s="427"/>
      <c r="B1328" s="489" t="s">
        <v>13691</v>
      </c>
      <c r="C1328" s="489" t="s">
        <v>13692</v>
      </c>
      <c r="D1328" s="428" t="s">
        <v>13693</v>
      </c>
      <c r="F1328" s="495" t="str">
        <f ca="1">IF(ISNUMBER(_xll.BDP(D1266, C1328,"EQY_CONSOLIDATED="&amp;E1279)),_xll.BDP(D1266, C1328,"EQY_CONSOLIDATED="&amp;E1279), "-")</f>
        <v>-</v>
      </c>
      <c r="G1328" s="495">
        <v>-7.1920999999999999</v>
      </c>
      <c r="H1328" s="495">
        <v>-10.961600000000001</v>
      </c>
      <c r="I1328" s="495">
        <v>-143.1781</v>
      </c>
      <c r="J1328" s="495">
        <v>-47.284999999999997</v>
      </c>
      <c r="K1328" s="495">
        <v>-127.7872</v>
      </c>
      <c r="L1328" s="495">
        <v>147.48599999999999</v>
      </c>
      <c r="M1328" s="495">
        <v>-69.494100000000003</v>
      </c>
      <c r="N1328" s="495">
        <v>-30.426100000000002</v>
      </c>
      <c r="O1328" s="508"/>
      <c r="P1328" s="495">
        <v>-96.7958</v>
      </c>
      <c r="Q1328" s="495">
        <v>-106.8382</v>
      </c>
      <c r="R1328" s="495">
        <v>62.674999999999997</v>
      </c>
      <c r="S1328" s="495">
        <v>-57.465699999999998</v>
      </c>
      <c r="T1328" s="495">
        <v>-39.034500000000001</v>
      </c>
      <c r="U1328" s="500"/>
      <c r="V1328" s="500"/>
      <c r="W1328" s="500"/>
      <c r="X1328" s="500"/>
      <c r="Y1328" s="500"/>
      <c r="Z1328" s="500"/>
      <c r="AA1328" s="500"/>
      <c r="AB1328" s="500"/>
      <c r="AC1328" s="500"/>
      <c r="AD1328" s="500"/>
      <c r="AE1328" s="500"/>
      <c r="AF1328" s="500"/>
      <c r="AG1328" s="500"/>
      <c r="AH1328" s="500"/>
    </row>
    <row r="1329" spans="1:34" s="15" customFormat="1" ht="14.1" customHeight="1">
      <c r="A1329" s="427"/>
      <c r="B1329" s="489" t="s">
        <v>13694</v>
      </c>
      <c r="C1329" s="489" t="s">
        <v>13694</v>
      </c>
      <c r="D1329" s="428" t="s">
        <v>13695</v>
      </c>
      <c r="F1329" s="495" t="str">
        <f ca="1">IF(ISNUMBER(_xll.BDP(D1266, C1329,"EQY_CONSOLIDATED="&amp;E1279)),_xll.BDP(D1266, C1329,"EQY_CONSOLIDATED="&amp;E1279), "-")</f>
        <v>-</v>
      </c>
      <c r="G1329" s="495">
        <v>-208.61680000000001</v>
      </c>
      <c r="H1329" s="495">
        <v>-329.21190000000001</v>
      </c>
      <c r="I1329" s="495">
        <v>-170.76429999999999</v>
      </c>
      <c r="J1329" s="495">
        <v>-97.080299999999994</v>
      </c>
      <c r="K1329" s="495">
        <v>-80.221400000000003</v>
      </c>
      <c r="L1329" s="495">
        <v>36.228400000000001</v>
      </c>
      <c r="M1329" s="495">
        <v>-82.3673</v>
      </c>
      <c r="N1329" s="495">
        <v>-106.8382</v>
      </c>
      <c r="O1329" s="508"/>
      <c r="P1329" s="495">
        <v>-96.7958</v>
      </c>
      <c r="Q1329" s="495">
        <v>-106.8382</v>
      </c>
      <c r="R1329" s="495">
        <v>62.674999999999997</v>
      </c>
      <c r="S1329" s="495">
        <v>-57.465699999999998</v>
      </c>
      <c r="T1329" s="495">
        <v>-39.034500000000001</v>
      </c>
      <c r="U1329" s="500"/>
      <c r="V1329" s="500"/>
      <c r="W1329" s="500"/>
      <c r="X1329" s="500"/>
      <c r="Y1329" s="500"/>
      <c r="Z1329" s="500"/>
      <c r="AA1329" s="500"/>
      <c r="AB1329" s="500"/>
      <c r="AC1329" s="500"/>
      <c r="AD1329" s="500"/>
      <c r="AE1329" s="500"/>
      <c r="AF1329" s="500"/>
      <c r="AG1329" s="500"/>
      <c r="AH1329" s="500"/>
    </row>
    <row r="1330" spans="1:34" s="15" customFormat="1" ht="14.1" customHeight="1">
      <c r="A1330" s="427"/>
      <c r="B1330" s="489" t="s">
        <v>13696</v>
      </c>
      <c r="C1330" s="489" t="s">
        <v>13697</v>
      </c>
      <c r="D1330" s="517" t="s">
        <v>13698</v>
      </c>
      <c r="E1330" s="518"/>
      <c r="F1330" s="519" t="str">
        <f ca="1">IF(ISNUMBER(_xll.BDP(D1266, C1330,"EQY_CONSOLIDATED="&amp;E1279)),_xll.BDP(D1266, C1330,"EQY_CONSOLIDATED="&amp;E1279), "-")</f>
        <v>-</v>
      </c>
      <c r="G1330" s="519">
        <v>-4.4672999999999998</v>
      </c>
      <c r="H1330" s="519">
        <v>-10.961600000000001</v>
      </c>
      <c r="I1330" s="519">
        <v>-142.82499999999999</v>
      </c>
      <c r="J1330" s="519">
        <v>-46.938299999999998</v>
      </c>
      <c r="K1330" s="519">
        <v>-127.1632</v>
      </c>
      <c r="L1330" s="519">
        <v>154.80250000000001</v>
      </c>
      <c r="M1330" s="519">
        <v>-69.112499999999997</v>
      </c>
      <c r="N1330" s="520">
        <v>-30.113</v>
      </c>
      <c r="O1330" s="521"/>
      <c r="P1330" s="519">
        <v>-88.411500000000004</v>
      </c>
      <c r="Q1330" s="519">
        <v>-105.98699999999999</v>
      </c>
      <c r="R1330" s="520">
        <v>64.011899999999997</v>
      </c>
      <c r="S1330" s="520">
        <v>-45.513300000000001</v>
      </c>
      <c r="T1330" s="520">
        <v>-37.5246</v>
      </c>
    </row>
    <row r="1331" spans="1:34" s="15" customFormat="1" ht="14.1" customHeight="1">
      <c r="A1331" s="522"/>
    </row>
    <row r="1332" spans="1:34" s="15" customFormat="1" ht="14.1" customHeight="1" thickBot="1">
      <c r="A1332" s="522"/>
    </row>
    <row r="1333" spans="1:34" s="15" customFormat="1" ht="14.1" customHeight="1" thickBot="1">
      <c r="A1333" s="522">
        <f>A1266+1</f>
        <v>20</v>
      </c>
      <c r="C1333" s="15">
        <f>C1266+1</f>
        <v>20</v>
      </c>
      <c r="D1333" s="459" t="str">
        <f ca="1">OFFSET(Company!$C$9,BB_Financials!A1333-1,0)</f>
        <v/>
      </c>
      <c r="E1333" s="460" t="e">
        <f ca="1">_xll.BDP(D1333, "NAME")</f>
        <v>#NAME?</v>
      </c>
    </row>
    <row r="1334" spans="1:34" s="15" customFormat="1" ht="14.1" customHeight="1">
      <c r="A1334" s="427"/>
    </row>
    <row r="1335" spans="1:34" s="15" customFormat="1" ht="14.1" customHeight="1">
      <c r="A1335" s="427"/>
      <c r="D1335" s="430"/>
      <c r="E1335" s="428"/>
    </row>
    <row r="1336" spans="1:34" s="428" customFormat="1" ht="14.1" customHeight="1">
      <c r="A1336" s="429"/>
      <c r="E1336" s="461" t="s">
        <v>13413</v>
      </c>
      <c r="F1336" s="461" t="s">
        <v>13562</v>
      </c>
      <c r="G1336" s="461" t="s">
        <v>13563</v>
      </c>
    </row>
    <row r="1337" spans="1:34" s="15" customFormat="1" ht="14.1" customHeight="1">
      <c r="A1337" s="427"/>
      <c r="D1337" s="460" t="s">
        <v>13573</v>
      </c>
      <c r="E1337" s="462">
        <f>F1379+F1380</f>
        <v>0</v>
      </c>
      <c r="F1337" s="463">
        <f>F1376+F1377</f>
        <v>0</v>
      </c>
      <c r="G1337" s="462">
        <f>F1371</f>
        <v>0</v>
      </c>
    </row>
    <row r="1338" spans="1:34" s="15" customFormat="1" ht="14.1" customHeight="1">
      <c r="A1338" s="427"/>
      <c r="B1338" s="464"/>
      <c r="C1338" s="465"/>
      <c r="D1338" s="460" t="e">
        <f>"Annual: "&amp;P1364</f>
        <v>#NAME?</v>
      </c>
      <c r="E1338" s="462">
        <f>P1379+P1380</f>
        <v>816.0394</v>
      </c>
      <c r="F1338" s="463">
        <f>P1376+P1377</f>
        <v>48605.86</v>
      </c>
      <c r="G1338" s="462">
        <f>P1371</f>
        <v>99153.573099999994</v>
      </c>
    </row>
    <row r="1339" spans="1:34" s="15" customFormat="1" ht="14.1" customHeight="1">
      <c r="A1339" s="427"/>
      <c r="B1339" s="464"/>
      <c r="C1339" s="465"/>
      <c r="E1339" s="466"/>
    </row>
    <row r="1340" spans="1:34" s="15" customFormat="1" ht="14.1" customHeight="1">
      <c r="A1340" s="427"/>
      <c r="B1340" s="464"/>
      <c r="C1340" s="465"/>
      <c r="D1340" s="428"/>
      <c r="E1340" s="461" t="s">
        <v>13564</v>
      </c>
      <c r="F1340" s="461" t="s">
        <v>13565</v>
      </c>
      <c r="G1340" s="461" t="s">
        <v>13566</v>
      </c>
      <c r="H1340" s="461" t="s">
        <v>13567</v>
      </c>
    </row>
    <row r="1341" spans="1:34" s="15" customFormat="1" ht="14.1" customHeight="1">
      <c r="A1341" s="427"/>
      <c r="B1341" s="464"/>
      <c r="C1341" s="465"/>
      <c r="D1341" s="460" t="s">
        <v>13574</v>
      </c>
      <c r="E1341" s="462" t="str">
        <f ca="1">F1350</f>
        <v>-</v>
      </c>
      <c r="F1341" s="462" t="str">
        <f ca="1">F1353</f>
        <v>-</v>
      </c>
      <c r="G1341" s="462" t="str">
        <f ca="1">F1357</f>
        <v>-</v>
      </c>
      <c r="H1341" s="462" t="str">
        <f ca="1">F1356</f>
        <v>-</v>
      </c>
    </row>
    <row r="1342" spans="1:34" s="15" customFormat="1" ht="14.1" customHeight="1">
      <c r="A1342" s="427"/>
      <c r="B1342" s="464"/>
      <c r="C1342" s="465"/>
      <c r="D1342" s="460" t="e">
        <f>"Annual: "&amp;P1349</f>
        <v>#NAME?</v>
      </c>
      <c r="E1342" s="462">
        <f>P1350</f>
        <v>71251.403000000006</v>
      </c>
      <c r="F1342" s="462">
        <f>P1353</f>
        <v>8534.4449999999997</v>
      </c>
      <c r="G1342" s="462">
        <f>P1357</f>
        <v>11447.677799999999</v>
      </c>
      <c r="H1342" s="462">
        <f>P1356</f>
        <v>-2952.8177000000001</v>
      </c>
    </row>
    <row r="1343" spans="1:34" s="15" customFormat="1" ht="14.1" customHeight="1">
      <c r="A1343" s="427"/>
      <c r="B1343" s="464"/>
      <c r="C1343" s="465"/>
      <c r="E1343" s="464" t="b">
        <f ca="1">F1357=G1357+H1357+I1357+J1357</f>
        <v>0</v>
      </c>
    </row>
    <row r="1344" spans="1:34" s="15" customFormat="1" ht="14.1" customHeight="1">
      <c r="A1344" s="427"/>
      <c r="B1344" s="464"/>
      <c r="C1344" s="465"/>
      <c r="E1344" s="464" t="e">
        <f ca="1">_xll.BDP(D1333,"EQY_RECENT_QT_END")</f>
        <v>#NAME?</v>
      </c>
      <c r="F1344" s="430"/>
      <c r="G1344" s="430"/>
      <c r="H1344" s="430"/>
      <c r="I1344" s="430"/>
      <c r="J1344" s="430"/>
      <c r="K1344" s="430"/>
      <c r="L1344" s="430"/>
      <c r="M1344" s="430"/>
      <c r="N1344" s="430"/>
      <c r="O1344" s="430"/>
      <c r="P1344" s="430"/>
    </row>
    <row r="1345" spans="1:34" s="25" customFormat="1" ht="14.1" customHeight="1">
      <c r="A1345" s="429"/>
      <c r="D1345" s="428" t="s">
        <v>13573</v>
      </c>
      <c r="E1345" s="467" t="e">
        <f>G1349</f>
        <v>#NAME?</v>
      </c>
      <c r="F1345" s="468" t="e">
        <v>#NAME?</v>
      </c>
      <c r="G1345" s="469"/>
      <c r="H1345" s="469"/>
      <c r="I1345" s="469"/>
      <c r="J1345" s="469"/>
      <c r="K1345" s="469"/>
      <c r="L1345" s="469"/>
      <c r="M1345" s="469"/>
      <c r="N1345" s="15"/>
      <c r="P1345" s="470"/>
    </row>
    <row r="1346" spans="1:34" s="25" customFormat="1" ht="14.1" customHeight="1">
      <c r="A1346" s="429"/>
      <c r="B1346" s="471"/>
      <c r="C1346" s="471"/>
      <c r="D1346" s="428" t="s">
        <v>13582</v>
      </c>
      <c r="E1346" s="472" t="str">
        <f>IF(ISNUMBER(F1346),"N","Y")</f>
        <v>Y</v>
      </c>
      <c r="F1346" s="473"/>
      <c r="G1346" s="474"/>
      <c r="H1346" s="475"/>
      <c r="I1346" s="475"/>
      <c r="J1346" s="475"/>
      <c r="K1346" s="475"/>
      <c r="L1346" s="475"/>
      <c r="M1346" s="475"/>
      <c r="N1346" s="476"/>
      <c r="P1346" s="476"/>
    </row>
    <row r="1347" spans="1:34" s="15" customFormat="1" ht="14.1" customHeight="1">
      <c r="A1347" s="429"/>
      <c r="D1347" s="477"/>
      <c r="F1347" s="478"/>
      <c r="G1347" s="478"/>
      <c r="H1347" s="478"/>
      <c r="I1347" s="478"/>
      <c r="J1347" s="478"/>
      <c r="K1347" s="478"/>
      <c r="L1347" s="478"/>
      <c r="M1347" s="478"/>
      <c r="N1347" s="478"/>
      <c r="P1347" s="479"/>
    </row>
    <row r="1348" spans="1:34" s="15" customFormat="1" ht="14.1" customHeight="1">
      <c r="A1348" s="429"/>
      <c r="D1348" s="477"/>
      <c r="F1348" s="478"/>
      <c r="G1348" s="480"/>
      <c r="H1348" s="481"/>
      <c r="I1348" s="481"/>
      <c r="J1348" s="481"/>
      <c r="K1348" s="481"/>
      <c r="L1348" s="481"/>
      <c r="M1348" s="481"/>
      <c r="N1348" s="481"/>
      <c r="P1348" s="482"/>
    </row>
    <row r="1349" spans="1:34" s="15" customFormat="1" ht="14.1" customHeight="1">
      <c r="A1349" s="427"/>
      <c r="B1349" s="483" t="s">
        <v>13583</v>
      </c>
      <c r="C1349" s="483" t="s">
        <v>13584</v>
      </c>
      <c r="D1349" s="484" t="s">
        <v>13585</v>
      </c>
      <c r="E1349" s="485"/>
      <c r="F1349" s="486" t="s">
        <v>13586</v>
      </c>
      <c r="G1349" s="487" t="e">
        <v>#NAME?</v>
      </c>
      <c r="H1349" s="486"/>
      <c r="I1349" s="486"/>
      <c r="J1349" s="486"/>
      <c r="K1349" s="486"/>
      <c r="L1349" s="486"/>
      <c r="M1349" s="486"/>
      <c r="N1349" s="486"/>
      <c r="O1349" s="488"/>
      <c r="P1349" s="487" t="e">
        <v>#NAME?</v>
      </c>
      <c r="Q1349" s="486" t="s">
        <v>13587</v>
      </c>
      <c r="R1349" s="486" t="s">
        <v>13588</v>
      </c>
      <c r="S1349" s="486" t="s">
        <v>13589</v>
      </c>
      <c r="T1349" s="486" t="s">
        <v>13590</v>
      </c>
      <c r="U1349" s="488"/>
      <c r="V1349" s="488"/>
      <c r="W1349" s="488"/>
      <c r="X1349" s="488"/>
      <c r="Y1349" s="488"/>
      <c r="Z1349" s="488"/>
      <c r="AA1349" s="488"/>
      <c r="AB1349" s="488"/>
      <c r="AC1349" s="488"/>
      <c r="AD1349" s="488"/>
      <c r="AE1349" s="488"/>
      <c r="AF1349" s="488"/>
      <c r="AG1349" s="488"/>
      <c r="AH1349" s="488"/>
    </row>
    <row r="1350" spans="1:34" s="15" customFormat="1" ht="14.1" customHeight="1">
      <c r="A1350" s="427"/>
      <c r="B1350" s="489" t="s">
        <v>13591</v>
      </c>
      <c r="C1350" s="489" t="s">
        <v>13592</v>
      </c>
      <c r="D1350" s="490" t="s">
        <v>13593</v>
      </c>
      <c r="E1350" s="491"/>
      <c r="F1350" s="492" t="str">
        <f ca="1">IF(ISNUMBER(_xll.BDP(D1333, C1350,"EQY_CONSOLIDATED="&amp;E1346)),_xll.BDP(D1333, C1350,"EQY_CONSOLIDATED="&amp;E1346), "-")</f>
        <v>-</v>
      </c>
      <c r="G1350" s="492"/>
      <c r="H1350" s="492"/>
      <c r="I1350" s="492"/>
      <c r="J1350" s="492"/>
      <c r="K1350" s="492"/>
      <c r="L1350" s="492"/>
      <c r="M1350" s="492"/>
      <c r="N1350" s="493"/>
      <c r="O1350" s="494"/>
      <c r="P1350" s="495">
        <v>71251.403000000006</v>
      </c>
      <c r="Q1350" s="495">
        <v>38422.642</v>
      </c>
      <c r="R1350" s="495">
        <v>36740.142999999996</v>
      </c>
      <c r="S1350" s="495">
        <v>17145.132000000001</v>
      </c>
      <c r="T1350" s="495">
        <v>15021.977000000001</v>
      </c>
      <c r="U1350" s="496"/>
      <c r="V1350" s="496"/>
      <c r="W1350" s="496"/>
      <c r="X1350" s="496"/>
      <c r="Y1350" s="496"/>
      <c r="Z1350" s="496"/>
      <c r="AA1350" s="496"/>
      <c r="AB1350" s="496"/>
      <c r="AC1350" s="496"/>
      <c r="AD1350" s="496"/>
      <c r="AE1350" s="496"/>
      <c r="AF1350" s="496"/>
      <c r="AG1350" s="496"/>
      <c r="AH1350" s="496"/>
    </row>
    <row r="1351" spans="1:34" s="501" customFormat="1" ht="14.1" customHeight="1">
      <c r="A1351" s="427"/>
      <c r="B1351" s="489" t="s">
        <v>13594</v>
      </c>
      <c r="C1351" s="489" t="s">
        <v>13595</v>
      </c>
      <c r="D1351" s="428" t="s">
        <v>13596</v>
      </c>
      <c r="E1351" s="15"/>
      <c r="F1351" s="495" t="str">
        <f ca="1">IF(ISNUMBER(_xll.BDP(D1333, C1351,"EQY_CONSOLIDATED="&amp;E1346)),_xll.BDP(D1333, C1351,"EQY_CONSOLIDATED="&amp;E1346), "-")</f>
        <v>-</v>
      </c>
      <c r="G1351" s="495"/>
      <c r="H1351" s="495"/>
      <c r="I1351" s="495"/>
      <c r="J1351" s="495"/>
      <c r="K1351" s="495"/>
      <c r="L1351" s="495"/>
      <c r="M1351" s="495"/>
      <c r="N1351" s="495"/>
      <c r="O1351" s="497"/>
      <c r="P1351" s="498">
        <v>71033.001000000004</v>
      </c>
      <c r="Q1351" s="498">
        <v>38259.432999999997</v>
      </c>
      <c r="R1351" s="499">
        <v>36549.927000000003</v>
      </c>
      <c r="S1351" s="499">
        <v>17006.098999999998</v>
      </c>
      <c r="T1351" s="499">
        <v>14663.2</v>
      </c>
      <c r="U1351" s="500"/>
      <c r="V1351" s="500"/>
      <c r="W1351" s="500"/>
      <c r="X1351" s="500"/>
      <c r="Y1351" s="500"/>
      <c r="Z1351" s="500"/>
      <c r="AA1351" s="500"/>
      <c r="AB1351" s="500"/>
      <c r="AC1351" s="500"/>
      <c r="AD1351" s="500"/>
      <c r="AE1351" s="500"/>
      <c r="AF1351" s="500"/>
      <c r="AG1351" s="500"/>
      <c r="AH1351" s="500"/>
    </row>
    <row r="1352" spans="1:34" s="15" customFormat="1" ht="14.1" customHeight="1">
      <c r="A1352" s="427"/>
      <c r="B1352" s="489" t="s">
        <v>13597</v>
      </c>
      <c r="C1352" s="489" t="s">
        <v>13598</v>
      </c>
      <c r="D1352" s="428" t="s">
        <v>13599</v>
      </c>
      <c r="F1352" s="495" t="str">
        <f ca="1">IF(ISNUMBER(_xll.BDP(D1333, C1352,"EQY_CONSOLIDATED="&amp;E1346)),_xll.BDP(D1333, C1352,"EQY_CONSOLIDATED="&amp;E1346), "-")</f>
        <v>-</v>
      </c>
      <c r="G1352" s="495"/>
      <c r="H1352" s="495"/>
      <c r="I1352" s="495"/>
      <c r="J1352" s="495"/>
      <c r="K1352" s="495"/>
      <c r="L1352" s="495"/>
      <c r="M1352" s="495"/>
      <c r="N1352" s="495"/>
      <c r="O1352" s="502"/>
      <c r="P1352" s="495">
        <v>62498.555999999997</v>
      </c>
      <c r="Q1352" s="495">
        <v>39898.663</v>
      </c>
      <c r="R1352" s="495">
        <v>32479.606</v>
      </c>
      <c r="S1352" s="495">
        <v>27651.116999999998</v>
      </c>
      <c r="T1352" s="495">
        <v>26298.481</v>
      </c>
      <c r="U1352" s="500"/>
      <c r="V1352" s="500"/>
      <c r="W1352" s="500"/>
      <c r="X1352" s="500"/>
      <c r="Y1352" s="500"/>
      <c r="Z1352" s="500"/>
      <c r="AA1352" s="500"/>
      <c r="AB1352" s="500"/>
      <c r="AC1352" s="500"/>
      <c r="AD1352" s="500"/>
      <c r="AE1352" s="500"/>
      <c r="AF1352" s="500"/>
      <c r="AG1352" s="500"/>
      <c r="AH1352" s="500"/>
    </row>
    <row r="1353" spans="1:34" s="15" customFormat="1" ht="14.1" customHeight="1">
      <c r="A1353" s="427"/>
      <c r="B1353" s="489" t="s">
        <v>13600</v>
      </c>
      <c r="C1353" s="489" t="s">
        <v>13601</v>
      </c>
      <c r="D1353" s="490" t="s">
        <v>13602</v>
      </c>
      <c r="E1353" s="491"/>
      <c r="F1353" s="492" t="str">
        <f ca="1">IF(ISNUMBER(_xll.BDP(D1333, C1353,"EQY_CONSOLIDATED="&amp;E1346)),_xll.BDP(D1333, C1353,"EQY_CONSOLIDATED="&amp;E1346), "-")</f>
        <v>-</v>
      </c>
      <c r="G1353" s="492"/>
      <c r="H1353" s="492"/>
      <c r="I1353" s="492"/>
      <c r="J1353" s="492"/>
      <c r="K1353" s="492"/>
      <c r="L1353" s="492"/>
      <c r="M1353" s="492"/>
      <c r="N1353" s="493"/>
      <c r="O1353" s="494"/>
      <c r="P1353" s="492">
        <v>8534.4449999999997</v>
      </c>
      <c r="Q1353" s="492">
        <v>-1639.23</v>
      </c>
      <c r="R1353" s="492">
        <v>4070.3209999999999</v>
      </c>
      <c r="S1353" s="492">
        <v>-10645.018</v>
      </c>
      <c r="T1353" s="492">
        <v>-11635.281000000001</v>
      </c>
      <c r="U1353" s="496"/>
      <c r="V1353" s="496"/>
      <c r="W1353" s="496"/>
      <c r="X1353" s="496"/>
      <c r="Y1353" s="496"/>
      <c r="Z1353" s="496"/>
      <c r="AA1353" s="496"/>
      <c r="AB1353" s="496"/>
      <c r="AC1353" s="496"/>
      <c r="AD1353" s="496"/>
      <c r="AE1353" s="496"/>
      <c r="AF1353" s="496"/>
      <c r="AG1353" s="496"/>
      <c r="AH1353" s="496"/>
    </row>
    <row r="1354" spans="1:34" s="15" customFormat="1" ht="14.1" customHeight="1">
      <c r="A1354" s="427"/>
      <c r="B1354" s="489" t="s">
        <v>13603</v>
      </c>
      <c r="C1354" s="489" t="s">
        <v>13604</v>
      </c>
      <c r="D1354" s="428" t="s">
        <v>13605</v>
      </c>
      <c r="F1354" s="495" t="str">
        <f ca="1">IF(ISNUMBER(_xll.BDP(D1333, C1354,"EQY_CONSOLIDATED="&amp;E1346)),_xll.BDP(D1333, C1354,"EQY_CONSOLIDATED="&amp;E1346), "-")</f>
        <v>-</v>
      </c>
      <c r="G1354" s="495"/>
      <c r="H1354" s="495"/>
      <c r="I1354" s="495"/>
      <c r="J1354" s="495"/>
      <c r="K1354" s="495"/>
      <c r="L1354" s="495"/>
      <c r="M1354" s="495"/>
      <c r="N1354" s="495"/>
      <c r="O1354" s="494"/>
      <c r="P1354" s="495">
        <v>-6269.5227000000004</v>
      </c>
      <c r="Q1354" s="495">
        <v>-14945.944</v>
      </c>
      <c r="R1354" s="495">
        <v>-22675.632399999999</v>
      </c>
      <c r="S1354" s="495">
        <v>-13082.365</v>
      </c>
      <c r="T1354" s="495">
        <v>-10116.019</v>
      </c>
      <c r="U1354" s="496"/>
      <c r="V1354" s="496"/>
      <c r="W1354" s="496"/>
      <c r="X1354" s="496"/>
      <c r="Y1354" s="496"/>
      <c r="Z1354" s="496"/>
      <c r="AA1354" s="496"/>
      <c r="AB1354" s="496"/>
      <c r="AC1354" s="496"/>
      <c r="AD1354" s="496"/>
      <c r="AE1354" s="496"/>
      <c r="AF1354" s="496"/>
      <c r="AG1354" s="496"/>
      <c r="AH1354" s="496"/>
    </row>
    <row r="1355" spans="1:34" s="15" customFormat="1" ht="14.1" customHeight="1">
      <c r="A1355" s="427"/>
      <c r="B1355" s="489" t="s">
        <v>13606</v>
      </c>
      <c r="C1355" s="489" t="s">
        <v>13607</v>
      </c>
      <c r="D1355" s="428" t="s">
        <v>13608</v>
      </c>
      <c r="F1355" s="495" t="str">
        <f ca="1">IF(ISNUMBER(_xll.BDP(D1333, C1355,"EQY_CONSOLIDATED="&amp;E1346)),_xll.BDP(D1333, C1355,"EQY_CONSOLIDATED="&amp;E1346), "-")</f>
        <v>-</v>
      </c>
      <c r="G1355" s="495"/>
      <c r="H1355" s="495"/>
      <c r="I1355" s="495"/>
      <c r="J1355" s="495"/>
      <c r="K1355" s="495"/>
      <c r="L1355" s="495"/>
      <c r="M1355" s="495"/>
      <c r="N1355" s="495"/>
      <c r="O1355" s="494"/>
      <c r="P1355" s="495">
        <v>-2952.8177000000001</v>
      </c>
      <c r="Q1355" s="495">
        <v>-14945.944</v>
      </c>
      <c r="R1355" s="495">
        <v>-22675.632399999999</v>
      </c>
      <c r="S1355" s="495">
        <v>-13082.365</v>
      </c>
      <c r="T1355" s="495">
        <v>-10505.071</v>
      </c>
      <c r="U1355" s="496"/>
      <c r="V1355" s="496"/>
      <c r="W1355" s="496"/>
      <c r="X1355" s="496"/>
      <c r="Y1355" s="496"/>
      <c r="Z1355" s="496"/>
      <c r="AA1355" s="496"/>
      <c r="AB1355" s="496"/>
      <c r="AC1355" s="496"/>
      <c r="AD1355" s="496"/>
      <c r="AE1355" s="496"/>
      <c r="AF1355" s="496"/>
      <c r="AG1355" s="496"/>
      <c r="AH1355" s="496"/>
    </row>
    <row r="1356" spans="1:34" s="15" customFormat="1" ht="14.1" customHeight="1">
      <c r="A1356" s="427"/>
      <c r="B1356" s="489" t="s">
        <v>13609</v>
      </c>
      <c r="C1356" s="489" t="s">
        <v>13610</v>
      </c>
      <c r="D1356" s="490" t="s">
        <v>13611</v>
      </c>
      <c r="E1356" s="491"/>
      <c r="F1356" s="492" t="str">
        <f ca="1">IF(ISNUMBER(_xll.BDP(D1333, C1356,"EQY_CONSOLIDATED="&amp;E1346)),_xll.BDP(D1333, C1356,"EQY_CONSOLIDATED="&amp;E1346), "-")</f>
        <v>-</v>
      </c>
      <c r="G1356" s="492"/>
      <c r="H1356" s="492"/>
      <c r="I1356" s="492"/>
      <c r="J1356" s="492"/>
      <c r="K1356" s="492"/>
      <c r="L1356" s="492"/>
      <c r="M1356" s="492"/>
      <c r="N1356" s="493"/>
      <c r="O1356" s="503"/>
      <c r="P1356" s="492">
        <v>-2952.8177000000001</v>
      </c>
      <c r="Q1356" s="492">
        <v>-14945.944</v>
      </c>
      <c r="R1356" s="492">
        <v>-22675.632399999999</v>
      </c>
      <c r="S1356" s="492">
        <v>-13082.365</v>
      </c>
      <c r="T1356" s="492">
        <v>-10505.071</v>
      </c>
      <c r="U1356" s="496"/>
      <c r="V1356" s="496"/>
      <c r="W1356" s="496"/>
      <c r="X1356" s="496"/>
      <c r="Y1356" s="496"/>
      <c r="Z1356" s="496"/>
      <c r="AA1356" s="496"/>
      <c r="AB1356" s="496"/>
      <c r="AC1356" s="496"/>
      <c r="AD1356" s="496"/>
      <c r="AE1356" s="496"/>
      <c r="AF1356" s="496"/>
      <c r="AG1356" s="496"/>
      <c r="AH1356" s="496"/>
    </row>
    <row r="1357" spans="1:34" s="15" customFormat="1" ht="14.1" customHeight="1">
      <c r="A1357" s="427"/>
      <c r="B1357" s="489" t="s">
        <v>13612</v>
      </c>
      <c r="C1357" s="504" t="s">
        <v>13613</v>
      </c>
      <c r="D1357" s="490" t="s">
        <v>13612</v>
      </c>
      <c r="E1357" s="491"/>
      <c r="F1357" s="492" t="str">
        <f ca="1">IF(ISNUMBER(_xll.BDP(D1333, C1357,"EQY_CONSOLIDATED="&amp;E1346)),_xll.BDP(D1333, C1357,"EQY_CONSOLIDATED="&amp;E1346), "-")</f>
        <v>-</v>
      </c>
      <c r="G1357" s="492"/>
      <c r="H1357" s="492"/>
      <c r="I1357" s="492"/>
      <c r="J1357" s="492"/>
      <c r="K1357" s="492"/>
      <c r="L1357" s="492"/>
      <c r="M1357" s="492"/>
      <c r="N1357" s="493"/>
      <c r="O1357" s="503"/>
      <c r="P1357" s="492">
        <v>11447.677799999999</v>
      </c>
      <c r="Q1357" s="492">
        <v>1349.2104999999999</v>
      </c>
      <c r="R1357" s="492">
        <v>5325.6615000000002</v>
      </c>
      <c r="S1357" s="492">
        <v>-9599.1664000000001</v>
      </c>
      <c r="T1357" s="492">
        <v>-10871.238499999999</v>
      </c>
      <c r="U1357" s="496"/>
      <c r="V1357" s="496"/>
      <c r="W1357" s="496"/>
      <c r="X1357" s="496"/>
      <c r="Y1357" s="496"/>
      <c r="Z1357" s="496"/>
      <c r="AA1357" s="496"/>
      <c r="AB1357" s="496"/>
      <c r="AC1357" s="496"/>
      <c r="AD1357" s="496"/>
      <c r="AE1357" s="496"/>
      <c r="AF1357" s="496"/>
      <c r="AG1357" s="496"/>
      <c r="AH1357" s="496"/>
    </row>
    <row r="1358" spans="1:34" s="15" customFormat="1" ht="14.1" customHeight="1">
      <c r="A1358" s="427"/>
      <c r="B1358" s="489" t="s">
        <v>13614</v>
      </c>
      <c r="C1358" s="489" t="s">
        <v>13615</v>
      </c>
      <c r="D1358" s="428" t="s">
        <v>13616</v>
      </c>
      <c r="F1358" s="495" t="str">
        <f ca="1">IF(ISNUMBER(_xll.BDP(D1333, C1358,"EQY_CONSOLIDATED="&amp;E1346)),_xll.BDP(D1333, C1358,"EQY_CONSOLIDATED="&amp;E1346), "-")</f>
        <v>-</v>
      </c>
      <c r="G1358" s="495"/>
      <c r="H1358" s="495"/>
      <c r="I1358" s="495"/>
      <c r="J1358" s="495"/>
      <c r="K1358" s="495"/>
      <c r="L1358" s="495"/>
      <c r="M1358" s="495"/>
      <c r="N1358" s="495"/>
      <c r="O1358" s="502"/>
      <c r="P1358" s="495">
        <v>-275.57209999999998</v>
      </c>
      <c r="Q1358" s="495">
        <v>-1211.5551</v>
      </c>
      <c r="R1358" s="495">
        <v>-1416.6357</v>
      </c>
      <c r="S1358" s="495">
        <v>-1319.3558</v>
      </c>
      <c r="T1358" s="495">
        <v>-1014.4746</v>
      </c>
      <c r="U1358" s="500"/>
      <c r="V1358" s="500"/>
      <c r="W1358" s="500"/>
      <c r="X1358" s="500"/>
      <c r="Y1358" s="500"/>
      <c r="Z1358" s="500"/>
      <c r="AA1358" s="500"/>
      <c r="AB1358" s="500"/>
      <c r="AC1358" s="500"/>
      <c r="AD1358" s="500"/>
      <c r="AE1358" s="500"/>
      <c r="AF1358" s="500"/>
      <c r="AG1358" s="500"/>
      <c r="AH1358" s="500"/>
    </row>
    <row r="1359" spans="1:34" s="15" customFormat="1" ht="14.1" customHeight="1">
      <c r="A1359" s="427"/>
      <c r="B1359" s="489" t="s">
        <v>13617</v>
      </c>
      <c r="C1359" s="489" t="s">
        <v>13618</v>
      </c>
      <c r="D1359" s="428" t="s">
        <v>13619</v>
      </c>
      <c r="F1359" s="495" t="str">
        <f ca="1">IF(ISNUMBER(_xll.BDP(D1333, C1359,"EQY_CONSOLIDATED="&amp;E1346)),_xll.BDP(D1333, C1359,"EQY_CONSOLIDATED="&amp;E1346), "-")</f>
        <v>-</v>
      </c>
      <c r="G1359" s="495"/>
      <c r="H1359" s="495"/>
      <c r="I1359" s="495"/>
      <c r="J1359" s="495"/>
      <c r="K1359" s="495"/>
      <c r="L1359" s="495"/>
      <c r="M1359" s="495"/>
      <c r="N1359" s="495"/>
      <c r="O1359" s="502"/>
      <c r="P1359" s="495">
        <v>-296</v>
      </c>
      <c r="Q1359" s="495">
        <v>-1500</v>
      </c>
      <c r="R1359" s="495">
        <v>-2281</v>
      </c>
      <c r="S1359" s="495">
        <v>-1326</v>
      </c>
      <c r="T1359" s="495">
        <v>-1073</v>
      </c>
      <c r="U1359" s="500"/>
      <c r="V1359" s="500"/>
      <c r="W1359" s="500"/>
      <c r="X1359" s="500"/>
      <c r="Y1359" s="500"/>
      <c r="Z1359" s="500"/>
      <c r="AA1359" s="500"/>
      <c r="AB1359" s="500"/>
      <c r="AC1359" s="500"/>
      <c r="AD1359" s="500"/>
      <c r="AE1359" s="500"/>
      <c r="AF1359" s="500"/>
      <c r="AG1359" s="500"/>
      <c r="AH1359" s="500"/>
    </row>
    <row r="1360" spans="1:34" s="15" customFormat="1" ht="14.1" customHeight="1">
      <c r="A1360" s="427"/>
      <c r="B1360" s="489" t="s">
        <v>13620</v>
      </c>
      <c r="C1360" s="489" t="s">
        <v>13621</v>
      </c>
      <c r="D1360" s="428" t="s">
        <v>13622</v>
      </c>
      <c r="F1360" s="495" t="str">
        <f ca="1">IF(ISNUMBER(_xll.BDP(D1333, C1360,"EQY_CONSOLIDATED="&amp;E1346)),_xll.BDP(D1333, C1360,"EQY_CONSOLIDATED="&amp;E1346), "-")</f>
        <v>-</v>
      </c>
      <c r="G1360" s="495"/>
      <c r="H1360" s="495"/>
      <c r="I1360" s="495"/>
      <c r="J1360" s="495"/>
      <c r="K1360" s="495"/>
      <c r="L1360" s="495"/>
      <c r="M1360" s="495"/>
      <c r="N1360" s="495"/>
      <c r="O1360" s="502"/>
      <c r="P1360" s="495">
        <v>-275.57209999999998</v>
      </c>
      <c r="Q1360" s="495">
        <v>-1211.5551</v>
      </c>
      <c r="R1360" s="495">
        <v>-1416.6357</v>
      </c>
      <c r="S1360" s="495">
        <v>-1319.3558</v>
      </c>
      <c r="T1360" s="495">
        <v>-1014.4746</v>
      </c>
      <c r="U1360" s="500"/>
      <c r="V1360" s="500"/>
      <c r="W1360" s="500"/>
      <c r="X1360" s="500"/>
      <c r="Y1360" s="500"/>
      <c r="Z1360" s="500"/>
      <c r="AA1360" s="500"/>
      <c r="AB1360" s="500"/>
      <c r="AC1360" s="500"/>
      <c r="AD1360" s="500"/>
      <c r="AE1360" s="500"/>
      <c r="AF1360" s="500"/>
      <c r="AG1360" s="500"/>
      <c r="AH1360" s="500"/>
    </row>
    <row r="1361" spans="1:34" s="15" customFormat="1" ht="14.1" customHeight="1">
      <c r="A1361" s="427"/>
      <c r="B1361" s="489" t="s">
        <v>13623</v>
      </c>
      <c r="C1361" s="489" t="s">
        <v>13624</v>
      </c>
      <c r="D1361" s="428" t="s">
        <v>13625</v>
      </c>
      <c r="F1361" s="495" t="str">
        <f ca="1">IF(ISNUMBER(_xll.BDP(D1333, C1361,"EQY_CONSOLIDATED="&amp;E1346)),_xll.BDP(D1333, C1361,"EQY_CONSOLIDATED="&amp;E1346), "-")</f>
        <v>-</v>
      </c>
      <c r="G1361" s="495"/>
      <c r="H1361" s="495"/>
      <c r="I1361" s="495"/>
      <c r="J1361" s="495"/>
      <c r="K1361" s="495"/>
      <c r="L1361" s="495"/>
      <c r="M1361" s="495"/>
      <c r="N1361" s="495"/>
      <c r="O1361" s="502"/>
      <c r="P1361" s="495">
        <v>-296</v>
      </c>
      <c r="Q1361" s="495">
        <v>-1500</v>
      </c>
      <c r="R1361" s="495">
        <v>-2281</v>
      </c>
      <c r="S1361" s="495">
        <v>-1326</v>
      </c>
      <c r="T1361" s="495">
        <v>-1073</v>
      </c>
      <c r="U1361" s="500"/>
      <c r="V1361" s="500"/>
      <c r="W1361" s="500"/>
      <c r="X1361" s="500"/>
      <c r="Y1361" s="500"/>
      <c r="Z1361" s="500"/>
      <c r="AA1361" s="500"/>
      <c r="AB1361" s="500"/>
      <c r="AC1361" s="500"/>
      <c r="AD1361" s="500"/>
      <c r="AE1361" s="500"/>
      <c r="AF1361" s="500"/>
      <c r="AG1361" s="500"/>
      <c r="AH1361" s="500"/>
    </row>
    <row r="1362" spans="1:34" s="15" customFormat="1" ht="14.1" customHeight="1">
      <c r="A1362" s="427"/>
      <c r="F1362" s="464"/>
      <c r="G1362" s="464"/>
      <c r="H1362" s="464"/>
      <c r="I1362" s="464"/>
      <c r="J1362" s="464"/>
      <c r="K1362" s="464"/>
      <c r="L1362" s="464"/>
      <c r="M1362" s="464"/>
      <c r="N1362" s="464"/>
    </row>
    <row r="1363" spans="1:34" s="15" customFormat="1" ht="14.1" customHeight="1">
      <c r="A1363" s="427"/>
      <c r="F1363" s="464"/>
      <c r="G1363" s="505"/>
      <c r="H1363" s="506"/>
      <c r="I1363" s="506"/>
      <c r="J1363" s="464"/>
      <c r="K1363" s="464"/>
      <c r="L1363" s="464"/>
      <c r="M1363" s="464"/>
      <c r="N1363" s="464"/>
      <c r="P1363" s="507"/>
    </row>
    <row r="1364" spans="1:34" s="15" customFormat="1" ht="14.1" customHeight="1">
      <c r="A1364" s="427"/>
      <c r="D1364" s="484" t="s">
        <v>13626</v>
      </c>
      <c r="E1364" s="485"/>
      <c r="F1364" s="486" t="s">
        <v>13627</v>
      </c>
      <c r="G1364" s="487" t="e">
        <v>#NAME?</v>
      </c>
      <c r="H1364" s="486"/>
      <c r="I1364" s="486"/>
      <c r="J1364" s="486"/>
      <c r="K1364" s="486"/>
      <c r="L1364" s="486"/>
      <c r="M1364" s="486"/>
      <c r="N1364" s="486"/>
      <c r="O1364" s="488"/>
      <c r="P1364" s="487" t="e">
        <v>#NAME?</v>
      </c>
      <c r="Q1364" s="486" t="s">
        <v>13587</v>
      </c>
      <c r="R1364" s="486" t="s">
        <v>13588</v>
      </c>
      <c r="S1364" s="486" t="s">
        <v>13589</v>
      </c>
      <c r="T1364" s="486" t="s">
        <v>13590</v>
      </c>
      <c r="U1364" s="488"/>
      <c r="V1364" s="488"/>
      <c r="W1364" s="488"/>
      <c r="X1364" s="488"/>
      <c r="Y1364" s="488"/>
      <c r="Z1364" s="488"/>
      <c r="AA1364" s="488"/>
      <c r="AB1364" s="488"/>
      <c r="AC1364" s="488"/>
      <c r="AD1364" s="488"/>
      <c r="AE1364" s="488"/>
      <c r="AF1364" s="488"/>
      <c r="AG1364" s="488"/>
      <c r="AH1364" s="488"/>
    </row>
    <row r="1365" spans="1:34" s="15" customFormat="1" ht="14.1" customHeight="1">
      <c r="A1365" s="427"/>
      <c r="B1365" s="489" t="s">
        <v>13628</v>
      </c>
      <c r="D1365" s="428" t="s">
        <v>13629</v>
      </c>
      <c r="F1365" s="495">
        <f>G1365</f>
        <v>0</v>
      </c>
      <c r="G1365" s="495"/>
      <c r="H1365" s="495"/>
      <c r="I1365" s="495"/>
      <c r="J1365" s="495"/>
      <c r="K1365" s="495"/>
      <c r="L1365" s="495"/>
      <c r="M1365" s="495"/>
      <c r="N1365" s="495"/>
      <c r="O1365" s="508"/>
      <c r="P1365" s="495">
        <v>57736.394699999997</v>
      </c>
      <c r="Q1365" s="495">
        <v>71461.745200000005</v>
      </c>
      <c r="R1365" s="495">
        <v>82350.132899999997</v>
      </c>
      <c r="S1365" s="495">
        <v>102833.7809</v>
      </c>
      <c r="T1365" s="495">
        <v>123465.2718</v>
      </c>
      <c r="U1365" s="496"/>
      <c r="V1365" s="496"/>
      <c r="W1365" s="496"/>
      <c r="X1365" s="496"/>
      <c r="Y1365" s="496"/>
      <c r="Z1365" s="496"/>
      <c r="AA1365" s="496"/>
      <c r="AB1365" s="496"/>
      <c r="AC1365" s="496"/>
      <c r="AD1365" s="496"/>
      <c r="AE1365" s="496"/>
      <c r="AF1365" s="496"/>
      <c r="AG1365" s="496"/>
      <c r="AH1365" s="496"/>
    </row>
    <row r="1366" spans="1:34" s="15" customFormat="1" ht="14.1" customHeight="1">
      <c r="A1366" s="427"/>
      <c r="B1366" s="489" t="s">
        <v>13630</v>
      </c>
      <c r="C1366" s="465"/>
      <c r="D1366" s="428" t="s">
        <v>13631</v>
      </c>
      <c r="F1366" s="495">
        <f t="shared" ref="F1366:F1379" si="41">G1366</f>
        <v>0</v>
      </c>
      <c r="G1366" s="495"/>
      <c r="H1366" s="495"/>
      <c r="I1366" s="495"/>
      <c r="J1366" s="495"/>
      <c r="K1366" s="495"/>
      <c r="L1366" s="495"/>
      <c r="M1366" s="495"/>
      <c r="N1366" s="495"/>
      <c r="O1366" s="508"/>
      <c r="P1366" s="495">
        <v>49272.951500000003</v>
      </c>
      <c r="Q1366" s="495">
        <v>35345.220600000001</v>
      </c>
      <c r="R1366" s="495">
        <v>38859.864099999999</v>
      </c>
      <c r="S1366" s="495">
        <v>40166.4683</v>
      </c>
      <c r="T1366" s="495">
        <v>25840.0219</v>
      </c>
      <c r="U1366" s="496"/>
      <c r="V1366" s="496"/>
      <c r="W1366" s="496"/>
      <c r="X1366" s="496"/>
      <c r="Y1366" s="496"/>
      <c r="Z1366" s="496"/>
      <c r="AA1366" s="496"/>
      <c r="AB1366" s="496"/>
      <c r="AC1366" s="496"/>
      <c r="AD1366" s="496"/>
      <c r="AE1366" s="496"/>
      <c r="AF1366" s="496"/>
      <c r="AG1366" s="496"/>
      <c r="AH1366" s="496"/>
    </row>
    <row r="1367" spans="1:34" s="15" customFormat="1" ht="14.1" customHeight="1">
      <c r="A1367" s="427"/>
      <c r="B1367" s="489" t="s">
        <v>13632</v>
      </c>
      <c r="C1367" s="465"/>
      <c r="D1367" s="428" t="s">
        <v>13633</v>
      </c>
      <c r="F1367" s="495">
        <f t="shared" si="41"/>
        <v>0</v>
      </c>
      <c r="G1367" s="495"/>
      <c r="H1367" s="495"/>
      <c r="I1367" s="495"/>
      <c r="J1367" s="495"/>
      <c r="K1367" s="495"/>
      <c r="L1367" s="495"/>
      <c r="M1367" s="495"/>
      <c r="N1367" s="495"/>
      <c r="O1367" s="508"/>
      <c r="P1367" s="495">
        <v>107009.3462</v>
      </c>
      <c r="Q1367" s="495">
        <v>106806.9657</v>
      </c>
      <c r="R1367" s="495">
        <v>121209.997</v>
      </c>
      <c r="S1367" s="495">
        <v>143000.24919999999</v>
      </c>
      <c r="T1367" s="495">
        <v>149305.29370000001</v>
      </c>
      <c r="U1367" s="496"/>
      <c r="V1367" s="496"/>
      <c r="W1367" s="496"/>
      <c r="X1367" s="496"/>
      <c r="Y1367" s="496"/>
      <c r="Z1367" s="496"/>
      <c r="AA1367" s="496"/>
      <c r="AB1367" s="496"/>
      <c r="AC1367" s="496"/>
      <c r="AD1367" s="496"/>
      <c r="AE1367" s="496"/>
      <c r="AF1367" s="496"/>
      <c r="AG1367" s="496"/>
      <c r="AH1367" s="496"/>
    </row>
    <row r="1368" spans="1:34" s="15" customFormat="1" ht="14.1" customHeight="1">
      <c r="A1368" s="427"/>
      <c r="B1368" s="489" t="s">
        <v>13634</v>
      </c>
      <c r="C1368" s="465"/>
      <c r="D1368" s="428" t="s">
        <v>13635</v>
      </c>
      <c r="F1368" s="495">
        <f t="shared" si="41"/>
        <v>0</v>
      </c>
      <c r="G1368" s="495"/>
      <c r="H1368" s="495"/>
      <c r="I1368" s="495"/>
      <c r="J1368" s="495"/>
      <c r="K1368" s="495"/>
      <c r="L1368" s="495"/>
      <c r="M1368" s="495"/>
      <c r="N1368" s="495"/>
      <c r="O1368" s="508"/>
      <c r="P1368" s="495">
        <v>7521.9013999999997</v>
      </c>
      <c r="Q1368" s="495">
        <v>4141.1108999999997</v>
      </c>
      <c r="R1368" s="495">
        <v>2553.527</v>
      </c>
      <c r="S1368" s="495">
        <v>2022.3589999999999</v>
      </c>
      <c r="T1368" s="495">
        <v>1621.7017000000001</v>
      </c>
      <c r="U1368" s="496"/>
      <c r="V1368" s="496"/>
      <c r="W1368" s="496"/>
      <c r="X1368" s="496"/>
      <c r="Y1368" s="496"/>
      <c r="Z1368" s="496"/>
      <c r="AA1368" s="496"/>
      <c r="AB1368" s="496"/>
      <c r="AC1368" s="496"/>
      <c r="AD1368" s="496"/>
      <c r="AE1368" s="496"/>
      <c r="AF1368" s="496"/>
      <c r="AG1368" s="496"/>
      <c r="AH1368" s="496"/>
    </row>
    <row r="1369" spans="1:34" s="15" customFormat="1" ht="14.1" customHeight="1">
      <c r="A1369" s="427"/>
      <c r="B1369" s="489" t="s">
        <v>13636</v>
      </c>
      <c r="C1369" s="465"/>
      <c r="D1369" s="428" t="s">
        <v>13637</v>
      </c>
      <c r="F1369" s="495">
        <f t="shared" si="41"/>
        <v>0</v>
      </c>
      <c r="G1369" s="495"/>
      <c r="H1369" s="495"/>
      <c r="I1369" s="495"/>
      <c r="J1369" s="495"/>
      <c r="K1369" s="495"/>
      <c r="L1369" s="495"/>
      <c r="M1369" s="495"/>
      <c r="N1369" s="495"/>
      <c r="O1369" s="508"/>
      <c r="P1369" s="495">
        <v>333.87020000000001</v>
      </c>
      <c r="Q1369" s="495">
        <v>450.37470000000002</v>
      </c>
      <c r="R1369" s="495">
        <v>390.87180000000001</v>
      </c>
      <c r="S1369" s="495">
        <v>185.19450000000001</v>
      </c>
      <c r="T1369" s="495">
        <v>592.89790000000005</v>
      </c>
      <c r="U1369" s="496"/>
      <c r="V1369" s="496"/>
      <c r="W1369" s="496"/>
      <c r="X1369" s="496"/>
      <c r="Y1369" s="496"/>
      <c r="Z1369" s="496"/>
      <c r="AA1369" s="496"/>
      <c r="AB1369" s="496"/>
      <c r="AC1369" s="496"/>
      <c r="AD1369" s="496"/>
      <c r="AE1369" s="496"/>
      <c r="AF1369" s="496"/>
      <c r="AG1369" s="496"/>
      <c r="AH1369" s="496"/>
    </row>
    <row r="1370" spans="1:34" s="15" customFormat="1" ht="14.1" customHeight="1">
      <c r="A1370" s="427"/>
      <c r="B1370" s="489" t="s">
        <v>13638</v>
      </c>
      <c r="C1370" s="465"/>
      <c r="D1370" s="428" t="s">
        <v>13639</v>
      </c>
      <c r="F1370" s="495">
        <f t="shared" si="41"/>
        <v>0</v>
      </c>
      <c r="G1370" s="495"/>
      <c r="H1370" s="495"/>
      <c r="I1370" s="495"/>
      <c r="J1370" s="495"/>
      <c r="K1370" s="495"/>
      <c r="L1370" s="495"/>
      <c r="M1370" s="495"/>
      <c r="N1370" s="495"/>
      <c r="O1370" s="508"/>
      <c r="P1370" s="495">
        <v>7855.7716</v>
      </c>
      <c r="Q1370" s="495">
        <v>4591.4857000000002</v>
      </c>
      <c r="R1370" s="495">
        <v>2944.3987999999999</v>
      </c>
      <c r="S1370" s="495">
        <v>2207.5535</v>
      </c>
      <c r="T1370" s="495">
        <v>2214.5996</v>
      </c>
      <c r="U1370" s="496"/>
      <c r="V1370" s="496"/>
      <c r="W1370" s="496"/>
      <c r="X1370" s="496"/>
      <c r="Y1370" s="496"/>
      <c r="Z1370" s="496"/>
      <c r="AA1370" s="496"/>
      <c r="AB1370" s="496"/>
      <c r="AC1370" s="496"/>
      <c r="AD1370" s="496"/>
      <c r="AE1370" s="496"/>
      <c r="AF1370" s="496"/>
      <c r="AG1370" s="496"/>
      <c r="AH1370" s="496"/>
    </row>
    <row r="1371" spans="1:34" s="15" customFormat="1" ht="14.1" customHeight="1">
      <c r="A1371" s="427"/>
      <c r="B1371" s="489" t="s">
        <v>13640</v>
      </c>
      <c r="C1371" s="465"/>
      <c r="D1371" s="490" t="s">
        <v>13641</v>
      </c>
      <c r="E1371" s="491"/>
      <c r="F1371" s="492">
        <f t="shared" si="41"/>
        <v>0</v>
      </c>
      <c r="G1371" s="492"/>
      <c r="H1371" s="492"/>
      <c r="I1371" s="492"/>
      <c r="J1371" s="492"/>
      <c r="K1371" s="492"/>
      <c r="L1371" s="492"/>
      <c r="M1371" s="492"/>
      <c r="N1371" s="493"/>
      <c r="O1371" s="508"/>
      <c r="P1371" s="492">
        <v>99153.573099999994</v>
      </c>
      <c r="Q1371" s="492">
        <v>102215.4798</v>
      </c>
      <c r="R1371" s="492">
        <v>118265.59699999999</v>
      </c>
      <c r="S1371" s="492">
        <v>140792.69399999999</v>
      </c>
      <c r="T1371" s="492">
        <v>147090.6931</v>
      </c>
      <c r="U1371" s="496"/>
      <c r="V1371" s="496"/>
      <c r="W1371" s="496"/>
      <c r="X1371" s="496"/>
      <c r="Y1371" s="496"/>
      <c r="Z1371" s="496"/>
      <c r="AA1371" s="496"/>
      <c r="AB1371" s="496"/>
      <c r="AC1371" s="496"/>
      <c r="AD1371" s="496"/>
      <c r="AE1371" s="496"/>
      <c r="AF1371" s="496"/>
      <c r="AG1371" s="496"/>
      <c r="AH1371" s="496"/>
    </row>
    <row r="1372" spans="1:34" s="15" customFormat="1" ht="14.1" customHeight="1">
      <c r="A1372" s="427"/>
      <c r="B1372" s="489" t="s">
        <v>13642</v>
      </c>
      <c r="C1372" s="465"/>
      <c r="D1372" s="428" t="s">
        <v>13643</v>
      </c>
      <c r="F1372" s="495">
        <f t="shared" si="41"/>
        <v>0</v>
      </c>
      <c r="G1372" s="495"/>
      <c r="H1372" s="495"/>
      <c r="I1372" s="495"/>
      <c r="J1372" s="495"/>
      <c r="K1372" s="495"/>
      <c r="L1372" s="495"/>
      <c r="M1372" s="495"/>
      <c r="N1372" s="495"/>
      <c r="O1372" s="508"/>
      <c r="P1372" s="495">
        <v>9.9659999999999993</v>
      </c>
      <c r="Q1372" s="495">
        <v>9.9659999999999993</v>
      </c>
      <c r="R1372" s="495">
        <v>9.9659999999999993</v>
      </c>
      <c r="S1372" s="495">
        <v>9.9140999999999995</v>
      </c>
      <c r="T1372" s="495">
        <v>9.8506999999999998</v>
      </c>
      <c r="U1372" s="509"/>
      <c r="V1372" s="509"/>
      <c r="W1372" s="509"/>
      <c r="X1372" s="509"/>
      <c r="Y1372" s="509"/>
      <c r="Z1372" s="509"/>
      <c r="AA1372" s="509"/>
      <c r="AB1372" s="509"/>
      <c r="AC1372" s="509"/>
      <c r="AD1372" s="509"/>
      <c r="AE1372" s="509"/>
      <c r="AF1372" s="509"/>
      <c r="AG1372" s="509"/>
      <c r="AH1372" s="509"/>
    </row>
    <row r="1373" spans="1:34" s="501" customFormat="1" ht="14.1" customHeight="1">
      <c r="A1373" s="427"/>
      <c r="B1373" s="489" t="s">
        <v>13644</v>
      </c>
      <c r="C1373" s="465"/>
      <c r="D1373" s="428" t="s">
        <v>13645</v>
      </c>
      <c r="E1373" s="15"/>
      <c r="F1373" s="495">
        <f t="shared" si="41"/>
        <v>0</v>
      </c>
      <c r="G1373" s="495"/>
      <c r="H1373" s="495"/>
      <c r="I1373" s="495"/>
      <c r="J1373" s="495"/>
      <c r="K1373" s="495"/>
      <c r="L1373" s="495"/>
      <c r="M1373" s="495"/>
      <c r="N1373" s="495"/>
      <c r="O1373" s="508"/>
      <c r="P1373" s="495">
        <v>9949.1905000000006</v>
      </c>
      <c r="Q1373" s="495">
        <v>10256.425999999999</v>
      </c>
      <c r="R1373" s="495">
        <v>11866.9143</v>
      </c>
      <c r="S1373" s="495">
        <v>14201.209500000001</v>
      </c>
      <c r="T1373" s="495">
        <v>14931.9753</v>
      </c>
      <c r="U1373" s="500"/>
      <c r="V1373" s="500"/>
      <c r="W1373" s="500"/>
      <c r="X1373" s="500"/>
      <c r="Y1373" s="500"/>
      <c r="Z1373" s="500"/>
      <c r="AA1373" s="500"/>
      <c r="AB1373" s="500"/>
      <c r="AC1373" s="500"/>
      <c r="AD1373" s="500"/>
      <c r="AE1373" s="500"/>
      <c r="AF1373" s="500"/>
      <c r="AG1373" s="500"/>
      <c r="AH1373" s="500"/>
    </row>
    <row r="1374" spans="1:34" s="501" customFormat="1" ht="14.1" customHeight="1">
      <c r="A1374" s="427"/>
      <c r="B1374" s="489" t="s">
        <v>13646</v>
      </c>
      <c r="C1374" s="465"/>
      <c r="D1374" s="428" t="s">
        <v>13647</v>
      </c>
      <c r="E1374" s="15"/>
      <c r="F1374" s="495">
        <f t="shared" si="41"/>
        <v>0</v>
      </c>
      <c r="G1374" s="495"/>
      <c r="H1374" s="495"/>
      <c r="I1374" s="495"/>
      <c r="J1374" s="495"/>
      <c r="K1374" s="495"/>
      <c r="L1374" s="495"/>
      <c r="M1374" s="495"/>
      <c r="N1374" s="495"/>
      <c r="O1374" s="508"/>
      <c r="P1374" s="495">
        <v>9746.4300999999996</v>
      </c>
      <c r="Q1374" s="495">
        <v>10055.5807</v>
      </c>
      <c r="R1374" s="495">
        <v>11668.8176</v>
      </c>
      <c r="S1374" s="495">
        <v>13984.406800000001</v>
      </c>
      <c r="T1374" s="495">
        <v>14707.051799999999</v>
      </c>
      <c r="U1374" s="500"/>
      <c r="V1374" s="500"/>
      <c r="W1374" s="500"/>
      <c r="X1374" s="500"/>
      <c r="Y1374" s="500"/>
      <c r="Z1374" s="500"/>
      <c r="AA1374" s="500"/>
      <c r="AB1374" s="500"/>
      <c r="AC1374" s="500"/>
      <c r="AD1374" s="500"/>
      <c r="AE1374" s="500"/>
      <c r="AF1374" s="500"/>
      <c r="AG1374" s="500"/>
      <c r="AH1374" s="500"/>
    </row>
    <row r="1375" spans="1:34" s="501" customFormat="1" ht="14.1" customHeight="1">
      <c r="A1375" s="427"/>
      <c r="B1375" s="489" t="s">
        <v>13648</v>
      </c>
      <c r="C1375" s="465"/>
      <c r="D1375" s="428" t="s">
        <v>13649</v>
      </c>
      <c r="E1375" s="15"/>
      <c r="F1375" s="495">
        <f t="shared" si="41"/>
        <v>0</v>
      </c>
      <c r="G1375" s="495"/>
      <c r="H1375" s="495"/>
      <c r="I1375" s="495"/>
      <c r="J1375" s="495"/>
      <c r="K1375" s="495"/>
      <c r="L1375" s="495"/>
      <c r="M1375" s="495"/>
      <c r="N1375" s="495"/>
      <c r="O1375" s="508"/>
      <c r="P1375" s="495">
        <v>92.658799999999999</v>
      </c>
      <c r="Q1375" s="495">
        <v>95.701099999999997</v>
      </c>
      <c r="R1375" s="495">
        <v>97.570800000000006</v>
      </c>
      <c r="S1375" s="495">
        <v>98.456299999999999</v>
      </c>
      <c r="T1375" s="495">
        <v>98.5167</v>
      </c>
      <c r="U1375" s="500"/>
      <c r="V1375" s="500"/>
      <c r="W1375" s="500"/>
      <c r="X1375" s="500"/>
      <c r="Y1375" s="500"/>
      <c r="Z1375" s="500"/>
      <c r="AA1375" s="500"/>
      <c r="AB1375" s="500"/>
      <c r="AC1375" s="500"/>
      <c r="AD1375" s="500"/>
      <c r="AE1375" s="500"/>
      <c r="AF1375" s="500"/>
      <c r="AG1375" s="500"/>
      <c r="AH1375" s="500"/>
    </row>
    <row r="1376" spans="1:34" s="501" customFormat="1" ht="14.1" customHeight="1">
      <c r="A1376" s="427"/>
      <c r="B1376" s="489" t="s">
        <v>13650</v>
      </c>
      <c r="C1376" s="465"/>
      <c r="D1376" s="510" t="s">
        <v>13651</v>
      </c>
      <c r="E1376" s="491"/>
      <c r="F1376" s="492">
        <f t="shared" si="41"/>
        <v>0</v>
      </c>
      <c r="G1376" s="492"/>
      <c r="H1376" s="492"/>
      <c r="I1376" s="492"/>
      <c r="J1376" s="492"/>
      <c r="K1376" s="492"/>
      <c r="L1376" s="492"/>
      <c r="M1376" s="492"/>
      <c r="N1376" s="493"/>
      <c r="O1376" s="511"/>
      <c r="P1376" s="492">
        <v>299.964</v>
      </c>
      <c r="Q1376" s="492">
        <v>2371.3589999999999</v>
      </c>
      <c r="R1376" s="492">
        <v>478.70600000000002</v>
      </c>
      <c r="S1376" s="492">
        <v>436.40100000000001</v>
      </c>
      <c r="T1376" s="492">
        <v>1479.885</v>
      </c>
      <c r="U1376" s="512"/>
      <c r="V1376" s="512"/>
      <c r="W1376" s="512"/>
      <c r="X1376" s="512"/>
      <c r="Y1376" s="512"/>
      <c r="Z1376" s="512"/>
      <c r="AA1376" s="512"/>
      <c r="AB1376" s="512"/>
      <c r="AC1376" s="512"/>
      <c r="AD1376" s="512"/>
      <c r="AE1376" s="512"/>
      <c r="AF1376" s="512"/>
      <c r="AG1376" s="512"/>
      <c r="AH1376" s="512"/>
    </row>
    <row r="1377" spans="1:34" s="501" customFormat="1" ht="14.1" customHeight="1">
      <c r="A1377" s="427"/>
      <c r="B1377" s="489" t="s">
        <v>13652</v>
      </c>
      <c r="C1377" s="465"/>
      <c r="D1377" s="510" t="s">
        <v>13653</v>
      </c>
      <c r="E1377" s="491"/>
      <c r="F1377" s="492">
        <f t="shared" si="41"/>
        <v>0</v>
      </c>
      <c r="G1377" s="492"/>
      <c r="H1377" s="492"/>
      <c r="I1377" s="492"/>
      <c r="J1377" s="492"/>
      <c r="K1377" s="492"/>
      <c r="L1377" s="492"/>
      <c r="M1377" s="492"/>
      <c r="N1377" s="493"/>
      <c r="O1377" s="511"/>
      <c r="P1377" s="492">
        <v>48305.896000000001</v>
      </c>
      <c r="Q1377" s="492">
        <v>63997.506999999998</v>
      </c>
      <c r="R1377" s="492">
        <v>76388.978900000002</v>
      </c>
      <c r="S1377" s="492">
        <v>97623.665800000002</v>
      </c>
      <c r="T1377" s="492">
        <v>117870.07460000001</v>
      </c>
      <c r="U1377" s="512"/>
      <c r="V1377" s="512"/>
      <c r="W1377" s="512"/>
      <c r="X1377" s="512"/>
      <c r="Y1377" s="512"/>
      <c r="Z1377" s="512"/>
      <c r="AA1377" s="512"/>
      <c r="AB1377" s="512"/>
      <c r="AC1377" s="512"/>
      <c r="AD1377" s="512"/>
      <c r="AE1377" s="512"/>
      <c r="AF1377" s="512"/>
      <c r="AG1377" s="512"/>
      <c r="AH1377" s="512"/>
    </row>
    <row r="1378" spans="1:34" s="501" customFormat="1" ht="14.1" customHeight="1">
      <c r="A1378" s="427"/>
      <c r="B1378" s="489" t="s">
        <v>13654</v>
      </c>
      <c r="C1378" s="465"/>
      <c r="D1378" s="510" t="s">
        <v>13655</v>
      </c>
      <c r="E1378" s="491"/>
      <c r="F1378" s="492">
        <f t="shared" si="41"/>
        <v>0</v>
      </c>
      <c r="G1378" s="492"/>
      <c r="H1378" s="492"/>
      <c r="I1378" s="492"/>
      <c r="J1378" s="492"/>
      <c r="K1378" s="492"/>
      <c r="L1378" s="492"/>
      <c r="M1378" s="492"/>
      <c r="N1378" s="493"/>
      <c r="O1378" s="511"/>
      <c r="P1378" s="492">
        <v>1000.946</v>
      </c>
      <c r="Q1378" s="492">
        <v>1000.946</v>
      </c>
      <c r="R1378" s="492">
        <v>1000.0033</v>
      </c>
      <c r="S1378" s="492">
        <v>2700.0475999999999</v>
      </c>
      <c r="T1378" s="492">
        <v>1000.0049</v>
      </c>
      <c r="U1378" s="512"/>
      <c r="V1378" s="512"/>
      <c r="W1378" s="512"/>
      <c r="X1378" s="512"/>
      <c r="Y1378" s="512"/>
      <c r="Z1378" s="512"/>
      <c r="AA1378" s="512"/>
      <c r="AB1378" s="512"/>
      <c r="AC1378" s="512"/>
      <c r="AD1378" s="512"/>
      <c r="AE1378" s="512"/>
      <c r="AF1378" s="512"/>
      <c r="AG1378" s="512"/>
      <c r="AH1378" s="512"/>
    </row>
    <row r="1379" spans="1:34" s="501" customFormat="1" ht="14.1" customHeight="1">
      <c r="A1379" s="427"/>
      <c r="B1379" s="489" t="s">
        <v>13656</v>
      </c>
      <c r="C1379" s="465"/>
      <c r="D1379" s="510" t="s">
        <v>13657</v>
      </c>
      <c r="E1379" s="491"/>
      <c r="F1379" s="492">
        <f t="shared" si="41"/>
        <v>0</v>
      </c>
      <c r="G1379" s="492"/>
      <c r="H1379" s="492"/>
      <c r="I1379" s="492"/>
      <c r="J1379" s="492"/>
      <c r="K1379" s="492"/>
      <c r="L1379" s="492"/>
      <c r="M1379" s="492"/>
      <c r="N1379" s="493"/>
      <c r="O1379" s="508"/>
      <c r="P1379" s="492">
        <v>816.0394</v>
      </c>
      <c r="Q1379" s="492">
        <v>825.2749</v>
      </c>
      <c r="R1379" s="492">
        <v>0</v>
      </c>
      <c r="S1379" s="492">
        <v>0</v>
      </c>
      <c r="T1379" s="492">
        <v>0</v>
      </c>
      <c r="U1379" s="500"/>
      <c r="V1379" s="500"/>
      <c r="W1379" s="500"/>
      <c r="X1379" s="500"/>
      <c r="Y1379" s="500"/>
      <c r="Z1379" s="500"/>
      <c r="AA1379" s="500"/>
      <c r="AB1379" s="500"/>
      <c r="AC1379" s="500"/>
      <c r="AD1379" s="500"/>
      <c r="AE1379" s="500"/>
      <c r="AF1379" s="500"/>
      <c r="AG1379" s="500"/>
      <c r="AH1379" s="500"/>
    </row>
    <row r="1380" spans="1:34" s="501" customFormat="1" ht="14.1" customHeight="1">
      <c r="A1380" s="427"/>
      <c r="B1380" s="489" t="s">
        <v>13658</v>
      </c>
      <c r="C1380" s="465"/>
      <c r="D1380" s="510" t="s">
        <v>13659</v>
      </c>
      <c r="E1380" s="491"/>
      <c r="F1380" s="492">
        <f>G1380</f>
        <v>0</v>
      </c>
      <c r="G1380" s="492"/>
      <c r="H1380" s="492"/>
      <c r="I1380" s="492"/>
      <c r="J1380" s="492"/>
      <c r="K1380" s="492"/>
      <c r="L1380" s="492"/>
      <c r="M1380" s="492"/>
      <c r="N1380" s="493"/>
      <c r="O1380" s="508"/>
      <c r="P1380" s="492">
        <v>0</v>
      </c>
      <c r="Q1380" s="492">
        <v>0</v>
      </c>
      <c r="R1380" s="492">
        <v>0</v>
      </c>
      <c r="S1380" s="492">
        <v>0</v>
      </c>
      <c r="T1380" s="492">
        <v>0</v>
      </c>
      <c r="U1380" s="500"/>
      <c r="V1380" s="500"/>
      <c r="W1380" s="500"/>
      <c r="X1380" s="500"/>
      <c r="Y1380" s="500"/>
      <c r="Z1380" s="500"/>
      <c r="AA1380" s="500"/>
      <c r="AB1380" s="500"/>
      <c r="AC1380" s="500"/>
      <c r="AD1380" s="500"/>
      <c r="AE1380" s="500"/>
      <c r="AF1380" s="500"/>
      <c r="AG1380" s="500"/>
      <c r="AH1380" s="500"/>
    </row>
    <row r="1381" spans="1:34" s="501" customFormat="1" ht="14.1" customHeight="1">
      <c r="A1381" s="427"/>
      <c r="B1381" s="489" t="s">
        <v>13660</v>
      </c>
      <c r="C1381" s="465"/>
      <c r="D1381" s="510" t="s">
        <v>13661</v>
      </c>
      <c r="E1381" s="491"/>
      <c r="F1381" s="492">
        <f>G1381</f>
        <v>0</v>
      </c>
      <c r="G1381" s="492"/>
      <c r="H1381" s="492"/>
      <c r="I1381" s="492"/>
      <c r="J1381" s="492"/>
      <c r="K1381" s="492"/>
      <c r="L1381" s="492"/>
      <c r="M1381" s="492"/>
      <c r="N1381" s="493"/>
      <c r="O1381" s="508"/>
      <c r="P1381" s="492">
        <v>6705.8620000000001</v>
      </c>
      <c r="Q1381" s="492">
        <v>3315.8359999999998</v>
      </c>
      <c r="R1381" s="492">
        <v>2553.527</v>
      </c>
      <c r="S1381" s="492">
        <v>2022.3589999999999</v>
      </c>
      <c r="T1381" s="492">
        <v>1621.7017000000001</v>
      </c>
      <c r="U1381" s="500"/>
      <c r="V1381" s="500"/>
      <c r="W1381" s="500"/>
      <c r="X1381" s="500"/>
      <c r="Y1381" s="500"/>
      <c r="Z1381" s="500"/>
      <c r="AA1381" s="500"/>
      <c r="AB1381" s="500"/>
      <c r="AC1381" s="500"/>
      <c r="AD1381" s="500"/>
      <c r="AE1381" s="500"/>
      <c r="AF1381" s="500"/>
      <c r="AG1381" s="500"/>
      <c r="AH1381" s="500"/>
    </row>
    <row r="1382" spans="1:34" s="501" customFormat="1" ht="14.1" customHeight="1">
      <c r="A1382" s="427"/>
      <c r="B1382" s="489" t="s">
        <v>13662</v>
      </c>
      <c r="C1382" s="465"/>
      <c r="D1382" s="510" t="s">
        <v>13663</v>
      </c>
      <c r="E1382" s="491"/>
      <c r="F1382" s="492">
        <f>G1382</f>
        <v>0</v>
      </c>
      <c r="G1382" s="492"/>
      <c r="H1382" s="492"/>
      <c r="I1382" s="492"/>
      <c r="J1382" s="492"/>
      <c r="K1382" s="492"/>
      <c r="L1382" s="492"/>
      <c r="M1382" s="492"/>
      <c r="N1382" s="493"/>
      <c r="O1382" s="508"/>
      <c r="P1382" s="492">
        <v>333.87020000000001</v>
      </c>
      <c r="Q1382" s="492">
        <v>450.37470000000002</v>
      </c>
      <c r="R1382" s="492">
        <v>390.87180000000001</v>
      </c>
      <c r="S1382" s="492">
        <v>185.19450000000001</v>
      </c>
      <c r="T1382" s="492">
        <v>592.89790000000005</v>
      </c>
      <c r="U1382" s="500"/>
      <c r="V1382" s="500"/>
      <c r="W1382" s="500"/>
      <c r="X1382" s="500"/>
      <c r="Y1382" s="500"/>
      <c r="Z1382" s="500"/>
      <c r="AA1382" s="500"/>
      <c r="AB1382" s="500"/>
      <c r="AC1382" s="500"/>
      <c r="AD1382" s="500"/>
      <c r="AE1382" s="500"/>
      <c r="AF1382" s="500"/>
      <c r="AG1382" s="500"/>
      <c r="AH1382" s="500"/>
    </row>
    <row r="1383" spans="1:34" s="15" customFormat="1" ht="14.1" customHeight="1">
      <c r="A1383" s="427"/>
      <c r="F1383" s="464"/>
      <c r="H1383" s="464"/>
      <c r="I1383" s="464"/>
      <c r="J1383" s="464"/>
      <c r="K1383" s="464"/>
      <c r="L1383" s="464"/>
      <c r="M1383" s="464"/>
      <c r="N1383" s="464"/>
    </row>
    <row r="1384" spans="1:34" s="15" customFormat="1" ht="14.1" customHeight="1">
      <c r="A1384" s="427"/>
      <c r="F1384" s="464"/>
      <c r="G1384" s="513"/>
      <c r="H1384" s="464"/>
      <c r="I1384" s="464"/>
      <c r="J1384" s="464"/>
      <c r="K1384" s="464"/>
      <c r="L1384" s="464"/>
      <c r="M1384" s="464"/>
      <c r="N1384" s="464"/>
      <c r="P1384" s="507"/>
    </row>
    <row r="1385" spans="1:34" s="15" customFormat="1" ht="14.1" customHeight="1">
      <c r="A1385" s="427"/>
      <c r="B1385" s="465"/>
      <c r="C1385" s="465"/>
      <c r="D1385" s="484" t="s">
        <v>13664</v>
      </c>
      <c r="E1385" s="485"/>
      <c r="F1385" s="486" t="s">
        <v>13586</v>
      </c>
      <c r="G1385" s="487" t="e">
        <v>#NAME?</v>
      </c>
      <c r="H1385" s="486" t="s">
        <v>13575</v>
      </c>
      <c r="I1385" s="486" t="s">
        <v>13576</v>
      </c>
      <c r="J1385" s="486" t="s">
        <v>13577</v>
      </c>
      <c r="K1385" s="486" t="s">
        <v>13578</v>
      </c>
      <c r="L1385" s="486" t="s">
        <v>13579</v>
      </c>
      <c r="M1385" s="486" t="s">
        <v>13580</v>
      </c>
      <c r="N1385" s="486" t="s">
        <v>13581</v>
      </c>
      <c r="O1385" s="488"/>
      <c r="P1385" s="487" t="e">
        <v>#NAME?</v>
      </c>
      <c r="Q1385" s="486"/>
      <c r="R1385" s="486"/>
      <c r="S1385" s="486"/>
      <c r="T1385" s="486"/>
      <c r="U1385" s="488"/>
      <c r="V1385" s="488"/>
      <c r="W1385" s="488"/>
      <c r="X1385" s="488"/>
      <c r="Y1385" s="488"/>
      <c r="Z1385" s="488"/>
      <c r="AA1385" s="488"/>
      <c r="AB1385" s="488"/>
      <c r="AC1385" s="488"/>
      <c r="AD1385" s="488"/>
      <c r="AE1385" s="488"/>
      <c r="AF1385" s="488"/>
      <c r="AG1385" s="488"/>
      <c r="AH1385" s="488"/>
    </row>
    <row r="1386" spans="1:34" s="15" customFormat="1" ht="14.1" customHeight="1">
      <c r="A1386" s="427"/>
      <c r="B1386" s="489" t="s">
        <v>13665</v>
      </c>
      <c r="C1386" s="489" t="s">
        <v>13666</v>
      </c>
      <c r="D1386" s="428" t="s">
        <v>13611</v>
      </c>
      <c r="F1386" s="495" t="str">
        <f ca="1">IF(ISNUMBER(_xll.BDP(D1333, C1386,"EQY_CONSOLIDATED="&amp;E1346)),_xll.BDP(D1333, C1386,"EQY_CONSOLIDATED="&amp;E1346), "-")</f>
        <v>-</v>
      </c>
      <c r="G1386" s="495">
        <v>6708.2710999999999</v>
      </c>
      <c r="H1386" s="495">
        <v>14933.190699999999</v>
      </c>
      <c r="I1386" s="495">
        <v>24652.616999999998</v>
      </c>
      <c r="J1386" s="495">
        <v>-4003.7975999999999</v>
      </c>
      <c r="K1386" s="495">
        <v>487.62639999999999</v>
      </c>
      <c r="L1386" s="495">
        <v>-2484.4090999999999</v>
      </c>
      <c r="M1386" s="495">
        <v>3047.7604000000001</v>
      </c>
      <c r="N1386" s="495">
        <v>-13674.6453</v>
      </c>
      <c r="O1386" s="508"/>
      <c r="P1386" s="495"/>
      <c r="Q1386" s="495"/>
      <c r="R1386" s="495"/>
      <c r="S1386" s="495"/>
      <c r="T1386" s="495"/>
      <c r="U1386" s="496"/>
      <c r="V1386" s="496"/>
      <c r="W1386" s="496"/>
      <c r="X1386" s="496"/>
      <c r="Y1386" s="496"/>
      <c r="Z1386" s="496"/>
      <c r="AA1386" s="496"/>
      <c r="AB1386" s="496"/>
      <c r="AC1386" s="496"/>
      <c r="AD1386" s="496"/>
      <c r="AE1386" s="496"/>
      <c r="AF1386" s="496"/>
      <c r="AG1386" s="496"/>
      <c r="AH1386" s="496"/>
    </row>
    <row r="1387" spans="1:34" s="15" customFormat="1" ht="14.1" customHeight="1">
      <c r="A1387" s="427"/>
      <c r="B1387" s="489" t="s">
        <v>13667</v>
      </c>
      <c r="C1387" s="489" t="s">
        <v>13668</v>
      </c>
      <c r="D1387" s="490" t="s">
        <v>13669</v>
      </c>
      <c r="E1387" s="491"/>
      <c r="F1387" s="492" t="str">
        <f ca="1">IF(ISNUMBER(_xll.BDP(D1333, C1387,"EQY_CONSOLIDATED="&amp;E1346)),_xll.BDP(D1333, C1387,"EQY_CONSOLIDATED="&amp;E1346), "-")</f>
        <v>-</v>
      </c>
      <c r="G1387" s="492">
        <v>1032.0373999999999</v>
      </c>
      <c r="H1387" s="492">
        <v>1166.2433000000001</v>
      </c>
      <c r="I1387" s="492">
        <v>741.76750000000004</v>
      </c>
      <c r="J1387" s="492">
        <v>736.31169999999997</v>
      </c>
      <c r="K1387" s="492">
        <v>726.44550000000004</v>
      </c>
      <c r="L1387" s="492">
        <v>1149.1376</v>
      </c>
      <c r="M1387" s="492">
        <v>301.33800000000002</v>
      </c>
      <c r="N1387" s="493">
        <v>2063.0605</v>
      </c>
      <c r="O1387" s="514"/>
      <c r="P1387" s="492"/>
      <c r="Q1387" s="492"/>
      <c r="R1387" s="492"/>
      <c r="S1387" s="492"/>
      <c r="T1387" s="492"/>
      <c r="U1387" s="496"/>
      <c r="V1387" s="496"/>
      <c r="W1387" s="496"/>
      <c r="X1387" s="496"/>
      <c r="Y1387" s="496"/>
      <c r="Z1387" s="496"/>
      <c r="AA1387" s="496"/>
      <c r="AB1387" s="496"/>
      <c r="AC1387" s="496"/>
      <c r="AD1387" s="496"/>
      <c r="AE1387" s="496"/>
      <c r="AF1387" s="496"/>
      <c r="AG1387" s="496"/>
      <c r="AH1387" s="496"/>
    </row>
    <row r="1388" spans="1:34" s="15" customFormat="1" ht="14.1" customHeight="1">
      <c r="A1388" s="427"/>
      <c r="B1388" s="489" t="s">
        <v>13670</v>
      </c>
      <c r="C1388" s="489" t="s">
        <v>13671</v>
      </c>
      <c r="D1388" s="428" t="s">
        <v>13672</v>
      </c>
      <c r="F1388" s="495" t="str">
        <f ca="1">IF(ISNUMBER(_xll.BDP(D1333, C1388,"EQY_CONSOLIDATED="&amp;E1346)),_xll.BDP(D1333, C1388,"EQY_CONSOLIDATED="&amp;E1346), "-")</f>
        <v>-</v>
      </c>
      <c r="G1388" s="495">
        <v>952.67219999999998</v>
      </c>
      <c r="H1388" s="495">
        <v>3184.7019</v>
      </c>
      <c r="I1388" s="495">
        <v>15145.109899999999</v>
      </c>
      <c r="J1388" s="495">
        <v>-7251.4004999999997</v>
      </c>
      <c r="K1388" s="495">
        <v>-2231.7874000000002</v>
      </c>
      <c r="L1388" s="495">
        <v>-7649.1891999999998</v>
      </c>
      <c r="M1388" s="495">
        <v>26.2362</v>
      </c>
      <c r="N1388" s="495">
        <v>-816.68679999999995</v>
      </c>
      <c r="O1388" s="508"/>
      <c r="P1388" s="495"/>
      <c r="Q1388" s="495"/>
      <c r="R1388" s="495"/>
      <c r="S1388" s="495"/>
      <c r="T1388" s="495"/>
      <c r="U1388" s="496"/>
      <c r="V1388" s="496"/>
      <c r="W1388" s="496"/>
      <c r="X1388" s="496"/>
      <c r="Y1388" s="496"/>
      <c r="Z1388" s="496"/>
      <c r="AA1388" s="496"/>
      <c r="AB1388" s="496"/>
      <c r="AC1388" s="496"/>
      <c r="AD1388" s="496"/>
      <c r="AE1388" s="496"/>
      <c r="AF1388" s="496"/>
      <c r="AG1388" s="496"/>
      <c r="AH1388" s="496"/>
    </row>
    <row r="1389" spans="1:34" s="15" customFormat="1" ht="14.1" customHeight="1">
      <c r="A1389" s="427"/>
      <c r="B1389" s="489" t="s">
        <v>13673</v>
      </c>
      <c r="C1389" s="489" t="s">
        <v>13674</v>
      </c>
      <c r="D1389" s="428" t="s">
        <v>13675</v>
      </c>
      <c r="F1389" s="495" t="str">
        <f ca="1">IF(ISNUMBER(_xll.BDP(D1333, C1389,"EQY_CONSOLIDATED="&amp;E1346)),_xll.BDP(D1333, C1389,"EQY_CONSOLIDATED="&amp;E1346), "-")</f>
        <v>-</v>
      </c>
      <c r="G1389" s="495">
        <v>12446.052299999999</v>
      </c>
      <c r="H1389" s="495">
        <v>11152.7456</v>
      </c>
      <c r="I1389" s="495">
        <v>20159.280699999999</v>
      </c>
      <c r="J1389" s="495">
        <v>2208.8705</v>
      </c>
      <c r="K1389" s="495">
        <v>3731.8281999999999</v>
      </c>
      <c r="L1389" s="495">
        <v>2640.7397000000001</v>
      </c>
      <c r="M1389" s="495">
        <v>3168.1948000000002</v>
      </c>
      <c r="N1389" s="495">
        <v>2652.6134000000002</v>
      </c>
      <c r="O1389" s="508"/>
      <c r="P1389" s="495"/>
      <c r="Q1389" s="495"/>
      <c r="R1389" s="495"/>
      <c r="S1389" s="495"/>
      <c r="T1389" s="495"/>
      <c r="U1389" s="496"/>
      <c r="V1389" s="496"/>
      <c r="W1389" s="496"/>
      <c r="X1389" s="496"/>
      <c r="Y1389" s="496"/>
      <c r="Z1389" s="496"/>
      <c r="AA1389" s="496"/>
      <c r="AB1389" s="496"/>
      <c r="AC1389" s="496"/>
      <c r="AD1389" s="496"/>
      <c r="AE1389" s="496"/>
      <c r="AF1389" s="496"/>
      <c r="AG1389" s="496"/>
      <c r="AH1389" s="496"/>
    </row>
    <row r="1390" spans="1:34" s="15" customFormat="1" ht="14.1" customHeight="1">
      <c r="A1390" s="427"/>
      <c r="B1390" s="489" t="s">
        <v>13676</v>
      </c>
      <c r="C1390" s="489" t="s">
        <v>13677</v>
      </c>
      <c r="D1390" s="428" t="s">
        <v>13678</v>
      </c>
      <c r="F1390" s="495" t="str">
        <f ca="1">IF(ISNUMBER(_xll.BDP(D1333, C1390,"EQY_CONSOLIDATED="&amp;E1346)),_xll.BDP(D1333, C1390,"EQY_CONSOLIDATED="&amp;E1346), "-")</f>
        <v>-</v>
      </c>
      <c r="G1390" s="495">
        <v>-1817.8729000000001</v>
      </c>
      <c r="H1390" s="495">
        <v>-840.2903</v>
      </c>
      <c r="I1390" s="495">
        <v>-273.64210000000003</v>
      </c>
      <c r="J1390" s="495">
        <v>-49.664999999999999</v>
      </c>
      <c r="K1390" s="495">
        <v>-195.3038</v>
      </c>
      <c r="L1390" s="495">
        <v>-385.22789999999998</v>
      </c>
      <c r="M1390" s="495">
        <v>-92.87</v>
      </c>
      <c r="N1390" s="495">
        <v>-37.850900000000003</v>
      </c>
      <c r="O1390" s="508"/>
      <c r="P1390" s="495"/>
      <c r="Q1390" s="495"/>
      <c r="R1390" s="495"/>
      <c r="S1390" s="495"/>
      <c r="T1390" s="495"/>
      <c r="U1390" s="496"/>
      <c r="V1390" s="496"/>
      <c r="W1390" s="496"/>
      <c r="X1390" s="496"/>
      <c r="Y1390" s="496"/>
      <c r="Z1390" s="496"/>
      <c r="AA1390" s="496"/>
      <c r="AB1390" s="496"/>
      <c r="AC1390" s="496"/>
      <c r="AD1390" s="496"/>
      <c r="AE1390" s="496"/>
      <c r="AF1390" s="496"/>
      <c r="AG1390" s="496"/>
      <c r="AH1390" s="496"/>
    </row>
    <row r="1391" spans="1:34" s="15" customFormat="1" ht="14.1" customHeight="1">
      <c r="A1391" s="427"/>
      <c r="B1391" s="489" t="s">
        <v>13679</v>
      </c>
      <c r="C1391" s="489" t="s">
        <v>13680</v>
      </c>
      <c r="D1391" s="428" t="s">
        <v>13681</v>
      </c>
      <c r="F1391" s="495" t="str">
        <f ca="1">IF(ISNUMBER(_xll.BDP(D1333, C1391,"EQY_CONSOLIDATED="&amp;E1346)),_xll.BDP(D1333, C1391,"EQY_CONSOLIDATED="&amp;E1346), "-")</f>
        <v>-</v>
      </c>
      <c r="G1391" s="495">
        <v>-10864.963900000001</v>
      </c>
      <c r="H1391" s="495">
        <v>-13956.2099</v>
      </c>
      <c r="I1391" s="495">
        <v>-19311.251499999998</v>
      </c>
      <c r="J1391" s="495">
        <v>-2211.2073</v>
      </c>
      <c r="K1391" s="495">
        <v>-5935.9052000000001</v>
      </c>
      <c r="L1391" s="495">
        <v>-1336.4349</v>
      </c>
      <c r="M1391" s="495">
        <v>-2757.3771000000002</v>
      </c>
      <c r="N1391" s="495">
        <v>1734.3264999999999</v>
      </c>
      <c r="O1391" s="508"/>
      <c r="P1391" s="495"/>
      <c r="Q1391" s="495"/>
      <c r="R1391" s="495"/>
      <c r="S1391" s="495"/>
      <c r="T1391" s="495"/>
      <c r="U1391" s="496"/>
      <c r="V1391" s="496"/>
      <c r="W1391" s="496"/>
      <c r="X1391" s="496"/>
      <c r="Y1391" s="496"/>
      <c r="Z1391" s="496"/>
      <c r="AA1391" s="496"/>
      <c r="AB1391" s="496"/>
      <c r="AC1391" s="496"/>
      <c r="AD1391" s="496"/>
      <c r="AE1391" s="496"/>
      <c r="AF1391" s="496"/>
      <c r="AG1391" s="496"/>
      <c r="AH1391" s="496"/>
    </row>
    <row r="1392" spans="1:34" s="516" customFormat="1" ht="14.1" customHeight="1">
      <c r="A1392" s="427"/>
      <c r="B1392" s="489" t="s">
        <v>13682</v>
      </c>
      <c r="C1392" s="489" t="s">
        <v>13683</v>
      </c>
      <c r="D1392" s="428" t="s">
        <v>13684</v>
      </c>
      <c r="E1392" s="15"/>
      <c r="F1392" s="495" t="str">
        <f ca="1">IF(ISNUMBER(_xll.BDP(D1333, C1392,"EQY_CONSOLIDATED="&amp;E1346)),_xll.BDP(D1333, C1392,"EQY_CONSOLIDATED="&amp;E1346), "-")</f>
        <v>-</v>
      </c>
      <c r="G1392" s="495">
        <v>-347.83800000000002</v>
      </c>
      <c r="H1392" s="495">
        <v>864.77949999999998</v>
      </c>
      <c r="I1392" s="495">
        <v>1177.2292</v>
      </c>
      <c r="J1392" s="495">
        <v>-415.79910000000001</v>
      </c>
      <c r="K1392" s="495">
        <v>-384.97390000000001</v>
      </c>
      <c r="L1392" s="495">
        <v>-362.18299999999999</v>
      </c>
      <c r="M1392" s="495">
        <v>-417.14800000000002</v>
      </c>
      <c r="N1392" s="495">
        <v>-842.33460000000002</v>
      </c>
      <c r="O1392" s="508"/>
      <c r="P1392" s="495"/>
      <c r="Q1392" s="495"/>
      <c r="R1392" s="495"/>
      <c r="S1392" s="495"/>
      <c r="T1392" s="495"/>
      <c r="U1392" s="515"/>
      <c r="V1392" s="515"/>
      <c r="W1392" s="515"/>
      <c r="X1392" s="515"/>
      <c r="Y1392" s="515"/>
      <c r="Z1392" s="515"/>
      <c r="AA1392" s="515"/>
      <c r="AB1392" s="515"/>
      <c r="AC1392" s="515"/>
      <c r="AD1392" s="515"/>
      <c r="AE1392" s="515"/>
      <c r="AF1392" s="515"/>
      <c r="AG1392" s="515"/>
      <c r="AH1392" s="515"/>
    </row>
    <row r="1393" spans="1:34" s="516" customFormat="1" ht="14.1" customHeight="1">
      <c r="A1393" s="427"/>
      <c r="B1393" s="489" t="s">
        <v>13685</v>
      </c>
      <c r="C1393" s="489" t="s">
        <v>13686</v>
      </c>
      <c r="D1393" s="428" t="s">
        <v>13687</v>
      </c>
      <c r="E1393" s="15"/>
      <c r="F1393" s="495" t="str">
        <f ca="1">IF(ISNUMBER(_xll.BDP(D1333, C1393,"EQY_CONSOLIDATED="&amp;E1346)),_xll.BDP(D1333, C1393,"EQY_CONSOLIDATED="&amp;E1346), "-")</f>
        <v>-</v>
      </c>
      <c r="G1393" s="495">
        <v>1233.2503999999999</v>
      </c>
      <c r="H1393" s="495">
        <v>-1938.6848</v>
      </c>
      <c r="I1393" s="495">
        <v>2025.2583999999999</v>
      </c>
      <c r="J1393" s="495">
        <v>-418.13589999999999</v>
      </c>
      <c r="K1393" s="495">
        <v>-2589.0509000000002</v>
      </c>
      <c r="L1393" s="495">
        <v>942.12180000000001</v>
      </c>
      <c r="M1393" s="495">
        <v>-6.3303000000000003</v>
      </c>
      <c r="N1393" s="495">
        <v>3544.6053999999999</v>
      </c>
      <c r="O1393" s="508"/>
      <c r="P1393" s="495"/>
      <c r="Q1393" s="495"/>
      <c r="R1393" s="495"/>
      <c r="S1393" s="495"/>
      <c r="T1393" s="495"/>
      <c r="U1393" s="515"/>
      <c r="V1393" s="515"/>
      <c r="W1393" s="515"/>
      <c r="X1393" s="515"/>
      <c r="Y1393" s="515"/>
      <c r="Z1393" s="515"/>
      <c r="AA1393" s="515"/>
      <c r="AB1393" s="515"/>
      <c r="AC1393" s="515"/>
      <c r="AD1393" s="515"/>
      <c r="AE1393" s="515"/>
      <c r="AF1393" s="515"/>
      <c r="AG1393" s="515"/>
      <c r="AH1393" s="515"/>
    </row>
    <row r="1394" spans="1:34" s="516" customFormat="1" ht="14.1" customHeight="1">
      <c r="A1394" s="427"/>
      <c r="B1394" s="489" t="s">
        <v>13688</v>
      </c>
      <c r="C1394" s="489" t="s">
        <v>13689</v>
      </c>
      <c r="D1394" s="428" t="s">
        <v>13690</v>
      </c>
      <c r="E1394" s="15"/>
      <c r="F1394" s="495" t="str">
        <f ca="1">IF(ISNUMBER(_xll.BDP(D1333, C1394,"EQY_CONSOLIDATED="&amp;E1346)),_xll.BDP(D1333, C1394,"EQY_CONSOLIDATED="&amp;E1346), "-")</f>
        <v>-</v>
      </c>
      <c r="G1394" s="495">
        <v>10628.1795</v>
      </c>
      <c r="H1394" s="495">
        <v>10312.455400000001</v>
      </c>
      <c r="I1394" s="495">
        <v>19885.6387</v>
      </c>
      <c r="J1394" s="495">
        <v>2159.2055</v>
      </c>
      <c r="K1394" s="495">
        <v>3536.5243999999998</v>
      </c>
      <c r="L1394" s="495">
        <v>2255.5118000000002</v>
      </c>
      <c r="M1394" s="495">
        <v>3075.3247999999999</v>
      </c>
      <c r="N1394" s="495">
        <v>2614.7624999999998</v>
      </c>
      <c r="O1394" s="508"/>
      <c r="P1394" s="495"/>
      <c r="Q1394" s="495"/>
      <c r="R1394" s="495"/>
      <c r="S1394" s="495"/>
      <c r="T1394" s="495"/>
      <c r="U1394" s="515"/>
      <c r="V1394" s="515"/>
      <c r="W1394" s="515"/>
      <c r="X1394" s="515"/>
      <c r="Y1394" s="515"/>
      <c r="Z1394" s="515"/>
      <c r="AA1394" s="515"/>
      <c r="AB1394" s="515"/>
      <c r="AC1394" s="515"/>
      <c r="AD1394" s="515"/>
      <c r="AE1394" s="515"/>
      <c r="AF1394" s="515"/>
      <c r="AG1394" s="515"/>
      <c r="AH1394" s="515"/>
    </row>
    <row r="1395" spans="1:34" s="15" customFormat="1" ht="14.1" customHeight="1">
      <c r="A1395" s="427"/>
      <c r="B1395" s="489" t="s">
        <v>13691</v>
      </c>
      <c r="C1395" s="489" t="s">
        <v>13692</v>
      </c>
      <c r="D1395" s="428" t="s">
        <v>13693</v>
      </c>
      <c r="F1395" s="495" t="str">
        <f ca="1">IF(ISNUMBER(_xll.BDP(D1333, C1395,"EQY_CONSOLIDATED="&amp;E1346)),_xll.BDP(D1333, C1395,"EQY_CONSOLIDATED="&amp;E1346), "-")</f>
        <v>-</v>
      </c>
      <c r="G1395" s="495">
        <v>1050.4170999999999</v>
      </c>
      <c r="H1395" s="495">
        <v>1020.4553</v>
      </c>
      <c r="I1395" s="495">
        <v>1965.4022</v>
      </c>
      <c r="J1395" s="495">
        <v>216.65729999999999</v>
      </c>
      <c r="K1395" s="495">
        <v>355.37389999999999</v>
      </c>
      <c r="L1395" s="495">
        <v>226.32079999999999</v>
      </c>
      <c r="M1395" s="495">
        <v>308.58179999999999</v>
      </c>
      <c r="N1395" s="495">
        <v>262.36849999999998</v>
      </c>
      <c r="O1395" s="508"/>
      <c r="P1395" s="495"/>
      <c r="Q1395" s="495"/>
      <c r="R1395" s="495"/>
      <c r="S1395" s="495"/>
      <c r="T1395" s="495"/>
      <c r="U1395" s="500"/>
      <c r="V1395" s="500"/>
      <c r="W1395" s="500"/>
      <c r="X1395" s="500"/>
      <c r="Y1395" s="500"/>
      <c r="Z1395" s="500"/>
      <c r="AA1395" s="500"/>
      <c r="AB1395" s="500"/>
      <c r="AC1395" s="500"/>
      <c r="AD1395" s="500"/>
      <c r="AE1395" s="500"/>
      <c r="AF1395" s="500"/>
      <c r="AG1395" s="500"/>
      <c r="AH1395" s="500"/>
    </row>
    <row r="1396" spans="1:34" s="15" customFormat="1" ht="14.1" customHeight="1">
      <c r="A1396" s="427"/>
      <c r="B1396" s="489" t="s">
        <v>13694</v>
      </c>
      <c r="C1396" s="489" t="s">
        <v>13694</v>
      </c>
      <c r="D1396" s="428" t="s">
        <v>13695</v>
      </c>
      <c r="F1396" s="495" t="str">
        <f ca="1">IF(ISNUMBER(_xll.BDP(D1333, C1396,"EQY_CONSOLIDATED="&amp;E1346)),_xll.BDP(D1333, C1396,"EQY_CONSOLIDATED="&amp;E1346), "-")</f>
        <v>-</v>
      </c>
      <c r="G1396" s="495">
        <v>4081.277</v>
      </c>
      <c r="H1396" s="495">
        <v>3451.6149</v>
      </c>
      <c r="I1396" s="495">
        <v>2729.1896000000002</v>
      </c>
      <c r="J1396" s="495">
        <v>1056.0137</v>
      </c>
      <c r="K1396" s="495">
        <v>1101.7248</v>
      </c>
      <c r="L1396" s="495">
        <v>657.31169999999997</v>
      </c>
      <c r="M1396" s="495">
        <v>426.90230000000003</v>
      </c>
      <c r="N1396" s="495">
        <v>274.73430000000002</v>
      </c>
      <c r="O1396" s="508"/>
      <c r="P1396" s="495"/>
      <c r="Q1396" s="495"/>
      <c r="R1396" s="495"/>
      <c r="S1396" s="495"/>
      <c r="T1396" s="495"/>
      <c r="U1396" s="500"/>
      <c r="V1396" s="500"/>
      <c r="W1396" s="500"/>
      <c r="X1396" s="500"/>
      <c r="Y1396" s="500"/>
      <c r="Z1396" s="500"/>
      <c r="AA1396" s="500"/>
      <c r="AB1396" s="500"/>
      <c r="AC1396" s="500"/>
      <c r="AD1396" s="500"/>
      <c r="AE1396" s="500"/>
      <c r="AF1396" s="500"/>
      <c r="AG1396" s="500"/>
      <c r="AH1396" s="500"/>
    </row>
    <row r="1397" spans="1:34" s="15" customFormat="1" ht="14.1" customHeight="1">
      <c r="A1397" s="427"/>
      <c r="B1397" s="489" t="s">
        <v>13696</v>
      </c>
      <c r="C1397" s="489" t="s">
        <v>13697</v>
      </c>
      <c r="D1397" s="517" t="s">
        <v>13698</v>
      </c>
      <c r="E1397" s="518"/>
      <c r="F1397" s="519" t="str">
        <f ca="1">IF(ISNUMBER(_xll.BDP(D1333, C1397,"EQY_CONSOLIDATED="&amp;E1346)),_xll.BDP(D1333, C1397,"EQY_CONSOLIDATED="&amp;E1346), "-")</f>
        <v>-</v>
      </c>
      <c r="G1397" s="519">
        <v>1230.0834</v>
      </c>
      <c r="H1397" s="519">
        <v>1103.6052</v>
      </c>
      <c r="I1397" s="519">
        <v>1992.4476999999999</v>
      </c>
      <c r="J1397" s="519">
        <v>221.64080000000001</v>
      </c>
      <c r="K1397" s="519">
        <v>374.99939999999998</v>
      </c>
      <c r="L1397" s="519">
        <v>264.97500000000002</v>
      </c>
      <c r="M1397" s="519">
        <v>317.90050000000002</v>
      </c>
      <c r="N1397" s="520">
        <v>266.16649999999998</v>
      </c>
      <c r="O1397" s="521"/>
      <c r="P1397" s="519"/>
      <c r="Q1397" s="519"/>
      <c r="R1397" s="520"/>
      <c r="S1397" s="520"/>
      <c r="T1397" s="520"/>
    </row>
    <row r="1398" spans="1:34" s="15" customFormat="1" ht="14.1" customHeight="1">
      <c r="A1398" s="427"/>
    </row>
    <row r="1399" spans="1:34" s="15" customFormat="1" ht="14.1" customHeight="1">
      <c r="A1399" s="427"/>
    </row>
    <row r="1400" spans="1:34" s="15" customFormat="1" ht="14.1" customHeight="1">
      <c r="A1400" s="427"/>
    </row>
    <row r="1401" spans="1:34" s="15" customFormat="1" ht="14.1" customHeight="1">
      <c r="A1401" s="427"/>
    </row>
    <row r="1402" spans="1:34" s="15" customFormat="1" ht="14.1" customHeight="1">
      <c r="A1402" s="427"/>
    </row>
    <row r="1403" spans="1:34" s="15" customFormat="1" ht="14.1" customHeight="1">
      <c r="A1403" s="429"/>
    </row>
    <row r="1404" spans="1:34" s="15" customFormat="1" ht="14.1" customHeight="1">
      <c r="A1404" s="427"/>
    </row>
    <row r="1405" spans="1:34" s="15" customFormat="1" ht="14.1" customHeight="1">
      <c r="A1405" s="427"/>
    </row>
    <row r="1406" spans="1:34" s="15" customFormat="1" ht="14.1" customHeight="1">
      <c r="A1406" s="427"/>
    </row>
    <row r="1407" spans="1:34" s="15" customFormat="1" ht="14.1" customHeight="1">
      <c r="A1407" s="427"/>
    </row>
    <row r="1408" spans="1:34" s="15" customFormat="1" ht="14.1" customHeight="1">
      <c r="A1408" s="427"/>
    </row>
    <row r="1409" spans="1:1" s="15" customFormat="1" ht="14.1" customHeight="1">
      <c r="A1409" s="427"/>
    </row>
    <row r="1410" spans="1:1" s="15" customFormat="1" ht="14.1" customHeight="1">
      <c r="A1410" s="427"/>
    </row>
    <row r="1411" spans="1:1" s="15" customFormat="1" ht="14.1" customHeight="1">
      <c r="A1411" s="427"/>
    </row>
    <row r="1412" spans="1:1" s="15" customFormat="1" ht="14.1" customHeight="1">
      <c r="A1412" s="429"/>
    </row>
    <row r="1413" spans="1:1" s="15" customFormat="1" ht="14.1" customHeight="1">
      <c r="A1413" s="429"/>
    </row>
    <row r="1414" spans="1:1" s="15" customFormat="1" ht="14.1" customHeight="1">
      <c r="A1414" s="429"/>
    </row>
    <row r="1415" spans="1:1" s="15" customFormat="1" ht="14.1" customHeight="1">
      <c r="A1415" s="429"/>
    </row>
    <row r="1416" spans="1:1" s="15" customFormat="1" ht="14.1" customHeight="1">
      <c r="A1416" s="427"/>
    </row>
    <row r="1417" spans="1:1" s="15" customFormat="1" ht="14.1" customHeight="1">
      <c r="A1417" s="427"/>
    </row>
    <row r="1418" spans="1:1" s="15" customFormat="1" ht="14.1" customHeight="1">
      <c r="A1418" s="427"/>
    </row>
    <row r="1419" spans="1:1" s="15" customFormat="1" ht="14.1" customHeight="1">
      <c r="A1419" s="427"/>
    </row>
    <row r="1420" spans="1:1" s="15" customFormat="1" ht="14.1" customHeight="1">
      <c r="A1420" s="427"/>
    </row>
    <row r="1421" spans="1:1" s="15" customFormat="1" ht="14.1" customHeight="1">
      <c r="A1421" s="427"/>
    </row>
    <row r="1422" spans="1:1" s="15" customFormat="1" ht="14.1" customHeight="1">
      <c r="A1422" s="427"/>
    </row>
    <row r="1423" spans="1:1" s="15" customFormat="1" ht="14.1" customHeight="1">
      <c r="A1423" s="427"/>
    </row>
    <row r="1424" spans="1:1" s="15" customFormat="1" ht="14.1" customHeight="1">
      <c r="A1424" s="427"/>
    </row>
    <row r="1425" spans="1:1" s="15" customFormat="1" ht="14.1" customHeight="1">
      <c r="A1425" s="427"/>
    </row>
    <row r="1426" spans="1:1" s="15" customFormat="1" ht="14.1" customHeight="1">
      <c r="A1426" s="427"/>
    </row>
    <row r="1427" spans="1:1" s="15" customFormat="1" ht="14.1" customHeight="1">
      <c r="A1427" s="427"/>
    </row>
    <row r="1428" spans="1:1" s="15" customFormat="1" ht="14.1" customHeight="1">
      <c r="A1428" s="427"/>
    </row>
    <row r="1429" spans="1:1" s="15" customFormat="1" ht="14.1" customHeight="1">
      <c r="A1429" s="427"/>
    </row>
    <row r="1430" spans="1:1" s="15" customFormat="1" ht="14.1" customHeight="1">
      <c r="A1430" s="427"/>
    </row>
    <row r="1431" spans="1:1" s="15" customFormat="1" ht="14.1" customHeight="1">
      <c r="A1431" s="427"/>
    </row>
    <row r="1432" spans="1:1" s="15" customFormat="1" ht="14.1" customHeight="1">
      <c r="A1432" s="427"/>
    </row>
    <row r="1433" spans="1:1" s="15" customFormat="1" ht="14.1" customHeight="1">
      <c r="A1433" s="427"/>
    </row>
    <row r="1434" spans="1:1" s="15" customFormat="1" ht="14.1" customHeight="1">
      <c r="A1434" s="427"/>
    </row>
    <row r="1435" spans="1:1" s="15" customFormat="1" ht="14.1" customHeight="1">
      <c r="A1435" s="427"/>
    </row>
    <row r="1436" spans="1:1" s="15" customFormat="1" ht="14.1" customHeight="1">
      <c r="A1436" s="427"/>
    </row>
    <row r="1437" spans="1:1" s="15" customFormat="1" ht="14.1" customHeight="1">
      <c r="A1437" s="427"/>
    </row>
    <row r="1438" spans="1:1" s="15" customFormat="1" ht="14.1" customHeight="1">
      <c r="A1438" s="427"/>
    </row>
    <row r="1439" spans="1:1" s="15" customFormat="1" ht="14.1" customHeight="1">
      <c r="A1439" s="427"/>
    </row>
    <row r="1440" spans="1:1" s="15" customFormat="1" ht="14.1" customHeight="1">
      <c r="A1440" s="427"/>
    </row>
    <row r="1441" spans="1:1" s="15" customFormat="1" ht="14.1" customHeight="1">
      <c r="A1441" s="427"/>
    </row>
    <row r="1442" spans="1:1" s="15" customFormat="1" ht="14.1" customHeight="1">
      <c r="A1442" s="427"/>
    </row>
    <row r="1443" spans="1:1" s="15" customFormat="1" ht="14.1" customHeight="1">
      <c r="A1443" s="427"/>
    </row>
    <row r="1444" spans="1:1" s="15" customFormat="1" ht="14.1" customHeight="1">
      <c r="A1444" s="427"/>
    </row>
    <row r="1445" spans="1:1" s="15" customFormat="1" ht="14.1" customHeight="1">
      <c r="A1445" s="427"/>
    </row>
    <row r="1446" spans="1:1" s="15" customFormat="1" ht="14.1" customHeight="1">
      <c r="A1446" s="427"/>
    </row>
    <row r="1447" spans="1:1" s="15" customFormat="1" ht="14.1" customHeight="1">
      <c r="A1447" s="427"/>
    </row>
    <row r="1448" spans="1:1" s="15" customFormat="1" ht="14.1" customHeight="1">
      <c r="A1448" s="427"/>
    </row>
    <row r="1449" spans="1:1" s="15" customFormat="1" ht="14.1" customHeight="1">
      <c r="A1449" s="427"/>
    </row>
    <row r="1450" spans="1:1" s="15" customFormat="1" ht="14.1" customHeight="1">
      <c r="A1450" s="427"/>
    </row>
    <row r="1451" spans="1:1" s="15" customFormat="1" ht="14.1" customHeight="1">
      <c r="A1451" s="427"/>
    </row>
    <row r="1452" spans="1:1" s="15" customFormat="1" ht="14.1" customHeight="1">
      <c r="A1452" s="427"/>
    </row>
    <row r="1453" spans="1:1" s="15" customFormat="1" ht="14.1" customHeight="1">
      <c r="A1453" s="427"/>
    </row>
    <row r="1454" spans="1:1" s="15" customFormat="1" ht="14.1" customHeight="1">
      <c r="A1454" s="427"/>
    </row>
    <row r="1455" spans="1:1" s="15" customFormat="1" ht="14.1" customHeight="1">
      <c r="A1455" s="427"/>
    </row>
    <row r="1456" spans="1:1" s="15" customFormat="1" ht="14.1" customHeight="1">
      <c r="A1456" s="427"/>
    </row>
    <row r="1457" spans="1:1" s="15" customFormat="1" ht="14.1" customHeight="1">
      <c r="A1457" s="427"/>
    </row>
    <row r="1458" spans="1:1" s="15" customFormat="1" ht="14.1" customHeight="1">
      <c r="A1458" s="427"/>
    </row>
    <row r="1459" spans="1:1" s="15" customFormat="1" ht="14.1" customHeight="1">
      <c r="A1459" s="427"/>
    </row>
    <row r="1460" spans="1:1" s="15" customFormat="1" ht="14.1" customHeight="1">
      <c r="A1460" s="427"/>
    </row>
    <row r="1461" spans="1:1" s="15" customFormat="1" ht="14.1" customHeight="1">
      <c r="A1461" s="427"/>
    </row>
    <row r="1462" spans="1:1" s="15" customFormat="1" ht="14.1" customHeight="1">
      <c r="A1462" s="427"/>
    </row>
    <row r="1463" spans="1:1" s="15" customFormat="1" ht="14.1" customHeight="1">
      <c r="A1463" s="427"/>
    </row>
    <row r="1464" spans="1:1" s="15" customFormat="1" ht="14.1" customHeight="1">
      <c r="A1464" s="427"/>
    </row>
    <row r="1465" spans="1:1" s="15" customFormat="1" ht="14.1" customHeight="1">
      <c r="A1465" s="522"/>
    </row>
    <row r="1466" spans="1:1" s="15" customFormat="1" ht="14.1" customHeight="1">
      <c r="A1466" s="522"/>
    </row>
    <row r="1467" spans="1:1" s="15" customFormat="1" ht="14.1" customHeight="1">
      <c r="A1467" s="427"/>
    </row>
    <row r="1468" spans="1:1" s="15" customFormat="1" ht="14.1" customHeight="1">
      <c r="A1468" s="522"/>
    </row>
    <row r="1469" spans="1:1" s="15" customFormat="1" ht="14.1" customHeight="1">
      <c r="A1469" s="522"/>
    </row>
    <row r="1470" spans="1:1" s="15" customFormat="1" ht="14.1" customHeight="1">
      <c r="A1470" s="522"/>
    </row>
    <row r="1471" spans="1:1" s="15" customFormat="1" ht="14.1" customHeight="1">
      <c r="A1471" s="522"/>
    </row>
    <row r="1472" spans="1:1" s="15" customFormat="1" ht="14.1" customHeight="1">
      <c r="A1472" s="522"/>
    </row>
    <row r="1473" spans="1:1" s="15" customFormat="1" ht="14.1" customHeight="1">
      <c r="A1473" s="522"/>
    </row>
    <row r="1474" spans="1:1" s="15" customFormat="1" ht="14.1" customHeight="1">
      <c r="A1474" s="522"/>
    </row>
    <row r="1475" spans="1:1" s="15" customFormat="1" ht="14.1" customHeight="1">
      <c r="A1475" s="522"/>
    </row>
    <row r="1476" spans="1:1" s="15" customFormat="1" ht="14.1" customHeight="1">
      <c r="A1476" s="522"/>
    </row>
    <row r="1477" spans="1:1" s="15" customFormat="1" ht="14.1" customHeight="1">
      <c r="A1477" s="522"/>
    </row>
    <row r="1478" spans="1:1" s="15" customFormat="1" ht="14.1" customHeight="1">
      <c r="A1478" s="522"/>
    </row>
    <row r="1479" spans="1:1" s="15" customFormat="1" ht="14.1" customHeight="1">
      <c r="A1479" s="522"/>
    </row>
    <row r="1480" spans="1:1" s="15" customFormat="1" ht="14.1" customHeight="1">
      <c r="A1480" s="522"/>
    </row>
    <row r="1481" spans="1:1" s="15" customFormat="1" ht="14.1" customHeight="1">
      <c r="A1481" s="522"/>
    </row>
    <row r="1482" spans="1:1" s="15" customFormat="1" ht="14.1" customHeight="1">
      <c r="A1482" s="522"/>
    </row>
    <row r="1483" spans="1:1" s="15" customFormat="1" ht="14.1" customHeight="1">
      <c r="A1483" s="522"/>
    </row>
    <row r="1484" spans="1:1" s="15" customFormat="1" ht="14.1" customHeight="1">
      <c r="A1484" s="522"/>
    </row>
    <row r="1485" spans="1:1" s="15" customFormat="1" ht="14.1" customHeight="1">
      <c r="A1485" s="522"/>
    </row>
    <row r="1486" spans="1:1" s="15" customFormat="1" ht="14.1" customHeight="1">
      <c r="A1486" s="522"/>
    </row>
    <row r="1487" spans="1:1" s="15" customFormat="1" ht="14.1" customHeight="1">
      <c r="A1487" s="522"/>
    </row>
    <row r="1488" spans="1:1" s="15" customFormat="1" ht="14.1" customHeight="1">
      <c r="A1488" s="522"/>
    </row>
    <row r="1489" spans="1:1" s="15" customFormat="1" ht="14.1" customHeight="1">
      <c r="A1489" s="522"/>
    </row>
    <row r="1490" spans="1:1" s="15" customFormat="1" ht="14.1" customHeight="1">
      <c r="A1490" s="522"/>
    </row>
    <row r="1491" spans="1:1" s="15" customFormat="1" ht="14.1" customHeight="1">
      <c r="A1491" s="522"/>
    </row>
    <row r="1492" spans="1:1" s="15" customFormat="1" ht="14.1" customHeight="1">
      <c r="A1492" s="522"/>
    </row>
    <row r="1493" spans="1:1" s="15" customFormat="1" ht="14.1" customHeight="1">
      <c r="A1493" s="522"/>
    </row>
    <row r="1494" spans="1:1" s="15" customFormat="1" ht="14.1" customHeight="1">
      <c r="A1494" s="522"/>
    </row>
    <row r="1495" spans="1:1" s="15" customFormat="1" ht="14.1" customHeight="1">
      <c r="A1495" s="522"/>
    </row>
    <row r="1496" spans="1:1" s="15" customFormat="1" ht="14.1" customHeight="1">
      <c r="A1496" s="522"/>
    </row>
    <row r="1497" spans="1:1" s="15" customFormat="1" ht="14.1" customHeight="1">
      <c r="A1497" s="522"/>
    </row>
    <row r="1498" spans="1:1" s="15" customFormat="1" ht="14.1" customHeight="1">
      <c r="A1498" s="522"/>
    </row>
    <row r="1499" spans="1:1" s="15" customFormat="1" ht="14.1" customHeight="1">
      <c r="A1499" s="522"/>
    </row>
    <row r="1500" spans="1:1" s="15" customFormat="1" ht="14.1" customHeight="1">
      <c r="A1500" s="522"/>
    </row>
    <row r="1501" spans="1:1" s="15" customFormat="1" ht="14.1" customHeight="1">
      <c r="A1501" s="522"/>
    </row>
    <row r="1502" spans="1:1" s="15" customFormat="1" ht="14.1" customHeight="1">
      <c r="A1502" s="522"/>
    </row>
    <row r="1503" spans="1:1" s="15" customFormat="1" ht="14.1" customHeight="1">
      <c r="A1503" s="522"/>
    </row>
    <row r="1504" spans="1:1" s="15" customFormat="1" ht="14.1" customHeight="1">
      <c r="A1504" s="522"/>
    </row>
    <row r="1505" spans="1:1" s="15" customFormat="1" ht="14.1" customHeight="1">
      <c r="A1505" s="522"/>
    </row>
    <row r="1506" spans="1:1" s="15" customFormat="1" ht="14.1" customHeight="1">
      <c r="A1506" s="522"/>
    </row>
    <row r="1507" spans="1:1" s="15" customFormat="1" ht="14.1" customHeight="1">
      <c r="A1507" s="522"/>
    </row>
    <row r="1508" spans="1:1" s="15" customFormat="1" ht="14.1" customHeight="1">
      <c r="A1508" s="522"/>
    </row>
    <row r="1509" spans="1:1" s="15" customFormat="1" ht="14.1" customHeight="1">
      <c r="A1509" s="522"/>
    </row>
    <row r="1510" spans="1:1" s="15" customFormat="1" ht="14.1" customHeight="1">
      <c r="A1510" s="522"/>
    </row>
    <row r="1511" spans="1:1" s="15" customFormat="1" ht="14.1" customHeight="1">
      <c r="A1511" s="522"/>
    </row>
    <row r="1512" spans="1:1" s="15" customFormat="1" ht="14.1" customHeight="1">
      <c r="A1512" s="522"/>
    </row>
    <row r="1513" spans="1:1" s="15" customFormat="1" ht="14.1" customHeight="1">
      <c r="A1513" s="522"/>
    </row>
    <row r="1514" spans="1:1" s="15" customFormat="1" ht="14.1" customHeight="1">
      <c r="A1514" s="522"/>
    </row>
    <row r="1515" spans="1:1" s="15" customFormat="1" ht="14.1" customHeight="1">
      <c r="A1515" s="522"/>
    </row>
    <row r="1516" spans="1:1" s="15" customFormat="1" ht="14.1" customHeight="1">
      <c r="A1516" s="522"/>
    </row>
    <row r="1517" spans="1:1" s="15" customFormat="1" ht="14.1" customHeight="1">
      <c r="A1517" s="522"/>
    </row>
    <row r="1518" spans="1:1" s="15" customFormat="1" ht="14.1" customHeight="1">
      <c r="A1518" s="522"/>
    </row>
    <row r="1519" spans="1:1" s="15" customFormat="1" ht="14.1" customHeight="1">
      <c r="A1519" s="522"/>
    </row>
    <row r="1520" spans="1:1" s="15" customFormat="1" ht="14.1" customHeight="1">
      <c r="A1520" s="522"/>
    </row>
    <row r="1521" spans="1:1" s="15" customFormat="1" ht="14.1" customHeight="1">
      <c r="A1521" s="522"/>
    </row>
    <row r="1522" spans="1:1" s="15" customFormat="1" ht="14.1" customHeight="1">
      <c r="A1522" s="522"/>
    </row>
    <row r="1523" spans="1:1" s="15" customFormat="1" ht="14.1" customHeight="1">
      <c r="A1523" s="522"/>
    </row>
    <row r="1524" spans="1:1" s="15" customFormat="1" ht="14.1" customHeight="1">
      <c r="A1524" s="522"/>
    </row>
    <row r="1525" spans="1:1" s="15" customFormat="1" ht="14.1" customHeight="1">
      <c r="A1525" s="522"/>
    </row>
    <row r="1526" spans="1:1" s="15" customFormat="1" ht="14.1" customHeight="1">
      <c r="A1526" s="522"/>
    </row>
    <row r="1527" spans="1:1" s="15" customFormat="1" ht="14.1" customHeight="1">
      <c r="A1527" s="522"/>
    </row>
    <row r="1528" spans="1:1" s="15" customFormat="1" ht="14.1" customHeight="1">
      <c r="A1528" s="522"/>
    </row>
    <row r="1529" spans="1:1" s="15" customFormat="1" ht="14.1" customHeight="1">
      <c r="A1529" s="522"/>
    </row>
    <row r="1530" spans="1:1" s="15" customFormat="1" ht="14.1" customHeight="1">
      <c r="A1530" s="522"/>
    </row>
    <row r="1531" spans="1:1" s="15" customFormat="1" ht="14.1" customHeight="1">
      <c r="A1531" s="522"/>
    </row>
    <row r="1532" spans="1:1" s="15" customFormat="1" ht="14.1" customHeight="1">
      <c r="A1532" s="522"/>
    </row>
    <row r="1533" spans="1:1" s="15" customFormat="1" ht="14.1" customHeight="1">
      <c r="A1533" s="522"/>
    </row>
    <row r="1534" spans="1:1" s="15" customFormat="1" ht="14.1" customHeight="1">
      <c r="A1534" s="522"/>
    </row>
    <row r="1535" spans="1:1" s="15" customFormat="1" ht="14.1" customHeight="1">
      <c r="A1535" s="522"/>
    </row>
    <row r="1536" spans="1:1" s="15" customFormat="1" ht="14.1" customHeight="1">
      <c r="A1536" s="522"/>
    </row>
    <row r="1537" spans="1:1" s="15" customFormat="1" ht="14.1" customHeight="1">
      <c r="A1537" s="522"/>
    </row>
    <row r="1538" spans="1:1" s="15" customFormat="1" ht="14.1" customHeight="1">
      <c r="A1538" s="522"/>
    </row>
    <row r="1539" spans="1:1" s="15" customFormat="1" ht="14.1" customHeight="1">
      <c r="A1539" s="522"/>
    </row>
    <row r="1540" spans="1:1" s="15" customFormat="1" ht="14.1" customHeight="1">
      <c r="A1540" s="522"/>
    </row>
    <row r="1541" spans="1:1" s="15" customFormat="1" ht="14.1" customHeight="1">
      <c r="A1541" s="522"/>
    </row>
    <row r="1542" spans="1:1" s="15" customFormat="1" ht="14.1" customHeight="1">
      <c r="A1542" s="522"/>
    </row>
    <row r="1543" spans="1:1" s="15" customFormat="1" ht="14.1" customHeight="1">
      <c r="A1543" s="522"/>
    </row>
    <row r="1544" spans="1:1" s="15" customFormat="1" ht="14.1" customHeight="1">
      <c r="A1544" s="522"/>
    </row>
    <row r="1545" spans="1:1" s="15" customFormat="1" ht="14.1" customHeight="1">
      <c r="A1545" s="522"/>
    </row>
    <row r="1546" spans="1:1" s="15" customFormat="1" ht="14.1" customHeight="1">
      <c r="A1546" s="522"/>
    </row>
    <row r="1547" spans="1:1" s="15" customFormat="1" ht="14.1" customHeight="1">
      <c r="A1547" s="522"/>
    </row>
    <row r="1548" spans="1:1" s="15" customFormat="1" ht="14.1" customHeight="1">
      <c r="A1548" s="522"/>
    </row>
    <row r="1549" spans="1:1" s="15" customFormat="1" ht="14.1" customHeight="1">
      <c r="A1549" s="522"/>
    </row>
    <row r="1550" spans="1:1" s="15" customFormat="1" ht="14.1" customHeight="1">
      <c r="A1550" s="522"/>
    </row>
    <row r="1551" spans="1:1" s="15" customFormat="1" ht="14.1" customHeight="1">
      <c r="A1551" s="522"/>
    </row>
    <row r="1552" spans="1:1" s="15" customFormat="1" ht="14.1" customHeight="1">
      <c r="A1552" s="522"/>
    </row>
    <row r="1553" spans="1:1" s="15" customFormat="1" ht="14.1" customHeight="1">
      <c r="A1553" s="522"/>
    </row>
    <row r="1554" spans="1:1" s="15" customFormat="1" ht="14.1" customHeight="1">
      <c r="A1554" s="522"/>
    </row>
    <row r="1555" spans="1:1" s="15" customFormat="1" ht="14.1" customHeight="1">
      <c r="A1555" s="522"/>
    </row>
    <row r="1556" spans="1:1" s="15" customFormat="1" ht="14.1" customHeight="1">
      <c r="A1556" s="522"/>
    </row>
    <row r="1557" spans="1:1" s="15" customFormat="1" ht="14.1" customHeight="1">
      <c r="A1557" s="522"/>
    </row>
    <row r="1558" spans="1:1" s="15" customFormat="1" ht="14.1" customHeight="1">
      <c r="A1558" s="522"/>
    </row>
    <row r="1559" spans="1:1" s="15" customFormat="1" ht="14.1" customHeight="1">
      <c r="A1559" s="522"/>
    </row>
    <row r="1560" spans="1:1" s="15" customFormat="1" ht="14.1" customHeight="1">
      <c r="A1560" s="522"/>
    </row>
    <row r="1561" spans="1:1" s="15" customFormat="1" ht="14.1" customHeight="1">
      <c r="A1561" s="522"/>
    </row>
    <row r="1562" spans="1:1" s="15" customFormat="1" ht="14.1" customHeight="1">
      <c r="A1562" s="522"/>
    </row>
    <row r="1563" spans="1:1" s="15" customFormat="1" ht="14.1" customHeight="1">
      <c r="A1563" s="522"/>
    </row>
    <row r="1564" spans="1:1" s="15" customFormat="1" ht="14.1" customHeight="1">
      <c r="A1564" s="522"/>
    </row>
    <row r="1565" spans="1:1" s="15" customFormat="1" ht="14.1" customHeight="1">
      <c r="A1565" s="522"/>
    </row>
    <row r="1566" spans="1:1" s="15" customFormat="1" ht="14.1" customHeight="1">
      <c r="A1566" s="522"/>
    </row>
    <row r="1567" spans="1:1" s="15" customFormat="1" ht="14.1" customHeight="1">
      <c r="A1567" s="522"/>
    </row>
    <row r="1568" spans="1:1" s="15" customFormat="1" ht="14.1" customHeight="1">
      <c r="A1568" s="522"/>
    </row>
    <row r="1569" spans="1:1" s="15" customFormat="1" ht="14.1" customHeight="1">
      <c r="A1569" s="522"/>
    </row>
    <row r="1570" spans="1:1" s="15" customFormat="1" ht="14.1" customHeight="1">
      <c r="A1570" s="522"/>
    </row>
    <row r="1571" spans="1:1" s="15" customFormat="1" ht="14.1" customHeight="1">
      <c r="A1571" s="522"/>
    </row>
    <row r="1572" spans="1:1" s="15" customFormat="1" ht="14.1" customHeight="1">
      <c r="A1572" s="522"/>
    </row>
    <row r="1573" spans="1:1" s="15" customFormat="1" ht="14.1" customHeight="1">
      <c r="A1573" s="522"/>
    </row>
    <row r="1574" spans="1:1" s="15" customFormat="1" ht="14.1" customHeight="1">
      <c r="A1574" s="522"/>
    </row>
    <row r="1575" spans="1:1" s="15" customFormat="1" ht="14.1" customHeight="1">
      <c r="A1575" s="522"/>
    </row>
    <row r="1576" spans="1:1" s="15" customFormat="1" ht="14.1" customHeight="1">
      <c r="A1576" s="522"/>
    </row>
    <row r="1577" spans="1:1" s="15" customFormat="1" ht="14.1" customHeight="1">
      <c r="A1577" s="522"/>
    </row>
    <row r="1578" spans="1:1" s="15" customFormat="1" ht="14.1" customHeight="1">
      <c r="A1578" s="522"/>
    </row>
    <row r="1579" spans="1:1" s="15" customFormat="1" ht="14.1" customHeight="1">
      <c r="A1579" s="522"/>
    </row>
    <row r="1580" spans="1:1" s="15" customFormat="1" ht="14.1" customHeight="1">
      <c r="A1580" s="522"/>
    </row>
    <row r="1581" spans="1:1" s="15" customFormat="1" ht="14.1" customHeight="1">
      <c r="A1581" s="522"/>
    </row>
    <row r="1582" spans="1:1" s="15" customFormat="1" ht="14.1" customHeight="1">
      <c r="A1582" s="522"/>
    </row>
    <row r="1583" spans="1:1" s="15" customFormat="1" ht="14.1" customHeight="1">
      <c r="A1583" s="522"/>
    </row>
    <row r="1584" spans="1:1" s="15" customFormat="1" ht="14.1" customHeight="1">
      <c r="A1584" s="522"/>
    </row>
    <row r="1585" spans="1:1" s="15" customFormat="1" ht="14.1" customHeight="1">
      <c r="A1585" s="522"/>
    </row>
    <row r="1586" spans="1:1" s="15" customFormat="1" ht="14.1" customHeight="1">
      <c r="A1586" s="522"/>
    </row>
    <row r="1587" spans="1:1" s="15" customFormat="1" ht="14.1" customHeight="1">
      <c r="A1587" s="522"/>
    </row>
    <row r="1588" spans="1:1" s="15" customFormat="1" ht="14.1" customHeight="1">
      <c r="A1588" s="522"/>
    </row>
    <row r="1589" spans="1:1" s="15" customFormat="1" ht="14.1" customHeight="1">
      <c r="A1589" s="522"/>
    </row>
    <row r="1590" spans="1:1" s="15" customFormat="1" ht="14.1" customHeight="1">
      <c r="A1590" s="522"/>
    </row>
    <row r="1591" spans="1:1" s="15" customFormat="1" ht="14.1" customHeight="1">
      <c r="A1591" s="522"/>
    </row>
    <row r="1592" spans="1:1" s="15" customFormat="1" ht="14.1" customHeight="1">
      <c r="A1592" s="522"/>
    </row>
    <row r="1593" spans="1:1" s="15" customFormat="1" ht="14.1" customHeight="1">
      <c r="A1593" s="522"/>
    </row>
    <row r="1594" spans="1:1" s="15" customFormat="1" ht="14.1" customHeight="1">
      <c r="A1594" s="522"/>
    </row>
    <row r="1595" spans="1:1" s="15" customFormat="1" ht="14.1" customHeight="1">
      <c r="A1595" s="522"/>
    </row>
    <row r="1596" spans="1:1" s="15" customFormat="1" ht="14.1" customHeight="1">
      <c r="A1596" s="522"/>
    </row>
    <row r="1597" spans="1:1" s="15" customFormat="1" ht="14.1" customHeight="1">
      <c r="A1597" s="522"/>
    </row>
    <row r="1598" spans="1:1" s="15" customFormat="1" ht="14.1" customHeight="1">
      <c r="A1598" s="522"/>
    </row>
    <row r="1599" spans="1:1" s="15" customFormat="1" ht="14.1" customHeight="1">
      <c r="A1599" s="522"/>
    </row>
    <row r="1600" spans="1:1" s="15" customFormat="1" ht="14.1" customHeight="1">
      <c r="A1600" s="522"/>
    </row>
    <row r="1601" spans="1:1" s="15" customFormat="1" ht="14.1" customHeight="1">
      <c r="A1601" s="522"/>
    </row>
    <row r="1602" spans="1:1" s="15" customFormat="1" ht="14.1" customHeight="1">
      <c r="A1602" s="522"/>
    </row>
    <row r="1603" spans="1:1" s="15" customFormat="1" ht="14.1" customHeight="1">
      <c r="A1603" s="522"/>
    </row>
    <row r="1604" spans="1:1" s="15" customFormat="1" ht="14.1" customHeight="1">
      <c r="A1604" s="522"/>
    </row>
    <row r="1605" spans="1:1" s="15" customFormat="1" ht="14.1" customHeight="1">
      <c r="A1605" s="522"/>
    </row>
    <row r="1606" spans="1:1" s="15" customFormat="1" ht="14.1" customHeight="1">
      <c r="A1606" s="522"/>
    </row>
    <row r="1607" spans="1:1" s="15" customFormat="1" ht="14.1" customHeight="1">
      <c r="A1607" s="522"/>
    </row>
    <row r="1608" spans="1:1" s="15" customFormat="1" ht="14.1" customHeight="1">
      <c r="A1608" s="522"/>
    </row>
    <row r="1609" spans="1:1" s="15" customFormat="1" ht="14.1" customHeight="1">
      <c r="A1609" s="522"/>
    </row>
    <row r="1610" spans="1:1" s="15" customFormat="1" ht="14.1" customHeight="1">
      <c r="A1610" s="522"/>
    </row>
    <row r="1611" spans="1:1" s="15" customFormat="1" ht="14.1" customHeight="1">
      <c r="A1611" s="522"/>
    </row>
    <row r="1612" spans="1:1" s="15" customFormat="1" ht="14.1" customHeight="1">
      <c r="A1612" s="522"/>
    </row>
    <row r="1613" spans="1:1" s="15" customFormat="1" ht="14.1" customHeight="1">
      <c r="A1613" s="522"/>
    </row>
    <row r="1614" spans="1:1" s="15" customFormat="1" ht="14.1" customHeight="1">
      <c r="A1614" s="522"/>
    </row>
    <row r="1615" spans="1:1" s="15" customFormat="1" ht="14.1" customHeight="1">
      <c r="A1615" s="522"/>
    </row>
    <row r="1616" spans="1:1" s="15" customFormat="1" ht="14.1" customHeight="1">
      <c r="A1616" s="522"/>
    </row>
    <row r="1617" spans="1:1" s="15" customFormat="1" ht="14.1" customHeight="1">
      <c r="A1617" s="522"/>
    </row>
    <row r="1618" spans="1:1" s="15" customFormat="1" ht="14.1" customHeight="1">
      <c r="A1618" s="522"/>
    </row>
    <row r="1619" spans="1:1" s="15" customFormat="1" ht="14.1" customHeight="1">
      <c r="A1619" s="522"/>
    </row>
    <row r="1620" spans="1:1" s="15" customFormat="1" ht="14.1" customHeight="1">
      <c r="A1620" s="522"/>
    </row>
    <row r="1621" spans="1:1" s="15" customFormat="1" ht="14.1" customHeight="1">
      <c r="A1621" s="522"/>
    </row>
    <row r="1622" spans="1:1" s="15" customFormat="1" ht="14.1" customHeight="1">
      <c r="A1622" s="522"/>
    </row>
    <row r="1623" spans="1:1" s="15" customFormat="1" ht="14.1" customHeight="1">
      <c r="A1623" s="522"/>
    </row>
    <row r="1624" spans="1:1" s="15" customFormat="1" ht="14.1" customHeight="1">
      <c r="A1624" s="522"/>
    </row>
    <row r="1625" spans="1:1" s="15" customFormat="1" ht="14.1" customHeight="1">
      <c r="A1625" s="522"/>
    </row>
    <row r="1626" spans="1:1" s="15" customFormat="1" ht="14.1" customHeight="1">
      <c r="A1626" s="522"/>
    </row>
    <row r="1627" spans="1:1" s="15" customFormat="1" ht="14.1" customHeight="1">
      <c r="A1627" s="522"/>
    </row>
    <row r="1628" spans="1:1" s="15" customFormat="1" ht="14.1" customHeight="1">
      <c r="A1628" s="522"/>
    </row>
    <row r="1629" spans="1:1" s="15" customFormat="1" ht="14.1" customHeight="1">
      <c r="A1629" s="522"/>
    </row>
    <row r="1630" spans="1:1" s="15" customFormat="1" ht="14.1" customHeight="1">
      <c r="A1630" s="522"/>
    </row>
    <row r="1631" spans="1:1" s="15" customFormat="1" ht="14.1" customHeight="1">
      <c r="A1631" s="522"/>
    </row>
    <row r="1632" spans="1:1" s="15" customFormat="1" ht="14.1" customHeight="1">
      <c r="A1632" s="522"/>
    </row>
    <row r="1633" spans="1:1" s="15" customFormat="1" ht="14.1" customHeight="1">
      <c r="A1633" s="522"/>
    </row>
    <row r="1634" spans="1:1" s="15" customFormat="1" ht="14.1" customHeight="1">
      <c r="A1634" s="522"/>
    </row>
    <row r="1635" spans="1:1" s="15" customFormat="1" ht="14.1" customHeight="1">
      <c r="A1635" s="522"/>
    </row>
    <row r="1636" spans="1:1" s="15" customFormat="1" ht="14.1" customHeight="1">
      <c r="A1636" s="522"/>
    </row>
    <row r="1637" spans="1:1" s="15" customFormat="1" ht="14.1" customHeight="1">
      <c r="A1637" s="522"/>
    </row>
    <row r="1638" spans="1:1" s="15" customFormat="1" ht="14.1" customHeight="1">
      <c r="A1638" s="522"/>
    </row>
    <row r="1639" spans="1:1" s="15" customFormat="1" ht="14.1" customHeight="1">
      <c r="A1639" s="522"/>
    </row>
    <row r="1640" spans="1:1" s="15" customFormat="1" ht="14.1" customHeight="1">
      <c r="A1640" s="522"/>
    </row>
    <row r="1641" spans="1:1" s="15" customFormat="1" ht="14.1" customHeight="1">
      <c r="A1641" s="522"/>
    </row>
    <row r="1642" spans="1:1" s="15" customFormat="1" ht="14.1" customHeight="1">
      <c r="A1642" s="522"/>
    </row>
    <row r="1643" spans="1:1" s="15" customFormat="1" ht="14.1" customHeight="1">
      <c r="A1643" s="522"/>
    </row>
    <row r="1644" spans="1:1" s="15" customFormat="1" ht="14.1" customHeight="1">
      <c r="A1644" s="522"/>
    </row>
    <row r="1645" spans="1:1" s="15" customFormat="1" ht="14.1" customHeight="1">
      <c r="A1645" s="522"/>
    </row>
    <row r="1646" spans="1:1" s="15" customFormat="1" ht="14.1" customHeight="1">
      <c r="A1646" s="522"/>
    </row>
    <row r="1647" spans="1:1" s="15" customFormat="1" ht="14.1" customHeight="1">
      <c r="A1647" s="522"/>
    </row>
    <row r="1648" spans="1:1" s="15" customFormat="1" ht="14.1" customHeight="1">
      <c r="A1648" s="522"/>
    </row>
    <row r="1649" spans="1:1" s="15" customFormat="1" ht="14.1" customHeight="1">
      <c r="A1649" s="522"/>
    </row>
    <row r="1650" spans="1:1" s="15" customFormat="1" ht="14.1" customHeight="1">
      <c r="A1650" s="522"/>
    </row>
    <row r="1651" spans="1:1" s="15" customFormat="1" ht="14.1" customHeight="1">
      <c r="A1651" s="522"/>
    </row>
    <row r="1652" spans="1:1" s="15" customFormat="1" ht="14.1" customHeight="1">
      <c r="A1652" s="522"/>
    </row>
    <row r="1653" spans="1:1" s="15" customFormat="1" ht="14.1" customHeight="1">
      <c r="A1653" s="522"/>
    </row>
    <row r="1654" spans="1:1" s="15" customFormat="1" ht="14.1" customHeight="1">
      <c r="A1654" s="522"/>
    </row>
    <row r="1655" spans="1:1" s="15" customFormat="1" ht="14.1" customHeight="1">
      <c r="A1655" s="522"/>
    </row>
    <row r="1656" spans="1:1" s="15" customFormat="1" ht="14.1" customHeight="1">
      <c r="A1656" s="522"/>
    </row>
    <row r="1657" spans="1:1" s="15" customFormat="1" ht="14.1" customHeight="1">
      <c r="A1657" s="522"/>
    </row>
    <row r="1658" spans="1:1" s="15" customFormat="1" ht="14.1" customHeight="1">
      <c r="A1658" s="522"/>
    </row>
    <row r="1659" spans="1:1" s="15" customFormat="1" ht="14.1" customHeight="1">
      <c r="A1659" s="522"/>
    </row>
    <row r="1660" spans="1:1" s="15" customFormat="1" ht="14.1" customHeight="1">
      <c r="A1660" s="522"/>
    </row>
    <row r="1661" spans="1:1" s="15" customFormat="1" ht="14.1" customHeight="1">
      <c r="A1661" s="522"/>
    </row>
    <row r="1662" spans="1:1" s="15" customFormat="1" ht="14.1" customHeight="1">
      <c r="A1662" s="522"/>
    </row>
    <row r="1663" spans="1:1" s="15" customFormat="1" ht="14.1" customHeight="1">
      <c r="A1663" s="522"/>
    </row>
    <row r="1664" spans="1:1" s="15" customFormat="1" ht="14.1" customHeight="1">
      <c r="A1664" s="522"/>
    </row>
    <row r="1665" spans="1:1" s="15" customFormat="1" ht="14.1" customHeight="1">
      <c r="A1665" s="522"/>
    </row>
    <row r="1666" spans="1:1" s="15" customFormat="1" ht="14.1" customHeight="1">
      <c r="A1666" s="522"/>
    </row>
    <row r="1667" spans="1:1" s="15" customFormat="1" ht="14.1" customHeight="1">
      <c r="A1667" s="522"/>
    </row>
    <row r="1668" spans="1:1" s="15" customFormat="1" ht="14.1" customHeight="1">
      <c r="A1668" s="522"/>
    </row>
    <row r="1669" spans="1:1" s="15" customFormat="1" ht="14.1" customHeight="1">
      <c r="A1669" s="522"/>
    </row>
    <row r="1670" spans="1:1" s="15" customFormat="1" ht="14.1" customHeight="1">
      <c r="A1670" s="522"/>
    </row>
    <row r="1671" spans="1:1" s="15" customFormat="1" ht="14.1" customHeight="1">
      <c r="A1671" s="522"/>
    </row>
    <row r="1672" spans="1:1" s="15" customFormat="1" ht="14.1" customHeight="1">
      <c r="A1672" s="522"/>
    </row>
    <row r="1673" spans="1:1" s="15" customFormat="1" ht="14.1" customHeight="1">
      <c r="A1673" s="522"/>
    </row>
    <row r="1674" spans="1:1" s="15" customFormat="1" ht="14.1" customHeight="1">
      <c r="A1674" s="522"/>
    </row>
    <row r="1675" spans="1:1" s="15" customFormat="1" ht="14.1" customHeight="1">
      <c r="A1675" s="522"/>
    </row>
    <row r="1676" spans="1:1" s="15" customFormat="1" ht="14.1" customHeight="1">
      <c r="A1676" s="522"/>
    </row>
    <row r="1677" spans="1:1" s="15" customFormat="1" ht="14.1" customHeight="1">
      <c r="A1677" s="522"/>
    </row>
    <row r="1678" spans="1:1" s="15" customFormat="1" ht="14.1" customHeight="1">
      <c r="A1678" s="522"/>
    </row>
    <row r="1679" spans="1:1" s="15" customFormat="1" ht="14.1" customHeight="1">
      <c r="A1679" s="522"/>
    </row>
    <row r="1680" spans="1:1" s="15" customFormat="1" ht="14.1" customHeight="1">
      <c r="A1680" s="522"/>
    </row>
    <row r="1681" spans="1:1" s="15" customFormat="1" ht="14.1" customHeight="1">
      <c r="A1681" s="522"/>
    </row>
    <row r="1682" spans="1:1" s="15" customFormat="1" ht="14.1" customHeight="1">
      <c r="A1682" s="522"/>
    </row>
    <row r="1683" spans="1:1" s="15" customFormat="1" ht="14.1" customHeight="1">
      <c r="A1683" s="522"/>
    </row>
    <row r="1684" spans="1:1" s="15" customFormat="1" ht="14.1" customHeight="1">
      <c r="A1684" s="522"/>
    </row>
    <row r="1685" spans="1:1" s="15" customFormat="1" ht="14.1" customHeight="1">
      <c r="A1685" s="522"/>
    </row>
    <row r="1686" spans="1:1" s="15" customFormat="1" ht="14.1" customHeight="1">
      <c r="A1686" s="522"/>
    </row>
    <row r="1687" spans="1:1" s="15" customFormat="1" ht="14.1" customHeight="1">
      <c r="A1687" s="522"/>
    </row>
    <row r="1688" spans="1:1" s="15" customFormat="1" ht="14.1" customHeight="1">
      <c r="A1688" s="522"/>
    </row>
    <row r="1689" spans="1:1" s="15" customFormat="1" ht="14.1" customHeight="1">
      <c r="A1689" s="522"/>
    </row>
    <row r="1690" spans="1:1" s="15" customFormat="1" ht="14.1" customHeight="1">
      <c r="A1690" s="522"/>
    </row>
    <row r="1691" spans="1:1" s="15" customFormat="1" ht="14.1" customHeight="1">
      <c r="A1691" s="522"/>
    </row>
    <row r="1692" spans="1:1" s="15" customFormat="1" ht="14.1" customHeight="1">
      <c r="A1692" s="522"/>
    </row>
    <row r="1693" spans="1:1" s="15" customFormat="1" ht="14.1" customHeight="1">
      <c r="A1693" s="522"/>
    </row>
    <row r="1694" spans="1:1" s="15" customFormat="1" ht="14.1" customHeight="1">
      <c r="A1694" s="522"/>
    </row>
    <row r="1695" spans="1:1" s="15" customFormat="1" ht="14.1" customHeight="1">
      <c r="A1695" s="522"/>
    </row>
    <row r="1696" spans="1:1" s="15" customFormat="1" ht="14.1" customHeight="1">
      <c r="A1696" s="522"/>
    </row>
    <row r="1697" spans="1:1" s="15" customFormat="1" ht="14.1" customHeight="1">
      <c r="A1697" s="522"/>
    </row>
    <row r="1698" spans="1:1" s="15" customFormat="1" ht="14.1" customHeight="1">
      <c r="A1698" s="522"/>
    </row>
    <row r="1699" spans="1:1" s="15" customFormat="1" ht="14.1" customHeight="1">
      <c r="A1699" s="522"/>
    </row>
    <row r="1700" spans="1:1" s="15" customFormat="1" ht="14.1" customHeight="1">
      <c r="A1700" s="522"/>
    </row>
    <row r="1701" spans="1:1" s="15" customFormat="1" ht="14.1" customHeight="1">
      <c r="A1701" s="522"/>
    </row>
    <row r="1702" spans="1:1" s="15" customFormat="1" ht="14.1" customHeight="1">
      <c r="A1702" s="522"/>
    </row>
    <row r="1703" spans="1:1" s="15" customFormat="1" ht="14.1" customHeight="1">
      <c r="A1703" s="522"/>
    </row>
    <row r="1704" spans="1:1" s="15" customFormat="1" ht="14.1" customHeight="1">
      <c r="A1704" s="522"/>
    </row>
    <row r="1705" spans="1:1" s="15" customFormat="1" ht="14.1" customHeight="1">
      <c r="A1705" s="522"/>
    </row>
    <row r="1706" spans="1:1" s="15" customFormat="1" ht="14.1" customHeight="1">
      <c r="A1706" s="522"/>
    </row>
    <row r="1707" spans="1:1" s="15" customFormat="1" ht="14.1" customHeight="1">
      <c r="A1707" s="522"/>
    </row>
    <row r="1708" spans="1:1" s="15" customFormat="1" ht="14.1" customHeight="1">
      <c r="A1708" s="522"/>
    </row>
    <row r="1709" spans="1:1" s="15" customFormat="1" ht="14.1" customHeight="1">
      <c r="A1709" s="522"/>
    </row>
    <row r="1710" spans="1:1" s="15" customFormat="1" ht="14.1" customHeight="1">
      <c r="A1710" s="522"/>
    </row>
    <row r="1711" spans="1:1" s="15" customFormat="1" ht="14.1" customHeight="1">
      <c r="A1711" s="522"/>
    </row>
    <row r="1712" spans="1:1" s="15" customFormat="1" ht="14.1" customHeight="1">
      <c r="A1712" s="522"/>
    </row>
    <row r="1713" spans="1:1" s="15" customFormat="1" ht="14.1" customHeight="1">
      <c r="A1713" s="522"/>
    </row>
    <row r="1714" spans="1:1" s="15" customFormat="1" ht="14.1" customHeight="1">
      <c r="A1714" s="522"/>
    </row>
    <row r="1715" spans="1:1" s="15" customFormat="1" ht="14.1" customHeight="1">
      <c r="A1715" s="522"/>
    </row>
    <row r="1716" spans="1:1" s="15" customFormat="1" ht="14.1" customHeight="1">
      <c r="A1716" s="522"/>
    </row>
    <row r="1717" spans="1:1" s="15" customFormat="1" ht="14.1" customHeight="1">
      <c r="A1717" s="522"/>
    </row>
    <row r="1718" spans="1:1" s="15" customFormat="1" ht="14.1" customHeight="1">
      <c r="A1718" s="522"/>
    </row>
    <row r="1719" spans="1:1" s="15" customFormat="1" ht="14.1" customHeight="1">
      <c r="A1719" s="522"/>
    </row>
    <row r="1720" spans="1:1" s="15" customFormat="1" ht="14.1" customHeight="1">
      <c r="A1720" s="522"/>
    </row>
    <row r="1721" spans="1:1" s="15" customFormat="1" ht="14.1" customHeight="1">
      <c r="A1721" s="522"/>
    </row>
    <row r="1722" spans="1:1" s="15" customFormat="1" ht="14.1" customHeight="1">
      <c r="A1722" s="522"/>
    </row>
    <row r="1723" spans="1:1" s="15" customFormat="1" ht="14.1" customHeight="1">
      <c r="A1723" s="522"/>
    </row>
    <row r="1724" spans="1:1" s="15" customFormat="1" ht="14.1" customHeight="1">
      <c r="A1724" s="522"/>
    </row>
    <row r="1725" spans="1:1" s="15" customFormat="1" ht="14.1" customHeight="1">
      <c r="A1725" s="522"/>
    </row>
    <row r="1726" spans="1:1" s="15" customFormat="1" ht="14.1" customHeight="1">
      <c r="A1726" s="522"/>
    </row>
    <row r="1727" spans="1:1" s="15" customFormat="1" ht="14.1" customHeight="1">
      <c r="A1727" s="522"/>
    </row>
    <row r="1728" spans="1:1" s="15" customFormat="1" ht="14.1" customHeight="1">
      <c r="A1728" s="522"/>
    </row>
    <row r="1729" spans="1:1" s="15" customFormat="1" ht="14.1" customHeight="1">
      <c r="A1729" s="522"/>
    </row>
    <row r="1730" spans="1:1" s="15" customFormat="1" ht="14.1" customHeight="1">
      <c r="A1730" s="522"/>
    </row>
    <row r="1731" spans="1:1" s="15" customFormat="1" ht="14.1" customHeight="1">
      <c r="A1731" s="522"/>
    </row>
    <row r="1732" spans="1:1" s="15" customFormat="1" ht="14.1" customHeight="1">
      <c r="A1732" s="522"/>
    </row>
    <row r="1733" spans="1:1" s="15" customFormat="1" ht="14.1" customHeight="1">
      <c r="A1733" s="522"/>
    </row>
    <row r="1734" spans="1:1" s="15" customFormat="1" ht="14.1" customHeight="1">
      <c r="A1734" s="522"/>
    </row>
    <row r="1735" spans="1:1" s="15" customFormat="1" ht="14.1" customHeight="1">
      <c r="A1735" s="522"/>
    </row>
    <row r="1736" spans="1:1" s="15" customFormat="1" ht="14.1" customHeight="1">
      <c r="A1736" s="522"/>
    </row>
    <row r="1737" spans="1:1" s="15" customFormat="1" ht="14.1" customHeight="1">
      <c r="A1737" s="522"/>
    </row>
    <row r="1738" spans="1:1" s="15" customFormat="1" ht="14.1" customHeight="1">
      <c r="A1738" s="522"/>
    </row>
    <row r="1739" spans="1:1" s="15" customFormat="1" ht="14.1" customHeight="1">
      <c r="A1739" s="522"/>
    </row>
    <row r="1740" spans="1:1" s="15" customFormat="1" ht="14.1" customHeight="1">
      <c r="A1740" s="522"/>
    </row>
    <row r="1741" spans="1:1" s="15" customFormat="1" ht="14.1" customHeight="1">
      <c r="A1741" s="522"/>
    </row>
    <row r="1742" spans="1:1" s="15" customFormat="1" ht="14.1" customHeight="1">
      <c r="A1742" s="522"/>
    </row>
    <row r="1743" spans="1:1" s="15" customFormat="1" ht="14.1" customHeight="1">
      <c r="A1743" s="522"/>
    </row>
    <row r="1744" spans="1:1" s="15" customFormat="1" ht="14.1" customHeight="1">
      <c r="A1744" s="522"/>
    </row>
    <row r="1745" spans="1:1" s="15" customFormat="1" ht="14.1" customHeight="1">
      <c r="A1745" s="522"/>
    </row>
    <row r="1746" spans="1:1" s="15" customFormat="1" ht="14.1" customHeight="1">
      <c r="A1746" s="522"/>
    </row>
    <row r="1747" spans="1:1" s="15" customFormat="1" ht="14.1" customHeight="1">
      <c r="A1747" s="522"/>
    </row>
    <row r="1748" spans="1:1" s="15" customFormat="1" ht="14.1" customHeight="1">
      <c r="A1748" s="522"/>
    </row>
    <row r="1749" spans="1:1" s="15" customFormat="1" ht="14.1" customHeight="1">
      <c r="A1749" s="522"/>
    </row>
    <row r="1750" spans="1:1" s="15" customFormat="1" ht="14.1" customHeight="1">
      <c r="A1750" s="522"/>
    </row>
    <row r="1751" spans="1:1" s="15" customFormat="1" ht="14.1" customHeight="1">
      <c r="A1751" s="522"/>
    </row>
    <row r="1752" spans="1:1" s="15" customFormat="1" ht="14.1" customHeight="1">
      <c r="A1752" s="522"/>
    </row>
    <row r="1753" spans="1:1" s="15" customFormat="1" ht="14.1" customHeight="1">
      <c r="A1753" s="522"/>
    </row>
    <row r="1754" spans="1:1" s="15" customFormat="1" ht="14.1" customHeight="1">
      <c r="A1754" s="522"/>
    </row>
    <row r="1755" spans="1:1" s="15" customFormat="1" ht="14.1" customHeight="1">
      <c r="A1755" s="522"/>
    </row>
    <row r="1756" spans="1:1" s="15" customFormat="1" ht="14.1" customHeight="1">
      <c r="A1756" s="522"/>
    </row>
    <row r="1757" spans="1:1" s="15" customFormat="1" ht="14.1" customHeight="1">
      <c r="A1757" s="522"/>
    </row>
    <row r="1758" spans="1:1" s="15" customFormat="1" ht="14.1" customHeight="1">
      <c r="A1758" s="522"/>
    </row>
    <row r="1759" spans="1:1" s="15" customFormat="1" ht="14.1" customHeight="1">
      <c r="A1759" s="522"/>
    </row>
    <row r="1760" spans="1:1" s="15" customFormat="1" ht="14.1" customHeight="1">
      <c r="A1760" s="522"/>
    </row>
    <row r="1761" spans="1:1" s="425" customFormat="1" ht="14.1" customHeight="1">
      <c r="A1761" s="523"/>
    </row>
    <row r="1762" spans="1:1" s="425" customFormat="1" ht="14.1" customHeight="1">
      <c r="A1762" s="523"/>
    </row>
    <row r="1763" spans="1:1" s="425" customFormat="1" ht="14.1" customHeight="1">
      <c r="A1763" s="523"/>
    </row>
    <row r="1764" spans="1:1" s="425" customFormat="1" ht="14.1" customHeight="1">
      <c r="A1764" s="523"/>
    </row>
    <row r="1765" spans="1:1" s="425" customFormat="1" ht="14.1" customHeight="1">
      <c r="A1765" s="523"/>
    </row>
    <row r="1766" spans="1:1" s="425" customFormat="1" ht="14.1" customHeight="1">
      <c r="A1766" s="523"/>
    </row>
    <row r="1767" spans="1:1" s="425" customFormat="1" ht="14.1" customHeight="1">
      <c r="A1767" s="523"/>
    </row>
    <row r="1768" spans="1:1" s="425" customFormat="1" ht="14.1" customHeight="1">
      <c r="A1768" s="523"/>
    </row>
    <row r="1769" spans="1:1" s="425" customFormat="1" ht="14.1" customHeight="1">
      <c r="A1769" s="523"/>
    </row>
    <row r="1770" spans="1:1" s="425" customFormat="1" ht="14.1" customHeight="1">
      <c r="A1770" s="523"/>
    </row>
    <row r="1771" spans="1:1" s="425" customFormat="1" ht="14.1" customHeight="1">
      <c r="A1771" s="523"/>
    </row>
    <row r="1772" spans="1:1" s="425" customFormat="1" ht="14.1" customHeight="1">
      <c r="A1772" s="523"/>
    </row>
    <row r="1773" spans="1:1" s="425" customFormat="1" ht="14.1" customHeight="1">
      <c r="A1773" s="523"/>
    </row>
    <row r="1774" spans="1:1" s="425" customFormat="1" ht="14.1" customHeight="1">
      <c r="A1774" s="523"/>
    </row>
    <row r="1775" spans="1:1" s="425" customFormat="1" ht="14.1" customHeight="1">
      <c r="A1775" s="523"/>
    </row>
    <row r="1776" spans="1:1" s="425" customFormat="1" ht="14.1" customHeight="1">
      <c r="A1776" s="523"/>
    </row>
    <row r="1777" spans="1:1" s="425" customFormat="1" ht="14.1" customHeight="1">
      <c r="A1777" s="523"/>
    </row>
    <row r="1778" spans="1:1" s="425" customFormat="1" ht="14.1" customHeight="1">
      <c r="A1778" s="523"/>
    </row>
    <row r="1779" spans="1:1" s="425" customFormat="1" ht="14.1" customHeight="1">
      <c r="A1779" s="523"/>
    </row>
    <row r="1780" spans="1:1" s="425" customFormat="1" ht="14.1" customHeight="1">
      <c r="A1780" s="523"/>
    </row>
    <row r="1781" spans="1:1" s="425" customFormat="1" ht="14.1" customHeight="1">
      <c r="A1781" s="523"/>
    </row>
    <row r="1782" spans="1:1" s="425" customFormat="1" ht="14.1" customHeight="1">
      <c r="A1782" s="523"/>
    </row>
    <row r="1783" spans="1:1" s="425" customFormat="1" ht="14.1" customHeight="1">
      <c r="A1783" s="523"/>
    </row>
    <row r="1784" spans="1:1" s="425" customFormat="1" ht="14.1" customHeight="1">
      <c r="A1784" s="523"/>
    </row>
    <row r="1785" spans="1:1" s="425" customFormat="1" ht="14.1" customHeight="1">
      <c r="A1785" s="523"/>
    </row>
    <row r="1786" spans="1:1" s="425" customFormat="1" ht="14.1" customHeight="1">
      <c r="A1786" s="523"/>
    </row>
    <row r="1787" spans="1:1" s="425" customFormat="1" ht="14.1" customHeight="1">
      <c r="A1787" s="523"/>
    </row>
    <row r="1788" spans="1:1" s="425" customFormat="1" ht="14.1" customHeight="1">
      <c r="A1788" s="523"/>
    </row>
    <row r="1789" spans="1:1" s="425" customFormat="1" ht="14.1" customHeight="1">
      <c r="A1789" s="523"/>
    </row>
    <row r="1790" spans="1:1" s="425" customFormat="1" ht="14.1" customHeight="1">
      <c r="A1790" s="523"/>
    </row>
    <row r="1791" spans="1:1" s="425" customFormat="1" ht="14.1" customHeight="1">
      <c r="A1791" s="523"/>
    </row>
    <row r="1792" spans="1:1" s="425" customFormat="1" ht="14.1" customHeight="1">
      <c r="A1792" s="523"/>
    </row>
    <row r="1793" spans="1:1" s="425" customFormat="1" ht="14.1" customHeight="1">
      <c r="A1793" s="523"/>
    </row>
    <row r="1794" spans="1:1" s="425" customFormat="1" ht="14.1" customHeight="1">
      <c r="A1794" s="523"/>
    </row>
    <row r="1795" spans="1:1" s="425" customFormat="1" ht="14.1" customHeight="1">
      <c r="A1795" s="523"/>
    </row>
    <row r="1796" spans="1:1" s="425" customFormat="1" ht="14.1" customHeight="1">
      <c r="A1796" s="523"/>
    </row>
    <row r="1797" spans="1:1" s="425" customFormat="1" ht="14.1" customHeight="1">
      <c r="A1797" s="523"/>
    </row>
    <row r="1798" spans="1:1" s="425" customFormat="1" ht="14.1" customHeight="1">
      <c r="A1798" s="523"/>
    </row>
    <row r="1799" spans="1:1" s="425" customFormat="1" ht="14.1" customHeight="1">
      <c r="A1799" s="523"/>
    </row>
    <row r="1800" spans="1:1" s="425" customFormat="1" ht="14.1" customHeight="1">
      <c r="A1800" s="523"/>
    </row>
    <row r="1801" spans="1:1" s="425" customFormat="1" ht="14.1" customHeight="1">
      <c r="A1801" s="523"/>
    </row>
    <row r="1802" spans="1:1" s="425" customFormat="1" ht="14.1" customHeight="1">
      <c r="A1802" s="523"/>
    </row>
    <row r="1803" spans="1:1" s="425" customFormat="1" ht="14.1" customHeight="1">
      <c r="A1803" s="523"/>
    </row>
    <row r="1804" spans="1:1" s="425" customFormat="1" ht="14.1" customHeight="1">
      <c r="A1804" s="523"/>
    </row>
    <row r="1805" spans="1:1" s="425" customFormat="1" ht="14.1" customHeight="1">
      <c r="A1805" s="523"/>
    </row>
    <row r="1806" spans="1:1" s="425" customFormat="1" ht="14.1" customHeight="1">
      <c r="A1806" s="523"/>
    </row>
    <row r="1807" spans="1:1" s="425" customFormat="1" ht="14.1" customHeight="1">
      <c r="A1807" s="523"/>
    </row>
    <row r="1808" spans="1:1" s="425" customFormat="1" ht="14.1" customHeight="1">
      <c r="A1808" s="523"/>
    </row>
    <row r="1809" spans="1:1" s="425" customFormat="1" ht="14.1" customHeight="1">
      <c r="A1809" s="523"/>
    </row>
    <row r="1810" spans="1:1" s="425" customFormat="1" ht="14.1" customHeight="1">
      <c r="A1810" s="523"/>
    </row>
    <row r="1811" spans="1:1" s="425" customFormat="1" ht="14.1" customHeight="1">
      <c r="A1811" s="523"/>
    </row>
    <row r="1812" spans="1:1" s="425" customFormat="1" ht="14.1" customHeight="1">
      <c r="A1812" s="523"/>
    </row>
    <row r="1813" spans="1:1" s="425" customFormat="1" ht="14.1" customHeight="1">
      <c r="A1813" s="523"/>
    </row>
    <row r="1814" spans="1:1" s="425" customFormat="1" ht="14.1" customHeight="1">
      <c r="A1814" s="523"/>
    </row>
    <row r="1815" spans="1:1" s="425" customFormat="1" ht="14.1" customHeight="1">
      <c r="A1815" s="523"/>
    </row>
    <row r="1816" spans="1:1" s="425" customFormat="1" ht="14.1" customHeight="1">
      <c r="A1816" s="523"/>
    </row>
    <row r="1817" spans="1:1" s="425" customFormat="1" ht="14.1" customHeight="1">
      <c r="A1817" s="523"/>
    </row>
    <row r="1818" spans="1:1" s="425" customFormat="1" ht="14.1" customHeight="1">
      <c r="A1818" s="523"/>
    </row>
    <row r="1819" spans="1:1" s="425" customFormat="1" ht="14.1" customHeight="1">
      <c r="A1819" s="523"/>
    </row>
    <row r="1820" spans="1:1" s="425" customFormat="1" ht="14.1" customHeight="1">
      <c r="A1820" s="523"/>
    </row>
    <row r="1821" spans="1:1" s="425" customFormat="1" ht="14.1" customHeight="1">
      <c r="A1821" s="523"/>
    </row>
    <row r="1822" spans="1:1" s="425" customFormat="1" ht="14.1" customHeight="1">
      <c r="A1822" s="523"/>
    </row>
    <row r="1823" spans="1:1" s="425" customFormat="1" ht="14.1" customHeight="1">
      <c r="A1823" s="523"/>
    </row>
    <row r="1824" spans="1:1" s="425" customFormat="1" ht="14.1" customHeight="1">
      <c r="A1824" s="523"/>
    </row>
    <row r="1825" spans="1:1" s="425" customFormat="1" ht="14.1" customHeight="1">
      <c r="A1825" s="523"/>
    </row>
    <row r="1826" spans="1:1" s="425" customFormat="1" ht="14.1" customHeight="1">
      <c r="A1826" s="523"/>
    </row>
    <row r="1827" spans="1:1" s="425" customFormat="1" ht="14.1" customHeight="1">
      <c r="A1827" s="523"/>
    </row>
    <row r="1828" spans="1:1" s="425" customFormat="1" ht="14.1" customHeight="1">
      <c r="A1828" s="523"/>
    </row>
    <row r="1829" spans="1:1" s="425" customFormat="1" ht="14.1" customHeight="1">
      <c r="A1829" s="523"/>
    </row>
    <row r="1830" spans="1:1" s="425" customFormat="1" ht="14.1" customHeight="1">
      <c r="A1830" s="523"/>
    </row>
    <row r="1831" spans="1:1" s="425" customFormat="1" ht="14.1" customHeight="1">
      <c r="A1831" s="523"/>
    </row>
    <row r="1832" spans="1:1" s="425" customFormat="1" ht="14.1" customHeight="1">
      <c r="A1832" s="523"/>
    </row>
    <row r="1833" spans="1:1" s="425" customFormat="1" ht="14.1" customHeight="1">
      <c r="A1833" s="523"/>
    </row>
    <row r="1834" spans="1:1" s="425" customFormat="1" ht="14.1" customHeight="1">
      <c r="A1834" s="523"/>
    </row>
    <row r="1835" spans="1:1" s="425" customFormat="1" ht="14.1" customHeight="1">
      <c r="A1835" s="523"/>
    </row>
    <row r="1836" spans="1:1" s="425" customFormat="1" ht="14.1" customHeight="1">
      <c r="A1836" s="523"/>
    </row>
    <row r="1837" spans="1:1" s="425" customFormat="1" ht="14.1" customHeight="1">
      <c r="A1837" s="523"/>
    </row>
    <row r="1838" spans="1:1" s="425" customFormat="1" ht="14.1" customHeight="1">
      <c r="A1838" s="523"/>
    </row>
    <row r="1839" spans="1:1" s="425" customFormat="1" ht="14.1" customHeight="1">
      <c r="A1839" s="523"/>
    </row>
    <row r="1840" spans="1:1" s="425" customFormat="1" ht="14.1" customHeight="1">
      <c r="A1840" s="523"/>
    </row>
    <row r="1841" spans="1:1" s="425" customFormat="1" ht="14.1" customHeight="1">
      <c r="A1841" s="523"/>
    </row>
    <row r="1842" spans="1:1" s="425" customFormat="1" ht="14.1" customHeight="1">
      <c r="A1842" s="523"/>
    </row>
    <row r="1843" spans="1:1" s="425" customFormat="1" ht="14.1" customHeight="1">
      <c r="A1843" s="523"/>
    </row>
    <row r="1844" spans="1:1" s="425" customFormat="1" ht="14.1" customHeight="1">
      <c r="A1844" s="523"/>
    </row>
    <row r="1845" spans="1:1" s="425" customFormat="1" ht="14.1" customHeight="1">
      <c r="A1845" s="523"/>
    </row>
    <row r="1846" spans="1:1" s="425" customFormat="1" ht="14.1" customHeight="1">
      <c r="A1846" s="523"/>
    </row>
    <row r="1847" spans="1:1" s="425" customFormat="1" ht="14.1" customHeight="1">
      <c r="A1847" s="523"/>
    </row>
    <row r="1848" spans="1:1" s="425" customFormat="1" ht="14.1" customHeight="1">
      <c r="A1848" s="523"/>
    </row>
    <row r="1849" spans="1:1" s="425" customFormat="1" ht="14.1" customHeight="1">
      <c r="A1849" s="523"/>
    </row>
    <row r="1850" spans="1:1" s="425" customFormat="1" ht="14.1" customHeight="1">
      <c r="A1850" s="523"/>
    </row>
    <row r="1851" spans="1:1" s="425" customFormat="1" ht="14.1" customHeight="1">
      <c r="A1851" s="523"/>
    </row>
    <row r="1852" spans="1:1" ht="14.1" customHeight="1"/>
    <row r="1853" spans="1:1" ht="14.1" customHeight="1"/>
    <row r="1854" spans="1:1" ht="14.1" customHeight="1"/>
    <row r="1855" spans="1:1" ht="14.1" customHeight="1"/>
    <row r="1856" spans="1:1" ht="14.1" customHeight="1"/>
    <row r="1857" ht="14.1" customHeight="1"/>
    <row r="1858" ht="14.1" customHeight="1"/>
    <row r="1859" ht="14.1" customHeight="1"/>
    <row r="1860" ht="14.1" customHeight="1"/>
    <row r="1861" ht="14.1" customHeight="1"/>
    <row r="1862" ht="14.1" customHeight="1"/>
    <row r="1863" ht="14.1" customHeight="1"/>
    <row r="1864" ht="14.1" customHeight="1"/>
    <row r="1865" ht="14.1" customHeight="1"/>
    <row r="1866" ht="14.1" customHeight="1"/>
    <row r="1867" ht="14.1" customHeight="1"/>
    <row r="1868" ht="14.1" customHeight="1"/>
    <row r="1869" ht="14.1" customHeight="1"/>
    <row r="1870" ht="14.1" customHeight="1"/>
    <row r="1871" ht="14.1" customHeight="1"/>
    <row r="1872" ht="14.1" customHeight="1"/>
    <row r="1873" ht="14.1" customHeight="1"/>
    <row r="1874" ht="14.1" customHeight="1"/>
    <row r="1875" ht="14.1" customHeight="1"/>
    <row r="1876" ht="14.1" customHeight="1"/>
    <row r="1877" ht="14.1" customHeight="1"/>
    <row r="1878" ht="14.1" customHeight="1"/>
    <row r="1879" ht="14.1" customHeight="1"/>
    <row r="1880" ht="14.1" customHeight="1"/>
  </sheetData>
  <mergeCells count="9">
    <mergeCell ref="L5:N5"/>
    <mergeCell ref="O5:R5"/>
    <mergeCell ref="S5:V5"/>
    <mergeCell ref="D5:D6"/>
    <mergeCell ref="E5:E6"/>
    <mergeCell ref="F5:F6"/>
    <mergeCell ref="G5:G6"/>
    <mergeCell ref="H5:H6"/>
    <mergeCell ref="I5:K5"/>
  </mergeCells>
  <phoneticPr fontId="82" type="noConversion"/>
  <dataValidations disablePrompts="1" count="1">
    <dataValidation type="list" allowBlank="1" showInputMessage="1" showErrorMessage="1" errorTitle="Sort Order Invalid" error="The sort order you have entered is invalid. Please select from the choices provided." sqref="M1011 M1145 M1078 M877 M810 M676 M743 M609 M542 M475 M341 M408 M274 M140 M1212 M1279 M207 M944 M73 M1346" xr:uid="{00000000-0002-0000-1500-000000000000}">
      <formula1>ValidationList_Sort</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C2:BB67"/>
  <sheetViews>
    <sheetView showGridLines="0" topLeftCell="V1" workbookViewId="0">
      <selection activeCell="AN14" sqref="AN14"/>
    </sheetView>
  </sheetViews>
  <sheetFormatPr defaultColWidth="12.625" defaultRowHeight="12"/>
  <cols>
    <col min="1" max="3" width="2.625" style="337" customWidth="1"/>
    <col min="4" max="4" width="8.625" style="337" customWidth="1"/>
    <col min="5" max="20" width="12.625" style="337"/>
    <col min="21" max="21" width="2.625" style="337" customWidth="1"/>
    <col min="22" max="27" width="12.625" style="337"/>
    <col min="28" max="28" width="2.625" style="337" customWidth="1"/>
    <col min="29" max="29" width="2.625" style="352" customWidth="1"/>
    <col min="30" max="30" width="2.625" style="337" customWidth="1"/>
    <col min="31" max="46" width="12.625" style="337"/>
    <col min="47" max="47" width="12.625" style="337" customWidth="1"/>
    <col min="48" max="48" width="2.625" style="337" customWidth="1"/>
    <col min="49" max="16384" width="12.625" style="337"/>
  </cols>
  <sheetData>
    <row r="2" spans="3:54">
      <c r="C2" s="332"/>
      <c r="D2" s="333"/>
      <c r="E2" s="333"/>
      <c r="F2" s="333"/>
      <c r="G2" s="333"/>
      <c r="H2" s="333"/>
      <c r="I2" s="333"/>
      <c r="J2" s="334"/>
    </row>
    <row r="3" spans="3:54">
      <c r="C3" s="335"/>
      <c r="D3" s="336" t="s">
        <v>11665</v>
      </c>
      <c r="J3" s="338"/>
      <c r="AE3" s="337" t="s">
        <v>13703</v>
      </c>
    </row>
    <row r="4" spans="3:54">
      <c r="C4" s="335"/>
      <c r="D4" s="339" t="s">
        <v>13704</v>
      </c>
      <c r="J4" s="338"/>
      <c r="AE4" s="337" t="s">
        <v>13705</v>
      </c>
    </row>
    <row r="5" spans="3:54">
      <c r="C5" s="335"/>
      <c r="D5" s="339" t="s">
        <v>13706</v>
      </c>
      <c r="J5" s="338"/>
      <c r="AE5" s="337" t="s">
        <v>13707</v>
      </c>
    </row>
    <row r="6" spans="3:54">
      <c r="C6" s="335"/>
      <c r="D6" s="339" t="s">
        <v>13708</v>
      </c>
      <c r="J6" s="338"/>
      <c r="AE6" s="337" t="s">
        <v>13708</v>
      </c>
    </row>
    <row r="7" spans="3:54">
      <c r="C7" s="335"/>
      <c r="D7" s="339" t="s">
        <v>13709</v>
      </c>
      <c r="J7" s="338"/>
      <c r="AE7" s="337" t="s">
        <v>13710</v>
      </c>
    </row>
    <row r="8" spans="3:54">
      <c r="C8" s="340"/>
      <c r="D8" s="341"/>
      <c r="E8" s="342"/>
      <c r="F8" s="342"/>
      <c r="G8" s="342"/>
      <c r="H8" s="342"/>
      <c r="I8" s="342"/>
      <c r="J8" s="343"/>
    </row>
    <row r="9" spans="3:54">
      <c r="E9" s="344"/>
    </row>
    <row r="10" spans="3:54">
      <c r="D10" s="345" t="s">
        <v>13529</v>
      </c>
      <c r="E10" s="415">
        <f>Company!D5</f>
        <v>44895</v>
      </c>
      <c r="F10" s="353"/>
      <c r="G10" s="353"/>
      <c r="AE10" s="336" t="s">
        <v>13497</v>
      </c>
      <c r="AF10" s="606">
        <v>44895</v>
      </c>
    </row>
    <row r="11" spans="3:54">
      <c r="V11" s="336" t="s">
        <v>13526</v>
      </c>
      <c r="AW11" s="336" t="s">
        <v>13711</v>
      </c>
    </row>
    <row r="12" spans="3:54">
      <c r="E12" s="344" t="s">
        <v>13712</v>
      </c>
      <c r="K12" s="344" t="s">
        <v>13713</v>
      </c>
      <c r="L12" s="339" t="s">
        <v>13714</v>
      </c>
      <c r="N12" s="339" t="s">
        <v>13715</v>
      </c>
      <c r="V12" s="354">
        <f>$E$10</f>
        <v>44895</v>
      </c>
      <c r="W12" s="354">
        <f>DATE(YEAR($V$12),MONTH($V$12)-1,DAY($V$12)+2)</f>
        <v>44866</v>
      </c>
      <c r="X12" s="354">
        <f>DATE(YEAR($V$12),MONTH($V$12)-3,DAY($V$12)+2)</f>
        <v>44805</v>
      </c>
      <c r="Y12" s="354">
        <f>DATE(YEAR($V$12),MONTH($V$12)-6,DAY($V$12)+2)</f>
        <v>44713</v>
      </c>
      <c r="Z12" s="354">
        <f>DATE(YEAR($V$12)-1,MONTH($V$12),DAY($V$12)+1)</f>
        <v>44531</v>
      </c>
      <c r="AA12" s="355">
        <v>44196</v>
      </c>
      <c r="AF12" s="344" t="s">
        <v>13716</v>
      </c>
      <c r="AL12" s="344" t="s">
        <v>13717</v>
      </c>
      <c r="AM12" s="339" t="s">
        <v>13718</v>
      </c>
      <c r="AO12" s="339" t="s">
        <v>13719</v>
      </c>
      <c r="AW12" s="354">
        <v>44895</v>
      </c>
      <c r="AX12" s="354">
        <v>44866</v>
      </c>
      <c r="AY12" s="354">
        <v>44805</v>
      </c>
      <c r="AZ12" s="354">
        <v>44713</v>
      </c>
      <c r="BA12" s="354">
        <v>44531</v>
      </c>
      <c r="BB12" s="355">
        <v>44196</v>
      </c>
    </row>
    <row r="13" spans="3:54">
      <c r="D13" s="345" t="s">
        <v>11673</v>
      </c>
      <c r="E13" s="345" t="s">
        <v>13527</v>
      </c>
      <c r="F13" s="356" t="s">
        <v>13528</v>
      </c>
      <c r="G13" s="357" t="s">
        <v>13720</v>
      </c>
      <c r="H13" s="358" t="s">
        <v>13529</v>
      </c>
      <c r="I13" s="358" t="s">
        <v>11700</v>
      </c>
      <c r="J13" s="358" t="s">
        <v>13530</v>
      </c>
      <c r="K13" s="358" t="s">
        <v>13531</v>
      </c>
      <c r="L13" s="358" t="s">
        <v>13532</v>
      </c>
      <c r="M13" s="358" t="s">
        <v>13533</v>
      </c>
      <c r="N13" s="358" t="s">
        <v>13534</v>
      </c>
      <c r="O13" s="358" t="s">
        <v>13535</v>
      </c>
      <c r="P13" s="358" t="s">
        <v>13536</v>
      </c>
      <c r="Q13" s="358" t="s">
        <v>13721</v>
      </c>
      <c r="R13" s="358" t="s">
        <v>13722</v>
      </c>
      <c r="S13" s="358" t="s">
        <v>13612</v>
      </c>
      <c r="T13" s="358" t="s">
        <v>13723</v>
      </c>
      <c r="V13" s="359" t="s">
        <v>13537</v>
      </c>
      <c r="W13" s="360" t="s">
        <v>13538</v>
      </c>
      <c r="X13" s="360" t="s">
        <v>13539</v>
      </c>
      <c r="Y13" s="360" t="s">
        <v>13540</v>
      </c>
      <c r="Z13" s="360" t="s">
        <v>13541</v>
      </c>
      <c r="AA13" s="361" t="s">
        <v>13724</v>
      </c>
      <c r="AE13" s="345" t="s">
        <v>11696</v>
      </c>
      <c r="AF13" s="345" t="s">
        <v>11697</v>
      </c>
      <c r="AG13" s="356" t="s">
        <v>13725</v>
      </c>
      <c r="AH13" s="357" t="s">
        <v>13726</v>
      </c>
      <c r="AI13" s="358" t="s">
        <v>13497</v>
      </c>
      <c r="AJ13" s="358" t="s">
        <v>11700</v>
      </c>
      <c r="AK13" s="358" t="s">
        <v>13530</v>
      </c>
      <c r="AL13" s="358" t="s">
        <v>13531</v>
      </c>
      <c r="AM13" s="358" t="s">
        <v>13727</v>
      </c>
      <c r="AN13" s="358" t="s">
        <v>13533</v>
      </c>
      <c r="AO13" s="358" t="s">
        <v>13534</v>
      </c>
      <c r="AP13" s="358" t="s">
        <v>13535</v>
      </c>
      <c r="AQ13" s="358" t="s">
        <v>13536</v>
      </c>
      <c r="AR13" s="358" t="s">
        <v>13721</v>
      </c>
      <c r="AS13" s="358" t="s">
        <v>13722</v>
      </c>
      <c r="AT13" s="358" t="s">
        <v>13612</v>
      </c>
      <c r="AU13" s="358" t="s">
        <v>13723</v>
      </c>
      <c r="AW13" s="359" t="s">
        <v>13728</v>
      </c>
      <c r="AX13" s="360" t="s">
        <v>13729</v>
      </c>
      <c r="AY13" s="360" t="s">
        <v>13730</v>
      </c>
      <c r="AZ13" s="360" t="s">
        <v>13731</v>
      </c>
      <c r="BA13" s="360" t="s">
        <v>13732</v>
      </c>
      <c r="BB13" s="361" t="s">
        <v>13733</v>
      </c>
    </row>
    <row r="14" spans="3:54">
      <c r="D14" s="362">
        <v>1</v>
      </c>
      <c r="E14" s="363" t="str">
        <f>'회사명 입력'!F15</f>
        <v>KOSDAQ:A046140</v>
      </c>
      <c r="F14" s="364" t="e" cm="1">
        <f t="array" aca="1" ref="F14" ca="1">IF($E14="","",_xll.ciqfunctions.udf.CIQ($E14,F$38))</f>
        <v>#NAME?</v>
      </c>
      <c r="G14" s="365" t="e" cm="1">
        <f t="array" aca="1" ref="G14" ca="1">IF($E14="","",_xll.ciqfunctions.udf.CIQ($E14,G$38))</f>
        <v>#NAME?</v>
      </c>
      <c r="H14" s="366">
        <f>IF($E14="","",$E$10)</f>
        <v>44895</v>
      </c>
      <c r="I14" s="367" t="e" cm="1">
        <f t="array" aca="1" ref="I14" ca="1">IF($E14="","",_xll.ciqfunctions.udf.CIQ($E14,I$38))</f>
        <v>#NAME?</v>
      </c>
      <c r="J14" s="367" t="e" cm="1">
        <f t="array" aca="1" ref="J14" ca="1">IF($E14="","",_xll.ciqfunctions.udf.CIQ($E14,J$38))</f>
        <v>#NAME?</v>
      </c>
      <c r="K14" s="367" t="e" cm="1">
        <f t="array" aca="1" ref="K14" ca="1">IF($E14="","",_xll.ciqfunctions.udf.CIQ($E14,K$38,$H14,$J14))</f>
        <v>#NAME?</v>
      </c>
      <c r="L14" s="367" t="e" cm="1">
        <f t="array" aca="1" ref="L14" ca="1">IF($E14="","",_xll.ciqfunctions.udf.CIQ($E14,L$38,L$39,$H14,L$40,L$41,$J14,L$42))</f>
        <v>#NAME?</v>
      </c>
      <c r="M14" s="367" t="e" cm="1">
        <f t="array" aca="1" ref="M14" ca="1">IF($E14="","",_xll.ciqfunctions.udf.CIQ($E14,M$38,M$39,$H14,M$40,M$41,$J14,M$42))</f>
        <v>#NAME?</v>
      </c>
      <c r="N14" s="367" t="e" cm="1">
        <f t="array" aca="1" ref="N14" ca="1">IF($E14="","",_xll.ciqfunctions.udf.CIQ($E14,N$38,N$39,$H14,N$40,N$41,$J14,N$42))</f>
        <v>#NAME?</v>
      </c>
      <c r="O14" s="367" t="e" cm="1">
        <f t="array" aca="1" ref="O14" ca="1">IF($E14="","",_xll.ciqfunctions.udf.CIQ($E14,O$38,O$39,$H14,O$40,O$41,$J14,O$42))</f>
        <v>#NAME?</v>
      </c>
      <c r="P14" s="367" t="e" cm="1">
        <f t="array" aca="1" ref="P14" ca="1">IF($E14="","",_xll.ciqfunctions.udf.CIQ($E14,P$38,P$39,$H14,P$40,P$41,$J14,P$42))</f>
        <v>#NAME?</v>
      </c>
      <c r="Q14" s="367" t="e" cm="1">
        <f t="array" aca="1" ref="Q14" ca="1">IF($E14="","",_xll.ciqfunctions.udf.CIQ($E14,Q$38,Q$39,$H14,Q$40,Q$41,$J14,Q$42))</f>
        <v>#NAME?</v>
      </c>
      <c r="R14" s="367" t="e" cm="1">
        <f t="array" aca="1" ref="R14" ca="1">IF($E14="","",_xll.ciqfunctions.udf.CIQ($E14,R$38,R$39,$H14,R$40,R$41,$J14,R$42))</f>
        <v>#NAME?</v>
      </c>
      <c r="S14" s="367" t="e" cm="1">
        <f t="array" aca="1" ref="S14" ca="1">IF($E14="","",_xll.ciqfunctions.udf.CIQ($E14,S$38,S$39,$H14,S$40,S$41,$J14,S$42))</f>
        <v>#NAME?</v>
      </c>
      <c r="T14" s="367" t="e" cm="1">
        <f t="array" aca="1" ref="T14" ca="1">IF($E14="","",_xll.ciqfunctions.udf.CIQ($E14,T$38,T$39,$H14,T$40,T$41,$J14,T$42))</f>
        <v>#NAME?</v>
      </c>
      <c r="V14" s="368" t="e">
        <f ca="1">K14</f>
        <v>#NAME?</v>
      </c>
      <c r="W14" s="369" t="e" cm="1">
        <f t="array" aca="1" ref="W14" ca="1">IF(E14="","",_xll.ciqfunctions.udf.CIQAVG($E14,$K$38,W$12,$V$12))</f>
        <v>#NAME?</v>
      </c>
      <c r="X14" s="369" t="e" cm="1">
        <f t="array" aca="1" ref="X14" ca="1">IF(F14="","",_xll.ciqfunctions.udf.CIQAVG($E14,$K$38,X$12,$V$12))</f>
        <v>#NAME?</v>
      </c>
      <c r="Y14" s="369" t="e" cm="1">
        <f t="array" aca="1" ref="Y14" ca="1">IF(G14="","",_xll.ciqfunctions.udf.CIQAVG($E14,$K$38,Y$12,$V$12))</f>
        <v>#NAME?</v>
      </c>
      <c r="Z14" s="369" t="e" cm="1">
        <f t="array" aca="1" ref="Z14" ca="1">IF(H14="","",_xll.ciqfunctions.udf.CIQAVG($E14,$K$38,Z$12,$V$12))</f>
        <v>#NAME?</v>
      </c>
      <c r="AA14" s="370" t="e" cm="1">
        <f t="array" aca="1" ref="AA14" ca="1">IF(I14="","",_xll.ciqfunctions.udf.CIQAVG($E14,$K$38,AA$12,$V$12))</f>
        <v>#NAME?</v>
      </c>
      <c r="AE14" s="362">
        <v>1</v>
      </c>
      <c r="AF14" s="363" t="s">
        <v>13734</v>
      </c>
      <c r="AG14" s="364" t="s">
        <v>13735</v>
      </c>
      <c r="AH14" s="365" t="s">
        <v>13736</v>
      </c>
      <c r="AI14" s="366">
        <v>44895</v>
      </c>
      <c r="AJ14" s="367" t="s">
        <v>13737</v>
      </c>
      <c r="AK14" s="367" t="s">
        <v>11711</v>
      </c>
      <c r="AL14" s="367">
        <v>112155.51345</v>
      </c>
      <c r="AM14" s="367">
        <v>23546.574789999999</v>
      </c>
      <c r="AN14" s="367">
        <v>189.02</v>
      </c>
      <c r="AO14" s="367">
        <v>126996.93279000001</v>
      </c>
      <c r="AP14" s="367">
        <v>173572.12338999999</v>
      </c>
      <c r="AQ14" s="367">
        <v>0</v>
      </c>
      <c r="AR14" s="367">
        <v>187680.56959999999</v>
      </c>
      <c r="AS14" s="367">
        <v>12855.561820000001</v>
      </c>
      <c r="AT14" s="367">
        <v>13942.521199999999</v>
      </c>
      <c r="AU14" s="367">
        <v>14126.60619</v>
      </c>
      <c r="AW14" s="368">
        <v>112155.51345</v>
      </c>
      <c r="AX14" s="369">
        <v>84.966030000000003</v>
      </c>
      <c r="AY14" s="369">
        <v>87.24409</v>
      </c>
      <c r="AZ14" s="369">
        <v>94.041830000000004</v>
      </c>
      <c r="BA14" s="369">
        <v>105.0813</v>
      </c>
      <c r="BB14" s="370">
        <v>110.40133</v>
      </c>
    </row>
    <row r="15" spans="3:54">
      <c r="D15" s="371">
        <f>D14+1</f>
        <v>2</v>
      </c>
      <c r="E15" s="372" t="str">
        <f>'회사명 입력'!F16</f>
        <v>KOSDAQ:A046390</v>
      </c>
      <c r="F15" s="373" t="e" cm="1">
        <f t="array" aca="1" ref="F15" ca="1">IF($E15="","",_xll.ciqfunctions.udf.CIQ($E15,F$38))</f>
        <v>#NAME?</v>
      </c>
      <c r="G15" s="370" t="e" cm="1">
        <f t="array" aca="1" ref="G15" ca="1">IF($E15="","",_xll.ciqfunctions.udf.CIQ($E15,G$38))</f>
        <v>#NAME?</v>
      </c>
      <c r="H15" s="374">
        <f t="shared" ref="H15:H33" si="0">IF($E15="","",$E$10)</f>
        <v>44895</v>
      </c>
      <c r="I15" s="375" t="e" cm="1">
        <f t="array" aca="1" ref="I15" ca="1">IF($E15="","",_xll.ciqfunctions.udf.CIQ($E15,I$38))</f>
        <v>#NAME?</v>
      </c>
      <c r="J15" s="375" t="e" cm="1">
        <f t="array" aca="1" ref="J15" ca="1">IF($E15="","",_xll.ciqfunctions.udf.CIQ($E15,J$38))</f>
        <v>#NAME?</v>
      </c>
      <c r="K15" s="375" t="e" cm="1">
        <f t="array" aca="1" ref="K15" ca="1">IF($E15="","",_xll.ciqfunctions.udf.CIQ($E15,K$38,$H15,$J15))</f>
        <v>#NAME?</v>
      </c>
      <c r="L15" s="375" t="e" cm="1">
        <f t="array" aca="1" ref="L15" ca="1">IF($E15="","",_xll.ciqfunctions.udf.CIQ($E15,L$38,L$39,$H15,L$40,L$41,$J15,L$42))</f>
        <v>#NAME?</v>
      </c>
      <c r="M15" s="375" t="e" cm="1">
        <f t="array" aca="1" ref="M15" ca="1">IF($E15="","",_xll.ciqfunctions.udf.CIQ($E15,M$38,M$39,$H15,M$40,M$41,$J15,M$42))</f>
        <v>#NAME?</v>
      </c>
      <c r="N15" s="375" t="e" cm="1">
        <f t="array" aca="1" ref="N15" ca="1">IF($E15="","",_xll.ciqfunctions.udf.CIQ($E15,N$38,N$39,$H15,N$40,N$41,$J15,N$42))</f>
        <v>#NAME?</v>
      </c>
      <c r="O15" s="375" t="e" cm="1">
        <f t="array" aca="1" ref="O15" ca="1">IF($E15="","",_xll.ciqfunctions.udf.CIQ($E15,O$38,O$39,$H15,O$40,O$41,$J15,O$42))</f>
        <v>#NAME?</v>
      </c>
      <c r="P15" s="375" t="e" cm="1">
        <f t="array" aca="1" ref="P15" ca="1">IF($E15="","",_xll.ciqfunctions.udf.CIQ($E15,P$38,P$39,$H15,P$40,P$41,$J15,P$42))</f>
        <v>#NAME?</v>
      </c>
      <c r="Q15" s="375" t="e" cm="1">
        <f t="array" aca="1" ref="Q15" ca="1">IF($E15="","",_xll.ciqfunctions.udf.CIQ($E15,Q$38,Q$39,$H15,Q$40,Q$41,$J15,Q$42))</f>
        <v>#NAME?</v>
      </c>
      <c r="R15" s="375" t="e" cm="1">
        <f t="array" aca="1" ref="R15" ca="1">IF($E15="","",_xll.ciqfunctions.udf.CIQ($E15,R$38,R$39,$H15,R$40,R$41,$J15,R$42))</f>
        <v>#NAME?</v>
      </c>
      <c r="S15" s="375" t="e" cm="1">
        <f t="array" aca="1" ref="S15" ca="1">IF($E15="","",_xll.ciqfunctions.udf.CIQ($E15,S$38,S$39,$H15,S$40,S$41,$J15,S$42))</f>
        <v>#NAME?</v>
      </c>
      <c r="T15" s="375" t="e" cm="1">
        <f t="array" aca="1" ref="T15" ca="1">IF($E15="","",_xll.ciqfunctions.udf.CIQ($E15,T$38,T$39,$H15,T$40,T$41,$J15,T$42))</f>
        <v>#NAME?</v>
      </c>
      <c r="V15" s="368" t="e">
        <f t="shared" ref="V15:V33" ca="1" si="1">K15</f>
        <v>#NAME?</v>
      </c>
      <c r="W15" s="369" t="e" cm="1">
        <f t="array" aca="1" ref="W15" ca="1">IF(E15="","",_xll.ciqfunctions.udf.CIQAVG($E15,$K$38,W$12,$V$12))</f>
        <v>#NAME?</v>
      </c>
      <c r="X15" s="369" t="e" cm="1">
        <f t="array" aca="1" ref="X15" ca="1">IF(F15="","",_xll.ciqfunctions.udf.CIQAVG($E15,$K$38,X$12,$V$12))</f>
        <v>#NAME?</v>
      </c>
      <c r="Y15" s="369" t="e" cm="1">
        <f t="array" aca="1" ref="Y15" ca="1">IF(G15="","",_xll.ciqfunctions.udf.CIQAVG($E15,$K$38,Y$12,$V$12))</f>
        <v>#NAME?</v>
      </c>
      <c r="Z15" s="369" t="e" cm="1">
        <f t="array" aca="1" ref="Z15" ca="1">IF(H15="","",_xll.ciqfunctions.udf.CIQAVG($E15,$K$38,Z$12,$V$12))</f>
        <v>#NAME?</v>
      </c>
      <c r="AA15" s="370" t="e" cm="1">
        <f t="array" aca="1" ref="AA15" ca="1">IF(I15="","",_xll.ciqfunctions.udf.CIQAVG($E15,$K$38,AA$12,$V$12))</f>
        <v>#NAME?</v>
      </c>
      <c r="AE15" s="371">
        <v>2</v>
      </c>
      <c r="AF15" s="372" t="s">
        <v>13738</v>
      </c>
      <c r="AG15" s="373" t="s">
        <v>13739</v>
      </c>
      <c r="AH15" s="370" t="s">
        <v>13740</v>
      </c>
      <c r="AI15" s="374">
        <v>44895</v>
      </c>
      <c r="AJ15" s="375" t="s">
        <v>13737</v>
      </c>
      <c r="AK15" s="375" t="s">
        <v>11711</v>
      </c>
      <c r="AL15" s="375">
        <v>109860.54614999999</v>
      </c>
      <c r="AM15" s="375">
        <v>9749.5695599999999</v>
      </c>
      <c r="AN15" s="375">
        <v>8411.4526600000008</v>
      </c>
      <c r="AO15" s="375">
        <v>29197.262559999999</v>
      </c>
      <c r="AP15" s="375">
        <v>51508.718260000001</v>
      </c>
      <c r="AQ15" s="375">
        <v>-1.0888</v>
      </c>
      <c r="AR15" s="375">
        <v>73896.666740000001</v>
      </c>
      <c r="AS15" s="375">
        <v>14582.255450000001</v>
      </c>
      <c r="AT15" s="375">
        <v>15299.640719999999</v>
      </c>
      <c r="AU15" s="375">
        <v>15292.915010000001</v>
      </c>
      <c r="AW15" s="368">
        <v>109860.54614999999</v>
      </c>
      <c r="AX15" s="369">
        <v>81.065719999999999</v>
      </c>
      <c r="AY15" s="369">
        <v>82.658590000000004</v>
      </c>
      <c r="AZ15" s="369">
        <v>95.659279999999995</v>
      </c>
      <c r="BA15" s="369">
        <v>108.73548</v>
      </c>
      <c r="BB15" s="370">
        <v>109.46455</v>
      </c>
    </row>
    <row r="16" spans="3:54">
      <c r="D16" s="371">
        <f t="shared" ref="D16:D33" si="2">D15+1</f>
        <v>3</v>
      </c>
      <c r="E16" s="372" t="str">
        <f>'회사명 입력'!F17</f>
        <v>KOSDAQ:A253450</v>
      </c>
      <c r="F16" s="373" t="e" cm="1">
        <f t="array" aca="1" ref="F16" ca="1">IF($E16="","",_xll.ciqfunctions.udf.CIQ($E16,F$38))</f>
        <v>#NAME?</v>
      </c>
      <c r="G16" s="370" t="e" cm="1">
        <f t="array" aca="1" ref="G16" ca="1">IF($E16="","",_xll.ciqfunctions.udf.CIQ($E16,G$38))</f>
        <v>#NAME?</v>
      </c>
      <c r="H16" s="374">
        <f t="shared" si="0"/>
        <v>44895</v>
      </c>
      <c r="I16" s="375" t="e" cm="1">
        <f t="array" aca="1" ref="I16" ca="1">IF($E16="","",_xll.ciqfunctions.udf.CIQ($E16,I$38))</f>
        <v>#NAME?</v>
      </c>
      <c r="J16" s="375" t="e" cm="1">
        <f t="array" aca="1" ref="J16" ca="1">IF($E16="","",_xll.ciqfunctions.udf.CIQ($E16,J$38))</f>
        <v>#NAME?</v>
      </c>
      <c r="K16" s="375" t="e" cm="1">
        <f t="array" aca="1" ref="K16" ca="1">IF($E16="","",_xll.ciqfunctions.udf.CIQ($E16,K$38,$H16,$J16))</f>
        <v>#NAME?</v>
      </c>
      <c r="L16" s="375" t="e" cm="1">
        <f t="array" aca="1" ref="L16" ca="1">IF($E16="","",_xll.ciqfunctions.udf.CIQ($E16,L$38,L$39,$H16,L$40,L$41,$J16,L$42))</f>
        <v>#NAME?</v>
      </c>
      <c r="M16" s="375" t="e" cm="1">
        <f t="array" aca="1" ref="M16" ca="1">IF($E16="","",_xll.ciqfunctions.udf.CIQ($E16,M$38,M$39,$H16,M$40,M$41,$J16,M$42))</f>
        <v>#NAME?</v>
      </c>
      <c r="N16" s="375" t="e" cm="1">
        <f t="array" aca="1" ref="N16" ca="1">IF($E16="","",_xll.ciqfunctions.udf.CIQ($E16,N$38,N$39,$H16,N$40,N$41,$J16,N$42))</f>
        <v>#NAME?</v>
      </c>
      <c r="O16" s="375" t="e" cm="1">
        <f t="array" aca="1" ref="O16" ca="1">IF($E16="","",_xll.ciqfunctions.udf.CIQ($E16,O$38,O$39,$H16,O$40,O$41,$J16,O$42))</f>
        <v>#NAME?</v>
      </c>
      <c r="P16" s="375" t="e" cm="1">
        <f t="array" aca="1" ref="P16" ca="1">IF($E16="","",_xll.ciqfunctions.udf.CIQ($E16,P$38,P$39,$H16,P$40,P$41,$J16,P$42))</f>
        <v>#NAME?</v>
      </c>
      <c r="Q16" s="375" t="e" cm="1">
        <f t="array" aca="1" ref="Q16" ca="1">IF($E16="","",_xll.ciqfunctions.udf.CIQ($E16,Q$38,Q$39,$H16,Q$40,Q$41,$J16,Q$42))</f>
        <v>#NAME?</v>
      </c>
      <c r="R16" s="375" t="e" cm="1">
        <f t="array" aca="1" ref="R16" ca="1">IF($E16="","",_xll.ciqfunctions.udf.CIQ($E16,R$38,R$39,$H16,R$40,R$41,$J16,R$42))</f>
        <v>#NAME?</v>
      </c>
      <c r="S16" s="375" t="e" cm="1">
        <f t="array" aca="1" ref="S16" ca="1">IF($E16="","",_xll.ciqfunctions.udf.CIQ($E16,S$38,S$39,$H16,S$40,S$41,$J16,S$42))</f>
        <v>#NAME?</v>
      </c>
      <c r="T16" s="375" t="e" cm="1">
        <f t="array" aca="1" ref="T16" ca="1">IF($E16="","",_xll.ciqfunctions.udf.CIQ($E16,T$38,T$39,$H16,T$40,T$41,$J16,T$42))</f>
        <v>#NAME?</v>
      </c>
      <c r="V16" s="368" t="e">
        <f t="shared" ca="1" si="1"/>
        <v>#NAME?</v>
      </c>
      <c r="W16" s="369" t="e" cm="1">
        <f t="array" aca="1" ref="W16" ca="1">IF(E16="","",_xll.ciqfunctions.udf.CIQAVG($E16,$K$38,W$12,$V$12))</f>
        <v>#NAME?</v>
      </c>
      <c r="X16" s="369" t="e" cm="1">
        <f t="array" aca="1" ref="X16" ca="1">IF(F16="","",_xll.ciqfunctions.udf.CIQAVG($E16,$K$38,X$12,$V$12))</f>
        <v>#NAME?</v>
      </c>
      <c r="Y16" s="369" t="e" cm="1">
        <f t="array" aca="1" ref="Y16" ca="1">IF(G16="","",_xll.ciqfunctions.udf.CIQAVG($E16,$K$38,Y$12,$V$12))</f>
        <v>#NAME?</v>
      </c>
      <c r="Z16" s="369" t="e" cm="1">
        <f t="array" aca="1" ref="Z16" ca="1">IF(H16="","",_xll.ciqfunctions.udf.CIQAVG($E16,$K$38,Z$12,$V$12))</f>
        <v>#NAME?</v>
      </c>
      <c r="AA16" s="370" t="e" cm="1">
        <f t="array" aca="1" ref="AA16" ca="1">IF(I16="","",_xll.ciqfunctions.udf.CIQAVG($E16,$K$38,AA$12,$V$12))</f>
        <v>#NAME?</v>
      </c>
      <c r="AE16" s="371">
        <v>3</v>
      </c>
      <c r="AF16" s="372" t="s">
        <v>13741</v>
      </c>
      <c r="AG16" s="373" t="s">
        <v>13742</v>
      </c>
      <c r="AH16" s="370" t="s">
        <v>13743</v>
      </c>
      <c r="AI16" s="374">
        <v>44895</v>
      </c>
      <c r="AJ16" s="375" t="s">
        <v>13737</v>
      </c>
      <c r="AK16" s="375" t="s">
        <v>11711</v>
      </c>
      <c r="AL16" s="375">
        <v>2176028.4125000001</v>
      </c>
      <c r="AM16" s="375">
        <v>83177.204360000003</v>
      </c>
      <c r="AN16" s="375">
        <v>170000</v>
      </c>
      <c r="AO16" s="375">
        <v>88134.817590000006</v>
      </c>
      <c r="AP16" s="375">
        <v>679763.20404999994</v>
      </c>
      <c r="AQ16" s="375">
        <v>0</v>
      </c>
      <c r="AR16" s="375">
        <v>655360.51217</v>
      </c>
      <c r="AS16" s="375">
        <v>70384.261989999999</v>
      </c>
      <c r="AT16" s="375">
        <v>193877.27346</v>
      </c>
      <c r="AU16" s="375">
        <v>58243.143470000003</v>
      </c>
      <c r="AW16" s="368">
        <v>2176028.4125000001</v>
      </c>
      <c r="AX16" s="369">
        <v>1622.56718</v>
      </c>
      <c r="AY16" s="369">
        <v>1608.0254399999999</v>
      </c>
      <c r="AZ16" s="369">
        <v>1678.0857100000001</v>
      </c>
      <c r="BA16" s="369">
        <v>1845.7492</v>
      </c>
      <c r="BB16" s="370">
        <v>2027.3588299999999</v>
      </c>
    </row>
    <row r="17" spans="4:54">
      <c r="D17" s="371">
        <f t="shared" si="2"/>
        <v>4</v>
      </c>
      <c r="E17" s="372" t="str">
        <f>'회사명 입력'!F18</f>
        <v>KOSDAQ:A047820</v>
      </c>
      <c r="F17" s="373" t="e" cm="1">
        <f t="array" aca="1" ref="F17" ca="1">IF($E17="","",_xll.ciqfunctions.udf.CIQ($E17,F$38))</f>
        <v>#NAME?</v>
      </c>
      <c r="G17" s="370" t="e" cm="1">
        <f t="array" aca="1" ref="G17" ca="1">IF($E17="","",_xll.ciqfunctions.udf.CIQ($E17,G$38))</f>
        <v>#NAME?</v>
      </c>
      <c r="H17" s="374">
        <f t="shared" si="0"/>
        <v>44895</v>
      </c>
      <c r="I17" s="375" t="e" cm="1">
        <f t="array" aca="1" ref="I17" ca="1">IF($E17="","",_xll.ciqfunctions.udf.CIQ($E17,I$38))</f>
        <v>#NAME?</v>
      </c>
      <c r="J17" s="375" t="e" cm="1">
        <f t="array" aca="1" ref="J17" ca="1">IF($E17="","",_xll.ciqfunctions.udf.CIQ($E17,J$38))</f>
        <v>#NAME?</v>
      </c>
      <c r="K17" s="375" t="e" cm="1">
        <f t="array" aca="1" ref="K17" ca="1">IF($E17="","",_xll.ciqfunctions.udf.CIQ($E17,K$38,$H17,$J17))</f>
        <v>#NAME?</v>
      </c>
      <c r="L17" s="375" t="e" cm="1">
        <f t="array" aca="1" ref="L17" ca="1">IF($E17="","",_xll.ciqfunctions.udf.CIQ($E17,L$38,L$39,$H17,L$40,L$41,$J17,L$42))</f>
        <v>#NAME?</v>
      </c>
      <c r="M17" s="375" t="e" cm="1">
        <f t="array" aca="1" ref="M17" ca="1">IF($E17="","",_xll.ciqfunctions.udf.CIQ($E17,M$38,M$39,$H17,M$40,M$41,$J17,M$42))</f>
        <v>#NAME?</v>
      </c>
      <c r="N17" s="375" t="e" cm="1">
        <f t="array" aca="1" ref="N17" ca="1">IF($E17="","",_xll.ciqfunctions.udf.CIQ($E17,N$38,N$39,$H17,N$40,N$41,$J17,N$42))</f>
        <v>#NAME?</v>
      </c>
      <c r="O17" s="375" t="e" cm="1">
        <f t="array" aca="1" ref="O17" ca="1">IF($E17="","",_xll.ciqfunctions.udf.CIQ($E17,O$38,O$39,$H17,O$40,O$41,$J17,O$42))</f>
        <v>#NAME?</v>
      </c>
      <c r="P17" s="375" t="e" cm="1">
        <f t="array" aca="1" ref="P17" ca="1">IF($E17="","",_xll.ciqfunctions.udf.CIQ($E17,P$38,P$39,$H17,P$40,P$41,$J17,P$42))</f>
        <v>#NAME?</v>
      </c>
      <c r="Q17" s="375" t="e" cm="1">
        <f t="array" aca="1" ref="Q17" ca="1">IF($E17="","",_xll.ciqfunctions.udf.CIQ($E17,Q$38,Q$39,$H17,Q$40,Q$41,$J17,Q$42))</f>
        <v>#NAME?</v>
      </c>
      <c r="R17" s="375" t="e" cm="1">
        <f t="array" aca="1" ref="R17" ca="1">IF($E17="","",_xll.ciqfunctions.udf.CIQ($E17,R$38,R$39,$H17,R$40,R$41,$J17,R$42))</f>
        <v>#NAME?</v>
      </c>
      <c r="S17" s="375" t="e" cm="1">
        <f t="array" aca="1" ref="S17" ca="1">IF($E17="","",_xll.ciqfunctions.udf.CIQ($E17,S$38,S$39,$H17,S$40,S$41,$J17,S$42))</f>
        <v>#NAME?</v>
      </c>
      <c r="T17" s="375" t="e" cm="1">
        <f t="array" aca="1" ref="T17" ca="1">IF($E17="","",_xll.ciqfunctions.udf.CIQ($E17,T$38,T$39,$H17,T$40,T$41,$J17,T$42))</f>
        <v>#NAME?</v>
      </c>
      <c r="V17" s="368" t="e">
        <f t="shared" ca="1" si="1"/>
        <v>#NAME?</v>
      </c>
      <c r="W17" s="369" t="e" cm="1">
        <f t="array" aca="1" ref="W17" ca="1">IF(E17="","",_xll.ciqfunctions.udf.CIQAVG($E17,$K$38,W$12,$V$12))</f>
        <v>#NAME?</v>
      </c>
      <c r="X17" s="369" t="e" cm="1">
        <f t="array" aca="1" ref="X17" ca="1">IF(F17="","",_xll.ciqfunctions.udf.CIQAVG($E17,$K$38,X$12,$V$12))</f>
        <v>#NAME?</v>
      </c>
      <c r="Y17" s="369" t="e" cm="1">
        <f t="array" aca="1" ref="Y17" ca="1">IF(G17="","",_xll.ciqfunctions.udf.CIQAVG($E17,$K$38,Y$12,$V$12))</f>
        <v>#NAME?</v>
      </c>
      <c r="Z17" s="369" t="e" cm="1">
        <f t="array" aca="1" ref="Z17" ca="1">IF(H17="","",_xll.ciqfunctions.udf.CIQAVG($E17,$K$38,Z$12,$V$12))</f>
        <v>#NAME?</v>
      </c>
      <c r="AA17" s="370" t="e" cm="1">
        <f t="array" aca="1" ref="AA17" ca="1">IF(I17="","",_xll.ciqfunctions.udf.CIQAVG($E17,$K$38,AA$12,$V$12))</f>
        <v>#NAME?</v>
      </c>
      <c r="AE17" s="371">
        <v>4</v>
      </c>
      <c r="AF17" s="372" t="s">
        <v>13744</v>
      </c>
      <c r="AG17" s="373" t="s">
        <v>13745</v>
      </c>
      <c r="AH17" s="370" t="s">
        <v>13746</v>
      </c>
      <c r="AI17" s="374">
        <v>44895</v>
      </c>
      <c r="AJ17" s="375" t="s">
        <v>13737</v>
      </c>
      <c r="AK17" s="375" t="s">
        <v>11711</v>
      </c>
      <c r="AL17" s="375">
        <v>260140.53599999999</v>
      </c>
      <c r="AM17" s="375">
        <v>35184.8128</v>
      </c>
      <c r="AN17" s="375">
        <v>129320.34753</v>
      </c>
      <c r="AO17" s="375">
        <v>75072.513900000005</v>
      </c>
      <c r="AP17" s="375">
        <v>380055.70513000002</v>
      </c>
      <c r="AQ17" s="375">
        <v>35989.963239999997</v>
      </c>
      <c r="AR17" s="375">
        <v>191143.55617</v>
      </c>
      <c r="AS17" s="375">
        <v>-835.63792000000001</v>
      </c>
      <c r="AT17" s="375">
        <v>32269.93908</v>
      </c>
      <c r="AU17" s="375">
        <v>-14472.93698</v>
      </c>
      <c r="AW17" s="368">
        <v>260140.53599999999</v>
      </c>
      <c r="AX17" s="369">
        <v>186.49126999999999</v>
      </c>
      <c r="AY17" s="369">
        <v>201.37411</v>
      </c>
      <c r="AZ17" s="369">
        <v>238.97105999999999</v>
      </c>
      <c r="BA17" s="369">
        <v>342.34381999999999</v>
      </c>
      <c r="BB17" s="370">
        <v>326.78408999999999</v>
      </c>
    </row>
    <row r="18" spans="4:54">
      <c r="D18" s="371">
        <f t="shared" si="2"/>
        <v>5</v>
      </c>
      <c r="E18" s="372" t="str">
        <f>'회사명 입력'!F19</f>
        <v>KOSDAQ:A068050</v>
      </c>
      <c r="F18" s="373" t="e" cm="1">
        <f t="array" aca="1" ref="F18" ca="1">IF($E18="","",_xll.ciqfunctions.udf.CIQ($E18,F$38))</f>
        <v>#NAME?</v>
      </c>
      <c r="G18" s="370" t="e" cm="1">
        <f t="array" aca="1" ref="G18" ca="1">IF($E18="","",_xll.ciqfunctions.udf.CIQ($E18,G$38))</f>
        <v>#NAME?</v>
      </c>
      <c r="H18" s="374">
        <f t="shared" si="0"/>
        <v>44895</v>
      </c>
      <c r="I18" s="375" t="e" cm="1">
        <f t="array" aca="1" ref="I18" ca="1">IF($E18="","",_xll.ciqfunctions.udf.CIQ($E18,I$38))</f>
        <v>#NAME?</v>
      </c>
      <c r="J18" s="375" t="e" cm="1">
        <f t="array" aca="1" ref="J18" ca="1">IF($E18="","",_xll.ciqfunctions.udf.CIQ($E18,J$38))</f>
        <v>#NAME?</v>
      </c>
      <c r="K18" s="375" t="e" cm="1">
        <f t="array" aca="1" ref="K18" ca="1">IF($E18="","",_xll.ciqfunctions.udf.CIQ($E18,K$38,$H18,$J18))</f>
        <v>#NAME?</v>
      </c>
      <c r="L18" s="375" t="e" cm="1">
        <f t="array" aca="1" ref="L18" ca="1">IF($E18="","",_xll.ciqfunctions.udf.CIQ($E18,L$38,L$39,$H18,L$40,L$41,$J18,L$42))</f>
        <v>#NAME?</v>
      </c>
      <c r="M18" s="375" t="e" cm="1">
        <f t="array" aca="1" ref="M18" ca="1">IF($E18="","",_xll.ciqfunctions.udf.CIQ($E18,M$38,M$39,$H18,M$40,M$41,$J18,M$42))</f>
        <v>#NAME?</v>
      </c>
      <c r="N18" s="375" t="e" cm="1">
        <f t="array" aca="1" ref="N18" ca="1">IF($E18="","",_xll.ciqfunctions.udf.CIQ($E18,N$38,N$39,$H18,N$40,N$41,$J18,N$42))</f>
        <v>#NAME?</v>
      </c>
      <c r="O18" s="375" t="e" cm="1">
        <f t="array" aca="1" ref="O18" ca="1">IF($E18="","",_xll.ciqfunctions.udf.CIQ($E18,O$38,O$39,$H18,O$40,O$41,$J18,O$42))</f>
        <v>#NAME?</v>
      </c>
      <c r="P18" s="375" t="e" cm="1">
        <f t="array" aca="1" ref="P18" ca="1">IF($E18="","",_xll.ciqfunctions.udf.CIQ($E18,P$38,P$39,$H18,P$40,P$41,$J18,P$42))</f>
        <v>#NAME?</v>
      </c>
      <c r="Q18" s="375" t="e" cm="1">
        <f t="array" aca="1" ref="Q18" ca="1">IF($E18="","",_xll.ciqfunctions.udf.CIQ($E18,Q$38,Q$39,$H18,Q$40,Q$41,$J18,Q$42))</f>
        <v>#NAME?</v>
      </c>
      <c r="R18" s="375" t="e" cm="1">
        <f t="array" aca="1" ref="R18" ca="1">IF($E18="","",_xll.ciqfunctions.udf.CIQ($E18,R$38,R$39,$H18,R$40,R$41,$J18,R$42))</f>
        <v>#NAME?</v>
      </c>
      <c r="S18" s="375" t="e" cm="1">
        <f t="array" aca="1" ref="S18" ca="1">IF($E18="","",_xll.ciqfunctions.udf.CIQ($E18,S$38,S$39,$H18,S$40,S$41,$J18,S$42))</f>
        <v>#NAME?</v>
      </c>
      <c r="T18" s="375" t="e" cm="1">
        <f t="array" aca="1" ref="T18" ca="1">IF($E18="","",_xll.ciqfunctions.udf.CIQ($E18,T$38,T$39,$H18,T$40,T$41,$J18,T$42))</f>
        <v>#NAME?</v>
      </c>
      <c r="V18" s="368" t="e">
        <f t="shared" ca="1" si="1"/>
        <v>#NAME?</v>
      </c>
      <c r="W18" s="369" t="e" cm="1">
        <f t="array" aca="1" ref="W18" ca="1">IF(E18="","",_xll.ciqfunctions.udf.CIQAVG($E18,$K$38,W$12,$V$12))</f>
        <v>#NAME?</v>
      </c>
      <c r="X18" s="369" t="e" cm="1">
        <f t="array" aca="1" ref="X18" ca="1">IF(F18="","",_xll.ciqfunctions.udf.CIQAVG($E18,$K$38,X$12,$V$12))</f>
        <v>#NAME?</v>
      </c>
      <c r="Y18" s="369" t="e" cm="1">
        <f t="array" aca="1" ref="Y18" ca="1">IF(G18="","",_xll.ciqfunctions.udf.CIQAVG($E18,$K$38,Y$12,$V$12))</f>
        <v>#NAME?</v>
      </c>
      <c r="Z18" s="369" t="e" cm="1">
        <f t="array" aca="1" ref="Z18" ca="1">IF(H18="","",_xll.ciqfunctions.udf.CIQAVG($E18,$K$38,Z$12,$V$12))</f>
        <v>#NAME?</v>
      </c>
      <c r="AA18" s="370" t="e" cm="1">
        <f t="array" aca="1" ref="AA18" ca="1">IF(I18="","",_xll.ciqfunctions.udf.CIQAVG($E18,$K$38,AA$12,$V$12))</f>
        <v>#NAME?</v>
      </c>
      <c r="AE18" s="371">
        <v>5</v>
      </c>
      <c r="AF18" s="372" t="s">
        <v>13747</v>
      </c>
      <c r="AG18" s="373" t="s">
        <v>13748</v>
      </c>
      <c r="AH18" s="370" t="s">
        <v>13749</v>
      </c>
      <c r="AI18" s="374">
        <v>44895</v>
      </c>
      <c r="AJ18" s="375" t="s">
        <v>13737</v>
      </c>
      <c r="AK18" s="375" t="s">
        <v>11711</v>
      </c>
      <c r="AL18" s="375">
        <v>116730.53034</v>
      </c>
      <c r="AM18" s="375">
        <v>7936.1365100000003</v>
      </c>
      <c r="AN18" s="375">
        <v>23725.753860000001</v>
      </c>
      <c r="AO18" s="375">
        <v>7936.1365100000003</v>
      </c>
      <c r="AP18" s="375">
        <v>68921.881880000001</v>
      </c>
      <c r="AQ18" s="375">
        <v>0</v>
      </c>
      <c r="AR18" s="375">
        <v>22280.77261</v>
      </c>
      <c r="AS18" s="375">
        <v>2628.8556100000001</v>
      </c>
      <c r="AT18" s="375">
        <v>3427.47361</v>
      </c>
      <c r="AU18" s="375">
        <v>2083.86663</v>
      </c>
      <c r="AW18" s="368">
        <v>116730.53034</v>
      </c>
      <c r="AX18" s="369">
        <v>75.517240000000001</v>
      </c>
      <c r="AY18" s="369">
        <v>72.976259999999996</v>
      </c>
      <c r="AZ18" s="369">
        <v>75.007840000000002</v>
      </c>
      <c r="BA18" s="369">
        <v>88.387529999999998</v>
      </c>
      <c r="BB18" s="370">
        <v>112.69358</v>
      </c>
    </row>
    <row r="19" spans="4:54">
      <c r="D19" s="371">
        <f t="shared" si="2"/>
        <v>6</v>
      </c>
      <c r="E19" s="372" t="str">
        <f>'회사명 입력'!F20</f>
        <v>KOSE:A036420</v>
      </c>
      <c r="F19" s="373" t="e" cm="1">
        <f t="array" aca="1" ref="F19" ca="1">IF($E19="","",_xll.ciqfunctions.udf.CIQ($E19,F$38))</f>
        <v>#NAME?</v>
      </c>
      <c r="G19" s="370" t="e" cm="1">
        <f t="array" aca="1" ref="G19" ca="1">IF($E19="","",_xll.ciqfunctions.udf.CIQ($E19,G$38))</f>
        <v>#NAME?</v>
      </c>
      <c r="H19" s="374">
        <f t="shared" si="0"/>
        <v>44895</v>
      </c>
      <c r="I19" s="375" t="e" cm="1">
        <f t="array" aca="1" ref="I19" ca="1">IF($E19="","",_xll.ciqfunctions.udf.CIQ($E19,I$38))</f>
        <v>#NAME?</v>
      </c>
      <c r="J19" s="375" t="e" cm="1">
        <f t="array" aca="1" ref="J19" ca="1">IF($E19="","",_xll.ciqfunctions.udf.CIQ($E19,J$38))</f>
        <v>#NAME?</v>
      </c>
      <c r="K19" s="375" t="e" cm="1">
        <f t="array" aca="1" ref="K19" ca="1">IF($E19="","",_xll.ciqfunctions.udf.CIQ($E19,K$38,$H19,$J19))</f>
        <v>#NAME?</v>
      </c>
      <c r="L19" s="375" t="e" cm="1">
        <f t="array" aca="1" ref="L19" ca="1">IF($E19="","",_xll.ciqfunctions.udf.CIQ($E19,L$38,L$39,$H19,L$40,L$41,$J19,L$42))</f>
        <v>#NAME?</v>
      </c>
      <c r="M19" s="375" t="e" cm="1">
        <f t="array" aca="1" ref="M19" ca="1">IF($E19="","",_xll.ciqfunctions.udf.CIQ($E19,M$38,M$39,$H19,M$40,M$41,$J19,M$42))</f>
        <v>#NAME?</v>
      </c>
      <c r="N19" s="375" t="e" cm="1">
        <f t="array" aca="1" ref="N19" ca="1">IF($E19="","",_xll.ciqfunctions.udf.CIQ($E19,N$38,N$39,$H19,N$40,N$41,$J19,N$42))</f>
        <v>#NAME?</v>
      </c>
      <c r="O19" s="375" t="e" cm="1">
        <f t="array" aca="1" ref="O19" ca="1">IF($E19="","",_xll.ciqfunctions.udf.CIQ($E19,O$38,O$39,$H19,O$40,O$41,$J19,O$42))</f>
        <v>#NAME?</v>
      </c>
      <c r="P19" s="375" t="e" cm="1">
        <f t="array" aca="1" ref="P19" ca="1">IF($E19="","",_xll.ciqfunctions.udf.CIQ($E19,P$38,P$39,$H19,P$40,P$41,$J19,P$42))</f>
        <v>#NAME?</v>
      </c>
      <c r="Q19" s="375" t="e" cm="1">
        <f t="array" aca="1" ref="Q19" ca="1">IF($E19="","",_xll.ciqfunctions.udf.CIQ($E19,Q$38,Q$39,$H19,Q$40,Q$41,$J19,Q$42))</f>
        <v>#NAME?</v>
      </c>
      <c r="R19" s="375" t="e" cm="1">
        <f t="array" aca="1" ref="R19" ca="1">IF($E19="","",_xll.ciqfunctions.udf.CIQ($E19,R$38,R$39,$H19,R$40,R$41,$J19,R$42))</f>
        <v>#NAME?</v>
      </c>
      <c r="S19" s="375" t="e" cm="1">
        <f t="array" aca="1" ref="S19" ca="1">IF($E19="","",_xll.ciqfunctions.udf.CIQ($E19,S$38,S$39,$H19,S$40,S$41,$J19,S$42))</f>
        <v>#NAME?</v>
      </c>
      <c r="T19" s="375" t="e" cm="1">
        <f t="array" aca="1" ref="T19" ca="1">IF($E19="","",_xll.ciqfunctions.udf.CIQ($E19,T$38,T$39,$H19,T$40,T$41,$J19,T$42))</f>
        <v>#NAME?</v>
      </c>
      <c r="V19" s="368" t="e">
        <f t="shared" ca="1" si="1"/>
        <v>#NAME?</v>
      </c>
      <c r="W19" s="369" t="e" cm="1">
        <f t="array" aca="1" ref="W19" ca="1">IF(E19="","",_xll.ciqfunctions.udf.CIQAVG($E19,$K$38,W$12,$V$12))</f>
        <v>#NAME?</v>
      </c>
      <c r="X19" s="369" t="e" cm="1">
        <f t="array" aca="1" ref="X19" ca="1">IF(F19="","",_xll.ciqfunctions.udf.CIQAVG($E19,$K$38,X$12,$V$12))</f>
        <v>#NAME?</v>
      </c>
      <c r="Y19" s="369" t="e" cm="1">
        <f t="array" aca="1" ref="Y19" ca="1">IF(G19="","",_xll.ciqfunctions.udf.CIQAVG($E19,$K$38,Y$12,$V$12))</f>
        <v>#NAME?</v>
      </c>
      <c r="Z19" s="369" t="e" cm="1">
        <f t="array" aca="1" ref="Z19" ca="1">IF(H19="","",_xll.ciqfunctions.udf.CIQAVG($E19,$K$38,Z$12,$V$12))</f>
        <v>#NAME?</v>
      </c>
      <c r="AA19" s="370" t="e" cm="1">
        <f t="array" aca="1" ref="AA19" ca="1">IF(I19="","",_xll.ciqfunctions.udf.CIQAVG($E19,$K$38,AA$12,$V$12))</f>
        <v>#NAME?</v>
      </c>
      <c r="AE19" s="371">
        <v>6</v>
      </c>
      <c r="AF19" s="372" t="s">
        <v>13750</v>
      </c>
      <c r="AG19" s="373" t="s">
        <v>13751</v>
      </c>
      <c r="AH19" s="370" t="s">
        <v>13752</v>
      </c>
      <c r="AI19" s="374">
        <v>44895</v>
      </c>
      <c r="AJ19" s="375" t="s">
        <v>13737</v>
      </c>
      <c r="AK19" s="375" t="s">
        <v>11711</v>
      </c>
      <c r="AL19" s="375">
        <v>519643.95039999997</v>
      </c>
      <c r="AM19" s="375">
        <v>387428.94454</v>
      </c>
      <c r="AN19" s="375">
        <v>1261509.9117999999</v>
      </c>
      <c r="AO19" s="375">
        <v>416986.78736000002</v>
      </c>
      <c r="AP19" s="375">
        <v>721783.50459000003</v>
      </c>
      <c r="AQ19" s="375">
        <v>520298.6335</v>
      </c>
      <c r="AR19" s="375">
        <v>826368.28699000005</v>
      </c>
      <c r="AS19" s="375">
        <v>-61788.324439999997</v>
      </c>
      <c r="AT19" s="375">
        <v>108800.14556</v>
      </c>
      <c r="AU19" s="375">
        <v>-26439.78759</v>
      </c>
      <c r="AW19" s="368">
        <v>519643.95039999997</v>
      </c>
      <c r="AX19" s="369">
        <v>371.92766999999998</v>
      </c>
      <c r="AY19" s="369">
        <v>412.68414000000001</v>
      </c>
      <c r="AZ19" s="369">
        <v>498.28147000000001</v>
      </c>
      <c r="BA19" s="369">
        <v>628.91094999999996</v>
      </c>
      <c r="BB19" s="370">
        <v>637.40111000000002</v>
      </c>
    </row>
    <row r="20" spans="4:54">
      <c r="D20" s="371">
        <f t="shared" si="2"/>
        <v>7</v>
      </c>
      <c r="E20" s="372" t="str">
        <f>'회사명 입력'!F21</f>
        <v>KOSDAQ:A241840</v>
      </c>
      <c r="F20" s="373" t="e" cm="1">
        <f t="array" aca="1" ref="F20" ca="1">IF($E20="","",_xll.ciqfunctions.udf.CIQ($E20,F$38))</f>
        <v>#NAME?</v>
      </c>
      <c r="G20" s="370" t="e" cm="1">
        <f t="array" aca="1" ref="G20" ca="1">IF($E20="","",_xll.ciqfunctions.udf.CIQ($E20,G$38))</f>
        <v>#NAME?</v>
      </c>
      <c r="H20" s="374">
        <f t="shared" si="0"/>
        <v>44895</v>
      </c>
      <c r="I20" s="375" t="e" cm="1">
        <f t="array" aca="1" ref="I20" ca="1">IF($E20="","",_xll.ciqfunctions.udf.CIQ($E20,I$38))</f>
        <v>#NAME?</v>
      </c>
      <c r="J20" s="375" t="e" cm="1">
        <f t="array" aca="1" ref="J20" ca="1">IF($E20="","",_xll.ciqfunctions.udf.CIQ($E20,J$38))</f>
        <v>#NAME?</v>
      </c>
      <c r="K20" s="375" t="e" cm="1">
        <f t="array" aca="1" ref="K20" ca="1">IF($E20="","",_xll.ciqfunctions.udf.CIQ($E20,K$38,$H20,$J20))</f>
        <v>#NAME?</v>
      </c>
      <c r="L20" s="375" t="e" cm="1">
        <f t="array" aca="1" ref="L20" ca="1">IF($E20="","",_xll.ciqfunctions.udf.CIQ($E20,L$38,L$39,$H20,L$40,L$41,$J20,L$42))</f>
        <v>#NAME?</v>
      </c>
      <c r="M20" s="375" t="e" cm="1">
        <f t="array" aca="1" ref="M20" ca="1">IF($E20="","",_xll.ciqfunctions.udf.CIQ($E20,M$38,M$39,$H20,M$40,M$41,$J20,M$42))</f>
        <v>#NAME?</v>
      </c>
      <c r="N20" s="375" t="e" cm="1">
        <f t="array" aca="1" ref="N20" ca="1">IF($E20="","",_xll.ciqfunctions.udf.CIQ($E20,N$38,N$39,$H20,N$40,N$41,$J20,N$42))</f>
        <v>#NAME?</v>
      </c>
      <c r="O20" s="375" t="e" cm="1">
        <f t="array" aca="1" ref="O20" ca="1">IF($E20="","",_xll.ciqfunctions.udf.CIQ($E20,O$38,O$39,$H20,O$40,O$41,$J20,O$42))</f>
        <v>#NAME?</v>
      </c>
      <c r="P20" s="375" t="e" cm="1">
        <f t="array" aca="1" ref="P20" ca="1">IF($E20="","",_xll.ciqfunctions.udf.CIQ($E20,P$38,P$39,$H20,P$40,P$41,$J20,P$42))</f>
        <v>#NAME?</v>
      </c>
      <c r="Q20" s="375" t="e" cm="1">
        <f t="array" aca="1" ref="Q20" ca="1">IF($E20="","",_xll.ciqfunctions.udf.CIQ($E20,Q$38,Q$39,$H20,Q$40,Q$41,$J20,Q$42))</f>
        <v>#NAME?</v>
      </c>
      <c r="R20" s="375" t="e" cm="1">
        <f t="array" aca="1" ref="R20" ca="1">IF($E20="","",_xll.ciqfunctions.udf.CIQ($E20,R$38,R$39,$H20,R$40,R$41,$J20,R$42))</f>
        <v>#NAME?</v>
      </c>
      <c r="S20" s="375" t="e" cm="1">
        <f t="array" aca="1" ref="S20" ca="1">IF($E20="","",_xll.ciqfunctions.udf.CIQ($E20,S$38,S$39,$H20,S$40,S$41,$J20,S$42))</f>
        <v>#NAME?</v>
      </c>
      <c r="T20" s="375" t="e" cm="1">
        <f t="array" aca="1" ref="T20" ca="1">IF($E20="","",_xll.ciqfunctions.udf.CIQ($E20,T$38,T$39,$H20,T$40,T$41,$J20,T$42))</f>
        <v>#NAME?</v>
      </c>
      <c r="V20" s="368" t="e">
        <f t="shared" ca="1" si="1"/>
        <v>#NAME?</v>
      </c>
      <c r="W20" s="369" t="e" cm="1">
        <f t="array" aca="1" ref="W20" ca="1">IF(E20="","",_xll.ciqfunctions.udf.CIQAVG($E20,$K$38,W$12,$V$12))</f>
        <v>#NAME?</v>
      </c>
      <c r="X20" s="369" t="e" cm="1">
        <f t="array" aca="1" ref="X20" ca="1">IF(F20="","",_xll.ciqfunctions.udf.CIQAVG($E20,$K$38,X$12,$V$12))</f>
        <v>#NAME?</v>
      </c>
      <c r="Y20" s="369" t="e" cm="1">
        <f t="array" aca="1" ref="Y20" ca="1">IF(G20="","",_xll.ciqfunctions.udf.CIQAVG($E20,$K$38,Y$12,$V$12))</f>
        <v>#NAME?</v>
      </c>
      <c r="Z20" s="369" t="e" cm="1">
        <f t="array" aca="1" ref="Z20" ca="1">IF(H20="","",_xll.ciqfunctions.udf.CIQAVG($E20,$K$38,Z$12,$V$12))</f>
        <v>#NAME?</v>
      </c>
      <c r="AA20" s="370" t="e" cm="1">
        <f t="array" aca="1" ref="AA20" ca="1">IF(I20="","",_xll.ciqfunctions.udf.CIQAVG($E20,$K$38,AA$12,$V$12))</f>
        <v>#NAME?</v>
      </c>
      <c r="AE20" s="371">
        <v>7</v>
      </c>
      <c r="AF20" s="372" t="s">
        <v>13753</v>
      </c>
      <c r="AG20" s="373" t="s">
        <v>13754</v>
      </c>
      <c r="AH20" s="370" t="s">
        <v>13755</v>
      </c>
      <c r="AI20" s="374">
        <v>44895</v>
      </c>
      <c r="AJ20" s="375" t="s">
        <v>13737</v>
      </c>
      <c r="AK20" s="375" t="s">
        <v>11711</v>
      </c>
      <c r="AL20" s="375">
        <v>221399.4069</v>
      </c>
      <c r="AM20" s="375">
        <v>37599.016360000001</v>
      </c>
      <c r="AN20" s="375">
        <v>14776.237090000001</v>
      </c>
      <c r="AO20" s="375">
        <v>40769.217360000002</v>
      </c>
      <c r="AP20" s="375">
        <v>61386.642849999997</v>
      </c>
      <c r="AQ20" s="375">
        <v>0</v>
      </c>
      <c r="AR20" s="375">
        <v>78882.592520000006</v>
      </c>
      <c r="AS20" s="375">
        <v>11949.467189999999</v>
      </c>
      <c r="AT20" s="375">
        <v>12439.65589</v>
      </c>
      <c r="AU20" s="375">
        <v>14815.531209999999</v>
      </c>
      <c r="AW20" s="368">
        <v>221399.4069</v>
      </c>
      <c r="AX20" s="369">
        <v>167.12191999999999</v>
      </c>
      <c r="AY20" s="369">
        <v>161.50031000000001</v>
      </c>
      <c r="AZ20" s="369">
        <v>171.87339</v>
      </c>
      <c r="BA20" s="369">
        <v>189.33866</v>
      </c>
      <c r="BB20" s="370">
        <v>229.91557</v>
      </c>
    </row>
    <row r="21" spans="4:54">
      <c r="D21" s="371">
        <f t="shared" si="2"/>
        <v>8</v>
      </c>
      <c r="E21" s="372" t="str">
        <f>'회사명 입력'!F22</f>
        <v>KOSDAQ:A054780</v>
      </c>
      <c r="F21" s="373" t="e" cm="1">
        <f t="array" aca="1" ref="F21" ca="1">IF($E21="","",_xll.ciqfunctions.udf.CIQ($E21,F$38))</f>
        <v>#NAME?</v>
      </c>
      <c r="G21" s="370" t="e" cm="1">
        <f t="array" aca="1" ref="G21" ca="1">IF($E21="","",_xll.ciqfunctions.udf.CIQ($E21,G$38))</f>
        <v>#NAME?</v>
      </c>
      <c r="H21" s="374">
        <f t="shared" si="0"/>
        <v>44895</v>
      </c>
      <c r="I21" s="375" t="e" cm="1">
        <f t="array" aca="1" ref="I21" ca="1">IF($E21="","",_xll.ciqfunctions.udf.CIQ($E21,I$38))</f>
        <v>#NAME?</v>
      </c>
      <c r="J21" s="375" t="e" cm="1">
        <f t="array" aca="1" ref="J21" ca="1">IF($E21="","",_xll.ciqfunctions.udf.CIQ($E21,J$38))</f>
        <v>#NAME?</v>
      </c>
      <c r="K21" s="375" t="e" cm="1">
        <f t="array" aca="1" ref="K21" ca="1">IF($E21="","",_xll.ciqfunctions.udf.CIQ($E21,K$38,$H21,$J21))</f>
        <v>#NAME?</v>
      </c>
      <c r="L21" s="375" t="e" cm="1">
        <f t="array" aca="1" ref="L21" ca="1">IF($E21="","",_xll.ciqfunctions.udf.CIQ($E21,L$38,L$39,$H21,L$40,L$41,$J21,L$42))</f>
        <v>#NAME?</v>
      </c>
      <c r="M21" s="375" t="e" cm="1">
        <f t="array" aca="1" ref="M21" ca="1">IF($E21="","",_xll.ciqfunctions.udf.CIQ($E21,M$38,M$39,$H21,M$40,M$41,$J21,M$42))</f>
        <v>#NAME?</v>
      </c>
      <c r="N21" s="375" t="e" cm="1">
        <f t="array" aca="1" ref="N21" ca="1">IF($E21="","",_xll.ciqfunctions.udf.CIQ($E21,N$38,N$39,$H21,N$40,N$41,$J21,N$42))</f>
        <v>#NAME?</v>
      </c>
      <c r="O21" s="375" t="e" cm="1">
        <f t="array" aca="1" ref="O21" ca="1">IF($E21="","",_xll.ciqfunctions.udf.CIQ($E21,O$38,O$39,$H21,O$40,O$41,$J21,O$42))</f>
        <v>#NAME?</v>
      </c>
      <c r="P21" s="375" t="e" cm="1">
        <f t="array" aca="1" ref="P21" ca="1">IF($E21="","",_xll.ciqfunctions.udf.CIQ($E21,P$38,P$39,$H21,P$40,P$41,$J21,P$42))</f>
        <v>#NAME?</v>
      </c>
      <c r="Q21" s="375" t="e" cm="1">
        <f t="array" aca="1" ref="Q21" ca="1">IF($E21="","",_xll.ciqfunctions.udf.CIQ($E21,Q$38,Q$39,$H21,Q$40,Q$41,$J21,Q$42))</f>
        <v>#NAME?</v>
      </c>
      <c r="R21" s="375" t="e" cm="1">
        <f t="array" aca="1" ref="R21" ca="1">IF($E21="","",_xll.ciqfunctions.udf.CIQ($E21,R$38,R$39,$H21,R$40,R$41,$J21,R$42))</f>
        <v>#NAME?</v>
      </c>
      <c r="S21" s="375" t="e" cm="1">
        <f t="array" aca="1" ref="S21" ca="1">IF($E21="","",_xll.ciqfunctions.udf.CIQ($E21,S$38,S$39,$H21,S$40,S$41,$J21,S$42))</f>
        <v>#NAME?</v>
      </c>
      <c r="T21" s="375" t="e" cm="1">
        <f t="array" aca="1" ref="T21" ca="1">IF($E21="","",_xll.ciqfunctions.udf.CIQ($E21,T$38,T$39,$H21,T$40,T$41,$J21,T$42))</f>
        <v>#NAME?</v>
      </c>
      <c r="V21" s="368" t="e">
        <f t="shared" ca="1" si="1"/>
        <v>#NAME?</v>
      </c>
      <c r="W21" s="369" t="e" cm="1">
        <f t="array" aca="1" ref="W21" ca="1">IF(E21="","",_xll.ciqfunctions.udf.CIQAVG($E21,$K$38,W$12,$V$12))</f>
        <v>#NAME?</v>
      </c>
      <c r="X21" s="369" t="e" cm="1">
        <f t="array" aca="1" ref="X21" ca="1">IF(F21="","",_xll.ciqfunctions.udf.CIQAVG($E21,$K$38,X$12,$V$12))</f>
        <v>#NAME?</v>
      </c>
      <c r="Y21" s="369" t="e" cm="1">
        <f t="array" aca="1" ref="Y21" ca="1">IF(G21="","",_xll.ciqfunctions.udf.CIQAVG($E21,$K$38,Y$12,$V$12))</f>
        <v>#NAME?</v>
      </c>
      <c r="Z21" s="369" t="e" cm="1">
        <f t="array" aca="1" ref="Z21" ca="1">IF(H21="","",_xll.ciqfunctions.udf.CIQAVG($E21,$K$38,Z$12,$V$12))</f>
        <v>#NAME?</v>
      </c>
      <c r="AA21" s="370" t="e" cm="1">
        <f t="array" aca="1" ref="AA21" ca="1">IF(I21="","",_xll.ciqfunctions.udf.CIQAVG($E21,$K$38,AA$12,$V$12))</f>
        <v>#NAME?</v>
      </c>
      <c r="AE21" s="371">
        <v>8</v>
      </c>
      <c r="AF21" s="372" t="s">
        <v>13756</v>
      </c>
      <c r="AG21" s="373" t="s">
        <v>13757</v>
      </c>
      <c r="AH21" s="370" t="s">
        <v>13758</v>
      </c>
      <c r="AI21" s="374">
        <v>44895</v>
      </c>
      <c r="AJ21" s="375" t="s">
        <v>13737</v>
      </c>
      <c r="AK21" s="375" t="s">
        <v>11711</v>
      </c>
      <c r="AL21" s="375">
        <v>166669.93045000001</v>
      </c>
      <c r="AM21" s="375">
        <v>15191.52908</v>
      </c>
      <c r="AN21" s="375">
        <v>9119.0400300000001</v>
      </c>
      <c r="AO21" s="375">
        <v>26686.684300000001</v>
      </c>
      <c r="AP21" s="375">
        <v>67900.444929999998</v>
      </c>
      <c r="AQ21" s="375">
        <v>0</v>
      </c>
      <c r="AR21" s="375">
        <v>57229.606090000001</v>
      </c>
      <c r="AS21" s="375">
        <v>-224.69886</v>
      </c>
      <c r="AT21" s="375">
        <v>944.96813999999995</v>
      </c>
      <c r="AU21" s="375">
        <v>1013.99</v>
      </c>
      <c r="AW21" s="368">
        <v>166669.93045000001</v>
      </c>
      <c r="AX21" s="369">
        <v>100.50597</v>
      </c>
      <c r="AY21" s="369">
        <v>102.54152999999999</v>
      </c>
      <c r="AZ21" s="369">
        <v>114.0425</v>
      </c>
      <c r="BA21" s="369">
        <v>142.18267</v>
      </c>
      <c r="BB21" s="370">
        <v>173.86249000000001</v>
      </c>
    </row>
    <row r="22" spans="4:54">
      <c r="D22" s="371">
        <f t="shared" si="2"/>
        <v>9</v>
      </c>
      <c r="E22" s="372" t="s">
        <v>13759</v>
      </c>
      <c r="F22" s="373" t="e" cm="1">
        <f t="array" aca="1" ref="F22" ca="1">IF($E22="","",_xll.ciqfunctions.udf.CIQ($E22,F$38))</f>
        <v>#NAME?</v>
      </c>
      <c r="G22" s="370" t="e" cm="1">
        <f t="array" aca="1" ref="G22" ca="1">IF($E22="","",_xll.ciqfunctions.udf.CIQ($E22,G$38))</f>
        <v>#NAME?</v>
      </c>
      <c r="H22" s="374">
        <f t="shared" si="0"/>
        <v>44895</v>
      </c>
      <c r="I22" s="375" t="e" cm="1">
        <f t="array" aca="1" ref="I22" ca="1">IF($E22="","",_xll.ciqfunctions.udf.CIQ($E22,I$38))</f>
        <v>#NAME?</v>
      </c>
      <c r="J22" s="375" t="e" cm="1">
        <f t="array" aca="1" ref="J22" ca="1">IF($E22="","",_xll.ciqfunctions.udf.CIQ($E22,J$38))</f>
        <v>#NAME?</v>
      </c>
      <c r="K22" s="375" t="e" cm="1">
        <f t="array" aca="1" ref="K22" ca="1">IF($E22="","",_xll.ciqfunctions.udf.CIQ($E22,K$38,$H22,$J22))</f>
        <v>#NAME?</v>
      </c>
      <c r="L22" s="375" t="e" cm="1">
        <f t="array" aca="1" ref="L22" ca="1">IF($E22="","",_xll.ciqfunctions.udf.CIQ($E22,L$38,L$39,$H22,L$40,L$41,$J22,L$42))</f>
        <v>#NAME?</v>
      </c>
      <c r="M22" s="375" t="e" cm="1">
        <f t="array" aca="1" ref="M22" ca="1">IF($E22="","",_xll.ciqfunctions.udf.CIQ($E22,M$38,M$39,$H22,M$40,M$41,$J22,M$42))</f>
        <v>#NAME?</v>
      </c>
      <c r="N22" s="375" t="e" cm="1">
        <f t="array" aca="1" ref="N22" ca="1">IF($E22="","",_xll.ciqfunctions.udf.CIQ($E22,N$38,N$39,$H22,N$40,N$41,$J22,N$42))</f>
        <v>#NAME?</v>
      </c>
      <c r="O22" s="375" t="e" cm="1">
        <f t="array" aca="1" ref="O22" ca="1">IF($E22="","",_xll.ciqfunctions.udf.CIQ($E22,O$38,O$39,$H22,O$40,O$41,$J22,O$42))</f>
        <v>#NAME?</v>
      </c>
      <c r="P22" s="375" t="e" cm="1">
        <f t="array" aca="1" ref="P22" ca="1">IF($E22="","",_xll.ciqfunctions.udf.CIQ($E22,P$38,P$39,$H22,P$40,P$41,$J22,P$42))</f>
        <v>#NAME?</v>
      </c>
      <c r="Q22" s="375" t="e" cm="1">
        <f t="array" aca="1" ref="Q22" ca="1">IF($E22="","",_xll.ciqfunctions.udf.CIQ($E22,Q$38,Q$39,$H22,Q$40,Q$41,$J22,Q$42))</f>
        <v>#NAME?</v>
      </c>
      <c r="R22" s="375" t="e" cm="1">
        <f t="array" aca="1" ref="R22" ca="1">IF($E22="","",_xll.ciqfunctions.udf.CIQ($E22,R$38,R$39,$H22,R$40,R$41,$J22,R$42))</f>
        <v>#NAME?</v>
      </c>
      <c r="S22" s="375" t="e" cm="1">
        <f t="array" aca="1" ref="S22" ca="1">IF($E22="","",_xll.ciqfunctions.udf.CIQ($E22,S$38,S$39,$H22,S$40,S$41,$J22,S$42))</f>
        <v>#NAME?</v>
      </c>
      <c r="T22" s="375" t="e" cm="1">
        <f t="array" aca="1" ref="T22" ca="1">IF($E22="","",_xll.ciqfunctions.udf.CIQ($E22,T$38,T$39,$H22,T$40,T$41,$J22,T$42))</f>
        <v>#NAME?</v>
      </c>
      <c r="V22" s="368" t="e">
        <f t="shared" ca="1" si="1"/>
        <v>#NAME?</v>
      </c>
      <c r="W22" s="369" t="e" cm="1">
        <f t="array" aca="1" ref="W22" ca="1">IF(E22="","",_xll.ciqfunctions.udf.CIQAVG($E22,$K$38,W$12,$V$12))</f>
        <v>#NAME?</v>
      </c>
      <c r="X22" s="369" t="e" cm="1">
        <f t="array" aca="1" ref="X22" ca="1">IF(F22="","",_xll.ciqfunctions.udf.CIQAVG($E22,$K$38,X$12,$V$12))</f>
        <v>#NAME?</v>
      </c>
      <c r="Y22" s="369" t="e" cm="1">
        <f t="array" aca="1" ref="Y22" ca="1">IF(G22="","",_xll.ciqfunctions.udf.CIQAVG($E22,$K$38,Y$12,$V$12))</f>
        <v>#NAME?</v>
      </c>
      <c r="Z22" s="369" t="e" cm="1">
        <f t="array" aca="1" ref="Z22" ca="1">IF(H22="","",_xll.ciqfunctions.udf.CIQAVG($E22,$K$38,Z$12,$V$12))</f>
        <v>#NAME?</v>
      </c>
      <c r="AA22" s="370" t="e" cm="1">
        <f t="array" aca="1" ref="AA22" ca="1">IF(I22="","",_xll.ciqfunctions.udf.CIQAVG($E22,$K$38,AA$12,$V$12))</f>
        <v>#NAME?</v>
      </c>
      <c r="AE22" s="371">
        <v>9</v>
      </c>
      <c r="AF22" s="372" t="s">
        <v>13759</v>
      </c>
      <c r="AG22" s="373" t="s">
        <v>13760</v>
      </c>
      <c r="AH22" s="370" t="s">
        <v>13760</v>
      </c>
      <c r="AI22" s="374">
        <v>44895</v>
      </c>
      <c r="AJ22" s="375" t="s">
        <v>13761</v>
      </c>
      <c r="AK22" s="375" t="s">
        <v>11735</v>
      </c>
      <c r="AL22" s="375">
        <v>135967.11152999999</v>
      </c>
      <c r="AM22" s="375">
        <v>6113.7330000000002</v>
      </c>
      <c r="AN22" s="375">
        <v>16432.181</v>
      </c>
      <c r="AO22" s="375">
        <v>6113.7330000000002</v>
      </c>
      <c r="AP22" s="375">
        <v>20528.141</v>
      </c>
      <c r="AQ22" s="375">
        <v>0</v>
      </c>
      <c r="AR22" s="375">
        <v>31472.814999999999</v>
      </c>
      <c r="AS22" s="375">
        <v>5714.6970000000001</v>
      </c>
      <c r="AT22" s="375">
        <v>6021.9759999999997</v>
      </c>
      <c r="AU22" s="375">
        <v>5044.0690000000004</v>
      </c>
      <c r="AW22" s="368">
        <v>135967.11152999999</v>
      </c>
      <c r="AX22" s="369">
        <v>126017.30094</v>
      </c>
      <c r="AY22" s="369">
        <v>114412.72308</v>
      </c>
      <c r="AZ22" s="369">
        <v>103037.02307</v>
      </c>
      <c r="BA22" s="369">
        <v>138282.02601</v>
      </c>
      <c r="BB22" s="370">
        <v>189350.07506999999</v>
      </c>
    </row>
    <row r="23" spans="4:54">
      <c r="D23" s="371">
        <f t="shared" si="2"/>
        <v>10</v>
      </c>
      <c r="E23" s="372" t="s">
        <v>13762</v>
      </c>
      <c r="F23" s="373" t="e" cm="1">
        <f t="array" aca="1" ref="F23" ca="1">IF($E23="","",_xll.ciqfunctions.udf.CIQ($E23,F$38))</f>
        <v>#NAME?</v>
      </c>
      <c r="G23" s="370" t="e" cm="1">
        <f t="array" aca="1" ref="G23" ca="1">IF($E23="","",_xll.ciqfunctions.udf.CIQ($E23,G$38))</f>
        <v>#NAME?</v>
      </c>
      <c r="H23" s="374">
        <f t="shared" si="0"/>
        <v>44895</v>
      </c>
      <c r="I23" s="375" t="e" cm="1">
        <f t="array" aca="1" ref="I23" ca="1">IF($E23="","",_xll.ciqfunctions.udf.CIQ($E23,I$38))</f>
        <v>#NAME?</v>
      </c>
      <c r="J23" s="375" t="e" cm="1">
        <f t="array" aca="1" ref="J23" ca="1">IF($E23="","",_xll.ciqfunctions.udf.CIQ($E23,J$38))</f>
        <v>#NAME?</v>
      </c>
      <c r="K23" s="375" t="e" cm="1">
        <f t="array" aca="1" ref="K23" ca="1">IF($E23="","",_xll.ciqfunctions.udf.CIQ($E23,K$38,$H23,$J23))</f>
        <v>#NAME?</v>
      </c>
      <c r="L23" s="375" t="e" cm="1">
        <f t="array" aca="1" ref="L23" ca="1">IF($E23="","",_xll.ciqfunctions.udf.CIQ($E23,L$38,L$39,$H23,L$40,L$41,$J23,L$42))</f>
        <v>#NAME?</v>
      </c>
      <c r="M23" s="375" t="e" cm="1">
        <f t="array" aca="1" ref="M23" ca="1">IF($E23="","",_xll.ciqfunctions.udf.CIQ($E23,M$38,M$39,$H23,M$40,M$41,$J23,M$42))</f>
        <v>#NAME?</v>
      </c>
      <c r="N23" s="375" t="e" cm="1">
        <f t="array" aca="1" ref="N23" ca="1">IF($E23="","",_xll.ciqfunctions.udf.CIQ($E23,N$38,N$39,$H23,N$40,N$41,$J23,N$42))</f>
        <v>#NAME?</v>
      </c>
      <c r="O23" s="375" t="e" cm="1">
        <f t="array" aca="1" ref="O23" ca="1">IF($E23="","",_xll.ciqfunctions.udf.CIQ($E23,O$38,O$39,$H23,O$40,O$41,$J23,O$42))</f>
        <v>#NAME?</v>
      </c>
      <c r="P23" s="375" t="e" cm="1">
        <f t="array" aca="1" ref="P23" ca="1">IF($E23="","",_xll.ciqfunctions.udf.CIQ($E23,P$38,P$39,$H23,P$40,P$41,$J23,P$42))</f>
        <v>#NAME?</v>
      </c>
      <c r="Q23" s="375" t="e" cm="1">
        <f t="array" aca="1" ref="Q23" ca="1">IF($E23="","",_xll.ciqfunctions.udf.CIQ($E23,Q$38,Q$39,$H23,Q$40,Q$41,$J23,Q$42))</f>
        <v>#NAME?</v>
      </c>
      <c r="R23" s="375" t="e" cm="1">
        <f t="array" aca="1" ref="R23" ca="1">IF($E23="","",_xll.ciqfunctions.udf.CIQ($E23,R$38,R$39,$H23,R$40,R$41,$J23,R$42))</f>
        <v>#NAME?</v>
      </c>
      <c r="S23" s="375" t="e" cm="1">
        <f t="array" aca="1" ref="S23" ca="1">IF($E23="","",_xll.ciqfunctions.udf.CIQ($E23,S$38,S$39,$H23,S$40,S$41,$J23,S$42))</f>
        <v>#NAME?</v>
      </c>
      <c r="T23" s="375" t="e" cm="1">
        <f t="array" aca="1" ref="T23" ca="1">IF($E23="","",_xll.ciqfunctions.udf.CIQ($E23,T$38,T$39,$H23,T$40,T$41,$J23,T$42))</f>
        <v>#NAME?</v>
      </c>
      <c r="V23" s="368" t="e">
        <f t="shared" ca="1" si="1"/>
        <v>#NAME?</v>
      </c>
      <c r="W23" s="369" t="e" cm="1">
        <f t="array" aca="1" ref="W23" ca="1">IF(E23="","",_xll.ciqfunctions.udf.CIQAVG($E23,$K$38,W$12,$V$12))</f>
        <v>#NAME?</v>
      </c>
      <c r="X23" s="369" t="e" cm="1">
        <f t="array" aca="1" ref="X23" ca="1">IF(F23="","",_xll.ciqfunctions.udf.CIQAVG($E23,$K$38,X$12,$V$12))</f>
        <v>#NAME?</v>
      </c>
      <c r="Y23" s="369" t="e" cm="1">
        <f t="array" aca="1" ref="Y23" ca="1">IF(G23="","",_xll.ciqfunctions.udf.CIQAVG($E23,$K$38,Y$12,$V$12))</f>
        <v>#NAME?</v>
      </c>
      <c r="Z23" s="369" t="e" cm="1">
        <f t="array" aca="1" ref="Z23" ca="1">IF(H23="","",_xll.ciqfunctions.udf.CIQAVG($E23,$K$38,Z$12,$V$12))</f>
        <v>#NAME?</v>
      </c>
      <c r="AA23" s="370" t="e" cm="1">
        <f t="array" aca="1" ref="AA23" ca="1">IF(I23="","",_xll.ciqfunctions.udf.CIQAVG($E23,$K$38,AA$12,$V$12))</f>
        <v>#NAME?</v>
      </c>
      <c r="AE23" s="371">
        <v>10</v>
      </c>
      <c r="AF23" s="372" t="s">
        <v>13762</v>
      </c>
      <c r="AG23" s="373" t="s">
        <v>13763</v>
      </c>
      <c r="AH23" s="370" t="s">
        <v>13763</v>
      </c>
      <c r="AI23" s="374">
        <v>44895</v>
      </c>
      <c r="AJ23" s="375" t="s">
        <v>13761</v>
      </c>
      <c r="AK23" s="375" t="s">
        <v>11735</v>
      </c>
      <c r="AL23" s="375">
        <v>178474.94787</v>
      </c>
      <c r="AM23" s="375">
        <v>11615</v>
      </c>
      <c r="AN23" s="375">
        <v>52259</v>
      </c>
      <c r="AO23" s="375">
        <v>11615</v>
      </c>
      <c r="AP23" s="375">
        <v>108378</v>
      </c>
      <c r="AQ23" s="375">
        <v>13370</v>
      </c>
      <c r="AR23" s="375">
        <v>82722</v>
      </c>
      <c r="AS23" s="375">
        <v>6832</v>
      </c>
      <c r="AT23" s="375">
        <v>11995</v>
      </c>
      <c r="AU23" s="375">
        <v>3505</v>
      </c>
      <c r="AW23" s="368">
        <v>178474.94787</v>
      </c>
      <c r="AX23" s="369">
        <v>175884.83155999999</v>
      </c>
      <c r="AY23" s="369">
        <v>184046.83914</v>
      </c>
      <c r="AZ23" s="369">
        <v>187386.93312</v>
      </c>
      <c r="BA23" s="369">
        <v>217737.82873000001</v>
      </c>
      <c r="BB23" s="370">
        <v>268451.48768999998</v>
      </c>
    </row>
    <row r="24" spans="4:54">
      <c r="D24" s="371">
        <f t="shared" si="2"/>
        <v>11</v>
      </c>
      <c r="E24" s="372" t="s">
        <v>13764</v>
      </c>
      <c r="F24" s="373" t="e" cm="1">
        <f t="array" aca="1" ref="F24" ca="1">IF($E24="","",_xll.ciqfunctions.udf.CIQ($E24,F$38))</f>
        <v>#NAME?</v>
      </c>
      <c r="G24" s="370" t="e" cm="1">
        <f t="array" aca="1" ref="G24" ca="1">IF($E24="","",_xll.ciqfunctions.udf.CIQ($E24,G$38))</f>
        <v>#NAME?</v>
      </c>
      <c r="H24" s="374">
        <f t="shared" si="0"/>
        <v>44895</v>
      </c>
      <c r="I24" s="375" t="e" cm="1">
        <f t="array" aca="1" ref="I24" ca="1">IF($E24="","",_xll.ciqfunctions.udf.CIQ($E24,I$38))</f>
        <v>#NAME?</v>
      </c>
      <c r="J24" s="375" t="e" cm="1">
        <f t="array" aca="1" ref="J24" ca="1">IF($E24="","",_xll.ciqfunctions.udf.CIQ($E24,J$38))</f>
        <v>#NAME?</v>
      </c>
      <c r="K24" s="375" t="e" cm="1">
        <f t="array" aca="1" ref="K24" ca="1">IF($E24="","",_xll.ciqfunctions.udf.CIQ($E24,K$38,$H24,$J24))</f>
        <v>#NAME?</v>
      </c>
      <c r="L24" s="375" t="e" cm="1">
        <f t="array" aca="1" ref="L24" ca="1">IF($E24="","",_xll.ciqfunctions.udf.CIQ($E24,L$38,L$39,$H24,L$40,L$41,$J24,L$42))</f>
        <v>#NAME?</v>
      </c>
      <c r="M24" s="375" t="e" cm="1">
        <f t="array" aca="1" ref="M24" ca="1">IF($E24="","",_xll.ciqfunctions.udf.CIQ($E24,M$38,M$39,$H24,M$40,M$41,$J24,M$42))</f>
        <v>#NAME?</v>
      </c>
      <c r="N24" s="375" t="e" cm="1">
        <f t="array" aca="1" ref="N24" ca="1">IF($E24="","",_xll.ciqfunctions.udf.CIQ($E24,N$38,N$39,$H24,N$40,N$41,$J24,N$42))</f>
        <v>#NAME?</v>
      </c>
      <c r="O24" s="375" t="e" cm="1">
        <f t="array" aca="1" ref="O24" ca="1">IF($E24="","",_xll.ciqfunctions.udf.CIQ($E24,O$38,O$39,$H24,O$40,O$41,$J24,O$42))</f>
        <v>#NAME?</v>
      </c>
      <c r="P24" s="375" t="e" cm="1">
        <f t="array" aca="1" ref="P24" ca="1">IF($E24="","",_xll.ciqfunctions.udf.CIQ($E24,P$38,P$39,$H24,P$40,P$41,$J24,P$42))</f>
        <v>#NAME?</v>
      </c>
      <c r="Q24" s="375" t="e" cm="1">
        <f t="array" aca="1" ref="Q24" ca="1">IF($E24="","",_xll.ciqfunctions.udf.CIQ($E24,Q$38,Q$39,$H24,Q$40,Q$41,$J24,Q$42))</f>
        <v>#NAME?</v>
      </c>
      <c r="R24" s="375" t="e" cm="1">
        <f t="array" aca="1" ref="R24" ca="1">IF($E24="","",_xll.ciqfunctions.udf.CIQ($E24,R$38,R$39,$H24,R$40,R$41,$J24,R$42))</f>
        <v>#NAME?</v>
      </c>
      <c r="S24" s="375" t="e" cm="1">
        <f t="array" aca="1" ref="S24" ca="1">IF($E24="","",_xll.ciqfunctions.udf.CIQ($E24,S$38,S$39,$H24,S$40,S$41,$J24,S$42))</f>
        <v>#NAME?</v>
      </c>
      <c r="T24" s="375" t="e" cm="1">
        <f t="array" aca="1" ref="T24" ca="1">IF($E24="","",_xll.ciqfunctions.udf.CIQ($E24,T$38,T$39,$H24,T$40,T$41,$J24,T$42))</f>
        <v>#NAME?</v>
      </c>
      <c r="V24" s="368" t="e">
        <f t="shared" ca="1" si="1"/>
        <v>#NAME?</v>
      </c>
      <c r="W24" s="369" t="e" cm="1">
        <f t="array" aca="1" ref="W24" ca="1">IF(E24="","",_xll.ciqfunctions.udf.CIQAVG($E24,$K$38,W$12,$V$12))</f>
        <v>#NAME?</v>
      </c>
      <c r="X24" s="369" t="e" cm="1">
        <f t="array" aca="1" ref="X24" ca="1">IF(F24="","",_xll.ciqfunctions.udf.CIQAVG($E24,$K$38,X$12,$V$12))</f>
        <v>#NAME?</v>
      </c>
      <c r="Y24" s="369" t="e" cm="1">
        <f t="array" aca="1" ref="Y24" ca="1">IF(G24="","",_xll.ciqfunctions.udf.CIQAVG($E24,$K$38,Y$12,$V$12))</f>
        <v>#NAME?</v>
      </c>
      <c r="Z24" s="369" t="e" cm="1">
        <f t="array" aca="1" ref="Z24" ca="1">IF(H24="","",_xll.ciqfunctions.udf.CIQAVG($E24,$K$38,Z$12,$V$12))</f>
        <v>#NAME?</v>
      </c>
      <c r="AA24" s="370" t="e" cm="1">
        <f t="array" aca="1" ref="AA24" ca="1">IF(I24="","",_xll.ciqfunctions.udf.CIQAVG($E24,$K$38,AA$12,$V$12))</f>
        <v>#NAME?</v>
      </c>
      <c r="AE24" s="371">
        <v>11</v>
      </c>
      <c r="AF24" s="372" t="s">
        <v>13764</v>
      </c>
      <c r="AG24" s="373" t="s">
        <v>13765</v>
      </c>
      <c r="AH24" s="370" t="s">
        <v>13766</v>
      </c>
      <c r="AI24" s="374">
        <v>44895</v>
      </c>
      <c r="AJ24" s="375" t="s">
        <v>13767</v>
      </c>
      <c r="AK24" s="375" t="s">
        <v>13768</v>
      </c>
      <c r="AL24" s="375">
        <v>16903.63753</v>
      </c>
      <c r="AM24" s="375">
        <v>3559.8989999999999</v>
      </c>
      <c r="AN24" s="375">
        <v>19572.833999999999</v>
      </c>
      <c r="AO24" s="375">
        <v>5030.3860000000004</v>
      </c>
      <c r="AP24" s="375">
        <v>5450.915</v>
      </c>
      <c r="AQ24" s="375">
        <v>94.561000000000007</v>
      </c>
      <c r="AR24" s="375">
        <v>28793.246999999999</v>
      </c>
      <c r="AS24" s="375">
        <v>-106.64100000000001</v>
      </c>
      <c r="AT24" s="375">
        <v>9330.1915000000008</v>
      </c>
      <c r="AU24" s="375">
        <v>-2187.5909999999999</v>
      </c>
      <c r="AW24" s="368">
        <v>16903.63753</v>
      </c>
      <c r="AX24" s="369">
        <v>2097.3615199999999</v>
      </c>
      <c r="AY24" s="369">
        <v>2199.4391300000002</v>
      </c>
      <c r="AZ24" s="369">
        <v>2803.80078</v>
      </c>
      <c r="BA24" s="369">
        <v>3074.9542000000001</v>
      </c>
      <c r="BB24" s="370">
        <v>7020.5391099999997</v>
      </c>
    </row>
    <row r="25" spans="4:54">
      <c r="D25" s="371">
        <f t="shared" si="2"/>
        <v>12</v>
      </c>
      <c r="E25" s="372" t="s">
        <v>13769</v>
      </c>
      <c r="F25" s="373" t="e" cm="1">
        <f t="array" aca="1" ref="F25" ca="1">IF($E25="","",_xll.ciqfunctions.udf.CIQ($E25,F$38))</f>
        <v>#NAME?</v>
      </c>
      <c r="G25" s="370" t="e" cm="1">
        <f t="array" aca="1" ref="G25" ca="1">IF($E25="","",_xll.ciqfunctions.udf.CIQ($E25,G$38))</f>
        <v>#NAME?</v>
      </c>
      <c r="H25" s="374">
        <f t="shared" si="0"/>
        <v>44895</v>
      </c>
      <c r="I25" s="375" t="e" cm="1">
        <f t="array" aca="1" ref="I25" ca="1">IF($E25="","",_xll.ciqfunctions.udf.CIQ($E25,I$38))</f>
        <v>#NAME?</v>
      </c>
      <c r="J25" s="375" t="e" cm="1">
        <f t="array" aca="1" ref="J25" ca="1">IF($E25="","",_xll.ciqfunctions.udf.CIQ($E25,J$38))</f>
        <v>#NAME?</v>
      </c>
      <c r="K25" s="375" t="e" cm="1">
        <f t="array" aca="1" ref="K25" ca="1">IF($E25="","",_xll.ciqfunctions.udf.CIQ($E25,K$38,$H25,$J25))</f>
        <v>#NAME?</v>
      </c>
      <c r="L25" s="375" t="e" cm="1">
        <f t="array" aca="1" ref="L25" ca="1">IF($E25="","",_xll.ciqfunctions.udf.CIQ($E25,L$38,L$39,$H25,L$40,L$41,$J25,L$42))</f>
        <v>#NAME?</v>
      </c>
      <c r="M25" s="375" t="e" cm="1">
        <f t="array" aca="1" ref="M25" ca="1">IF($E25="","",_xll.ciqfunctions.udf.CIQ($E25,M$38,M$39,$H25,M$40,M$41,$J25,M$42))</f>
        <v>#NAME?</v>
      </c>
      <c r="N25" s="375" t="e" cm="1">
        <f t="array" aca="1" ref="N25" ca="1">IF($E25="","",_xll.ciqfunctions.udf.CIQ($E25,N$38,N$39,$H25,N$40,N$41,$J25,N$42))</f>
        <v>#NAME?</v>
      </c>
      <c r="O25" s="375" t="e" cm="1">
        <f t="array" aca="1" ref="O25" ca="1">IF($E25="","",_xll.ciqfunctions.udf.CIQ($E25,O$38,O$39,$H25,O$40,O$41,$J25,O$42))</f>
        <v>#NAME?</v>
      </c>
      <c r="P25" s="375" t="e" cm="1">
        <f t="array" aca="1" ref="P25" ca="1">IF($E25="","",_xll.ciqfunctions.udf.CIQ($E25,P$38,P$39,$H25,P$40,P$41,$J25,P$42))</f>
        <v>#NAME?</v>
      </c>
      <c r="Q25" s="375" t="e" cm="1">
        <f t="array" aca="1" ref="Q25" ca="1">IF($E25="","",_xll.ciqfunctions.udf.CIQ($E25,Q$38,Q$39,$H25,Q$40,Q$41,$J25,Q$42))</f>
        <v>#NAME?</v>
      </c>
      <c r="R25" s="375" t="e" cm="1">
        <f t="array" aca="1" ref="R25" ca="1">IF($E25="","",_xll.ciqfunctions.udf.CIQ($E25,R$38,R$39,$H25,R$40,R$41,$J25,R$42))</f>
        <v>#NAME?</v>
      </c>
      <c r="S25" s="375" t="e" cm="1">
        <f t="array" aca="1" ref="S25" ca="1">IF($E25="","",_xll.ciqfunctions.udf.CIQ($E25,S$38,S$39,$H25,S$40,S$41,$J25,S$42))</f>
        <v>#NAME?</v>
      </c>
      <c r="T25" s="375" t="e" cm="1">
        <f t="array" aca="1" ref="T25" ca="1">IF($E25="","",_xll.ciqfunctions.udf.CIQ($E25,T$38,T$39,$H25,T$40,T$41,$J25,T$42))</f>
        <v>#NAME?</v>
      </c>
      <c r="V25" s="368" t="e">
        <f t="shared" ca="1" si="1"/>
        <v>#NAME?</v>
      </c>
      <c r="W25" s="369" t="e" cm="1">
        <f t="array" aca="1" ref="W25" ca="1">IF(E25="","",_xll.ciqfunctions.udf.CIQAVG($E25,$K$38,W$12,$V$12))</f>
        <v>#NAME?</v>
      </c>
      <c r="X25" s="369" t="e" cm="1">
        <f t="array" aca="1" ref="X25" ca="1">IF(F25="","",_xll.ciqfunctions.udf.CIQAVG($E25,$K$38,X$12,$V$12))</f>
        <v>#NAME?</v>
      </c>
      <c r="Y25" s="369" t="e" cm="1">
        <f t="array" aca="1" ref="Y25" ca="1">IF(G25="","",_xll.ciqfunctions.udf.CIQAVG($E25,$K$38,Y$12,$V$12))</f>
        <v>#NAME?</v>
      </c>
      <c r="Z25" s="369" t="e" cm="1">
        <f t="array" aca="1" ref="Z25" ca="1">IF(H25="","",_xll.ciqfunctions.udf.CIQAVG($E25,$K$38,Z$12,$V$12))</f>
        <v>#NAME?</v>
      </c>
      <c r="AA25" s="370" t="e" cm="1">
        <f t="array" aca="1" ref="AA25" ca="1">IF(I25="","",_xll.ciqfunctions.udf.CIQAVG($E25,$K$38,AA$12,$V$12))</f>
        <v>#NAME?</v>
      </c>
      <c r="AE25" s="371">
        <v>12</v>
      </c>
      <c r="AF25" s="372" t="s">
        <v>13769</v>
      </c>
      <c r="AG25" s="373" t="s">
        <v>13770</v>
      </c>
      <c r="AH25" s="370" t="s">
        <v>13770</v>
      </c>
      <c r="AI25" s="374">
        <v>44895</v>
      </c>
      <c r="AJ25" s="375" t="s">
        <v>13761</v>
      </c>
      <c r="AK25" s="375" t="s">
        <v>11735</v>
      </c>
      <c r="AL25" s="375">
        <v>8268.4311699999998</v>
      </c>
      <c r="AM25" s="375">
        <v>2018.616</v>
      </c>
      <c r="AN25" s="375">
        <v>701.995</v>
      </c>
      <c r="AO25" s="375">
        <v>2018.616</v>
      </c>
      <c r="AP25" s="375">
        <v>2777.9270000000001</v>
      </c>
      <c r="AQ25" s="375">
        <v>0</v>
      </c>
      <c r="AR25" s="375">
        <v>3124.8069999999998</v>
      </c>
      <c r="AS25" s="375">
        <v>-255.72800000000001</v>
      </c>
      <c r="AT25" s="375">
        <v>-6.8849999999999998</v>
      </c>
      <c r="AU25" s="375">
        <v>-237.12299999999999</v>
      </c>
      <c r="AW25" s="368">
        <v>8268.4311699999998</v>
      </c>
      <c r="AX25" s="369">
        <v>7643.3134300000002</v>
      </c>
      <c r="AY25" s="369">
        <v>8048.9154900000003</v>
      </c>
      <c r="AZ25" s="369">
        <v>9746.5200999999997</v>
      </c>
      <c r="BA25" s="369">
        <v>14647.55428</v>
      </c>
      <c r="BB25" s="370">
        <v>30147.071400000001</v>
      </c>
    </row>
    <row r="26" spans="4:54">
      <c r="D26" s="371">
        <f t="shared" si="2"/>
        <v>13</v>
      </c>
      <c r="E26" s="372" t="str">
        <f>'회사명 입력'!F27</f>
        <v/>
      </c>
      <c r="F26" s="373" t="str" cm="1">
        <f t="array" ref="F26">IF($E26="","",_xll.ciqfunctions.udf.CIQ($E26,F$38))</f>
        <v/>
      </c>
      <c r="G26" s="370" t="str" cm="1">
        <f t="array" ref="G26">IF($E26="","",_xll.ciqfunctions.udf.CIQ($E26,G$38))</f>
        <v/>
      </c>
      <c r="H26" s="374" t="str">
        <f t="shared" si="0"/>
        <v/>
      </c>
      <c r="I26" s="375" t="str" cm="1">
        <f t="array" ref="I26">IF($E26="","",_xll.ciqfunctions.udf.CIQ($E26,I$38))</f>
        <v/>
      </c>
      <c r="J26" s="375" t="str" cm="1">
        <f t="array" ref="J26">IF($E26="","",_xll.ciqfunctions.udf.CIQ($E26,J$38))</f>
        <v/>
      </c>
      <c r="K26" s="375" t="str" cm="1">
        <f t="array" ref="K26">IF($E26="","",_xll.ciqfunctions.udf.CIQ($E26,K$38,$H26,$J26))</f>
        <v/>
      </c>
      <c r="L26" s="375" t="str" cm="1">
        <f t="array" ref="L26">IF($E26="","",_xll.ciqfunctions.udf.CIQ($E26,L$38,L$39,$H26,L$40,L$41,$J26,L$42))</f>
        <v/>
      </c>
      <c r="M26" s="375" t="str" cm="1">
        <f t="array" ref="M26">IF($E26="","",_xll.ciqfunctions.udf.CIQ($E26,M$38,M$39,$H26,M$40,M$41,$J26,M$42))</f>
        <v/>
      </c>
      <c r="N26" s="375" t="str" cm="1">
        <f t="array" ref="N26">IF($E26="","",_xll.ciqfunctions.udf.CIQ($E26,N$38,N$39,$H26,N$40,N$41,$J26,N$42))</f>
        <v/>
      </c>
      <c r="O26" s="375" t="str" cm="1">
        <f t="array" ref="O26">IF($E26="","",_xll.ciqfunctions.udf.CIQ($E26,O$38,O$39,$H26,O$40,O$41,$J26,O$42))</f>
        <v/>
      </c>
      <c r="P26" s="375" t="str" cm="1">
        <f t="array" ref="P26">IF($E26="","",_xll.ciqfunctions.udf.CIQ($E26,P$38,P$39,$H26,P$40,P$41,$J26,P$42))</f>
        <v/>
      </c>
      <c r="Q26" s="375" t="str" cm="1">
        <f t="array" ref="Q26">IF($E26="","",_xll.ciqfunctions.udf.CIQ($E26,Q$38,Q$39,$H26,Q$40,Q$41,$J26,Q$42))</f>
        <v/>
      </c>
      <c r="R26" s="375" t="str" cm="1">
        <f t="array" ref="R26">IF($E26="","",_xll.ciqfunctions.udf.CIQ($E26,R$38,R$39,$H26,R$40,R$41,$J26,R$42))</f>
        <v/>
      </c>
      <c r="S26" s="375" t="str" cm="1">
        <f t="array" ref="S26">IF($E26="","",_xll.ciqfunctions.udf.CIQ($E26,S$38,S$39,$H26,S$40,S$41,$J26,S$42))</f>
        <v/>
      </c>
      <c r="T26" s="375" t="str" cm="1">
        <f t="array" ref="T26">IF($E26="","",_xll.ciqfunctions.udf.CIQ($E26,T$38,T$39,$H26,T$40,T$41,$J26,T$42))</f>
        <v/>
      </c>
      <c r="V26" s="368" t="str">
        <f t="shared" si="1"/>
        <v/>
      </c>
      <c r="W26" s="369" t="str" cm="1">
        <f t="array" ref="W26">IF(E26="","",_xll.ciqfunctions.udf.CIQAVG($E26,$K$38,W$12,$V$12))</f>
        <v/>
      </c>
      <c r="X26" s="369" t="str" cm="1">
        <f t="array" ref="X26">IF(F26="","",_xll.ciqfunctions.udf.CIQAVG($E26,$K$38,X$12,$V$12))</f>
        <v/>
      </c>
      <c r="Y26" s="369" t="str" cm="1">
        <f t="array" ref="Y26">IF(G26="","",_xll.ciqfunctions.udf.CIQAVG($E26,$K$38,Y$12,$V$12))</f>
        <v/>
      </c>
      <c r="Z26" s="369" t="str" cm="1">
        <f t="array" ref="Z26">IF(H26="","",_xll.ciqfunctions.udf.CIQAVG($E26,$K$38,Z$12,$V$12))</f>
        <v/>
      </c>
      <c r="AA26" s="370" t="str" cm="1">
        <f t="array" ref="AA26">IF(I26="","",_xll.ciqfunctions.udf.CIQAVG($E26,$K$38,AA$12,$V$12))</f>
        <v/>
      </c>
      <c r="AE26" s="371">
        <v>13</v>
      </c>
      <c r="AF26" s="372" t="s">
        <v>11685</v>
      </c>
      <c r="AG26" s="373" t="s">
        <v>11685</v>
      </c>
      <c r="AH26" s="370" t="s">
        <v>11685</v>
      </c>
      <c r="AI26" s="374" t="s">
        <v>11685</v>
      </c>
      <c r="AJ26" s="375" t="s">
        <v>11685</v>
      </c>
      <c r="AK26" s="375" t="s">
        <v>11685</v>
      </c>
      <c r="AL26" s="375" t="s">
        <v>11685</v>
      </c>
      <c r="AM26" s="375" t="s">
        <v>11685</v>
      </c>
      <c r="AN26" s="375" t="s">
        <v>11685</v>
      </c>
      <c r="AO26" s="375" t="s">
        <v>11685</v>
      </c>
      <c r="AP26" s="375" t="s">
        <v>11685</v>
      </c>
      <c r="AQ26" s="375" t="s">
        <v>11685</v>
      </c>
      <c r="AR26" s="375" t="s">
        <v>11685</v>
      </c>
      <c r="AS26" s="375" t="s">
        <v>11685</v>
      </c>
      <c r="AT26" s="375" t="s">
        <v>11685</v>
      </c>
      <c r="AU26" s="375" t="s">
        <v>11685</v>
      </c>
      <c r="AW26" s="368" t="s">
        <v>11685</v>
      </c>
      <c r="AX26" s="369" t="s">
        <v>11685</v>
      </c>
      <c r="AY26" s="369" t="s">
        <v>11685</v>
      </c>
      <c r="AZ26" s="369" t="s">
        <v>11685</v>
      </c>
      <c r="BA26" s="369" t="s">
        <v>11685</v>
      </c>
      <c r="BB26" s="370" t="s">
        <v>11685</v>
      </c>
    </row>
    <row r="27" spans="4:54">
      <c r="D27" s="371">
        <f t="shared" si="2"/>
        <v>14</v>
      </c>
      <c r="E27" s="372" t="str">
        <f>'회사명 입력'!F28</f>
        <v/>
      </c>
      <c r="F27" s="373" t="str" cm="1">
        <f t="array" ref="F27">IF($E27="","",_xll.ciqfunctions.udf.CIQ($E27,F$38))</f>
        <v/>
      </c>
      <c r="G27" s="370" t="str" cm="1">
        <f t="array" ref="G27">IF($E27="","",_xll.ciqfunctions.udf.CIQ($E27,G$38))</f>
        <v/>
      </c>
      <c r="H27" s="374" t="str">
        <f t="shared" si="0"/>
        <v/>
      </c>
      <c r="I27" s="375" t="str" cm="1">
        <f t="array" ref="I27">IF($E27="","",_xll.ciqfunctions.udf.CIQ($E27,I$38))</f>
        <v/>
      </c>
      <c r="J27" s="375" t="str" cm="1">
        <f t="array" ref="J27">IF($E27="","",_xll.ciqfunctions.udf.CIQ($E27,J$38))</f>
        <v/>
      </c>
      <c r="K27" s="375" t="str" cm="1">
        <f t="array" ref="K27">IF($E27="","",_xll.ciqfunctions.udf.CIQ($E27,K$38,$H27,$J27))</f>
        <v/>
      </c>
      <c r="L27" s="375" t="str" cm="1">
        <f t="array" ref="L27">IF($E27="","",_xll.ciqfunctions.udf.CIQ($E27,L$38,L$39,$H27,L$40,L$41,$J27,L$42))</f>
        <v/>
      </c>
      <c r="M27" s="375" t="str" cm="1">
        <f t="array" ref="M27">IF($E27="","",_xll.ciqfunctions.udf.CIQ($E27,M$38,M$39,$H27,M$40,M$41,$J27,M$42))</f>
        <v/>
      </c>
      <c r="N27" s="375" t="str" cm="1">
        <f t="array" ref="N27">IF($E27="","",_xll.ciqfunctions.udf.CIQ($E27,N$38,N$39,$H27,N$40,N$41,$J27,N$42))</f>
        <v/>
      </c>
      <c r="O27" s="375" t="str" cm="1">
        <f t="array" ref="O27">IF($E27="","",_xll.ciqfunctions.udf.CIQ($E27,O$38,O$39,$H27,O$40,O$41,$J27,O$42))</f>
        <v/>
      </c>
      <c r="P27" s="375" t="str" cm="1">
        <f t="array" ref="P27">IF($E27="","",_xll.ciqfunctions.udf.CIQ($E27,P$38,P$39,$H27,P$40,P$41,$J27,P$42))</f>
        <v/>
      </c>
      <c r="Q27" s="375" t="str" cm="1">
        <f t="array" ref="Q27">IF($E27="","",_xll.ciqfunctions.udf.CIQ($E27,Q$38,Q$39,$H27,Q$40,Q$41,$J27,Q$42))</f>
        <v/>
      </c>
      <c r="R27" s="375" t="str" cm="1">
        <f t="array" ref="R27">IF($E27="","",_xll.ciqfunctions.udf.CIQ($E27,R$38,R$39,$H27,R$40,R$41,$J27,R$42))</f>
        <v/>
      </c>
      <c r="S27" s="375" t="str" cm="1">
        <f t="array" ref="S27">IF($E27="","",_xll.ciqfunctions.udf.CIQ($E27,S$38,S$39,$H27,S$40,S$41,$J27,S$42))</f>
        <v/>
      </c>
      <c r="T27" s="375" t="str" cm="1">
        <f t="array" ref="T27">IF($E27="","",_xll.ciqfunctions.udf.CIQ($E27,T$38,T$39,$H27,T$40,T$41,$J27,T$42))</f>
        <v/>
      </c>
      <c r="V27" s="368" t="str">
        <f t="shared" si="1"/>
        <v/>
      </c>
      <c r="W27" s="369" t="str" cm="1">
        <f t="array" ref="W27">IF(E27="","",_xll.ciqfunctions.udf.CIQAVG($E27,$K$38,W$12,$V$12))</f>
        <v/>
      </c>
      <c r="X27" s="369" t="str" cm="1">
        <f t="array" ref="X27">IF(F27="","",_xll.ciqfunctions.udf.CIQAVG($E27,$K$38,X$12,$V$12))</f>
        <v/>
      </c>
      <c r="Y27" s="369" t="str" cm="1">
        <f t="array" ref="Y27">IF(G27="","",_xll.ciqfunctions.udf.CIQAVG($E27,$K$38,Y$12,$V$12))</f>
        <v/>
      </c>
      <c r="Z27" s="369" t="str" cm="1">
        <f t="array" ref="Z27">IF(H27="","",_xll.ciqfunctions.udf.CIQAVG($E27,$K$38,Z$12,$V$12))</f>
        <v/>
      </c>
      <c r="AA27" s="370" t="str" cm="1">
        <f t="array" ref="AA27">IF(I27="","",_xll.ciqfunctions.udf.CIQAVG($E27,$K$38,AA$12,$V$12))</f>
        <v/>
      </c>
      <c r="AE27" s="371">
        <v>14</v>
      </c>
      <c r="AF27" s="372" t="s">
        <v>11685</v>
      </c>
      <c r="AG27" s="373" t="s">
        <v>11685</v>
      </c>
      <c r="AH27" s="370" t="s">
        <v>11685</v>
      </c>
      <c r="AI27" s="374" t="s">
        <v>11685</v>
      </c>
      <c r="AJ27" s="375" t="s">
        <v>11685</v>
      </c>
      <c r="AK27" s="375" t="s">
        <v>11685</v>
      </c>
      <c r="AL27" s="375" t="s">
        <v>11685</v>
      </c>
      <c r="AM27" s="375" t="s">
        <v>11685</v>
      </c>
      <c r="AN27" s="375" t="s">
        <v>11685</v>
      </c>
      <c r="AO27" s="375" t="s">
        <v>11685</v>
      </c>
      <c r="AP27" s="375" t="s">
        <v>11685</v>
      </c>
      <c r="AQ27" s="375" t="s">
        <v>11685</v>
      </c>
      <c r="AR27" s="375" t="s">
        <v>11685</v>
      </c>
      <c r="AS27" s="375" t="s">
        <v>11685</v>
      </c>
      <c r="AT27" s="375" t="s">
        <v>11685</v>
      </c>
      <c r="AU27" s="375" t="s">
        <v>11685</v>
      </c>
      <c r="AW27" s="368" t="s">
        <v>11685</v>
      </c>
      <c r="AX27" s="369" t="s">
        <v>11685</v>
      </c>
      <c r="AY27" s="369" t="s">
        <v>11685</v>
      </c>
      <c r="AZ27" s="369" t="s">
        <v>11685</v>
      </c>
      <c r="BA27" s="369" t="s">
        <v>11685</v>
      </c>
      <c r="BB27" s="370" t="s">
        <v>11685</v>
      </c>
    </row>
    <row r="28" spans="4:54">
      <c r="D28" s="371">
        <f t="shared" si="2"/>
        <v>15</v>
      </c>
      <c r="E28" s="372" t="str">
        <f>'회사명 입력'!F29</f>
        <v/>
      </c>
      <c r="F28" s="373" t="str" cm="1">
        <f t="array" ref="F28">IF($E28="","",_xll.ciqfunctions.udf.CIQ($E28,F$38))</f>
        <v/>
      </c>
      <c r="G28" s="370" t="str" cm="1">
        <f t="array" ref="G28">IF($E28="","",_xll.ciqfunctions.udf.CIQ($E28,G$38))</f>
        <v/>
      </c>
      <c r="H28" s="374" t="str">
        <f t="shared" si="0"/>
        <v/>
      </c>
      <c r="I28" s="375" t="str" cm="1">
        <f t="array" ref="I28">IF($E28="","",_xll.ciqfunctions.udf.CIQ($E28,I$38))</f>
        <v/>
      </c>
      <c r="J28" s="375" t="str" cm="1">
        <f t="array" ref="J28">IF($E28="","",_xll.ciqfunctions.udf.CIQ($E28,J$38))</f>
        <v/>
      </c>
      <c r="K28" s="375" t="str" cm="1">
        <f t="array" ref="K28">IF($E28="","",_xll.ciqfunctions.udf.CIQ($E28,K$38,$H28,$J28))</f>
        <v/>
      </c>
      <c r="L28" s="375" t="str" cm="1">
        <f t="array" ref="L28">IF($E28="","",_xll.ciqfunctions.udf.CIQ($E28,L$38,L$39,$H28,L$40,L$41,$J28,L$42))</f>
        <v/>
      </c>
      <c r="M28" s="375" t="str" cm="1">
        <f t="array" ref="M28">IF($E28="","",_xll.ciqfunctions.udf.CIQ($E28,M$38,M$39,$H28,M$40,M$41,$J28,M$42))</f>
        <v/>
      </c>
      <c r="N28" s="375" t="str" cm="1">
        <f t="array" ref="N28">IF($E28="","",_xll.ciqfunctions.udf.CIQ($E28,N$38,N$39,$H28,N$40,N$41,$J28,N$42))</f>
        <v/>
      </c>
      <c r="O28" s="375" t="str" cm="1">
        <f t="array" ref="O28">IF($E28="","",_xll.ciqfunctions.udf.CIQ($E28,O$38,O$39,$H28,O$40,O$41,$J28,O$42))</f>
        <v/>
      </c>
      <c r="P28" s="375" t="str" cm="1">
        <f t="array" ref="P28">IF($E28="","",_xll.ciqfunctions.udf.CIQ($E28,P$38,P$39,$H28,P$40,P$41,$J28,P$42))</f>
        <v/>
      </c>
      <c r="Q28" s="375" t="str" cm="1">
        <f t="array" ref="Q28">IF($E28="","",_xll.ciqfunctions.udf.CIQ($E28,Q$38,Q$39,$H28,Q$40,Q$41,$J28,Q$42))</f>
        <v/>
      </c>
      <c r="R28" s="375" t="str" cm="1">
        <f t="array" ref="R28">IF($E28="","",_xll.ciqfunctions.udf.CIQ($E28,R$38,R$39,$H28,R$40,R$41,$J28,R$42))</f>
        <v/>
      </c>
      <c r="S28" s="375" t="str" cm="1">
        <f t="array" ref="S28">IF($E28="","",_xll.ciqfunctions.udf.CIQ($E28,S$38,S$39,$H28,S$40,S$41,$J28,S$42))</f>
        <v/>
      </c>
      <c r="T28" s="375" t="str" cm="1">
        <f t="array" ref="T28">IF($E28="","",_xll.ciqfunctions.udf.CIQ($E28,T$38,T$39,$H28,T$40,T$41,$J28,T$42))</f>
        <v/>
      </c>
      <c r="V28" s="368" t="str">
        <f t="shared" si="1"/>
        <v/>
      </c>
      <c r="W28" s="369" t="str" cm="1">
        <f t="array" ref="W28">IF(E28="","",_xll.ciqfunctions.udf.CIQAVG($E28,$K$38,W$12,$V$12))</f>
        <v/>
      </c>
      <c r="X28" s="369" t="str" cm="1">
        <f t="array" ref="X28">IF(F28="","",_xll.ciqfunctions.udf.CIQAVG($E28,$K$38,X$12,$V$12))</f>
        <v/>
      </c>
      <c r="Y28" s="369" t="str" cm="1">
        <f t="array" ref="Y28">IF(G28="","",_xll.ciqfunctions.udf.CIQAVG($E28,$K$38,Y$12,$V$12))</f>
        <v/>
      </c>
      <c r="Z28" s="369" t="str" cm="1">
        <f t="array" ref="Z28">IF(H28="","",_xll.ciqfunctions.udf.CIQAVG($E28,$K$38,Z$12,$V$12))</f>
        <v/>
      </c>
      <c r="AA28" s="370" t="str" cm="1">
        <f t="array" ref="AA28">IF(I28="","",_xll.ciqfunctions.udf.CIQAVG($E28,$K$38,AA$12,$V$12))</f>
        <v/>
      </c>
      <c r="AE28" s="371">
        <v>15</v>
      </c>
      <c r="AF28" s="372" t="s">
        <v>11685</v>
      </c>
      <c r="AG28" s="373" t="s">
        <v>11685</v>
      </c>
      <c r="AH28" s="370" t="s">
        <v>11685</v>
      </c>
      <c r="AI28" s="374" t="s">
        <v>11685</v>
      </c>
      <c r="AJ28" s="375" t="s">
        <v>11685</v>
      </c>
      <c r="AK28" s="375" t="s">
        <v>11685</v>
      </c>
      <c r="AL28" s="375" t="s">
        <v>11685</v>
      </c>
      <c r="AM28" s="375" t="s">
        <v>11685</v>
      </c>
      <c r="AN28" s="375" t="s">
        <v>11685</v>
      </c>
      <c r="AO28" s="375" t="s">
        <v>11685</v>
      </c>
      <c r="AP28" s="375" t="s">
        <v>11685</v>
      </c>
      <c r="AQ28" s="375" t="s">
        <v>11685</v>
      </c>
      <c r="AR28" s="375" t="s">
        <v>11685</v>
      </c>
      <c r="AS28" s="375" t="s">
        <v>11685</v>
      </c>
      <c r="AT28" s="375" t="s">
        <v>11685</v>
      </c>
      <c r="AU28" s="375" t="s">
        <v>11685</v>
      </c>
      <c r="AW28" s="368" t="s">
        <v>11685</v>
      </c>
      <c r="AX28" s="369" t="s">
        <v>11685</v>
      </c>
      <c r="AY28" s="369" t="s">
        <v>11685</v>
      </c>
      <c r="AZ28" s="369" t="s">
        <v>11685</v>
      </c>
      <c r="BA28" s="369" t="s">
        <v>11685</v>
      </c>
      <c r="BB28" s="370" t="s">
        <v>11685</v>
      </c>
    </row>
    <row r="29" spans="4:54">
      <c r="D29" s="371">
        <f t="shared" si="2"/>
        <v>16</v>
      </c>
      <c r="E29" s="372" t="str">
        <f>'회사명 입력'!F30</f>
        <v/>
      </c>
      <c r="F29" s="373" t="str" cm="1">
        <f t="array" ref="F29">IF($E29="","",_xll.ciqfunctions.udf.CIQ($E29,F$38))</f>
        <v/>
      </c>
      <c r="G29" s="370" t="str" cm="1">
        <f t="array" ref="G29">IF($E29="","",_xll.ciqfunctions.udf.CIQ($E29,G$38))</f>
        <v/>
      </c>
      <c r="H29" s="374" t="str">
        <f t="shared" si="0"/>
        <v/>
      </c>
      <c r="I29" s="375" t="str" cm="1">
        <f t="array" ref="I29">IF($E29="","",_xll.ciqfunctions.udf.CIQ($E29,I$38))</f>
        <v/>
      </c>
      <c r="J29" s="375" t="str" cm="1">
        <f t="array" ref="J29">IF($E29="","",_xll.ciqfunctions.udf.CIQ($E29,J$38))</f>
        <v/>
      </c>
      <c r="K29" s="375" t="str" cm="1">
        <f t="array" ref="K29">IF($E29="","",_xll.ciqfunctions.udf.CIQ($E29,K$38,$H29,$J29))</f>
        <v/>
      </c>
      <c r="L29" s="375" t="str" cm="1">
        <f t="array" ref="L29">IF($E29="","",_xll.ciqfunctions.udf.CIQ($E29,L$38,L$39,$H29,L$40,L$41,$J29,L$42))</f>
        <v/>
      </c>
      <c r="M29" s="375" t="str" cm="1">
        <f t="array" ref="M29">IF($E29="","",_xll.ciqfunctions.udf.CIQ($E29,M$38,M$39,$H29,M$40,M$41,$J29,M$42))</f>
        <v/>
      </c>
      <c r="N29" s="375" t="str" cm="1">
        <f t="array" ref="N29">IF($E29="","",_xll.ciqfunctions.udf.CIQ($E29,N$38,N$39,$H29,N$40,N$41,$J29,N$42))</f>
        <v/>
      </c>
      <c r="O29" s="375" t="str" cm="1">
        <f t="array" ref="O29">IF($E29="","",_xll.ciqfunctions.udf.CIQ($E29,O$38,O$39,$H29,O$40,O$41,$J29,O$42))</f>
        <v/>
      </c>
      <c r="P29" s="375" t="str" cm="1">
        <f t="array" ref="P29">IF($E29="","",_xll.ciqfunctions.udf.CIQ($E29,P$38,P$39,$H29,P$40,P$41,$J29,P$42))</f>
        <v/>
      </c>
      <c r="Q29" s="375" t="str" cm="1">
        <f t="array" ref="Q29">IF($E29="","",_xll.ciqfunctions.udf.CIQ($E29,Q$38,Q$39,$H29,Q$40,Q$41,$J29,Q$42))</f>
        <v/>
      </c>
      <c r="R29" s="375" t="str" cm="1">
        <f t="array" ref="R29">IF($E29="","",_xll.ciqfunctions.udf.CIQ($E29,R$38,R$39,$H29,R$40,R$41,$J29,R$42))</f>
        <v/>
      </c>
      <c r="S29" s="375" t="str" cm="1">
        <f t="array" ref="S29">IF($E29="","",_xll.ciqfunctions.udf.CIQ($E29,S$38,S$39,$H29,S$40,S$41,$J29,S$42))</f>
        <v/>
      </c>
      <c r="T29" s="375" t="str" cm="1">
        <f t="array" ref="T29">IF($E29="","",_xll.ciqfunctions.udf.CIQ($E29,T$38,T$39,$H29,T$40,T$41,$J29,T$42))</f>
        <v/>
      </c>
      <c r="V29" s="368" t="str">
        <f t="shared" si="1"/>
        <v/>
      </c>
      <c r="W29" s="369" t="str" cm="1">
        <f t="array" ref="W29">IF(E29="","",_xll.ciqfunctions.udf.CIQAVG($E29,$K$38,W$12,$V$12))</f>
        <v/>
      </c>
      <c r="X29" s="369" t="str" cm="1">
        <f t="array" ref="X29">IF(F29="","",_xll.ciqfunctions.udf.CIQAVG($E29,$K$38,X$12,$V$12))</f>
        <v/>
      </c>
      <c r="Y29" s="369" t="str" cm="1">
        <f t="array" ref="Y29">IF(G29="","",_xll.ciqfunctions.udf.CIQAVG($E29,$K$38,Y$12,$V$12))</f>
        <v/>
      </c>
      <c r="Z29" s="369" t="str" cm="1">
        <f t="array" ref="Z29">IF(H29="","",_xll.ciqfunctions.udf.CIQAVG($E29,$K$38,Z$12,$V$12))</f>
        <v/>
      </c>
      <c r="AA29" s="370" t="str" cm="1">
        <f t="array" ref="AA29">IF(I29="","",_xll.ciqfunctions.udf.CIQAVG($E29,$K$38,AA$12,$V$12))</f>
        <v/>
      </c>
      <c r="AE29" s="371">
        <v>16</v>
      </c>
      <c r="AF29" s="372" t="s">
        <v>11685</v>
      </c>
      <c r="AG29" s="373" t="s">
        <v>11685</v>
      </c>
      <c r="AH29" s="370" t="s">
        <v>11685</v>
      </c>
      <c r="AI29" s="374" t="s">
        <v>11685</v>
      </c>
      <c r="AJ29" s="375" t="s">
        <v>11685</v>
      </c>
      <c r="AK29" s="375" t="s">
        <v>11685</v>
      </c>
      <c r="AL29" s="375" t="s">
        <v>11685</v>
      </c>
      <c r="AM29" s="375" t="s">
        <v>11685</v>
      </c>
      <c r="AN29" s="375" t="s">
        <v>11685</v>
      </c>
      <c r="AO29" s="375" t="s">
        <v>11685</v>
      </c>
      <c r="AP29" s="375" t="s">
        <v>11685</v>
      </c>
      <c r="AQ29" s="375" t="s">
        <v>11685</v>
      </c>
      <c r="AR29" s="375" t="s">
        <v>11685</v>
      </c>
      <c r="AS29" s="375" t="s">
        <v>11685</v>
      </c>
      <c r="AT29" s="375" t="s">
        <v>11685</v>
      </c>
      <c r="AU29" s="375" t="s">
        <v>11685</v>
      </c>
      <c r="AW29" s="368" t="s">
        <v>11685</v>
      </c>
      <c r="AX29" s="369" t="s">
        <v>11685</v>
      </c>
      <c r="AY29" s="369" t="s">
        <v>11685</v>
      </c>
      <c r="AZ29" s="369" t="s">
        <v>11685</v>
      </c>
      <c r="BA29" s="369" t="s">
        <v>11685</v>
      </c>
      <c r="BB29" s="370" t="s">
        <v>11685</v>
      </c>
    </row>
    <row r="30" spans="4:54">
      <c r="D30" s="371">
        <f t="shared" si="2"/>
        <v>17</v>
      </c>
      <c r="E30" s="372" t="str">
        <f>'회사명 입력'!F31</f>
        <v/>
      </c>
      <c r="F30" s="373" t="str" cm="1">
        <f t="array" ref="F30">IF($E30="","",_xll.ciqfunctions.udf.CIQ($E30,F$38))</f>
        <v/>
      </c>
      <c r="G30" s="370" t="str" cm="1">
        <f t="array" ref="G30">IF($E30="","",_xll.ciqfunctions.udf.CIQ($E30,G$38))</f>
        <v/>
      </c>
      <c r="H30" s="374" t="str">
        <f t="shared" si="0"/>
        <v/>
      </c>
      <c r="I30" s="375" t="str" cm="1">
        <f t="array" ref="I30">IF($E30="","",_xll.ciqfunctions.udf.CIQ($E30,I$38))</f>
        <v/>
      </c>
      <c r="J30" s="375" t="str" cm="1">
        <f t="array" ref="J30">IF($E30="","",_xll.ciqfunctions.udf.CIQ($E30,J$38))</f>
        <v/>
      </c>
      <c r="K30" s="375" t="str" cm="1">
        <f t="array" ref="K30">IF($E30="","",_xll.ciqfunctions.udf.CIQ($E30,K$38,$H30,$J30))</f>
        <v/>
      </c>
      <c r="L30" s="375" t="str" cm="1">
        <f t="array" ref="L30">IF($E30="","",_xll.ciqfunctions.udf.CIQ($E30,L$38,L$39,$H30,L$40,L$41,$J30,L$42))</f>
        <v/>
      </c>
      <c r="M30" s="375" t="str" cm="1">
        <f t="array" ref="M30">IF($E30="","",_xll.ciqfunctions.udf.CIQ($E30,M$38,M$39,$H30,M$40,M$41,$J30,M$42))</f>
        <v/>
      </c>
      <c r="N30" s="375" t="str" cm="1">
        <f t="array" ref="N30">IF($E30="","",_xll.ciqfunctions.udf.CIQ($E30,N$38,N$39,$H30,N$40,N$41,$J30,N$42))</f>
        <v/>
      </c>
      <c r="O30" s="375" t="str" cm="1">
        <f t="array" ref="O30">IF($E30="","",_xll.ciqfunctions.udf.CIQ($E30,O$38,O$39,$H30,O$40,O$41,$J30,O$42))</f>
        <v/>
      </c>
      <c r="P30" s="375" t="str" cm="1">
        <f t="array" ref="P30">IF($E30="","",_xll.ciqfunctions.udf.CIQ($E30,P$38,P$39,$H30,P$40,P$41,$J30,P$42))</f>
        <v/>
      </c>
      <c r="Q30" s="375" t="str" cm="1">
        <f t="array" ref="Q30">IF($E30="","",_xll.ciqfunctions.udf.CIQ($E30,Q$38,Q$39,$H30,Q$40,Q$41,$J30,Q$42))</f>
        <v/>
      </c>
      <c r="R30" s="375" t="str" cm="1">
        <f t="array" ref="R30">IF($E30="","",_xll.ciqfunctions.udf.CIQ($E30,R$38,R$39,$H30,R$40,R$41,$J30,R$42))</f>
        <v/>
      </c>
      <c r="S30" s="375" t="str" cm="1">
        <f t="array" ref="S30">IF($E30="","",_xll.ciqfunctions.udf.CIQ($E30,S$38,S$39,$H30,S$40,S$41,$J30,S$42))</f>
        <v/>
      </c>
      <c r="T30" s="375" t="str" cm="1">
        <f t="array" ref="T30">IF($E30="","",_xll.ciqfunctions.udf.CIQ($E30,T$38,T$39,$H30,T$40,T$41,$J30,T$42))</f>
        <v/>
      </c>
      <c r="V30" s="368" t="str">
        <f t="shared" si="1"/>
        <v/>
      </c>
      <c r="W30" s="369" t="str" cm="1">
        <f t="array" ref="W30">IF(E30="","",_xll.ciqfunctions.udf.CIQAVG($E30,$K$38,W$12,$V$12))</f>
        <v/>
      </c>
      <c r="X30" s="369" t="str" cm="1">
        <f t="array" ref="X30">IF(F30="","",_xll.ciqfunctions.udf.CIQAVG($E30,$K$38,X$12,$V$12))</f>
        <v/>
      </c>
      <c r="Y30" s="369" t="str" cm="1">
        <f t="array" ref="Y30">IF(G30="","",_xll.ciqfunctions.udf.CIQAVG($E30,$K$38,Y$12,$V$12))</f>
        <v/>
      </c>
      <c r="Z30" s="369" t="str" cm="1">
        <f t="array" ref="Z30">IF(H30="","",_xll.ciqfunctions.udf.CIQAVG($E30,$K$38,Z$12,$V$12))</f>
        <v/>
      </c>
      <c r="AA30" s="370" t="str" cm="1">
        <f t="array" ref="AA30">IF(I30="","",_xll.ciqfunctions.udf.CIQAVG($E30,$K$38,AA$12,$V$12))</f>
        <v/>
      </c>
      <c r="AE30" s="371">
        <v>17</v>
      </c>
      <c r="AF30" s="372" t="s">
        <v>11685</v>
      </c>
      <c r="AG30" s="373" t="s">
        <v>11685</v>
      </c>
      <c r="AH30" s="370" t="s">
        <v>11685</v>
      </c>
      <c r="AI30" s="374" t="s">
        <v>11685</v>
      </c>
      <c r="AJ30" s="375" t="s">
        <v>11685</v>
      </c>
      <c r="AK30" s="375" t="s">
        <v>11685</v>
      </c>
      <c r="AL30" s="375" t="s">
        <v>11685</v>
      </c>
      <c r="AM30" s="375" t="s">
        <v>11685</v>
      </c>
      <c r="AN30" s="375" t="s">
        <v>11685</v>
      </c>
      <c r="AO30" s="375" t="s">
        <v>11685</v>
      </c>
      <c r="AP30" s="375" t="s">
        <v>11685</v>
      </c>
      <c r="AQ30" s="375" t="s">
        <v>11685</v>
      </c>
      <c r="AR30" s="375" t="s">
        <v>11685</v>
      </c>
      <c r="AS30" s="375" t="s">
        <v>11685</v>
      </c>
      <c r="AT30" s="375" t="s">
        <v>11685</v>
      </c>
      <c r="AU30" s="375" t="s">
        <v>11685</v>
      </c>
      <c r="AW30" s="368" t="s">
        <v>11685</v>
      </c>
      <c r="AX30" s="369" t="s">
        <v>11685</v>
      </c>
      <c r="AY30" s="369" t="s">
        <v>11685</v>
      </c>
      <c r="AZ30" s="369" t="s">
        <v>11685</v>
      </c>
      <c r="BA30" s="369" t="s">
        <v>11685</v>
      </c>
      <c r="BB30" s="370" t="s">
        <v>11685</v>
      </c>
    </row>
    <row r="31" spans="4:54">
      <c r="D31" s="371">
        <f t="shared" si="2"/>
        <v>18</v>
      </c>
      <c r="E31" s="372" t="str">
        <f>'회사명 입력'!F32</f>
        <v/>
      </c>
      <c r="F31" s="373" t="str" cm="1">
        <f t="array" ref="F31">IF($E31="","",_xll.ciqfunctions.udf.CIQ($E31,F$38))</f>
        <v/>
      </c>
      <c r="G31" s="370" t="str" cm="1">
        <f t="array" ref="G31">IF($E31="","",_xll.ciqfunctions.udf.CIQ($E31,G$38))</f>
        <v/>
      </c>
      <c r="H31" s="374" t="str">
        <f t="shared" si="0"/>
        <v/>
      </c>
      <c r="I31" s="375" t="str" cm="1">
        <f t="array" ref="I31">IF($E31="","",_xll.ciqfunctions.udf.CIQ($E31,I$38))</f>
        <v/>
      </c>
      <c r="J31" s="375" t="str" cm="1">
        <f t="array" ref="J31">IF($E31="","",_xll.ciqfunctions.udf.CIQ($E31,J$38))</f>
        <v/>
      </c>
      <c r="K31" s="375" t="str" cm="1">
        <f t="array" ref="K31">IF($E31="","",_xll.ciqfunctions.udf.CIQ($E31,K$38,$H31,$J31))</f>
        <v/>
      </c>
      <c r="L31" s="375" t="str" cm="1">
        <f t="array" ref="L31">IF($E31="","",_xll.ciqfunctions.udf.CIQ($E31,L$38,L$39,$H31,L$40,L$41,$J31,L$42))</f>
        <v/>
      </c>
      <c r="M31" s="375" t="str" cm="1">
        <f t="array" ref="M31">IF($E31="","",_xll.ciqfunctions.udf.CIQ($E31,M$38,M$39,$H31,M$40,M$41,$J31,M$42))</f>
        <v/>
      </c>
      <c r="N31" s="375" t="str" cm="1">
        <f t="array" ref="N31">IF($E31="","",_xll.ciqfunctions.udf.CIQ($E31,N$38,N$39,$H31,N$40,N$41,$J31,N$42))</f>
        <v/>
      </c>
      <c r="O31" s="375" t="str" cm="1">
        <f t="array" ref="O31">IF($E31="","",_xll.ciqfunctions.udf.CIQ($E31,O$38,O$39,$H31,O$40,O$41,$J31,O$42))</f>
        <v/>
      </c>
      <c r="P31" s="375" t="str" cm="1">
        <f t="array" ref="P31">IF($E31="","",_xll.ciqfunctions.udf.CIQ($E31,P$38,P$39,$H31,P$40,P$41,$J31,P$42))</f>
        <v/>
      </c>
      <c r="Q31" s="375" t="str" cm="1">
        <f t="array" ref="Q31">IF($E31="","",_xll.ciqfunctions.udf.CIQ($E31,Q$38,Q$39,$H31,Q$40,Q$41,$J31,Q$42))</f>
        <v/>
      </c>
      <c r="R31" s="375" t="str" cm="1">
        <f t="array" ref="R31">IF($E31="","",_xll.ciqfunctions.udf.CIQ($E31,R$38,R$39,$H31,R$40,R$41,$J31,R$42))</f>
        <v/>
      </c>
      <c r="S31" s="375" t="str" cm="1">
        <f t="array" ref="S31">IF($E31="","",_xll.ciqfunctions.udf.CIQ($E31,S$38,S$39,$H31,S$40,S$41,$J31,S$42))</f>
        <v/>
      </c>
      <c r="T31" s="375" t="str" cm="1">
        <f t="array" ref="T31">IF($E31="","",_xll.ciqfunctions.udf.CIQ($E31,T$38,T$39,$H31,T$40,T$41,$J31,T$42))</f>
        <v/>
      </c>
      <c r="V31" s="368" t="str">
        <f t="shared" si="1"/>
        <v/>
      </c>
      <c r="W31" s="369" t="str" cm="1">
        <f t="array" ref="W31">IF(E31="","",_xll.ciqfunctions.udf.CIQAVG($E31,$K$38,W$12,$V$12))</f>
        <v/>
      </c>
      <c r="X31" s="369" t="str" cm="1">
        <f t="array" ref="X31">IF(F31="","",_xll.ciqfunctions.udf.CIQAVG($E31,$K$38,X$12,$V$12))</f>
        <v/>
      </c>
      <c r="Y31" s="369" t="str" cm="1">
        <f t="array" ref="Y31">IF(G31="","",_xll.ciqfunctions.udf.CIQAVG($E31,$K$38,Y$12,$V$12))</f>
        <v/>
      </c>
      <c r="Z31" s="369" t="str" cm="1">
        <f t="array" ref="Z31">IF(H31="","",_xll.ciqfunctions.udf.CIQAVG($E31,$K$38,Z$12,$V$12))</f>
        <v/>
      </c>
      <c r="AA31" s="370" t="str" cm="1">
        <f t="array" ref="AA31">IF(I31="","",_xll.ciqfunctions.udf.CIQAVG($E31,$K$38,AA$12,$V$12))</f>
        <v/>
      </c>
      <c r="AE31" s="371">
        <v>18</v>
      </c>
      <c r="AF31" s="372" t="s">
        <v>11685</v>
      </c>
      <c r="AG31" s="373" t="s">
        <v>11685</v>
      </c>
      <c r="AH31" s="370" t="s">
        <v>11685</v>
      </c>
      <c r="AI31" s="374" t="s">
        <v>11685</v>
      </c>
      <c r="AJ31" s="375" t="s">
        <v>11685</v>
      </c>
      <c r="AK31" s="375" t="s">
        <v>11685</v>
      </c>
      <c r="AL31" s="375" t="s">
        <v>11685</v>
      </c>
      <c r="AM31" s="375" t="s">
        <v>11685</v>
      </c>
      <c r="AN31" s="375" t="s">
        <v>11685</v>
      </c>
      <c r="AO31" s="375" t="s">
        <v>11685</v>
      </c>
      <c r="AP31" s="375" t="s">
        <v>11685</v>
      </c>
      <c r="AQ31" s="375" t="s">
        <v>11685</v>
      </c>
      <c r="AR31" s="375" t="s">
        <v>11685</v>
      </c>
      <c r="AS31" s="375" t="s">
        <v>11685</v>
      </c>
      <c r="AT31" s="375" t="s">
        <v>11685</v>
      </c>
      <c r="AU31" s="375" t="s">
        <v>11685</v>
      </c>
      <c r="AW31" s="368" t="s">
        <v>11685</v>
      </c>
      <c r="AX31" s="369" t="s">
        <v>11685</v>
      </c>
      <c r="AY31" s="369" t="s">
        <v>11685</v>
      </c>
      <c r="AZ31" s="369" t="s">
        <v>11685</v>
      </c>
      <c r="BA31" s="369" t="s">
        <v>11685</v>
      </c>
      <c r="BB31" s="370" t="s">
        <v>11685</v>
      </c>
    </row>
    <row r="32" spans="4:54">
      <c r="D32" s="371">
        <f t="shared" si="2"/>
        <v>19</v>
      </c>
      <c r="E32" s="372" t="str">
        <f>'회사명 입력'!F33</f>
        <v/>
      </c>
      <c r="F32" s="373" t="str" cm="1">
        <f t="array" ref="F32">IF($E32="","",_xll.ciqfunctions.udf.CIQ($E32,F$38))</f>
        <v/>
      </c>
      <c r="G32" s="370" t="str" cm="1">
        <f t="array" ref="G32">IF($E32="","",_xll.ciqfunctions.udf.CIQ($E32,G$38))</f>
        <v/>
      </c>
      <c r="H32" s="374" t="str">
        <f t="shared" si="0"/>
        <v/>
      </c>
      <c r="I32" s="375" t="str" cm="1">
        <f t="array" ref="I32">IF($E32="","",_xll.ciqfunctions.udf.CIQ($E32,I$38))</f>
        <v/>
      </c>
      <c r="J32" s="375" t="str" cm="1">
        <f t="array" ref="J32">IF($E32="","",_xll.ciqfunctions.udf.CIQ($E32,J$38))</f>
        <v/>
      </c>
      <c r="K32" s="375" t="str" cm="1">
        <f t="array" ref="K32">IF($E32="","",_xll.ciqfunctions.udf.CIQ($E32,K$38,$H32,$J32))</f>
        <v/>
      </c>
      <c r="L32" s="375" t="str" cm="1">
        <f t="array" ref="L32">IF($E32="","",_xll.ciqfunctions.udf.CIQ($E32,L$38,L$39,$H32,L$40,L$41,$J32,L$42))</f>
        <v/>
      </c>
      <c r="M32" s="375" t="str" cm="1">
        <f t="array" ref="M32">IF($E32="","",_xll.ciqfunctions.udf.CIQ($E32,M$38,M$39,$H32,M$40,M$41,$J32,M$42))</f>
        <v/>
      </c>
      <c r="N32" s="375" t="str" cm="1">
        <f t="array" ref="N32">IF($E32="","",_xll.ciqfunctions.udf.CIQ($E32,N$38,N$39,$H32,N$40,N$41,$J32,N$42))</f>
        <v/>
      </c>
      <c r="O32" s="375" t="str" cm="1">
        <f t="array" ref="O32">IF($E32="","",_xll.ciqfunctions.udf.CIQ($E32,O$38,O$39,$H32,O$40,O$41,$J32,O$42))</f>
        <v/>
      </c>
      <c r="P32" s="375" t="str" cm="1">
        <f t="array" ref="P32">IF($E32="","",_xll.ciqfunctions.udf.CIQ($E32,P$38,P$39,$H32,P$40,P$41,$J32,P$42))</f>
        <v/>
      </c>
      <c r="Q32" s="375" t="str" cm="1">
        <f t="array" ref="Q32">IF($E32="","",_xll.ciqfunctions.udf.CIQ($E32,Q$38,Q$39,$H32,Q$40,Q$41,$J32,Q$42))</f>
        <v/>
      </c>
      <c r="R32" s="375" t="str" cm="1">
        <f t="array" ref="R32">IF($E32="","",_xll.ciqfunctions.udf.CIQ($E32,R$38,R$39,$H32,R$40,R$41,$J32,R$42))</f>
        <v/>
      </c>
      <c r="S32" s="375" t="str" cm="1">
        <f t="array" ref="S32">IF($E32="","",_xll.ciqfunctions.udf.CIQ($E32,S$38,S$39,$H32,S$40,S$41,$J32,S$42))</f>
        <v/>
      </c>
      <c r="T32" s="375" t="str" cm="1">
        <f t="array" ref="T32">IF($E32="","",_xll.ciqfunctions.udf.CIQ($E32,T$38,T$39,$H32,T$40,T$41,$J32,T$42))</f>
        <v/>
      </c>
      <c r="V32" s="368" t="str">
        <f t="shared" si="1"/>
        <v/>
      </c>
      <c r="W32" s="369" t="str" cm="1">
        <f t="array" ref="W32">IF(E32="","",_xll.ciqfunctions.udf.CIQAVG($E32,$K$38,W$12,$V$12))</f>
        <v/>
      </c>
      <c r="X32" s="369" t="str" cm="1">
        <f t="array" ref="X32">IF(F32="","",_xll.ciqfunctions.udf.CIQAVG($E32,$K$38,X$12,$V$12))</f>
        <v/>
      </c>
      <c r="Y32" s="369" t="str" cm="1">
        <f t="array" ref="Y32">IF(G32="","",_xll.ciqfunctions.udf.CIQAVG($E32,$K$38,Y$12,$V$12))</f>
        <v/>
      </c>
      <c r="Z32" s="369" t="str" cm="1">
        <f t="array" ref="Z32">IF(H32="","",_xll.ciqfunctions.udf.CIQAVG($E32,$K$38,Z$12,$V$12))</f>
        <v/>
      </c>
      <c r="AA32" s="370" t="str" cm="1">
        <f t="array" ref="AA32">IF(I32="","",_xll.ciqfunctions.udf.CIQAVG($E32,$K$38,AA$12,$V$12))</f>
        <v/>
      </c>
      <c r="AE32" s="371">
        <v>19</v>
      </c>
      <c r="AF32" s="372" t="s">
        <v>11685</v>
      </c>
      <c r="AG32" s="373" t="s">
        <v>11685</v>
      </c>
      <c r="AH32" s="370" t="s">
        <v>11685</v>
      </c>
      <c r="AI32" s="374" t="s">
        <v>11685</v>
      </c>
      <c r="AJ32" s="375" t="s">
        <v>11685</v>
      </c>
      <c r="AK32" s="375" t="s">
        <v>11685</v>
      </c>
      <c r="AL32" s="375" t="s">
        <v>11685</v>
      </c>
      <c r="AM32" s="375" t="s">
        <v>11685</v>
      </c>
      <c r="AN32" s="375" t="s">
        <v>11685</v>
      </c>
      <c r="AO32" s="375" t="s">
        <v>11685</v>
      </c>
      <c r="AP32" s="375" t="s">
        <v>11685</v>
      </c>
      <c r="AQ32" s="375" t="s">
        <v>11685</v>
      </c>
      <c r="AR32" s="375" t="s">
        <v>11685</v>
      </c>
      <c r="AS32" s="375" t="s">
        <v>11685</v>
      </c>
      <c r="AT32" s="375" t="s">
        <v>11685</v>
      </c>
      <c r="AU32" s="375" t="s">
        <v>11685</v>
      </c>
      <c r="AW32" s="368" t="s">
        <v>11685</v>
      </c>
      <c r="AX32" s="369" t="s">
        <v>11685</v>
      </c>
      <c r="AY32" s="369" t="s">
        <v>11685</v>
      </c>
      <c r="AZ32" s="369" t="s">
        <v>11685</v>
      </c>
      <c r="BA32" s="369" t="s">
        <v>11685</v>
      </c>
      <c r="BB32" s="370" t="s">
        <v>11685</v>
      </c>
    </row>
    <row r="33" spans="3:54">
      <c r="D33" s="376">
        <f t="shared" si="2"/>
        <v>20</v>
      </c>
      <c r="E33" s="377" t="str">
        <f>'회사명 입력'!F34</f>
        <v/>
      </c>
      <c r="F33" s="378" t="str" cm="1">
        <f t="array" ref="F33">IF($E33="","",_xll.ciqfunctions.udf.CIQ($E33,F$38))</f>
        <v/>
      </c>
      <c r="G33" s="379" t="str" cm="1">
        <f t="array" ref="G33">IF($E33="","",_xll.ciqfunctions.udf.CIQ($E33,G$38))</f>
        <v/>
      </c>
      <c r="H33" s="380" t="str">
        <f t="shared" si="0"/>
        <v/>
      </c>
      <c r="I33" s="381" t="str" cm="1">
        <f t="array" ref="I33">IF($E33="","",_xll.ciqfunctions.udf.CIQ($E33,I$38))</f>
        <v/>
      </c>
      <c r="J33" s="381" t="str" cm="1">
        <f t="array" ref="J33">IF($E33="","",_xll.ciqfunctions.udf.CIQ($E33,J$38))</f>
        <v/>
      </c>
      <c r="K33" s="381" t="str" cm="1">
        <f t="array" ref="K33">IF($E33="","",_xll.ciqfunctions.udf.CIQ($E33,K$38,$H33,$J33))</f>
        <v/>
      </c>
      <c r="L33" s="381" t="str" cm="1">
        <f t="array" ref="L33">IF($E33="","",_xll.ciqfunctions.udf.CIQ($E33,L$38,L$39,$H33,L$40,L$41,$J33,L$42))</f>
        <v/>
      </c>
      <c r="M33" s="381" t="str" cm="1">
        <f t="array" ref="M33">IF($E33="","",_xll.ciqfunctions.udf.CIQ($E33,M$38,M$39,$H33,M$40,M$41,$J33,M$42))</f>
        <v/>
      </c>
      <c r="N33" s="381" t="str" cm="1">
        <f t="array" ref="N33">IF($E33="","",_xll.ciqfunctions.udf.CIQ($E33,N$38,N$39,$H33,N$40,N$41,$J33,N$42))</f>
        <v/>
      </c>
      <c r="O33" s="381" t="str" cm="1">
        <f t="array" ref="O33">IF($E33="","",_xll.ciqfunctions.udf.CIQ($E33,O$38,O$39,$H33,O$40,O$41,$J33,O$42))</f>
        <v/>
      </c>
      <c r="P33" s="381" t="str" cm="1">
        <f t="array" ref="P33">IF($E33="","",_xll.ciqfunctions.udf.CIQ($E33,P$38,P$39,$H33,P$40,P$41,$J33,P$42))</f>
        <v/>
      </c>
      <c r="Q33" s="381" t="str" cm="1">
        <f t="array" ref="Q33">IF($E33="","",_xll.ciqfunctions.udf.CIQ($E33,Q$38,Q$39,$H33,Q$40,Q$41,$J33,Q$42))</f>
        <v/>
      </c>
      <c r="R33" s="381" t="str" cm="1">
        <f t="array" ref="R33">IF($E33="","",_xll.ciqfunctions.udf.CIQ($E33,R$38,R$39,$H33,R$40,R$41,$J33,R$42))</f>
        <v/>
      </c>
      <c r="S33" s="381" t="str" cm="1">
        <f t="array" ref="S33">IF($E33="","",_xll.ciqfunctions.udf.CIQ($E33,S$38,S$39,$H33,S$40,S$41,$J33,S$42))</f>
        <v/>
      </c>
      <c r="T33" s="381" t="str" cm="1">
        <f t="array" ref="T33">IF($E33="","",_xll.ciqfunctions.udf.CIQ($E33,T$38,T$39,$H33,T$40,T$41,$J33,T$42))</f>
        <v/>
      </c>
      <c r="V33" s="382" t="str">
        <f t="shared" si="1"/>
        <v/>
      </c>
      <c r="W33" s="383" t="str" cm="1">
        <f t="array" ref="W33">IF(E33="","",_xll.ciqfunctions.udf.CIQAVG($E33,$K$38,W$12,$V$12))</f>
        <v/>
      </c>
      <c r="X33" s="383" t="str" cm="1">
        <f t="array" ref="X33">IF(F33="","",_xll.ciqfunctions.udf.CIQAVG($E33,$K$38,X$12,$V$12))</f>
        <v/>
      </c>
      <c r="Y33" s="383" t="str" cm="1">
        <f t="array" ref="Y33">IF(G33="","",_xll.ciqfunctions.udf.CIQAVG($E33,$K$38,Y$12,$V$12))</f>
        <v/>
      </c>
      <c r="Z33" s="383" t="str" cm="1">
        <f t="array" ref="Z33">IF(H33="","",_xll.ciqfunctions.udf.CIQAVG($E33,$K$38,Z$12,$V$12))</f>
        <v/>
      </c>
      <c r="AA33" s="379" t="str" cm="1">
        <f t="array" ref="AA33">IF(I33="","",_xll.ciqfunctions.udf.CIQAVG($E33,$K$38,AA$12,$V$12))</f>
        <v/>
      </c>
      <c r="AE33" s="376">
        <v>20</v>
      </c>
      <c r="AF33" s="377" t="s">
        <v>11685</v>
      </c>
      <c r="AG33" s="378" t="s">
        <v>11685</v>
      </c>
      <c r="AH33" s="379" t="s">
        <v>11685</v>
      </c>
      <c r="AI33" s="380" t="s">
        <v>11685</v>
      </c>
      <c r="AJ33" s="381" t="s">
        <v>11685</v>
      </c>
      <c r="AK33" s="381" t="s">
        <v>11685</v>
      </c>
      <c r="AL33" s="381" t="s">
        <v>11685</v>
      </c>
      <c r="AM33" s="381" t="s">
        <v>11685</v>
      </c>
      <c r="AN33" s="381" t="s">
        <v>11685</v>
      </c>
      <c r="AO33" s="381" t="s">
        <v>11685</v>
      </c>
      <c r="AP33" s="381" t="s">
        <v>11685</v>
      </c>
      <c r="AQ33" s="381" t="s">
        <v>11685</v>
      </c>
      <c r="AR33" s="381" t="s">
        <v>11685</v>
      </c>
      <c r="AS33" s="381" t="s">
        <v>11685</v>
      </c>
      <c r="AT33" s="381" t="s">
        <v>11685</v>
      </c>
      <c r="AU33" s="381" t="s">
        <v>11685</v>
      </c>
      <c r="AW33" s="382" t="s">
        <v>11685</v>
      </c>
      <c r="AX33" s="383" t="s">
        <v>11685</v>
      </c>
      <c r="AY33" s="383" t="s">
        <v>11685</v>
      </c>
      <c r="AZ33" s="383" t="s">
        <v>11685</v>
      </c>
      <c r="BA33" s="383" t="s">
        <v>11685</v>
      </c>
      <c r="BB33" s="379" t="s">
        <v>11685</v>
      </c>
    </row>
    <row r="36" spans="3:54">
      <c r="D36" s="384"/>
      <c r="AE36" s="384"/>
    </row>
    <row r="37" spans="3:54">
      <c r="D37" s="385" t="s">
        <v>13771</v>
      </c>
      <c r="E37" s="386"/>
      <c r="F37" s="387" t="str">
        <f t="shared" ref="F37:T37" si="3">F13</f>
        <v>회사명(Eng)</v>
      </c>
      <c r="G37" s="388" t="str">
        <f t="shared" si="3"/>
        <v>회사명(현지)</v>
      </c>
      <c r="H37" s="388" t="str">
        <f t="shared" si="3"/>
        <v>기준일</v>
      </c>
      <c r="I37" s="388" t="str">
        <f t="shared" si="3"/>
        <v>Country</v>
      </c>
      <c r="J37" s="388" t="str">
        <f t="shared" si="3"/>
        <v>Currency(Million)</v>
      </c>
      <c r="K37" s="388" t="str">
        <f t="shared" si="3"/>
        <v>Market Cap</v>
      </c>
      <c r="L37" s="389" t="str">
        <f t="shared" si="3"/>
        <v>CASH_EQUIV</v>
      </c>
      <c r="M37" s="389" t="str">
        <f t="shared" si="3"/>
        <v>IBD</v>
      </c>
      <c r="N37" s="388" t="str">
        <f t="shared" si="3"/>
        <v>NOA</v>
      </c>
      <c r="O37" s="388" t="str">
        <f t="shared" si="3"/>
        <v>BV</v>
      </c>
      <c r="P37" s="388" t="str">
        <f t="shared" si="3"/>
        <v>비지배지분</v>
      </c>
      <c r="Q37" s="388" t="str">
        <f t="shared" si="3"/>
        <v>Sales</v>
      </c>
      <c r="R37" s="388" t="str">
        <f t="shared" si="3"/>
        <v>EBIT</v>
      </c>
      <c r="S37" s="388" t="str">
        <f t="shared" si="3"/>
        <v>EBITDA</v>
      </c>
      <c r="T37" s="388" t="str">
        <f t="shared" si="3"/>
        <v>NI(total)</v>
      </c>
      <c r="AE37" s="385" t="s">
        <v>13771</v>
      </c>
      <c r="AF37" s="386"/>
      <c r="AG37" s="387" t="s">
        <v>13725</v>
      </c>
      <c r="AH37" s="388" t="s">
        <v>13726</v>
      </c>
      <c r="AI37" s="388" t="s">
        <v>13497</v>
      </c>
      <c r="AJ37" s="388" t="s">
        <v>11700</v>
      </c>
      <c r="AK37" s="388" t="s">
        <v>13530</v>
      </c>
      <c r="AL37" s="388" t="s">
        <v>13531</v>
      </c>
      <c r="AM37" s="389" t="s">
        <v>13727</v>
      </c>
      <c r="AN37" s="389" t="s">
        <v>13533</v>
      </c>
      <c r="AO37" s="388" t="s">
        <v>13534</v>
      </c>
      <c r="AP37" s="388" t="s">
        <v>13535</v>
      </c>
      <c r="AQ37" s="388" t="s">
        <v>13536</v>
      </c>
      <c r="AR37" s="388" t="s">
        <v>13721</v>
      </c>
      <c r="AS37" s="388" t="s">
        <v>13722</v>
      </c>
      <c r="AT37" s="388" t="s">
        <v>13612</v>
      </c>
      <c r="AU37" s="388" t="s">
        <v>13723</v>
      </c>
    </row>
    <row r="38" spans="3:54">
      <c r="C38" s="390"/>
      <c r="D38" s="391" t="s">
        <v>13772</v>
      </c>
      <c r="E38" s="392"/>
      <c r="F38" s="393" t="s">
        <v>13773</v>
      </c>
      <c r="G38" s="394" t="s">
        <v>13774</v>
      </c>
      <c r="H38" s="394"/>
      <c r="I38" s="394" t="s">
        <v>13775</v>
      </c>
      <c r="J38" s="394" t="s">
        <v>13776</v>
      </c>
      <c r="K38" s="394" t="s">
        <v>13777</v>
      </c>
      <c r="L38" s="395" t="s">
        <v>13778</v>
      </c>
      <c r="M38" s="395" t="s">
        <v>13779</v>
      </c>
      <c r="N38" s="394" t="s">
        <v>13780</v>
      </c>
      <c r="O38" s="394" t="s">
        <v>13781</v>
      </c>
      <c r="P38" s="394" t="s">
        <v>13782</v>
      </c>
      <c r="Q38" s="394" t="s">
        <v>13783</v>
      </c>
      <c r="R38" s="394" t="s">
        <v>13784</v>
      </c>
      <c r="S38" s="394" t="s">
        <v>13785</v>
      </c>
      <c r="T38" s="394" t="s">
        <v>13786</v>
      </c>
      <c r="U38" s="384" t="s">
        <v>13787</v>
      </c>
      <c r="AE38" s="391" t="s">
        <v>13772</v>
      </c>
      <c r="AF38" s="392"/>
      <c r="AG38" s="393" t="s">
        <v>13788</v>
      </c>
      <c r="AH38" s="394" t="s">
        <v>13774</v>
      </c>
      <c r="AI38" s="394"/>
      <c r="AJ38" s="394" t="s">
        <v>13775</v>
      </c>
      <c r="AK38" s="394" t="s">
        <v>13776</v>
      </c>
      <c r="AL38" s="394" t="s">
        <v>13777</v>
      </c>
      <c r="AM38" s="395" t="s">
        <v>13789</v>
      </c>
      <c r="AN38" s="395" t="s">
        <v>13779</v>
      </c>
      <c r="AO38" s="394" t="s">
        <v>13780</v>
      </c>
      <c r="AP38" s="394" t="s">
        <v>13781</v>
      </c>
      <c r="AQ38" s="394" t="s">
        <v>13782</v>
      </c>
      <c r="AR38" s="394" t="s">
        <v>13783</v>
      </c>
      <c r="AS38" s="394" t="s">
        <v>13784</v>
      </c>
      <c r="AT38" s="394" t="s">
        <v>13785</v>
      </c>
      <c r="AU38" s="394" t="s">
        <v>13786</v>
      </c>
      <c r="AV38" s="384" t="s">
        <v>13790</v>
      </c>
    </row>
    <row r="39" spans="3:54">
      <c r="C39" s="390"/>
      <c r="D39" s="396" t="s">
        <v>13791</v>
      </c>
      <c r="E39" s="397"/>
      <c r="F39" s="398"/>
      <c r="G39" s="367"/>
      <c r="H39" s="367"/>
      <c r="I39" s="367" t="s">
        <v>13792</v>
      </c>
      <c r="J39" s="367" t="s">
        <v>13792</v>
      </c>
      <c r="K39" s="367" t="s">
        <v>13792</v>
      </c>
      <c r="L39" s="399" t="s">
        <v>13792</v>
      </c>
      <c r="M39" s="399" t="s">
        <v>13792</v>
      </c>
      <c r="N39" s="367" t="s">
        <v>13792</v>
      </c>
      <c r="O39" s="367" t="s">
        <v>13792</v>
      </c>
      <c r="P39" s="367" t="s">
        <v>13792</v>
      </c>
      <c r="Q39" s="367" t="s">
        <v>13792</v>
      </c>
      <c r="R39" s="367" t="s">
        <v>13792</v>
      </c>
      <c r="S39" s="367" t="s">
        <v>13792</v>
      </c>
      <c r="T39" s="367" t="s">
        <v>13792</v>
      </c>
      <c r="U39" s="384" t="s">
        <v>13793</v>
      </c>
      <c r="AE39" s="396" t="s">
        <v>13794</v>
      </c>
      <c r="AF39" s="397"/>
      <c r="AG39" s="398"/>
      <c r="AH39" s="367"/>
      <c r="AI39" s="367"/>
      <c r="AJ39" s="367" t="s">
        <v>13792</v>
      </c>
      <c r="AK39" s="367" t="s">
        <v>13792</v>
      </c>
      <c r="AL39" s="367" t="s">
        <v>13792</v>
      </c>
      <c r="AM39" s="399" t="s">
        <v>13792</v>
      </c>
      <c r="AN39" s="399" t="s">
        <v>13792</v>
      </c>
      <c r="AO39" s="367" t="s">
        <v>13792</v>
      </c>
      <c r="AP39" s="367" t="s">
        <v>13792</v>
      </c>
      <c r="AQ39" s="367" t="s">
        <v>13792</v>
      </c>
      <c r="AR39" s="367" t="s">
        <v>13792</v>
      </c>
      <c r="AS39" s="367" t="s">
        <v>13792</v>
      </c>
      <c r="AT39" s="367" t="s">
        <v>13792</v>
      </c>
      <c r="AU39" s="367" t="s">
        <v>13792</v>
      </c>
      <c r="AV39" s="384" t="s">
        <v>13795</v>
      </c>
    </row>
    <row r="40" spans="3:54">
      <c r="C40" s="390"/>
      <c r="D40" s="396" t="s">
        <v>13796</v>
      </c>
      <c r="E40" s="397"/>
      <c r="F40" s="398"/>
      <c r="G40" s="367"/>
      <c r="H40" s="367"/>
      <c r="I40" s="367" t="s">
        <v>13797</v>
      </c>
      <c r="J40" s="367" t="s">
        <v>13797</v>
      </c>
      <c r="K40" s="367" t="s">
        <v>13797</v>
      </c>
      <c r="L40" s="399" t="s">
        <v>13797</v>
      </c>
      <c r="M40" s="399" t="s">
        <v>13797</v>
      </c>
      <c r="N40" s="367" t="s">
        <v>13797</v>
      </c>
      <c r="O40" s="367" t="s">
        <v>13797</v>
      </c>
      <c r="P40" s="367" t="s">
        <v>13797</v>
      </c>
      <c r="Q40" s="367" t="s">
        <v>13797</v>
      </c>
      <c r="R40" s="367" t="s">
        <v>13797</v>
      </c>
      <c r="S40" s="367" t="s">
        <v>13797</v>
      </c>
      <c r="T40" s="367" t="s">
        <v>13797</v>
      </c>
      <c r="U40" s="384" t="s">
        <v>13795</v>
      </c>
      <c r="AE40" s="396" t="s">
        <v>13796</v>
      </c>
      <c r="AF40" s="397"/>
      <c r="AG40" s="398"/>
      <c r="AH40" s="367"/>
      <c r="AI40" s="367"/>
      <c r="AJ40" s="367" t="s">
        <v>13797</v>
      </c>
      <c r="AK40" s="367" t="s">
        <v>13797</v>
      </c>
      <c r="AL40" s="367" t="s">
        <v>13797</v>
      </c>
      <c r="AM40" s="399" t="s">
        <v>13797</v>
      </c>
      <c r="AN40" s="399" t="s">
        <v>13797</v>
      </c>
      <c r="AO40" s="367" t="s">
        <v>13797</v>
      </c>
      <c r="AP40" s="367" t="s">
        <v>13797</v>
      </c>
      <c r="AQ40" s="367" t="s">
        <v>13797</v>
      </c>
      <c r="AR40" s="367" t="s">
        <v>13797</v>
      </c>
      <c r="AS40" s="367" t="s">
        <v>13797</v>
      </c>
      <c r="AT40" s="367" t="s">
        <v>13797</v>
      </c>
      <c r="AU40" s="367" t="s">
        <v>13797</v>
      </c>
      <c r="AV40" s="384" t="s">
        <v>13795</v>
      </c>
    </row>
    <row r="41" spans="3:54">
      <c r="C41" s="390"/>
      <c r="D41" s="396" t="s">
        <v>13798</v>
      </c>
      <c r="E41" s="397"/>
      <c r="F41" s="398"/>
      <c r="G41" s="367"/>
      <c r="H41" s="367"/>
      <c r="I41" s="367" t="s">
        <v>13799</v>
      </c>
      <c r="J41" s="367" t="s">
        <v>13799</v>
      </c>
      <c r="K41" s="367" t="s">
        <v>13799</v>
      </c>
      <c r="L41" s="399" t="s">
        <v>13799</v>
      </c>
      <c r="M41" s="399" t="s">
        <v>13799</v>
      </c>
      <c r="N41" s="367" t="s">
        <v>13799</v>
      </c>
      <c r="O41" s="367" t="s">
        <v>13799</v>
      </c>
      <c r="P41" s="367" t="s">
        <v>13799</v>
      </c>
      <c r="Q41" s="367" t="s">
        <v>13799</v>
      </c>
      <c r="R41" s="367" t="s">
        <v>13799</v>
      </c>
      <c r="S41" s="367" t="s">
        <v>13799</v>
      </c>
      <c r="T41" s="367" t="s">
        <v>13799</v>
      </c>
      <c r="U41" s="384" t="s">
        <v>13795</v>
      </c>
      <c r="AE41" s="396" t="s">
        <v>13800</v>
      </c>
      <c r="AF41" s="397"/>
      <c r="AG41" s="398"/>
      <c r="AH41" s="367"/>
      <c r="AI41" s="367"/>
      <c r="AJ41" s="367" t="s">
        <v>13799</v>
      </c>
      <c r="AK41" s="367" t="s">
        <v>13799</v>
      </c>
      <c r="AL41" s="367" t="s">
        <v>13799</v>
      </c>
      <c r="AM41" s="399" t="s">
        <v>13799</v>
      </c>
      <c r="AN41" s="399" t="s">
        <v>13799</v>
      </c>
      <c r="AO41" s="367" t="s">
        <v>13799</v>
      </c>
      <c r="AP41" s="367" t="s">
        <v>13799</v>
      </c>
      <c r="AQ41" s="367" t="s">
        <v>13799</v>
      </c>
      <c r="AR41" s="367" t="s">
        <v>13799</v>
      </c>
      <c r="AS41" s="367" t="s">
        <v>13799</v>
      </c>
      <c r="AT41" s="367" t="s">
        <v>13799</v>
      </c>
      <c r="AU41" s="367" t="s">
        <v>13799</v>
      </c>
      <c r="AV41" s="384" t="s">
        <v>13795</v>
      </c>
    </row>
    <row r="42" spans="3:54">
      <c r="C42" s="390"/>
      <c r="D42" s="400" t="s">
        <v>13801</v>
      </c>
      <c r="E42" s="401"/>
      <c r="F42" s="402"/>
      <c r="G42" s="343"/>
      <c r="H42" s="343"/>
      <c r="I42" s="343" t="s">
        <v>13802</v>
      </c>
      <c r="J42" s="343" t="s">
        <v>13802</v>
      </c>
      <c r="K42" s="343" t="s">
        <v>13802</v>
      </c>
      <c r="L42" s="342" t="s">
        <v>13802</v>
      </c>
      <c r="M42" s="342" t="s">
        <v>13802</v>
      </c>
      <c r="N42" s="343" t="s">
        <v>13802</v>
      </c>
      <c r="O42" s="343" t="s">
        <v>13802</v>
      </c>
      <c r="P42" s="343" t="s">
        <v>13802</v>
      </c>
      <c r="Q42" s="343" t="s">
        <v>13802</v>
      </c>
      <c r="R42" s="343" t="s">
        <v>13802</v>
      </c>
      <c r="S42" s="343" t="s">
        <v>13802</v>
      </c>
      <c r="T42" s="343" t="s">
        <v>13802</v>
      </c>
      <c r="U42" s="384" t="s">
        <v>13795</v>
      </c>
      <c r="AE42" s="400" t="s">
        <v>13803</v>
      </c>
      <c r="AF42" s="401"/>
      <c r="AG42" s="402"/>
      <c r="AH42" s="343"/>
      <c r="AI42" s="343"/>
      <c r="AJ42" s="343" t="s">
        <v>13802</v>
      </c>
      <c r="AK42" s="343" t="s">
        <v>13802</v>
      </c>
      <c r="AL42" s="343" t="s">
        <v>13802</v>
      </c>
      <c r="AM42" s="342" t="s">
        <v>13802</v>
      </c>
      <c r="AN42" s="342" t="s">
        <v>13802</v>
      </c>
      <c r="AO42" s="343" t="s">
        <v>13802</v>
      </c>
      <c r="AP42" s="343" t="s">
        <v>13802</v>
      </c>
      <c r="AQ42" s="343" t="s">
        <v>13802</v>
      </c>
      <c r="AR42" s="343" t="s">
        <v>13802</v>
      </c>
      <c r="AS42" s="343" t="s">
        <v>13802</v>
      </c>
      <c r="AT42" s="343" t="s">
        <v>13802</v>
      </c>
      <c r="AU42" s="343" t="s">
        <v>13802</v>
      </c>
      <c r="AV42" s="384" t="s">
        <v>13795</v>
      </c>
    </row>
    <row r="45" spans="3:54">
      <c r="D45" s="403" t="s">
        <v>13791</v>
      </c>
      <c r="E45" s="404"/>
      <c r="F45" s="339" t="s">
        <v>13804</v>
      </c>
      <c r="AE45" s="337" t="s">
        <v>13794</v>
      </c>
      <c r="AG45" s="337" t="s">
        <v>13805</v>
      </c>
    </row>
    <row r="46" spans="3:54">
      <c r="D46" s="405" t="s">
        <v>13806</v>
      </c>
      <c r="E46" s="367" t="s">
        <v>13807</v>
      </c>
      <c r="AE46" s="337" t="s">
        <v>13808</v>
      </c>
      <c r="AF46" s="337" t="s">
        <v>13809</v>
      </c>
    </row>
    <row r="47" spans="3:54">
      <c r="D47" s="406" t="s">
        <v>13810</v>
      </c>
      <c r="E47" s="375" t="s">
        <v>13811</v>
      </c>
      <c r="AE47" s="337" t="s">
        <v>13812</v>
      </c>
      <c r="AF47" s="337" t="s">
        <v>13813</v>
      </c>
    </row>
    <row r="48" spans="3:54">
      <c r="D48" s="406" t="s">
        <v>13814</v>
      </c>
      <c r="E48" s="375" t="s">
        <v>13815</v>
      </c>
      <c r="AE48" s="337" t="s">
        <v>13816</v>
      </c>
      <c r="AF48" s="337" t="s">
        <v>13817</v>
      </c>
    </row>
    <row r="49" spans="4:34">
      <c r="D49" s="406" t="s">
        <v>13818</v>
      </c>
      <c r="E49" s="375" t="s">
        <v>13819</v>
      </c>
      <c r="AE49" s="337" t="s">
        <v>13820</v>
      </c>
      <c r="AF49" s="337" t="s">
        <v>13821</v>
      </c>
    </row>
    <row r="50" spans="4:34">
      <c r="D50" s="406" t="s">
        <v>13822</v>
      </c>
      <c r="E50" s="375" t="s">
        <v>13823</v>
      </c>
      <c r="AE50" s="337" t="s">
        <v>13824</v>
      </c>
      <c r="AF50" s="337" t="s">
        <v>13825</v>
      </c>
    </row>
    <row r="51" spans="4:34">
      <c r="D51" s="407" t="s">
        <v>13826</v>
      </c>
      <c r="E51" s="381" t="s">
        <v>13827</v>
      </c>
      <c r="AE51" s="337" t="s">
        <v>13792</v>
      </c>
      <c r="AF51" s="337" t="s">
        <v>13828</v>
      </c>
    </row>
    <row r="53" spans="4:34">
      <c r="D53" s="403" t="s">
        <v>13829</v>
      </c>
      <c r="E53" s="408"/>
      <c r="F53" s="404"/>
      <c r="G53" s="339" t="s">
        <v>13830</v>
      </c>
      <c r="AE53" s="337" t="s">
        <v>13796</v>
      </c>
      <c r="AH53" s="337" t="s">
        <v>13831</v>
      </c>
    </row>
    <row r="54" spans="4:34">
      <c r="D54" s="405" t="s">
        <v>13832</v>
      </c>
      <c r="E54" s="409" t="s">
        <v>13833</v>
      </c>
      <c r="F54" s="410"/>
      <c r="AE54" s="337" t="s">
        <v>13797</v>
      </c>
      <c r="AF54" s="337" t="s">
        <v>13834</v>
      </c>
    </row>
    <row r="55" spans="4:34">
      <c r="D55" s="411" t="s">
        <v>13835</v>
      </c>
      <c r="E55" s="399" t="s">
        <v>13836</v>
      </c>
      <c r="F55" s="367"/>
      <c r="AE55" s="337" t="s">
        <v>13799</v>
      </c>
      <c r="AF55" s="337" t="s">
        <v>13837</v>
      </c>
    </row>
    <row r="56" spans="4:34">
      <c r="D56" s="406" t="s">
        <v>13838</v>
      </c>
      <c r="E56" s="412" t="s">
        <v>13839</v>
      </c>
      <c r="F56" s="375"/>
      <c r="AE56" s="337" t="s">
        <v>13840</v>
      </c>
      <c r="AF56" s="337" t="s">
        <v>13841</v>
      </c>
    </row>
    <row r="57" spans="4:34">
      <c r="D57" s="411" t="s">
        <v>13842</v>
      </c>
      <c r="E57" s="399" t="s">
        <v>13843</v>
      </c>
      <c r="F57" s="367"/>
      <c r="AE57" s="337" t="s">
        <v>13844</v>
      </c>
      <c r="AF57" s="337" t="s">
        <v>13845</v>
      </c>
    </row>
    <row r="58" spans="4:34">
      <c r="D58" s="406" t="s">
        <v>13846</v>
      </c>
      <c r="E58" s="412" t="s">
        <v>13847</v>
      </c>
      <c r="F58" s="375"/>
      <c r="AE58" s="337" t="s">
        <v>13848</v>
      </c>
      <c r="AF58" s="337" t="s">
        <v>13849</v>
      </c>
    </row>
    <row r="59" spans="4:34">
      <c r="D59" s="413" t="s">
        <v>13850</v>
      </c>
      <c r="E59" s="342" t="s">
        <v>13851</v>
      </c>
      <c r="F59" s="343"/>
      <c r="AE59" s="337" t="s">
        <v>13852</v>
      </c>
      <c r="AF59" s="337" t="s">
        <v>13853</v>
      </c>
    </row>
    <row r="61" spans="4:34">
      <c r="D61" s="403" t="s">
        <v>13798</v>
      </c>
      <c r="E61" s="408"/>
      <c r="F61" s="408"/>
      <c r="G61" s="404"/>
      <c r="AE61" s="337" t="s">
        <v>13800</v>
      </c>
    </row>
    <row r="62" spans="4:34">
      <c r="D62" s="405" t="s">
        <v>13835</v>
      </c>
      <c r="E62" s="399" t="s">
        <v>13854</v>
      </c>
      <c r="F62" s="399"/>
      <c r="G62" s="367"/>
      <c r="AE62" s="337" t="s">
        <v>13799</v>
      </c>
      <c r="AF62" s="337" t="s">
        <v>13855</v>
      </c>
    </row>
    <row r="63" spans="4:34">
      <c r="D63" s="413" t="s">
        <v>13856</v>
      </c>
      <c r="E63" s="342" t="s">
        <v>13857</v>
      </c>
      <c r="F63" s="342"/>
      <c r="G63" s="343"/>
      <c r="AE63" s="337" t="s">
        <v>13858</v>
      </c>
      <c r="AF63" s="337" t="s">
        <v>13859</v>
      </c>
    </row>
    <row r="65" spans="4:33">
      <c r="D65" s="403" t="s">
        <v>13803</v>
      </c>
      <c r="E65" s="414"/>
      <c r="F65" s="339" t="s">
        <v>13860</v>
      </c>
      <c r="AE65" s="337" t="s">
        <v>13803</v>
      </c>
      <c r="AG65" s="337" t="s">
        <v>13861</v>
      </c>
    </row>
    <row r="66" spans="4:33">
      <c r="D66" s="405" t="s">
        <v>13862</v>
      </c>
      <c r="E66" s="367" t="s">
        <v>13863</v>
      </c>
      <c r="AE66" s="337" t="s">
        <v>13802</v>
      </c>
      <c r="AF66" s="337" t="s">
        <v>13583</v>
      </c>
    </row>
    <row r="67" spans="4:33">
      <c r="D67" s="407" t="s">
        <v>13864</v>
      </c>
      <c r="E67" s="381" t="s">
        <v>13865</v>
      </c>
      <c r="AE67" s="337" t="s">
        <v>13866</v>
      </c>
      <c r="AF67" s="337" t="s">
        <v>13867</v>
      </c>
    </row>
  </sheetData>
  <phoneticPr fontId="82" type="noConversion"/>
  <conditionalFormatting sqref="F14:K33 M14:AA33">
    <cfRule type="containsText" dxfId="11" priority="4" operator="containsText" text="Invalid">
      <formula>NOT(ISERROR(SEARCH("Invalid",F14)))</formula>
    </cfRule>
  </conditionalFormatting>
  <conditionalFormatting sqref="L14:L33">
    <cfRule type="containsText" dxfId="10" priority="3" operator="containsText" text="Invalid">
      <formula>NOT(ISERROR(SEARCH("Invalid",L14)))</formula>
    </cfRule>
  </conditionalFormatting>
  <conditionalFormatting sqref="AG14:AL33 AN14:BB33">
    <cfRule type="containsText" dxfId="9" priority="2" operator="containsText" text="Invalid">
      <formula>NOT(ISERROR(SEARCH("Invalid",AG14)))</formula>
    </cfRule>
  </conditionalFormatting>
  <conditionalFormatting sqref="AM14:AM33">
    <cfRule type="containsText" dxfId="8" priority="1" operator="containsText" text="Invalid">
      <formula>NOT(ISERROR(SEARCH("Invalid",AM14)))</formula>
    </cfRule>
  </conditionalFormatting>
  <dataValidations disablePrompts="1" count="4">
    <dataValidation type="list" allowBlank="1" showInputMessage="1" showErrorMessage="1" sqref="I42:T42" xr:uid="{00000000-0002-0000-1600-000000000000}">
      <formula1>$D$66:$D$67</formula1>
    </dataValidation>
    <dataValidation type="list" allowBlank="1" showInputMessage="1" showErrorMessage="1" sqref="I41:T41" xr:uid="{00000000-0002-0000-1600-000001000000}">
      <formula1>$D$62:$D$63</formula1>
    </dataValidation>
    <dataValidation type="list" allowBlank="1" showInputMessage="1" showErrorMessage="1" sqref="I40:T40" xr:uid="{00000000-0002-0000-1600-000002000000}">
      <formula1>$D$54:$D$59</formula1>
    </dataValidation>
    <dataValidation type="list" allowBlank="1" showInputMessage="1" showErrorMessage="1" sqref="I39:T39" xr:uid="{00000000-0002-0000-1600-000003000000}">
      <formula1>$D$46:$D$51</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T683"/>
  <sheetViews>
    <sheetView showGridLines="0" topLeftCell="M1" workbookViewId="0">
      <selection activeCell="AJ26" sqref="AJ26"/>
    </sheetView>
  </sheetViews>
  <sheetFormatPr defaultRowHeight="13.5"/>
  <cols>
    <col min="1" max="1" width="2.375" style="3" customWidth="1"/>
    <col min="2" max="2" width="22.625" style="3" customWidth="1"/>
    <col min="3" max="3" width="12.625" style="3" customWidth="1"/>
    <col min="4" max="4" width="13.625" style="3" customWidth="1"/>
    <col min="5" max="5" width="9.625" style="3" customWidth="1"/>
    <col min="6" max="6" width="9.75" style="3" customWidth="1"/>
    <col min="7" max="7" width="14" style="3" customWidth="1"/>
    <col min="8" max="8" width="9.75" style="3" customWidth="1"/>
    <col min="9" max="18" width="11.25" style="3" customWidth="1"/>
    <col min="19" max="19" width="1.625" style="3" customWidth="1"/>
    <col min="20" max="20" width="8.625" style="3" customWidth="1"/>
    <col min="21" max="16384" width="9" style="3"/>
  </cols>
  <sheetData>
    <row r="1" spans="1:20" ht="30" customHeight="1">
      <c r="B1" s="297" t="s">
        <v>11686</v>
      </c>
      <c r="C1" s="51"/>
      <c r="D1" s="51"/>
      <c r="E1" s="51"/>
      <c r="F1" s="51"/>
      <c r="G1" s="51"/>
      <c r="H1" s="52"/>
      <c r="I1" s="52"/>
      <c r="J1" s="52"/>
      <c r="K1" s="52"/>
      <c r="L1" s="52"/>
      <c r="M1" s="52"/>
      <c r="N1" s="52"/>
      <c r="O1" s="53"/>
      <c r="P1" s="524"/>
      <c r="Q1" s="51"/>
      <c r="R1" s="525"/>
      <c r="S1" s="525"/>
      <c r="T1" s="525"/>
    </row>
    <row r="2" spans="1:20" ht="20.100000000000001" customHeight="1">
      <c r="A2" s="526"/>
      <c r="B2" s="56" t="s">
        <v>13868</v>
      </c>
      <c r="C2" s="57"/>
      <c r="D2" s="57"/>
      <c r="E2" s="57"/>
      <c r="F2" s="57"/>
      <c r="G2" s="57"/>
      <c r="H2" s="57"/>
      <c r="I2" s="57"/>
      <c r="J2" s="57"/>
      <c r="K2" s="57"/>
      <c r="L2" s="57"/>
      <c r="M2" s="57"/>
      <c r="N2" s="57"/>
      <c r="O2" s="57"/>
      <c r="P2" s="57"/>
      <c r="Q2" s="57"/>
      <c r="R2" s="57"/>
      <c r="S2" s="57"/>
      <c r="T2" s="57"/>
    </row>
    <row r="3" spans="1:20" s="14" customFormat="1" ht="15" customHeight="1">
      <c r="A3" s="527"/>
      <c r="B3" s="527"/>
      <c r="C3" s="527"/>
      <c r="D3" s="527"/>
      <c r="E3" s="527"/>
      <c r="F3" s="527"/>
      <c r="G3" s="527"/>
      <c r="H3" s="527"/>
    </row>
    <row r="4" spans="1:20" s="14" customFormat="1" ht="15" customHeight="1">
      <c r="A4" s="527"/>
      <c r="B4" s="428" t="s">
        <v>13869</v>
      </c>
      <c r="C4" s="527"/>
      <c r="D4" s="527"/>
      <c r="E4" s="527"/>
      <c r="F4" s="527"/>
      <c r="G4" s="527"/>
      <c r="H4" s="527"/>
    </row>
    <row r="5" spans="1:20" s="14" customFormat="1" ht="15" customHeight="1">
      <c r="A5" s="527"/>
      <c r="B5" s="527"/>
      <c r="C5" s="527"/>
      <c r="D5" s="527"/>
      <c r="E5" s="527"/>
      <c r="F5" s="527"/>
      <c r="G5" s="527"/>
      <c r="H5" s="527"/>
    </row>
    <row r="6" spans="1:20" s="14" customFormat="1" ht="15" customHeight="1">
      <c r="B6" s="667" t="s">
        <v>13410</v>
      </c>
      <c r="C6" s="669" t="s">
        <v>11768</v>
      </c>
      <c r="D6" s="669" t="s">
        <v>11771</v>
      </c>
      <c r="E6" s="662" t="s">
        <v>13870</v>
      </c>
      <c r="F6" s="669" t="s">
        <v>13871</v>
      </c>
      <c r="G6" s="662" t="s">
        <v>13872</v>
      </c>
      <c r="H6" s="662" t="s">
        <v>13873</v>
      </c>
      <c r="I6" s="664" t="s">
        <v>13874</v>
      </c>
      <c r="J6" s="665"/>
      <c r="K6" s="665"/>
      <c r="L6" s="665"/>
      <c r="M6" s="666"/>
      <c r="N6" s="665" t="s">
        <v>13875</v>
      </c>
      <c r="O6" s="665"/>
      <c r="P6" s="665"/>
      <c r="Q6" s="665"/>
      <c r="R6" s="666"/>
    </row>
    <row r="7" spans="1:20" s="14" customFormat="1" ht="15" customHeight="1">
      <c r="B7" s="668"/>
      <c r="C7" s="663"/>
      <c r="D7" s="663"/>
      <c r="E7" s="663"/>
      <c r="F7" s="663"/>
      <c r="G7" s="663"/>
      <c r="H7" s="663" t="s">
        <v>13876</v>
      </c>
      <c r="I7" s="528" t="s">
        <v>13877</v>
      </c>
      <c r="J7" s="529" t="s">
        <v>13564</v>
      </c>
      <c r="K7" s="529" t="s">
        <v>13565</v>
      </c>
      <c r="L7" s="529" t="s">
        <v>13878</v>
      </c>
      <c r="M7" s="530" t="s">
        <v>13879</v>
      </c>
      <c r="N7" s="529" t="s">
        <v>13880</v>
      </c>
      <c r="O7" s="529" t="s">
        <v>13881</v>
      </c>
      <c r="P7" s="529" t="s">
        <v>13882</v>
      </c>
      <c r="Q7" s="529" t="s">
        <v>13883</v>
      </c>
      <c r="R7" s="530" t="s">
        <v>13884</v>
      </c>
    </row>
    <row r="8" spans="1:20" s="14" customFormat="1" ht="14.1" customHeight="1">
      <c r="A8" s="170">
        <v>1</v>
      </c>
      <c r="B8" s="531" t="str">
        <f>IF(CIQ_Financials!AG14="","",CIQ_Financials!AG14)</f>
        <v>SBS Contents Hub Co., Ltd.</v>
      </c>
      <c r="C8" s="456" t="str">
        <f>IF(CIQ_Financials!AF14="","",CIQ_Financials!AF14)</f>
        <v>KOSDAQ:A046140</v>
      </c>
      <c r="D8" s="46" t="str">
        <f>IF(CIQ_Financials!AJ14="","",CIQ_Financials!AJ14)</f>
        <v>South Korea</v>
      </c>
      <c r="E8" s="46" t="str">
        <f>IF(CIQ_Financials!AK14="","",CIQ_Financials!AK14)</f>
        <v>KRW</v>
      </c>
      <c r="F8" s="532">
        <f>IF(B8="","",CIQ_Financials!AL14+CIQ_Financials!AQ14)</f>
        <v>112155.51345</v>
      </c>
      <c r="G8" s="532">
        <f>IF(B8="","",CIQ_Financials!AN14-CIQ_Financials!AO14)</f>
        <v>-126807.91279</v>
      </c>
      <c r="H8" s="532">
        <f>IF(B8="","",F8+G8)</f>
        <v>-14652.399340000004</v>
      </c>
      <c r="I8" s="533">
        <f>IF(B8="","",CIQ_Financials!AP14)</f>
        <v>173572.12338999999</v>
      </c>
      <c r="J8" s="532">
        <f>IF(B8="","",CIQ_Financials!AR14)</f>
        <v>187680.56959999999</v>
      </c>
      <c r="K8" s="532">
        <f>IF(B8="","",CIQ_Financials!AS14)</f>
        <v>12855.561820000001</v>
      </c>
      <c r="L8" s="532">
        <f>IF(B8="","",CIQ_Financials!AT14)</f>
        <v>13942.521199999999</v>
      </c>
      <c r="M8" s="534">
        <f>IF(B8="","",CIQ_Financials!AU14)</f>
        <v>14126.60619</v>
      </c>
      <c r="N8" s="535">
        <f>IF(B8="","",F8/I8)</f>
        <v>0.64616086534815997</v>
      </c>
      <c r="O8" s="536">
        <f>IF(B8="","",H8/J8)</f>
        <v>-7.807094453745736E-2</v>
      </c>
      <c r="P8" s="536">
        <f>IF(B8="","",H8/K8)</f>
        <v>-1.1397712169377598</v>
      </c>
      <c r="Q8" s="536">
        <f>IF(B8="","",H8/L8)</f>
        <v>-1.0509146179386841</v>
      </c>
      <c r="R8" s="537">
        <f>IF(B8="","",F8/M8)</f>
        <v>7.9393105422159431</v>
      </c>
    </row>
    <row r="9" spans="1:20" s="14" customFormat="1" ht="14.45" customHeight="1">
      <c r="A9" s="170">
        <f>A8+1</f>
        <v>2</v>
      </c>
      <c r="B9" s="531" t="str">
        <f>IF(CIQ_Financials!AG15="","",CIQ_Financials!AG15)</f>
        <v>Samhwa Networks Co., Ltd.</v>
      </c>
      <c r="C9" s="538" t="str">
        <f>IF(CIQ_Financials!AF15="","",CIQ_Financials!AF15)</f>
        <v>KOSDAQ:A046390</v>
      </c>
      <c r="D9" s="46" t="str">
        <f>IF(CIQ_Financials!AJ15="","",CIQ_Financials!AJ15)</f>
        <v>South Korea</v>
      </c>
      <c r="E9" s="46" t="str">
        <f>IF(CIQ_Financials!AK15="","",CIQ_Financials!AK15)</f>
        <v>KRW</v>
      </c>
      <c r="F9" s="532">
        <f>IF(B9="","",CIQ_Financials!AL15+CIQ_Financials!AQ15)</f>
        <v>109859.45735</v>
      </c>
      <c r="G9" s="532">
        <f>IF(B9="","",CIQ_Financials!AN15-CIQ_Financials!AO15)</f>
        <v>-20785.8099</v>
      </c>
      <c r="H9" s="532">
        <f t="shared" ref="H9:H27" si="0">IF(B9="","",F9+G9)</f>
        <v>89073.647449999989</v>
      </c>
      <c r="I9" s="533">
        <f>IF(B9="","",CIQ_Financials!AP15)</f>
        <v>51508.718260000001</v>
      </c>
      <c r="J9" s="532">
        <f>IF(B9="","",CIQ_Financials!AR15)</f>
        <v>73896.666740000001</v>
      </c>
      <c r="K9" s="532">
        <f>IF(B9="","",CIQ_Financials!AS15)</f>
        <v>14582.255450000001</v>
      </c>
      <c r="L9" s="532">
        <f>IF(B9="","",CIQ_Financials!AT15)</f>
        <v>15299.640719999999</v>
      </c>
      <c r="M9" s="534">
        <f>IF(B9="","",CIQ_Financials!AU15)</f>
        <v>15292.915010000001</v>
      </c>
      <c r="N9" s="536">
        <f t="shared" ref="N9:N27" si="1">IF(B9="","",F9/I9)</f>
        <v>2.1328322866716194</v>
      </c>
      <c r="O9" s="536">
        <f t="shared" ref="O9:O27" si="2">IF(B9="","",H9/J9)</f>
        <v>1.2053811271812718</v>
      </c>
      <c r="P9" s="536">
        <f t="shared" ref="P9:P27" si="3">IF(B9="","",H9/K9)</f>
        <v>6.1083587347250861</v>
      </c>
      <c r="Q9" s="536">
        <f t="shared" ref="Q9:Q27" si="4">IF(B9="","",H9/L9)</f>
        <v>5.8219437358134245</v>
      </c>
      <c r="R9" s="537">
        <f t="shared" ref="R9:R27" si="5">IF(B9="","",F9/M9)</f>
        <v>7.1836832466644296</v>
      </c>
    </row>
    <row r="10" spans="1:20" s="14" customFormat="1" ht="14.45" customHeight="1">
      <c r="A10" s="170">
        <f t="shared" ref="A10:A27" si="6">A9+1</f>
        <v>3</v>
      </c>
      <c r="B10" s="531" t="str">
        <f>IF(CIQ_Financials!AG16="","",CIQ_Financials!AG16)</f>
        <v>Studio Dragon Corporation</v>
      </c>
      <c r="C10" s="538" t="str">
        <f>IF(CIQ_Financials!AF16="","",CIQ_Financials!AF16)</f>
        <v>KOSDAQ:A253450</v>
      </c>
      <c r="D10" s="46" t="str">
        <f>IF(CIQ_Financials!AJ16="","",CIQ_Financials!AJ16)</f>
        <v>South Korea</v>
      </c>
      <c r="E10" s="46" t="str">
        <f>IF(CIQ_Financials!AK16="","",CIQ_Financials!AK16)</f>
        <v>KRW</v>
      </c>
      <c r="F10" s="532">
        <f>IF(B10="","",CIQ_Financials!AL16+CIQ_Financials!AQ16)</f>
        <v>2176028.4125000001</v>
      </c>
      <c r="G10" s="532">
        <f>IF(B10="","",CIQ_Financials!AN16-CIQ_Financials!AO16)</f>
        <v>81865.182409999994</v>
      </c>
      <c r="H10" s="532">
        <f t="shared" si="0"/>
        <v>2257893.59491</v>
      </c>
      <c r="I10" s="533">
        <f>IF(B10="","",CIQ_Financials!AP16)</f>
        <v>679763.20404999994</v>
      </c>
      <c r="J10" s="532">
        <f>IF(B10="","",CIQ_Financials!AR16)</f>
        <v>655360.51217</v>
      </c>
      <c r="K10" s="532">
        <f>IF(B10="","",CIQ_Financials!AS16)</f>
        <v>70384.261989999999</v>
      </c>
      <c r="L10" s="532">
        <f>IF(B10="","",CIQ_Financials!AT16)</f>
        <v>193877.27346</v>
      </c>
      <c r="M10" s="534">
        <f>IF(B10="","",CIQ_Financials!AU16)</f>
        <v>58243.143470000003</v>
      </c>
      <c r="N10" s="536">
        <f t="shared" si="1"/>
        <v>3.2011565197046798</v>
      </c>
      <c r="O10" s="536">
        <f t="shared" si="2"/>
        <v>3.4452695165196405</v>
      </c>
      <c r="P10" s="536">
        <f t="shared" si="3"/>
        <v>32.079523618941906</v>
      </c>
      <c r="Q10" s="536">
        <f t="shared" si="4"/>
        <v>11.645994162259765</v>
      </c>
      <c r="R10" s="537">
        <f t="shared" si="5"/>
        <v>37.361108670599712</v>
      </c>
    </row>
    <row r="11" spans="1:20" s="14" customFormat="1" ht="14.45" customHeight="1">
      <c r="A11" s="170">
        <f t="shared" si="6"/>
        <v>4</v>
      </c>
      <c r="B11" s="531" t="str">
        <f>IF(CIQ_Financials!AG17="","",CIQ_Financials!AG17)</f>
        <v>Chorokbaem Media Co., Ltd.</v>
      </c>
      <c r="C11" s="538" t="str">
        <f>IF(CIQ_Financials!AF17="","",CIQ_Financials!AF17)</f>
        <v>KOSDAQ:A047820</v>
      </c>
      <c r="D11" s="46" t="str">
        <f>IF(CIQ_Financials!AJ17="","",CIQ_Financials!AJ17)</f>
        <v>South Korea</v>
      </c>
      <c r="E11" s="46" t="str">
        <f>IF(CIQ_Financials!AK17="","",CIQ_Financials!AK17)</f>
        <v>KRW</v>
      </c>
      <c r="F11" s="532">
        <f>IF(B11="","",CIQ_Financials!AL17+CIQ_Financials!AQ17)</f>
        <v>296130.49923999998</v>
      </c>
      <c r="G11" s="532">
        <f>IF(B11="","",CIQ_Financials!AN17-CIQ_Financials!AO17)</f>
        <v>54247.833629999994</v>
      </c>
      <c r="H11" s="532">
        <f t="shared" si="0"/>
        <v>350378.33286999998</v>
      </c>
      <c r="I11" s="533">
        <f>IF(B11="","",CIQ_Financials!AP17)</f>
        <v>380055.70513000002</v>
      </c>
      <c r="J11" s="532">
        <f>IF(B11="","",CIQ_Financials!AR17)</f>
        <v>191143.55617</v>
      </c>
      <c r="K11" s="532">
        <f>IF(B11="","",CIQ_Financials!AS17)</f>
        <v>-835.63792000000001</v>
      </c>
      <c r="L11" s="532">
        <f>IF(B11="","",CIQ_Financials!AT17)</f>
        <v>32269.93908</v>
      </c>
      <c r="M11" s="534">
        <f>IF(B11="","",CIQ_Financials!AU17)</f>
        <v>-14472.93698</v>
      </c>
      <c r="N11" s="536">
        <f t="shared" si="1"/>
        <v>0.77917656607393126</v>
      </c>
      <c r="O11" s="536">
        <f t="shared" si="2"/>
        <v>1.8330637971304622</v>
      </c>
      <c r="P11" s="536">
        <f t="shared" si="3"/>
        <v>-419.29443899577939</v>
      </c>
      <c r="Q11" s="536">
        <f t="shared" si="4"/>
        <v>10.857731463371575</v>
      </c>
      <c r="R11" s="537">
        <f t="shared" si="5"/>
        <v>-20.460981737792377</v>
      </c>
    </row>
    <row r="12" spans="1:20" s="14" customFormat="1" ht="14.45" customHeight="1">
      <c r="A12" s="170">
        <f t="shared" si="6"/>
        <v>5</v>
      </c>
      <c r="B12" s="531" t="str">
        <f>IF(CIQ_Financials!AG18="","",CIQ_Financials!AG18)</f>
        <v>Pan Entertainment Co., Ltd.</v>
      </c>
      <c r="C12" s="538" t="str">
        <f>IF(CIQ_Financials!AF18="","",CIQ_Financials!AF18)</f>
        <v>KOSDAQ:A068050</v>
      </c>
      <c r="D12" s="46" t="str">
        <f>IF(CIQ_Financials!AJ18="","",CIQ_Financials!AJ18)</f>
        <v>South Korea</v>
      </c>
      <c r="E12" s="46" t="str">
        <f>IF(CIQ_Financials!AK18="","",CIQ_Financials!AK18)</f>
        <v>KRW</v>
      </c>
      <c r="F12" s="532">
        <f>IF(B12="","",CIQ_Financials!AL18+CIQ_Financials!AQ18)</f>
        <v>116730.53034</v>
      </c>
      <c r="G12" s="532">
        <f>IF(B12="","",CIQ_Financials!AN18-CIQ_Financials!AO18)</f>
        <v>15789.61735</v>
      </c>
      <c r="H12" s="532">
        <f t="shared" si="0"/>
        <v>132520.14769000001</v>
      </c>
      <c r="I12" s="533">
        <f>IF(B12="","",CIQ_Financials!AP18)</f>
        <v>68921.881880000001</v>
      </c>
      <c r="J12" s="532">
        <f>IF(B12="","",CIQ_Financials!AR18)</f>
        <v>22280.77261</v>
      </c>
      <c r="K12" s="532">
        <f>IF(B12="","",CIQ_Financials!AS18)</f>
        <v>2628.8556100000001</v>
      </c>
      <c r="L12" s="532">
        <f>IF(B12="","",CIQ_Financials!AT18)</f>
        <v>3427.47361</v>
      </c>
      <c r="M12" s="534">
        <f>IF(B12="","",CIQ_Financials!AU18)</f>
        <v>2083.86663</v>
      </c>
      <c r="N12" s="536">
        <f t="shared" si="1"/>
        <v>1.6936642929054042</v>
      </c>
      <c r="O12" s="536">
        <f t="shared" si="2"/>
        <v>5.9477357455065381</v>
      </c>
      <c r="P12" s="536">
        <f t="shared" si="3"/>
        <v>50.409823645658506</v>
      </c>
      <c r="Q12" s="536">
        <f t="shared" si="4"/>
        <v>38.664089871723334</v>
      </c>
      <c r="R12" s="537">
        <f t="shared" si="5"/>
        <v>56.016315372351826</v>
      </c>
    </row>
    <row r="13" spans="1:20" s="14" customFormat="1" ht="14.45" customHeight="1">
      <c r="A13" s="170">
        <f t="shared" si="6"/>
        <v>6</v>
      </c>
      <c r="B13" s="531" t="str">
        <f>IF(CIQ_Financials!AG19="","",CIQ_Financials!AG19)</f>
        <v>ContentreeJoongAng corp.</v>
      </c>
      <c r="C13" s="538" t="str">
        <f>IF(CIQ_Financials!AF19="","",CIQ_Financials!AF19)</f>
        <v>KOSE:A036420</v>
      </c>
      <c r="D13" s="46" t="str">
        <f>IF(CIQ_Financials!AJ19="","",CIQ_Financials!AJ19)</f>
        <v>South Korea</v>
      </c>
      <c r="E13" s="46" t="str">
        <f>IF(CIQ_Financials!AK19="","",CIQ_Financials!AK19)</f>
        <v>KRW</v>
      </c>
      <c r="F13" s="532">
        <f>IF(B13="","",CIQ_Financials!AL19+CIQ_Financials!AQ19)</f>
        <v>1039942.5839</v>
      </c>
      <c r="G13" s="532">
        <f>IF(B13="","",CIQ_Financials!AN19-CIQ_Financials!AO19)</f>
        <v>844523.12443999993</v>
      </c>
      <c r="H13" s="532">
        <f t="shared" si="0"/>
        <v>1884465.7083399999</v>
      </c>
      <c r="I13" s="533">
        <f>IF(B13="","",CIQ_Financials!AP19)</f>
        <v>721783.50459000003</v>
      </c>
      <c r="J13" s="532">
        <f>IF(B13="","",CIQ_Financials!AR19)</f>
        <v>826368.28699000005</v>
      </c>
      <c r="K13" s="532">
        <f>IF(B13="","",CIQ_Financials!AS19)</f>
        <v>-61788.324439999997</v>
      </c>
      <c r="L13" s="532">
        <f>IF(B13="","",CIQ_Financials!AT19)</f>
        <v>108800.14556</v>
      </c>
      <c r="M13" s="534">
        <f>IF(B13="","",CIQ_Financials!AU19)</f>
        <v>-26439.78759</v>
      </c>
      <c r="N13" s="536">
        <f t="shared" si="1"/>
        <v>1.4407957196122487</v>
      </c>
      <c r="O13" s="536">
        <f t="shared" si="2"/>
        <v>2.2804187164588079</v>
      </c>
      <c r="P13" s="536">
        <f t="shared" si="3"/>
        <v>-30.498734597827202</v>
      </c>
      <c r="Q13" s="536">
        <f t="shared" si="4"/>
        <v>17.320433705677111</v>
      </c>
      <c r="R13" s="537">
        <f t="shared" si="5"/>
        <v>-39.332486328041639</v>
      </c>
    </row>
    <row r="14" spans="1:20" s="14" customFormat="1" ht="14.45" customHeight="1">
      <c r="A14" s="170">
        <f t="shared" si="6"/>
        <v>7</v>
      </c>
      <c r="B14" s="531" t="str">
        <f>IF(CIQ_Financials!AG20="","",CIQ_Financials!AG20)</f>
        <v>ASTORY Co.,Ltd</v>
      </c>
      <c r="C14" s="538" t="str">
        <f>IF(CIQ_Financials!AF20="","",CIQ_Financials!AF20)</f>
        <v>KOSDAQ:A241840</v>
      </c>
      <c r="D14" s="46" t="str">
        <f>IF(CIQ_Financials!AJ20="","",CIQ_Financials!AJ20)</f>
        <v>South Korea</v>
      </c>
      <c r="E14" s="46" t="str">
        <f>IF(CIQ_Financials!AK20="","",CIQ_Financials!AK20)</f>
        <v>KRW</v>
      </c>
      <c r="F14" s="532">
        <f>IF(B14="","",CIQ_Financials!AL20+CIQ_Financials!AQ20)</f>
        <v>221399.4069</v>
      </c>
      <c r="G14" s="532">
        <f>IF(B14="","",CIQ_Financials!AN20-CIQ_Financials!AO20)</f>
        <v>-25992.98027</v>
      </c>
      <c r="H14" s="532">
        <f t="shared" si="0"/>
        <v>195406.42663</v>
      </c>
      <c r="I14" s="533">
        <f>IF(B14="","",CIQ_Financials!AP20)</f>
        <v>61386.642849999997</v>
      </c>
      <c r="J14" s="532">
        <f>IF(B14="","",CIQ_Financials!AR20)</f>
        <v>78882.592520000006</v>
      </c>
      <c r="K14" s="532">
        <f>IF(B14="","",CIQ_Financials!AS20)</f>
        <v>11949.467189999999</v>
      </c>
      <c r="L14" s="532">
        <f>IF(B14="","",CIQ_Financials!AT20)</f>
        <v>12439.65589</v>
      </c>
      <c r="M14" s="534">
        <f>IF(B14="","",CIQ_Financials!AU20)</f>
        <v>14815.531209999999</v>
      </c>
      <c r="N14" s="536">
        <f t="shared" si="1"/>
        <v>3.6066381320280985</v>
      </c>
      <c r="O14" s="536">
        <f t="shared" si="2"/>
        <v>2.4771805843026313</v>
      </c>
      <c r="P14" s="536">
        <f t="shared" si="3"/>
        <v>16.352731341321004</v>
      </c>
      <c r="Q14" s="536">
        <f t="shared" si="4"/>
        <v>15.708346626138065</v>
      </c>
      <c r="R14" s="537">
        <f t="shared" si="5"/>
        <v>14.943737336300345</v>
      </c>
    </row>
    <row r="15" spans="1:20" s="14" customFormat="1" ht="14.45" customHeight="1">
      <c r="A15" s="170">
        <f t="shared" si="6"/>
        <v>8</v>
      </c>
      <c r="B15" s="531" t="str">
        <f>IF(CIQ_Financials!AG21="","",CIQ_Financials!AG21)</f>
        <v>KEYEAST.Co.,Ltd.</v>
      </c>
      <c r="C15" s="538" t="str">
        <f>IF(CIQ_Financials!AF21="","",CIQ_Financials!AF21)</f>
        <v>KOSDAQ:A054780</v>
      </c>
      <c r="D15" s="46" t="str">
        <f>IF(CIQ_Financials!AJ21="","",CIQ_Financials!AJ21)</f>
        <v>South Korea</v>
      </c>
      <c r="E15" s="46" t="str">
        <f>IF(CIQ_Financials!AK21="","",CIQ_Financials!AK21)</f>
        <v>KRW</v>
      </c>
      <c r="F15" s="532">
        <f>IF(B15="","",CIQ_Financials!AL21+CIQ_Financials!AQ21)</f>
        <v>166669.93045000001</v>
      </c>
      <c r="G15" s="532">
        <f>IF(B15="","",CIQ_Financials!AN21-CIQ_Financials!AO21)</f>
        <v>-17567.644270000001</v>
      </c>
      <c r="H15" s="532">
        <f t="shared" si="0"/>
        <v>149102.28618000002</v>
      </c>
      <c r="I15" s="533">
        <f>IF(B15="","",CIQ_Financials!AP21)</f>
        <v>67900.444929999998</v>
      </c>
      <c r="J15" s="532">
        <f>IF(B15="","",CIQ_Financials!AR21)</f>
        <v>57229.606090000001</v>
      </c>
      <c r="K15" s="532">
        <f>IF(B15="","",CIQ_Financials!AS21)</f>
        <v>-224.69886</v>
      </c>
      <c r="L15" s="532">
        <f>IF(B15="","",CIQ_Financials!AT21)</f>
        <v>944.96813999999995</v>
      </c>
      <c r="M15" s="534">
        <f>IF(B15="","",CIQ_Financials!AU21)</f>
        <v>1013.99</v>
      </c>
      <c r="N15" s="536">
        <f t="shared" si="1"/>
        <v>2.4546220664949039</v>
      </c>
      <c r="O15" s="536">
        <f t="shared" si="2"/>
        <v>2.605334832211144</v>
      </c>
      <c r="P15" s="536">
        <f t="shared" si="3"/>
        <v>-663.56494278609171</v>
      </c>
      <c r="Q15" s="536">
        <f t="shared" si="4"/>
        <v>157.7855166418627</v>
      </c>
      <c r="R15" s="537">
        <f t="shared" si="5"/>
        <v>164.37038871192024</v>
      </c>
    </row>
    <row r="16" spans="1:20" s="14" customFormat="1" ht="14.45" customHeight="1">
      <c r="A16" s="170">
        <f t="shared" si="6"/>
        <v>9</v>
      </c>
      <c r="B16" s="531" t="str">
        <f>IF(CIQ_Financials!AG22="","",CIQ_Financials!AG22)</f>
        <v>Netflix, Inc.</v>
      </c>
      <c r="C16" s="538" t="str">
        <f>IF(CIQ_Financials!AF22="","",CIQ_Financials!AF22)</f>
        <v>NasdaqGS:NFLX</v>
      </c>
      <c r="D16" s="46" t="str">
        <f>IF(CIQ_Financials!AJ22="","",CIQ_Financials!AJ22)</f>
        <v>United States</v>
      </c>
      <c r="E16" s="46" t="str">
        <f>IF(CIQ_Financials!AK22="","",CIQ_Financials!AK22)</f>
        <v>USD</v>
      </c>
      <c r="F16" s="532">
        <f>IF(B16="","",CIQ_Financials!AL22+CIQ_Financials!AQ22)</f>
        <v>135967.11152999999</v>
      </c>
      <c r="G16" s="532">
        <f>IF(B16="","",CIQ_Financials!AN22-CIQ_Financials!AO22)</f>
        <v>10318.448</v>
      </c>
      <c r="H16" s="532">
        <f t="shared" si="0"/>
        <v>146285.55953</v>
      </c>
      <c r="I16" s="533">
        <f>IF(B16="","",CIQ_Financials!AP22)</f>
        <v>20528.141</v>
      </c>
      <c r="J16" s="532">
        <f>IF(B16="","",CIQ_Financials!AR22)</f>
        <v>31472.814999999999</v>
      </c>
      <c r="K16" s="532">
        <f>IF(B16="","",CIQ_Financials!AS22)</f>
        <v>5714.6970000000001</v>
      </c>
      <c r="L16" s="532">
        <f>IF(B16="","",CIQ_Financials!AT22)</f>
        <v>6021.9759999999997</v>
      </c>
      <c r="M16" s="534">
        <f>IF(B16="","",CIQ_Financials!AU22)</f>
        <v>5044.0690000000004</v>
      </c>
      <c r="N16" s="536">
        <f t="shared" si="1"/>
        <v>6.6234498062927374</v>
      </c>
      <c r="O16" s="536">
        <f t="shared" si="2"/>
        <v>4.6479973122836329</v>
      </c>
      <c r="P16" s="536">
        <f t="shared" si="3"/>
        <v>25.598130492307817</v>
      </c>
      <c r="Q16" s="536">
        <f t="shared" si="4"/>
        <v>24.29195326085657</v>
      </c>
      <c r="R16" s="537">
        <f t="shared" si="5"/>
        <v>26.955838932813961</v>
      </c>
    </row>
    <row r="17" spans="1:18" s="14" customFormat="1" ht="14.45" customHeight="1">
      <c r="A17" s="170">
        <f t="shared" si="6"/>
        <v>10</v>
      </c>
      <c r="B17" s="531" t="str">
        <f>IF(CIQ_Financials!AG23="","",CIQ_Financials!AG23)</f>
        <v>The Walt Disney Company</v>
      </c>
      <c r="C17" s="538" t="str">
        <f>IF(CIQ_Financials!AF23="","",CIQ_Financials!AF23)</f>
        <v>NYSE:DIS</v>
      </c>
      <c r="D17" s="46" t="str">
        <f>IF(CIQ_Financials!AJ23="","",CIQ_Financials!AJ23)</f>
        <v>United States</v>
      </c>
      <c r="E17" s="46" t="str">
        <f>IF(CIQ_Financials!AK23="","",CIQ_Financials!AK23)</f>
        <v>USD</v>
      </c>
      <c r="F17" s="532">
        <f>IF(B17="","",CIQ_Financials!AL23+CIQ_Financials!AQ23)</f>
        <v>191844.94787</v>
      </c>
      <c r="G17" s="532">
        <f>IF(B17="","",CIQ_Financials!AN23-CIQ_Financials!AO23)</f>
        <v>40644</v>
      </c>
      <c r="H17" s="532">
        <f t="shared" si="0"/>
        <v>232488.94787</v>
      </c>
      <c r="I17" s="533">
        <f>IF(B17="","",CIQ_Financials!AP23)</f>
        <v>108378</v>
      </c>
      <c r="J17" s="532">
        <f>IF(B17="","",CIQ_Financials!AR23)</f>
        <v>82722</v>
      </c>
      <c r="K17" s="532">
        <f>IF(B17="","",CIQ_Financials!AS23)</f>
        <v>6832</v>
      </c>
      <c r="L17" s="532">
        <f>IF(B17="","",CIQ_Financials!AT23)</f>
        <v>11995</v>
      </c>
      <c r="M17" s="534">
        <f>IF(B17="","",CIQ_Financials!AU23)</f>
        <v>3505</v>
      </c>
      <c r="N17" s="536">
        <f t="shared" si="1"/>
        <v>1.7701465968185426</v>
      </c>
      <c r="O17" s="536">
        <f t="shared" si="2"/>
        <v>2.810485093082856</v>
      </c>
      <c r="P17" s="536">
        <f t="shared" si="3"/>
        <v>34.029412744437941</v>
      </c>
      <c r="Q17" s="536">
        <f t="shared" si="4"/>
        <v>19.382154887036265</v>
      </c>
      <c r="R17" s="537">
        <f t="shared" si="5"/>
        <v>54.734649891583452</v>
      </c>
    </row>
    <row r="18" spans="1:18" s="14" customFormat="1" ht="14.45" customHeight="1">
      <c r="A18" s="170">
        <f t="shared" si="6"/>
        <v>11</v>
      </c>
      <c r="B18" s="531" t="str">
        <f>IF(CIQ_Financials!AG24="","",CIQ_Financials!AG24)</f>
        <v>iQIYI, Inc.</v>
      </c>
      <c r="C18" s="538" t="str">
        <f>IF(CIQ_Financials!AF24="","",CIQ_Financials!AF24)</f>
        <v>NasdaqGS:IQ</v>
      </c>
      <c r="D18" s="46" t="str">
        <f>IF(CIQ_Financials!AJ24="","",CIQ_Financials!AJ24)</f>
        <v>China</v>
      </c>
      <c r="E18" s="46" t="str">
        <f>IF(CIQ_Financials!AK24="","",CIQ_Financials!AK24)</f>
        <v>CNY</v>
      </c>
      <c r="F18" s="532">
        <f>IF(B18="","",CIQ_Financials!AL24+CIQ_Financials!AQ24)</f>
        <v>16998.198530000001</v>
      </c>
      <c r="G18" s="532">
        <f>IF(B18="","",CIQ_Financials!AN24-CIQ_Financials!AO24)</f>
        <v>14542.447999999999</v>
      </c>
      <c r="H18" s="532">
        <f t="shared" si="0"/>
        <v>31540.646529999998</v>
      </c>
      <c r="I18" s="533">
        <f>IF(B18="","",CIQ_Financials!AP24)</f>
        <v>5450.915</v>
      </c>
      <c r="J18" s="532">
        <f>IF(B18="","",CIQ_Financials!AR24)</f>
        <v>28793.246999999999</v>
      </c>
      <c r="K18" s="532">
        <f>IF(B18="","",CIQ_Financials!AS24)</f>
        <v>-106.64100000000001</v>
      </c>
      <c r="L18" s="532">
        <f>IF(B18="","",CIQ_Financials!AT24)</f>
        <v>9330.1915000000008</v>
      </c>
      <c r="M18" s="534">
        <f>IF(B18="","",CIQ_Financials!AU24)</f>
        <v>-2187.5909999999999</v>
      </c>
      <c r="N18" s="536">
        <f t="shared" si="1"/>
        <v>3.1184119601938391</v>
      </c>
      <c r="O18" s="536">
        <f t="shared" si="2"/>
        <v>1.0954181905917035</v>
      </c>
      <c r="P18" s="536">
        <f t="shared" si="3"/>
        <v>-295.76472960681161</v>
      </c>
      <c r="Q18" s="536">
        <f t="shared" si="4"/>
        <v>3.3804929437943469</v>
      </c>
      <c r="R18" s="537">
        <f t="shared" si="5"/>
        <v>-7.7702817985628947</v>
      </c>
    </row>
    <row r="19" spans="1:18" s="14" customFormat="1" ht="14.45" customHeight="1">
      <c r="A19" s="170">
        <f t="shared" si="6"/>
        <v>12</v>
      </c>
      <c r="B19" s="531" t="str">
        <f>IF(CIQ_Financials!AG25="","",CIQ_Financials!AG25)</f>
        <v>Roku, Inc.</v>
      </c>
      <c r="C19" s="538" t="str">
        <f>IF(CIQ_Financials!AF25="","",CIQ_Financials!AF25)</f>
        <v>NasdaqGS:ROKU</v>
      </c>
      <c r="D19" s="46" t="str">
        <f>IF(CIQ_Financials!AJ25="","",CIQ_Financials!AJ25)</f>
        <v>United States</v>
      </c>
      <c r="E19" s="46" t="str">
        <f>IF(CIQ_Financials!AK25="","",CIQ_Financials!AK25)</f>
        <v>USD</v>
      </c>
      <c r="F19" s="532">
        <f>IF(B19="","",CIQ_Financials!AL25+CIQ_Financials!AQ25)</f>
        <v>8268.4311699999998</v>
      </c>
      <c r="G19" s="532">
        <f>IF(B19="","",CIQ_Financials!AN25-CIQ_Financials!AO25)</f>
        <v>-1316.6210000000001</v>
      </c>
      <c r="H19" s="532">
        <f t="shared" si="0"/>
        <v>6951.8101699999997</v>
      </c>
      <c r="I19" s="533">
        <f>IF(B19="","",CIQ_Financials!AP25)</f>
        <v>2777.9270000000001</v>
      </c>
      <c r="J19" s="532">
        <f>IF(B19="","",CIQ_Financials!AR25)</f>
        <v>3124.8069999999998</v>
      </c>
      <c r="K19" s="532">
        <f>IF(B19="","",CIQ_Financials!AS25)</f>
        <v>-255.72800000000001</v>
      </c>
      <c r="L19" s="532">
        <f>IF(B19="","",CIQ_Financials!AT25)</f>
        <v>-6.8849999999999998</v>
      </c>
      <c r="M19" s="534">
        <f>IF(B19="","",CIQ_Financials!AU25)</f>
        <v>-237.12299999999999</v>
      </c>
      <c r="N19" s="536">
        <f t="shared" si="1"/>
        <v>2.9764753249455436</v>
      </c>
      <c r="O19" s="536">
        <f t="shared" si="2"/>
        <v>2.2247166529004834</v>
      </c>
      <c r="P19" s="536">
        <f t="shared" si="3"/>
        <v>-27.184391892948756</v>
      </c>
      <c r="Q19" s="536">
        <f t="shared" si="4"/>
        <v>-1009.7037283950617</v>
      </c>
      <c r="R19" s="537">
        <f t="shared" si="5"/>
        <v>-34.869798248166568</v>
      </c>
    </row>
    <row r="20" spans="1:18" s="14" customFormat="1" ht="14.45" customHeight="1">
      <c r="A20" s="170">
        <f t="shared" si="6"/>
        <v>13</v>
      </c>
      <c r="B20" s="531" t="str">
        <f>IF(CIQ_Financials!AG26="","",CIQ_Financials!AG26)</f>
        <v/>
      </c>
      <c r="C20" s="538" t="str">
        <f>IF(CIQ_Financials!AF26="","",CIQ_Financials!AF26)</f>
        <v/>
      </c>
      <c r="D20" s="46" t="str">
        <f>IF(CIQ_Financials!AJ26="","",CIQ_Financials!AJ26)</f>
        <v/>
      </c>
      <c r="E20" s="46" t="str">
        <f>IF(CIQ_Financials!AK26="","",CIQ_Financials!AK26)</f>
        <v/>
      </c>
      <c r="F20" s="532" t="str">
        <f>IF(B20="","",CIQ_Financials!AL26+CIQ_Financials!AQ26)</f>
        <v/>
      </c>
      <c r="G20" s="532" t="str">
        <f>IF(B20="","",CIQ_Financials!AN26-CIQ_Financials!AO26)</f>
        <v/>
      </c>
      <c r="H20" s="532" t="str">
        <f t="shared" si="0"/>
        <v/>
      </c>
      <c r="I20" s="533" t="str">
        <f>IF(B20="","",CIQ_Financials!AP26)</f>
        <v/>
      </c>
      <c r="J20" s="532" t="str">
        <f>IF(B20="","",CIQ_Financials!AR26)</f>
        <v/>
      </c>
      <c r="K20" s="532" t="str">
        <f>IF(B20="","",CIQ_Financials!AS26)</f>
        <v/>
      </c>
      <c r="L20" s="532" t="str">
        <f>IF(B20="","",CIQ_Financials!AT26)</f>
        <v/>
      </c>
      <c r="M20" s="534" t="str">
        <f>IF(B20="","",CIQ_Financials!AU26)</f>
        <v/>
      </c>
      <c r="N20" s="536" t="str">
        <f t="shared" si="1"/>
        <v/>
      </c>
      <c r="O20" s="536" t="str">
        <f t="shared" si="2"/>
        <v/>
      </c>
      <c r="P20" s="536" t="str">
        <f t="shared" si="3"/>
        <v/>
      </c>
      <c r="Q20" s="536" t="str">
        <f t="shared" si="4"/>
        <v/>
      </c>
      <c r="R20" s="537" t="str">
        <f t="shared" si="5"/>
        <v/>
      </c>
    </row>
    <row r="21" spans="1:18" s="14" customFormat="1" ht="14.45" customHeight="1">
      <c r="A21" s="170">
        <f t="shared" si="6"/>
        <v>14</v>
      </c>
      <c r="B21" s="531" t="str">
        <f>IF(CIQ_Financials!AG27="","",CIQ_Financials!AG27)</f>
        <v/>
      </c>
      <c r="C21" s="538" t="str">
        <f>IF(CIQ_Financials!AF27="","",CIQ_Financials!AF27)</f>
        <v/>
      </c>
      <c r="D21" s="46" t="str">
        <f>IF(CIQ_Financials!AJ27="","",CIQ_Financials!AJ27)</f>
        <v/>
      </c>
      <c r="E21" s="46" t="str">
        <f>IF(CIQ_Financials!AK27="","",CIQ_Financials!AK27)</f>
        <v/>
      </c>
      <c r="F21" s="532" t="str">
        <f>IF(B21="","",CIQ_Financials!AL27+CIQ_Financials!AQ27)</f>
        <v/>
      </c>
      <c r="G21" s="532" t="str">
        <f>IF(B21="","",CIQ_Financials!AN27-CIQ_Financials!AO27)</f>
        <v/>
      </c>
      <c r="H21" s="532" t="str">
        <f t="shared" si="0"/>
        <v/>
      </c>
      <c r="I21" s="533" t="str">
        <f>IF(B21="","",CIQ_Financials!AP27)</f>
        <v/>
      </c>
      <c r="J21" s="532" t="str">
        <f>IF(B21="","",CIQ_Financials!AR27)</f>
        <v/>
      </c>
      <c r="K21" s="532" t="str">
        <f>IF(B21="","",CIQ_Financials!AS27)</f>
        <v/>
      </c>
      <c r="L21" s="532" t="str">
        <f>IF(B21="","",CIQ_Financials!AT27)</f>
        <v/>
      </c>
      <c r="M21" s="534" t="str">
        <f>IF(B21="","",CIQ_Financials!AU27)</f>
        <v/>
      </c>
      <c r="N21" s="536" t="str">
        <f t="shared" si="1"/>
        <v/>
      </c>
      <c r="O21" s="536" t="str">
        <f t="shared" si="2"/>
        <v/>
      </c>
      <c r="P21" s="536" t="str">
        <f t="shared" si="3"/>
        <v/>
      </c>
      <c r="Q21" s="536" t="str">
        <f t="shared" si="4"/>
        <v/>
      </c>
      <c r="R21" s="537" t="str">
        <f t="shared" si="5"/>
        <v/>
      </c>
    </row>
    <row r="22" spans="1:18" s="14" customFormat="1" ht="14.45" customHeight="1">
      <c r="A22" s="170">
        <f t="shared" si="6"/>
        <v>15</v>
      </c>
      <c r="B22" s="531" t="str">
        <f>IF(CIQ_Financials!AG28="","",CIQ_Financials!AG28)</f>
        <v/>
      </c>
      <c r="C22" s="538" t="str">
        <f>IF(CIQ_Financials!AF28="","",CIQ_Financials!AF28)</f>
        <v/>
      </c>
      <c r="D22" s="46" t="str">
        <f>IF(CIQ_Financials!AJ28="","",CIQ_Financials!AJ28)</f>
        <v/>
      </c>
      <c r="E22" s="46" t="str">
        <f>IF(CIQ_Financials!AK28="","",CIQ_Financials!AK28)</f>
        <v/>
      </c>
      <c r="F22" s="532" t="str">
        <f>IF(B22="","",CIQ_Financials!AL28+CIQ_Financials!AQ28)</f>
        <v/>
      </c>
      <c r="G22" s="532" t="str">
        <f>IF(B22="","",CIQ_Financials!AN28-CIQ_Financials!AO28)</f>
        <v/>
      </c>
      <c r="H22" s="532" t="str">
        <f t="shared" si="0"/>
        <v/>
      </c>
      <c r="I22" s="533" t="str">
        <f>IF(B22="","",CIQ_Financials!AP28)</f>
        <v/>
      </c>
      <c r="J22" s="532" t="str">
        <f>IF(B22="","",CIQ_Financials!AR28)</f>
        <v/>
      </c>
      <c r="K22" s="532" t="str">
        <f>IF(B22="","",CIQ_Financials!AS28)</f>
        <v/>
      </c>
      <c r="L22" s="532" t="str">
        <f>IF(B22="","",CIQ_Financials!AT28)</f>
        <v/>
      </c>
      <c r="M22" s="534" t="str">
        <f>IF(B22="","",CIQ_Financials!AU28)</f>
        <v/>
      </c>
      <c r="N22" s="536" t="str">
        <f t="shared" si="1"/>
        <v/>
      </c>
      <c r="O22" s="536" t="str">
        <f t="shared" si="2"/>
        <v/>
      </c>
      <c r="P22" s="536" t="str">
        <f t="shared" si="3"/>
        <v/>
      </c>
      <c r="Q22" s="536" t="str">
        <f t="shared" si="4"/>
        <v/>
      </c>
      <c r="R22" s="537" t="str">
        <f t="shared" si="5"/>
        <v/>
      </c>
    </row>
    <row r="23" spans="1:18" s="14" customFormat="1" ht="14.45" customHeight="1">
      <c r="A23" s="170">
        <f t="shared" si="6"/>
        <v>16</v>
      </c>
      <c r="B23" s="531" t="str">
        <f>IF(CIQ_Financials!AG29="","",CIQ_Financials!AG29)</f>
        <v/>
      </c>
      <c r="C23" s="538" t="str">
        <f>IF(CIQ_Financials!AF29="","",CIQ_Financials!AF29)</f>
        <v/>
      </c>
      <c r="D23" s="46" t="str">
        <f>IF(CIQ_Financials!AJ29="","",CIQ_Financials!AJ29)</f>
        <v/>
      </c>
      <c r="E23" s="46" t="str">
        <f>IF(CIQ_Financials!AK29="","",CIQ_Financials!AK29)</f>
        <v/>
      </c>
      <c r="F23" s="532" t="str">
        <f>IF(B23="","",CIQ_Financials!AL29+CIQ_Financials!AQ29)</f>
        <v/>
      </c>
      <c r="G23" s="532" t="str">
        <f>IF(B23="","",CIQ_Financials!AN29-CIQ_Financials!AO29)</f>
        <v/>
      </c>
      <c r="H23" s="532" t="str">
        <f t="shared" si="0"/>
        <v/>
      </c>
      <c r="I23" s="533" t="str">
        <f>IF(B23="","",CIQ_Financials!AP29)</f>
        <v/>
      </c>
      <c r="J23" s="532" t="str">
        <f>IF(B23="","",CIQ_Financials!AR29)</f>
        <v/>
      </c>
      <c r="K23" s="532" t="str">
        <f>IF(B23="","",CIQ_Financials!AS29)</f>
        <v/>
      </c>
      <c r="L23" s="532" t="str">
        <f>IF(B23="","",CIQ_Financials!AT29)</f>
        <v/>
      </c>
      <c r="M23" s="534" t="str">
        <f>IF(B23="","",CIQ_Financials!AU29)</f>
        <v/>
      </c>
      <c r="N23" s="536" t="str">
        <f t="shared" si="1"/>
        <v/>
      </c>
      <c r="O23" s="536" t="str">
        <f t="shared" si="2"/>
        <v/>
      </c>
      <c r="P23" s="536" t="str">
        <f t="shared" si="3"/>
        <v/>
      </c>
      <c r="Q23" s="536" t="str">
        <f t="shared" si="4"/>
        <v/>
      </c>
      <c r="R23" s="537" t="str">
        <f t="shared" si="5"/>
        <v/>
      </c>
    </row>
    <row r="24" spans="1:18" s="14" customFormat="1" ht="14.45" customHeight="1">
      <c r="A24" s="170">
        <f t="shared" si="6"/>
        <v>17</v>
      </c>
      <c r="B24" s="531" t="str">
        <f>IF(CIQ_Financials!AG30="","",CIQ_Financials!AG30)</f>
        <v/>
      </c>
      <c r="C24" s="538" t="str">
        <f>IF(CIQ_Financials!AF30="","",CIQ_Financials!AF30)</f>
        <v/>
      </c>
      <c r="D24" s="46" t="str">
        <f>IF(CIQ_Financials!AJ30="","",CIQ_Financials!AJ30)</f>
        <v/>
      </c>
      <c r="E24" s="46" t="str">
        <f>IF(CIQ_Financials!AK30="","",CIQ_Financials!AK30)</f>
        <v/>
      </c>
      <c r="F24" s="532" t="str">
        <f>IF(B24="","",CIQ_Financials!AL30+CIQ_Financials!AQ30)</f>
        <v/>
      </c>
      <c r="G24" s="532" t="str">
        <f>IF(B24="","",CIQ_Financials!AN30-CIQ_Financials!AO30)</f>
        <v/>
      </c>
      <c r="H24" s="532" t="str">
        <f t="shared" si="0"/>
        <v/>
      </c>
      <c r="I24" s="533" t="str">
        <f>IF(B24="","",CIQ_Financials!AP30)</f>
        <v/>
      </c>
      <c r="J24" s="532" t="str">
        <f>IF(B24="","",CIQ_Financials!AR30)</f>
        <v/>
      </c>
      <c r="K24" s="532" t="str">
        <f>IF(B24="","",CIQ_Financials!AS30)</f>
        <v/>
      </c>
      <c r="L24" s="532" t="str">
        <f>IF(B24="","",CIQ_Financials!AT30)</f>
        <v/>
      </c>
      <c r="M24" s="534" t="str">
        <f>IF(B24="","",CIQ_Financials!AU30)</f>
        <v/>
      </c>
      <c r="N24" s="536" t="str">
        <f t="shared" si="1"/>
        <v/>
      </c>
      <c r="O24" s="536" t="str">
        <f t="shared" si="2"/>
        <v/>
      </c>
      <c r="P24" s="536" t="str">
        <f t="shared" si="3"/>
        <v/>
      </c>
      <c r="Q24" s="536" t="str">
        <f t="shared" si="4"/>
        <v/>
      </c>
      <c r="R24" s="537" t="str">
        <f t="shared" si="5"/>
        <v/>
      </c>
    </row>
    <row r="25" spans="1:18" s="14" customFormat="1" ht="14.45" customHeight="1">
      <c r="A25" s="170">
        <f t="shared" si="6"/>
        <v>18</v>
      </c>
      <c r="B25" s="531" t="str">
        <f>IF(CIQ_Financials!AG31="","",CIQ_Financials!AG31)</f>
        <v/>
      </c>
      <c r="C25" s="538" t="str">
        <f>IF(CIQ_Financials!AF31="","",CIQ_Financials!AF31)</f>
        <v/>
      </c>
      <c r="D25" s="46" t="str">
        <f>IF(CIQ_Financials!AJ31="","",CIQ_Financials!AJ31)</f>
        <v/>
      </c>
      <c r="E25" s="46" t="str">
        <f>IF(CIQ_Financials!AK31="","",CIQ_Financials!AK31)</f>
        <v/>
      </c>
      <c r="F25" s="532" t="str">
        <f>IF(B25="","",CIQ_Financials!AL31+CIQ_Financials!AQ31)</f>
        <v/>
      </c>
      <c r="G25" s="532" t="str">
        <f>IF(B25="","",CIQ_Financials!AN31-CIQ_Financials!AO31)</f>
        <v/>
      </c>
      <c r="H25" s="532" t="str">
        <f t="shared" si="0"/>
        <v/>
      </c>
      <c r="I25" s="533" t="str">
        <f>IF(B25="","",CIQ_Financials!AP31)</f>
        <v/>
      </c>
      <c r="J25" s="532" t="str">
        <f>IF(B25="","",CIQ_Financials!AR31)</f>
        <v/>
      </c>
      <c r="K25" s="532" t="str">
        <f>IF(B25="","",CIQ_Financials!AS31)</f>
        <v/>
      </c>
      <c r="L25" s="532" t="str">
        <f>IF(B25="","",CIQ_Financials!AT31)</f>
        <v/>
      </c>
      <c r="M25" s="534" t="str">
        <f>IF(B25="","",CIQ_Financials!AU31)</f>
        <v/>
      </c>
      <c r="N25" s="536" t="str">
        <f t="shared" si="1"/>
        <v/>
      </c>
      <c r="O25" s="536" t="str">
        <f t="shared" si="2"/>
        <v/>
      </c>
      <c r="P25" s="536" t="str">
        <f t="shared" si="3"/>
        <v/>
      </c>
      <c r="Q25" s="536" t="str">
        <f t="shared" si="4"/>
        <v/>
      </c>
      <c r="R25" s="537" t="str">
        <f t="shared" si="5"/>
        <v/>
      </c>
    </row>
    <row r="26" spans="1:18" s="14" customFormat="1" ht="14.45" customHeight="1">
      <c r="A26" s="170">
        <f t="shared" si="6"/>
        <v>19</v>
      </c>
      <c r="B26" s="531" t="str">
        <f>IF(CIQ_Financials!AG32="","",CIQ_Financials!AG32)</f>
        <v/>
      </c>
      <c r="C26" s="538" t="str">
        <f>IF(CIQ_Financials!AF32="","",CIQ_Financials!AF32)</f>
        <v/>
      </c>
      <c r="D26" s="46" t="str">
        <f>IF(CIQ_Financials!AJ32="","",CIQ_Financials!AJ32)</f>
        <v/>
      </c>
      <c r="E26" s="46" t="str">
        <f>IF(CIQ_Financials!AK32="","",CIQ_Financials!AK32)</f>
        <v/>
      </c>
      <c r="F26" s="532" t="str">
        <f>IF(B26="","",CIQ_Financials!AL32+CIQ_Financials!AQ32)</f>
        <v/>
      </c>
      <c r="G26" s="532" t="str">
        <f>IF(B26="","",CIQ_Financials!AN32-CIQ_Financials!AO32)</f>
        <v/>
      </c>
      <c r="H26" s="532" t="str">
        <f t="shared" si="0"/>
        <v/>
      </c>
      <c r="I26" s="533" t="str">
        <f>IF(B26="","",CIQ_Financials!AP32)</f>
        <v/>
      </c>
      <c r="J26" s="532" t="str">
        <f>IF(B26="","",CIQ_Financials!AR32)</f>
        <v/>
      </c>
      <c r="K26" s="532" t="str">
        <f>IF(B26="","",CIQ_Financials!AS32)</f>
        <v/>
      </c>
      <c r="L26" s="532" t="str">
        <f>IF(B26="","",CIQ_Financials!AT32)</f>
        <v/>
      </c>
      <c r="M26" s="534" t="str">
        <f>IF(B26="","",CIQ_Financials!AU32)</f>
        <v/>
      </c>
      <c r="N26" s="536" t="str">
        <f t="shared" si="1"/>
        <v/>
      </c>
      <c r="O26" s="536" t="str">
        <f t="shared" si="2"/>
        <v/>
      </c>
      <c r="P26" s="536" t="str">
        <f t="shared" si="3"/>
        <v/>
      </c>
      <c r="Q26" s="536" t="str">
        <f t="shared" si="4"/>
        <v/>
      </c>
      <c r="R26" s="537" t="str">
        <f t="shared" si="5"/>
        <v/>
      </c>
    </row>
    <row r="27" spans="1:18" s="14" customFormat="1" ht="14.45" customHeight="1">
      <c r="A27" s="170">
        <f t="shared" si="6"/>
        <v>20</v>
      </c>
      <c r="B27" s="539" t="str">
        <f>IF(CIQ_Financials!AG33="","",CIQ_Financials!AG33)</f>
        <v/>
      </c>
      <c r="C27" s="540" t="str">
        <f>IF(CIQ_Financials!AF33="","",CIQ_Financials!AF33)</f>
        <v/>
      </c>
      <c r="D27" s="541" t="str">
        <f>IF(CIQ_Financials!AJ33="","",CIQ_Financials!AJ33)</f>
        <v/>
      </c>
      <c r="E27" s="541" t="str">
        <f>IF(CIQ_Financials!AK33="","",CIQ_Financials!AK33)</f>
        <v/>
      </c>
      <c r="F27" s="542" t="str">
        <f>IF(B27="","",CIQ_Financials!AL33+CIQ_Financials!AQ33)</f>
        <v/>
      </c>
      <c r="G27" s="542" t="str">
        <f>IF(B27="","",CIQ_Financials!AN33-CIQ_Financials!AO33)</f>
        <v/>
      </c>
      <c r="H27" s="542" t="str">
        <f t="shared" si="0"/>
        <v/>
      </c>
      <c r="I27" s="543" t="str">
        <f>IF(B27="","",CIQ_Financials!AP33)</f>
        <v/>
      </c>
      <c r="J27" s="542" t="str">
        <f>IF(B27="","",CIQ_Financials!AR33)</f>
        <v/>
      </c>
      <c r="K27" s="542" t="str">
        <f>IF(B27="","",CIQ_Financials!AS33)</f>
        <v/>
      </c>
      <c r="L27" s="542" t="str">
        <f>IF(B27="","",CIQ_Financials!AT33)</f>
        <v/>
      </c>
      <c r="M27" s="544" t="str">
        <f>IF(B27="","",CIQ_Financials!AU33)</f>
        <v/>
      </c>
      <c r="N27" s="545" t="str">
        <f t="shared" si="1"/>
        <v/>
      </c>
      <c r="O27" s="545" t="str">
        <f t="shared" si="2"/>
        <v/>
      </c>
      <c r="P27" s="545" t="str">
        <f t="shared" si="3"/>
        <v/>
      </c>
      <c r="Q27" s="545" t="str">
        <f t="shared" si="4"/>
        <v/>
      </c>
      <c r="R27" s="546" t="str">
        <f t="shared" si="5"/>
        <v/>
      </c>
    </row>
    <row r="28" spans="1:18" s="14" customFormat="1" ht="14.1" customHeight="1">
      <c r="B28" s="547"/>
      <c r="C28" s="547"/>
      <c r="D28" s="548"/>
      <c r="E28" s="548"/>
      <c r="F28" s="548"/>
      <c r="G28" s="549"/>
      <c r="H28" s="550"/>
      <c r="I28" s="532"/>
      <c r="J28" s="532"/>
      <c r="K28" s="532"/>
      <c r="L28" s="532"/>
      <c r="M28" s="532"/>
      <c r="N28" s="551"/>
      <c r="O28" s="551"/>
      <c r="P28" s="551"/>
      <c r="Q28" s="551"/>
      <c r="R28" s="551"/>
    </row>
    <row r="29" spans="1:18" s="14" customFormat="1" ht="14.45" customHeight="1">
      <c r="L29" s="552" t="s">
        <v>13885</v>
      </c>
      <c r="M29" s="553"/>
      <c r="N29" s="553"/>
      <c r="O29" s="553"/>
      <c r="P29" s="553"/>
      <c r="Q29" s="553"/>
      <c r="R29" s="554"/>
    </row>
    <row r="30" spans="1:18" s="14" customFormat="1" ht="14.45" customHeight="1">
      <c r="L30" s="555" t="s">
        <v>13886</v>
      </c>
      <c r="M30" s="556"/>
      <c r="N30" s="556" t="s">
        <v>13887</v>
      </c>
      <c r="O30" s="556" t="s">
        <v>13881</v>
      </c>
      <c r="P30" s="556" t="s">
        <v>13882</v>
      </c>
      <c r="Q30" s="556" t="s">
        <v>13888</v>
      </c>
      <c r="R30" s="557" t="s">
        <v>13889</v>
      </c>
    </row>
    <row r="31" spans="1:18" s="14" customFormat="1" ht="14.45" customHeight="1">
      <c r="L31" s="558" t="s">
        <v>13890</v>
      </c>
      <c r="M31" s="559"/>
      <c r="N31" s="559">
        <f>MEDIAN(N8:N27)</f>
        <v>2.2937271765832614</v>
      </c>
      <c r="O31" s="559">
        <f>MEDIAN(O8:O27)</f>
        <v>2.3787996503807198</v>
      </c>
      <c r="P31" s="559">
        <f>MEDIAN(P8:P27)</f>
        <v>2.4842937588936631</v>
      </c>
      <c r="Q31" s="559">
        <f>MEDIAN(Q8:Q27)</f>
        <v>13.677170394198914</v>
      </c>
      <c r="R31" s="560">
        <f>MEDIAN(R8:R27)</f>
        <v>11.441523939258143</v>
      </c>
    </row>
    <row r="32" spans="1:18" s="14" customFormat="1" ht="14.45" customHeight="1">
      <c r="L32" s="561" t="s">
        <v>13891</v>
      </c>
      <c r="M32" s="562"/>
      <c r="N32" s="562">
        <f>AVERAGE(N8:N27)</f>
        <v>2.5369608447574756</v>
      </c>
      <c r="O32" s="562">
        <f>AVERAGE(O8:O27)</f>
        <v>2.5412442186359763</v>
      </c>
      <c r="P32" s="562">
        <f>AVERAGE(P8:P27)</f>
        <v>-106.07241904325035</v>
      </c>
      <c r="Q32" s="562">
        <f>AVERAGE(Q8:Q27)</f>
        <v>-58.824665476205602</v>
      </c>
      <c r="R32" s="563">
        <f>AVERAGE(R8:R27)</f>
        <v>22.255957049323868</v>
      </c>
    </row>
    <row r="33" spans="2:2" s="14" customFormat="1" ht="14.1" customHeight="1"/>
    <row r="34" spans="2:2" s="14" customFormat="1" ht="14.1" customHeight="1">
      <c r="B34" s="428"/>
    </row>
    <row r="35" spans="2:2" s="14" customFormat="1" ht="14.1" customHeight="1"/>
    <row r="36" spans="2:2" s="14" customFormat="1" ht="14.1" customHeight="1"/>
    <row r="37" spans="2:2" s="14" customFormat="1" ht="14.1" customHeight="1"/>
    <row r="38" spans="2:2" s="14" customFormat="1" ht="14.1" customHeight="1"/>
    <row r="39" spans="2:2" s="14" customFormat="1" ht="14.1" customHeight="1"/>
    <row r="40" spans="2:2" s="14" customFormat="1" ht="14.1" customHeight="1"/>
    <row r="41" spans="2:2" s="14" customFormat="1" ht="14.1" customHeight="1"/>
    <row r="42" spans="2:2" s="14" customFormat="1" ht="14.1" customHeight="1"/>
    <row r="43" spans="2:2" s="14" customFormat="1" ht="14.1" customHeight="1"/>
    <row r="44" spans="2:2" s="14" customFormat="1" ht="14.1" customHeight="1"/>
    <row r="45" spans="2:2" s="14" customFormat="1" ht="14.1" customHeight="1"/>
    <row r="46" spans="2:2" s="14" customFormat="1" ht="14.1" customHeight="1"/>
    <row r="47" spans="2:2" s="14" customFormat="1" ht="14.1" customHeight="1"/>
    <row r="48" spans="2:2" s="14" customFormat="1" ht="14.1" customHeight="1"/>
    <row r="49" s="14" customFormat="1" ht="14.1" customHeight="1"/>
    <row r="50" s="14" customFormat="1" ht="14.1" customHeight="1"/>
    <row r="51" s="14" customFormat="1" ht="14.1" customHeight="1"/>
    <row r="52" s="14" customFormat="1" ht="14.1" customHeight="1"/>
    <row r="53" s="14" customFormat="1" ht="14.1" customHeight="1"/>
    <row r="54" s="14" customFormat="1" ht="14.1" customHeight="1"/>
    <row r="55" s="14" customFormat="1" ht="14.1" customHeight="1"/>
    <row r="56" s="14" customFormat="1" ht="14.1" customHeight="1"/>
    <row r="57" s="14" customFormat="1" ht="14.1" customHeight="1"/>
    <row r="58" s="14" customFormat="1" ht="14.1" customHeight="1"/>
    <row r="59" s="14" customFormat="1" ht="14.1" customHeight="1"/>
    <row r="60" s="14" customFormat="1" ht="14.1" customHeight="1"/>
    <row r="61" s="14" customFormat="1" ht="14.1" customHeight="1"/>
    <row r="62" s="14" customFormat="1" ht="14.1" customHeight="1"/>
    <row r="63" s="14" customFormat="1" ht="14.1" customHeight="1"/>
    <row r="64" s="14" customFormat="1" ht="14.1" customHeight="1"/>
    <row r="65" s="14" customFormat="1" ht="14.1" customHeight="1"/>
    <row r="66" s="14" customFormat="1" ht="14.1" customHeight="1"/>
    <row r="67" s="14" customFormat="1" ht="14.1" customHeight="1"/>
    <row r="68" s="14" customFormat="1" ht="14.1" customHeight="1"/>
    <row r="69" s="14" customFormat="1" ht="14.1" customHeight="1"/>
    <row r="70" s="14" customFormat="1" ht="14.1" customHeight="1"/>
    <row r="71" s="14" customFormat="1" ht="14.1" customHeight="1"/>
    <row r="72" s="14" customFormat="1" ht="14.1" customHeight="1"/>
    <row r="73" s="14" customFormat="1" ht="14.1" customHeight="1"/>
    <row r="74" s="14" customFormat="1" ht="14.1" customHeight="1"/>
    <row r="75" s="14" customFormat="1" ht="14.1" customHeight="1"/>
    <row r="76" s="14" customFormat="1" ht="14.1" customHeight="1"/>
    <row r="77" s="14" customFormat="1" ht="14.1" customHeight="1"/>
    <row r="78" s="14" customFormat="1" ht="14.1" customHeight="1"/>
    <row r="79" s="14" customFormat="1" ht="14.1" customHeight="1"/>
    <row r="80" s="14" customFormat="1" ht="14.1" customHeight="1"/>
    <row r="81" s="14" customFormat="1" ht="14.1" customHeight="1"/>
    <row r="82" s="14" customFormat="1" ht="14.1" customHeight="1"/>
    <row r="83" s="14" customFormat="1" ht="14.1" customHeight="1"/>
    <row r="84" s="14" customFormat="1" ht="14.1" customHeight="1"/>
    <row r="85" s="14" customFormat="1" ht="14.1" customHeight="1"/>
    <row r="86" s="14" customFormat="1" ht="14.1" customHeight="1"/>
    <row r="87" s="14" customFormat="1" ht="14.1" customHeight="1"/>
    <row r="88" s="14" customFormat="1" ht="14.1" customHeight="1"/>
    <row r="89" s="14" customFormat="1" ht="14.1" customHeight="1"/>
    <row r="90" s="14" customFormat="1" ht="14.1" customHeight="1"/>
    <row r="91" s="14" customFormat="1" ht="14.1" customHeight="1"/>
    <row r="92" s="14" customFormat="1" ht="14.1" customHeight="1"/>
    <row r="93" s="14" customFormat="1" ht="14.1" customHeight="1"/>
    <row r="94" s="14" customFormat="1" ht="14.1" customHeight="1"/>
    <row r="95" s="14" customFormat="1" ht="14.1" customHeight="1"/>
    <row r="96" s="14" customFormat="1" ht="14.1" customHeight="1"/>
    <row r="97" s="14" customFormat="1" ht="14.1" customHeight="1"/>
    <row r="98" s="14" customFormat="1" ht="14.1" customHeight="1"/>
    <row r="99" s="14" customFormat="1" ht="14.1" customHeight="1"/>
    <row r="100" s="14" customFormat="1" ht="14.1" customHeight="1"/>
    <row r="101" s="14" customFormat="1" ht="14.1" customHeight="1"/>
    <row r="102" s="14" customFormat="1" ht="14.1" customHeight="1"/>
    <row r="103" s="14" customFormat="1" ht="14.1" customHeight="1"/>
    <row r="104" s="14" customFormat="1" ht="14.1" customHeight="1"/>
    <row r="105" s="14" customFormat="1" ht="14.1" customHeight="1"/>
    <row r="106" s="14" customFormat="1" ht="14.1" customHeight="1"/>
    <row r="107" s="14" customFormat="1" ht="14.1" customHeight="1"/>
    <row r="108" s="14" customFormat="1" ht="14.1" customHeight="1"/>
    <row r="109" s="14" customFormat="1" ht="14.1" customHeight="1"/>
    <row r="110" s="14" customFormat="1" ht="14.1" customHeight="1"/>
    <row r="111" s="14" customFormat="1" ht="14.1" customHeight="1"/>
    <row r="112" s="14" customFormat="1" ht="14.1" customHeight="1"/>
    <row r="113" s="14" customFormat="1" ht="14.1" customHeight="1"/>
    <row r="114" s="14" customFormat="1" ht="14.1" customHeight="1"/>
    <row r="115" s="14" customFormat="1" ht="14.1" customHeight="1"/>
    <row r="116" s="14" customFormat="1" ht="14.1" customHeight="1"/>
    <row r="117" s="14" customFormat="1" ht="14.1" customHeight="1"/>
    <row r="118" s="14" customFormat="1" ht="14.1" customHeight="1"/>
    <row r="119" s="14" customFormat="1" ht="14.1" customHeight="1"/>
    <row r="120" s="14" customFormat="1" ht="14.1" customHeight="1"/>
    <row r="121" s="14" customFormat="1" ht="14.1" customHeight="1"/>
    <row r="122" s="14" customFormat="1" ht="14.1" customHeight="1"/>
    <row r="123" s="14" customFormat="1" ht="14.1" customHeight="1"/>
    <row r="124" s="14" customFormat="1" ht="14.1" customHeight="1"/>
    <row r="125" s="14" customFormat="1" ht="14.1" customHeight="1"/>
    <row r="126" s="14" customFormat="1" ht="14.1" customHeight="1"/>
    <row r="127" s="14" customFormat="1" ht="14.1" customHeight="1"/>
    <row r="128" s="14" customFormat="1" ht="14.1" customHeight="1"/>
    <row r="129" s="14" customFormat="1" ht="14.1" customHeight="1"/>
    <row r="130" s="14" customFormat="1" ht="14.1" customHeight="1"/>
    <row r="131" s="14" customFormat="1" ht="14.1" customHeight="1"/>
    <row r="132" s="14" customFormat="1" ht="14.1" customHeight="1"/>
    <row r="133" s="14" customFormat="1" ht="14.1" customHeight="1"/>
    <row r="134" s="14" customFormat="1" ht="14.1" customHeight="1"/>
    <row r="135" s="14" customFormat="1" ht="14.1" customHeight="1"/>
    <row r="136" s="14" customFormat="1" ht="14.1" customHeight="1"/>
    <row r="137" s="14" customFormat="1" ht="14.1" customHeight="1"/>
    <row r="138" s="14" customFormat="1" ht="14.1" customHeight="1"/>
    <row r="139" s="14" customFormat="1" ht="14.1" customHeight="1"/>
    <row r="140" s="14" customFormat="1" ht="14.1" customHeight="1"/>
    <row r="141" s="14" customFormat="1" ht="14.1" customHeight="1"/>
    <row r="142" s="14" customFormat="1" ht="14.1" customHeight="1"/>
    <row r="143" s="14" customFormat="1" ht="14.1" customHeight="1"/>
    <row r="144" s="14" customFormat="1" ht="14.1" customHeight="1"/>
    <row r="145" s="14" customFormat="1" ht="14.1" customHeight="1"/>
    <row r="146" s="14" customFormat="1" ht="14.1" customHeight="1"/>
    <row r="147" s="14" customFormat="1" ht="14.1" customHeight="1"/>
    <row r="148" s="14" customFormat="1" ht="14.1" customHeight="1"/>
    <row r="149" s="14" customFormat="1" ht="14.1" customHeight="1"/>
    <row r="150" s="14" customFormat="1" ht="14.1" customHeight="1"/>
    <row r="151" s="14" customFormat="1" ht="14.1" customHeight="1"/>
    <row r="152" s="14" customFormat="1" ht="14.1" customHeight="1"/>
    <row r="153" s="14" customFormat="1" ht="14.1" customHeight="1"/>
    <row r="154" s="14" customFormat="1" ht="14.1" customHeight="1"/>
    <row r="155" s="14" customFormat="1" ht="14.1" customHeight="1"/>
    <row r="156" s="14" customFormat="1" ht="14.1" customHeight="1"/>
    <row r="157" s="14" customFormat="1" ht="14.1" customHeight="1"/>
    <row r="158" s="14" customFormat="1" ht="14.1" customHeight="1"/>
    <row r="159" s="14" customFormat="1" ht="14.1" customHeight="1"/>
    <row r="160" s="14" customFormat="1" ht="14.1" customHeight="1"/>
    <row r="161" s="14" customFormat="1" ht="14.1" customHeight="1"/>
    <row r="162" s="14" customFormat="1" ht="14.1" customHeight="1"/>
    <row r="163" s="14" customFormat="1" ht="14.1" customHeight="1"/>
    <row r="164" s="14" customFormat="1" ht="14.1" customHeight="1"/>
    <row r="165" s="14" customFormat="1" ht="14.1" customHeight="1"/>
    <row r="166" s="14" customFormat="1" ht="14.1" customHeight="1"/>
    <row r="167" s="14" customFormat="1" ht="14.1" customHeight="1"/>
    <row r="168" s="14" customFormat="1" ht="14.1" customHeight="1"/>
    <row r="169" s="14" customFormat="1" ht="14.1" customHeight="1"/>
    <row r="170" s="14" customFormat="1" ht="14.1" customHeight="1"/>
    <row r="171" s="14" customFormat="1" ht="14.1" customHeight="1"/>
    <row r="172" s="14" customFormat="1" ht="14.1" customHeight="1"/>
    <row r="173" s="14" customFormat="1" ht="14.1" customHeight="1"/>
    <row r="174" s="14" customFormat="1" ht="14.1" customHeight="1"/>
    <row r="175" s="14" customFormat="1" ht="14.1" customHeight="1"/>
    <row r="176" s="14" customFormat="1" ht="14.1" customHeight="1"/>
    <row r="177" s="14" customFormat="1" ht="14.1" customHeight="1"/>
    <row r="178" s="14" customFormat="1" ht="14.1" customHeight="1"/>
    <row r="179" s="14" customFormat="1" ht="14.1" customHeight="1"/>
    <row r="180" s="14" customFormat="1" ht="14.1" customHeight="1"/>
    <row r="181" s="14" customFormat="1" ht="14.1" customHeight="1"/>
    <row r="182" s="14" customFormat="1" ht="14.1" customHeight="1"/>
    <row r="183" s="14" customFormat="1" ht="14.1" customHeight="1"/>
    <row r="184" s="14" customFormat="1" ht="14.1" customHeight="1"/>
    <row r="185" s="14" customFormat="1" ht="14.1" customHeight="1"/>
    <row r="186" s="14" customFormat="1" ht="14.1" customHeight="1"/>
    <row r="187" s="14" customFormat="1" ht="14.1" customHeight="1"/>
    <row r="188" s="14" customFormat="1" ht="14.1" customHeight="1"/>
    <row r="189" ht="14.1" customHeight="1"/>
    <row r="190" ht="14.1" customHeight="1"/>
    <row r="191" ht="14.1" customHeight="1"/>
    <row r="192" ht="14.1" customHeight="1"/>
    <row r="193" ht="14.1" customHeight="1"/>
    <row r="194" ht="14.1" customHeight="1"/>
    <row r="195" ht="14.1" customHeight="1"/>
    <row r="196" ht="14.1" customHeight="1"/>
    <row r="197" ht="14.1" customHeight="1"/>
    <row r="198" ht="14.1" customHeight="1"/>
    <row r="199" ht="14.1" customHeight="1"/>
    <row r="200" ht="14.1" customHeight="1"/>
    <row r="201" ht="14.1" customHeight="1"/>
    <row r="202" ht="14.1" customHeight="1"/>
    <row r="203" ht="14.1" customHeight="1"/>
    <row r="204" ht="14.1" customHeight="1"/>
    <row r="205" ht="14.1" customHeight="1"/>
    <row r="206" ht="14.1" customHeight="1"/>
    <row r="207" ht="14.1" customHeight="1"/>
    <row r="208" ht="14.1" customHeight="1"/>
    <row r="209" ht="14.1" customHeight="1"/>
    <row r="210" ht="14.1" customHeight="1"/>
    <row r="211" ht="14.1" customHeight="1"/>
    <row r="212" ht="14.1" customHeight="1"/>
    <row r="213" ht="14.1" customHeight="1"/>
    <row r="214" ht="14.1" customHeight="1"/>
    <row r="215" ht="14.1" customHeight="1"/>
    <row r="216" ht="14.1" customHeight="1"/>
    <row r="217" ht="14.1" customHeight="1"/>
    <row r="218" ht="14.1" customHeight="1"/>
    <row r="219" ht="14.1" customHeight="1"/>
    <row r="220" ht="14.1" customHeight="1"/>
    <row r="221" ht="14.1" customHeight="1"/>
    <row r="222" ht="14.1" customHeight="1"/>
    <row r="223" ht="14.1" customHeight="1"/>
    <row r="224" ht="14.1" customHeight="1"/>
    <row r="225" ht="14.1" customHeight="1"/>
    <row r="226" ht="14.1" customHeight="1"/>
    <row r="227" ht="14.1" customHeight="1"/>
    <row r="228" ht="14.1" customHeight="1"/>
    <row r="229" ht="14.1" customHeight="1"/>
    <row r="230" ht="14.1" customHeight="1"/>
    <row r="231" ht="14.1" customHeight="1"/>
    <row r="232" ht="14.1" customHeight="1"/>
    <row r="233" ht="14.1" customHeight="1"/>
    <row r="234" ht="14.1" customHeight="1"/>
    <row r="235" ht="14.1" customHeight="1"/>
    <row r="236" ht="14.1" customHeight="1"/>
    <row r="237" ht="14.1" customHeight="1"/>
    <row r="238" ht="14.1" customHeight="1"/>
    <row r="239" ht="14.1" customHeight="1"/>
    <row r="240" ht="14.1" customHeight="1"/>
    <row r="241" ht="14.1" customHeight="1"/>
    <row r="242" ht="14.1" customHeight="1"/>
    <row r="243" ht="14.1" customHeight="1"/>
    <row r="244" ht="14.1" customHeight="1"/>
    <row r="245" ht="14.1" customHeight="1"/>
    <row r="246" ht="14.1" customHeight="1"/>
    <row r="247" ht="14.1" customHeight="1"/>
    <row r="248" ht="14.1" customHeight="1"/>
    <row r="249" ht="14.1" customHeight="1"/>
    <row r="250" ht="14.1" customHeight="1"/>
    <row r="251" ht="14.1" customHeight="1"/>
    <row r="252" ht="14.1" customHeight="1"/>
    <row r="253" ht="14.1" customHeight="1"/>
    <row r="254" ht="14.1" customHeight="1"/>
    <row r="255" ht="14.1" customHeight="1"/>
    <row r="256" ht="14.1" customHeight="1"/>
    <row r="257" ht="14.1" customHeight="1"/>
    <row r="258" ht="14.1" customHeight="1"/>
    <row r="259" ht="14.1" customHeight="1"/>
    <row r="260" ht="14.1" customHeight="1"/>
    <row r="261" ht="14.1" customHeight="1"/>
    <row r="262" ht="14.1" customHeight="1"/>
    <row r="263" ht="14.1" customHeight="1"/>
    <row r="264" ht="14.1" customHeight="1"/>
    <row r="265" ht="14.1" customHeight="1"/>
    <row r="266" ht="14.1" customHeight="1"/>
    <row r="267" ht="14.1" customHeight="1"/>
    <row r="268" ht="14.1" customHeight="1"/>
    <row r="269" ht="14.1" customHeight="1"/>
    <row r="270" ht="14.1" customHeight="1"/>
    <row r="271" ht="14.1" customHeight="1"/>
    <row r="272" ht="14.1" customHeight="1"/>
    <row r="273" ht="14.1" customHeight="1"/>
    <row r="274" ht="14.1" customHeight="1"/>
    <row r="275" ht="14.1" customHeight="1"/>
    <row r="276" ht="14.1" customHeight="1"/>
    <row r="277" ht="14.1" customHeight="1"/>
    <row r="278" ht="14.1" customHeight="1"/>
    <row r="279" ht="14.1" customHeight="1"/>
    <row r="280" ht="14.1" customHeight="1"/>
    <row r="281" ht="14.1" customHeight="1"/>
    <row r="282" ht="14.1" customHeight="1"/>
    <row r="283" ht="14.1" customHeight="1"/>
    <row r="284" ht="14.1" customHeight="1"/>
    <row r="285" ht="14.1" customHeight="1"/>
    <row r="286" ht="14.1" customHeight="1"/>
    <row r="287" ht="14.1" customHeight="1"/>
    <row r="288" ht="14.1" customHeight="1"/>
    <row r="289" ht="14.1" customHeight="1"/>
    <row r="290" ht="14.1" customHeight="1"/>
    <row r="291" ht="14.1" customHeight="1"/>
    <row r="292" ht="14.1" customHeight="1"/>
    <row r="293" ht="14.1" customHeight="1"/>
    <row r="294" ht="14.1" customHeight="1"/>
    <row r="295" ht="14.1" customHeight="1"/>
    <row r="296" ht="14.1" customHeight="1"/>
    <row r="297" ht="14.1" customHeight="1"/>
    <row r="298" ht="14.1" customHeight="1"/>
    <row r="299" ht="14.1" customHeight="1"/>
    <row r="300" ht="14.1" customHeight="1"/>
    <row r="301" ht="14.1" customHeight="1"/>
    <row r="302" ht="14.1" customHeight="1"/>
    <row r="303" ht="14.1" customHeight="1"/>
    <row r="304" ht="14.1" customHeight="1"/>
    <row r="305" ht="14.1" customHeight="1"/>
    <row r="306" ht="14.1" customHeight="1"/>
    <row r="307" ht="14.1" customHeight="1"/>
    <row r="308" ht="14.1" customHeight="1"/>
    <row r="309" ht="14.1" customHeight="1"/>
    <row r="310" ht="14.1" customHeight="1"/>
    <row r="311" ht="14.1" customHeight="1"/>
    <row r="312" ht="14.1" customHeight="1"/>
    <row r="313" ht="14.1" customHeight="1"/>
    <row r="314" ht="14.1" customHeight="1"/>
    <row r="315" ht="14.1" customHeight="1"/>
    <row r="316" ht="14.1" customHeight="1"/>
    <row r="317" ht="14.1" customHeight="1"/>
    <row r="318" ht="14.1" customHeight="1"/>
    <row r="319" ht="14.1" customHeight="1"/>
    <row r="320" ht="14.1" customHeight="1"/>
    <row r="321" ht="14.1" customHeight="1"/>
    <row r="322" ht="14.1" customHeight="1"/>
    <row r="323" ht="14.1" customHeight="1"/>
    <row r="324" ht="14.1" customHeight="1"/>
    <row r="325" ht="14.1" customHeight="1"/>
    <row r="326" ht="14.1" customHeight="1"/>
    <row r="327" ht="14.1" customHeight="1"/>
    <row r="328" ht="14.1" customHeight="1"/>
    <row r="329" ht="14.1" customHeight="1"/>
    <row r="330" ht="14.1" customHeight="1"/>
    <row r="331" ht="14.1" customHeight="1"/>
    <row r="332" ht="14.1" customHeight="1"/>
    <row r="333" ht="14.1" customHeight="1"/>
    <row r="334" ht="14.1" customHeight="1"/>
    <row r="335" ht="14.1" customHeight="1"/>
    <row r="336" ht="14.1" customHeight="1"/>
    <row r="337" ht="14.1" customHeight="1"/>
    <row r="338" ht="14.1" customHeight="1"/>
    <row r="339" ht="14.1" customHeight="1"/>
    <row r="340" ht="14.1" customHeight="1"/>
    <row r="341" ht="14.1" customHeight="1"/>
    <row r="342" ht="14.1" customHeight="1"/>
    <row r="343" ht="14.1" customHeight="1"/>
    <row r="344" ht="14.1" customHeight="1"/>
    <row r="345" ht="14.1" customHeight="1"/>
    <row r="346" ht="14.1" customHeight="1"/>
    <row r="347" ht="14.1" customHeight="1"/>
    <row r="348" ht="14.1" customHeight="1"/>
    <row r="349" ht="14.1" customHeight="1"/>
    <row r="350" ht="14.1" customHeight="1"/>
    <row r="351" ht="14.1" customHeight="1"/>
    <row r="352" ht="14.1" customHeight="1"/>
    <row r="353" ht="14.1" customHeight="1"/>
    <row r="354" ht="14.1" customHeight="1"/>
    <row r="355" ht="14.1" customHeight="1"/>
    <row r="356" ht="14.1" customHeight="1"/>
    <row r="357" ht="14.1" customHeight="1"/>
    <row r="358" ht="14.1" customHeight="1"/>
    <row r="359" ht="14.1" customHeight="1"/>
    <row r="360" ht="14.1" customHeight="1"/>
    <row r="361" ht="14.1" customHeight="1"/>
    <row r="362" ht="14.1" customHeight="1"/>
    <row r="363" ht="14.1" customHeight="1"/>
    <row r="364" ht="14.1" customHeight="1"/>
    <row r="365" ht="14.1" customHeight="1"/>
    <row r="366" ht="14.1" customHeight="1"/>
    <row r="367" ht="14.1" customHeight="1"/>
    <row r="368" ht="14.1" customHeight="1"/>
    <row r="369" ht="14.1" customHeight="1"/>
    <row r="370" ht="14.1" customHeight="1"/>
    <row r="371" ht="14.1" customHeight="1"/>
    <row r="372" ht="14.1" customHeight="1"/>
    <row r="373" ht="14.1" customHeight="1"/>
    <row r="374" ht="14.1" customHeight="1"/>
    <row r="375" ht="14.1" customHeight="1"/>
    <row r="376" ht="14.1" customHeight="1"/>
    <row r="377" ht="14.1" customHeight="1"/>
    <row r="378" ht="14.1" customHeight="1"/>
    <row r="379" ht="14.1" customHeight="1"/>
    <row r="380" ht="14.1" customHeight="1"/>
    <row r="381" ht="14.1" customHeight="1"/>
    <row r="382" ht="14.1" customHeight="1"/>
    <row r="383" ht="14.1" customHeight="1"/>
    <row r="384" ht="14.1" customHeight="1"/>
    <row r="385" ht="14.1" customHeight="1"/>
    <row r="386" ht="14.1" customHeight="1"/>
    <row r="387" ht="14.1" customHeight="1"/>
    <row r="388" ht="14.1" customHeight="1"/>
    <row r="389" ht="14.1" customHeight="1"/>
    <row r="390" ht="14.1" customHeight="1"/>
    <row r="391" ht="14.1" customHeight="1"/>
    <row r="392" ht="14.1" customHeight="1"/>
    <row r="393" ht="14.1" customHeight="1"/>
    <row r="394" ht="14.1" customHeight="1"/>
    <row r="395" ht="14.1" customHeight="1"/>
    <row r="396" ht="14.1" customHeight="1"/>
    <row r="397" ht="14.1" customHeight="1"/>
    <row r="398" ht="14.1" customHeight="1"/>
    <row r="399" ht="14.1" customHeight="1"/>
    <row r="400" ht="14.1" customHeight="1"/>
    <row r="401" ht="14.1" customHeight="1"/>
    <row r="402" ht="14.1" customHeight="1"/>
    <row r="403" ht="14.1" customHeight="1"/>
    <row r="404" ht="14.1" customHeight="1"/>
    <row r="405" ht="14.1" customHeight="1"/>
    <row r="406" ht="14.1" customHeight="1"/>
    <row r="407" ht="14.1" customHeight="1"/>
    <row r="408" ht="14.1" customHeight="1"/>
    <row r="409" ht="14.1" customHeight="1"/>
    <row r="410" ht="14.1" customHeight="1"/>
    <row r="411" ht="14.1" customHeight="1"/>
    <row r="412" ht="14.1" customHeight="1"/>
    <row r="413" ht="14.1" customHeight="1"/>
    <row r="414" ht="14.1" customHeight="1"/>
    <row r="415" ht="14.1" customHeight="1"/>
    <row r="416" ht="14.1" customHeight="1"/>
    <row r="417" ht="14.1" customHeight="1"/>
    <row r="418" ht="14.1" customHeight="1"/>
    <row r="419" ht="14.1" customHeight="1"/>
    <row r="420" ht="14.1" customHeight="1"/>
    <row r="421" ht="14.1" customHeight="1"/>
    <row r="422" ht="14.1" customHeight="1"/>
    <row r="423" ht="14.1" customHeight="1"/>
    <row r="424" ht="14.1" customHeight="1"/>
    <row r="425" ht="14.1" customHeight="1"/>
    <row r="426" ht="14.1" customHeight="1"/>
    <row r="427" ht="14.1" customHeight="1"/>
    <row r="428" ht="14.1" customHeight="1"/>
    <row r="429" ht="14.1" customHeight="1"/>
    <row r="430" ht="14.1" customHeight="1"/>
    <row r="431" ht="14.1" customHeight="1"/>
    <row r="432" ht="14.1" customHeight="1"/>
    <row r="433" ht="14.1" customHeight="1"/>
    <row r="434" ht="14.1" customHeight="1"/>
    <row r="435" ht="14.1" customHeight="1"/>
    <row r="436" ht="14.1" customHeight="1"/>
    <row r="437" ht="14.1" customHeight="1"/>
    <row r="438" ht="14.1" customHeight="1"/>
    <row r="439" ht="14.1" customHeight="1"/>
    <row r="440" ht="14.1" customHeight="1"/>
    <row r="441" ht="14.1" customHeight="1"/>
    <row r="442" ht="14.1" customHeight="1"/>
    <row r="443" ht="14.1" customHeight="1"/>
    <row r="444" ht="14.1" customHeight="1"/>
    <row r="445" ht="14.1" customHeight="1"/>
    <row r="446" ht="14.1" customHeight="1"/>
    <row r="447" ht="14.1" customHeight="1"/>
    <row r="448" ht="14.1" customHeight="1"/>
    <row r="449" ht="14.1" customHeight="1"/>
    <row r="450" ht="14.1" customHeight="1"/>
    <row r="451" ht="14.1" customHeight="1"/>
    <row r="452" ht="14.1" customHeight="1"/>
    <row r="453" ht="14.1" customHeight="1"/>
    <row r="454" ht="14.1" customHeight="1"/>
    <row r="455" ht="14.1" customHeight="1"/>
    <row r="456" ht="14.1" customHeight="1"/>
    <row r="457" ht="14.1" customHeight="1"/>
    <row r="458" ht="14.1" customHeight="1"/>
    <row r="459" ht="14.1" customHeight="1"/>
    <row r="460" ht="14.1" customHeight="1"/>
    <row r="461" ht="14.1" customHeight="1"/>
    <row r="462" ht="14.1" customHeight="1"/>
    <row r="463" ht="14.1" customHeight="1"/>
    <row r="464" ht="14.1" customHeight="1"/>
    <row r="465" ht="14.1" customHeight="1"/>
    <row r="466" ht="14.1" customHeight="1"/>
    <row r="467" ht="14.1" customHeight="1"/>
    <row r="468" ht="14.1" customHeight="1"/>
    <row r="469" ht="14.1" customHeight="1"/>
    <row r="470" ht="14.1" customHeight="1"/>
    <row r="471" ht="14.1" customHeight="1"/>
    <row r="472" ht="14.1" customHeight="1"/>
    <row r="473" ht="14.1" customHeight="1"/>
    <row r="474" ht="14.1" customHeight="1"/>
    <row r="475" ht="14.1" customHeight="1"/>
    <row r="476" ht="14.1" customHeight="1"/>
    <row r="477" ht="14.1" customHeight="1"/>
    <row r="478" ht="14.1" customHeight="1"/>
    <row r="479" ht="14.1" customHeight="1"/>
    <row r="480" ht="14.1" customHeight="1"/>
    <row r="481" ht="14.1" customHeight="1"/>
    <row r="482" ht="14.1" customHeight="1"/>
    <row r="483" ht="14.1" customHeight="1"/>
    <row r="484" ht="14.1" customHeight="1"/>
    <row r="485" ht="14.1" customHeight="1"/>
    <row r="486" ht="14.1" customHeight="1"/>
    <row r="487" ht="14.1" customHeight="1"/>
    <row r="488" ht="14.1" customHeight="1"/>
    <row r="489" ht="14.1" customHeight="1"/>
    <row r="490" ht="14.1" customHeight="1"/>
    <row r="491" ht="14.1" customHeight="1"/>
    <row r="492" ht="14.1" customHeight="1"/>
    <row r="493" ht="14.1" customHeight="1"/>
    <row r="494" ht="14.1" customHeight="1"/>
    <row r="495" ht="14.1" customHeight="1"/>
    <row r="496" ht="14.1" customHeight="1"/>
    <row r="497" ht="14.1" customHeight="1"/>
    <row r="498" ht="14.1" customHeight="1"/>
    <row r="499" ht="14.1" customHeight="1"/>
    <row r="500" ht="14.1" customHeight="1"/>
    <row r="501" ht="14.1" customHeight="1"/>
    <row r="502" ht="14.1" customHeight="1"/>
    <row r="503" ht="14.1" customHeight="1"/>
    <row r="504" ht="14.1" customHeight="1"/>
    <row r="505" ht="14.1" customHeight="1"/>
    <row r="506" ht="14.1" customHeight="1"/>
    <row r="507" ht="14.1" customHeight="1"/>
    <row r="508" ht="14.1" customHeight="1"/>
    <row r="509" ht="14.1" customHeight="1"/>
    <row r="510" ht="14.1" customHeight="1"/>
    <row r="511" ht="14.1" customHeight="1"/>
    <row r="512" ht="14.1" customHeight="1"/>
    <row r="513" ht="14.1" customHeight="1"/>
    <row r="514" ht="14.1" customHeight="1"/>
    <row r="515" ht="14.1" customHeight="1"/>
    <row r="516" ht="14.1" customHeight="1"/>
    <row r="517" ht="14.1" customHeight="1"/>
    <row r="518" ht="14.1" customHeight="1"/>
    <row r="519" ht="14.1" customHeight="1"/>
    <row r="520" ht="14.1" customHeight="1"/>
    <row r="521" ht="14.1" customHeight="1"/>
    <row r="522" ht="14.1" customHeight="1"/>
    <row r="523" ht="14.1" customHeight="1"/>
    <row r="524" ht="14.1" customHeight="1"/>
    <row r="525" ht="14.1" customHeight="1"/>
    <row r="526" ht="14.1" customHeight="1"/>
    <row r="527" ht="14.1" customHeight="1"/>
    <row r="528" ht="14.1" customHeight="1"/>
    <row r="529" ht="14.1" customHeight="1"/>
    <row r="530" ht="14.1" customHeight="1"/>
    <row r="531" ht="14.1" customHeight="1"/>
    <row r="532" ht="14.1" customHeight="1"/>
    <row r="533" ht="14.1" customHeight="1"/>
    <row r="534" ht="14.1" customHeight="1"/>
    <row r="535" ht="14.1" customHeight="1"/>
    <row r="536" ht="14.1" customHeight="1"/>
    <row r="537" ht="14.1" customHeight="1"/>
    <row r="538" ht="14.1" customHeight="1"/>
    <row r="539" ht="14.1" customHeight="1"/>
    <row r="540" ht="14.1" customHeight="1"/>
    <row r="541" ht="14.1" customHeight="1"/>
    <row r="542" ht="14.1" customHeight="1"/>
    <row r="543" ht="14.1" customHeight="1"/>
    <row r="544" ht="14.1" customHeight="1"/>
    <row r="545" ht="14.1" customHeight="1"/>
    <row r="546" ht="14.1" customHeight="1"/>
    <row r="547" ht="14.1" customHeight="1"/>
    <row r="548" ht="14.1" customHeight="1"/>
    <row r="549" ht="14.1" customHeight="1"/>
    <row r="550" ht="14.1" customHeight="1"/>
    <row r="551" ht="14.1" customHeight="1"/>
    <row r="552" ht="14.1" customHeight="1"/>
    <row r="553" ht="14.1" customHeight="1"/>
    <row r="554" ht="14.1" customHeight="1"/>
    <row r="555" ht="14.1" customHeight="1"/>
    <row r="556" ht="14.1" customHeight="1"/>
    <row r="557" ht="14.1" customHeight="1"/>
    <row r="558" ht="14.1" customHeight="1"/>
    <row r="559" ht="14.1" customHeight="1"/>
    <row r="560" ht="14.1" customHeight="1"/>
    <row r="561" ht="14.1" customHeight="1"/>
    <row r="562" ht="14.1" customHeight="1"/>
    <row r="563" ht="14.1" customHeight="1"/>
    <row r="564" ht="14.1" customHeight="1"/>
    <row r="565" ht="14.1" customHeight="1"/>
    <row r="566" ht="14.1" customHeight="1"/>
    <row r="567" ht="14.1" customHeight="1"/>
    <row r="568" ht="14.1" customHeight="1"/>
    <row r="569" ht="14.1" customHeight="1"/>
    <row r="570" ht="14.1" customHeight="1"/>
    <row r="571" ht="14.1" customHeight="1"/>
    <row r="572" ht="14.1" customHeight="1"/>
    <row r="573" ht="14.1" customHeight="1"/>
    <row r="574" ht="14.1" customHeight="1"/>
    <row r="575" ht="14.1" customHeight="1"/>
    <row r="576" ht="14.1" customHeight="1"/>
    <row r="577" ht="14.1" customHeight="1"/>
    <row r="578" ht="14.1" customHeight="1"/>
    <row r="579" ht="14.1" customHeight="1"/>
    <row r="580" ht="14.1" customHeight="1"/>
    <row r="581" ht="14.1" customHeight="1"/>
    <row r="582" ht="14.1" customHeight="1"/>
    <row r="583" ht="14.1" customHeight="1"/>
    <row r="584" ht="14.1" customHeight="1"/>
    <row r="585" ht="14.1" customHeight="1"/>
    <row r="586" ht="14.1" customHeight="1"/>
    <row r="587" ht="14.1" customHeight="1"/>
    <row r="588" ht="14.1" customHeight="1"/>
    <row r="589" ht="14.1" customHeight="1"/>
    <row r="590" ht="14.1" customHeight="1"/>
    <row r="591" ht="14.1" customHeight="1"/>
    <row r="592" ht="14.1" customHeight="1"/>
    <row r="593" ht="14.1" customHeight="1"/>
    <row r="594" ht="14.1" customHeight="1"/>
    <row r="595" ht="14.1" customHeight="1"/>
    <row r="596" ht="14.1" customHeight="1"/>
    <row r="597" ht="14.1" customHeight="1"/>
    <row r="598" ht="14.1" customHeight="1"/>
    <row r="599" ht="14.1" customHeight="1"/>
    <row r="600" ht="14.1" customHeight="1"/>
    <row r="601" ht="14.1" customHeight="1"/>
    <row r="602" ht="14.1" customHeight="1"/>
    <row r="603" ht="14.1" customHeight="1"/>
    <row r="604" ht="14.1" customHeight="1"/>
    <row r="605" ht="14.1" customHeight="1"/>
    <row r="606" ht="14.1" customHeight="1"/>
    <row r="607" ht="14.1" customHeight="1"/>
    <row r="608" ht="14.1" customHeight="1"/>
    <row r="609" ht="14.1" customHeight="1"/>
    <row r="610" ht="14.1" customHeight="1"/>
    <row r="611" ht="14.1" customHeight="1"/>
    <row r="612" ht="14.1" customHeight="1"/>
    <row r="613" ht="14.1" customHeight="1"/>
    <row r="614" ht="14.1" customHeight="1"/>
    <row r="615" ht="14.1" customHeight="1"/>
    <row r="616" ht="14.1" customHeight="1"/>
    <row r="617" ht="14.1" customHeight="1"/>
    <row r="618" ht="14.1" customHeight="1"/>
    <row r="619" ht="14.1" customHeight="1"/>
    <row r="620" ht="14.1" customHeight="1"/>
    <row r="621" ht="14.1" customHeight="1"/>
    <row r="622" ht="14.1" customHeight="1"/>
    <row r="623" ht="14.1" customHeight="1"/>
    <row r="624" ht="14.1" customHeight="1"/>
    <row r="625" ht="14.1" customHeight="1"/>
    <row r="626" ht="14.1" customHeight="1"/>
    <row r="627" ht="14.1" customHeight="1"/>
    <row r="628" ht="14.1" customHeight="1"/>
    <row r="629" ht="14.1" customHeight="1"/>
    <row r="630" ht="14.1" customHeight="1"/>
    <row r="631" ht="14.1" customHeight="1"/>
    <row r="632" ht="14.1" customHeight="1"/>
    <row r="633" ht="14.1" customHeight="1"/>
    <row r="634" ht="14.1" customHeight="1"/>
    <row r="635" ht="14.1" customHeight="1"/>
    <row r="636" ht="14.1" customHeight="1"/>
    <row r="637" ht="14.1" customHeight="1"/>
    <row r="638" ht="14.1" customHeight="1"/>
    <row r="639" ht="14.1" customHeight="1"/>
    <row r="640" ht="14.1" customHeight="1"/>
    <row r="641" ht="14.1" customHeight="1"/>
    <row r="642" ht="14.1" customHeight="1"/>
    <row r="643" ht="14.1" customHeight="1"/>
    <row r="644" ht="14.1" customHeight="1"/>
    <row r="645" ht="14.1" customHeight="1"/>
    <row r="646" ht="14.1" customHeight="1"/>
    <row r="647" ht="14.1" customHeight="1"/>
    <row r="648" ht="14.1" customHeight="1"/>
    <row r="649" ht="14.1" customHeight="1"/>
    <row r="650" ht="14.1" customHeight="1"/>
    <row r="651" ht="14.1" customHeight="1"/>
    <row r="652" ht="14.1" customHeight="1"/>
    <row r="653" ht="14.1" customHeight="1"/>
    <row r="654" ht="14.1" customHeight="1"/>
    <row r="655" ht="14.1" customHeight="1"/>
    <row r="656" ht="14.1" customHeight="1"/>
    <row r="657" ht="14.1" customHeight="1"/>
    <row r="658" ht="14.1" customHeight="1"/>
    <row r="659" ht="14.1" customHeight="1"/>
    <row r="660" ht="14.1" customHeight="1"/>
    <row r="661" ht="14.1" customHeight="1"/>
    <row r="662" ht="14.1" customHeight="1"/>
    <row r="663" ht="14.1" customHeight="1"/>
    <row r="664" ht="14.1" customHeight="1"/>
    <row r="665" ht="14.1" customHeight="1"/>
    <row r="666" ht="14.1" customHeight="1"/>
    <row r="667" ht="14.1" customHeight="1"/>
    <row r="668" ht="14.1" customHeight="1"/>
    <row r="669" ht="14.1" customHeight="1"/>
    <row r="670" ht="14.1" customHeight="1"/>
    <row r="671" ht="14.1" customHeight="1"/>
    <row r="672" ht="14.1" customHeight="1"/>
    <row r="673" ht="14.1" customHeight="1"/>
    <row r="674" ht="14.1" customHeight="1"/>
    <row r="675" ht="14.1" customHeight="1"/>
    <row r="676" ht="14.1" customHeight="1"/>
    <row r="677" ht="14.1" customHeight="1"/>
    <row r="678" ht="14.1" customHeight="1"/>
    <row r="679" ht="14.1" customHeight="1"/>
    <row r="680" ht="14.1" customHeight="1"/>
    <row r="681" ht="14.1" customHeight="1"/>
    <row r="682" ht="14.1" customHeight="1"/>
    <row r="683" ht="14.1" customHeight="1"/>
  </sheetData>
  <mergeCells count="9">
    <mergeCell ref="H6:H7"/>
    <mergeCell ref="I6:M6"/>
    <mergeCell ref="N6:R6"/>
    <mergeCell ref="B6:B7"/>
    <mergeCell ref="C6:C7"/>
    <mergeCell ref="D6:D7"/>
    <mergeCell ref="E6:E7"/>
    <mergeCell ref="F6:F7"/>
    <mergeCell ref="G6:G7"/>
  </mergeCells>
  <phoneticPr fontId="8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sheetPr>
  <dimension ref="A1"/>
  <sheetViews>
    <sheetView workbookViewId="0"/>
  </sheetViews>
  <sheetFormatPr defaultRowHeight="16.5"/>
  <sheetData/>
  <phoneticPr fontId="8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2" tint="-0.499984740745262"/>
  </sheetPr>
  <dimension ref="C3:M75"/>
  <sheetViews>
    <sheetView showGridLines="0" topLeftCell="A16" workbookViewId="0">
      <selection activeCell="M35" sqref="M35"/>
    </sheetView>
  </sheetViews>
  <sheetFormatPr defaultRowHeight="12"/>
  <cols>
    <col min="1" max="2" width="2.5" style="14" customWidth="1"/>
    <col min="3" max="3" width="9" style="14"/>
    <col min="4" max="6" width="12" style="14" customWidth="1"/>
    <col min="7" max="7" width="16.375" style="14" customWidth="1"/>
    <col min="8" max="8" width="20.875" style="14" customWidth="1"/>
    <col min="9" max="11" width="9" style="14"/>
    <col min="12" max="12" width="28.125" style="14" customWidth="1"/>
    <col min="13" max="16384" width="9" style="14"/>
  </cols>
  <sheetData>
    <row r="3" spans="3:7">
      <c r="C3" s="25" t="s">
        <v>13892</v>
      </c>
    </row>
    <row r="5" spans="3:7">
      <c r="C5" s="345" t="s">
        <v>11673</v>
      </c>
      <c r="D5" s="356" t="s">
        <v>13528</v>
      </c>
      <c r="E5" s="357" t="s">
        <v>13720</v>
      </c>
      <c r="F5" s="357" t="s">
        <v>13893</v>
      </c>
      <c r="G5" s="357" t="s">
        <v>13894</v>
      </c>
    </row>
    <row r="6" spans="3:7">
      <c r="C6" s="346">
        <v>1</v>
      </c>
      <c r="D6" s="364" t="str">
        <f>D31</f>
        <v>SBS Contents Hub Co., Ltd.</v>
      </c>
      <c r="E6" s="365" t="str">
        <f t="shared" ref="E6:F6" si="0">E31</f>
        <v>(주)에스비에스콘텐츠허브</v>
      </c>
      <c r="F6" s="365" t="str">
        <f t="shared" si="0"/>
        <v>South Korea</v>
      </c>
      <c r="G6" s="370">
        <f>IF(H31="",G56,H31)</f>
        <v>0.22</v>
      </c>
    </row>
    <row r="7" spans="3:7">
      <c r="C7" s="348">
        <f>C6+1</f>
        <v>2</v>
      </c>
      <c r="D7" s="373" t="str">
        <f t="shared" ref="D7:F7" si="1">D32</f>
        <v>Samhwa Networks Co., Ltd.</v>
      </c>
      <c r="E7" s="370" t="str">
        <f t="shared" si="1"/>
        <v>(주)삼화네트웍스</v>
      </c>
      <c r="F7" s="370" t="str">
        <f t="shared" si="1"/>
        <v>South Korea</v>
      </c>
      <c r="G7" s="370">
        <f t="shared" ref="G7:G25" si="2">IF(H32="",G57,H32)</f>
        <v>0.22</v>
      </c>
    </row>
    <row r="8" spans="3:7">
      <c r="C8" s="348">
        <f t="shared" ref="C8:C25" si="3">C7+1</f>
        <v>3</v>
      </c>
      <c r="D8" s="373" t="str">
        <f t="shared" ref="D8:F8" si="4">D33</f>
        <v>Studio Dragon Corporation</v>
      </c>
      <c r="E8" s="370" t="str">
        <f t="shared" si="4"/>
        <v>스튜디오드래곤 주식회사</v>
      </c>
      <c r="F8" s="370" t="str">
        <f t="shared" si="4"/>
        <v>South Korea</v>
      </c>
      <c r="G8" s="370">
        <f t="shared" si="2"/>
        <v>0.24199999999999999</v>
      </c>
    </row>
    <row r="9" spans="3:7">
      <c r="C9" s="348">
        <f t="shared" si="3"/>
        <v>4</v>
      </c>
      <c r="D9" s="373" t="str">
        <f t="shared" ref="D9:F9" si="5">D34</f>
        <v>Chorokbaem Media Co., Ltd.</v>
      </c>
      <c r="E9" s="370" t="str">
        <f t="shared" si="5"/>
        <v>(주)초록뱀미디어</v>
      </c>
      <c r="F9" s="370" t="str">
        <f t="shared" si="5"/>
        <v>South Korea</v>
      </c>
      <c r="G9" s="370">
        <f t="shared" si="2"/>
        <v>0.11</v>
      </c>
    </row>
    <row r="10" spans="3:7">
      <c r="C10" s="348">
        <f t="shared" si="3"/>
        <v>5</v>
      </c>
      <c r="D10" s="373" t="str">
        <f t="shared" ref="D10:F10" si="6">D35</f>
        <v>Pan Entertainment Co., Ltd.</v>
      </c>
      <c r="E10" s="370" t="str">
        <f t="shared" si="6"/>
        <v>(주)팬엔터테인먼트</v>
      </c>
      <c r="F10" s="370" t="str">
        <f t="shared" si="6"/>
        <v>South Korea</v>
      </c>
      <c r="G10" s="370">
        <f t="shared" si="2"/>
        <v>0.22</v>
      </c>
    </row>
    <row r="11" spans="3:7">
      <c r="C11" s="348">
        <f t="shared" si="3"/>
        <v>6</v>
      </c>
      <c r="D11" s="373" t="str">
        <f t="shared" ref="D11:F11" si="7">D36</f>
        <v>ContentreeJoongAng corp.</v>
      </c>
      <c r="E11" s="370" t="str">
        <f t="shared" si="7"/>
        <v>제이콘텐트리</v>
      </c>
      <c r="F11" s="370" t="str">
        <f t="shared" si="7"/>
        <v>South Korea</v>
      </c>
      <c r="G11" s="370">
        <f t="shared" si="2"/>
        <v>0.11</v>
      </c>
    </row>
    <row r="12" spans="3:7">
      <c r="C12" s="348">
        <f t="shared" si="3"/>
        <v>7</v>
      </c>
      <c r="D12" s="373" t="str">
        <f t="shared" ref="D12:F12" si="8">D37</f>
        <v>ASTORY Co.,Ltd</v>
      </c>
      <c r="E12" s="370" t="str">
        <f t="shared" si="8"/>
        <v>(주)에이스토리</v>
      </c>
      <c r="F12" s="370" t="str">
        <f t="shared" si="8"/>
        <v>South Korea</v>
      </c>
      <c r="G12" s="370">
        <f t="shared" si="2"/>
        <v>0.22</v>
      </c>
    </row>
    <row r="13" spans="3:7">
      <c r="C13" s="348">
        <f t="shared" si="3"/>
        <v>8</v>
      </c>
      <c r="D13" s="373" t="str">
        <f t="shared" ref="D13:F13" si="9">D38</f>
        <v>KEYEAST.Co.,Ltd.</v>
      </c>
      <c r="E13" s="370" t="str">
        <f t="shared" si="9"/>
        <v>(주)키이스트</v>
      </c>
      <c r="F13" s="370" t="str">
        <f t="shared" si="9"/>
        <v>South Korea</v>
      </c>
      <c r="G13" s="370">
        <f t="shared" si="2"/>
        <v>0.11</v>
      </c>
    </row>
    <row r="14" spans="3:7">
      <c r="C14" s="348">
        <f t="shared" si="3"/>
        <v>9</v>
      </c>
      <c r="D14" s="373" t="str">
        <f t="shared" ref="D14:F14" si="10">D39</f>
        <v>Netflix, Inc.</v>
      </c>
      <c r="E14" s="370" t="str">
        <f t="shared" si="10"/>
        <v>Netflix, Inc.</v>
      </c>
      <c r="F14" s="370" t="str">
        <f t="shared" si="10"/>
        <v>United States</v>
      </c>
      <c r="G14" s="370">
        <f t="shared" si="2"/>
        <v>0.27</v>
      </c>
    </row>
    <row r="15" spans="3:7">
      <c r="C15" s="348">
        <f t="shared" si="3"/>
        <v>10</v>
      </c>
      <c r="D15" s="373" t="str">
        <f t="shared" ref="D15:F15" si="11">D40</f>
        <v>The Walt Disney Company</v>
      </c>
      <c r="E15" s="370" t="str">
        <f t="shared" si="11"/>
        <v>The Walt Disney Company</v>
      </c>
      <c r="F15" s="370" t="str">
        <f t="shared" si="11"/>
        <v>United States</v>
      </c>
      <c r="G15" s="370">
        <f t="shared" si="2"/>
        <v>0.27</v>
      </c>
    </row>
    <row r="16" spans="3:7">
      <c r="C16" s="348">
        <f t="shared" si="3"/>
        <v>11</v>
      </c>
      <c r="D16" s="373" t="str">
        <f t="shared" ref="D16:F16" si="12">D41</f>
        <v>iQIYI, Inc.</v>
      </c>
      <c r="E16" s="370" t="str">
        <f t="shared" si="12"/>
        <v>爱奇艺</v>
      </c>
      <c r="F16" s="370" t="str">
        <f t="shared" si="12"/>
        <v>China</v>
      </c>
      <c r="G16" s="370">
        <f t="shared" si="2"/>
        <v>0.25</v>
      </c>
    </row>
    <row r="17" spans="3:13">
      <c r="C17" s="348">
        <f t="shared" si="3"/>
        <v>12</v>
      </c>
      <c r="D17" s="373" t="str">
        <f t="shared" ref="D17:F17" si="13">D42</f>
        <v>Roku, Inc.</v>
      </c>
      <c r="E17" s="370" t="str">
        <f t="shared" si="13"/>
        <v>Roku, Inc.</v>
      </c>
      <c r="F17" s="370" t="str">
        <f t="shared" si="13"/>
        <v>United States</v>
      </c>
      <c r="G17" s="370">
        <f t="shared" si="2"/>
        <v>0.27</v>
      </c>
    </row>
    <row r="18" spans="3:13">
      <c r="C18" s="348">
        <f t="shared" si="3"/>
        <v>13</v>
      </c>
      <c r="D18" s="373" t="str">
        <f t="shared" ref="D18:F18" si="14">D43</f>
        <v/>
      </c>
      <c r="E18" s="370" t="str">
        <f t="shared" si="14"/>
        <v/>
      </c>
      <c r="F18" s="370" t="str">
        <f t="shared" si="14"/>
        <v/>
      </c>
      <c r="G18" s="370" t="str">
        <f t="shared" si="2"/>
        <v/>
      </c>
    </row>
    <row r="19" spans="3:13">
      <c r="C19" s="348">
        <f t="shared" si="3"/>
        <v>14</v>
      </c>
      <c r="D19" s="373" t="str">
        <f t="shared" ref="D19:F19" si="15">D44</f>
        <v/>
      </c>
      <c r="E19" s="370" t="str">
        <f t="shared" si="15"/>
        <v/>
      </c>
      <c r="F19" s="370" t="str">
        <f t="shared" si="15"/>
        <v/>
      </c>
      <c r="G19" s="370" t="str">
        <f t="shared" si="2"/>
        <v/>
      </c>
    </row>
    <row r="20" spans="3:13">
      <c r="C20" s="348">
        <f t="shared" si="3"/>
        <v>15</v>
      </c>
      <c r="D20" s="373" t="str">
        <f t="shared" ref="D20:F20" si="16">D45</f>
        <v/>
      </c>
      <c r="E20" s="370" t="str">
        <f t="shared" si="16"/>
        <v/>
      </c>
      <c r="F20" s="370" t="str">
        <f t="shared" si="16"/>
        <v/>
      </c>
      <c r="G20" s="370" t="str">
        <f t="shared" si="2"/>
        <v/>
      </c>
    </row>
    <row r="21" spans="3:13">
      <c r="C21" s="348">
        <f t="shared" si="3"/>
        <v>16</v>
      </c>
      <c r="D21" s="373" t="str">
        <f t="shared" ref="D21:F21" si="17">D46</f>
        <v/>
      </c>
      <c r="E21" s="370" t="str">
        <f t="shared" si="17"/>
        <v/>
      </c>
      <c r="F21" s="370" t="str">
        <f t="shared" si="17"/>
        <v/>
      </c>
      <c r="G21" s="370" t="str">
        <f t="shared" si="2"/>
        <v/>
      </c>
    </row>
    <row r="22" spans="3:13">
      <c r="C22" s="348">
        <f t="shared" si="3"/>
        <v>17</v>
      </c>
      <c r="D22" s="373" t="str">
        <f t="shared" ref="D22:F22" si="18">D47</f>
        <v/>
      </c>
      <c r="E22" s="370" t="str">
        <f t="shared" si="18"/>
        <v/>
      </c>
      <c r="F22" s="370" t="str">
        <f t="shared" si="18"/>
        <v/>
      </c>
      <c r="G22" s="370" t="str">
        <f t="shared" si="2"/>
        <v/>
      </c>
    </row>
    <row r="23" spans="3:13">
      <c r="C23" s="348">
        <f t="shared" si="3"/>
        <v>18</v>
      </c>
      <c r="D23" s="373" t="str">
        <f t="shared" ref="D23:F23" si="19">D48</f>
        <v/>
      </c>
      <c r="E23" s="370" t="str">
        <f t="shared" si="19"/>
        <v/>
      </c>
      <c r="F23" s="370" t="str">
        <f t="shared" si="19"/>
        <v/>
      </c>
      <c r="G23" s="370" t="str">
        <f t="shared" si="2"/>
        <v/>
      </c>
    </row>
    <row r="24" spans="3:13">
      <c r="C24" s="348">
        <f t="shared" si="3"/>
        <v>19</v>
      </c>
      <c r="D24" s="373" t="str">
        <f t="shared" ref="D24:F24" si="20">D49</f>
        <v/>
      </c>
      <c r="E24" s="370" t="str">
        <f t="shared" si="20"/>
        <v/>
      </c>
      <c r="F24" s="370" t="str">
        <f t="shared" si="20"/>
        <v/>
      </c>
      <c r="G24" s="370" t="str">
        <f t="shared" si="2"/>
        <v/>
      </c>
    </row>
    <row r="25" spans="3:13">
      <c r="C25" s="350">
        <f t="shared" si="3"/>
        <v>20</v>
      </c>
      <c r="D25" s="378" t="str">
        <f t="shared" ref="D25:F25" si="21">D50</f>
        <v/>
      </c>
      <c r="E25" s="379" t="str">
        <f t="shared" si="21"/>
        <v/>
      </c>
      <c r="F25" s="379" t="str">
        <f t="shared" si="21"/>
        <v/>
      </c>
      <c r="G25" s="379" t="str">
        <f t="shared" si="2"/>
        <v/>
      </c>
    </row>
    <row r="28" spans="3:13">
      <c r="C28" s="25" t="s">
        <v>13895</v>
      </c>
    </row>
    <row r="29" spans="3:13">
      <c r="K29" s="75" t="s">
        <v>13896</v>
      </c>
      <c r="L29" s="64"/>
      <c r="M29" s="64"/>
    </row>
    <row r="30" spans="3:13">
      <c r="C30" s="345" t="s">
        <v>11673</v>
      </c>
      <c r="D30" s="356" t="s">
        <v>13528</v>
      </c>
      <c r="E30" s="357" t="s">
        <v>13720</v>
      </c>
      <c r="F30" s="357" t="s">
        <v>13893</v>
      </c>
      <c r="G30" s="357" t="s">
        <v>13897</v>
      </c>
      <c r="H30" s="357" t="s">
        <v>13894</v>
      </c>
      <c r="K30" s="670" t="s">
        <v>13450</v>
      </c>
      <c r="L30" s="671"/>
      <c r="M30" s="194" t="s">
        <v>13451</v>
      </c>
    </row>
    <row r="31" spans="3:13">
      <c r="C31" s="346">
        <v>1</v>
      </c>
      <c r="D31" s="364" t="str">
        <f>IF(CIQ_Financials!AG14="","",CIQ_Financials!AG14)</f>
        <v>SBS Contents Hub Co., Ltd.</v>
      </c>
      <c r="E31" s="365" t="str">
        <f>IF(CIQ_Financials!AH14="","",CIQ_Financials!AH14)</f>
        <v>(주)에스비에스콘텐츠허브</v>
      </c>
      <c r="F31" s="365" t="str">
        <f>IF(D31="","",CIQ_Financials!AJ14)</f>
        <v>South Korea</v>
      </c>
      <c r="G31" s="365">
        <f>IF(D31="","",CIQ_Financials!AS14)</f>
        <v>12855.561820000001</v>
      </c>
      <c r="H31" s="370">
        <f>IF(F31="SOUTH KOREA",IF(G31="","",IF(G31&lt;200,$M$31,IF(G31&lt;20000,$M$32,IF(G31&lt;300000,$M$33,$M$34)))),"")</f>
        <v>0.22</v>
      </c>
      <c r="K31" s="195" t="s">
        <v>13453</v>
      </c>
      <c r="L31" s="196"/>
      <c r="M31" s="197">
        <v>0.11</v>
      </c>
    </row>
    <row r="32" spans="3:13">
      <c r="C32" s="348">
        <f>C31+1</f>
        <v>2</v>
      </c>
      <c r="D32" s="373" t="str">
        <f>IF(CIQ_Financials!AG15="","",CIQ_Financials!AG15)</f>
        <v>Samhwa Networks Co., Ltd.</v>
      </c>
      <c r="E32" s="370" t="str">
        <f>IF(CIQ_Financials!AH15="","",CIQ_Financials!AH15)</f>
        <v>(주)삼화네트웍스</v>
      </c>
      <c r="F32" s="370" t="str">
        <f>IF(D32="","",CIQ_Financials!AJ15)</f>
        <v>South Korea</v>
      </c>
      <c r="G32" s="370">
        <f>IF(D32="","",CIQ_Financials!AS15)</f>
        <v>14582.255450000001</v>
      </c>
      <c r="H32" s="370">
        <f t="shared" ref="H32:H50" si="22">IF(F32="SOUTH KOREA",IF(G32="","",IF(G32&lt;200,$M$31,IF(G32&lt;20000,$M$32,IF(G32&lt;300000,$M$33,$M$34)))),"")</f>
        <v>0.22</v>
      </c>
      <c r="K32" s="195" t="s">
        <v>13457</v>
      </c>
      <c r="L32" s="196"/>
      <c r="M32" s="197">
        <v>0.22</v>
      </c>
    </row>
    <row r="33" spans="3:13">
      <c r="C33" s="348">
        <f t="shared" ref="C33:C50" si="23">C32+1</f>
        <v>3</v>
      </c>
      <c r="D33" s="373" t="str">
        <f>IF(CIQ_Financials!AG16="","",CIQ_Financials!AG16)</f>
        <v>Studio Dragon Corporation</v>
      </c>
      <c r="E33" s="370" t="str">
        <f>IF(CIQ_Financials!AH16="","",CIQ_Financials!AH16)</f>
        <v>스튜디오드래곤 주식회사</v>
      </c>
      <c r="F33" s="370" t="str">
        <f>IF(D33="","",CIQ_Financials!AJ16)</f>
        <v>South Korea</v>
      </c>
      <c r="G33" s="370">
        <f>IF(D33="","",CIQ_Financials!AS16)</f>
        <v>70384.261989999999</v>
      </c>
      <c r="H33" s="370">
        <f t="shared" si="22"/>
        <v>0.24199999999999999</v>
      </c>
      <c r="K33" s="195" t="s">
        <v>13459</v>
      </c>
      <c r="L33" s="196"/>
      <c r="M33" s="197">
        <v>0.24199999999999999</v>
      </c>
    </row>
    <row r="34" spans="3:13">
      <c r="C34" s="348">
        <f t="shared" si="23"/>
        <v>4</v>
      </c>
      <c r="D34" s="373" t="str">
        <f>IF(CIQ_Financials!AG17="","",CIQ_Financials!AG17)</f>
        <v>Chorokbaem Media Co., Ltd.</v>
      </c>
      <c r="E34" s="370" t="str">
        <f>IF(CIQ_Financials!AH17="","",CIQ_Financials!AH17)</f>
        <v>(주)초록뱀미디어</v>
      </c>
      <c r="F34" s="370" t="str">
        <f>IF(D34="","",CIQ_Financials!AJ17)</f>
        <v>South Korea</v>
      </c>
      <c r="G34" s="370">
        <f>IF(D34="","",CIQ_Financials!AS17)</f>
        <v>-835.63792000000001</v>
      </c>
      <c r="H34" s="370">
        <f t="shared" si="22"/>
        <v>0.11</v>
      </c>
      <c r="K34" s="198" t="s">
        <v>13462</v>
      </c>
      <c r="L34" s="199"/>
      <c r="M34" s="200">
        <v>0.27500000000000002</v>
      </c>
    </row>
    <row r="35" spans="3:13">
      <c r="C35" s="348">
        <f t="shared" si="23"/>
        <v>5</v>
      </c>
      <c r="D35" s="373" t="str">
        <f>IF(CIQ_Financials!AG18="","",CIQ_Financials!AG18)</f>
        <v>Pan Entertainment Co., Ltd.</v>
      </c>
      <c r="E35" s="370" t="str">
        <f>IF(CIQ_Financials!AH18="","",CIQ_Financials!AH18)</f>
        <v>(주)팬엔터테인먼트</v>
      </c>
      <c r="F35" s="370" t="str">
        <f>IF(D35="","",CIQ_Financials!AJ18)</f>
        <v>South Korea</v>
      </c>
      <c r="G35" s="370">
        <f>IF(D35="","",CIQ_Financials!AS18)</f>
        <v>2628.8556100000001</v>
      </c>
      <c r="H35" s="370">
        <f t="shared" si="22"/>
        <v>0.22</v>
      </c>
    </row>
    <row r="36" spans="3:13">
      <c r="C36" s="348">
        <f t="shared" si="23"/>
        <v>6</v>
      </c>
      <c r="D36" s="373" t="str">
        <f>IF(CIQ_Financials!AG19="","",CIQ_Financials!AG19)</f>
        <v>ContentreeJoongAng corp.</v>
      </c>
      <c r="E36" s="370" t="str">
        <f>IF(CIQ_Financials!AH19="","",CIQ_Financials!AH19)</f>
        <v>제이콘텐트리</v>
      </c>
      <c r="F36" s="370" t="str">
        <f>IF(D36="","",CIQ_Financials!AJ19)</f>
        <v>South Korea</v>
      </c>
      <c r="G36" s="370">
        <f>IF(D36="","",CIQ_Financials!AS19)</f>
        <v>-61788.324439999997</v>
      </c>
      <c r="H36" s="370">
        <f t="shared" si="22"/>
        <v>0.11</v>
      </c>
    </row>
    <row r="37" spans="3:13">
      <c r="C37" s="348">
        <f t="shared" si="23"/>
        <v>7</v>
      </c>
      <c r="D37" s="373" t="str">
        <f>IF(CIQ_Financials!AG20="","",CIQ_Financials!AG20)</f>
        <v>ASTORY Co.,Ltd</v>
      </c>
      <c r="E37" s="370" t="str">
        <f>IF(CIQ_Financials!AH20="","",CIQ_Financials!AH20)</f>
        <v>(주)에이스토리</v>
      </c>
      <c r="F37" s="370" t="str">
        <f>IF(D37="","",CIQ_Financials!AJ20)</f>
        <v>South Korea</v>
      </c>
      <c r="G37" s="370">
        <f>IF(D37="","",CIQ_Financials!AS20)</f>
        <v>11949.467189999999</v>
      </c>
      <c r="H37" s="370">
        <f t="shared" si="22"/>
        <v>0.22</v>
      </c>
    </row>
    <row r="38" spans="3:13">
      <c r="C38" s="348">
        <f t="shared" si="23"/>
        <v>8</v>
      </c>
      <c r="D38" s="373" t="str">
        <f>IF(CIQ_Financials!AG21="","",CIQ_Financials!AG21)</f>
        <v>KEYEAST.Co.,Ltd.</v>
      </c>
      <c r="E38" s="370" t="str">
        <f>IF(CIQ_Financials!AH21="","",CIQ_Financials!AH21)</f>
        <v>(주)키이스트</v>
      </c>
      <c r="F38" s="370" t="str">
        <f>IF(D38="","",CIQ_Financials!AJ21)</f>
        <v>South Korea</v>
      </c>
      <c r="G38" s="370">
        <f>IF(D38="","",CIQ_Financials!AS21)</f>
        <v>-224.69886</v>
      </c>
      <c r="H38" s="370">
        <f t="shared" si="22"/>
        <v>0.11</v>
      </c>
    </row>
    <row r="39" spans="3:13">
      <c r="C39" s="348">
        <f t="shared" si="23"/>
        <v>9</v>
      </c>
      <c r="D39" s="373" t="str">
        <f>IF(CIQ_Financials!AG22="","",CIQ_Financials!AG22)</f>
        <v>Netflix, Inc.</v>
      </c>
      <c r="E39" s="370" t="str">
        <f>IF(CIQ_Financials!AH22="","",CIQ_Financials!AH22)</f>
        <v>Netflix, Inc.</v>
      </c>
      <c r="F39" s="370" t="str">
        <f>IF(D39="","",CIQ_Financials!AJ22)</f>
        <v>United States</v>
      </c>
      <c r="G39" s="370">
        <f>IF(D39="","",CIQ_Financials!AS22)</f>
        <v>5714.6970000000001</v>
      </c>
      <c r="H39" s="370" t="str">
        <f t="shared" si="22"/>
        <v/>
      </c>
    </row>
    <row r="40" spans="3:13">
      <c r="C40" s="348">
        <f t="shared" si="23"/>
        <v>10</v>
      </c>
      <c r="D40" s="373" t="str">
        <f>IF(CIQ_Financials!AG23="","",CIQ_Financials!AG23)</f>
        <v>The Walt Disney Company</v>
      </c>
      <c r="E40" s="370" t="str">
        <f>IF(CIQ_Financials!AH23="","",CIQ_Financials!AH23)</f>
        <v>The Walt Disney Company</v>
      </c>
      <c r="F40" s="370" t="str">
        <f>IF(D40="","",CIQ_Financials!AJ23)</f>
        <v>United States</v>
      </c>
      <c r="G40" s="370">
        <f>IF(D40="","",CIQ_Financials!AS23)</f>
        <v>6832</v>
      </c>
      <c r="H40" s="370" t="str">
        <f t="shared" si="22"/>
        <v/>
      </c>
    </row>
    <row r="41" spans="3:13">
      <c r="C41" s="348">
        <f t="shared" si="23"/>
        <v>11</v>
      </c>
      <c r="D41" s="373" t="str">
        <f>IF(CIQ_Financials!AG24="","",CIQ_Financials!AG24)</f>
        <v>iQIYI, Inc.</v>
      </c>
      <c r="E41" s="370" t="str">
        <f>IF(CIQ_Financials!AH24="","",CIQ_Financials!AH24)</f>
        <v>爱奇艺</v>
      </c>
      <c r="F41" s="370" t="str">
        <f>IF(D41="","",CIQ_Financials!AJ24)</f>
        <v>China</v>
      </c>
      <c r="G41" s="370">
        <f>IF(D41="","",CIQ_Financials!AS24)</f>
        <v>-106.64100000000001</v>
      </c>
      <c r="H41" s="370" t="str">
        <f t="shared" si="22"/>
        <v/>
      </c>
    </row>
    <row r="42" spans="3:13">
      <c r="C42" s="348">
        <f t="shared" si="23"/>
        <v>12</v>
      </c>
      <c r="D42" s="373" t="str">
        <f>IF(CIQ_Financials!AG25="","",CIQ_Financials!AG25)</f>
        <v>Roku, Inc.</v>
      </c>
      <c r="E42" s="370" t="str">
        <f>IF(CIQ_Financials!AH25="","",CIQ_Financials!AH25)</f>
        <v>Roku, Inc.</v>
      </c>
      <c r="F42" s="370" t="str">
        <f>IF(D42="","",CIQ_Financials!AJ25)</f>
        <v>United States</v>
      </c>
      <c r="G42" s="370">
        <f>IF(D42="","",CIQ_Financials!AS25)</f>
        <v>-255.72800000000001</v>
      </c>
      <c r="H42" s="370" t="str">
        <f t="shared" si="22"/>
        <v/>
      </c>
    </row>
    <row r="43" spans="3:13">
      <c r="C43" s="348">
        <f t="shared" si="23"/>
        <v>13</v>
      </c>
      <c r="D43" s="373" t="str">
        <f>IF(CIQ_Financials!AG26="","",CIQ_Financials!AG26)</f>
        <v/>
      </c>
      <c r="E43" s="370" t="str">
        <f>IF(CIQ_Financials!AH26="","",CIQ_Financials!AH26)</f>
        <v/>
      </c>
      <c r="F43" s="370" t="str">
        <f>IF(D43="","",CIQ_Financials!AJ26)</f>
        <v/>
      </c>
      <c r="G43" s="370" t="str">
        <f>IF(D43="","",CIQ_Financials!AS26)</f>
        <v/>
      </c>
      <c r="H43" s="370" t="str">
        <f t="shared" si="22"/>
        <v/>
      </c>
    </row>
    <row r="44" spans="3:13">
      <c r="C44" s="348">
        <f t="shared" si="23"/>
        <v>14</v>
      </c>
      <c r="D44" s="373" t="str">
        <f>IF(CIQ_Financials!AG27="","",CIQ_Financials!AG27)</f>
        <v/>
      </c>
      <c r="E44" s="370" t="str">
        <f>IF(CIQ_Financials!AH27="","",CIQ_Financials!AH27)</f>
        <v/>
      </c>
      <c r="F44" s="370" t="str">
        <f>IF(D44="","",CIQ_Financials!AJ27)</f>
        <v/>
      </c>
      <c r="G44" s="370" t="str">
        <f>IF(D44="","",CIQ_Financials!AS27)</f>
        <v/>
      </c>
      <c r="H44" s="370" t="str">
        <f t="shared" si="22"/>
        <v/>
      </c>
    </row>
    <row r="45" spans="3:13">
      <c r="C45" s="348">
        <f t="shared" si="23"/>
        <v>15</v>
      </c>
      <c r="D45" s="373" t="str">
        <f>IF(CIQ_Financials!AG28="","",CIQ_Financials!AG28)</f>
        <v/>
      </c>
      <c r="E45" s="370" t="str">
        <f>IF(CIQ_Financials!AH28="","",CIQ_Financials!AH28)</f>
        <v/>
      </c>
      <c r="F45" s="370" t="str">
        <f>IF(D45="","",CIQ_Financials!AJ28)</f>
        <v/>
      </c>
      <c r="G45" s="370" t="str">
        <f>IF(D45="","",CIQ_Financials!AS28)</f>
        <v/>
      </c>
      <c r="H45" s="370" t="str">
        <f t="shared" si="22"/>
        <v/>
      </c>
    </row>
    <row r="46" spans="3:13">
      <c r="C46" s="348">
        <f t="shared" si="23"/>
        <v>16</v>
      </c>
      <c r="D46" s="373" t="str">
        <f>IF(CIQ_Financials!AG29="","",CIQ_Financials!AG29)</f>
        <v/>
      </c>
      <c r="E46" s="370" t="str">
        <f>IF(CIQ_Financials!AH29="","",CIQ_Financials!AH29)</f>
        <v/>
      </c>
      <c r="F46" s="370" t="str">
        <f>IF(D46="","",CIQ_Financials!AJ29)</f>
        <v/>
      </c>
      <c r="G46" s="370" t="str">
        <f>IF(D46="","",CIQ_Financials!AS29)</f>
        <v/>
      </c>
      <c r="H46" s="370" t="str">
        <f t="shared" si="22"/>
        <v/>
      </c>
    </row>
    <row r="47" spans="3:13">
      <c r="C47" s="348">
        <f t="shared" si="23"/>
        <v>17</v>
      </c>
      <c r="D47" s="373" t="str">
        <f>IF(CIQ_Financials!AG30="","",CIQ_Financials!AG30)</f>
        <v/>
      </c>
      <c r="E47" s="370" t="str">
        <f>IF(CIQ_Financials!AH30="","",CIQ_Financials!AH30)</f>
        <v/>
      </c>
      <c r="F47" s="370" t="str">
        <f>IF(D47="","",CIQ_Financials!AJ30)</f>
        <v/>
      </c>
      <c r="G47" s="370" t="str">
        <f>IF(D47="","",CIQ_Financials!AS30)</f>
        <v/>
      </c>
      <c r="H47" s="370" t="str">
        <f t="shared" si="22"/>
        <v/>
      </c>
    </row>
    <row r="48" spans="3:13">
      <c r="C48" s="348">
        <f t="shared" si="23"/>
        <v>18</v>
      </c>
      <c r="D48" s="373" t="str">
        <f>IF(CIQ_Financials!AG31="","",CIQ_Financials!AG31)</f>
        <v/>
      </c>
      <c r="E48" s="370" t="str">
        <f>IF(CIQ_Financials!AH31="","",CIQ_Financials!AH31)</f>
        <v/>
      </c>
      <c r="F48" s="370" t="str">
        <f>IF(D48="","",CIQ_Financials!AJ31)</f>
        <v/>
      </c>
      <c r="G48" s="370" t="str">
        <f>IF(D48="","",CIQ_Financials!AS31)</f>
        <v/>
      </c>
      <c r="H48" s="370" t="str">
        <f t="shared" si="22"/>
        <v/>
      </c>
    </row>
    <row r="49" spans="3:8">
      <c r="C49" s="348">
        <f t="shared" si="23"/>
        <v>19</v>
      </c>
      <c r="D49" s="373" t="str">
        <f>IF(CIQ_Financials!AG32="","",CIQ_Financials!AG32)</f>
        <v/>
      </c>
      <c r="E49" s="370" t="str">
        <f>IF(CIQ_Financials!AH32="","",CIQ_Financials!AH32)</f>
        <v/>
      </c>
      <c r="F49" s="370" t="str">
        <f>IF(D49="","",CIQ_Financials!AJ32)</f>
        <v/>
      </c>
      <c r="G49" s="370" t="str">
        <f>IF(D49="","",CIQ_Financials!AS32)</f>
        <v/>
      </c>
      <c r="H49" s="370" t="str">
        <f t="shared" si="22"/>
        <v/>
      </c>
    </row>
    <row r="50" spans="3:8">
      <c r="C50" s="350">
        <f t="shared" si="23"/>
        <v>20</v>
      </c>
      <c r="D50" s="378" t="str">
        <f>IF(CIQ_Financials!AG33="","",CIQ_Financials!AG33)</f>
        <v/>
      </c>
      <c r="E50" s="379" t="str">
        <f>IF(CIQ_Financials!AH33="","",CIQ_Financials!AH33)</f>
        <v/>
      </c>
      <c r="F50" s="379" t="str">
        <f>IF(D50="","",CIQ_Financials!AJ33)</f>
        <v/>
      </c>
      <c r="G50" s="379" t="str">
        <f>IF(D50="","",CIQ_Financials!AS33)</f>
        <v/>
      </c>
      <c r="H50" s="379" t="str">
        <f t="shared" si="22"/>
        <v/>
      </c>
    </row>
    <row r="53" spans="3:8">
      <c r="C53" s="25" t="s">
        <v>13898</v>
      </c>
    </row>
    <row r="55" spans="3:8">
      <c r="C55" s="345" t="s">
        <v>11696</v>
      </c>
      <c r="D55" s="356" t="s">
        <v>13725</v>
      </c>
      <c r="E55" s="357" t="s">
        <v>13726</v>
      </c>
      <c r="F55" s="357" t="s">
        <v>11700</v>
      </c>
      <c r="G55" s="357" t="s">
        <v>13899</v>
      </c>
    </row>
    <row r="56" spans="3:8">
      <c r="C56" s="346">
        <v>1</v>
      </c>
      <c r="D56" s="364" t="str">
        <f>D31</f>
        <v>SBS Contents Hub Co., Ltd.</v>
      </c>
      <c r="E56" s="365" t="str">
        <f t="shared" ref="E56:E75" si="24">E31</f>
        <v>(주)에스비에스콘텐츠허브</v>
      </c>
      <c r="F56" s="365" t="str">
        <f>IF(D56="","",Bloomberg_Lead!AE9)</f>
        <v>KR</v>
      </c>
      <c r="G56" s="370">
        <f>IFERROR(INDEX(TAX_Global!$D$11:$D$119,MATCH(TAX!F56,TAX_Global!$C$11:$C$119,0)),"")</f>
        <v>0.25</v>
      </c>
    </row>
    <row r="57" spans="3:8">
      <c r="C57" s="348">
        <v>2</v>
      </c>
      <c r="D57" s="373" t="str">
        <f t="shared" ref="D57" si="25">D32</f>
        <v>Samhwa Networks Co., Ltd.</v>
      </c>
      <c r="E57" s="370" t="str">
        <f t="shared" si="24"/>
        <v>(주)삼화네트웍스</v>
      </c>
      <c r="F57" s="370" t="str">
        <f>IF(D57="","",Bloomberg_Lead!AE10)</f>
        <v>KR</v>
      </c>
      <c r="G57" s="370">
        <f>IFERROR(INDEX(TAX_Global!$D$11:$D$119,MATCH(TAX!F57,TAX_Global!$C$11:$C$119,0)),"")</f>
        <v>0.25</v>
      </c>
    </row>
    <row r="58" spans="3:8">
      <c r="C58" s="348">
        <v>3</v>
      </c>
      <c r="D58" s="373" t="str">
        <f t="shared" ref="D58" si="26">D33</f>
        <v>Studio Dragon Corporation</v>
      </c>
      <c r="E58" s="370" t="str">
        <f t="shared" si="24"/>
        <v>스튜디오드래곤 주식회사</v>
      </c>
      <c r="F58" s="370" t="str">
        <f>IF(D58="","",Bloomberg_Lead!AE11)</f>
        <v>KR</v>
      </c>
      <c r="G58" s="370">
        <f>IFERROR(INDEX(TAX_Global!$D$11:$D$119,MATCH(TAX!F58,TAX_Global!$C$11:$C$119,0)),"")</f>
        <v>0.25</v>
      </c>
    </row>
    <row r="59" spans="3:8">
      <c r="C59" s="348">
        <v>4</v>
      </c>
      <c r="D59" s="373" t="str">
        <f t="shared" ref="D59" si="27">D34</f>
        <v>Chorokbaem Media Co., Ltd.</v>
      </c>
      <c r="E59" s="370" t="str">
        <f t="shared" si="24"/>
        <v>(주)초록뱀미디어</v>
      </c>
      <c r="F59" s="370" t="str">
        <f>IF(D59="","",Bloomberg_Lead!AE12)</f>
        <v>KR</v>
      </c>
      <c r="G59" s="370">
        <f>IFERROR(INDEX(TAX_Global!$D$11:$D$119,MATCH(TAX!F59,TAX_Global!$C$11:$C$119,0)),"")</f>
        <v>0.25</v>
      </c>
    </row>
    <row r="60" spans="3:8">
      <c r="C60" s="348">
        <v>5</v>
      </c>
      <c r="D60" s="373" t="str">
        <f t="shared" ref="D60" si="28">D35</f>
        <v>Pan Entertainment Co., Ltd.</v>
      </c>
      <c r="E60" s="370" t="str">
        <f t="shared" si="24"/>
        <v>(주)팬엔터테인먼트</v>
      </c>
      <c r="F60" s="370" t="str">
        <f>IF(D60="","",Bloomberg_Lead!AE13)</f>
        <v>KR</v>
      </c>
      <c r="G60" s="370">
        <f>IFERROR(INDEX(TAX_Global!$D$11:$D$119,MATCH(TAX!F60,TAX_Global!$C$11:$C$119,0)),"")</f>
        <v>0.25</v>
      </c>
    </row>
    <row r="61" spans="3:8">
      <c r="C61" s="348">
        <v>6</v>
      </c>
      <c r="D61" s="373" t="str">
        <f t="shared" ref="D61" si="29">D36</f>
        <v>ContentreeJoongAng corp.</v>
      </c>
      <c r="E61" s="370" t="str">
        <f t="shared" si="24"/>
        <v>제이콘텐트리</v>
      </c>
      <c r="F61" s="370" t="str">
        <f>IF(D61="","",Bloomberg_Lead!AE14)</f>
        <v>KR</v>
      </c>
      <c r="G61" s="370">
        <f>IFERROR(INDEX(TAX_Global!$D$11:$D$119,MATCH(TAX!F61,TAX_Global!$C$11:$C$119,0)),"")</f>
        <v>0.25</v>
      </c>
    </row>
    <row r="62" spans="3:8">
      <c r="C62" s="348">
        <v>7</v>
      </c>
      <c r="D62" s="373" t="str">
        <f t="shared" ref="D62" si="30">D37</f>
        <v>ASTORY Co.,Ltd</v>
      </c>
      <c r="E62" s="370" t="str">
        <f t="shared" si="24"/>
        <v>(주)에이스토리</v>
      </c>
      <c r="F62" s="370" t="str">
        <f>IF(D62="","",Bloomberg_Lead!AE15)</f>
        <v>KR</v>
      </c>
      <c r="G62" s="370">
        <f>IFERROR(INDEX(TAX_Global!$D$11:$D$119,MATCH(TAX!F62,TAX_Global!$C$11:$C$119,0)),"")</f>
        <v>0.25</v>
      </c>
    </row>
    <row r="63" spans="3:8">
      <c r="C63" s="348">
        <v>8</v>
      </c>
      <c r="D63" s="373" t="str">
        <f t="shared" ref="D63" si="31">D38</f>
        <v>KEYEAST.Co.,Ltd.</v>
      </c>
      <c r="E63" s="370" t="str">
        <f t="shared" si="24"/>
        <v>(주)키이스트</v>
      </c>
      <c r="F63" s="370" t="str">
        <f>IF(D63="","",Bloomberg_Lead!AE16)</f>
        <v>KR</v>
      </c>
      <c r="G63" s="370">
        <f>IFERROR(INDEX(TAX_Global!$D$11:$D$119,MATCH(TAX!F63,TAX_Global!$C$11:$C$119,0)),"")</f>
        <v>0.25</v>
      </c>
    </row>
    <row r="64" spans="3:8">
      <c r="C64" s="348">
        <v>9</v>
      </c>
      <c r="D64" s="373" t="str">
        <f t="shared" ref="D64" si="32">D39</f>
        <v>Netflix, Inc.</v>
      </c>
      <c r="E64" s="370" t="str">
        <f t="shared" si="24"/>
        <v>Netflix, Inc.</v>
      </c>
      <c r="F64" s="370" t="str">
        <f>IF(D64="","",Bloomberg_Lead!AE17)</f>
        <v>US</v>
      </c>
      <c r="G64" s="370">
        <f>IFERROR(INDEX(TAX_Global!$D$11:$D$119,MATCH(TAX!F64,TAX_Global!$C$11:$C$119,0)),"")</f>
        <v>0.27</v>
      </c>
    </row>
    <row r="65" spans="3:7">
      <c r="C65" s="348">
        <v>10</v>
      </c>
      <c r="D65" s="373" t="str">
        <f t="shared" ref="D65" si="33">D40</f>
        <v>The Walt Disney Company</v>
      </c>
      <c r="E65" s="370" t="str">
        <f t="shared" si="24"/>
        <v>The Walt Disney Company</v>
      </c>
      <c r="F65" s="370" t="str">
        <f>IF(D65="","",Bloomberg_Lead!AE18)</f>
        <v>US</v>
      </c>
      <c r="G65" s="370">
        <f>IFERROR(INDEX(TAX_Global!$D$11:$D$119,MATCH(TAX!F65,TAX_Global!$C$11:$C$119,0)),"")</f>
        <v>0.27</v>
      </c>
    </row>
    <row r="66" spans="3:7">
      <c r="C66" s="348">
        <v>11</v>
      </c>
      <c r="D66" s="373" t="str">
        <f t="shared" ref="D66" si="34">D41</f>
        <v>iQIYI, Inc.</v>
      </c>
      <c r="E66" s="370" t="str">
        <f t="shared" si="24"/>
        <v>爱奇艺</v>
      </c>
      <c r="F66" s="370" t="str">
        <f>IF(D66="","",Bloomberg_Lead!AE19)</f>
        <v>CN</v>
      </c>
      <c r="G66" s="370">
        <f>IFERROR(INDEX(TAX_Global!$D$11:$D$119,MATCH(TAX!F66,TAX_Global!$C$11:$C$119,0)),"")</f>
        <v>0.25</v>
      </c>
    </row>
    <row r="67" spans="3:7">
      <c r="C67" s="348">
        <v>12</v>
      </c>
      <c r="D67" s="373" t="str">
        <f t="shared" ref="D67" si="35">D42</f>
        <v>Roku, Inc.</v>
      </c>
      <c r="E67" s="370" t="str">
        <f t="shared" si="24"/>
        <v>Roku, Inc.</v>
      </c>
      <c r="F67" s="370" t="str">
        <f>IF(D67="","",Bloomberg_Lead!AE20)</f>
        <v>US</v>
      </c>
      <c r="G67" s="370">
        <f>IFERROR(INDEX(TAX_Global!$D$11:$D$119,MATCH(TAX!F67,TAX_Global!$C$11:$C$119,0)),"")</f>
        <v>0.27</v>
      </c>
    </row>
    <row r="68" spans="3:7">
      <c r="C68" s="348">
        <v>13</v>
      </c>
      <c r="D68" s="373" t="str">
        <f t="shared" ref="D68" si="36">D43</f>
        <v/>
      </c>
      <c r="E68" s="370" t="str">
        <f t="shared" si="24"/>
        <v/>
      </c>
      <c r="F68" s="370" t="str">
        <f>IF(D68="","",Bloomberg_Lead!AE21)</f>
        <v/>
      </c>
      <c r="G68" s="370" t="str">
        <f>IFERROR(INDEX(TAX_Global!$D$11:$D$119,MATCH(TAX!F68,TAX_Global!$C$11:$C$119,0)),"")</f>
        <v/>
      </c>
    </row>
    <row r="69" spans="3:7">
      <c r="C69" s="348">
        <v>14</v>
      </c>
      <c r="D69" s="373" t="str">
        <f t="shared" ref="D69" si="37">D44</f>
        <v/>
      </c>
      <c r="E69" s="370" t="str">
        <f t="shared" si="24"/>
        <v/>
      </c>
      <c r="F69" s="370" t="str">
        <f>IF(D69="","",Bloomberg_Lead!AE22)</f>
        <v/>
      </c>
      <c r="G69" s="370" t="str">
        <f>IFERROR(INDEX(TAX_Global!$D$11:$D$119,MATCH(TAX!F69,TAX_Global!$C$11:$C$119,0)),"")</f>
        <v/>
      </c>
    </row>
    <row r="70" spans="3:7">
      <c r="C70" s="348">
        <v>15</v>
      </c>
      <c r="D70" s="373" t="str">
        <f t="shared" ref="D70" si="38">D45</f>
        <v/>
      </c>
      <c r="E70" s="370" t="str">
        <f t="shared" si="24"/>
        <v/>
      </c>
      <c r="F70" s="370" t="str">
        <f>IF(D70="","",Bloomberg_Lead!AE23)</f>
        <v/>
      </c>
      <c r="G70" s="370" t="str">
        <f>IFERROR(INDEX(TAX_Global!$D$11:$D$119,MATCH(TAX!F70,TAX_Global!$C$11:$C$119,0)),"")</f>
        <v/>
      </c>
    </row>
    <row r="71" spans="3:7">
      <c r="C71" s="348">
        <v>16</v>
      </c>
      <c r="D71" s="373" t="str">
        <f t="shared" ref="D71" si="39">D46</f>
        <v/>
      </c>
      <c r="E71" s="370" t="str">
        <f t="shared" si="24"/>
        <v/>
      </c>
      <c r="F71" s="370" t="str">
        <f>IF(D71="","",Bloomberg_Lead!AE24)</f>
        <v/>
      </c>
      <c r="G71" s="370" t="str">
        <f>IFERROR(INDEX(TAX_Global!$D$11:$D$119,MATCH(TAX!F71,TAX_Global!$C$11:$C$119,0)),"")</f>
        <v/>
      </c>
    </row>
    <row r="72" spans="3:7">
      <c r="C72" s="348">
        <v>17</v>
      </c>
      <c r="D72" s="373" t="str">
        <f t="shared" ref="D72" si="40">D47</f>
        <v/>
      </c>
      <c r="E72" s="370" t="str">
        <f t="shared" si="24"/>
        <v/>
      </c>
      <c r="F72" s="370" t="str">
        <f>IF(D72="","",Bloomberg_Lead!AE25)</f>
        <v/>
      </c>
      <c r="G72" s="370" t="str">
        <f>IFERROR(INDEX(TAX_Global!$D$11:$D$119,MATCH(TAX!F72,TAX_Global!$C$11:$C$119,0)),"")</f>
        <v/>
      </c>
    </row>
    <row r="73" spans="3:7">
      <c r="C73" s="348">
        <v>18</v>
      </c>
      <c r="D73" s="373" t="str">
        <f t="shared" ref="D73" si="41">D48</f>
        <v/>
      </c>
      <c r="E73" s="370" t="str">
        <f t="shared" si="24"/>
        <v/>
      </c>
      <c r="F73" s="370" t="str">
        <f>IF(D73="","",Bloomberg_Lead!AE26)</f>
        <v/>
      </c>
      <c r="G73" s="370" t="str">
        <f>IFERROR(INDEX(TAX_Global!$D$11:$D$119,MATCH(TAX!F73,TAX_Global!$C$11:$C$119,0)),"")</f>
        <v/>
      </c>
    </row>
    <row r="74" spans="3:7">
      <c r="C74" s="348">
        <v>19</v>
      </c>
      <c r="D74" s="373" t="str">
        <f t="shared" ref="D74" si="42">D49</f>
        <v/>
      </c>
      <c r="E74" s="370" t="str">
        <f t="shared" si="24"/>
        <v/>
      </c>
      <c r="F74" s="370" t="str">
        <f>IF(D74="","",Bloomberg_Lead!AE27)</f>
        <v/>
      </c>
      <c r="G74" s="370" t="str">
        <f>IFERROR(INDEX(TAX_Global!$D$11:$D$119,MATCH(TAX!F74,TAX_Global!$C$11:$C$119,0)),"")</f>
        <v/>
      </c>
    </row>
    <row r="75" spans="3:7">
      <c r="C75" s="350">
        <v>20</v>
      </c>
      <c r="D75" s="378" t="str">
        <f t="shared" ref="D75" si="43">D50</f>
        <v/>
      </c>
      <c r="E75" s="379" t="str">
        <f t="shared" si="24"/>
        <v/>
      </c>
      <c r="F75" s="379" t="str">
        <f>IF(D75="","",Bloomberg_Lead!AE28)</f>
        <v/>
      </c>
      <c r="G75" s="379" t="str">
        <f>IFERROR(INDEX(TAX_Global!$D$11:$D$119,MATCH(TAX!F75,TAX_Global!$C$11:$C$119,0)),"")</f>
        <v/>
      </c>
    </row>
  </sheetData>
  <mergeCells count="1">
    <mergeCell ref="K30:L30"/>
  </mergeCells>
  <phoneticPr fontId="83" type="noConversion"/>
  <conditionalFormatting sqref="D31:F50">
    <cfRule type="containsText" dxfId="7" priority="9" operator="containsText" text="Invalid">
      <formula>NOT(ISERROR(SEARCH("Invalid",D31)))</formula>
    </cfRule>
  </conditionalFormatting>
  <conditionalFormatting sqref="G31:G50">
    <cfRule type="containsText" dxfId="6" priority="8" operator="containsText" text="Invalid">
      <formula>NOT(ISERROR(SEARCH("Invalid",G31)))</formula>
    </cfRule>
  </conditionalFormatting>
  <conditionalFormatting sqref="H31:H50">
    <cfRule type="containsText" dxfId="5" priority="7" operator="containsText" text="Invalid">
      <formula>NOT(ISERROR(SEARCH("Invalid",H31)))</formula>
    </cfRule>
  </conditionalFormatting>
  <conditionalFormatting sqref="D6:E25">
    <cfRule type="containsText" dxfId="4" priority="6" operator="containsText" text="Invalid">
      <formula>NOT(ISERROR(SEARCH("Invalid",D6)))</formula>
    </cfRule>
  </conditionalFormatting>
  <conditionalFormatting sqref="F6:F25">
    <cfRule type="containsText" dxfId="3" priority="5" operator="containsText" text="Invalid">
      <formula>NOT(ISERROR(SEARCH("Invalid",F6)))</formula>
    </cfRule>
  </conditionalFormatting>
  <conditionalFormatting sqref="G6:G25">
    <cfRule type="containsText" dxfId="2" priority="4" operator="containsText" text="Invalid">
      <formula>NOT(ISERROR(SEARCH("Invalid",G6)))</formula>
    </cfRule>
  </conditionalFormatting>
  <conditionalFormatting sqref="D56:F75">
    <cfRule type="containsText" dxfId="1" priority="3" operator="containsText" text="Invalid">
      <formula>NOT(ISERROR(SEARCH("Invalid",D56)))</formula>
    </cfRule>
  </conditionalFormatting>
  <conditionalFormatting sqref="G56:G75">
    <cfRule type="containsText" dxfId="0" priority="1" operator="containsText" text="Invalid">
      <formula>NOT(ISERROR(SEARCH("Invalid",G56)))</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2" tint="-0.499984740745262"/>
  </sheetPr>
  <dimension ref="B1:AE227"/>
  <sheetViews>
    <sheetView showGridLines="0" topLeftCell="A5" workbookViewId="0">
      <selection activeCell="C8" sqref="C8"/>
    </sheetView>
  </sheetViews>
  <sheetFormatPr defaultRowHeight="16.5"/>
  <cols>
    <col min="1" max="1" width="1.625" customWidth="1"/>
    <col min="2" max="2" width="25.625" customWidth="1"/>
    <col min="3" max="4" width="14.625" customWidth="1"/>
  </cols>
  <sheetData>
    <row r="1" spans="2:31" ht="31.5">
      <c r="B1" s="6" t="s">
        <v>11686</v>
      </c>
      <c r="C1" s="6"/>
      <c r="D1" s="6"/>
      <c r="E1" s="6"/>
      <c r="F1" s="6"/>
      <c r="G1" s="6"/>
      <c r="H1" s="6"/>
      <c r="I1" s="6"/>
      <c r="J1" s="6"/>
      <c r="K1" s="6"/>
      <c r="L1" s="6"/>
      <c r="M1" s="6"/>
      <c r="N1" s="6"/>
      <c r="O1" s="6"/>
      <c r="P1" s="6"/>
      <c r="Q1" s="6"/>
      <c r="R1" s="6"/>
      <c r="S1" s="6"/>
      <c r="T1" s="6"/>
      <c r="U1" s="6"/>
      <c r="V1" s="6"/>
      <c r="W1" s="6"/>
      <c r="X1" s="6"/>
      <c r="Y1" s="6"/>
      <c r="Z1" s="6"/>
      <c r="AA1" s="6"/>
      <c r="AB1" s="6"/>
      <c r="AC1" s="6"/>
      <c r="AD1" s="6"/>
      <c r="AE1" s="6"/>
    </row>
    <row r="2" spans="2:31" ht="20.25">
      <c r="B2" s="7" t="s">
        <v>13900</v>
      </c>
      <c r="C2" s="7"/>
      <c r="D2" s="7"/>
      <c r="E2" s="7"/>
      <c r="F2" s="7"/>
      <c r="G2" s="7"/>
      <c r="H2" s="7"/>
      <c r="I2" s="7"/>
      <c r="J2" s="7"/>
      <c r="K2" s="7"/>
      <c r="L2" s="7"/>
      <c r="M2" s="7"/>
      <c r="N2" s="7"/>
      <c r="O2" s="7"/>
      <c r="P2" s="7"/>
      <c r="Q2" s="7"/>
      <c r="R2" s="7"/>
      <c r="S2" s="7"/>
      <c r="T2" s="7"/>
      <c r="U2" s="7"/>
      <c r="V2" s="7"/>
      <c r="W2" s="7"/>
      <c r="X2" s="7"/>
      <c r="Y2" s="7"/>
      <c r="Z2" s="7"/>
      <c r="AA2" s="7"/>
      <c r="AB2" s="7"/>
      <c r="AC2" s="7"/>
      <c r="AD2" s="7"/>
      <c r="AE2" s="7"/>
    </row>
    <row r="3" spans="2:31">
      <c r="B3" s="286" t="s">
        <v>13901</v>
      </c>
    </row>
    <row r="5" spans="2:31" s="66" customFormat="1" ht="12">
      <c r="B5" s="565" t="s">
        <v>13902</v>
      </c>
    </row>
    <row r="6" spans="2:31" s="66" customFormat="1" ht="12">
      <c r="B6" s="205" t="s">
        <v>13903</v>
      </c>
      <c r="C6" s="565"/>
    </row>
    <row r="7" spans="2:31" s="66" customFormat="1" ht="12">
      <c r="B7" s="205"/>
      <c r="C7" s="565"/>
    </row>
    <row r="8" spans="2:31" s="66" customFormat="1" ht="12">
      <c r="B8" s="566" t="s">
        <v>13904</v>
      </c>
      <c r="C8" s="567">
        <v>2021</v>
      </c>
    </row>
    <row r="9" spans="2:31" s="66" customFormat="1" ht="12">
      <c r="B9" s="568"/>
      <c r="C9" s="568"/>
    </row>
    <row r="10" spans="2:31" s="66" customFormat="1" ht="12">
      <c r="B10" s="569" t="s">
        <v>11700</v>
      </c>
      <c r="C10" s="569" t="s">
        <v>11697</v>
      </c>
      <c r="D10" s="569">
        <f>C8</f>
        <v>2021</v>
      </c>
      <c r="F10" s="569" t="s">
        <v>11768</v>
      </c>
      <c r="G10" s="569" t="s">
        <v>13905</v>
      </c>
      <c r="H10" s="276">
        <v>2003</v>
      </c>
      <c r="I10" s="276">
        <f t="shared" ref="I10:Z10" si="0">H10+1</f>
        <v>2004</v>
      </c>
      <c r="J10" s="276">
        <f t="shared" si="0"/>
        <v>2005</v>
      </c>
      <c r="K10" s="276">
        <f t="shared" si="0"/>
        <v>2006</v>
      </c>
      <c r="L10" s="276">
        <f t="shared" si="0"/>
        <v>2007</v>
      </c>
      <c r="M10" s="276">
        <f t="shared" si="0"/>
        <v>2008</v>
      </c>
      <c r="N10" s="276">
        <f t="shared" si="0"/>
        <v>2009</v>
      </c>
      <c r="O10" s="276">
        <f t="shared" si="0"/>
        <v>2010</v>
      </c>
      <c r="P10" s="276">
        <f t="shared" si="0"/>
        <v>2011</v>
      </c>
      <c r="Q10" s="276">
        <f t="shared" si="0"/>
        <v>2012</v>
      </c>
      <c r="R10" s="276">
        <f t="shared" si="0"/>
        <v>2013</v>
      </c>
      <c r="S10" s="276">
        <f t="shared" si="0"/>
        <v>2014</v>
      </c>
      <c r="T10" s="276">
        <f t="shared" si="0"/>
        <v>2015</v>
      </c>
      <c r="U10" s="276">
        <f t="shared" si="0"/>
        <v>2016</v>
      </c>
      <c r="V10" s="276">
        <f t="shared" si="0"/>
        <v>2017</v>
      </c>
      <c r="W10" s="276">
        <f t="shared" si="0"/>
        <v>2018</v>
      </c>
      <c r="X10" s="276">
        <f t="shared" si="0"/>
        <v>2019</v>
      </c>
      <c r="Y10" s="276">
        <f t="shared" si="0"/>
        <v>2020</v>
      </c>
      <c r="Z10" s="194">
        <f t="shared" si="0"/>
        <v>2021</v>
      </c>
    </row>
    <row r="11" spans="2:31" s="66" customFormat="1" ht="12">
      <c r="B11" s="570" t="s">
        <v>13761</v>
      </c>
      <c r="C11" s="571" t="s">
        <v>11733</v>
      </c>
      <c r="D11" s="572">
        <f t="shared" ref="D11:D42" si="1">INDEX($H$11:$Z$192,MATCH($C11,$F$11:$F$192,0),MATCH(D$10,$H$10:$Z$10,0))/100</f>
        <v>0.27</v>
      </c>
      <c r="F11" s="573" t="s">
        <v>11685</v>
      </c>
      <c r="G11" s="574" t="s">
        <v>13906</v>
      </c>
      <c r="H11" s="575">
        <v>0</v>
      </c>
      <c r="I11" s="575">
        <v>0</v>
      </c>
      <c r="J11" s="575">
        <v>0</v>
      </c>
      <c r="K11" s="575">
        <v>0</v>
      </c>
      <c r="L11" s="575">
        <v>20</v>
      </c>
      <c r="M11" s="575">
        <v>20</v>
      </c>
      <c r="N11" s="575">
        <v>20</v>
      </c>
      <c r="O11" s="575">
        <v>20</v>
      </c>
      <c r="P11" s="575">
        <v>20</v>
      </c>
      <c r="Q11" s="575">
        <v>20</v>
      </c>
      <c r="R11" s="575">
        <v>20</v>
      </c>
      <c r="S11" s="575">
        <v>20</v>
      </c>
      <c r="T11" s="575">
        <v>20</v>
      </c>
      <c r="U11" s="575">
        <v>20</v>
      </c>
      <c r="V11" s="575">
        <v>20</v>
      </c>
      <c r="W11" s="575">
        <v>20</v>
      </c>
      <c r="X11" s="575">
        <v>20</v>
      </c>
      <c r="Y11" s="575">
        <v>20</v>
      </c>
      <c r="Z11" s="576">
        <v>20</v>
      </c>
    </row>
    <row r="12" spans="2:31" s="66" customFormat="1" ht="12">
      <c r="B12" s="570" t="s">
        <v>13767</v>
      </c>
      <c r="C12" s="571" t="s">
        <v>11742</v>
      </c>
      <c r="D12" s="572">
        <f t="shared" si="1"/>
        <v>0.25</v>
      </c>
      <c r="F12" s="573" t="s">
        <v>13907</v>
      </c>
      <c r="G12" s="574" t="s">
        <v>13908</v>
      </c>
      <c r="H12" s="575">
        <v>25</v>
      </c>
      <c r="I12" s="575">
        <v>25</v>
      </c>
      <c r="J12" s="575">
        <v>23</v>
      </c>
      <c r="K12" s="575">
        <v>20</v>
      </c>
      <c r="L12" s="575">
        <v>20</v>
      </c>
      <c r="M12" s="575">
        <v>10</v>
      </c>
      <c r="N12" s="575">
        <v>10</v>
      </c>
      <c r="O12" s="575">
        <v>10</v>
      </c>
      <c r="P12" s="575">
        <v>10</v>
      </c>
      <c r="Q12" s="575">
        <v>10</v>
      </c>
      <c r="R12" s="575">
        <v>10</v>
      </c>
      <c r="S12" s="575">
        <v>15</v>
      </c>
      <c r="T12" s="575">
        <v>15</v>
      </c>
      <c r="U12" s="575">
        <v>15</v>
      </c>
      <c r="V12" s="575">
        <v>15</v>
      </c>
      <c r="W12" s="575">
        <v>15</v>
      </c>
      <c r="X12" s="575">
        <v>15</v>
      </c>
      <c r="Y12" s="575">
        <v>15</v>
      </c>
      <c r="Z12" s="576">
        <v>15</v>
      </c>
    </row>
    <row r="13" spans="2:31" s="66" customFormat="1" ht="12">
      <c r="B13" s="570" t="s">
        <v>13909</v>
      </c>
      <c r="C13" s="571" t="s">
        <v>13910</v>
      </c>
      <c r="D13" s="572">
        <f t="shared" si="1"/>
        <v>0.30620000000000003</v>
      </c>
      <c r="F13" s="573" t="s">
        <v>11685</v>
      </c>
      <c r="G13" s="574" t="s">
        <v>13911</v>
      </c>
      <c r="H13" s="575"/>
      <c r="I13" s="575"/>
      <c r="J13" s="575"/>
      <c r="K13" s="575"/>
      <c r="L13" s="575"/>
      <c r="M13" s="575"/>
      <c r="N13" s="575"/>
      <c r="O13" s="575"/>
      <c r="P13" s="575"/>
      <c r="Q13" s="575"/>
      <c r="R13" s="575">
        <v>25</v>
      </c>
      <c r="S13" s="575">
        <v>19</v>
      </c>
      <c r="T13" s="575">
        <v>26</v>
      </c>
      <c r="U13" s="575">
        <v>26</v>
      </c>
      <c r="V13" s="575">
        <v>26</v>
      </c>
      <c r="W13" s="575">
        <v>26</v>
      </c>
      <c r="X13" s="575">
        <v>26</v>
      </c>
      <c r="Y13" s="575">
        <v>26</v>
      </c>
      <c r="Z13" s="576">
        <v>26</v>
      </c>
    </row>
    <row r="14" spans="2:31" s="66" customFormat="1" ht="12">
      <c r="B14" s="570" t="s">
        <v>13912</v>
      </c>
      <c r="C14" s="571" t="s">
        <v>13913</v>
      </c>
      <c r="D14" s="572">
        <f t="shared" si="1"/>
        <v>0.3</v>
      </c>
      <c r="F14" s="573" t="s">
        <v>11685</v>
      </c>
      <c r="G14" s="574" t="s">
        <v>13914</v>
      </c>
      <c r="H14" s="575"/>
      <c r="I14" s="575"/>
      <c r="J14" s="575"/>
      <c r="K14" s="575"/>
      <c r="L14" s="575"/>
      <c r="M14" s="575"/>
      <c r="N14" s="575"/>
      <c r="O14" s="575"/>
      <c r="P14" s="575"/>
      <c r="Q14" s="575"/>
      <c r="R14" s="575"/>
      <c r="S14" s="575"/>
      <c r="T14" s="575"/>
      <c r="U14" s="575"/>
      <c r="V14" s="575">
        <v>10</v>
      </c>
      <c r="W14" s="575">
        <v>10</v>
      </c>
      <c r="X14" s="575">
        <v>10</v>
      </c>
      <c r="Y14" s="575">
        <v>10</v>
      </c>
      <c r="Z14" s="576">
        <v>10</v>
      </c>
    </row>
    <row r="15" spans="2:31" s="66" customFormat="1" ht="12">
      <c r="B15" s="570" t="s">
        <v>13915</v>
      </c>
      <c r="C15" s="571" t="s">
        <v>13916</v>
      </c>
      <c r="D15" s="572">
        <f t="shared" si="1"/>
        <v>0.26500000000000001</v>
      </c>
      <c r="F15" s="573" t="s">
        <v>13917</v>
      </c>
      <c r="G15" s="574" t="s">
        <v>13918</v>
      </c>
      <c r="H15" s="575">
        <v>35</v>
      </c>
      <c r="I15" s="575">
        <v>35</v>
      </c>
      <c r="J15" s="575">
        <v>35</v>
      </c>
      <c r="K15" s="575">
        <v>35</v>
      </c>
      <c r="L15" s="575">
        <v>35</v>
      </c>
      <c r="M15" s="575">
        <v>35</v>
      </c>
      <c r="N15" s="575">
        <v>35</v>
      </c>
      <c r="O15" s="575">
        <v>35</v>
      </c>
      <c r="P15" s="575">
        <v>35</v>
      </c>
      <c r="Q15" s="575">
        <v>35</v>
      </c>
      <c r="R15" s="575">
        <v>35</v>
      </c>
      <c r="S15" s="575">
        <v>35</v>
      </c>
      <c r="T15" s="575">
        <v>30</v>
      </c>
      <c r="U15" s="575">
        <v>30</v>
      </c>
      <c r="V15" s="575">
        <v>30</v>
      </c>
      <c r="W15" s="575">
        <v>30</v>
      </c>
      <c r="X15" s="575">
        <v>30</v>
      </c>
      <c r="Y15" s="575">
        <v>30</v>
      </c>
      <c r="Z15" s="576">
        <v>25</v>
      </c>
    </row>
    <row r="16" spans="2:31" s="66" customFormat="1" ht="12">
      <c r="B16" s="570" t="s">
        <v>13919</v>
      </c>
      <c r="C16" s="571" t="s">
        <v>13920</v>
      </c>
      <c r="D16" s="572">
        <f t="shared" si="1"/>
        <v>0.19</v>
      </c>
      <c r="F16" s="573" t="s">
        <v>11685</v>
      </c>
      <c r="G16" s="574" t="s">
        <v>13921</v>
      </c>
      <c r="H16" s="575"/>
      <c r="I16" s="575"/>
      <c r="J16" s="575"/>
      <c r="K16" s="575"/>
      <c r="L16" s="575"/>
      <c r="M16" s="575"/>
      <c r="N16" s="575"/>
      <c r="O16" s="575"/>
      <c r="P16" s="575"/>
      <c r="Q16" s="575"/>
      <c r="R16" s="575"/>
      <c r="S16" s="575"/>
      <c r="T16" s="575"/>
      <c r="U16" s="575"/>
      <c r="V16" s="575">
        <v>0</v>
      </c>
      <c r="W16" s="575">
        <v>0</v>
      </c>
      <c r="X16" s="575">
        <v>0</v>
      </c>
      <c r="Y16" s="575">
        <v>0</v>
      </c>
      <c r="Z16" s="576">
        <v>0</v>
      </c>
    </row>
    <row r="17" spans="2:26" s="66" customFormat="1" ht="12">
      <c r="B17" s="570" t="s">
        <v>13922</v>
      </c>
      <c r="C17" s="571" t="s">
        <v>13923</v>
      </c>
      <c r="D17" s="572">
        <f t="shared" si="1"/>
        <v>0.34</v>
      </c>
      <c r="F17" s="573" t="s">
        <v>11685</v>
      </c>
      <c r="G17" s="574" t="s">
        <v>13924</v>
      </c>
      <c r="H17" s="575"/>
      <c r="I17" s="575"/>
      <c r="J17" s="575"/>
      <c r="K17" s="575"/>
      <c r="L17" s="575"/>
      <c r="M17" s="575"/>
      <c r="N17" s="575"/>
      <c r="O17" s="575"/>
      <c r="P17" s="575"/>
      <c r="Q17" s="575"/>
      <c r="R17" s="575"/>
      <c r="S17" s="575"/>
      <c r="T17" s="575"/>
      <c r="U17" s="575"/>
      <c r="V17" s="575">
        <v>25</v>
      </c>
      <c r="W17" s="575">
        <v>25</v>
      </c>
      <c r="X17" s="575">
        <v>25</v>
      </c>
      <c r="Y17" s="575">
        <v>25</v>
      </c>
      <c r="Z17" s="576">
        <v>25</v>
      </c>
    </row>
    <row r="18" spans="2:26" s="66" customFormat="1" ht="12">
      <c r="B18" s="570" t="s">
        <v>13925</v>
      </c>
      <c r="C18" s="571" t="s">
        <v>13926</v>
      </c>
      <c r="D18" s="572">
        <f t="shared" si="1"/>
        <v>0.24</v>
      </c>
      <c r="F18" s="573" t="s">
        <v>13927</v>
      </c>
      <c r="G18" s="574" t="s">
        <v>13928</v>
      </c>
      <c r="H18" s="575">
        <v>35</v>
      </c>
      <c r="I18" s="575">
        <v>35</v>
      </c>
      <c r="J18" s="575">
        <v>35</v>
      </c>
      <c r="K18" s="575">
        <v>35</v>
      </c>
      <c r="L18" s="575">
        <v>35</v>
      </c>
      <c r="M18" s="575">
        <v>35</v>
      </c>
      <c r="N18" s="575">
        <v>35</v>
      </c>
      <c r="O18" s="575">
        <v>35</v>
      </c>
      <c r="P18" s="575">
        <v>35</v>
      </c>
      <c r="Q18" s="575">
        <v>35</v>
      </c>
      <c r="R18" s="575">
        <v>35</v>
      </c>
      <c r="S18" s="575">
        <v>35</v>
      </c>
      <c r="T18" s="575">
        <v>35</v>
      </c>
      <c r="U18" s="575">
        <v>35</v>
      </c>
      <c r="V18" s="575">
        <v>35</v>
      </c>
      <c r="W18" s="575">
        <v>30</v>
      </c>
      <c r="X18" s="575">
        <v>30</v>
      </c>
      <c r="Y18" s="575">
        <v>30</v>
      </c>
      <c r="Z18" s="576">
        <v>25</v>
      </c>
    </row>
    <row r="19" spans="2:26" s="66" customFormat="1" ht="12">
      <c r="B19" s="570" t="s">
        <v>13929</v>
      </c>
      <c r="C19" s="571" t="s">
        <v>13930</v>
      </c>
      <c r="D19" s="572">
        <f t="shared" si="1"/>
        <v>0.2</v>
      </c>
      <c r="F19" s="573" t="s">
        <v>13931</v>
      </c>
      <c r="G19" s="574" t="s">
        <v>13932</v>
      </c>
      <c r="H19" s="575">
        <v>20</v>
      </c>
      <c r="I19" s="575">
        <v>20</v>
      </c>
      <c r="J19" s="575">
        <v>20</v>
      </c>
      <c r="K19" s="575">
        <v>20</v>
      </c>
      <c r="L19" s="575">
        <v>20</v>
      </c>
      <c r="M19" s="575">
        <v>20</v>
      </c>
      <c r="N19" s="575">
        <v>20</v>
      </c>
      <c r="O19" s="575">
        <v>20</v>
      </c>
      <c r="P19" s="575">
        <v>20</v>
      </c>
      <c r="Q19" s="575">
        <v>20</v>
      </c>
      <c r="R19" s="575">
        <v>20</v>
      </c>
      <c r="S19" s="575">
        <v>20</v>
      </c>
      <c r="T19" s="575">
        <v>20</v>
      </c>
      <c r="U19" s="575">
        <v>20</v>
      </c>
      <c r="V19" s="575">
        <v>20</v>
      </c>
      <c r="W19" s="575">
        <v>20</v>
      </c>
      <c r="X19" s="575">
        <v>20</v>
      </c>
      <c r="Y19" s="575">
        <v>18</v>
      </c>
      <c r="Z19" s="576">
        <v>18</v>
      </c>
    </row>
    <row r="20" spans="2:26" s="66" customFormat="1" ht="12">
      <c r="B20" s="570" t="s">
        <v>13933</v>
      </c>
      <c r="C20" s="571" t="s">
        <v>13934</v>
      </c>
      <c r="D20" s="572">
        <f t="shared" si="1"/>
        <v>0.26500000000000001</v>
      </c>
      <c r="F20" s="573" t="s">
        <v>11685</v>
      </c>
      <c r="G20" s="574" t="s">
        <v>13935</v>
      </c>
      <c r="H20" s="575"/>
      <c r="I20" s="575"/>
      <c r="J20" s="575">
        <v>35</v>
      </c>
      <c r="K20" s="575">
        <v>35</v>
      </c>
      <c r="L20" s="575">
        <v>28</v>
      </c>
      <c r="M20" s="575">
        <v>28</v>
      </c>
      <c r="N20" s="575">
        <v>28</v>
      </c>
      <c r="O20" s="575">
        <v>28</v>
      </c>
      <c r="P20" s="575">
        <v>28</v>
      </c>
      <c r="Q20" s="575">
        <v>28</v>
      </c>
      <c r="R20" s="575">
        <v>28</v>
      </c>
      <c r="S20" s="575">
        <v>28</v>
      </c>
      <c r="T20" s="575">
        <v>25</v>
      </c>
      <c r="U20" s="575">
        <v>25</v>
      </c>
      <c r="V20" s="575">
        <v>25</v>
      </c>
      <c r="W20" s="575">
        <v>25</v>
      </c>
      <c r="X20" s="575">
        <v>25</v>
      </c>
      <c r="Y20" s="575">
        <v>25</v>
      </c>
      <c r="Z20" s="576">
        <v>25</v>
      </c>
    </row>
    <row r="21" spans="2:26" s="66" customFormat="1" ht="12">
      <c r="B21" s="570" t="s">
        <v>13936</v>
      </c>
      <c r="C21" s="571" t="s">
        <v>13937</v>
      </c>
      <c r="D21" s="572">
        <f t="shared" si="1"/>
        <v>0.3</v>
      </c>
      <c r="F21" s="573" t="s">
        <v>13938</v>
      </c>
      <c r="G21" s="574" t="s">
        <v>13939</v>
      </c>
      <c r="H21" s="575">
        <v>30</v>
      </c>
      <c r="I21" s="575">
        <v>30</v>
      </c>
      <c r="J21" s="575">
        <v>30</v>
      </c>
      <c r="K21" s="575">
        <v>30</v>
      </c>
      <c r="L21" s="575">
        <v>30</v>
      </c>
      <c r="M21" s="575">
        <v>30</v>
      </c>
      <c r="N21" s="575">
        <v>30</v>
      </c>
      <c r="O21" s="575">
        <v>30</v>
      </c>
      <c r="P21" s="575">
        <v>30</v>
      </c>
      <c r="Q21" s="575">
        <v>30</v>
      </c>
      <c r="R21" s="575">
        <v>30</v>
      </c>
      <c r="S21" s="575">
        <v>30</v>
      </c>
      <c r="T21" s="575">
        <v>30</v>
      </c>
      <c r="U21" s="575">
        <v>30</v>
      </c>
      <c r="V21" s="575">
        <v>30</v>
      </c>
      <c r="W21" s="575">
        <v>30</v>
      </c>
      <c r="X21" s="575">
        <v>30</v>
      </c>
      <c r="Y21" s="575">
        <v>30</v>
      </c>
      <c r="Z21" s="576">
        <v>30</v>
      </c>
    </row>
    <row r="22" spans="2:26" s="66" customFormat="1" ht="12">
      <c r="B22" s="570" t="s">
        <v>13939</v>
      </c>
      <c r="C22" s="571" t="s">
        <v>13938</v>
      </c>
      <c r="D22" s="572">
        <f t="shared" si="1"/>
        <v>0.3</v>
      </c>
      <c r="F22" s="573" t="s">
        <v>13940</v>
      </c>
      <c r="G22" s="574" t="s">
        <v>13941</v>
      </c>
      <c r="H22" s="575">
        <v>34</v>
      </c>
      <c r="I22" s="575">
        <v>34</v>
      </c>
      <c r="J22" s="575">
        <v>25</v>
      </c>
      <c r="K22" s="575">
        <v>25</v>
      </c>
      <c r="L22" s="575">
        <v>25</v>
      </c>
      <c r="M22" s="575">
        <v>25</v>
      </c>
      <c r="N22" s="575">
        <v>25</v>
      </c>
      <c r="O22" s="575">
        <v>25</v>
      </c>
      <c r="P22" s="575">
        <v>25</v>
      </c>
      <c r="Q22" s="575">
        <v>25</v>
      </c>
      <c r="R22" s="575">
        <v>25</v>
      </c>
      <c r="S22" s="575">
        <v>25</v>
      </c>
      <c r="T22" s="575">
        <v>25</v>
      </c>
      <c r="U22" s="575">
        <v>25</v>
      </c>
      <c r="V22" s="575">
        <v>25</v>
      </c>
      <c r="W22" s="575">
        <v>25</v>
      </c>
      <c r="X22" s="575">
        <v>25</v>
      </c>
      <c r="Y22" s="575">
        <v>25</v>
      </c>
      <c r="Z22" s="576">
        <v>25</v>
      </c>
    </row>
    <row r="23" spans="2:26" s="66" customFormat="1" ht="12">
      <c r="B23" s="570" t="s">
        <v>13942</v>
      </c>
      <c r="C23" s="571" t="s">
        <v>13943</v>
      </c>
      <c r="D23" s="572">
        <f t="shared" si="1"/>
        <v>0.25</v>
      </c>
      <c r="F23" s="573" t="s">
        <v>11685</v>
      </c>
      <c r="G23" s="574" t="s">
        <v>13944</v>
      </c>
      <c r="H23" s="575"/>
      <c r="I23" s="575"/>
      <c r="J23" s="575"/>
      <c r="K23" s="575"/>
      <c r="L23" s="575"/>
      <c r="M23" s="575"/>
      <c r="N23" s="575"/>
      <c r="O23" s="575"/>
      <c r="P23" s="575"/>
      <c r="Q23" s="575"/>
      <c r="R23" s="575"/>
      <c r="S23" s="575"/>
      <c r="T23" s="575"/>
      <c r="U23" s="575"/>
      <c r="V23" s="575">
        <v>20</v>
      </c>
      <c r="W23" s="575">
        <v>20</v>
      </c>
      <c r="X23" s="575">
        <v>20</v>
      </c>
      <c r="Y23" s="575">
        <v>20</v>
      </c>
      <c r="Z23" s="576">
        <v>20</v>
      </c>
    </row>
    <row r="24" spans="2:26" s="66" customFormat="1" ht="12">
      <c r="B24" s="570" t="s">
        <v>13945</v>
      </c>
      <c r="C24" s="571" t="s">
        <v>13946</v>
      </c>
      <c r="D24" s="572">
        <f t="shared" si="1"/>
        <v>0.3</v>
      </c>
      <c r="F24" s="573" t="s">
        <v>11685</v>
      </c>
      <c r="G24" s="574" t="s">
        <v>13947</v>
      </c>
      <c r="H24" s="575">
        <v>0</v>
      </c>
      <c r="I24" s="575">
        <v>0</v>
      </c>
      <c r="J24" s="575">
        <v>0</v>
      </c>
      <c r="K24" s="575">
        <v>0</v>
      </c>
      <c r="L24" s="575">
        <v>0</v>
      </c>
      <c r="M24" s="575">
        <v>0</v>
      </c>
      <c r="N24" s="575">
        <v>0</v>
      </c>
      <c r="O24" s="575">
        <v>0</v>
      </c>
      <c r="P24" s="575">
        <v>0</v>
      </c>
      <c r="Q24" s="575">
        <v>0</v>
      </c>
      <c r="R24" s="575">
        <v>0</v>
      </c>
      <c r="S24" s="575">
        <v>0</v>
      </c>
      <c r="T24" s="575">
        <v>0</v>
      </c>
      <c r="U24" s="575">
        <v>0</v>
      </c>
      <c r="V24" s="575">
        <v>0</v>
      </c>
      <c r="W24" s="575">
        <v>0</v>
      </c>
      <c r="X24" s="575">
        <v>0</v>
      </c>
      <c r="Y24" s="575">
        <v>0</v>
      </c>
      <c r="Z24" s="576">
        <v>0</v>
      </c>
    </row>
    <row r="25" spans="2:26" s="66" customFormat="1" ht="12">
      <c r="B25" s="570" t="s">
        <v>13948</v>
      </c>
      <c r="C25" s="571" t="s">
        <v>11709</v>
      </c>
      <c r="D25" s="572">
        <f t="shared" si="1"/>
        <v>0.25</v>
      </c>
      <c r="F25" s="573" t="s">
        <v>13949</v>
      </c>
      <c r="G25" s="574" t="s">
        <v>13950</v>
      </c>
      <c r="H25" s="575">
        <v>0</v>
      </c>
      <c r="I25" s="575">
        <v>0</v>
      </c>
      <c r="J25" s="575">
        <v>0</v>
      </c>
      <c r="K25" s="575">
        <v>0</v>
      </c>
      <c r="L25" s="575">
        <v>0</v>
      </c>
      <c r="M25" s="575">
        <v>0</v>
      </c>
      <c r="N25" s="575">
        <v>0</v>
      </c>
      <c r="O25" s="575">
        <v>0</v>
      </c>
      <c r="P25" s="575">
        <v>0</v>
      </c>
      <c r="Q25" s="575">
        <v>0</v>
      </c>
      <c r="R25" s="575">
        <v>0</v>
      </c>
      <c r="S25" s="575">
        <v>0</v>
      </c>
      <c r="T25" s="575">
        <v>0</v>
      </c>
      <c r="U25" s="575">
        <v>0</v>
      </c>
      <c r="V25" s="575">
        <v>0</v>
      </c>
      <c r="W25" s="575">
        <v>0</v>
      </c>
      <c r="X25" s="575">
        <v>0</v>
      </c>
      <c r="Y25" s="575">
        <v>0</v>
      </c>
      <c r="Z25" s="576">
        <v>0</v>
      </c>
    </row>
    <row r="26" spans="2:26" s="66" customFormat="1" ht="12">
      <c r="B26" s="570" t="s">
        <v>13951</v>
      </c>
      <c r="C26" s="571" t="s">
        <v>13952</v>
      </c>
      <c r="D26" s="572">
        <f t="shared" si="1"/>
        <v>0.22</v>
      </c>
      <c r="F26" s="573" t="s">
        <v>13953</v>
      </c>
      <c r="G26" s="574" t="s">
        <v>13954</v>
      </c>
      <c r="H26" s="575">
        <v>30</v>
      </c>
      <c r="I26" s="575">
        <v>30</v>
      </c>
      <c r="J26" s="575">
        <v>30</v>
      </c>
      <c r="K26" s="575">
        <v>30</v>
      </c>
      <c r="L26" s="575">
        <v>30</v>
      </c>
      <c r="M26" s="575">
        <v>30</v>
      </c>
      <c r="N26" s="575">
        <v>27.5</v>
      </c>
      <c r="O26" s="575">
        <v>27.5</v>
      </c>
      <c r="P26" s="575">
        <v>27.5</v>
      </c>
      <c r="Q26" s="575">
        <v>27.5</v>
      </c>
      <c r="R26" s="575">
        <v>27.5</v>
      </c>
      <c r="S26" s="575">
        <v>27.5</v>
      </c>
      <c r="T26" s="575">
        <v>25</v>
      </c>
      <c r="U26" s="575">
        <v>25</v>
      </c>
      <c r="V26" s="575">
        <v>25</v>
      </c>
      <c r="W26" s="575">
        <v>25</v>
      </c>
      <c r="X26" s="575">
        <v>25</v>
      </c>
      <c r="Y26" s="575">
        <v>25</v>
      </c>
      <c r="Z26" s="576">
        <v>32.5</v>
      </c>
    </row>
    <row r="27" spans="2:26" s="66" customFormat="1" ht="12">
      <c r="B27" s="570" t="s">
        <v>13955</v>
      </c>
      <c r="C27" s="571" t="s">
        <v>13956</v>
      </c>
      <c r="D27" s="572">
        <f t="shared" si="1"/>
        <v>0.2</v>
      </c>
      <c r="F27" s="573" t="s">
        <v>13957</v>
      </c>
      <c r="G27" s="574" t="s">
        <v>13958</v>
      </c>
      <c r="H27" s="575">
        <v>36</v>
      </c>
      <c r="I27" s="575">
        <v>33</v>
      </c>
      <c r="J27" s="575">
        <v>30</v>
      </c>
      <c r="K27" s="575">
        <v>25</v>
      </c>
      <c r="L27" s="575">
        <v>25</v>
      </c>
      <c r="M27" s="575">
        <v>25</v>
      </c>
      <c r="N27" s="575">
        <v>25</v>
      </c>
      <c r="O27" s="575">
        <v>25</v>
      </c>
      <c r="P27" s="575">
        <v>25</v>
      </c>
      <c r="Q27" s="575">
        <v>25</v>
      </c>
      <c r="R27" s="575">
        <v>25</v>
      </c>
      <c r="S27" s="575">
        <v>25</v>
      </c>
      <c r="T27" s="575">
        <v>25</v>
      </c>
      <c r="U27" s="575">
        <v>25</v>
      </c>
      <c r="V27" s="575">
        <v>25</v>
      </c>
      <c r="W27" s="575">
        <v>30</v>
      </c>
      <c r="X27" s="575">
        <v>5.5</v>
      </c>
      <c r="Y27" s="575">
        <v>5.5</v>
      </c>
      <c r="Z27" s="576">
        <v>5.5</v>
      </c>
    </row>
    <row r="28" spans="2:26" s="66" customFormat="1" ht="12">
      <c r="B28" s="570" t="s">
        <v>13959</v>
      </c>
      <c r="C28" s="571" t="s">
        <v>13960</v>
      </c>
      <c r="D28" s="572">
        <f t="shared" si="1"/>
        <v>0.25</v>
      </c>
      <c r="F28" s="573" t="s">
        <v>13961</v>
      </c>
      <c r="G28" s="574" t="s">
        <v>13962</v>
      </c>
      <c r="H28" s="575">
        <v>24</v>
      </c>
      <c r="I28" s="575">
        <v>24</v>
      </c>
      <c r="J28" s="575">
        <v>24</v>
      </c>
      <c r="K28" s="575">
        <v>24</v>
      </c>
      <c r="L28" s="575">
        <v>24</v>
      </c>
      <c r="M28" s="575">
        <v>24</v>
      </c>
      <c r="N28" s="575">
        <v>24</v>
      </c>
      <c r="O28" s="575">
        <v>24</v>
      </c>
      <c r="P28" s="575">
        <v>24</v>
      </c>
      <c r="Q28" s="575">
        <v>18</v>
      </c>
      <c r="R28" s="575">
        <v>18</v>
      </c>
      <c r="S28" s="575">
        <v>18</v>
      </c>
      <c r="T28" s="575">
        <v>18</v>
      </c>
      <c r="U28" s="575">
        <v>18</v>
      </c>
      <c r="V28" s="575">
        <v>18</v>
      </c>
      <c r="W28" s="575">
        <v>18</v>
      </c>
      <c r="X28" s="575">
        <v>18</v>
      </c>
      <c r="Y28" s="575">
        <v>18</v>
      </c>
      <c r="Z28" s="576">
        <v>18</v>
      </c>
    </row>
    <row r="29" spans="2:26" s="66" customFormat="1" ht="12">
      <c r="B29" s="570" t="s">
        <v>13963</v>
      </c>
      <c r="C29" s="571" t="s">
        <v>13964</v>
      </c>
      <c r="D29" s="572">
        <f t="shared" si="1"/>
        <v>0.2</v>
      </c>
      <c r="F29" s="573" t="s">
        <v>13965</v>
      </c>
      <c r="G29" s="574" t="s">
        <v>13966</v>
      </c>
      <c r="H29" s="575">
        <v>33.99</v>
      </c>
      <c r="I29" s="575">
        <v>33.99</v>
      </c>
      <c r="J29" s="575">
        <v>33.99</v>
      </c>
      <c r="K29" s="575">
        <v>33.99</v>
      </c>
      <c r="L29" s="575">
        <v>33.99</v>
      </c>
      <c r="M29" s="575">
        <v>33.99</v>
      </c>
      <c r="N29" s="575">
        <v>33.99</v>
      </c>
      <c r="O29" s="575">
        <v>33.99</v>
      </c>
      <c r="P29" s="575">
        <v>33.99</v>
      </c>
      <c r="Q29" s="575">
        <v>33.99</v>
      </c>
      <c r="R29" s="575">
        <v>33.99</v>
      </c>
      <c r="S29" s="575">
        <v>33.99</v>
      </c>
      <c r="T29" s="575">
        <v>33.99</v>
      </c>
      <c r="U29" s="575">
        <v>33.99</v>
      </c>
      <c r="V29" s="575">
        <v>33.99</v>
      </c>
      <c r="W29" s="575">
        <v>29</v>
      </c>
      <c r="X29" s="575">
        <v>29</v>
      </c>
      <c r="Y29" s="575">
        <v>25</v>
      </c>
      <c r="Z29" s="576">
        <v>25</v>
      </c>
    </row>
    <row r="30" spans="2:26" s="66" customFormat="1" ht="12">
      <c r="B30" s="570" t="s">
        <v>13967</v>
      </c>
      <c r="C30" s="571" t="s">
        <v>13968</v>
      </c>
      <c r="D30" s="572">
        <f t="shared" si="1"/>
        <v>0.14929999999999999</v>
      </c>
      <c r="F30" s="573" t="s">
        <v>11685</v>
      </c>
      <c r="G30" s="574" t="s">
        <v>13969</v>
      </c>
      <c r="H30" s="575"/>
      <c r="I30" s="575"/>
      <c r="J30" s="575"/>
      <c r="K30" s="575"/>
      <c r="L30" s="575"/>
      <c r="M30" s="575"/>
      <c r="N30" s="575"/>
      <c r="O30" s="575"/>
      <c r="P30" s="575"/>
      <c r="Q30" s="575"/>
      <c r="R30" s="575"/>
      <c r="S30" s="575"/>
      <c r="T30" s="575"/>
      <c r="U30" s="575"/>
      <c r="V30" s="575">
        <v>30</v>
      </c>
      <c r="W30" s="575">
        <v>30</v>
      </c>
      <c r="X30" s="575">
        <v>30</v>
      </c>
      <c r="Y30" s="575">
        <v>30</v>
      </c>
      <c r="Z30" s="576">
        <v>30</v>
      </c>
    </row>
    <row r="31" spans="2:26" s="66" customFormat="1" ht="12">
      <c r="B31" s="570" t="s">
        <v>13970</v>
      </c>
      <c r="C31" s="571" t="s">
        <v>13971</v>
      </c>
      <c r="D31" s="572">
        <f t="shared" si="1"/>
        <v>0.20600000000000002</v>
      </c>
      <c r="F31" s="573" t="s">
        <v>11685</v>
      </c>
      <c r="G31" s="574" t="s">
        <v>13972</v>
      </c>
      <c r="H31" s="575">
        <v>0</v>
      </c>
      <c r="I31" s="575">
        <v>0</v>
      </c>
      <c r="J31" s="575">
        <v>0</v>
      </c>
      <c r="K31" s="575">
        <v>0</v>
      </c>
      <c r="L31" s="575">
        <v>0</v>
      </c>
      <c r="M31" s="575">
        <v>0</v>
      </c>
      <c r="N31" s="575">
        <v>0</v>
      </c>
      <c r="O31" s="575">
        <v>0</v>
      </c>
      <c r="P31" s="575">
        <v>0</v>
      </c>
      <c r="Q31" s="575">
        <v>0</v>
      </c>
      <c r="R31" s="575">
        <v>0</v>
      </c>
      <c r="S31" s="575">
        <v>0</v>
      </c>
      <c r="T31" s="575">
        <v>0</v>
      </c>
      <c r="U31" s="575">
        <v>0</v>
      </c>
      <c r="V31" s="575">
        <v>0</v>
      </c>
      <c r="W31" s="575">
        <v>0</v>
      </c>
      <c r="X31" s="575">
        <v>0</v>
      </c>
      <c r="Y31" s="575">
        <v>0</v>
      </c>
      <c r="Z31" s="576">
        <v>0</v>
      </c>
    </row>
    <row r="32" spans="2:26" s="66" customFormat="1" ht="12">
      <c r="B32" s="570" t="s">
        <v>13973</v>
      </c>
      <c r="C32" s="571" t="s">
        <v>13974</v>
      </c>
      <c r="D32" s="572">
        <f t="shared" si="1"/>
        <v>0.19</v>
      </c>
      <c r="F32" s="573" t="s">
        <v>13975</v>
      </c>
      <c r="G32" s="574" t="s">
        <v>13976</v>
      </c>
      <c r="H32" s="575"/>
      <c r="I32" s="575"/>
      <c r="J32" s="575"/>
      <c r="K32" s="575"/>
      <c r="L32" s="575"/>
      <c r="M32" s="575"/>
      <c r="N32" s="575"/>
      <c r="O32" s="575">
        <v>25</v>
      </c>
      <c r="P32" s="575">
        <v>25</v>
      </c>
      <c r="Q32" s="575">
        <v>25</v>
      </c>
      <c r="R32" s="575">
        <v>25</v>
      </c>
      <c r="S32" s="575">
        <v>25</v>
      </c>
      <c r="T32" s="575">
        <v>25</v>
      </c>
      <c r="U32" s="575">
        <v>25</v>
      </c>
      <c r="V32" s="575">
        <v>25</v>
      </c>
      <c r="W32" s="575">
        <v>25</v>
      </c>
      <c r="X32" s="575">
        <v>25</v>
      </c>
      <c r="Y32" s="575">
        <v>25</v>
      </c>
      <c r="Z32" s="576">
        <v>25</v>
      </c>
    </row>
    <row r="33" spans="2:26" s="66" customFormat="1" ht="12">
      <c r="B33" s="570" t="s">
        <v>13977</v>
      </c>
      <c r="C33" s="571" t="s">
        <v>13978</v>
      </c>
      <c r="D33" s="572">
        <f t="shared" si="1"/>
        <v>0.22</v>
      </c>
      <c r="F33" s="573" t="s">
        <v>11685</v>
      </c>
      <c r="G33" s="574" t="s">
        <v>13979</v>
      </c>
      <c r="H33" s="575"/>
      <c r="I33" s="575"/>
      <c r="J33" s="575"/>
      <c r="K33" s="575"/>
      <c r="L33" s="575"/>
      <c r="M33" s="575"/>
      <c r="N33" s="575"/>
      <c r="O33" s="575"/>
      <c r="P33" s="575"/>
      <c r="Q33" s="575">
        <v>0</v>
      </c>
      <c r="R33" s="575">
        <v>0</v>
      </c>
      <c r="S33" s="575">
        <v>0</v>
      </c>
      <c r="T33" s="575">
        <v>0</v>
      </c>
      <c r="U33" s="575">
        <v>0</v>
      </c>
      <c r="V33" s="575">
        <v>25</v>
      </c>
      <c r="W33" s="575">
        <v>25</v>
      </c>
      <c r="X33" s="575">
        <v>25</v>
      </c>
      <c r="Y33" s="575">
        <v>25</v>
      </c>
      <c r="Z33" s="576">
        <v>25</v>
      </c>
    </row>
    <row r="34" spans="2:26" s="66" customFormat="1" ht="12">
      <c r="B34" s="570" t="s">
        <v>13966</v>
      </c>
      <c r="C34" s="571" t="s">
        <v>13965</v>
      </c>
      <c r="D34" s="572">
        <f t="shared" si="1"/>
        <v>0.25</v>
      </c>
      <c r="F34" s="573" t="s">
        <v>13980</v>
      </c>
      <c r="G34" s="574" t="s">
        <v>13981</v>
      </c>
      <c r="H34" s="575">
        <v>10</v>
      </c>
      <c r="I34" s="575">
        <v>10</v>
      </c>
      <c r="J34" s="575">
        <v>10</v>
      </c>
      <c r="K34" s="575">
        <v>10</v>
      </c>
      <c r="L34" s="575">
        <v>10</v>
      </c>
      <c r="M34" s="575">
        <v>10</v>
      </c>
      <c r="N34" s="575">
        <v>10</v>
      </c>
      <c r="O34" s="575">
        <v>10</v>
      </c>
      <c r="P34" s="575">
        <v>10</v>
      </c>
      <c r="Q34" s="575">
        <v>10</v>
      </c>
      <c r="R34" s="575">
        <v>10</v>
      </c>
      <c r="S34" s="575">
        <v>10</v>
      </c>
      <c r="T34" s="575">
        <v>10</v>
      </c>
      <c r="U34" s="575">
        <v>10</v>
      </c>
      <c r="V34" s="575">
        <v>10</v>
      </c>
      <c r="W34" s="575">
        <v>10</v>
      </c>
      <c r="X34" s="575">
        <v>10</v>
      </c>
      <c r="Y34" s="575">
        <v>10</v>
      </c>
      <c r="Z34" s="576">
        <v>10</v>
      </c>
    </row>
    <row r="35" spans="2:26" s="66" customFormat="1" ht="12">
      <c r="B35" s="570" t="s">
        <v>13982</v>
      </c>
      <c r="C35" s="571" t="s">
        <v>13983</v>
      </c>
      <c r="D35" s="572">
        <f t="shared" si="1"/>
        <v>0.2</v>
      </c>
      <c r="F35" s="573" t="s">
        <v>13984</v>
      </c>
      <c r="G35" s="574" t="s">
        <v>13985</v>
      </c>
      <c r="H35" s="575">
        <v>25</v>
      </c>
      <c r="I35" s="575">
        <v>25</v>
      </c>
      <c r="J35" s="575">
        <v>25</v>
      </c>
      <c r="K35" s="575">
        <v>25</v>
      </c>
      <c r="L35" s="575">
        <v>25</v>
      </c>
      <c r="M35" s="575">
        <v>25</v>
      </c>
      <c r="N35" s="575">
        <v>25</v>
      </c>
      <c r="O35" s="575">
        <v>25</v>
      </c>
      <c r="P35" s="575">
        <v>22</v>
      </c>
      <c r="Q35" s="575">
        <v>22</v>
      </c>
      <c r="R35" s="575">
        <v>22</v>
      </c>
      <c r="S35" s="575">
        <v>22</v>
      </c>
      <c r="T35" s="575">
        <v>22</v>
      </c>
      <c r="U35" s="575">
        <v>22</v>
      </c>
      <c r="V35" s="575">
        <v>22</v>
      </c>
      <c r="W35" s="575">
        <v>22</v>
      </c>
      <c r="X35" s="575">
        <v>22</v>
      </c>
      <c r="Y35" s="575">
        <v>22</v>
      </c>
      <c r="Z35" s="576">
        <v>22</v>
      </c>
    </row>
    <row r="36" spans="2:26" s="66" customFormat="1" ht="12">
      <c r="B36" s="570" t="s">
        <v>13928</v>
      </c>
      <c r="C36" s="571" t="s">
        <v>13927</v>
      </c>
      <c r="D36" s="572">
        <f t="shared" si="1"/>
        <v>0.25</v>
      </c>
      <c r="F36" s="573" t="s">
        <v>13923</v>
      </c>
      <c r="G36" s="574" t="s">
        <v>13922</v>
      </c>
      <c r="H36" s="575">
        <v>34</v>
      </c>
      <c r="I36" s="575">
        <v>34</v>
      </c>
      <c r="J36" s="575">
        <v>34</v>
      </c>
      <c r="K36" s="575">
        <v>34</v>
      </c>
      <c r="L36" s="575">
        <v>34</v>
      </c>
      <c r="M36" s="575">
        <v>34</v>
      </c>
      <c r="N36" s="575">
        <v>34</v>
      </c>
      <c r="O36" s="575">
        <v>34</v>
      </c>
      <c r="P36" s="575">
        <v>34</v>
      </c>
      <c r="Q36" s="575">
        <v>34</v>
      </c>
      <c r="R36" s="575">
        <v>34</v>
      </c>
      <c r="S36" s="575">
        <v>34</v>
      </c>
      <c r="T36" s="575">
        <v>34</v>
      </c>
      <c r="U36" s="575">
        <v>34</v>
      </c>
      <c r="V36" s="575">
        <v>34</v>
      </c>
      <c r="W36" s="575">
        <v>34</v>
      </c>
      <c r="X36" s="575">
        <v>34</v>
      </c>
      <c r="Y36" s="575">
        <v>34</v>
      </c>
      <c r="Z36" s="576">
        <v>34</v>
      </c>
    </row>
    <row r="37" spans="2:26" s="66" customFormat="1" ht="12">
      <c r="B37" s="570" t="s">
        <v>13986</v>
      </c>
      <c r="C37" s="571" t="s">
        <v>13987</v>
      </c>
      <c r="D37" s="572">
        <f t="shared" si="1"/>
        <v>0.28000000000000003</v>
      </c>
      <c r="F37" s="573" t="s">
        <v>11685</v>
      </c>
      <c r="G37" s="574" t="s">
        <v>13988</v>
      </c>
      <c r="H37" s="575"/>
      <c r="I37" s="575"/>
      <c r="J37" s="575"/>
      <c r="K37" s="575"/>
      <c r="L37" s="575"/>
      <c r="M37" s="575"/>
      <c r="N37" s="575"/>
      <c r="O37" s="575"/>
      <c r="P37" s="575"/>
      <c r="Q37" s="575"/>
      <c r="R37" s="575"/>
      <c r="S37" s="575"/>
      <c r="T37" s="575"/>
      <c r="U37" s="575"/>
      <c r="V37" s="575">
        <v>18.5</v>
      </c>
      <c r="W37" s="575">
        <v>18.5</v>
      </c>
      <c r="X37" s="575">
        <v>18.5</v>
      </c>
      <c r="Y37" s="575">
        <v>18.5</v>
      </c>
      <c r="Z37" s="576">
        <v>18.5</v>
      </c>
    </row>
    <row r="38" spans="2:26" s="66" customFormat="1" ht="12">
      <c r="B38" s="570" t="s">
        <v>13941</v>
      </c>
      <c r="C38" s="571" t="s">
        <v>13940</v>
      </c>
      <c r="D38" s="572">
        <f t="shared" si="1"/>
        <v>0.25</v>
      </c>
      <c r="F38" s="573" t="s">
        <v>13989</v>
      </c>
      <c r="G38" s="574" t="s">
        <v>13990</v>
      </c>
      <c r="H38" s="575">
        <v>23.5</v>
      </c>
      <c r="I38" s="575">
        <v>19.5</v>
      </c>
      <c r="J38" s="575">
        <v>15</v>
      </c>
      <c r="K38" s="575">
        <v>15</v>
      </c>
      <c r="L38" s="575">
        <v>10</v>
      </c>
      <c r="M38" s="575">
        <v>10</v>
      </c>
      <c r="N38" s="575">
        <v>10</v>
      </c>
      <c r="O38" s="575">
        <v>10</v>
      </c>
      <c r="P38" s="575">
        <v>10</v>
      </c>
      <c r="Q38" s="575">
        <v>10</v>
      </c>
      <c r="R38" s="575">
        <v>10</v>
      </c>
      <c r="S38" s="575">
        <v>10</v>
      </c>
      <c r="T38" s="575">
        <v>10</v>
      </c>
      <c r="U38" s="575">
        <v>10</v>
      </c>
      <c r="V38" s="575">
        <v>10</v>
      </c>
      <c r="W38" s="575">
        <v>10</v>
      </c>
      <c r="X38" s="575">
        <v>10</v>
      </c>
      <c r="Y38" s="575">
        <v>10</v>
      </c>
      <c r="Z38" s="576">
        <v>10</v>
      </c>
    </row>
    <row r="39" spans="2:26" s="66" customFormat="1" ht="12">
      <c r="B39" s="570" t="s">
        <v>13991</v>
      </c>
      <c r="C39" s="571" t="s">
        <v>13992</v>
      </c>
      <c r="D39" s="572">
        <f t="shared" si="1"/>
        <v>0.55000000000000004</v>
      </c>
      <c r="F39" s="573" t="s">
        <v>11685</v>
      </c>
      <c r="G39" s="574" t="s">
        <v>13993</v>
      </c>
      <c r="H39" s="575"/>
      <c r="I39" s="575"/>
      <c r="J39" s="575"/>
      <c r="K39" s="575"/>
      <c r="L39" s="575"/>
      <c r="M39" s="575"/>
      <c r="N39" s="575"/>
      <c r="O39" s="575"/>
      <c r="P39" s="575"/>
      <c r="Q39" s="575"/>
      <c r="R39" s="575"/>
      <c r="S39" s="575"/>
      <c r="T39" s="575"/>
      <c r="U39" s="575"/>
      <c r="V39" s="575">
        <v>27.5</v>
      </c>
      <c r="W39" s="575">
        <v>28</v>
      </c>
      <c r="X39" s="575">
        <v>28</v>
      </c>
      <c r="Y39" s="575">
        <v>28</v>
      </c>
      <c r="Z39" s="576">
        <v>28</v>
      </c>
    </row>
    <row r="40" spans="2:26" s="66" customFormat="1" ht="12">
      <c r="B40" s="570" t="s">
        <v>13994</v>
      </c>
      <c r="C40" s="571" t="s">
        <v>13995</v>
      </c>
      <c r="D40" s="572">
        <f t="shared" si="1"/>
        <v>0.31</v>
      </c>
      <c r="F40" s="573" t="s">
        <v>11685</v>
      </c>
      <c r="G40" s="574" t="s">
        <v>13996</v>
      </c>
      <c r="H40" s="575"/>
      <c r="I40" s="575"/>
      <c r="J40" s="575"/>
      <c r="K40" s="575"/>
      <c r="L40" s="575"/>
      <c r="M40" s="575"/>
      <c r="N40" s="575"/>
      <c r="O40" s="575"/>
      <c r="P40" s="575"/>
      <c r="Q40" s="575"/>
      <c r="R40" s="575"/>
      <c r="S40" s="575"/>
      <c r="T40" s="575"/>
      <c r="U40" s="575"/>
      <c r="V40" s="575">
        <v>30</v>
      </c>
      <c r="W40" s="575">
        <v>30</v>
      </c>
      <c r="X40" s="575">
        <v>30</v>
      </c>
      <c r="Y40" s="575">
        <v>30</v>
      </c>
      <c r="Z40" s="576">
        <v>30</v>
      </c>
    </row>
    <row r="41" spans="2:26" s="66" customFormat="1" ht="12">
      <c r="B41" s="570" t="s">
        <v>13997</v>
      </c>
      <c r="C41" s="571" t="s">
        <v>13998</v>
      </c>
      <c r="D41" s="572">
        <f t="shared" si="1"/>
        <v>0.2</v>
      </c>
      <c r="F41" s="573" t="s">
        <v>13999</v>
      </c>
      <c r="G41" s="574" t="s">
        <v>14000</v>
      </c>
      <c r="H41" s="575"/>
      <c r="I41" s="575"/>
      <c r="J41" s="575"/>
      <c r="K41" s="575"/>
      <c r="L41" s="575"/>
      <c r="M41" s="575"/>
      <c r="N41" s="575"/>
      <c r="O41" s="575">
        <v>20</v>
      </c>
      <c r="P41" s="575">
        <v>20</v>
      </c>
      <c r="Q41" s="575">
        <v>20</v>
      </c>
      <c r="R41" s="575">
        <v>20</v>
      </c>
      <c r="S41" s="575">
        <v>20</v>
      </c>
      <c r="T41" s="575">
        <v>20</v>
      </c>
      <c r="U41" s="575">
        <v>20</v>
      </c>
      <c r="V41" s="575">
        <v>20</v>
      </c>
      <c r="W41" s="575">
        <v>20</v>
      </c>
      <c r="X41" s="575">
        <v>20</v>
      </c>
      <c r="Y41" s="575">
        <v>20</v>
      </c>
      <c r="Z41" s="576">
        <v>20</v>
      </c>
    </row>
    <row r="42" spans="2:26" s="66" customFormat="1" ht="12">
      <c r="B42" s="570" t="s">
        <v>14001</v>
      </c>
      <c r="C42" s="571" t="s">
        <v>14002</v>
      </c>
      <c r="D42" s="572">
        <f t="shared" si="1"/>
        <v>0.34</v>
      </c>
      <c r="F42" s="573" t="s">
        <v>11685</v>
      </c>
      <c r="G42" s="574" t="s">
        <v>14003</v>
      </c>
      <c r="H42" s="575"/>
      <c r="I42" s="575"/>
      <c r="J42" s="575"/>
      <c r="K42" s="575"/>
      <c r="L42" s="575"/>
      <c r="M42" s="575"/>
      <c r="N42" s="575"/>
      <c r="O42" s="575"/>
      <c r="P42" s="575"/>
      <c r="Q42" s="575"/>
      <c r="R42" s="575"/>
      <c r="S42" s="575"/>
      <c r="T42" s="575">
        <v>33</v>
      </c>
      <c r="U42" s="575">
        <v>33</v>
      </c>
      <c r="V42" s="575">
        <v>33</v>
      </c>
      <c r="W42" s="575">
        <v>33</v>
      </c>
      <c r="X42" s="575">
        <v>33</v>
      </c>
      <c r="Y42" s="575">
        <v>33</v>
      </c>
      <c r="Z42" s="576">
        <v>33</v>
      </c>
    </row>
    <row r="43" spans="2:26" s="66" customFormat="1" ht="12">
      <c r="B43" s="570" t="s">
        <v>14004</v>
      </c>
      <c r="C43" s="571" t="s">
        <v>14005</v>
      </c>
      <c r="D43" s="572">
        <f t="shared" ref="D43:D74" si="2">INDEX($H$11:$Z$192,MATCH($C43,$F$11:$F$192,0),MATCH(D$10,$H$10:$Z$10,0))/100</f>
        <v>0.22</v>
      </c>
      <c r="F43" s="573" t="s">
        <v>13934</v>
      </c>
      <c r="G43" s="574" t="s">
        <v>13933</v>
      </c>
      <c r="H43" s="575">
        <v>36.6</v>
      </c>
      <c r="I43" s="575">
        <v>36.1</v>
      </c>
      <c r="J43" s="575">
        <v>36.1</v>
      </c>
      <c r="K43" s="575">
        <v>36.1</v>
      </c>
      <c r="L43" s="575">
        <v>36.1</v>
      </c>
      <c r="M43" s="575">
        <v>33.5</v>
      </c>
      <c r="N43" s="575">
        <v>33</v>
      </c>
      <c r="O43" s="575">
        <v>31</v>
      </c>
      <c r="P43" s="575">
        <v>28</v>
      </c>
      <c r="Q43" s="575">
        <v>26</v>
      </c>
      <c r="R43" s="575">
        <v>26</v>
      </c>
      <c r="S43" s="575">
        <v>26.5</v>
      </c>
      <c r="T43" s="575">
        <v>26.5</v>
      </c>
      <c r="U43" s="575">
        <v>26.5</v>
      </c>
      <c r="V43" s="575">
        <v>26.5</v>
      </c>
      <c r="W43" s="575">
        <v>26.5</v>
      </c>
      <c r="X43" s="575">
        <v>26.5</v>
      </c>
      <c r="Y43" s="575">
        <v>26.5</v>
      </c>
      <c r="Z43" s="576">
        <v>26.5</v>
      </c>
    </row>
    <row r="44" spans="2:26" s="66" customFormat="1" ht="12">
      <c r="B44" s="570" t="s">
        <v>14006</v>
      </c>
      <c r="C44" s="571" t="s">
        <v>14007</v>
      </c>
      <c r="D44" s="572">
        <f t="shared" si="2"/>
        <v>0.24</v>
      </c>
      <c r="F44" s="573" t="s">
        <v>11685</v>
      </c>
      <c r="G44" s="574" t="s">
        <v>14008</v>
      </c>
      <c r="H44" s="575">
        <v>0</v>
      </c>
      <c r="I44" s="575">
        <v>0</v>
      </c>
      <c r="J44" s="575">
        <v>0</v>
      </c>
      <c r="K44" s="575">
        <v>0</v>
      </c>
      <c r="L44" s="575">
        <v>0</v>
      </c>
      <c r="M44" s="575">
        <v>0</v>
      </c>
      <c r="N44" s="575">
        <v>0</v>
      </c>
      <c r="O44" s="575">
        <v>0</v>
      </c>
      <c r="P44" s="575">
        <v>0</v>
      </c>
      <c r="Q44" s="575">
        <v>0</v>
      </c>
      <c r="R44" s="575">
        <v>0</v>
      </c>
      <c r="S44" s="575">
        <v>0</v>
      </c>
      <c r="T44" s="575">
        <v>0</v>
      </c>
      <c r="U44" s="575">
        <v>0</v>
      </c>
      <c r="V44" s="575">
        <v>0</v>
      </c>
      <c r="W44" s="575">
        <v>0</v>
      </c>
      <c r="X44" s="575">
        <v>0</v>
      </c>
      <c r="Y44" s="575">
        <v>0</v>
      </c>
      <c r="Z44" s="576">
        <v>0</v>
      </c>
    </row>
    <row r="45" spans="2:26" s="66" customFormat="1" ht="12">
      <c r="B45" s="570" t="s">
        <v>14009</v>
      </c>
      <c r="C45" s="571" t="s">
        <v>14010</v>
      </c>
      <c r="D45" s="572">
        <f t="shared" si="2"/>
        <v>0.3</v>
      </c>
      <c r="F45" s="573" t="s">
        <v>14011</v>
      </c>
      <c r="G45" s="574" t="s">
        <v>14012</v>
      </c>
      <c r="H45" s="575">
        <v>16.5</v>
      </c>
      <c r="I45" s="575">
        <v>17</v>
      </c>
      <c r="J45" s="575">
        <v>17</v>
      </c>
      <c r="K45" s="575">
        <v>17</v>
      </c>
      <c r="L45" s="575">
        <v>17</v>
      </c>
      <c r="M45" s="575">
        <v>17</v>
      </c>
      <c r="N45" s="575">
        <v>17</v>
      </c>
      <c r="O45" s="575">
        <v>17</v>
      </c>
      <c r="P45" s="575">
        <v>20</v>
      </c>
      <c r="Q45" s="575">
        <v>18.5</v>
      </c>
      <c r="R45" s="575">
        <v>20</v>
      </c>
      <c r="S45" s="575">
        <v>20</v>
      </c>
      <c r="T45" s="575">
        <v>24</v>
      </c>
      <c r="U45" s="575">
        <v>24</v>
      </c>
      <c r="V45" s="575">
        <v>25.5</v>
      </c>
      <c r="W45" s="575">
        <v>26</v>
      </c>
      <c r="X45" s="575">
        <v>27</v>
      </c>
      <c r="Y45" s="575">
        <v>27</v>
      </c>
      <c r="Z45" s="576">
        <v>27</v>
      </c>
    </row>
    <row r="46" spans="2:26" s="66" customFormat="1" ht="12">
      <c r="B46" s="570" t="s">
        <v>14012</v>
      </c>
      <c r="C46" s="571" t="s">
        <v>14011</v>
      </c>
      <c r="D46" s="572">
        <f t="shared" si="2"/>
        <v>0.27</v>
      </c>
      <c r="F46" s="573" t="s">
        <v>11742</v>
      </c>
      <c r="G46" s="574" t="s">
        <v>13767</v>
      </c>
      <c r="H46" s="575">
        <v>33</v>
      </c>
      <c r="I46" s="575">
        <v>33</v>
      </c>
      <c r="J46" s="575">
        <v>33</v>
      </c>
      <c r="K46" s="575">
        <v>33</v>
      </c>
      <c r="L46" s="575">
        <v>33</v>
      </c>
      <c r="M46" s="575">
        <v>25</v>
      </c>
      <c r="N46" s="575">
        <v>25</v>
      </c>
      <c r="O46" s="575">
        <v>25</v>
      </c>
      <c r="P46" s="575">
        <v>25</v>
      </c>
      <c r="Q46" s="575">
        <v>25</v>
      </c>
      <c r="R46" s="575">
        <v>25</v>
      </c>
      <c r="S46" s="575">
        <v>25</v>
      </c>
      <c r="T46" s="575">
        <v>25</v>
      </c>
      <c r="U46" s="575">
        <v>25</v>
      </c>
      <c r="V46" s="575">
        <v>25</v>
      </c>
      <c r="W46" s="575">
        <v>25</v>
      </c>
      <c r="X46" s="575">
        <v>25</v>
      </c>
      <c r="Y46" s="575">
        <v>25</v>
      </c>
      <c r="Z46" s="576">
        <v>25</v>
      </c>
    </row>
    <row r="47" spans="2:26" s="66" customFormat="1" ht="12">
      <c r="B47" s="570" t="s">
        <v>14013</v>
      </c>
      <c r="C47" s="571" t="s">
        <v>14014</v>
      </c>
      <c r="D47" s="572">
        <f t="shared" si="2"/>
        <v>0.24</v>
      </c>
      <c r="F47" s="573" t="s">
        <v>13995</v>
      </c>
      <c r="G47" s="574" t="s">
        <v>13994</v>
      </c>
      <c r="H47" s="575">
        <v>35</v>
      </c>
      <c r="I47" s="575">
        <v>35</v>
      </c>
      <c r="J47" s="575">
        <v>35</v>
      </c>
      <c r="K47" s="575">
        <v>35</v>
      </c>
      <c r="L47" s="575">
        <v>34</v>
      </c>
      <c r="M47" s="575">
        <v>33</v>
      </c>
      <c r="N47" s="575">
        <v>33</v>
      </c>
      <c r="O47" s="575">
        <v>33</v>
      </c>
      <c r="P47" s="575">
        <v>33</v>
      </c>
      <c r="Q47" s="575">
        <v>33</v>
      </c>
      <c r="R47" s="575">
        <v>25</v>
      </c>
      <c r="S47" s="575">
        <v>25</v>
      </c>
      <c r="T47" s="575">
        <v>25</v>
      </c>
      <c r="U47" s="575">
        <v>25</v>
      </c>
      <c r="V47" s="575">
        <v>34</v>
      </c>
      <c r="W47" s="575">
        <v>33</v>
      </c>
      <c r="X47" s="575">
        <v>33</v>
      </c>
      <c r="Y47" s="575">
        <v>32</v>
      </c>
      <c r="Z47" s="576">
        <v>31</v>
      </c>
    </row>
    <row r="48" spans="2:26" s="66" customFormat="1" ht="12">
      <c r="B48" s="570" t="s">
        <v>14015</v>
      </c>
      <c r="C48" s="571" t="s">
        <v>6046</v>
      </c>
      <c r="D48" s="572">
        <f t="shared" si="2"/>
        <v>0.17</v>
      </c>
      <c r="F48" s="573" t="s">
        <v>11685</v>
      </c>
      <c r="G48" s="574" t="s">
        <v>14016</v>
      </c>
      <c r="H48" s="575"/>
      <c r="I48" s="575"/>
      <c r="J48" s="575"/>
      <c r="K48" s="575"/>
      <c r="L48" s="575"/>
      <c r="M48" s="575"/>
      <c r="N48" s="575"/>
      <c r="O48" s="575"/>
      <c r="P48" s="575"/>
      <c r="Q48" s="575"/>
      <c r="R48" s="575"/>
      <c r="S48" s="575"/>
      <c r="T48" s="575"/>
      <c r="U48" s="575"/>
      <c r="V48" s="575">
        <v>35</v>
      </c>
      <c r="W48" s="575">
        <v>35</v>
      </c>
      <c r="X48" s="575">
        <v>35</v>
      </c>
      <c r="Y48" s="575">
        <v>35</v>
      </c>
      <c r="Z48" s="576">
        <v>30</v>
      </c>
    </row>
    <row r="49" spans="2:26" s="66" customFormat="1" ht="12">
      <c r="B49" s="570" t="s">
        <v>14017</v>
      </c>
      <c r="C49" s="571" t="s">
        <v>14018</v>
      </c>
      <c r="D49" s="572">
        <f t="shared" si="2"/>
        <v>0.16500000000000001</v>
      </c>
      <c r="F49" s="573" t="s">
        <v>14019</v>
      </c>
      <c r="G49" s="574" t="s">
        <v>14020</v>
      </c>
      <c r="H49" s="575">
        <v>36</v>
      </c>
      <c r="I49" s="575">
        <v>30</v>
      </c>
      <c r="J49" s="575">
        <v>30</v>
      </c>
      <c r="K49" s="575">
        <v>30</v>
      </c>
      <c r="L49" s="575">
        <v>30</v>
      </c>
      <c r="M49" s="575">
        <v>30</v>
      </c>
      <c r="N49" s="575">
        <v>30</v>
      </c>
      <c r="O49" s="575">
        <v>30</v>
      </c>
      <c r="P49" s="575">
        <v>30</v>
      </c>
      <c r="Q49" s="575">
        <v>30</v>
      </c>
      <c r="R49" s="575">
        <v>30</v>
      </c>
      <c r="S49" s="575">
        <v>30</v>
      </c>
      <c r="T49" s="575">
        <v>30</v>
      </c>
      <c r="U49" s="575">
        <v>30</v>
      </c>
      <c r="V49" s="575">
        <v>30</v>
      </c>
      <c r="W49" s="575">
        <v>30</v>
      </c>
      <c r="X49" s="575">
        <v>30</v>
      </c>
      <c r="Y49" s="575">
        <v>30</v>
      </c>
      <c r="Z49" s="576">
        <v>30</v>
      </c>
    </row>
    <row r="50" spans="2:26" s="66" customFormat="1" ht="12">
      <c r="B50" s="570" t="s">
        <v>14021</v>
      </c>
      <c r="C50" s="571" t="s">
        <v>14022</v>
      </c>
      <c r="D50" s="572">
        <f t="shared" si="2"/>
        <v>0.2</v>
      </c>
      <c r="F50" s="573" t="s">
        <v>14023</v>
      </c>
      <c r="G50" s="574" t="s">
        <v>14024</v>
      </c>
      <c r="H50" s="575">
        <v>20</v>
      </c>
      <c r="I50" s="575">
        <v>20</v>
      </c>
      <c r="J50" s="575">
        <v>20</v>
      </c>
      <c r="K50" s="575">
        <v>20</v>
      </c>
      <c r="L50" s="575">
        <v>20</v>
      </c>
      <c r="M50" s="575">
        <v>20</v>
      </c>
      <c r="N50" s="575">
        <v>20</v>
      </c>
      <c r="O50" s="575">
        <v>20</v>
      </c>
      <c r="P50" s="575">
        <v>20</v>
      </c>
      <c r="Q50" s="575">
        <v>20</v>
      </c>
      <c r="R50" s="575">
        <v>20</v>
      </c>
      <c r="S50" s="575">
        <v>20</v>
      </c>
      <c r="T50" s="575">
        <v>20</v>
      </c>
      <c r="U50" s="575">
        <v>20</v>
      </c>
      <c r="V50" s="575">
        <v>20</v>
      </c>
      <c r="W50" s="575">
        <v>18</v>
      </c>
      <c r="X50" s="575">
        <v>18</v>
      </c>
      <c r="Y50" s="575">
        <v>18</v>
      </c>
      <c r="Z50" s="576">
        <v>18</v>
      </c>
    </row>
    <row r="51" spans="2:26" s="66" customFormat="1" ht="12">
      <c r="B51" s="570" t="s">
        <v>14025</v>
      </c>
      <c r="C51" s="571" t="s">
        <v>10756</v>
      </c>
      <c r="D51" s="572">
        <f t="shared" si="2"/>
        <v>0.22500000000000001</v>
      </c>
      <c r="F51" s="573" t="s">
        <v>11685</v>
      </c>
      <c r="G51" s="574" t="s">
        <v>14026</v>
      </c>
      <c r="H51" s="575"/>
      <c r="I51" s="575"/>
      <c r="J51" s="575"/>
      <c r="K51" s="575"/>
      <c r="L51" s="575"/>
      <c r="M51" s="575"/>
      <c r="N51" s="575"/>
      <c r="O51" s="575"/>
      <c r="P51" s="575">
        <v>34.5</v>
      </c>
      <c r="Q51" s="575">
        <v>27.5</v>
      </c>
      <c r="R51" s="575">
        <v>27.5</v>
      </c>
      <c r="S51" s="575">
        <v>27.5</v>
      </c>
      <c r="T51" s="575">
        <v>22</v>
      </c>
      <c r="U51" s="575">
        <v>22</v>
      </c>
      <c r="V51" s="575">
        <v>22</v>
      </c>
      <c r="W51" s="575">
        <v>22</v>
      </c>
      <c r="X51" s="575">
        <v>22</v>
      </c>
      <c r="Y51" s="575">
        <v>22</v>
      </c>
      <c r="Z51" s="576">
        <v>22</v>
      </c>
    </row>
    <row r="52" spans="2:26" s="66" customFormat="1" ht="12">
      <c r="B52" s="570" t="s">
        <v>14027</v>
      </c>
      <c r="C52" s="571" t="s">
        <v>14028</v>
      </c>
      <c r="D52" s="572">
        <f t="shared" si="2"/>
        <v>0.23</v>
      </c>
      <c r="F52" s="573" t="s">
        <v>14029</v>
      </c>
      <c r="G52" s="574" t="s">
        <v>14030</v>
      </c>
      <c r="H52" s="575">
        <v>15</v>
      </c>
      <c r="I52" s="575">
        <v>15</v>
      </c>
      <c r="J52" s="575">
        <v>10</v>
      </c>
      <c r="K52" s="575">
        <v>10</v>
      </c>
      <c r="L52" s="575">
        <v>10</v>
      </c>
      <c r="M52" s="575">
        <v>10</v>
      </c>
      <c r="N52" s="575">
        <v>10</v>
      </c>
      <c r="O52" s="575">
        <v>10</v>
      </c>
      <c r="P52" s="575">
        <v>10</v>
      </c>
      <c r="Q52" s="575">
        <v>10</v>
      </c>
      <c r="R52" s="575">
        <v>12.5</v>
      </c>
      <c r="S52" s="575">
        <v>12.5</v>
      </c>
      <c r="T52" s="575">
        <v>12.5</v>
      </c>
      <c r="U52" s="575">
        <v>12.5</v>
      </c>
      <c r="V52" s="575">
        <v>12.5</v>
      </c>
      <c r="W52" s="575">
        <v>12.5</v>
      </c>
      <c r="X52" s="575">
        <v>12.5</v>
      </c>
      <c r="Y52" s="575">
        <v>12.5</v>
      </c>
      <c r="Z52" s="576">
        <v>12.5</v>
      </c>
    </row>
    <row r="53" spans="2:26" s="66" customFormat="1" ht="12">
      <c r="B53" s="570" t="s">
        <v>14031</v>
      </c>
      <c r="C53" s="571" t="s">
        <v>14032</v>
      </c>
      <c r="D53" s="572">
        <f t="shared" si="2"/>
        <v>0.28999999999999998</v>
      </c>
      <c r="F53" s="573" t="s">
        <v>14033</v>
      </c>
      <c r="G53" s="574" t="s">
        <v>14034</v>
      </c>
      <c r="H53" s="575">
        <v>31</v>
      </c>
      <c r="I53" s="575">
        <v>28</v>
      </c>
      <c r="J53" s="575">
        <v>26</v>
      </c>
      <c r="K53" s="575">
        <v>24</v>
      </c>
      <c r="L53" s="575">
        <v>24</v>
      </c>
      <c r="M53" s="575">
        <v>21</v>
      </c>
      <c r="N53" s="575">
        <v>20</v>
      </c>
      <c r="O53" s="575">
        <v>19</v>
      </c>
      <c r="P53" s="575">
        <v>19</v>
      </c>
      <c r="Q53" s="575">
        <v>19</v>
      </c>
      <c r="R53" s="575">
        <v>19</v>
      </c>
      <c r="S53" s="575">
        <v>19</v>
      </c>
      <c r="T53" s="575">
        <v>19</v>
      </c>
      <c r="U53" s="575">
        <v>19</v>
      </c>
      <c r="V53" s="575">
        <v>19</v>
      </c>
      <c r="W53" s="575">
        <v>19</v>
      </c>
      <c r="X53" s="575">
        <v>19</v>
      </c>
      <c r="Y53" s="575">
        <v>19</v>
      </c>
      <c r="Z53" s="576">
        <v>19</v>
      </c>
    </row>
    <row r="54" spans="2:26" s="66" customFormat="1" ht="12">
      <c r="B54" s="570" t="s">
        <v>14035</v>
      </c>
      <c r="C54" s="571" t="s">
        <v>14036</v>
      </c>
      <c r="D54" s="572">
        <f t="shared" si="2"/>
        <v>0.3</v>
      </c>
      <c r="F54" s="573" t="s">
        <v>14005</v>
      </c>
      <c r="G54" s="574" t="s">
        <v>14004</v>
      </c>
      <c r="H54" s="575">
        <v>30</v>
      </c>
      <c r="I54" s="575">
        <v>30</v>
      </c>
      <c r="J54" s="575">
        <v>28</v>
      </c>
      <c r="K54" s="575">
        <v>28</v>
      </c>
      <c r="L54" s="575">
        <v>25</v>
      </c>
      <c r="M54" s="575">
        <v>25</v>
      </c>
      <c r="N54" s="575">
        <v>25</v>
      </c>
      <c r="O54" s="575">
        <v>25</v>
      </c>
      <c r="P54" s="575">
        <v>25</v>
      </c>
      <c r="Q54" s="575">
        <v>25</v>
      </c>
      <c r="R54" s="575">
        <v>25</v>
      </c>
      <c r="S54" s="575">
        <v>24.5</v>
      </c>
      <c r="T54" s="575">
        <v>22</v>
      </c>
      <c r="U54" s="575">
        <v>22</v>
      </c>
      <c r="V54" s="575">
        <v>22</v>
      </c>
      <c r="W54" s="575">
        <v>22</v>
      </c>
      <c r="X54" s="575">
        <v>22</v>
      </c>
      <c r="Y54" s="575">
        <v>22</v>
      </c>
      <c r="Z54" s="576">
        <v>22</v>
      </c>
    </row>
    <row r="55" spans="2:26" s="66" customFormat="1" ht="12">
      <c r="B55" s="570" t="s">
        <v>14037</v>
      </c>
      <c r="C55" s="571" t="s">
        <v>14038</v>
      </c>
      <c r="D55" s="572">
        <f t="shared" si="2"/>
        <v>0.21</v>
      </c>
      <c r="F55" s="573" t="s">
        <v>11685</v>
      </c>
      <c r="G55" s="574" t="s">
        <v>14039</v>
      </c>
      <c r="H55" s="575"/>
      <c r="I55" s="575"/>
      <c r="J55" s="575"/>
      <c r="K55" s="575"/>
      <c r="L55" s="575"/>
      <c r="M55" s="575"/>
      <c r="N55" s="575"/>
      <c r="O55" s="575"/>
      <c r="P55" s="575"/>
      <c r="Q55" s="575"/>
      <c r="R55" s="575"/>
      <c r="S55" s="575"/>
      <c r="T55" s="575"/>
      <c r="U55" s="575"/>
      <c r="V55" s="575">
        <v>25</v>
      </c>
      <c r="W55" s="575">
        <v>25</v>
      </c>
      <c r="X55" s="575">
        <v>25</v>
      </c>
      <c r="Y55" s="575">
        <v>25</v>
      </c>
      <c r="Z55" s="576">
        <v>25</v>
      </c>
    </row>
    <row r="56" spans="2:26" s="66" customFormat="1" ht="12">
      <c r="B56" s="570" t="s">
        <v>14040</v>
      </c>
      <c r="C56" s="571" t="s">
        <v>14041</v>
      </c>
      <c r="D56" s="572">
        <f t="shared" si="2"/>
        <v>0.125</v>
      </c>
      <c r="F56" s="573" t="s">
        <v>11685</v>
      </c>
      <c r="G56" s="574" t="s">
        <v>14042</v>
      </c>
      <c r="H56" s="575"/>
      <c r="I56" s="575"/>
      <c r="J56" s="575"/>
      <c r="K56" s="575"/>
      <c r="L56" s="575"/>
      <c r="M56" s="575"/>
      <c r="N56" s="575"/>
      <c r="O56" s="575"/>
      <c r="P56" s="575"/>
      <c r="Q56" s="575"/>
      <c r="R56" s="575"/>
      <c r="S56" s="575"/>
      <c r="T56" s="575"/>
      <c r="U56" s="575"/>
      <c r="V56" s="575">
        <v>25</v>
      </c>
      <c r="W56" s="575">
        <v>25</v>
      </c>
      <c r="X56" s="575">
        <v>25</v>
      </c>
      <c r="Y56" s="575">
        <v>25</v>
      </c>
      <c r="Z56" s="576">
        <v>25</v>
      </c>
    </row>
    <row r="57" spans="2:26" s="66" customFormat="1" ht="12">
      <c r="B57" s="570" t="s">
        <v>14034</v>
      </c>
      <c r="C57" s="571" t="s">
        <v>14033</v>
      </c>
      <c r="D57" s="572">
        <f t="shared" si="2"/>
        <v>0.19</v>
      </c>
      <c r="F57" s="573" t="s">
        <v>14043</v>
      </c>
      <c r="G57" s="574" t="s">
        <v>14044</v>
      </c>
      <c r="H57" s="575">
        <v>25</v>
      </c>
      <c r="I57" s="575">
        <v>25</v>
      </c>
      <c r="J57" s="575">
        <v>25</v>
      </c>
      <c r="K57" s="575">
        <v>30</v>
      </c>
      <c r="L57" s="575">
        <v>25</v>
      </c>
      <c r="M57" s="575">
        <v>25</v>
      </c>
      <c r="N57" s="575">
        <v>25</v>
      </c>
      <c r="O57" s="575">
        <v>25</v>
      </c>
      <c r="P57" s="575">
        <v>29</v>
      </c>
      <c r="Q57" s="575">
        <v>29</v>
      </c>
      <c r="R57" s="575">
        <v>29</v>
      </c>
      <c r="S57" s="575">
        <v>28</v>
      </c>
      <c r="T57" s="575">
        <v>27</v>
      </c>
      <c r="U57" s="575">
        <v>27</v>
      </c>
      <c r="V57" s="575">
        <v>27</v>
      </c>
      <c r="W57" s="575">
        <v>27</v>
      </c>
      <c r="X57" s="575">
        <v>27</v>
      </c>
      <c r="Y57" s="575">
        <v>27</v>
      </c>
      <c r="Z57" s="576">
        <v>27</v>
      </c>
    </row>
    <row r="58" spans="2:26" s="66" customFormat="1" ht="12">
      <c r="B58" s="570" t="s">
        <v>14045</v>
      </c>
      <c r="C58" s="571" t="s">
        <v>14046</v>
      </c>
      <c r="D58" s="572">
        <f t="shared" si="2"/>
        <v>0.15</v>
      </c>
      <c r="F58" s="573" t="s">
        <v>14047</v>
      </c>
      <c r="G58" s="574" t="s">
        <v>14048</v>
      </c>
      <c r="H58" s="575">
        <v>25</v>
      </c>
      <c r="I58" s="575">
        <v>25</v>
      </c>
      <c r="J58" s="575">
        <v>25</v>
      </c>
      <c r="K58" s="575">
        <v>25</v>
      </c>
      <c r="L58" s="575">
        <v>25</v>
      </c>
      <c r="M58" s="575">
        <v>25</v>
      </c>
      <c r="N58" s="575">
        <v>25</v>
      </c>
      <c r="O58" s="575">
        <v>25</v>
      </c>
      <c r="P58" s="575">
        <v>24</v>
      </c>
      <c r="Q58" s="575">
        <v>23</v>
      </c>
      <c r="R58" s="575">
        <v>22</v>
      </c>
      <c r="S58" s="575">
        <v>22</v>
      </c>
      <c r="T58" s="575">
        <v>22</v>
      </c>
      <c r="U58" s="575">
        <v>22</v>
      </c>
      <c r="V58" s="575">
        <v>22</v>
      </c>
      <c r="W58" s="575">
        <v>25</v>
      </c>
      <c r="X58" s="575">
        <v>25</v>
      </c>
      <c r="Y58" s="575">
        <v>25</v>
      </c>
      <c r="Z58" s="576">
        <v>25</v>
      </c>
    </row>
    <row r="59" spans="2:26" s="66" customFormat="1" ht="12">
      <c r="B59" s="570" t="s">
        <v>14049</v>
      </c>
      <c r="C59" s="571" t="s">
        <v>14050</v>
      </c>
      <c r="D59" s="572">
        <f t="shared" si="2"/>
        <v>0.2</v>
      </c>
      <c r="F59" s="573" t="s">
        <v>10756</v>
      </c>
      <c r="G59" s="574" t="s">
        <v>14025</v>
      </c>
      <c r="H59" s="575">
        <v>42</v>
      </c>
      <c r="I59" s="575">
        <v>42</v>
      </c>
      <c r="J59" s="575">
        <v>20</v>
      </c>
      <c r="K59" s="575">
        <v>20</v>
      </c>
      <c r="L59" s="575">
        <v>20</v>
      </c>
      <c r="M59" s="575">
        <v>20</v>
      </c>
      <c r="N59" s="575">
        <v>20</v>
      </c>
      <c r="O59" s="575">
        <v>20</v>
      </c>
      <c r="P59" s="575">
        <v>20</v>
      </c>
      <c r="Q59" s="575">
        <v>25</v>
      </c>
      <c r="R59" s="575">
        <v>25</v>
      </c>
      <c r="S59" s="575">
        <v>25</v>
      </c>
      <c r="T59" s="575">
        <v>22.5</v>
      </c>
      <c r="U59" s="575">
        <v>22.5</v>
      </c>
      <c r="V59" s="575">
        <v>22.5</v>
      </c>
      <c r="W59" s="575">
        <v>23</v>
      </c>
      <c r="X59" s="575">
        <v>22.5</v>
      </c>
      <c r="Y59" s="575">
        <v>22.5</v>
      </c>
      <c r="Z59" s="576">
        <v>22.5</v>
      </c>
    </row>
    <row r="60" spans="2:26" s="66" customFormat="1" ht="12">
      <c r="B60" s="570" t="s">
        <v>14051</v>
      </c>
      <c r="C60" s="571" t="s">
        <v>14052</v>
      </c>
      <c r="D60" s="572">
        <f t="shared" si="2"/>
        <v>0.1</v>
      </c>
      <c r="F60" s="573" t="s">
        <v>14053</v>
      </c>
      <c r="G60" s="574" t="s">
        <v>14054</v>
      </c>
      <c r="H60" s="575"/>
      <c r="I60" s="575"/>
      <c r="J60" s="575"/>
      <c r="K60" s="575"/>
      <c r="L60" s="575"/>
      <c r="M60" s="575"/>
      <c r="N60" s="575"/>
      <c r="O60" s="575"/>
      <c r="P60" s="575"/>
      <c r="Q60" s="575">
        <v>30</v>
      </c>
      <c r="R60" s="575">
        <v>30</v>
      </c>
      <c r="S60" s="575">
        <v>30</v>
      </c>
      <c r="T60" s="575">
        <v>30</v>
      </c>
      <c r="U60" s="575">
        <v>30</v>
      </c>
      <c r="V60" s="575">
        <v>30</v>
      </c>
      <c r="W60" s="575">
        <v>30</v>
      </c>
      <c r="X60" s="575">
        <v>30</v>
      </c>
      <c r="Y60" s="575">
        <v>30</v>
      </c>
      <c r="Z60" s="576">
        <v>30</v>
      </c>
    </row>
    <row r="61" spans="2:26" s="66" customFormat="1" ht="12">
      <c r="B61" s="570" t="s">
        <v>14055</v>
      </c>
      <c r="C61" s="571" t="s">
        <v>14056</v>
      </c>
      <c r="D61" s="572">
        <f t="shared" si="2"/>
        <v>0.16</v>
      </c>
      <c r="F61" s="573" t="s">
        <v>14057</v>
      </c>
      <c r="G61" s="574" t="s">
        <v>14058</v>
      </c>
      <c r="H61" s="575">
        <v>26</v>
      </c>
      <c r="I61" s="575">
        <v>26</v>
      </c>
      <c r="J61" s="575">
        <v>24</v>
      </c>
      <c r="K61" s="575">
        <v>23</v>
      </c>
      <c r="L61" s="575">
        <v>22</v>
      </c>
      <c r="M61" s="575">
        <v>21</v>
      </c>
      <c r="N61" s="575">
        <v>21</v>
      </c>
      <c r="O61" s="575">
        <v>21</v>
      </c>
      <c r="P61" s="575">
        <v>21</v>
      </c>
      <c r="Q61" s="575">
        <v>21</v>
      </c>
      <c r="R61" s="575">
        <v>21</v>
      </c>
      <c r="S61" s="575">
        <v>21</v>
      </c>
      <c r="T61" s="575">
        <v>20</v>
      </c>
      <c r="U61" s="575">
        <v>20</v>
      </c>
      <c r="V61" s="575">
        <v>20</v>
      </c>
      <c r="W61" s="575">
        <v>20</v>
      </c>
      <c r="X61" s="575">
        <v>20</v>
      </c>
      <c r="Y61" s="575">
        <v>20</v>
      </c>
      <c r="Z61" s="576">
        <v>20</v>
      </c>
    </row>
    <row r="62" spans="2:26" s="66" customFormat="1" ht="12">
      <c r="B62" s="570" t="s">
        <v>14059</v>
      </c>
      <c r="C62" s="571" t="s">
        <v>14060</v>
      </c>
      <c r="D62" s="572">
        <f t="shared" si="2"/>
        <v>0.29499999999999998</v>
      </c>
      <c r="F62" s="573" t="s">
        <v>11685</v>
      </c>
      <c r="G62" s="574" t="s">
        <v>14061</v>
      </c>
      <c r="H62" s="575"/>
      <c r="I62" s="575"/>
      <c r="J62" s="575"/>
      <c r="K62" s="575"/>
      <c r="L62" s="575"/>
      <c r="M62" s="575"/>
      <c r="N62" s="575"/>
      <c r="O62" s="575"/>
      <c r="P62" s="575"/>
      <c r="Q62" s="575"/>
      <c r="R62" s="575"/>
      <c r="S62" s="575"/>
      <c r="T62" s="575"/>
      <c r="U62" s="575"/>
      <c r="V62" s="575">
        <v>30</v>
      </c>
      <c r="W62" s="575">
        <v>30</v>
      </c>
      <c r="X62" s="575">
        <v>30</v>
      </c>
      <c r="Y62" s="575">
        <v>30</v>
      </c>
      <c r="Z62" s="576">
        <v>30</v>
      </c>
    </row>
    <row r="63" spans="2:26" s="66" customFormat="1" ht="12">
      <c r="B63" s="570" t="s">
        <v>14062</v>
      </c>
      <c r="C63" s="571" t="s">
        <v>14063</v>
      </c>
      <c r="D63" s="572">
        <f t="shared" si="2"/>
        <v>0.18</v>
      </c>
      <c r="F63" s="573" t="s">
        <v>14064</v>
      </c>
      <c r="G63" s="574" t="s">
        <v>14065</v>
      </c>
      <c r="H63" s="575">
        <v>32</v>
      </c>
      <c r="I63" s="575">
        <v>31</v>
      </c>
      <c r="J63" s="575">
        <v>31</v>
      </c>
      <c r="K63" s="575">
        <v>31</v>
      </c>
      <c r="L63" s="575">
        <v>31</v>
      </c>
      <c r="M63" s="575">
        <v>31</v>
      </c>
      <c r="N63" s="575">
        <v>29</v>
      </c>
      <c r="O63" s="575">
        <v>28</v>
      </c>
      <c r="P63" s="575">
        <v>28</v>
      </c>
      <c r="Q63" s="575">
        <v>28</v>
      </c>
      <c r="R63" s="575">
        <v>20</v>
      </c>
      <c r="S63" s="575">
        <v>20</v>
      </c>
      <c r="T63" s="575">
        <v>20</v>
      </c>
      <c r="U63" s="575">
        <v>20</v>
      </c>
      <c r="V63" s="575">
        <v>20</v>
      </c>
      <c r="W63" s="575">
        <v>20</v>
      </c>
      <c r="X63" s="575">
        <v>20</v>
      </c>
      <c r="Y63" s="575">
        <v>20</v>
      </c>
      <c r="Z63" s="576">
        <v>20</v>
      </c>
    </row>
    <row r="64" spans="2:26" s="66" customFormat="1" ht="12">
      <c r="B64" s="570" t="s">
        <v>14066</v>
      </c>
      <c r="C64" s="571" t="s">
        <v>14067</v>
      </c>
      <c r="D64" s="572">
        <f t="shared" si="2"/>
        <v>0.28000000000000003</v>
      </c>
      <c r="F64" s="573" t="s">
        <v>14022</v>
      </c>
      <c r="G64" s="574" t="s">
        <v>14021</v>
      </c>
      <c r="H64" s="575">
        <v>29</v>
      </c>
      <c r="I64" s="575">
        <v>29</v>
      </c>
      <c r="J64" s="575">
        <v>26</v>
      </c>
      <c r="K64" s="575">
        <v>26</v>
      </c>
      <c r="L64" s="575">
        <v>26</v>
      </c>
      <c r="M64" s="575">
        <v>26</v>
      </c>
      <c r="N64" s="575">
        <v>26</v>
      </c>
      <c r="O64" s="575">
        <v>26</v>
      </c>
      <c r="P64" s="575">
        <v>26</v>
      </c>
      <c r="Q64" s="575">
        <v>24.5</v>
      </c>
      <c r="R64" s="575">
        <v>24.5</v>
      </c>
      <c r="S64" s="575">
        <v>20</v>
      </c>
      <c r="T64" s="575">
        <v>20</v>
      </c>
      <c r="U64" s="575">
        <v>20</v>
      </c>
      <c r="V64" s="575">
        <v>20</v>
      </c>
      <c r="W64" s="575">
        <v>20</v>
      </c>
      <c r="X64" s="575">
        <v>20</v>
      </c>
      <c r="Y64" s="575">
        <v>20</v>
      </c>
      <c r="Z64" s="576">
        <v>20</v>
      </c>
    </row>
    <row r="65" spans="2:26" s="66" customFormat="1" ht="12">
      <c r="B65" s="570" t="s">
        <v>14068</v>
      </c>
      <c r="C65" s="571" t="s">
        <v>14069</v>
      </c>
      <c r="D65" s="572">
        <f t="shared" si="2"/>
        <v>0.2</v>
      </c>
      <c r="F65" s="573" t="s">
        <v>13916</v>
      </c>
      <c r="G65" s="574" t="s">
        <v>13915</v>
      </c>
      <c r="H65" s="575">
        <v>34.33</v>
      </c>
      <c r="I65" s="575">
        <v>34.33</v>
      </c>
      <c r="J65" s="575">
        <v>33.83</v>
      </c>
      <c r="K65" s="575">
        <v>33.33</v>
      </c>
      <c r="L65" s="575">
        <v>33.33</v>
      </c>
      <c r="M65" s="575">
        <v>33.33</v>
      </c>
      <c r="N65" s="575">
        <v>33.33</v>
      </c>
      <c r="O65" s="575">
        <v>33.33</v>
      </c>
      <c r="P65" s="575">
        <v>33.33</v>
      </c>
      <c r="Q65" s="575">
        <v>33.33</v>
      </c>
      <c r="R65" s="575">
        <v>33.33</v>
      </c>
      <c r="S65" s="575">
        <v>33.33</v>
      </c>
      <c r="T65" s="575">
        <v>33.33</v>
      </c>
      <c r="U65" s="575">
        <v>33.299999999999997</v>
      </c>
      <c r="V65" s="575">
        <v>33.33</v>
      </c>
      <c r="W65" s="575">
        <v>33</v>
      </c>
      <c r="X65" s="575">
        <v>31</v>
      </c>
      <c r="Y65" s="575">
        <v>28</v>
      </c>
      <c r="Z65" s="576">
        <v>26.5</v>
      </c>
    </row>
    <row r="66" spans="2:26" s="66" customFormat="1" ht="12">
      <c r="B66" s="570" t="s">
        <v>14070</v>
      </c>
      <c r="C66" s="571" t="s">
        <v>14071</v>
      </c>
      <c r="D66" s="572">
        <f t="shared" si="2"/>
        <v>0.09</v>
      </c>
      <c r="F66" s="573" t="s">
        <v>11685</v>
      </c>
      <c r="G66" s="574" t="s">
        <v>14072</v>
      </c>
      <c r="H66" s="575"/>
      <c r="I66" s="575"/>
      <c r="J66" s="575"/>
      <c r="K66" s="575"/>
      <c r="L66" s="575"/>
      <c r="M66" s="575"/>
      <c r="N66" s="575"/>
      <c r="O66" s="575"/>
      <c r="P66" s="575"/>
      <c r="Q66" s="575"/>
      <c r="R66" s="575"/>
      <c r="S66" s="575"/>
      <c r="T66" s="575"/>
      <c r="U66" s="575"/>
      <c r="V66" s="575">
        <v>30</v>
      </c>
      <c r="W66" s="575">
        <v>30</v>
      </c>
      <c r="X66" s="575">
        <v>30</v>
      </c>
      <c r="Y66" s="575">
        <v>30</v>
      </c>
      <c r="Z66" s="576">
        <v>30</v>
      </c>
    </row>
    <row r="67" spans="2:26" s="66" customFormat="1" ht="12">
      <c r="B67" s="570" t="s">
        <v>13918</v>
      </c>
      <c r="C67" s="571" t="s">
        <v>13917</v>
      </c>
      <c r="D67" s="572">
        <f t="shared" si="2"/>
        <v>0.25</v>
      </c>
      <c r="F67" s="573" t="s">
        <v>11685</v>
      </c>
      <c r="G67" s="574" t="s">
        <v>14073</v>
      </c>
      <c r="H67" s="575"/>
      <c r="I67" s="575"/>
      <c r="J67" s="575"/>
      <c r="K67" s="575"/>
      <c r="L67" s="575"/>
      <c r="M67" s="575"/>
      <c r="N67" s="575"/>
      <c r="O67" s="575"/>
      <c r="P67" s="575"/>
      <c r="Q67" s="575"/>
      <c r="R67" s="575"/>
      <c r="S67" s="575"/>
      <c r="T67" s="575"/>
      <c r="U67" s="575"/>
      <c r="V67" s="575">
        <v>31</v>
      </c>
      <c r="W67" s="575">
        <v>31</v>
      </c>
      <c r="X67" s="575">
        <v>31</v>
      </c>
      <c r="Y67" s="575">
        <v>31</v>
      </c>
      <c r="Z67" s="576">
        <v>27</v>
      </c>
    </row>
    <row r="68" spans="2:26" s="66" customFormat="1" ht="12">
      <c r="B68" s="570" t="s">
        <v>13954</v>
      </c>
      <c r="C68" s="571" t="s">
        <v>13953</v>
      </c>
      <c r="D68" s="572">
        <f t="shared" si="2"/>
        <v>0.32500000000000001</v>
      </c>
      <c r="F68" s="573" t="s">
        <v>14074</v>
      </c>
      <c r="G68" s="574" t="s">
        <v>14075</v>
      </c>
      <c r="H68" s="575"/>
      <c r="I68" s="575"/>
      <c r="J68" s="575"/>
      <c r="K68" s="575"/>
      <c r="L68" s="575"/>
      <c r="M68" s="575"/>
      <c r="N68" s="575"/>
      <c r="O68" s="575"/>
      <c r="P68" s="575"/>
      <c r="Q68" s="575"/>
      <c r="R68" s="575">
        <v>15</v>
      </c>
      <c r="S68" s="575">
        <v>15</v>
      </c>
      <c r="T68" s="575">
        <v>15</v>
      </c>
      <c r="U68" s="575">
        <v>15</v>
      </c>
      <c r="V68" s="575">
        <v>15</v>
      </c>
      <c r="W68" s="575">
        <v>15</v>
      </c>
      <c r="X68" s="575">
        <v>15</v>
      </c>
      <c r="Y68" s="575">
        <v>15</v>
      </c>
      <c r="Z68" s="576">
        <v>15</v>
      </c>
    </row>
    <row r="69" spans="2:26" s="66" customFormat="1" ht="12">
      <c r="B69" s="570" t="s">
        <v>14076</v>
      </c>
      <c r="C69" s="571" t="s">
        <v>1197</v>
      </c>
      <c r="D69" s="572">
        <f t="shared" si="2"/>
        <v>0.21</v>
      </c>
      <c r="F69" s="573" t="s">
        <v>13913</v>
      </c>
      <c r="G69" s="574" t="s">
        <v>13912</v>
      </c>
      <c r="H69" s="575">
        <v>39.58</v>
      </c>
      <c r="I69" s="575">
        <v>38.29</v>
      </c>
      <c r="J69" s="575">
        <v>38.31</v>
      </c>
      <c r="K69" s="575">
        <v>38.340000000000003</v>
      </c>
      <c r="L69" s="575">
        <v>38.36</v>
      </c>
      <c r="M69" s="575">
        <v>29.51</v>
      </c>
      <c r="N69" s="575">
        <v>29.44</v>
      </c>
      <c r="O69" s="575">
        <v>29.41</v>
      </c>
      <c r="P69" s="575">
        <v>29.37</v>
      </c>
      <c r="Q69" s="575">
        <v>29.48</v>
      </c>
      <c r="R69" s="575">
        <v>29.55</v>
      </c>
      <c r="S69" s="575">
        <v>29.58</v>
      </c>
      <c r="T69" s="575">
        <v>29.72</v>
      </c>
      <c r="U69" s="575">
        <v>29.72</v>
      </c>
      <c r="V69" s="575">
        <v>29.79</v>
      </c>
      <c r="W69" s="575">
        <v>30</v>
      </c>
      <c r="X69" s="575">
        <v>30</v>
      </c>
      <c r="Y69" s="575">
        <v>30</v>
      </c>
      <c r="Z69" s="576">
        <v>30</v>
      </c>
    </row>
    <row r="70" spans="2:26" s="66" customFormat="1" ht="12">
      <c r="B70" s="570" t="s">
        <v>14077</v>
      </c>
      <c r="C70" s="571" t="s">
        <v>14078</v>
      </c>
      <c r="D70" s="572">
        <f t="shared" si="2"/>
        <v>0.2</v>
      </c>
      <c r="F70" s="573" t="s">
        <v>11685</v>
      </c>
      <c r="G70" s="574" t="s">
        <v>14079</v>
      </c>
      <c r="H70" s="575"/>
      <c r="I70" s="575"/>
      <c r="J70" s="575"/>
      <c r="K70" s="575"/>
      <c r="L70" s="575"/>
      <c r="M70" s="575"/>
      <c r="N70" s="575"/>
      <c r="O70" s="575"/>
      <c r="P70" s="575"/>
      <c r="Q70" s="575"/>
      <c r="R70" s="575">
        <v>25</v>
      </c>
      <c r="S70" s="575">
        <v>25</v>
      </c>
      <c r="T70" s="575">
        <v>25</v>
      </c>
      <c r="U70" s="575">
        <v>25</v>
      </c>
      <c r="V70" s="575">
        <v>25</v>
      </c>
      <c r="W70" s="575">
        <v>25</v>
      </c>
      <c r="X70" s="575">
        <v>25</v>
      </c>
      <c r="Y70" s="575">
        <v>25</v>
      </c>
      <c r="Z70" s="576">
        <v>25</v>
      </c>
    </row>
    <row r="71" spans="2:26" s="66" customFormat="1" ht="12">
      <c r="B71" s="570" t="s">
        <v>14080</v>
      </c>
      <c r="C71" s="571" t="s">
        <v>14081</v>
      </c>
      <c r="D71" s="572">
        <f t="shared" si="2"/>
        <v>0.15</v>
      </c>
      <c r="F71" s="573" t="s">
        <v>11685</v>
      </c>
      <c r="G71" s="574" t="s">
        <v>14082</v>
      </c>
      <c r="H71" s="575">
        <v>35</v>
      </c>
      <c r="I71" s="575">
        <v>35</v>
      </c>
      <c r="J71" s="575">
        <v>35</v>
      </c>
      <c r="K71" s="575">
        <v>35</v>
      </c>
      <c r="L71" s="575">
        <v>35</v>
      </c>
      <c r="M71" s="575">
        <v>33</v>
      </c>
      <c r="N71" s="575">
        <v>27</v>
      </c>
      <c r="O71" s="575">
        <v>22</v>
      </c>
      <c r="P71" s="575">
        <v>10</v>
      </c>
      <c r="Q71" s="575">
        <v>10</v>
      </c>
      <c r="R71" s="575">
        <v>10</v>
      </c>
      <c r="S71" s="575">
        <v>10</v>
      </c>
      <c r="T71" s="575">
        <v>10</v>
      </c>
      <c r="U71" s="575">
        <v>10</v>
      </c>
      <c r="V71" s="575">
        <v>10</v>
      </c>
      <c r="W71" s="575">
        <v>10</v>
      </c>
      <c r="X71" s="575">
        <v>10</v>
      </c>
      <c r="Y71" s="575">
        <v>10</v>
      </c>
      <c r="Z71" s="576">
        <v>10</v>
      </c>
    </row>
    <row r="72" spans="2:26" s="66" customFormat="1" ht="12">
      <c r="B72" s="570" t="s">
        <v>14048</v>
      </c>
      <c r="C72" s="571" t="s">
        <v>14047</v>
      </c>
      <c r="D72" s="572">
        <f t="shared" si="2"/>
        <v>0.25</v>
      </c>
      <c r="F72" s="573" t="s">
        <v>14014</v>
      </c>
      <c r="G72" s="574" t="s">
        <v>14013</v>
      </c>
      <c r="H72" s="575">
        <v>35</v>
      </c>
      <c r="I72" s="575">
        <v>35</v>
      </c>
      <c r="J72" s="575">
        <v>32</v>
      </c>
      <c r="K72" s="575">
        <v>29</v>
      </c>
      <c r="L72" s="575">
        <v>25</v>
      </c>
      <c r="M72" s="575">
        <v>25</v>
      </c>
      <c r="N72" s="575">
        <v>25</v>
      </c>
      <c r="O72" s="575">
        <v>24</v>
      </c>
      <c r="P72" s="575">
        <v>20</v>
      </c>
      <c r="Q72" s="575">
        <v>20</v>
      </c>
      <c r="R72" s="575">
        <v>26</v>
      </c>
      <c r="S72" s="575">
        <v>26</v>
      </c>
      <c r="T72" s="575">
        <v>29</v>
      </c>
      <c r="U72" s="575">
        <v>29</v>
      </c>
      <c r="V72" s="575">
        <v>29</v>
      </c>
      <c r="W72" s="575">
        <v>29</v>
      </c>
      <c r="X72" s="575">
        <v>28</v>
      </c>
      <c r="Y72" s="575">
        <v>24</v>
      </c>
      <c r="Z72" s="576">
        <v>24</v>
      </c>
    </row>
    <row r="73" spans="2:26" s="66" customFormat="1" ht="12">
      <c r="B73" s="570" t="s">
        <v>14083</v>
      </c>
      <c r="C73" s="571" t="s">
        <v>14084</v>
      </c>
      <c r="D73" s="572">
        <f t="shared" si="2"/>
        <v>0.24</v>
      </c>
      <c r="F73" s="573" t="s">
        <v>11685</v>
      </c>
      <c r="G73" s="574" t="s">
        <v>14085</v>
      </c>
      <c r="H73" s="575"/>
      <c r="I73" s="575"/>
      <c r="J73" s="575"/>
      <c r="K73" s="575"/>
      <c r="L73" s="575"/>
      <c r="M73" s="575"/>
      <c r="N73" s="575"/>
      <c r="O73" s="575"/>
      <c r="P73" s="575"/>
      <c r="Q73" s="575"/>
      <c r="R73" s="575"/>
      <c r="S73" s="575"/>
      <c r="T73" s="575"/>
      <c r="U73" s="575"/>
      <c r="V73" s="575">
        <v>30</v>
      </c>
      <c r="W73" s="575">
        <v>30</v>
      </c>
      <c r="X73" s="575">
        <v>28</v>
      </c>
      <c r="Y73" s="575">
        <v>28</v>
      </c>
      <c r="Z73" s="576">
        <v>28</v>
      </c>
    </row>
    <row r="74" spans="2:26" s="66" customFormat="1" ht="12">
      <c r="B74" s="570" t="s">
        <v>14024</v>
      </c>
      <c r="C74" s="571" t="s">
        <v>14023</v>
      </c>
      <c r="D74" s="572">
        <f t="shared" si="2"/>
        <v>0.18</v>
      </c>
      <c r="F74" s="573" t="s">
        <v>14086</v>
      </c>
      <c r="G74" s="574" t="s">
        <v>14087</v>
      </c>
      <c r="H74" s="575">
        <v>31</v>
      </c>
      <c r="I74" s="575">
        <v>31</v>
      </c>
      <c r="J74" s="575">
        <v>31</v>
      </c>
      <c r="K74" s="575">
        <v>31</v>
      </c>
      <c r="L74" s="575">
        <v>31</v>
      </c>
      <c r="M74" s="575">
        <v>31</v>
      </c>
      <c r="N74" s="575">
        <v>31</v>
      </c>
      <c r="O74" s="575">
        <v>31</v>
      </c>
      <c r="P74" s="575">
        <v>31</v>
      </c>
      <c r="Q74" s="575">
        <v>31</v>
      </c>
      <c r="R74" s="575">
        <v>31</v>
      </c>
      <c r="S74" s="575">
        <v>28</v>
      </c>
      <c r="T74" s="575">
        <v>25</v>
      </c>
      <c r="U74" s="575">
        <v>25</v>
      </c>
      <c r="V74" s="575">
        <v>25</v>
      </c>
      <c r="W74" s="575">
        <v>25</v>
      </c>
      <c r="X74" s="575">
        <v>25</v>
      </c>
      <c r="Y74" s="575">
        <v>25</v>
      </c>
      <c r="Z74" s="576">
        <v>25</v>
      </c>
    </row>
    <row r="75" spans="2:26" s="66" customFormat="1" ht="12">
      <c r="B75" s="570" t="s">
        <v>14044</v>
      </c>
      <c r="C75" s="571" t="s">
        <v>14043</v>
      </c>
      <c r="D75" s="572">
        <f t="shared" ref="D75:D106" si="3">INDEX($H$11:$Z$192,MATCH($C75,$F$11:$F$192,0),MATCH(D$10,$H$10:$Z$10,0))/100</f>
        <v>0.27</v>
      </c>
      <c r="F75" s="573" t="s">
        <v>11685</v>
      </c>
      <c r="G75" s="574" t="s">
        <v>14088</v>
      </c>
      <c r="H75" s="575">
        <v>0</v>
      </c>
      <c r="I75" s="575">
        <v>0</v>
      </c>
      <c r="J75" s="575">
        <v>0</v>
      </c>
      <c r="K75" s="575">
        <v>0</v>
      </c>
      <c r="L75" s="575">
        <v>0</v>
      </c>
      <c r="M75" s="575">
        <v>0</v>
      </c>
      <c r="N75" s="575">
        <v>0</v>
      </c>
      <c r="O75" s="575">
        <v>0</v>
      </c>
      <c r="P75" s="575">
        <v>0</v>
      </c>
      <c r="Q75" s="575">
        <v>0</v>
      </c>
      <c r="R75" s="575">
        <v>0</v>
      </c>
      <c r="S75" s="575">
        <v>0</v>
      </c>
      <c r="T75" s="575">
        <v>0</v>
      </c>
      <c r="U75" s="575">
        <v>0</v>
      </c>
      <c r="V75" s="575">
        <v>0</v>
      </c>
      <c r="W75" s="575">
        <v>0</v>
      </c>
      <c r="X75" s="575">
        <v>0</v>
      </c>
      <c r="Y75" s="575">
        <v>0</v>
      </c>
      <c r="Z75" s="576">
        <v>0</v>
      </c>
    </row>
    <row r="76" spans="2:26" s="66" customFormat="1" ht="12">
      <c r="B76" s="570" t="s">
        <v>13962</v>
      </c>
      <c r="C76" s="571" t="s">
        <v>13961</v>
      </c>
      <c r="D76" s="572">
        <f t="shared" si="3"/>
        <v>0.18</v>
      </c>
      <c r="F76" s="573" t="s">
        <v>14089</v>
      </c>
      <c r="G76" s="574" t="s">
        <v>14090</v>
      </c>
      <c r="H76" s="575">
        <v>25</v>
      </c>
      <c r="I76" s="575">
        <v>25</v>
      </c>
      <c r="J76" s="575">
        <v>30</v>
      </c>
      <c r="K76" s="575">
        <v>30</v>
      </c>
      <c r="L76" s="575">
        <v>30</v>
      </c>
      <c r="M76" s="575">
        <v>30</v>
      </c>
      <c r="N76" s="575">
        <v>30</v>
      </c>
      <c r="O76" s="575">
        <v>25</v>
      </c>
      <c r="P76" s="575">
        <v>35</v>
      </c>
      <c r="Q76" s="575">
        <v>35</v>
      </c>
      <c r="R76" s="575">
        <v>35</v>
      </c>
      <c r="S76" s="575">
        <v>30</v>
      </c>
      <c r="T76" s="575">
        <v>30</v>
      </c>
      <c r="U76" s="575">
        <v>30</v>
      </c>
      <c r="V76" s="575">
        <v>25</v>
      </c>
      <c r="W76" s="575">
        <v>25</v>
      </c>
      <c r="X76" s="575">
        <v>25</v>
      </c>
      <c r="Y76" s="575">
        <v>25</v>
      </c>
      <c r="Z76" s="576">
        <v>25</v>
      </c>
    </row>
    <row r="77" spans="2:26" s="66" customFormat="1" ht="12">
      <c r="B77" s="570" t="s">
        <v>14091</v>
      </c>
      <c r="C77" s="571" t="s">
        <v>14092</v>
      </c>
      <c r="D77" s="572">
        <f t="shared" si="3"/>
        <v>0.24940000000000001</v>
      </c>
      <c r="F77" s="573" t="s">
        <v>14018</v>
      </c>
      <c r="G77" s="574" t="s">
        <v>14093</v>
      </c>
      <c r="H77" s="575">
        <v>16</v>
      </c>
      <c r="I77" s="575">
        <v>17.5</v>
      </c>
      <c r="J77" s="575">
        <v>17.5</v>
      </c>
      <c r="K77" s="575">
        <v>17.5</v>
      </c>
      <c r="L77" s="575">
        <v>17.5</v>
      </c>
      <c r="M77" s="575">
        <v>16.5</v>
      </c>
      <c r="N77" s="575">
        <v>16.5</v>
      </c>
      <c r="O77" s="575">
        <v>16.5</v>
      </c>
      <c r="P77" s="575">
        <v>16.5</v>
      </c>
      <c r="Q77" s="575">
        <v>16.5</v>
      </c>
      <c r="R77" s="575">
        <v>16.5</v>
      </c>
      <c r="S77" s="575">
        <v>16.5</v>
      </c>
      <c r="T77" s="575">
        <v>16.5</v>
      </c>
      <c r="U77" s="575">
        <v>16.5</v>
      </c>
      <c r="V77" s="575">
        <v>16.5</v>
      </c>
      <c r="W77" s="575">
        <v>16.5</v>
      </c>
      <c r="X77" s="575">
        <v>16.5</v>
      </c>
      <c r="Y77" s="575">
        <v>16.5</v>
      </c>
      <c r="Z77" s="576">
        <v>16.5</v>
      </c>
    </row>
    <row r="78" spans="2:26" s="66" customFormat="1" ht="12">
      <c r="B78" s="570" t="s">
        <v>14094</v>
      </c>
      <c r="C78" s="571" t="s">
        <v>14095</v>
      </c>
      <c r="D78" s="572">
        <f t="shared" si="3"/>
        <v>0.35</v>
      </c>
      <c r="F78" s="573" t="s">
        <v>14071</v>
      </c>
      <c r="G78" s="574" t="s">
        <v>14070</v>
      </c>
      <c r="H78" s="575">
        <v>18</v>
      </c>
      <c r="I78" s="575">
        <v>16</v>
      </c>
      <c r="J78" s="575">
        <v>16</v>
      </c>
      <c r="K78" s="575">
        <v>16</v>
      </c>
      <c r="L78" s="575">
        <v>16</v>
      </c>
      <c r="M78" s="575">
        <v>16</v>
      </c>
      <c r="N78" s="575">
        <v>16</v>
      </c>
      <c r="O78" s="575">
        <v>19</v>
      </c>
      <c r="P78" s="575">
        <v>19</v>
      </c>
      <c r="Q78" s="575">
        <v>19</v>
      </c>
      <c r="R78" s="575">
        <v>19</v>
      </c>
      <c r="S78" s="575">
        <v>19</v>
      </c>
      <c r="T78" s="575">
        <v>19</v>
      </c>
      <c r="U78" s="575">
        <v>19</v>
      </c>
      <c r="V78" s="575">
        <v>9</v>
      </c>
      <c r="W78" s="575">
        <v>9</v>
      </c>
      <c r="X78" s="575">
        <v>9</v>
      </c>
      <c r="Y78" s="575">
        <v>9</v>
      </c>
      <c r="Z78" s="576">
        <v>9</v>
      </c>
    </row>
    <row r="79" spans="2:26" s="66" customFormat="1" ht="12">
      <c r="B79" s="570" t="s">
        <v>14096</v>
      </c>
      <c r="C79" s="571" t="s">
        <v>14097</v>
      </c>
      <c r="D79" s="572">
        <f t="shared" si="3"/>
        <v>0.25</v>
      </c>
      <c r="F79" s="573" t="s">
        <v>14098</v>
      </c>
      <c r="G79" s="574" t="s">
        <v>14099</v>
      </c>
      <c r="H79" s="575">
        <v>18</v>
      </c>
      <c r="I79" s="575">
        <v>18</v>
      </c>
      <c r="J79" s="575">
        <v>18</v>
      </c>
      <c r="K79" s="575">
        <v>18</v>
      </c>
      <c r="L79" s="575">
        <v>18</v>
      </c>
      <c r="M79" s="575">
        <v>15</v>
      </c>
      <c r="N79" s="575">
        <v>15</v>
      </c>
      <c r="O79" s="575">
        <v>18</v>
      </c>
      <c r="P79" s="575">
        <v>20</v>
      </c>
      <c r="Q79" s="575">
        <v>20</v>
      </c>
      <c r="R79" s="575">
        <v>20</v>
      </c>
      <c r="S79" s="575">
        <v>20</v>
      </c>
      <c r="T79" s="575">
        <v>20</v>
      </c>
      <c r="U79" s="575">
        <v>20</v>
      </c>
      <c r="V79" s="575">
        <v>20</v>
      </c>
      <c r="W79" s="575">
        <v>20</v>
      </c>
      <c r="X79" s="575">
        <v>20</v>
      </c>
      <c r="Y79" s="575">
        <v>20</v>
      </c>
      <c r="Z79" s="576">
        <v>20</v>
      </c>
    </row>
    <row r="80" spans="2:26" s="66" customFormat="1" ht="12">
      <c r="B80" s="570" t="s">
        <v>13990</v>
      </c>
      <c r="C80" s="571" t="s">
        <v>13989</v>
      </c>
      <c r="D80" s="572">
        <f t="shared" si="3"/>
        <v>0.1</v>
      </c>
      <c r="F80" s="573" t="s">
        <v>13937</v>
      </c>
      <c r="G80" s="574" t="s">
        <v>13936</v>
      </c>
      <c r="H80" s="575">
        <v>36.75</v>
      </c>
      <c r="I80" s="575">
        <v>35.880000000000003</v>
      </c>
      <c r="J80" s="575">
        <v>36.590000000000003</v>
      </c>
      <c r="K80" s="575">
        <v>33.659999999999997</v>
      </c>
      <c r="L80" s="575">
        <v>33.99</v>
      </c>
      <c r="M80" s="575">
        <v>33.99</v>
      </c>
      <c r="N80" s="575">
        <v>33.99</v>
      </c>
      <c r="O80" s="575">
        <v>33.99</v>
      </c>
      <c r="P80" s="575">
        <v>32.44</v>
      </c>
      <c r="Q80" s="575">
        <v>32.450000000000003</v>
      </c>
      <c r="R80" s="575">
        <v>33.99</v>
      </c>
      <c r="S80" s="575">
        <v>33.99</v>
      </c>
      <c r="T80" s="575">
        <v>34.61</v>
      </c>
      <c r="U80" s="575">
        <v>34.61</v>
      </c>
      <c r="V80" s="575">
        <v>34.61</v>
      </c>
      <c r="W80" s="575">
        <v>35</v>
      </c>
      <c r="X80" s="575">
        <v>30</v>
      </c>
      <c r="Y80" s="575">
        <v>30</v>
      </c>
      <c r="Z80" s="576">
        <v>30</v>
      </c>
    </row>
    <row r="81" spans="2:26" s="66" customFormat="1" ht="12">
      <c r="B81" s="570" t="s">
        <v>14087</v>
      </c>
      <c r="C81" s="571" t="s">
        <v>14086</v>
      </c>
      <c r="D81" s="572">
        <f t="shared" si="3"/>
        <v>0.25</v>
      </c>
      <c r="F81" s="573" t="s">
        <v>13952</v>
      </c>
      <c r="G81" s="574" t="s">
        <v>13951</v>
      </c>
      <c r="H81" s="575">
        <v>30</v>
      </c>
      <c r="I81" s="575">
        <v>30</v>
      </c>
      <c r="J81" s="575">
        <v>30</v>
      </c>
      <c r="K81" s="575">
        <v>30</v>
      </c>
      <c r="L81" s="575">
        <v>30</v>
      </c>
      <c r="M81" s="575">
        <v>30</v>
      </c>
      <c r="N81" s="575">
        <v>28</v>
      </c>
      <c r="O81" s="575">
        <v>25</v>
      </c>
      <c r="P81" s="575">
        <v>25</v>
      </c>
      <c r="Q81" s="575">
        <v>25</v>
      </c>
      <c r="R81" s="575">
        <v>25</v>
      </c>
      <c r="S81" s="575">
        <v>25</v>
      </c>
      <c r="T81" s="575">
        <v>25</v>
      </c>
      <c r="U81" s="575">
        <v>25</v>
      </c>
      <c r="V81" s="575">
        <v>25</v>
      </c>
      <c r="W81" s="575">
        <v>25</v>
      </c>
      <c r="X81" s="575">
        <v>25</v>
      </c>
      <c r="Y81" s="575">
        <v>25</v>
      </c>
      <c r="Z81" s="576">
        <v>22</v>
      </c>
    </row>
    <row r="82" spans="2:26" s="66" customFormat="1" ht="12">
      <c r="B82" s="570" t="s">
        <v>14100</v>
      </c>
      <c r="C82" s="571" t="s">
        <v>14101</v>
      </c>
      <c r="D82" s="572">
        <f t="shared" si="3"/>
        <v>0.19</v>
      </c>
      <c r="F82" s="573" t="s">
        <v>11685</v>
      </c>
      <c r="G82" s="574" t="s">
        <v>14102</v>
      </c>
      <c r="H82" s="575"/>
      <c r="I82" s="575"/>
      <c r="J82" s="575"/>
      <c r="K82" s="575"/>
      <c r="L82" s="575"/>
      <c r="M82" s="575"/>
      <c r="N82" s="575"/>
      <c r="O82" s="575"/>
      <c r="P82" s="575"/>
      <c r="Q82" s="575"/>
      <c r="R82" s="575">
        <v>15</v>
      </c>
      <c r="S82" s="575">
        <v>15</v>
      </c>
      <c r="T82" s="575">
        <v>15</v>
      </c>
      <c r="U82" s="575">
        <v>15</v>
      </c>
      <c r="V82" s="575">
        <v>15</v>
      </c>
      <c r="W82" s="575">
        <v>15</v>
      </c>
      <c r="X82" s="575">
        <v>15</v>
      </c>
      <c r="Y82" s="575">
        <v>15</v>
      </c>
      <c r="Z82" s="576">
        <v>35</v>
      </c>
    </row>
    <row r="83" spans="2:26" s="66" customFormat="1" ht="12">
      <c r="B83" s="570" t="s">
        <v>14103</v>
      </c>
      <c r="C83" s="571" t="s">
        <v>14104</v>
      </c>
      <c r="D83" s="572">
        <f t="shared" si="3"/>
        <v>0.15</v>
      </c>
      <c r="F83" s="573" t="s">
        <v>14041</v>
      </c>
      <c r="G83" s="574" t="s">
        <v>14040</v>
      </c>
      <c r="H83" s="575">
        <v>12.5</v>
      </c>
      <c r="I83" s="575">
        <v>12.5</v>
      </c>
      <c r="J83" s="575">
        <v>12.5</v>
      </c>
      <c r="K83" s="575">
        <v>12.5</v>
      </c>
      <c r="L83" s="575">
        <v>12.5</v>
      </c>
      <c r="M83" s="575">
        <v>12.5</v>
      </c>
      <c r="N83" s="575">
        <v>12.5</v>
      </c>
      <c r="O83" s="575">
        <v>12.5</v>
      </c>
      <c r="P83" s="575">
        <v>12.5</v>
      </c>
      <c r="Q83" s="575">
        <v>12.5</v>
      </c>
      <c r="R83" s="575">
        <v>12.5</v>
      </c>
      <c r="S83" s="575">
        <v>12.5</v>
      </c>
      <c r="T83" s="575">
        <v>12.5</v>
      </c>
      <c r="U83" s="575">
        <v>12.5</v>
      </c>
      <c r="V83" s="575">
        <v>12.5</v>
      </c>
      <c r="W83" s="575">
        <v>12.5</v>
      </c>
      <c r="X83" s="575">
        <v>12.5</v>
      </c>
      <c r="Y83" s="575">
        <v>12.5</v>
      </c>
      <c r="Z83" s="576">
        <v>12.5</v>
      </c>
    </row>
    <row r="84" spans="2:26" s="66" customFormat="1" ht="12">
      <c r="B84" s="570" t="s">
        <v>14020</v>
      </c>
      <c r="C84" s="571" t="s">
        <v>14019</v>
      </c>
      <c r="D84" s="572">
        <f t="shared" si="3"/>
        <v>0.3</v>
      </c>
      <c r="F84" s="573" t="s">
        <v>11685</v>
      </c>
      <c r="G84" s="574" t="s">
        <v>14105</v>
      </c>
      <c r="H84" s="575">
        <v>0</v>
      </c>
      <c r="I84" s="575">
        <v>0</v>
      </c>
      <c r="J84" s="575">
        <v>0</v>
      </c>
      <c r="K84" s="575">
        <v>0</v>
      </c>
      <c r="L84" s="575">
        <v>0</v>
      </c>
      <c r="M84" s="575">
        <v>0</v>
      </c>
      <c r="N84" s="575">
        <v>0</v>
      </c>
      <c r="O84" s="575">
        <v>0</v>
      </c>
      <c r="P84" s="575">
        <v>0</v>
      </c>
      <c r="Q84" s="575">
        <v>0</v>
      </c>
      <c r="R84" s="575">
        <v>0</v>
      </c>
      <c r="S84" s="575">
        <v>0</v>
      </c>
      <c r="T84" s="575">
        <v>0</v>
      </c>
      <c r="U84" s="575">
        <v>0</v>
      </c>
      <c r="V84" s="575">
        <v>0</v>
      </c>
      <c r="W84" s="575">
        <v>0</v>
      </c>
      <c r="X84" s="575">
        <v>0</v>
      </c>
      <c r="Y84" s="575">
        <v>0</v>
      </c>
      <c r="Z84" s="576">
        <v>0</v>
      </c>
    </row>
    <row r="85" spans="2:26" s="66" customFormat="1" ht="12">
      <c r="B85" s="570" t="s">
        <v>14106</v>
      </c>
      <c r="C85" s="571" t="s">
        <v>14107</v>
      </c>
      <c r="D85" s="572">
        <f t="shared" si="3"/>
        <v>0.15</v>
      </c>
      <c r="F85" s="573" t="s">
        <v>14028</v>
      </c>
      <c r="G85" s="574" t="s">
        <v>14027</v>
      </c>
      <c r="H85" s="575">
        <v>36</v>
      </c>
      <c r="I85" s="575">
        <v>35</v>
      </c>
      <c r="J85" s="575">
        <v>34</v>
      </c>
      <c r="K85" s="575">
        <v>31</v>
      </c>
      <c r="L85" s="575">
        <v>29</v>
      </c>
      <c r="M85" s="575">
        <v>27</v>
      </c>
      <c r="N85" s="575">
        <v>26</v>
      </c>
      <c r="O85" s="575">
        <v>25</v>
      </c>
      <c r="P85" s="575">
        <v>24</v>
      </c>
      <c r="Q85" s="575">
        <v>25</v>
      </c>
      <c r="R85" s="575">
        <v>25</v>
      </c>
      <c r="S85" s="575">
        <v>26.5</v>
      </c>
      <c r="T85" s="575">
        <v>25</v>
      </c>
      <c r="U85" s="575">
        <v>25</v>
      </c>
      <c r="V85" s="575">
        <v>24</v>
      </c>
      <c r="W85" s="575">
        <v>23</v>
      </c>
      <c r="X85" s="575">
        <v>23</v>
      </c>
      <c r="Y85" s="575">
        <v>23</v>
      </c>
      <c r="Z85" s="576">
        <v>23</v>
      </c>
    </row>
    <row r="86" spans="2:26" s="66" customFormat="1" ht="12">
      <c r="B86" s="570" t="s">
        <v>14108</v>
      </c>
      <c r="C86" s="571" t="s">
        <v>14109</v>
      </c>
      <c r="D86" s="572">
        <f t="shared" si="3"/>
        <v>0.15</v>
      </c>
      <c r="F86" s="573" t="s">
        <v>13926</v>
      </c>
      <c r="G86" s="574" t="s">
        <v>13925</v>
      </c>
      <c r="H86" s="575">
        <v>38.25</v>
      </c>
      <c r="I86" s="575">
        <v>37.25</v>
      </c>
      <c r="J86" s="575">
        <v>37.25</v>
      </c>
      <c r="K86" s="575">
        <v>37.25</v>
      </c>
      <c r="L86" s="575">
        <v>37.25</v>
      </c>
      <c r="M86" s="575">
        <v>31.4</v>
      </c>
      <c r="N86" s="575">
        <v>31.4</v>
      </c>
      <c r="O86" s="575">
        <v>31.4</v>
      </c>
      <c r="P86" s="575">
        <v>31.4</v>
      </c>
      <c r="Q86" s="575">
        <v>31.4</v>
      </c>
      <c r="R86" s="575">
        <v>31.4</v>
      </c>
      <c r="S86" s="575">
        <v>31.4</v>
      </c>
      <c r="T86" s="575">
        <v>31.4</v>
      </c>
      <c r="U86" s="575">
        <v>31.4</v>
      </c>
      <c r="V86" s="575">
        <v>24</v>
      </c>
      <c r="W86" s="575">
        <v>24</v>
      </c>
      <c r="X86" s="575">
        <v>24</v>
      </c>
      <c r="Y86" s="575">
        <v>24</v>
      </c>
      <c r="Z86" s="576">
        <v>24</v>
      </c>
    </row>
    <row r="87" spans="2:26" s="66" customFormat="1" ht="12">
      <c r="B87" s="570" t="s">
        <v>14110</v>
      </c>
      <c r="C87" s="571" t="s">
        <v>14111</v>
      </c>
      <c r="D87" s="572">
        <f t="shared" si="3"/>
        <v>0.25</v>
      </c>
      <c r="F87" s="573" t="s">
        <v>11685</v>
      </c>
      <c r="G87" s="574" t="s">
        <v>14112</v>
      </c>
      <c r="H87" s="575"/>
      <c r="I87" s="575"/>
      <c r="J87" s="575"/>
      <c r="K87" s="575"/>
      <c r="L87" s="575"/>
      <c r="M87" s="575"/>
      <c r="N87" s="575"/>
      <c r="O87" s="575"/>
      <c r="P87" s="575"/>
      <c r="Q87" s="575"/>
      <c r="R87" s="575"/>
      <c r="S87" s="575"/>
      <c r="T87" s="575"/>
      <c r="U87" s="575"/>
      <c r="V87" s="575">
        <v>25</v>
      </c>
      <c r="W87" s="575">
        <v>25</v>
      </c>
      <c r="X87" s="575">
        <v>25</v>
      </c>
      <c r="Y87" s="575">
        <v>25</v>
      </c>
      <c r="Z87" s="576">
        <v>25</v>
      </c>
    </row>
    <row r="88" spans="2:26" s="66" customFormat="1" ht="12">
      <c r="B88" s="570" t="s">
        <v>14113</v>
      </c>
      <c r="C88" s="571" t="s">
        <v>14114</v>
      </c>
      <c r="D88" s="572">
        <f t="shared" si="3"/>
        <v>0.2</v>
      </c>
      <c r="F88" s="573" t="s">
        <v>14115</v>
      </c>
      <c r="G88" s="574" t="s">
        <v>14116</v>
      </c>
      <c r="H88" s="575">
        <v>33.33</v>
      </c>
      <c r="I88" s="575">
        <v>33.33</v>
      </c>
      <c r="J88" s="575">
        <v>33.33</v>
      </c>
      <c r="K88" s="575">
        <v>33.33</v>
      </c>
      <c r="L88" s="575">
        <v>33.33</v>
      </c>
      <c r="M88" s="575">
        <v>33.33</v>
      </c>
      <c r="N88" s="575">
        <v>33.33</v>
      </c>
      <c r="O88" s="575">
        <v>33.33</v>
      </c>
      <c r="P88" s="575">
        <v>33.33</v>
      </c>
      <c r="Q88" s="575">
        <v>33.33</v>
      </c>
      <c r="R88" s="575">
        <v>25</v>
      </c>
      <c r="S88" s="575">
        <v>25</v>
      </c>
      <c r="T88" s="575">
        <v>25</v>
      </c>
      <c r="U88" s="575">
        <v>25</v>
      </c>
      <c r="V88" s="575">
        <v>25</v>
      </c>
      <c r="W88" s="575">
        <v>25</v>
      </c>
      <c r="X88" s="575">
        <v>25</v>
      </c>
      <c r="Y88" s="575">
        <v>25</v>
      </c>
      <c r="Z88" s="576">
        <v>25</v>
      </c>
    </row>
    <row r="89" spans="2:26" s="66" customFormat="1" ht="12">
      <c r="B89" s="570" t="s">
        <v>13950</v>
      </c>
      <c r="C89" s="571" t="s">
        <v>13949</v>
      </c>
      <c r="D89" s="572">
        <f t="shared" si="3"/>
        <v>0</v>
      </c>
      <c r="F89" s="573" t="s">
        <v>13910</v>
      </c>
      <c r="G89" s="574" t="s">
        <v>13909</v>
      </c>
      <c r="H89" s="575">
        <v>42</v>
      </c>
      <c r="I89" s="575">
        <v>42</v>
      </c>
      <c r="J89" s="575">
        <v>40.69</v>
      </c>
      <c r="K89" s="575">
        <v>40.69</v>
      </c>
      <c r="L89" s="575">
        <v>40.69</v>
      </c>
      <c r="M89" s="575">
        <v>40.69</v>
      </c>
      <c r="N89" s="575">
        <v>40.69</v>
      </c>
      <c r="O89" s="575">
        <v>40.69</v>
      </c>
      <c r="P89" s="575">
        <v>40.69</v>
      </c>
      <c r="Q89" s="575">
        <v>38.01</v>
      </c>
      <c r="R89" s="575">
        <v>38.01</v>
      </c>
      <c r="S89" s="575">
        <v>35.64</v>
      </c>
      <c r="T89" s="575">
        <v>33.86</v>
      </c>
      <c r="U89" s="575">
        <v>30.86</v>
      </c>
      <c r="V89" s="575">
        <v>30.86</v>
      </c>
      <c r="W89" s="575">
        <v>30.86</v>
      </c>
      <c r="X89" s="575">
        <v>30.62</v>
      </c>
      <c r="Y89" s="575">
        <v>30.62</v>
      </c>
      <c r="Z89" s="576">
        <v>30.62</v>
      </c>
    </row>
    <row r="90" spans="2:26" s="66" customFormat="1" ht="12">
      <c r="B90" s="570" t="s">
        <v>14117</v>
      </c>
      <c r="C90" s="571" t="s">
        <v>14118</v>
      </c>
      <c r="D90" s="572">
        <f t="shared" si="3"/>
        <v>0.2</v>
      </c>
      <c r="F90" s="573" t="s">
        <v>11685</v>
      </c>
      <c r="G90" s="574" t="s">
        <v>14119</v>
      </c>
      <c r="H90" s="575">
        <v>0</v>
      </c>
      <c r="I90" s="575">
        <v>0</v>
      </c>
      <c r="J90" s="575">
        <v>0</v>
      </c>
      <c r="K90" s="575">
        <v>0</v>
      </c>
      <c r="L90" s="575">
        <v>0</v>
      </c>
      <c r="M90" s="575">
        <v>0</v>
      </c>
      <c r="N90" s="575">
        <v>0</v>
      </c>
      <c r="O90" s="575">
        <v>0</v>
      </c>
      <c r="P90" s="575">
        <v>0</v>
      </c>
      <c r="Q90" s="575">
        <v>0</v>
      </c>
      <c r="R90" s="575">
        <v>0</v>
      </c>
      <c r="S90" s="575">
        <v>0</v>
      </c>
      <c r="T90" s="575">
        <v>20</v>
      </c>
      <c r="U90" s="575">
        <v>20</v>
      </c>
      <c r="V90" s="575">
        <v>20</v>
      </c>
      <c r="W90" s="575">
        <v>20</v>
      </c>
      <c r="X90" s="575">
        <v>0</v>
      </c>
      <c r="Y90" s="575">
        <v>0</v>
      </c>
      <c r="Z90" s="576">
        <v>0</v>
      </c>
    </row>
    <row r="91" spans="2:26" s="66" customFormat="1" ht="12">
      <c r="B91" s="570" t="s">
        <v>13976</v>
      </c>
      <c r="C91" s="571" t="s">
        <v>13975</v>
      </c>
      <c r="D91" s="572">
        <f t="shared" si="3"/>
        <v>0.25</v>
      </c>
      <c r="F91" s="573" t="s">
        <v>14114</v>
      </c>
      <c r="G91" s="574" t="s">
        <v>14113</v>
      </c>
      <c r="H91" s="575">
        <v>25</v>
      </c>
      <c r="I91" s="575">
        <v>25</v>
      </c>
      <c r="J91" s="575">
        <v>25</v>
      </c>
      <c r="K91" s="575">
        <v>25</v>
      </c>
      <c r="L91" s="575">
        <v>25</v>
      </c>
      <c r="M91" s="575">
        <v>25</v>
      </c>
      <c r="N91" s="575">
        <v>25</v>
      </c>
      <c r="O91" s="575">
        <v>14</v>
      </c>
      <c r="P91" s="575">
        <v>14</v>
      </c>
      <c r="Q91" s="575">
        <v>14</v>
      </c>
      <c r="R91" s="575">
        <v>14</v>
      </c>
      <c r="S91" s="575">
        <v>14</v>
      </c>
      <c r="T91" s="575">
        <v>20</v>
      </c>
      <c r="U91" s="575">
        <v>20</v>
      </c>
      <c r="V91" s="575">
        <v>20</v>
      </c>
      <c r="W91" s="575">
        <v>20</v>
      </c>
      <c r="X91" s="575">
        <v>20</v>
      </c>
      <c r="Y91" s="575">
        <v>20</v>
      </c>
      <c r="Z91" s="576">
        <v>20</v>
      </c>
    </row>
    <row r="92" spans="2:26" s="66" customFormat="1" ht="12">
      <c r="B92" s="570" t="s">
        <v>14120</v>
      </c>
      <c r="C92" s="571" t="s">
        <v>14121</v>
      </c>
      <c r="D92" s="572">
        <f t="shared" si="3"/>
        <v>0.3</v>
      </c>
      <c r="F92" s="573" t="s">
        <v>14050</v>
      </c>
      <c r="G92" s="574" t="s">
        <v>14049</v>
      </c>
      <c r="H92" s="575">
        <v>30</v>
      </c>
      <c r="I92" s="575">
        <v>30</v>
      </c>
      <c r="J92" s="575">
        <v>30</v>
      </c>
      <c r="K92" s="575">
        <v>30</v>
      </c>
      <c r="L92" s="575">
        <v>30</v>
      </c>
      <c r="M92" s="575">
        <v>30</v>
      </c>
      <c r="N92" s="575">
        <v>20</v>
      </c>
      <c r="O92" s="575">
        <v>20</v>
      </c>
      <c r="P92" s="575">
        <v>20</v>
      </c>
      <c r="Q92" s="575">
        <v>20</v>
      </c>
      <c r="R92" s="575">
        <v>20</v>
      </c>
      <c r="S92" s="575">
        <v>20</v>
      </c>
      <c r="T92" s="575">
        <v>20</v>
      </c>
      <c r="U92" s="575">
        <v>20</v>
      </c>
      <c r="V92" s="575">
        <v>20</v>
      </c>
      <c r="W92" s="575">
        <v>20</v>
      </c>
      <c r="X92" s="575">
        <v>20</v>
      </c>
      <c r="Y92" s="575">
        <v>20</v>
      </c>
      <c r="Z92" s="576">
        <v>20</v>
      </c>
    </row>
    <row r="93" spans="2:26" s="66" customFormat="1" ht="12">
      <c r="B93" s="570" t="s">
        <v>14122</v>
      </c>
      <c r="C93" s="571" t="s">
        <v>14123</v>
      </c>
      <c r="D93" s="572">
        <f t="shared" si="3"/>
        <v>0.3</v>
      </c>
      <c r="F93" s="573" t="s">
        <v>11685</v>
      </c>
      <c r="G93" s="574" t="s">
        <v>14124</v>
      </c>
      <c r="H93" s="575"/>
      <c r="I93" s="575"/>
      <c r="J93" s="575"/>
      <c r="K93" s="575"/>
      <c r="L93" s="575"/>
      <c r="M93" s="575"/>
      <c r="N93" s="575"/>
      <c r="O93" s="575"/>
      <c r="P93" s="575"/>
      <c r="Q93" s="575">
        <v>30</v>
      </c>
      <c r="R93" s="575">
        <v>30</v>
      </c>
      <c r="S93" s="575">
        <v>30</v>
      </c>
      <c r="T93" s="575">
        <v>30</v>
      </c>
      <c r="U93" s="575">
        <v>30</v>
      </c>
      <c r="V93" s="575">
        <v>30</v>
      </c>
      <c r="W93" s="575">
        <v>30</v>
      </c>
      <c r="X93" s="575">
        <v>30</v>
      </c>
      <c r="Y93" s="575">
        <v>30</v>
      </c>
      <c r="Z93" s="576">
        <v>30</v>
      </c>
    </row>
    <row r="94" spans="2:26" s="66" customFormat="1" ht="12">
      <c r="B94" s="570" t="s">
        <v>14054</v>
      </c>
      <c r="C94" s="571" t="s">
        <v>14053</v>
      </c>
      <c r="D94" s="572">
        <f t="shared" si="3"/>
        <v>0.3</v>
      </c>
      <c r="F94" s="573" t="s">
        <v>11709</v>
      </c>
      <c r="G94" s="574" t="s">
        <v>13948</v>
      </c>
      <c r="H94" s="575">
        <v>29.7</v>
      </c>
      <c r="I94" s="575">
        <v>29.7</v>
      </c>
      <c r="J94" s="575">
        <v>27.5</v>
      </c>
      <c r="K94" s="575">
        <v>27.5</v>
      </c>
      <c r="L94" s="575">
        <v>27.5</v>
      </c>
      <c r="M94" s="575">
        <v>27.5</v>
      </c>
      <c r="N94" s="575">
        <v>24.2</v>
      </c>
      <c r="O94" s="575">
        <v>24.2</v>
      </c>
      <c r="P94" s="575">
        <v>22</v>
      </c>
      <c r="Q94" s="575">
        <v>24.2</v>
      </c>
      <c r="R94" s="575">
        <v>24.2</v>
      </c>
      <c r="S94" s="575">
        <v>24.2</v>
      </c>
      <c r="T94" s="575">
        <v>24.2</v>
      </c>
      <c r="U94" s="575">
        <v>24.2</v>
      </c>
      <c r="V94" s="575">
        <v>22</v>
      </c>
      <c r="W94" s="575">
        <v>25</v>
      </c>
      <c r="X94" s="575">
        <v>25</v>
      </c>
      <c r="Y94" s="575">
        <v>25</v>
      </c>
      <c r="Z94" s="576">
        <v>25</v>
      </c>
    </row>
    <row r="95" spans="2:26" s="66" customFormat="1" ht="12">
      <c r="B95" s="570" t="s">
        <v>14030</v>
      </c>
      <c r="C95" s="571" t="s">
        <v>14029</v>
      </c>
      <c r="D95" s="572">
        <f t="shared" si="3"/>
        <v>0.125</v>
      </c>
      <c r="F95" s="573" t="s">
        <v>14046</v>
      </c>
      <c r="G95" s="574" t="s">
        <v>14045</v>
      </c>
      <c r="H95" s="575">
        <v>55</v>
      </c>
      <c r="I95" s="575">
        <v>55</v>
      </c>
      <c r="J95" s="575">
        <v>55</v>
      </c>
      <c r="K95" s="575">
        <v>55</v>
      </c>
      <c r="L95" s="575">
        <v>55</v>
      </c>
      <c r="M95" s="575">
        <v>55</v>
      </c>
      <c r="N95" s="575">
        <v>15</v>
      </c>
      <c r="O95" s="575">
        <v>15</v>
      </c>
      <c r="P95" s="575">
        <v>15</v>
      </c>
      <c r="Q95" s="575">
        <v>15</v>
      </c>
      <c r="R95" s="575">
        <v>15</v>
      </c>
      <c r="S95" s="575">
        <v>15</v>
      </c>
      <c r="T95" s="575">
        <v>15</v>
      </c>
      <c r="U95" s="575">
        <v>15</v>
      </c>
      <c r="V95" s="575">
        <v>15</v>
      </c>
      <c r="W95" s="575">
        <v>15</v>
      </c>
      <c r="X95" s="575">
        <v>15</v>
      </c>
      <c r="Y95" s="575">
        <v>15</v>
      </c>
      <c r="Z95" s="576">
        <v>15</v>
      </c>
    </row>
    <row r="96" spans="2:26" s="66" customFormat="1" ht="12">
      <c r="B96" s="570" t="s">
        <v>14125</v>
      </c>
      <c r="C96" s="571" t="s">
        <v>14126</v>
      </c>
      <c r="D96" s="572">
        <f t="shared" si="3"/>
        <v>0.1</v>
      </c>
      <c r="F96" s="573" t="s">
        <v>11685</v>
      </c>
      <c r="G96" s="574" t="s">
        <v>14127</v>
      </c>
      <c r="H96" s="575"/>
      <c r="I96" s="575"/>
      <c r="J96" s="575"/>
      <c r="K96" s="575"/>
      <c r="L96" s="575"/>
      <c r="M96" s="575"/>
      <c r="N96" s="575"/>
      <c r="O96" s="575"/>
      <c r="P96" s="575"/>
      <c r="Q96" s="575"/>
      <c r="R96" s="575"/>
      <c r="S96" s="575"/>
      <c r="T96" s="575"/>
      <c r="U96" s="575"/>
      <c r="V96" s="575">
        <v>10</v>
      </c>
      <c r="W96" s="575">
        <v>10</v>
      </c>
      <c r="X96" s="575">
        <v>10</v>
      </c>
      <c r="Y96" s="575">
        <v>10</v>
      </c>
      <c r="Z96" s="576">
        <v>10</v>
      </c>
    </row>
    <row r="97" spans="2:26" s="66" customFormat="1" ht="12">
      <c r="B97" s="570" t="s">
        <v>14058</v>
      </c>
      <c r="C97" s="571" t="s">
        <v>14057</v>
      </c>
      <c r="D97" s="572">
        <f t="shared" si="3"/>
        <v>0.2</v>
      </c>
      <c r="F97" s="573" t="s">
        <v>14118</v>
      </c>
      <c r="G97" s="574" t="s">
        <v>14117</v>
      </c>
      <c r="H97" s="575">
        <v>19</v>
      </c>
      <c r="I97" s="575">
        <v>15</v>
      </c>
      <c r="J97" s="575">
        <v>15</v>
      </c>
      <c r="K97" s="575">
        <v>15</v>
      </c>
      <c r="L97" s="575">
        <v>15</v>
      </c>
      <c r="M97" s="575">
        <v>15</v>
      </c>
      <c r="N97" s="575">
        <v>15</v>
      </c>
      <c r="O97" s="575">
        <v>15</v>
      </c>
      <c r="P97" s="575">
        <v>15</v>
      </c>
      <c r="Q97" s="575">
        <v>15</v>
      </c>
      <c r="R97" s="575">
        <v>15</v>
      </c>
      <c r="S97" s="575">
        <v>15</v>
      </c>
      <c r="T97" s="575">
        <v>15</v>
      </c>
      <c r="U97" s="575">
        <v>15</v>
      </c>
      <c r="V97" s="575">
        <v>15</v>
      </c>
      <c r="W97" s="575">
        <v>20</v>
      </c>
      <c r="X97" s="575">
        <v>20</v>
      </c>
      <c r="Y97" s="575">
        <v>20</v>
      </c>
      <c r="Z97" s="576">
        <v>20</v>
      </c>
    </row>
    <row r="98" spans="2:26" s="66" customFormat="1" ht="12">
      <c r="B98" s="570" t="s">
        <v>14128</v>
      </c>
      <c r="C98" s="571" t="s">
        <v>14129</v>
      </c>
      <c r="D98" s="572">
        <f t="shared" si="3"/>
        <v>0.35</v>
      </c>
      <c r="F98" s="573" t="s">
        <v>11685</v>
      </c>
      <c r="G98" s="574" t="s">
        <v>14130</v>
      </c>
      <c r="H98" s="575"/>
      <c r="I98" s="575"/>
      <c r="J98" s="575"/>
      <c r="K98" s="575"/>
      <c r="L98" s="575"/>
      <c r="M98" s="575"/>
      <c r="N98" s="575"/>
      <c r="O98" s="575"/>
      <c r="P98" s="575"/>
      <c r="Q98" s="575"/>
      <c r="R98" s="575">
        <v>15</v>
      </c>
      <c r="S98" s="575">
        <v>15</v>
      </c>
      <c r="T98" s="575">
        <v>15</v>
      </c>
      <c r="U98" s="575">
        <v>15</v>
      </c>
      <c r="V98" s="575">
        <v>15</v>
      </c>
      <c r="W98" s="575">
        <v>15</v>
      </c>
      <c r="X98" s="575">
        <v>17</v>
      </c>
      <c r="Y98" s="575">
        <v>17</v>
      </c>
      <c r="Z98" s="576">
        <v>17</v>
      </c>
    </row>
    <row r="99" spans="2:26" s="66" customFormat="1" ht="12">
      <c r="B99" s="570" t="s">
        <v>14090</v>
      </c>
      <c r="C99" s="571" t="s">
        <v>14089</v>
      </c>
      <c r="D99" s="572">
        <f t="shared" si="3"/>
        <v>0.25</v>
      </c>
      <c r="F99" s="573" t="s">
        <v>14078</v>
      </c>
      <c r="G99" s="574" t="s">
        <v>14077</v>
      </c>
      <c r="H99" s="575">
        <v>30.38</v>
      </c>
      <c r="I99" s="575">
        <v>30.38</v>
      </c>
      <c r="J99" s="575">
        <v>30.38</v>
      </c>
      <c r="K99" s="575">
        <v>30.38</v>
      </c>
      <c r="L99" s="575">
        <v>40</v>
      </c>
      <c r="M99" s="575">
        <v>40</v>
      </c>
      <c r="N99" s="575">
        <v>40</v>
      </c>
      <c r="O99" s="575">
        <v>40</v>
      </c>
      <c r="P99" s="575">
        <v>20</v>
      </c>
      <c r="Q99" s="575">
        <v>20</v>
      </c>
      <c r="R99" s="575">
        <v>20</v>
      </c>
      <c r="S99" s="575">
        <v>20</v>
      </c>
      <c r="T99" s="575">
        <v>20</v>
      </c>
      <c r="U99" s="575">
        <v>20</v>
      </c>
      <c r="V99" s="575">
        <v>20</v>
      </c>
      <c r="W99" s="575">
        <v>20</v>
      </c>
      <c r="X99" s="575">
        <v>20</v>
      </c>
      <c r="Y99" s="575">
        <v>20</v>
      </c>
      <c r="Z99" s="576">
        <v>20</v>
      </c>
    </row>
    <row r="100" spans="2:26" s="66" customFormat="1" ht="12">
      <c r="B100" s="570" t="s">
        <v>13981</v>
      </c>
      <c r="C100" s="571" t="s">
        <v>13980</v>
      </c>
      <c r="D100" s="572">
        <f t="shared" si="3"/>
        <v>0.1</v>
      </c>
      <c r="F100" s="573" t="s">
        <v>11685</v>
      </c>
      <c r="G100" s="574" t="s">
        <v>14131</v>
      </c>
      <c r="H100" s="575"/>
      <c r="I100" s="575"/>
      <c r="J100" s="575"/>
      <c r="K100" s="575"/>
      <c r="L100" s="575"/>
      <c r="M100" s="575"/>
      <c r="N100" s="575"/>
      <c r="O100" s="575"/>
      <c r="P100" s="575">
        <v>12.5</v>
      </c>
      <c r="Q100" s="575">
        <v>12.5</v>
      </c>
      <c r="R100" s="575">
        <v>12.5</v>
      </c>
      <c r="S100" s="575">
        <v>12.5</v>
      </c>
      <c r="T100" s="575">
        <v>12.5</v>
      </c>
      <c r="U100" s="575">
        <v>12.5</v>
      </c>
      <c r="V100" s="575">
        <v>12.5</v>
      </c>
      <c r="W100" s="575">
        <v>12.5</v>
      </c>
      <c r="X100" s="575">
        <v>12.5</v>
      </c>
      <c r="Y100" s="575">
        <v>12.5</v>
      </c>
      <c r="Z100" s="576">
        <v>12.5</v>
      </c>
    </row>
    <row r="101" spans="2:26" s="66" customFormat="1" ht="12">
      <c r="B101" s="570" t="s">
        <v>13985</v>
      </c>
      <c r="C101" s="571" t="s">
        <v>13984</v>
      </c>
      <c r="D101" s="572">
        <f t="shared" si="3"/>
        <v>0.22</v>
      </c>
      <c r="F101" s="573" t="s">
        <v>14109</v>
      </c>
      <c r="G101" s="574" t="s">
        <v>14108</v>
      </c>
      <c r="H101" s="575">
        <v>15</v>
      </c>
      <c r="I101" s="575">
        <v>15</v>
      </c>
      <c r="J101" s="575">
        <v>15</v>
      </c>
      <c r="K101" s="575">
        <v>15</v>
      </c>
      <c r="L101" s="575">
        <v>15</v>
      </c>
      <c r="M101" s="575">
        <v>15</v>
      </c>
      <c r="N101" s="575">
        <v>20</v>
      </c>
      <c r="O101" s="575">
        <v>15</v>
      </c>
      <c r="P101" s="575">
        <v>15</v>
      </c>
      <c r="Q101" s="575">
        <v>15</v>
      </c>
      <c r="R101" s="575">
        <v>15</v>
      </c>
      <c r="S101" s="575">
        <v>15</v>
      </c>
      <c r="T101" s="575">
        <v>15</v>
      </c>
      <c r="U101" s="575">
        <v>15</v>
      </c>
      <c r="V101" s="575">
        <v>15</v>
      </c>
      <c r="W101" s="575">
        <v>15</v>
      </c>
      <c r="X101" s="575">
        <v>15</v>
      </c>
      <c r="Y101" s="575">
        <v>15</v>
      </c>
      <c r="Z101" s="576">
        <v>15</v>
      </c>
    </row>
    <row r="102" spans="2:26" s="66" customFormat="1" ht="12">
      <c r="B102" s="570" t="s">
        <v>14075</v>
      </c>
      <c r="C102" s="571" t="s">
        <v>14074</v>
      </c>
      <c r="D102" s="572">
        <f t="shared" si="3"/>
        <v>0.15</v>
      </c>
      <c r="F102" s="573" t="s">
        <v>14092</v>
      </c>
      <c r="G102" s="574" t="s">
        <v>14091</v>
      </c>
      <c r="H102" s="575">
        <v>30.38</v>
      </c>
      <c r="I102" s="575">
        <v>30.38</v>
      </c>
      <c r="J102" s="575">
        <v>30.38</v>
      </c>
      <c r="K102" s="575">
        <v>29.63</v>
      </c>
      <c r="L102" s="575">
        <v>29.63</v>
      </c>
      <c r="M102" s="575">
        <v>29.63</v>
      </c>
      <c r="N102" s="575">
        <v>28.59</v>
      </c>
      <c r="O102" s="575">
        <v>28.59</v>
      </c>
      <c r="P102" s="575">
        <v>28.8</v>
      </c>
      <c r="Q102" s="575">
        <v>28.8</v>
      </c>
      <c r="R102" s="575">
        <v>29.22</v>
      </c>
      <c r="S102" s="575">
        <v>29.22</v>
      </c>
      <c r="T102" s="575">
        <v>29.22</v>
      </c>
      <c r="U102" s="575">
        <v>29.22</v>
      </c>
      <c r="V102" s="575">
        <v>27.08</v>
      </c>
      <c r="W102" s="575">
        <v>26.01</v>
      </c>
      <c r="X102" s="575">
        <v>26.01</v>
      </c>
      <c r="Y102" s="575">
        <v>24.94</v>
      </c>
      <c r="Z102" s="576">
        <v>24.94</v>
      </c>
    </row>
    <row r="103" spans="2:26" s="66" customFormat="1" ht="12">
      <c r="B103" s="570" t="s">
        <v>14116</v>
      </c>
      <c r="C103" s="571" t="s">
        <v>14115</v>
      </c>
      <c r="D103" s="572">
        <f t="shared" si="3"/>
        <v>0.25</v>
      </c>
      <c r="F103" s="573" t="s">
        <v>11685</v>
      </c>
      <c r="G103" s="574" t="s">
        <v>14132</v>
      </c>
      <c r="H103" s="575">
        <v>15</v>
      </c>
      <c r="I103" s="575">
        <v>12</v>
      </c>
      <c r="J103" s="575">
        <v>12</v>
      </c>
      <c r="K103" s="575">
        <v>12</v>
      </c>
      <c r="L103" s="575">
        <v>12</v>
      </c>
      <c r="M103" s="575">
        <v>12</v>
      </c>
      <c r="N103" s="575">
        <v>12</v>
      </c>
      <c r="O103" s="575">
        <v>12</v>
      </c>
      <c r="P103" s="575">
        <v>12</v>
      </c>
      <c r="Q103" s="575">
        <v>12</v>
      </c>
      <c r="R103" s="575">
        <v>12</v>
      </c>
      <c r="S103" s="575">
        <v>12</v>
      </c>
      <c r="T103" s="575">
        <v>12</v>
      </c>
      <c r="U103" s="575">
        <v>12</v>
      </c>
      <c r="V103" s="575">
        <v>12</v>
      </c>
      <c r="W103" s="575">
        <v>12</v>
      </c>
      <c r="X103" s="575">
        <v>12</v>
      </c>
      <c r="Y103" s="575">
        <v>12</v>
      </c>
      <c r="Z103" s="576">
        <v>12</v>
      </c>
    </row>
    <row r="104" spans="2:26" s="66" customFormat="1" ht="12">
      <c r="B104" s="570" t="s">
        <v>14133</v>
      </c>
      <c r="C104" s="571" t="s">
        <v>14134</v>
      </c>
      <c r="D104" s="572">
        <f t="shared" si="3"/>
        <v>0.3</v>
      </c>
      <c r="F104" s="573" t="s">
        <v>11685</v>
      </c>
      <c r="G104" s="574" t="s">
        <v>14135</v>
      </c>
      <c r="H104" s="575">
        <v>15</v>
      </c>
      <c r="I104" s="575">
        <v>15</v>
      </c>
      <c r="J104" s="575">
        <v>15</v>
      </c>
      <c r="K104" s="575">
        <v>15</v>
      </c>
      <c r="L104" s="575">
        <v>12</v>
      </c>
      <c r="M104" s="575">
        <v>10</v>
      </c>
      <c r="N104" s="575">
        <v>10</v>
      </c>
      <c r="O104" s="575">
        <v>10</v>
      </c>
      <c r="P104" s="575">
        <v>10</v>
      </c>
      <c r="Q104" s="575">
        <v>10</v>
      </c>
      <c r="R104" s="575">
        <v>10</v>
      </c>
      <c r="S104" s="575">
        <v>10</v>
      </c>
      <c r="T104" s="575">
        <v>10</v>
      </c>
      <c r="U104" s="575">
        <v>10</v>
      </c>
      <c r="V104" s="575">
        <v>10</v>
      </c>
      <c r="W104" s="575">
        <v>10</v>
      </c>
      <c r="X104" s="575">
        <v>10</v>
      </c>
      <c r="Y104" s="575">
        <v>10</v>
      </c>
      <c r="Z104" s="576">
        <v>10</v>
      </c>
    </row>
    <row r="105" spans="2:26" s="66" customFormat="1" ht="12">
      <c r="B105" s="570" t="s">
        <v>14136</v>
      </c>
      <c r="C105" s="571" t="s">
        <v>14137</v>
      </c>
      <c r="D105" s="572">
        <f t="shared" si="3"/>
        <v>0.32</v>
      </c>
      <c r="F105" s="573" t="s">
        <v>11685</v>
      </c>
      <c r="G105" s="574" t="s">
        <v>14138</v>
      </c>
      <c r="H105" s="575"/>
      <c r="I105" s="575"/>
      <c r="J105" s="575"/>
      <c r="K105" s="575"/>
      <c r="L105" s="575"/>
      <c r="M105" s="575"/>
      <c r="N105" s="575"/>
      <c r="O105" s="575"/>
      <c r="P105" s="575"/>
      <c r="Q105" s="575"/>
      <c r="R105" s="575"/>
      <c r="S105" s="575"/>
      <c r="T105" s="575"/>
      <c r="U105" s="575"/>
      <c r="V105" s="575">
        <v>20</v>
      </c>
      <c r="W105" s="575">
        <v>20</v>
      </c>
      <c r="X105" s="575">
        <v>20</v>
      </c>
      <c r="Y105" s="575">
        <v>20</v>
      </c>
      <c r="Z105" s="576">
        <v>20</v>
      </c>
    </row>
    <row r="106" spans="2:26" s="66" customFormat="1" ht="12">
      <c r="B106" s="570" t="s">
        <v>14000</v>
      </c>
      <c r="C106" s="571" t="s">
        <v>13999</v>
      </c>
      <c r="D106" s="572">
        <f t="shared" si="3"/>
        <v>0.2</v>
      </c>
      <c r="F106" s="573" t="s">
        <v>14139</v>
      </c>
      <c r="G106" s="574" t="s">
        <v>14140</v>
      </c>
      <c r="H106" s="575"/>
      <c r="I106" s="575"/>
      <c r="J106" s="575"/>
      <c r="K106" s="575"/>
      <c r="L106" s="575"/>
      <c r="M106" s="575"/>
      <c r="N106" s="575"/>
      <c r="O106" s="575"/>
      <c r="P106" s="575"/>
      <c r="Q106" s="575">
        <v>30</v>
      </c>
      <c r="R106" s="575">
        <v>30</v>
      </c>
      <c r="S106" s="575">
        <v>30</v>
      </c>
      <c r="T106" s="575">
        <v>30</v>
      </c>
      <c r="U106" s="575">
        <v>30</v>
      </c>
      <c r="V106" s="575">
        <v>30</v>
      </c>
      <c r="W106" s="575">
        <v>30</v>
      </c>
      <c r="X106" s="575">
        <v>30</v>
      </c>
      <c r="Y106" s="575">
        <v>30</v>
      </c>
      <c r="Z106" s="576">
        <v>30</v>
      </c>
    </row>
    <row r="107" spans="2:26" s="66" customFormat="1" ht="12">
      <c r="B107" s="570" t="s">
        <v>14099</v>
      </c>
      <c r="C107" s="571" t="s">
        <v>14098</v>
      </c>
      <c r="D107" s="572">
        <f t="shared" ref="D107:D119" si="4">INDEX($H$11:$Z$192,MATCH($C107,$F$11:$F$192,0),MATCH(D$10,$H$10:$Z$10,0))/100</f>
        <v>0.2</v>
      </c>
      <c r="F107" s="573" t="s">
        <v>14007</v>
      </c>
      <c r="G107" s="574" t="s">
        <v>14006</v>
      </c>
      <c r="H107" s="575">
        <v>25</v>
      </c>
      <c r="I107" s="575">
        <v>28</v>
      </c>
      <c r="J107" s="575">
        <v>28</v>
      </c>
      <c r="K107" s="575">
        <v>28</v>
      </c>
      <c r="L107" s="575">
        <v>27</v>
      </c>
      <c r="M107" s="575">
        <v>26</v>
      </c>
      <c r="N107" s="575">
        <v>25</v>
      </c>
      <c r="O107" s="575">
        <v>25</v>
      </c>
      <c r="P107" s="575">
        <v>25</v>
      </c>
      <c r="Q107" s="575">
        <v>25</v>
      </c>
      <c r="R107" s="575">
        <v>25</v>
      </c>
      <c r="S107" s="575">
        <v>25</v>
      </c>
      <c r="T107" s="575">
        <v>24</v>
      </c>
      <c r="U107" s="575">
        <v>24</v>
      </c>
      <c r="V107" s="575">
        <v>24</v>
      </c>
      <c r="W107" s="575">
        <v>24</v>
      </c>
      <c r="X107" s="575">
        <v>24</v>
      </c>
      <c r="Y107" s="575">
        <v>24</v>
      </c>
      <c r="Z107" s="576">
        <v>24</v>
      </c>
    </row>
    <row r="108" spans="2:26" s="66" customFormat="1" ht="12">
      <c r="B108" s="570" t="s">
        <v>14141</v>
      </c>
      <c r="C108" s="571" t="s">
        <v>14142</v>
      </c>
      <c r="D108" s="572">
        <f t="shared" si="4"/>
        <v>0.32</v>
      </c>
      <c r="F108" s="573" t="s">
        <v>14143</v>
      </c>
      <c r="G108" s="574" t="s">
        <v>14144</v>
      </c>
      <c r="H108" s="575">
        <v>35</v>
      </c>
      <c r="I108" s="575">
        <v>35</v>
      </c>
      <c r="J108" s="575">
        <v>35</v>
      </c>
      <c r="K108" s="575">
        <v>35</v>
      </c>
      <c r="L108" s="575">
        <v>35</v>
      </c>
      <c r="M108" s="575">
        <v>35</v>
      </c>
      <c r="N108" s="575">
        <v>35</v>
      </c>
      <c r="O108" s="575">
        <v>35</v>
      </c>
      <c r="P108" s="575">
        <v>35</v>
      </c>
      <c r="Q108" s="575">
        <v>35</v>
      </c>
      <c r="R108" s="575">
        <v>35</v>
      </c>
      <c r="S108" s="575">
        <v>35</v>
      </c>
      <c r="T108" s="575">
        <v>35</v>
      </c>
      <c r="U108" s="575">
        <v>35</v>
      </c>
      <c r="V108" s="575">
        <v>35</v>
      </c>
      <c r="W108" s="575">
        <v>35</v>
      </c>
      <c r="X108" s="575">
        <v>35</v>
      </c>
      <c r="Y108" s="575">
        <v>35</v>
      </c>
      <c r="Z108" s="576">
        <v>35</v>
      </c>
    </row>
    <row r="109" spans="2:26" s="66" customFormat="1" ht="12">
      <c r="B109" s="570" t="s">
        <v>13908</v>
      </c>
      <c r="C109" s="571" t="s">
        <v>13907</v>
      </c>
      <c r="D109" s="572">
        <f t="shared" si="4"/>
        <v>0.15</v>
      </c>
      <c r="F109" s="573" t="s">
        <v>14145</v>
      </c>
      <c r="G109" s="574" t="s">
        <v>14146</v>
      </c>
      <c r="H109" s="575">
        <v>25</v>
      </c>
      <c r="I109" s="575">
        <v>25</v>
      </c>
      <c r="J109" s="575">
        <v>25</v>
      </c>
      <c r="K109" s="575">
        <v>25</v>
      </c>
      <c r="L109" s="575">
        <v>22.5</v>
      </c>
      <c r="M109" s="575">
        <v>15</v>
      </c>
      <c r="N109" s="575">
        <v>15</v>
      </c>
      <c r="O109" s="575">
        <v>15</v>
      </c>
      <c r="P109" s="575">
        <v>15</v>
      </c>
      <c r="Q109" s="575">
        <v>15</v>
      </c>
      <c r="R109" s="575">
        <v>15</v>
      </c>
      <c r="S109" s="575">
        <v>15</v>
      </c>
      <c r="T109" s="575">
        <v>15</v>
      </c>
      <c r="U109" s="575">
        <v>15</v>
      </c>
      <c r="V109" s="575">
        <v>15</v>
      </c>
      <c r="W109" s="575">
        <v>15</v>
      </c>
      <c r="X109" s="575">
        <v>15</v>
      </c>
      <c r="Y109" s="575">
        <v>15</v>
      </c>
      <c r="Z109" s="576">
        <v>15</v>
      </c>
    </row>
    <row r="110" spans="2:26" s="66" customFormat="1" ht="12">
      <c r="B110" s="570" t="s">
        <v>14146</v>
      </c>
      <c r="C110" s="571" t="s">
        <v>14145</v>
      </c>
      <c r="D110" s="572">
        <f t="shared" si="4"/>
        <v>0.15</v>
      </c>
      <c r="F110" s="573" t="s">
        <v>13946</v>
      </c>
      <c r="G110" s="574" t="s">
        <v>13945</v>
      </c>
      <c r="H110" s="575">
        <v>34</v>
      </c>
      <c r="I110" s="575">
        <v>33</v>
      </c>
      <c r="J110" s="575">
        <v>30</v>
      </c>
      <c r="K110" s="575">
        <v>29</v>
      </c>
      <c r="L110" s="575">
        <v>28</v>
      </c>
      <c r="M110" s="575">
        <v>28</v>
      </c>
      <c r="N110" s="575">
        <v>28</v>
      </c>
      <c r="O110" s="575">
        <v>30</v>
      </c>
      <c r="P110" s="575">
        <v>30</v>
      </c>
      <c r="Q110" s="575">
        <v>30</v>
      </c>
      <c r="R110" s="575">
        <v>30</v>
      </c>
      <c r="S110" s="575">
        <v>30</v>
      </c>
      <c r="T110" s="575">
        <v>30</v>
      </c>
      <c r="U110" s="575">
        <v>30</v>
      </c>
      <c r="V110" s="575">
        <v>30</v>
      </c>
      <c r="W110" s="575">
        <v>30</v>
      </c>
      <c r="X110" s="575">
        <v>30</v>
      </c>
      <c r="Y110" s="575">
        <v>30</v>
      </c>
      <c r="Z110" s="576">
        <v>30</v>
      </c>
    </row>
    <row r="111" spans="2:26" s="66" customFormat="1" ht="12">
      <c r="B111" s="570" t="s">
        <v>13932</v>
      </c>
      <c r="C111" s="571" t="s">
        <v>13931</v>
      </c>
      <c r="D111" s="572">
        <f t="shared" si="4"/>
        <v>0.18</v>
      </c>
      <c r="F111" s="573" t="s">
        <v>11685</v>
      </c>
      <c r="G111" s="574" t="s">
        <v>14147</v>
      </c>
      <c r="H111" s="575"/>
      <c r="I111" s="575"/>
      <c r="J111" s="575"/>
      <c r="K111" s="575"/>
      <c r="L111" s="575"/>
      <c r="M111" s="575"/>
      <c r="N111" s="575"/>
      <c r="O111" s="575"/>
      <c r="P111" s="575"/>
      <c r="Q111" s="575"/>
      <c r="R111" s="575"/>
      <c r="S111" s="575"/>
      <c r="T111" s="575">
        <v>12</v>
      </c>
      <c r="U111" s="575">
        <v>12</v>
      </c>
      <c r="V111" s="575">
        <v>12</v>
      </c>
      <c r="W111" s="575">
        <v>12</v>
      </c>
      <c r="X111" s="575">
        <v>12</v>
      </c>
      <c r="Y111" s="575">
        <v>12</v>
      </c>
      <c r="Z111" s="576">
        <v>12</v>
      </c>
    </row>
    <row r="112" spans="2:26" s="66" customFormat="1" ht="12">
      <c r="B112" s="570" t="s">
        <v>14148</v>
      </c>
      <c r="C112" s="571" t="s">
        <v>14149</v>
      </c>
      <c r="D112" s="572">
        <f t="shared" si="4"/>
        <v>0.24</v>
      </c>
      <c r="F112" s="573" t="s">
        <v>11685</v>
      </c>
      <c r="G112" s="574" t="s">
        <v>14150</v>
      </c>
      <c r="H112" s="575"/>
      <c r="I112" s="575"/>
      <c r="J112" s="575"/>
      <c r="K112" s="575"/>
      <c r="L112" s="575"/>
      <c r="M112" s="575"/>
      <c r="N112" s="575"/>
      <c r="O112" s="575"/>
      <c r="P112" s="575"/>
      <c r="Q112" s="575"/>
      <c r="R112" s="575"/>
      <c r="S112" s="575"/>
      <c r="T112" s="575"/>
      <c r="U112" s="575"/>
      <c r="V112" s="575">
        <v>33.33</v>
      </c>
      <c r="W112" s="575">
        <v>33</v>
      </c>
      <c r="X112" s="575">
        <v>33</v>
      </c>
      <c r="Y112" s="575">
        <v>33</v>
      </c>
      <c r="Z112" s="576">
        <v>33</v>
      </c>
    </row>
    <row r="113" spans="2:26" s="66" customFormat="1" ht="12">
      <c r="B113" s="570" t="s">
        <v>14144</v>
      </c>
      <c r="C113" s="571" t="s">
        <v>14143</v>
      </c>
      <c r="D113" s="572">
        <f t="shared" si="4"/>
        <v>0.35</v>
      </c>
      <c r="F113" s="573" t="s">
        <v>11685</v>
      </c>
      <c r="G113" s="574" t="s">
        <v>14151</v>
      </c>
      <c r="H113" s="575"/>
      <c r="I113" s="575"/>
      <c r="J113" s="575"/>
      <c r="K113" s="575"/>
      <c r="L113" s="575"/>
      <c r="M113" s="575"/>
      <c r="N113" s="575"/>
      <c r="O113" s="575"/>
      <c r="P113" s="575"/>
      <c r="Q113" s="575"/>
      <c r="R113" s="575"/>
      <c r="S113" s="575"/>
      <c r="T113" s="575"/>
      <c r="U113" s="575"/>
      <c r="V113" s="575">
        <v>25</v>
      </c>
      <c r="W113" s="575">
        <v>25</v>
      </c>
      <c r="X113" s="575">
        <v>25</v>
      </c>
      <c r="Y113" s="575">
        <v>25</v>
      </c>
      <c r="Z113" s="576">
        <v>25</v>
      </c>
    </row>
    <row r="114" spans="2:26" s="66" customFormat="1" ht="12">
      <c r="B114" s="570" t="s">
        <v>14140</v>
      </c>
      <c r="C114" s="571" t="s">
        <v>14139</v>
      </c>
      <c r="D114" s="572">
        <f t="shared" si="4"/>
        <v>0.3</v>
      </c>
      <c r="F114" s="573" t="s">
        <v>14152</v>
      </c>
      <c r="G114" s="574" t="s">
        <v>14153</v>
      </c>
      <c r="H114" s="575"/>
      <c r="I114" s="575"/>
      <c r="J114" s="575">
        <v>9</v>
      </c>
      <c r="K114" s="575">
        <v>9</v>
      </c>
      <c r="L114" s="575">
        <v>9</v>
      </c>
      <c r="M114" s="575">
        <v>9</v>
      </c>
      <c r="N114" s="575">
        <v>9</v>
      </c>
      <c r="O114" s="575">
        <v>9</v>
      </c>
      <c r="P114" s="575">
        <v>9</v>
      </c>
      <c r="Q114" s="575">
        <v>9</v>
      </c>
      <c r="R114" s="575">
        <v>9</v>
      </c>
      <c r="S114" s="575">
        <v>9</v>
      </c>
      <c r="T114" s="575">
        <v>9</v>
      </c>
      <c r="U114" s="575">
        <v>9</v>
      </c>
      <c r="V114" s="575">
        <v>9</v>
      </c>
      <c r="W114" s="575">
        <v>9</v>
      </c>
      <c r="X114" s="575">
        <v>9</v>
      </c>
      <c r="Y114" s="575">
        <v>9</v>
      </c>
      <c r="Z114" s="576">
        <v>9</v>
      </c>
    </row>
    <row r="115" spans="2:26" s="66" customFormat="1" ht="12">
      <c r="B115" s="570" t="s">
        <v>13958</v>
      </c>
      <c r="C115" s="571" t="s">
        <v>13957</v>
      </c>
      <c r="D115" s="572">
        <f t="shared" si="4"/>
        <v>5.5E-2</v>
      </c>
      <c r="F115" s="573" t="s">
        <v>11685</v>
      </c>
      <c r="G115" s="574" t="s">
        <v>14154</v>
      </c>
      <c r="H115" s="575"/>
      <c r="I115" s="575"/>
      <c r="J115" s="575"/>
      <c r="K115" s="575"/>
      <c r="L115" s="575"/>
      <c r="M115" s="575"/>
      <c r="N115" s="575"/>
      <c r="O115" s="575"/>
      <c r="P115" s="575"/>
      <c r="Q115" s="575"/>
      <c r="R115" s="575">
        <v>30</v>
      </c>
      <c r="S115" s="575">
        <v>30</v>
      </c>
      <c r="T115" s="575">
        <v>31</v>
      </c>
      <c r="U115" s="575">
        <v>31</v>
      </c>
      <c r="V115" s="575">
        <v>31</v>
      </c>
      <c r="W115" s="575">
        <v>31</v>
      </c>
      <c r="X115" s="575">
        <v>31</v>
      </c>
      <c r="Y115" s="575">
        <v>31</v>
      </c>
      <c r="Z115" s="576">
        <v>31</v>
      </c>
    </row>
    <row r="116" spans="2:26" s="66" customFormat="1" ht="12">
      <c r="B116" s="570" t="s">
        <v>14153</v>
      </c>
      <c r="C116" s="571" t="s">
        <v>14152</v>
      </c>
      <c r="D116" s="572">
        <f t="shared" si="4"/>
        <v>0.09</v>
      </c>
      <c r="F116" s="573" t="s">
        <v>14137</v>
      </c>
      <c r="G116" s="574" t="s">
        <v>14136</v>
      </c>
      <c r="H116" s="575">
        <v>32</v>
      </c>
      <c r="I116" s="575">
        <v>32</v>
      </c>
      <c r="J116" s="575">
        <v>32</v>
      </c>
      <c r="K116" s="575">
        <v>32</v>
      </c>
      <c r="L116" s="575">
        <v>32</v>
      </c>
      <c r="M116" s="575">
        <v>32</v>
      </c>
      <c r="N116" s="575">
        <v>32</v>
      </c>
      <c r="O116" s="575">
        <v>32</v>
      </c>
      <c r="P116" s="575">
        <v>32</v>
      </c>
      <c r="Q116" s="575">
        <v>32</v>
      </c>
      <c r="R116" s="575">
        <v>32</v>
      </c>
      <c r="S116" s="575">
        <v>32</v>
      </c>
      <c r="T116" s="575">
        <v>32</v>
      </c>
      <c r="U116" s="575">
        <v>32</v>
      </c>
      <c r="V116" s="575">
        <v>32</v>
      </c>
      <c r="W116" s="575">
        <v>32</v>
      </c>
      <c r="X116" s="575">
        <v>32</v>
      </c>
      <c r="Y116" s="575">
        <v>32</v>
      </c>
      <c r="Z116" s="576">
        <v>32</v>
      </c>
    </row>
    <row r="117" spans="2:26" s="66" customFormat="1" ht="12">
      <c r="B117" s="570" t="s">
        <v>14065</v>
      </c>
      <c r="C117" s="571" t="s">
        <v>14064</v>
      </c>
      <c r="D117" s="572">
        <f t="shared" si="4"/>
        <v>0.2</v>
      </c>
      <c r="F117" s="573" t="s">
        <v>11685</v>
      </c>
      <c r="G117" s="574" t="s">
        <v>14155</v>
      </c>
      <c r="H117" s="575"/>
      <c r="I117" s="575"/>
      <c r="J117" s="575"/>
      <c r="K117" s="575"/>
      <c r="L117" s="575"/>
      <c r="M117" s="575"/>
      <c r="N117" s="575"/>
      <c r="O117" s="575"/>
      <c r="P117" s="575"/>
      <c r="Q117" s="575"/>
      <c r="R117" s="575"/>
      <c r="S117" s="575"/>
      <c r="T117" s="575"/>
      <c r="U117" s="575"/>
      <c r="V117" s="575">
        <v>25</v>
      </c>
      <c r="W117" s="575">
        <v>25</v>
      </c>
      <c r="X117" s="575">
        <v>25</v>
      </c>
      <c r="Y117" s="575">
        <v>25</v>
      </c>
      <c r="Z117" s="576">
        <v>25</v>
      </c>
    </row>
    <row r="118" spans="2:26" s="66" customFormat="1" ht="12">
      <c r="B118" s="570" t="s">
        <v>14156</v>
      </c>
      <c r="C118" s="571" t="s">
        <v>14157</v>
      </c>
      <c r="D118" s="572">
        <f t="shared" si="4"/>
        <v>0</v>
      </c>
      <c r="F118" s="573" t="s">
        <v>14142</v>
      </c>
      <c r="G118" s="574" t="s">
        <v>14141</v>
      </c>
      <c r="H118" s="575"/>
      <c r="I118" s="575"/>
      <c r="J118" s="575"/>
      <c r="K118" s="575"/>
      <c r="L118" s="575"/>
      <c r="M118" s="575"/>
      <c r="N118" s="575"/>
      <c r="O118" s="575"/>
      <c r="P118" s="575">
        <v>34</v>
      </c>
      <c r="Q118" s="575">
        <v>34</v>
      </c>
      <c r="R118" s="575">
        <v>33</v>
      </c>
      <c r="S118" s="575">
        <v>33</v>
      </c>
      <c r="T118" s="575">
        <v>33</v>
      </c>
      <c r="U118" s="575">
        <v>32</v>
      </c>
      <c r="V118" s="575">
        <v>32</v>
      </c>
      <c r="W118" s="575">
        <v>32</v>
      </c>
      <c r="X118" s="575">
        <v>32</v>
      </c>
      <c r="Y118" s="575">
        <v>32</v>
      </c>
      <c r="Z118" s="576">
        <v>32</v>
      </c>
    </row>
    <row r="119" spans="2:26" s="66" customFormat="1" ht="12">
      <c r="B119" s="570" t="s">
        <v>14158</v>
      </c>
      <c r="C119" s="571" t="s">
        <v>14159</v>
      </c>
      <c r="D119" s="572">
        <f t="shared" si="4"/>
        <v>0.27</v>
      </c>
      <c r="F119" s="573" t="s">
        <v>13960</v>
      </c>
      <c r="G119" s="574" t="s">
        <v>13959</v>
      </c>
      <c r="H119" s="575">
        <v>33</v>
      </c>
      <c r="I119" s="575">
        <v>34.5</v>
      </c>
      <c r="J119" s="575">
        <v>31.5</v>
      </c>
      <c r="K119" s="575">
        <v>29.6</v>
      </c>
      <c r="L119" s="575">
        <v>25.5</v>
      </c>
      <c r="M119" s="575">
        <v>25.5</v>
      </c>
      <c r="N119" s="575">
        <v>25.5</v>
      </c>
      <c r="O119" s="575">
        <v>25.5</v>
      </c>
      <c r="P119" s="575">
        <v>25</v>
      </c>
      <c r="Q119" s="575">
        <v>25</v>
      </c>
      <c r="R119" s="575">
        <v>25</v>
      </c>
      <c r="S119" s="575">
        <v>25</v>
      </c>
      <c r="T119" s="575">
        <v>25</v>
      </c>
      <c r="U119" s="575">
        <v>25</v>
      </c>
      <c r="V119" s="575">
        <v>25</v>
      </c>
      <c r="W119" s="575">
        <v>25</v>
      </c>
      <c r="X119" s="575">
        <v>25</v>
      </c>
      <c r="Y119" s="575">
        <v>25</v>
      </c>
      <c r="Z119" s="576">
        <v>25</v>
      </c>
    </row>
    <row r="120" spans="2:26" s="66" customFormat="1" ht="12">
      <c r="F120" s="573" t="s">
        <v>14067</v>
      </c>
      <c r="G120" s="574" t="s">
        <v>14066</v>
      </c>
      <c r="H120" s="575">
        <v>33</v>
      </c>
      <c r="I120" s="575">
        <v>33</v>
      </c>
      <c r="J120" s="575">
        <v>33</v>
      </c>
      <c r="K120" s="575">
        <v>33</v>
      </c>
      <c r="L120" s="575">
        <v>33</v>
      </c>
      <c r="M120" s="575">
        <v>30</v>
      </c>
      <c r="N120" s="575">
        <v>30</v>
      </c>
      <c r="O120" s="575">
        <v>30</v>
      </c>
      <c r="P120" s="575">
        <v>28</v>
      </c>
      <c r="Q120" s="575">
        <v>28</v>
      </c>
      <c r="R120" s="575">
        <v>28</v>
      </c>
      <c r="S120" s="575">
        <v>28</v>
      </c>
      <c r="T120" s="575">
        <v>28</v>
      </c>
      <c r="U120" s="575">
        <v>28</v>
      </c>
      <c r="V120" s="575">
        <v>28</v>
      </c>
      <c r="W120" s="575">
        <v>28</v>
      </c>
      <c r="X120" s="575">
        <v>28</v>
      </c>
      <c r="Y120" s="575">
        <v>28</v>
      </c>
      <c r="Z120" s="576">
        <v>28</v>
      </c>
    </row>
    <row r="121" spans="2:26" s="66" customFormat="1" ht="12">
      <c r="F121" s="573" t="s">
        <v>11685</v>
      </c>
      <c r="G121" s="574" t="s">
        <v>14160</v>
      </c>
      <c r="H121" s="575"/>
      <c r="I121" s="575"/>
      <c r="J121" s="575"/>
      <c r="K121" s="575"/>
      <c r="L121" s="575"/>
      <c r="M121" s="575"/>
      <c r="N121" s="575"/>
      <c r="O121" s="575"/>
      <c r="P121" s="575"/>
      <c r="Q121" s="575"/>
      <c r="R121" s="575"/>
      <c r="S121" s="575"/>
      <c r="T121" s="575"/>
      <c r="U121" s="575"/>
      <c r="V121" s="575">
        <v>30</v>
      </c>
      <c r="W121" s="575">
        <v>30</v>
      </c>
      <c r="X121" s="575">
        <v>30</v>
      </c>
      <c r="Y121" s="575">
        <v>30</v>
      </c>
      <c r="Z121" s="576">
        <v>30</v>
      </c>
    </row>
    <row r="122" spans="2:26" s="66" customFormat="1" ht="12">
      <c r="F122" s="573" t="s">
        <v>14010</v>
      </c>
      <c r="G122" s="574" t="s">
        <v>14009</v>
      </c>
      <c r="H122" s="575">
        <v>30</v>
      </c>
      <c r="I122" s="575">
        <v>30</v>
      </c>
      <c r="J122" s="575">
        <v>30</v>
      </c>
      <c r="K122" s="575">
        <v>30</v>
      </c>
      <c r="L122" s="575">
        <v>30</v>
      </c>
      <c r="M122" s="575">
        <v>30</v>
      </c>
      <c r="N122" s="575">
        <v>30</v>
      </c>
      <c r="O122" s="575">
        <v>30</v>
      </c>
      <c r="P122" s="575">
        <v>30</v>
      </c>
      <c r="Q122" s="575">
        <v>30</v>
      </c>
      <c r="R122" s="575">
        <v>30</v>
      </c>
      <c r="S122" s="575">
        <v>30</v>
      </c>
      <c r="T122" s="575">
        <v>30</v>
      </c>
      <c r="U122" s="575">
        <v>30</v>
      </c>
      <c r="V122" s="575">
        <v>30</v>
      </c>
      <c r="W122" s="575">
        <v>30</v>
      </c>
      <c r="X122" s="575">
        <v>30</v>
      </c>
      <c r="Y122" s="575">
        <v>30</v>
      </c>
      <c r="Z122" s="576">
        <v>30</v>
      </c>
    </row>
    <row r="123" spans="2:26" s="66" customFormat="1" ht="12">
      <c r="F123" s="573" t="s">
        <v>13978</v>
      </c>
      <c r="G123" s="574" t="s">
        <v>13977</v>
      </c>
      <c r="H123" s="575">
        <v>28</v>
      </c>
      <c r="I123" s="575">
        <v>28</v>
      </c>
      <c r="J123" s="575">
        <v>28</v>
      </c>
      <c r="K123" s="575">
        <v>28</v>
      </c>
      <c r="L123" s="575">
        <v>28</v>
      </c>
      <c r="M123" s="575">
        <v>28</v>
      </c>
      <c r="N123" s="575">
        <v>28</v>
      </c>
      <c r="O123" s="575">
        <v>28</v>
      </c>
      <c r="P123" s="575">
        <v>28</v>
      </c>
      <c r="Q123" s="575">
        <v>28</v>
      </c>
      <c r="R123" s="575">
        <v>28</v>
      </c>
      <c r="S123" s="575">
        <v>27</v>
      </c>
      <c r="T123" s="575">
        <v>27</v>
      </c>
      <c r="U123" s="575">
        <v>25</v>
      </c>
      <c r="V123" s="575">
        <v>24</v>
      </c>
      <c r="W123" s="575">
        <v>23</v>
      </c>
      <c r="X123" s="575">
        <v>22</v>
      </c>
      <c r="Y123" s="575">
        <v>22</v>
      </c>
      <c r="Z123" s="576">
        <v>22</v>
      </c>
    </row>
    <row r="124" spans="2:26" s="66" customFormat="1" ht="12">
      <c r="F124" s="573" t="s">
        <v>14081</v>
      </c>
      <c r="G124" s="574" t="s">
        <v>14080</v>
      </c>
      <c r="H124" s="575">
        <v>12</v>
      </c>
      <c r="I124" s="575">
        <v>12</v>
      </c>
      <c r="J124" s="575">
        <v>12</v>
      </c>
      <c r="K124" s="575">
        <v>12</v>
      </c>
      <c r="L124" s="575">
        <v>12</v>
      </c>
      <c r="M124" s="575">
        <v>12</v>
      </c>
      <c r="N124" s="575">
        <v>12</v>
      </c>
      <c r="O124" s="575">
        <v>12</v>
      </c>
      <c r="P124" s="575">
        <v>12</v>
      </c>
      <c r="Q124" s="575">
        <v>12</v>
      </c>
      <c r="R124" s="575">
        <v>12</v>
      </c>
      <c r="S124" s="575">
        <v>12</v>
      </c>
      <c r="T124" s="575">
        <v>12</v>
      </c>
      <c r="U124" s="575">
        <v>12</v>
      </c>
      <c r="V124" s="575">
        <v>15</v>
      </c>
      <c r="W124" s="575">
        <v>15</v>
      </c>
      <c r="X124" s="575">
        <v>15</v>
      </c>
      <c r="Y124" s="575">
        <v>15</v>
      </c>
      <c r="Z124" s="576">
        <v>15</v>
      </c>
    </row>
    <row r="125" spans="2:26" s="66" customFormat="1" ht="12">
      <c r="F125" s="573" t="s">
        <v>14032</v>
      </c>
      <c r="G125" s="574" t="s">
        <v>14031</v>
      </c>
      <c r="H125" s="575">
        <v>35</v>
      </c>
      <c r="I125" s="575">
        <v>35</v>
      </c>
      <c r="J125" s="575">
        <v>35</v>
      </c>
      <c r="K125" s="575">
        <v>35</v>
      </c>
      <c r="L125" s="575">
        <v>35</v>
      </c>
      <c r="M125" s="575">
        <v>35</v>
      </c>
      <c r="N125" s="575">
        <v>35</v>
      </c>
      <c r="O125" s="575">
        <v>35</v>
      </c>
      <c r="P125" s="575">
        <v>35</v>
      </c>
      <c r="Q125" s="575">
        <v>35</v>
      </c>
      <c r="R125" s="575">
        <v>35</v>
      </c>
      <c r="S125" s="575">
        <v>34</v>
      </c>
      <c r="T125" s="575">
        <v>33</v>
      </c>
      <c r="U125" s="575">
        <v>32</v>
      </c>
      <c r="V125" s="575">
        <v>31</v>
      </c>
      <c r="W125" s="575">
        <v>30</v>
      </c>
      <c r="X125" s="575">
        <v>30</v>
      </c>
      <c r="Y125" s="575">
        <v>35</v>
      </c>
      <c r="Z125" s="576">
        <v>29</v>
      </c>
    </row>
    <row r="126" spans="2:26" s="66" customFormat="1" ht="12">
      <c r="F126" s="573" t="s">
        <v>11685</v>
      </c>
      <c r="G126" s="574" t="s">
        <v>14161</v>
      </c>
      <c r="H126" s="575"/>
      <c r="I126" s="575"/>
      <c r="J126" s="575"/>
      <c r="K126" s="575"/>
      <c r="L126" s="575"/>
      <c r="M126" s="575"/>
      <c r="N126" s="575"/>
      <c r="O126" s="575"/>
      <c r="P126" s="575"/>
      <c r="Q126" s="575"/>
      <c r="R126" s="575"/>
      <c r="S126" s="575"/>
      <c r="T126" s="575"/>
      <c r="U126" s="575"/>
      <c r="V126" s="575">
        <v>15</v>
      </c>
      <c r="W126" s="575">
        <v>15</v>
      </c>
      <c r="X126" s="575">
        <v>15</v>
      </c>
      <c r="Y126" s="575">
        <v>15</v>
      </c>
      <c r="Z126" s="576">
        <v>15</v>
      </c>
    </row>
    <row r="127" spans="2:26" s="66" customFormat="1" ht="12">
      <c r="F127" s="573" t="s">
        <v>14111</v>
      </c>
      <c r="G127" s="574" t="s">
        <v>14110</v>
      </c>
      <c r="H127" s="575">
        <v>30</v>
      </c>
      <c r="I127" s="575">
        <v>30</v>
      </c>
      <c r="J127" s="575">
        <v>30</v>
      </c>
      <c r="K127" s="575">
        <v>30</v>
      </c>
      <c r="L127" s="575">
        <v>30</v>
      </c>
      <c r="M127" s="575">
        <v>30</v>
      </c>
      <c r="N127" s="575">
        <v>30</v>
      </c>
      <c r="O127" s="575">
        <v>27.5</v>
      </c>
      <c r="P127" s="575">
        <v>25</v>
      </c>
      <c r="Q127" s="575">
        <v>25</v>
      </c>
      <c r="R127" s="575">
        <v>25</v>
      </c>
      <c r="S127" s="575">
        <v>25</v>
      </c>
      <c r="T127" s="575">
        <v>25</v>
      </c>
      <c r="U127" s="575">
        <v>25</v>
      </c>
      <c r="V127" s="575">
        <v>25</v>
      </c>
      <c r="W127" s="575">
        <v>25</v>
      </c>
      <c r="X127" s="575">
        <v>25</v>
      </c>
      <c r="Y127" s="575">
        <v>25</v>
      </c>
      <c r="Z127" s="576">
        <v>25</v>
      </c>
    </row>
    <row r="128" spans="2:26" s="66" customFormat="1" ht="12">
      <c r="F128" s="573" t="s">
        <v>14134</v>
      </c>
      <c r="G128" s="574" t="s">
        <v>14133</v>
      </c>
      <c r="H128" s="575">
        <v>27</v>
      </c>
      <c r="I128" s="575">
        <v>30</v>
      </c>
      <c r="J128" s="575">
        <v>30</v>
      </c>
      <c r="K128" s="575">
        <v>30</v>
      </c>
      <c r="L128" s="575">
        <v>30</v>
      </c>
      <c r="M128" s="575">
        <v>30</v>
      </c>
      <c r="N128" s="575">
        <v>30</v>
      </c>
      <c r="O128" s="575">
        <v>30</v>
      </c>
      <c r="P128" s="575">
        <v>30</v>
      </c>
      <c r="Q128" s="575">
        <v>30</v>
      </c>
      <c r="R128" s="575">
        <v>30</v>
      </c>
      <c r="S128" s="575">
        <v>30</v>
      </c>
      <c r="T128" s="575">
        <v>30</v>
      </c>
      <c r="U128" s="575">
        <v>30</v>
      </c>
      <c r="V128" s="575">
        <v>30</v>
      </c>
      <c r="W128" s="575">
        <v>30</v>
      </c>
      <c r="X128" s="575">
        <v>30</v>
      </c>
      <c r="Y128" s="575">
        <v>30</v>
      </c>
      <c r="Z128" s="576">
        <v>30</v>
      </c>
    </row>
    <row r="129" spans="6:26" s="66" customFormat="1" ht="12">
      <c r="F129" s="573" t="s">
        <v>14126</v>
      </c>
      <c r="G129" s="574" t="s">
        <v>14125</v>
      </c>
      <c r="H129" s="575">
        <v>32</v>
      </c>
      <c r="I129" s="575">
        <v>30</v>
      </c>
      <c r="J129" s="575">
        <v>20</v>
      </c>
      <c r="K129" s="575">
        <v>10</v>
      </c>
      <c r="L129" s="575">
        <v>10</v>
      </c>
      <c r="M129" s="575">
        <v>10</v>
      </c>
      <c r="N129" s="575">
        <v>10</v>
      </c>
      <c r="O129" s="575">
        <v>10</v>
      </c>
      <c r="P129" s="575">
        <v>10</v>
      </c>
      <c r="Q129" s="575">
        <v>10</v>
      </c>
      <c r="R129" s="575">
        <v>10</v>
      </c>
      <c r="S129" s="575">
        <v>10</v>
      </c>
      <c r="T129" s="575">
        <v>10</v>
      </c>
      <c r="U129" s="575">
        <v>10</v>
      </c>
      <c r="V129" s="575">
        <v>10</v>
      </c>
      <c r="W129" s="575">
        <v>10</v>
      </c>
      <c r="X129" s="575">
        <v>10</v>
      </c>
      <c r="Y129" s="575">
        <v>10</v>
      </c>
      <c r="Z129" s="576">
        <v>10</v>
      </c>
    </row>
    <row r="130" spans="6:26" s="66" customFormat="1" ht="12">
      <c r="F130" s="573" t="s">
        <v>14060</v>
      </c>
      <c r="G130" s="574" t="s">
        <v>14059</v>
      </c>
      <c r="H130" s="575">
        <v>27</v>
      </c>
      <c r="I130" s="575">
        <v>30</v>
      </c>
      <c r="J130" s="575">
        <v>30</v>
      </c>
      <c r="K130" s="575">
        <v>30</v>
      </c>
      <c r="L130" s="575">
        <v>30</v>
      </c>
      <c r="M130" s="575">
        <v>30</v>
      </c>
      <c r="N130" s="575">
        <v>30</v>
      </c>
      <c r="O130" s="575">
        <v>30</v>
      </c>
      <c r="P130" s="575">
        <v>30</v>
      </c>
      <c r="Q130" s="575">
        <v>30</v>
      </c>
      <c r="R130" s="575">
        <v>30</v>
      </c>
      <c r="S130" s="575">
        <v>30</v>
      </c>
      <c r="T130" s="575">
        <v>28</v>
      </c>
      <c r="U130" s="575">
        <v>28</v>
      </c>
      <c r="V130" s="575">
        <v>29.5</v>
      </c>
      <c r="W130" s="575">
        <v>29.5</v>
      </c>
      <c r="X130" s="575">
        <v>29.5</v>
      </c>
      <c r="Y130" s="575">
        <v>29.5</v>
      </c>
      <c r="Z130" s="576">
        <v>29.5</v>
      </c>
    </row>
    <row r="131" spans="6:26" s="66" customFormat="1" ht="12">
      <c r="F131" s="573" t="s">
        <v>14036</v>
      </c>
      <c r="G131" s="574" t="s">
        <v>14035</v>
      </c>
      <c r="H131" s="575">
        <v>33</v>
      </c>
      <c r="I131" s="575">
        <v>32</v>
      </c>
      <c r="J131" s="575">
        <v>32</v>
      </c>
      <c r="K131" s="575">
        <v>35</v>
      </c>
      <c r="L131" s="575">
        <v>35</v>
      </c>
      <c r="M131" s="575">
        <v>35</v>
      </c>
      <c r="N131" s="575">
        <v>30</v>
      </c>
      <c r="O131" s="575">
        <v>30</v>
      </c>
      <c r="P131" s="575">
        <v>30</v>
      </c>
      <c r="Q131" s="575">
        <v>30</v>
      </c>
      <c r="R131" s="575">
        <v>30</v>
      </c>
      <c r="S131" s="575">
        <v>30</v>
      </c>
      <c r="T131" s="575">
        <v>30</v>
      </c>
      <c r="U131" s="575">
        <v>30</v>
      </c>
      <c r="V131" s="575">
        <v>30</v>
      </c>
      <c r="W131" s="575">
        <v>30</v>
      </c>
      <c r="X131" s="575">
        <v>30</v>
      </c>
      <c r="Y131" s="575">
        <v>30</v>
      </c>
      <c r="Z131" s="576">
        <v>30</v>
      </c>
    </row>
    <row r="132" spans="6:26" s="66" customFormat="1" ht="12">
      <c r="F132" s="573" t="s">
        <v>13974</v>
      </c>
      <c r="G132" s="574" t="s">
        <v>13973</v>
      </c>
      <c r="H132" s="575">
        <v>27</v>
      </c>
      <c r="I132" s="575">
        <v>19</v>
      </c>
      <c r="J132" s="575">
        <v>19</v>
      </c>
      <c r="K132" s="575">
        <v>19</v>
      </c>
      <c r="L132" s="575">
        <v>19</v>
      </c>
      <c r="M132" s="575">
        <v>19</v>
      </c>
      <c r="N132" s="575">
        <v>19</v>
      </c>
      <c r="O132" s="575">
        <v>19</v>
      </c>
      <c r="P132" s="575">
        <v>19</v>
      </c>
      <c r="Q132" s="575">
        <v>19</v>
      </c>
      <c r="R132" s="575">
        <v>19</v>
      </c>
      <c r="S132" s="575">
        <v>19</v>
      </c>
      <c r="T132" s="575">
        <v>19</v>
      </c>
      <c r="U132" s="575">
        <v>19</v>
      </c>
      <c r="V132" s="575">
        <v>19</v>
      </c>
      <c r="W132" s="575">
        <v>19</v>
      </c>
      <c r="X132" s="575">
        <v>19</v>
      </c>
      <c r="Y132" s="575">
        <v>19</v>
      </c>
      <c r="Z132" s="576">
        <v>19</v>
      </c>
    </row>
    <row r="133" spans="6:26" s="66" customFormat="1" ht="12">
      <c r="F133" s="573" t="s">
        <v>14038</v>
      </c>
      <c r="G133" s="574" t="s">
        <v>14037</v>
      </c>
      <c r="H133" s="575">
        <v>25</v>
      </c>
      <c r="I133" s="575">
        <v>27.5</v>
      </c>
      <c r="J133" s="575">
        <v>27.5</v>
      </c>
      <c r="K133" s="575">
        <v>27.5</v>
      </c>
      <c r="L133" s="575">
        <v>25</v>
      </c>
      <c r="M133" s="575">
        <v>25</v>
      </c>
      <c r="N133" s="575">
        <v>25</v>
      </c>
      <c r="O133" s="575">
        <v>25</v>
      </c>
      <c r="P133" s="575">
        <v>25</v>
      </c>
      <c r="Q133" s="575">
        <v>25</v>
      </c>
      <c r="R133" s="575">
        <v>25</v>
      </c>
      <c r="S133" s="575">
        <v>23</v>
      </c>
      <c r="T133" s="575">
        <v>21</v>
      </c>
      <c r="U133" s="575">
        <v>21</v>
      </c>
      <c r="V133" s="575">
        <v>21</v>
      </c>
      <c r="W133" s="575">
        <v>21</v>
      </c>
      <c r="X133" s="575">
        <v>21</v>
      </c>
      <c r="Y133" s="575">
        <v>21</v>
      </c>
      <c r="Z133" s="576">
        <v>21</v>
      </c>
    </row>
    <row r="134" spans="6:26" s="66" customFormat="1" ht="12">
      <c r="F134" s="573" t="s">
        <v>14052</v>
      </c>
      <c r="G134" s="574" t="s">
        <v>14051</v>
      </c>
      <c r="H134" s="575">
        <v>35</v>
      </c>
      <c r="I134" s="575">
        <v>35</v>
      </c>
      <c r="J134" s="575">
        <v>35</v>
      </c>
      <c r="K134" s="575">
        <v>35</v>
      </c>
      <c r="L134" s="575">
        <v>35</v>
      </c>
      <c r="M134" s="575">
        <v>35</v>
      </c>
      <c r="N134" s="575">
        <v>35</v>
      </c>
      <c r="O134" s="575">
        <v>10</v>
      </c>
      <c r="P134" s="575">
        <v>10</v>
      </c>
      <c r="Q134" s="575">
        <v>10</v>
      </c>
      <c r="R134" s="575">
        <v>10</v>
      </c>
      <c r="S134" s="575">
        <v>10</v>
      </c>
      <c r="T134" s="575">
        <v>10</v>
      </c>
      <c r="U134" s="575"/>
      <c r="V134" s="575">
        <v>10</v>
      </c>
      <c r="W134" s="575">
        <v>10</v>
      </c>
      <c r="X134" s="575">
        <v>10</v>
      </c>
      <c r="Y134" s="575">
        <v>10</v>
      </c>
      <c r="Z134" s="576">
        <v>10</v>
      </c>
    </row>
    <row r="135" spans="6:26" s="66" customFormat="1" ht="12">
      <c r="F135" s="573" t="s">
        <v>14056</v>
      </c>
      <c r="G135" s="574" t="s">
        <v>14055</v>
      </c>
      <c r="H135" s="575">
        <v>25</v>
      </c>
      <c r="I135" s="575">
        <v>25</v>
      </c>
      <c r="J135" s="575">
        <v>16</v>
      </c>
      <c r="K135" s="575">
        <v>16</v>
      </c>
      <c r="L135" s="575">
        <v>16</v>
      </c>
      <c r="M135" s="575">
        <v>16</v>
      </c>
      <c r="N135" s="575">
        <v>16</v>
      </c>
      <c r="O135" s="575">
        <v>16</v>
      </c>
      <c r="P135" s="575">
        <v>16</v>
      </c>
      <c r="Q135" s="575">
        <v>16</v>
      </c>
      <c r="R135" s="575">
        <v>16</v>
      </c>
      <c r="S135" s="575">
        <v>16</v>
      </c>
      <c r="T135" s="575">
        <v>16</v>
      </c>
      <c r="U135" s="575">
        <v>16</v>
      </c>
      <c r="V135" s="575">
        <v>16</v>
      </c>
      <c r="W135" s="575">
        <v>16</v>
      </c>
      <c r="X135" s="575">
        <v>16</v>
      </c>
      <c r="Y135" s="575">
        <v>16</v>
      </c>
      <c r="Z135" s="576">
        <v>16</v>
      </c>
    </row>
    <row r="136" spans="6:26" s="66" customFormat="1" ht="12">
      <c r="F136" s="573" t="s">
        <v>13930</v>
      </c>
      <c r="G136" s="574" t="s">
        <v>13929</v>
      </c>
      <c r="H136" s="575">
        <v>24</v>
      </c>
      <c r="I136" s="575">
        <v>24</v>
      </c>
      <c r="J136" s="575">
        <v>24</v>
      </c>
      <c r="K136" s="575">
        <v>24</v>
      </c>
      <c r="L136" s="575">
        <v>24</v>
      </c>
      <c r="M136" s="575">
        <v>24</v>
      </c>
      <c r="N136" s="575">
        <v>20</v>
      </c>
      <c r="O136" s="575">
        <v>20</v>
      </c>
      <c r="P136" s="575">
        <v>20</v>
      </c>
      <c r="Q136" s="575">
        <v>20</v>
      </c>
      <c r="R136" s="575">
        <v>20</v>
      </c>
      <c r="S136" s="575">
        <v>20</v>
      </c>
      <c r="T136" s="575">
        <v>20</v>
      </c>
      <c r="U136" s="575">
        <v>20</v>
      </c>
      <c r="V136" s="575">
        <v>20</v>
      </c>
      <c r="W136" s="575">
        <v>20</v>
      </c>
      <c r="X136" s="575">
        <v>20</v>
      </c>
      <c r="Y136" s="575">
        <v>20</v>
      </c>
      <c r="Z136" s="576">
        <v>20</v>
      </c>
    </row>
    <row r="137" spans="6:26" s="66" customFormat="1" ht="12">
      <c r="F137" s="573" t="s">
        <v>11685</v>
      </c>
      <c r="G137" s="574" t="s">
        <v>14162</v>
      </c>
      <c r="H137" s="575"/>
      <c r="I137" s="575"/>
      <c r="J137" s="575"/>
      <c r="K137" s="575"/>
      <c r="L137" s="575"/>
      <c r="M137" s="575"/>
      <c r="N137" s="575"/>
      <c r="O137" s="575"/>
      <c r="P137" s="575"/>
      <c r="Q137" s="575"/>
      <c r="R137" s="575"/>
      <c r="S137" s="575"/>
      <c r="T137" s="575"/>
      <c r="U137" s="575"/>
      <c r="V137" s="575">
        <v>30</v>
      </c>
      <c r="W137" s="575">
        <v>30</v>
      </c>
      <c r="X137" s="575">
        <v>30</v>
      </c>
      <c r="Y137" s="575">
        <v>30</v>
      </c>
      <c r="Z137" s="576">
        <v>30</v>
      </c>
    </row>
    <row r="138" spans="6:26" s="66" customFormat="1" ht="12">
      <c r="F138" s="573" t="s">
        <v>11685</v>
      </c>
      <c r="G138" s="574" t="s">
        <v>14163</v>
      </c>
      <c r="H138" s="575"/>
      <c r="I138" s="575"/>
      <c r="J138" s="575"/>
      <c r="K138" s="575"/>
      <c r="L138" s="575"/>
      <c r="M138" s="575"/>
      <c r="N138" s="575"/>
      <c r="O138" s="575"/>
      <c r="P138" s="575"/>
      <c r="Q138" s="575"/>
      <c r="R138" s="575"/>
      <c r="S138" s="575"/>
      <c r="T138" s="575"/>
      <c r="U138" s="575"/>
      <c r="V138" s="575">
        <v>33</v>
      </c>
      <c r="W138" s="575">
        <v>33</v>
      </c>
      <c r="X138" s="575">
        <v>33</v>
      </c>
      <c r="Y138" s="575">
        <v>33</v>
      </c>
      <c r="Z138" s="576">
        <v>33</v>
      </c>
    </row>
    <row r="139" spans="6:26" s="66" customFormat="1" ht="12">
      <c r="F139" s="573" t="s">
        <v>11685</v>
      </c>
      <c r="G139" s="574" t="s">
        <v>14164</v>
      </c>
      <c r="H139" s="575"/>
      <c r="I139" s="575"/>
      <c r="J139" s="575"/>
      <c r="K139" s="575"/>
      <c r="L139" s="575"/>
      <c r="M139" s="575"/>
      <c r="N139" s="575"/>
      <c r="O139" s="575"/>
      <c r="P139" s="575"/>
      <c r="Q139" s="575"/>
      <c r="R139" s="575"/>
      <c r="S139" s="575"/>
      <c r="T139" s="575"/>
      <c r="U139" s="575"/>
      <c r="V139" s="575">
        <v>30</v>
      </c>
      <c r="W139" s="575">
        <v>30</v>
      </c>
      <c r="X139" s="575">
        <v>30</v>
      </c>
      <c r="Y139" s="575">
        <v>30</v>
      </c>
      <c r="Z139" s="576">
        <v>30</v>
      </c>
    </row>
    <row r="140" spans="6:26" s="66" customFormat="1" ht="12">
      <c r="F140" s="573" t="s">
        <v>11685</v>
      </c>
      <c r="G140" s="574" t="s">
        <v>14165</v>
      </c>
      <c r="H140" s="575"/>
      <c r="I140" s="575"/>
      <c r="J140" s="575"/>
      <c r="K140" s="575"/>
      <c r="L140" s="575"/>
      <c r="M140" s="575"/>
      <c r="N140" s="575"/>
      <c r="O140" s="575"/>
      <c r="P140" s="575"/>
      <c r="Q140" s="575"/>
      <c r="R140" s="575"/>
      <c r="S140" s="575"/>
      <c r="T140" s="575"/>
      <c r="U140" s="575"/>
      <c r="V140" s="575">
        <v>32.5</v>
      </c>
      <c r="W140" s="575">
        <v>33</v>
      </c>
      <c r="X140" s="575">
        <v>30</v>
      </c>
      <c r="Y140" s="575">
        <v>30</v>
      </c>
      <c r="Z140" s="576">
        <v>30</v>
      </c>
    </row>
    <row r="141" spans="6:26" s="66" customFormat="1" ht="12">
      <c r="F141" s="573" t="s">
        <v>14159</v>
      </c>
      <c r="G141" s="574" t="s">
        <v>14158</v>
      </c>
      <c r="H141" s="575">
        <v>29</v>
      </c>
      <c r="I141" s="575">
        <v>29</v>
      </c>
      <c r="J141" s="575">
        <v>29</v>
      </c>
      <c r="K141" s="575">
        <v>29</v>
      </c>
      <c r="L141" s="575">
        <v>27</v>
      </c>
      <c r="M141" s="575">
        <v>27</v>
      </c>
      <c r="N141" s="575">
        <v>27</v>
      </c>
      <c r="O141" s="575">
        <v>27</v>
      </c>
      <c r="P141" s="575">
        <v>27</v>
      </c>
      <c r="Q141" s="575">
        <v>27</v>
      </c>
      <c r="R141" s="575">
        <v>27</v>
      </c>
      <c r="S141" s="575">
        <v>27</v>
      </c>
      <c r="T141" s="575">
        <v>27</v>
      </c>
      <c r="U141" s="575">
        <v>27</v>
      </c>
      <c r="V141" s="575">
        <v>27</v>
      </c>
      <c r="W141" s="575">
        <v>27</v>
      </c>
      <c r="X141" s="575">
        <v>27</v>
      </c>
      <c r="Y141" s="575">
        <v>27</v>
      </c>
      <c r="Z141" s="576">
        <v>27</v>
      </c>
    </row>
    <row r="142" spans="6:26" s="66" customFormat="1" ht="12">
      <c r="F142" s="573" t="s">
        <v>13964</v>
      </c>
      <c r="G142" s="574" t="s">
        <v>13963</v>
      </c>
      <c r="H142" s="575">
        <v>30</v>
      </c>
      <c r="I142" s="575">
        <v>30</v>
      </c>
      <c r="J142" s="575">
        <v>30</v>
      </c>
      <c r="K142" s="575">
        <v>20</v>
      </c>
      <c r="L142" s="575">
        <v>20</v>
      </c>
      <c r="M142" s="575">
        <v>20</v>
      </c>
      <c r="N142" s="575">
        <v>20</v>
      </c>
      <c r="O142" s="575">
        <v>20</v>
      </c>
      <c r="P142" s="575">
        <v>20</v>
      </c>
      <c r="Q142" s="575">
        <v>20</v>
      </c>
      <c r="R142" s="575">
        <v>20</v>
      </c>
      <c r="S142" s="575">
        <v>20</v>
      </c>
      <c r="T142" s="575">
        <v>20</v>
      </c>
      <c r="U142" s="575">
        <v>20</v>
      </c>
      <c r="V142" s="575">
        <v>20</v>
      </c>
      <c r="W142" s="575">
        <v>20</v>
      </c>
      <c r="X142" s="575">
        <v>20</v>
      </c>
      <c r="Y142" s="575">
        <v>20</v>
      </c>
      <c r="Z142" s="576">
        <v>20</v>
      </c>
    </row>
    <row r="143" spans="6:26" s="66" customFormat="1" ht="12">
      <c r="F143" s="573" t="s">
        <v>11685</v>
      </c>
      <c r="G143" s="574" t="s">
        <v>14166</v>
      </c>
      <c r="H143" s="575"/>
      <c r="I143" s="575"/>
      <c r="J143" s="575"/>
      <c r="K143" s="575"/>
      <c r="L143" s="575"/>
      <c r="M143" s="575"/>
      <c r="N143" s="575"/>
      <c r="O143" s="575"/>
      <c r="P143" s="575"/>
      <c r="Q143" s="575"/>
      <c r="R143" s="575"/>
      <c r="S143" s="575"/>
      <c r="T143" s="575"/>
      <c r="U143" s="575"/>
      <c r="V143" s="575">
        <v>30</v>
      </c>
      <c r="W143" s="575">
        <v>30</v>
      </c>
      <c r="X143" s="575">
        <v>30</v>
      </c>
      <c r="Y143" s="575">
        <v>30</v>
      </c>
      <c r="Z143" s="576">
        <v>30</v>
      </c>
    </row>
    <row r="144" spans="6:26" s="66" customFormat="1" ht="12">
      <c r="F144" s="573" t="s">
        <v>14107</v>
      </c>
      <c r="G144" s="574" t="s">
        <v>14106</v>
      </c>
      <c r="H144" s="575">
        <v>14</v>
      </c>
      <c r="I144" s="575">
        <v>12.33</v>
      </c>
      <c r="J144" s="575">
        <v>10</v>
      </c>
      <c r="K144" s="575">
        <v>10</v>
      </c>
      <c r="L144" s="575">
        <v>10</v>
      </c>
      <c r="M144" s="575">
        <v>10</v>
      </c>
      <c r="N144" s="575">
        <v>10</v>
      </c>
      <c r="O144" s="575">
        <v>10</v>
      </c>
      <c r="P144" s="575">
        <v>10</v>
      </c>
      <c r="Q144" s="575">
        <v>10</v>
      </c>
      <c r="R144" s="575">
        <v>15</v>
      </c>
      <c r="S144" s="575">
        <v>15</v>
      </c>
      <c r="T144" s="575">
        <v>15</v>
      </c>
      <c r="U144" s="575">
        <v>15</v>
      </c>
      <c r="V144" s="575">
        <v>15</v>
      </c>
      <c r="W144" s="575">
        <v>15</v>
      </c>
      <c r="X144" s="575">
        <v>15</v>
      </c>
      <c r="Y144" s="575">
        <v>15</v>
      </c>
      <c r="Z144" s="576">
        <v>15</v>
      </c>
    </row>
    <row r="145" spans="6:26" s="66" customFormat="1" ht="12">
      <c r="F145" s="573" t="s">
        <v>11685</v>
      </c>
      <c r="G145" s="574" t="s">
        <v>14167</v>
      </c>
      <c r="H145" s="575"/>
      <c r="I145" s="575"/>
      <c r="J145" s="575"/>
      <c r="K145" s="575"/>
      <c r="L145" s="575"/>
      <c r="M145" s="575"/>
      <c r="N145" s="575"/>
      <c r="O145" s="575"/>
      <c r="P145" s="575"/>
      <c r="Q145" s="575"/>
      <c r="R145" s="575"/>
      <c r="S145" s="575">
        <v>30</v>
      </c>
      <c r="T145" s="575">
        <v>30</v>
      </c>
      <c r="U145" s="575">
        <v>30</v>
      </c>
      <c r="V145" s="575">
        <v>30</v>
      </c>
      <c r="W145" s="575">
        <v>30</v>
      </c>
      <c r="X145" s="575">
        <v>30</v>
      </c>
      <c r="Y145" s="575">
        <v>30</v>
      </c>
      <c r="Z145" s="576">
        <v>30</v>
      </c>
    </row>
    <row r="146" spans="6:26" s="66" customFormat="1" ht="12">
      <c r="F146" s="573" t="s">
        <v>6046</v>
      </c>
      <c r="G146" s="574" t="s">
        <v>14015</v>
      </c>
      <c r="H146" s="575">
        <v>22</v>
      </c>
      <c r="I146" s="575">
        <v>22</v>
      </c>
      <c r="J146" s="575">
        <v>20</v>
      </c>
      <c r="K146" s="575">
        <v>20</v>
      </c>
      <c r="L146" s="575">
        <v>20</v>
      </c>
      <c r="M146" s="575">
        <v>18</v>
      </c>
      <c r="N146" s="575">
        <v>18</v>
      </c>
      <c r="O146" s="575">
        <v>17</v>
      </c>
      <c r="P146" s="575">
        <v>17</v>
      </c>
      <c r="Q146" s="575">
        <v>17</v>
      </c>
      <c r="R146" s="575">
        <v>17</v>
      </c>
      <c r="S146" s="575">
        <v>17</v>
      </c>
      <c r="T146" s="575">
        <v>17</v>
      </c>
      <c r="U146" s="575">
        <v>17</v>
      </c>
      <c r="V146" s="575">
        <v>17</v>
      </c>
      <c r="W146" s="575">
        <v>17</v>
      </c>
      <c r="X146" s="575">
        <v>17</v>
      </c>
      <c r="Y146" s="575">
        <v>17</v>
      </c>
      <c r="Z146" s="576">
        <v>17</v>
      </c>
    </row>
    <row r="147" spans="6:26" s="66" customFormat="1" ht="12">
      <c r="F147" s="573" t="s">
        <v>11685</v>
      </c>
      <c r="G147" s="574" t="s">
        <v>14168</v>
      </c>
      <c r="H147" s="575"/>
      <c r="I147" s="575"/>
      <c r="J147" s="575"/>
      <c r="K147" s="575"/>
      <c r="L147" s="575"/>
      <c r="M147" s="575"/>
      <c r="N147" s="575"/>
      <c r="O147" s="575"/>
      <c r="P147" s="575">
        <v>34.5</v>
      </c>
      <c r="Q147" s="575">
        <v>34.5</v>
      </c>
      <c r="R147" s="575">
        <v>34.5</v>
      </c>
      <c r="S147" s="575">
        <v>34.5</v>
      </c>
      <c r="T147" s="575">
        <v>34.5</v>
      </c>
      <c r="U147" s="575">
        <v>34.5</v>
      </c>
      <c r="V147" s="575">
        <v>34.5</v>
      </c>
      <c r="W147" s="575">
        <v>35</v>
      </c>
      <c r="X147" s="575">
        <v>35</v>
      </c>
      <c r="Y147" s="575">
        <v>35</v>
      </c>
      <c r="Z147" s="576">
        <v>35</v>
      </c>
    </row>
    <row r="148" spans="6:26" s="66" customFormat="1" ht="12">
      <c r="F148" s="573" t="s">
        <v>1197</v>
      </c>
      <c r="G148" s="574" t="s">
        <v>14169</v>
      </c>
      <c r="H148" s="575">
        <v>25</v>
      </c>
      <c r="I148" s="575">
        <v>19</v>
      </c>
      <c r="J148" s="575">
        <v>19</v>
      </c>
      <c r="K148" s="575">
        <v>19</v>
      </c>
      <c r="L148" s="575">
        <v>19</v>
      </c>
      <c r="M148" s="575">
        <v>19</v>
      </c>
      <c r="N148" s="575">
        <v>19</v>
      </c>
      <c r="O148" s="575">
        <v>19</v>
      </c>
      <c r="P148" s="575">
        <v>19</v>
      </c>
      <c r="Q148" s="575">
        <v>19</v>
      </c>
      <c r="R148" s="575">
        <v>23</v>
      </c>
      <c r="S148" s="575">
        <v>22</v>
      </c>
      <c r="T148" s="575">
        <v>22</v>
      </c>
      <c r="U148" s="575">
        <v>22</v>
      </c>
      <c r="V148" s="575">
        <v>21</v>
      </c>
      <c r="W148" s="575">
        <v>21</v>
      </c>
      <c r="X148" s="575">
        <v>21</v>
      </c>
      <c r="Y148" s="575">
        <v>21</v>
      </c>
      <c r="Z148" s="576">
        <v>21</v>
      </c>
    </row>
    <row r="149" spans="6:26" s="66" customFormat="1" ht="12">
      <c r="F149" s="573" t="s">
        <v>14101</v>
      </c>
      <c r="G149" s="574" t="s">
        <v>14100</v>
      </c>
      <c r="H149" s="575">
        <v>35</v>
      </c>
      <c r="I149" s="575">
        <v>25</v>
      </c>
      <c r="J149" s="575">
        <v>25</v>
      </c>
      <c r="K149" s="575">
        <v>25</v>
      </c>
      <c r="L149" s="575">
        <v>23</v>
      </c>
      <c r="M149" s="575">
        <v>22</v>
      </c>
      <c r="N149" s="575">
        <v>21</v>
      </c>
      <c r="O149" s="575">
        <v>20</v>
      </c>
      <c r="P149" s="575">
        <v>20</v>
      </c>
      <c r="Q149" s="575">
        <v>18</v>
      </c>
      <c r="R149" s="575">
        <v>17</v>
      </c>
      <c r="S149" s="575">
        <v>17</v>
      </c>
      <c r="T149" s="575">
        <v>17</v>
      </c>
      <c r="U149" s="575">
        <v>17</v>
      </c>
      <c r="V149" s="575">
        <v>19</v>
      </c>
      <c r="W149" s="575">
        <v>19</v>
      </c>
      <c r="X149" s="575">
        <v>19</v>
      </c>
      <c r="Y149" s="575">
        <v>19</v>
      </c>
      <c r="Z149" s="576">
        <v>19</v>
      </c>
    </row>
    <row r="150" spans="6:26" s="66" customFormat="1" ht="12">
      <c r="F150" s="573" t="s">
        <v>11685</v>
      </c>
      <c r="G150" s="574" t="s">
        <v>14170</v>
      </c>
      <c r="H150" s="575"/>
      <c r="I150" s="575"/>
      <c r="J150" s="575"/>
      <c r="K150" s="575"/>
      <c r="L150" s="575"/>
      <c r="M150" s="575"/>
      <c r="N150" s="575"/>
      <c r="O150" s="575"/>
      <c r="P150" s="575"/>
      <c r="Q150" s="575"/>
      <c r="R150" s="575"/>
      <c r="S150" s="575"/>
      <c r="T150" s="575"/>
      <c r="U150" s="575"/>
      <c r="V150" s="575">
        <v>30</v>
      </c>
      <c r="W150" s="575">
        <v>30</v>
      </c>
      <c r="X150" s="575">
        <v>30</v>
      </c>
      <c r="Y150" s="575">
        <v>30</v>
      </c>
      <c r="Z150" s="576">
        <v>30</v>
      </c>
    </row>
    <row r="151" spans="6:26" s="66" customFormat="1" ht="12">
      <c r="F151" s="573" t="s">
        <v>13987</v>
      </c>
      <c r="G151" s="574" t="s">
        <v>13986</v>
      </c>
      <c r="H151" s="575">
        <v>37.78</v>
      </c>
      <c r="I151" s="575">
        <v>37.78</v>
      </c>
      <c r="J151" s="575">
        <v>37.78</v>
      </c>
      <c r="K151" s="575">
        <v>36.89</v>
      </c>
      <c r="L151" s="575">
        <v>36.89</v>
      </c>
      <c r="M151" s="575">
        <v>34.549999999999997</v>
      </c>
      <c r="N151" s="575">
        <v>34.549999999999997</v>
      </c>
      <c r="O151" s="575">
        <v>34.549999999999997</v>
      </c>
      <c r="P151" s="575">
        <v>34.549999999999997</v>
      </c>
      <c r="Q151" s="575">
        <v>34.549999999999997</v>
      </c>
      <c r="R151" s="575">
        <v>28</v>
      </c>
      <c r="S151" s="575">
        <v>28</v>
      </c>
      <c r="T151" s="575">
        <v>28</v>
      </c>
      <c r="U151" s="575">
        <v>28</v>
      </c>
      <c r="V151" s="575">
        <v>28</v>
      </c>
      <c r="W151" s="575">
        <v>28</v>
      </c>
      <c r="X151" s="575">
        <v>28</v>
      </c>
      <c r="Y151" s="575">
        <v>28</v>
      </c>
      <c r="Z151" s="576">
        <v>28</v>
      </c>
    </row>
    <row r="152" spans="6:26" s="66" customFormat="1" ht="12">
      <c r="F152" s="573" t="s">
        <v>13943</v>
      </c>
      <c r="G152" s="574" t="s">
        <v>13942</v>
      </c>
      <c r="H152" s="575">
        <v>35</v>
      </c>
      <c r="I152" s="575">
        <v>35</v>
      </c>
      <c r="J152" s="575">
        <v>35</v>
      </c>
      <c r="K152" s="575">
        <v>35</v>
      </c>
      <c r="L152" s="575">
        <v>32.5</v>
      </c>
      <c r="M152" s="575">
        <v>30</v>
      </c>
      <c r="N152" s="575">
        <v>30</v>
      </c>
      <c r="O152" s="575">
        <v>30</v>
      </c>
      <c r="P152" s="575">
        <v>30</v>
      </c>
      <c r="Q152" s="575">
        <v>30</v>
      </c>
      <c r="R152" s="575">
        <v>30</v>
      </c>
      <c r="S152" s="575">
        <v>30</v>
      </c>
      <c r="T152" s="575">
        <v>28</v>
      </c>
      <c r="U152" s="575">
        <v>25</v>
      </c>
      <c r="V152" s="575">
        <v>25</v>
      </c>
      <c r="W152" s="575">
        <v>25</v>
      </c>
      <c r="X152" s="575">
        <v>25</v>
      </c>
      <c r="Y152" s="575">
        <v>25</v>
      </c>
      <c r="Z152" s="576">
        <v>25</v>
      </c>
    </row>
    <row r="153" spans="6:26" s="66" customFormat="1" ht="12">
      <c r="F153" s="573" t="s">
        <v>14084</v>
      </c>
      <c r="G153" s="574" t="s">
        <v>14083</v>
      </c>
      <c r="H153" s="575">
        <v>28</v>
      </c>
      <c r="I153" s="575">
        <v>35</v>
      </c>
      <c r="J153" s="575">
        <v>32.5</v>
      </c>
      <c r="K153" s="575">
        <v>32.5</v>
      </c>
      <c r="L153" s="575">
        <v>35</v>
      </c>
      <c r="M153" s="575">
        <v>35</v>
      </c>
      <c r="N153" s="575">
        <v>35</v>
      </c>
      <c r="O153" s="575">
        <v>35</v>
      </c>
      <c r="P153" s="575">
        <v>28</v>
      </c>
      <c r="Q153" s="575">
        <v>28</v>
      </c>
      <c r="R153" s="575">
        <v>28</v>
      </c>
      <c r="S153" s="575">
        <v>28</v>
      </c>
      <c r="T153" s="575">
        <v>28</v>
      </c>
      <c r="U153" s="575">
        <v>15</v>
      </c>
      <c r="V153" s="575">
        <v>28</v>
      </c>
      <c r="W153" s="575">
        <v>28</v>
      </c>
      <c r="X153" s="575">
        <v>28</v>
      </c>
      <c r="Y153" s="575">
        <v>28</v>
      </c>
      <c r="Z153" s="576">
        <v>24</v>
      </c>
    </row>
    <row r="154" spans="6:26" s="66" customFormat="1" ht="12">
      <c r="F154" s="573" t="s">
        <v>11685</v>
      </c>
      <c r="G154" s="574" t="s">
        <v>14171</v>
      </c>
      <c r="H154" s="575"/>
      <c r="I154" s="575"/>
      <c r="J154" s="575"/>
      <c r="K154" s="575"/>
      <c r="L154" s="575"/>
      <c r="M154" s="575"/>
      <c r="N154" s="575"/>
      <c r="O154" s="575"/>
      <c r="P154" s="575"/>
      <c r="Q154" s="575"/>
      <c r="R154" s="575"/>
      <c r="S154" s="575"/>
      <c r="T154" s="575">
        <v>24.5</v>
      </c>
      <c r="U154" s="575">
        <v>34.5</v>
      </c>
      <c r="V154" s="575">
        <v>34.5</v>
      </c>
      <c r="W154" s="575">
        <v>35</v>
      </c>
      <c r="X154" s="575">
        <v>35</v>
      </c>
      <c r="Y154" s="575">
        <v>35</v>
      </c>
      <c r="Z154" s="576">
        <v>35</v>
      </c>
    </row>
    <row r="155" spans="6:26" s="66" customFormat="1" ht="12">
      <c r="F155" s="573" t="s">
        <v>14095</v>
      </c>
      <c r="G155" s="574" t="s">
        <v>14094</v>
      </c>
      <c r="H155" s="575">
        <v>35</v>
      </c>
      <c r="I155" s="575">
        <v>35</v>
      </c>
      <c r="J155" s="575">
        <v>35</v>
      </c>
      <c r="K155" s="575">
        <v>35</v>
      </c>
      <c r="L155" s="575">
        <v>30</v>
      </c>
      <c r="M155" s="575">
        <v>15</v>
      </c>
      <c r="N155" s="575">
        <v>15</v>
      </c>
      <c r="O155" s="575">
        <v>15</v>
      </c>
      <c r="P155" s="575">
        <v>35</v>
      </c>
      <c r="Q155" s="575">
        <v>35</v>
      </c>
      <c r="R155" s="575">
        <v>35</v>
      </c>
      <c r="S155" s="575">
        <v>35</v>
      </c>
      <c r="T155" s="575">
        <v>35</v>
      </c>
      <c r="U155" s="575">
        <v>35</v>
      </c>
      <c r="V155" s="575">
        <v>35</v>
      </c>
      <c r="W155" s="575">
        <v>35</v>
      </c>
      <c r="X155" s="575">
        <v>35</v>
      </c>
      <c r="Y155" s="575">
        <v>35</v>
      </c>
      <c r="Z155" s="576">
        <v>35</v>
      </c>
    </row>
    <row r="156" spans="6:26" s="66" customFormat="1" ht="12">
      <c r="F156" s="573" t="s">
        <v>11685</v>
      </c>
      <c r="G156" s="574" t="s">
        <v>14172</v>
      </c>
      <c r="H156" s="575"/>
      <c r="I156" s="575"/>
      <c r="J156" s="575"/>
      <c r="K156" s="575"/>
      <c r="L156" s="575"/>
      <c r="M156" s="575"/>
      <c r="N156" s="575"/>
      <c r="O156" s="575"/>
      <c r="P156" s="575"/>
      <c r="Q156" s="575"/>
      <c r="R156" s="575">
        <v>36</v>
      </c>
      <c r="S156" s="575">
        <v>34.5</v>
      </c>
      <c r="T156" s="575">
        <v>34.5</v>
      </c>
      <c r="U156" s="575">
        <v>34.5</v>
      </c>
      <c r="V156" s="575">
        <v>36</v>
      </c>
      <c r="W156" s="575">
        <v>36</v>
      </c>
      <c r="X156" s="575">
        <v>36</v>
      </c>
      <c r="Y156" s="575">
        <v>36</v>
      </c>
      <c r="Z156" s="576">
        <v>36</v>
      </c>
    </row>
    <row r="157" spans="6:26" s="66" customFormat="1" ht="12">
      <c r="F157" s="573" t="s">
        <v>11685</v>
      </c>
      <c r="G157" s="574" t="s">
        <v>14173</v>
      </c>
      <c r="H157" s="575"/>
      <c r="I157" s="575"/>
      <c r="J157" s="575"/>
      <c r="K157" s="575"/>
      <c r="L157" s="575"/>
      <c r="M157" s="575"/>
      <c r="N157" s="575"/>
      <c r="O157" s="575"/>
      <c r="P157" s="575"/>
      <c r="Q157" s="575"/>
      <c r="R157" s="575"/>
      <c r="S157" s="575"/>
      <c r="T157" s="575"/>
      <c r="U157" s="575"/>
      <c r="V157" s="575">
        <v>27.5</v>
      </c>
      <c r="W157" s="575">
        <v>28</v>
      </c>
      <c r="X157" s="575">
        <v>27.5</v>
      </c>
      <c r="Y157" s="575">
        <v>27.5</v>
      </c>
      <c r="Z157" s="576">
        <v>27.5</v>
      </c>
    </row>
    <row r="158" spans="6:26" s="66" customFormat="1" ht="12">
      <c r="F158" s="573" t="s">
        <v>13971</v>
      </c>
      <c r="G158" s="574" t="s">
        <v>13970</v>
      </c>
      <c r="H158" s="575">
        <v>28</v>
      </c>
      <c r="I158" s="575">
        <v>28</v>
      </c>
      <c r="J158" s="575">
        <v>28</v>
      </c>
      <c r="K158" s="575">
        <v>28</v>
      </c>
      <c r="L158" s="575">
        <v>28</v>
      </c>
      <c r="M158" s="575">
        <v>28</v>
      </c>
      <c r="N158" s="575">
        <v>26.3</v>
      </c>
      <c r="O158" s="575">
        <v>26.3</v>
      </c>
      <c r="P158" s="575">
        <v>26.3</v>
      </c>
      <c r="Q158" s="575">
        <v>26.3</v>
      </c>
      <c r="R158" s="575">
        <v>22</v>
      </c>
      <c r="S158" s="575">
        <v>22</v>
      </c>
      <c r="T158" s="575">
        <v>22</v>
      </c>
      <c r="U158" s="575">
        <v>22</v>
      </c>
      <c r="V158" s="575">
        <v>22</v>
      </c>
      <c r="W158" s="575">
        <v>22</v>
      </c>
      <c r="X158" s="575">
        <v>21.4</v>
      </c>
      <c r="Y158" s="575">
        <v>21.4</v>
      </c>
      <c r="Z158" s="576">
        <v>20.6</v>
      </c>
    </row>
    <row r="159" spans="6:26" s="66" customFormat="1" ht="12">
      <c r="F159" s="573" t="s">
        <v>13968</v>
      </c>
      <c r="G159" s="574" t="s">
        <v>13967</v>
      </c>
      <c r="H159" s="575">
        <v>25</v>
      </c>
      <c r="I159" s="575">
        <v>24.1</v>
      </c>
      <c r="J159" s="575">
        <v>21.99</v>
      </c>
      <c r="K159" s="575">
        <v>21.3</v>
      </c>
      <c r="L159" s="575">
        <v>20.63</v>
      </c>
      <c r="M159" s="575">
        <v>19.2</v>
      </c>
      <c r="N159" s="575">
        <v>18.96</v>
      </c>
      <c r="O159" s="575">
        <v>18.75</v>
      </c>
      <c r="P159" s="575">
        <v>18.309999999999999</v>
      </c>
      <c r="Q159" s="575">
        <v>18.059999999999999</v>
      </c>
      <c r="R159" s="575">
        <v>18.010000000000002</v>
      </c>
      <c r="S159" s="575">
        <v>17.920000000000002</v>
      </c>
      <c r="T159" s="575">
        <v>17.920000000000002</v>
      </c>
      <c r="U159" s="575">
        <v>17.920000000000002</v>
      </c>
      <c r="V159" s="575">
        <v>17.77</v>
      </c>
      <c r="W159" s="575">
        <v>18</v>
      </c>
      <c r="X159" s="575">
        <v>18</v>
      </c>
      <c r="Y159" s="575">
        <v>14.84</v>
      </c>
      <c r="Z159" s="576">
        <v>14.93</v>
      </c>
    </row>
    <row r="160" spans="6:26" s="66" customFormat="1" ht="12">
      <c r="F160" s="573" t="s">
        <v>11685</v>
      </c>
      <c r="G160" s="574" t="s">
        <v>14174</v>
      </c>
      <c r="H160" s="575">
        <v>35</v>
      </c>
      <c r="I160" s="575">
        <v>35</v>
      </c>
      <c r="J160" s="575">
        <v>35</v>
      </c>
      <c r="K160" s="575">
        <v>35</v>
      </c>
      <c r="L160" s="575">
        <v>28</v>
      </c>
      <c r="M160" s="575">
        <v>28</v>
      </c>
      <c r="N160" s="575">
        <v>28</v>
      </c>
      <c r="O160" s="575">
        <v>28</v>
      </c>
      <c r="P160" s="575">
        <v>28</v>
      </c>
      <c r="Q160" s="575">
        <v>28</v>
      </c>
      <c r="R160" s="575">
        <v>22</v>
      </c>
      <c r="S160" s="575">
        <v>22</v>
      </c>
      <c r="T160" s="575">
        <v>22</v>
      </c>
      <c r="U160" s="575">
        <v>22</v>
      </c>
      <c r="V160" s="575">
        <v>28</v>
      </c>
      <c r="W160" s="575">
        <v>28</v>
      </c>
      <c r="X160" s="575">
        <v>28</v>
      </c>
      <c r="Y160" s="575">
        <v>28</v>
      </c>
      <c r="Z160" s="576">
        <v>28</v>
      </c>
    </row>
    <row r="161" spans="6:26" s="66" customFormat="1" ht="12">
      <c r="F161" s="573" t="s">
        <v>13983</v>
      </c>
      <c r="G161" s="574" t="s">
        <v>13982</v>
      </c>
      <c r="H161" s="575">
        <v>25</v>
      </c>
      <c r="I161" s="575">
        <v>25</v>
      </c>
      <c r="J161" s="575">
        <v>25</v>
      </c>
      <c r="K161" s="575">
        <v>25</v>
      </c>
      <c r="L161" s="575">
        <v>25</v>
      </c>
      <c r="M161" s="575">
        <v>25</v>
      </c>
      <c r="N161" s="575">
        <v>25</v>
      </c>
      <c r="O161" s="575">
        <v>17</v>
      </c>
      <c r="P161" s="575">
        <v>17</v>
      </c>
      <c r="Q161" s="575">
        <v>17</v>
      </c>
      <c r="R161" s="575">
        <v>17</v>
      </c>
      <c r="S161" s="575">
        <v>17</v>
      </c>
      <c r="T161" s="575">
        <v>17</v>
      </c>
      <c r="U161" s="575">
        <v>17</v>
      </c>
      <c r="V161" s="575">
        <v>17</v>
      </c>
      <c r="W161" s="575">
        <v>20</v>
      </c>
      <c r="X161" s="575">
        <v>20</v>
      </c>
      <c r="Y161" s="575">
        <v>20</v>
      </c>
      <c r="Z161" s="576">
        <v>20</v>
      </c>
    </row>
    <row r="162" spans="6:26" s="66" customFormat="1" ht="12">
      <c r="F162" s="573" t="s">
        <v>14121</v>
      </c>
      <c r="G162" s="574" t="s">
        <v>14120</v>
      </c>
      <c r="H162" s="575"/>
      <c r="I162" s="575"/>
      <c r="J162" s="575"/>
      <c r="K162" s="575"/>
      <c r="L162" s="575"/>
      <c r="M162" s="575"/>
      <c r="N162" s="575">
        <v>30</v>
      </c>
      <c r="O162" s="575">
        <v>30</v>
      </c>
      <c r="P162" s="575">
        <v>30</v>
      </c>
      <c r="Q162" s="575">
        <v>30</v>
      </c>
      <c r="R162" s="575">
        <v>30</v>
      </c>
      <c r="S162" s="575">
        <v>30</v>
      </c>
      <c r="T162" s="575">
        <v>30</v>
      </c>
      <c r="U162" s="575">
        <v>30</v>
      </c>
      <c r="V162" s="575">
        <v>30</v>
      </c>
      <c r="W162" s="575">
        <v>30</v>
      </c>
      <c r="X162" s="575">
        <v>30</v>
      </c>
      <c r="Y162" s="575">
        <v>30</v>
      </c>
      <c r="Z162" s="576">
        <v>30</v>
      </c>
    </row>
    <row r="163" spans="6:26" s="66" customFormat="1" ht="12">
      <c r="F163" s="573" t="s">
        <v>13998</v>
      </c>
      <c r="G163" s="574" t="s">
        <v>13997</v>
      </c>
      <c r="H163" s="575">
        <v>30</v>
      </c>
      <c r="I163" s="575">
        <v>30</v>
      </c>
      <c r="J163" s="575">
        <v>30</v>
      </c>
      <c r="K163" s="575">
        <v>30</v>
      </c>
      <c r="L163" s="575">
        <v>30</v>
      </c>
      <c r="M163" s="575">
        <v>30</v>
      </c>
      <c r="N163" s="575">
        <v>30</v>
      </c>
      <c r="O163" s="575">
        <v>30</v>
      </c>
      <c r="P163" s="575">
        <v>30</v>
      </c>
      <c r="Q163" s="575">
        <v>23</v>
      </c>
      <c r="R163" s="575">
        <v>20</v>
      </c>
      <c r="S163" s="575">
        <v>20</v>
      </c>
      <c r="T163" s="575">
        <v>20</v>
      </c>
      <c r="U163" s="575">
        <v>20</v>
      </c>
      <c r="V163" s="575">
        <v>20</v>
      </c>
      <c r="W163" s="575">
        <v>20</v>
      </c>
      <c r="X163" s="575">
        <v>20</v>
      </c>
      <c r="Y163" s="575">
        <v>20</v>
      </c>
      <c r="Z163" s="576">
        <v>20</v>
      </c>
    </row>
    <row r="164" spans="6:26" s="66" customFormat="1" ht="12">
      <c r="F164" s="573" t="s">
        <v>14123</v>
      </c>
      <c r="G164" s="574" t="s">
        <v>14122</v>
      </c>
      <c r="H164" s="575"/>
      <c r="I164" s="575"/>
      <c r="J164" s="575"/>
      <c r="K164" s="575"/>
      <c r="L164" s="575"/>
      <c r="M164" s="575"/>
      <c r="N164" s="575"/>
      <c r="O164" s="575"/>
      <c r="P164" s="575"/>
      <c r="Q164" s="575">
        <v>25</v>
      </c>
      <c r="R164" s="575">
        <v>25</v>
      </c>
      <c r="S164" s="575">
        <v>25</v>
      </c>
      <c r="T164" s="575">
        <v>25</v>
      </c>
      <c r="U164" s="575">
        <v>25</v>
      </c>
      <c r="V164" s="575">
        <v>25</v>
      </c>
      <c r="W164" s="575">
        <v>25</v>
      </c>
      <c r="X164" s="575">
        <v>25</v>
      </c>
      <c r="Y164" s="575">
        <v>30</v>
      </c>
      <c r="Z164" s="576">
        <v>30</v>
      </c>
    </row>
    <row r="165" spans="6:26" s="66" customFormat="1" ht="12">
      <c r="F165" s="573" t="s">
        <v>14104</v>
      </c>
      <c r="G165" s="574" t="s">
        <v>14103</v>
      </c>
      <c r="H165" s="575">
        <v>35</v>
      </c>
      <c r="I165" s="575">
        <v>35</v>
      </c>
      <c r="J165" s="575">
        <v>35</v>
      </c>
      <c r="K165" s="575">
        <v>35</v>
      </c>
      <c r="L165" s="575">
        <v>30</v>
      </c>
      <c r="M165" s="575">
        <v>30</v>
      </c>
      <c r="N165" s="575">
        <v>30</v>
      </c>
      <c r="O165" s="575">
        <v>30</v>
      </c>
      <c r="P165" s="575">
        <v>30</v>
      </c>
      <c r="Q165" s="575">
        <v>30</v>
      </c>
      <c r="R165" s="575">
        <v>30</v>
      </c>
      <c r="S165" s="575">
        <v>25</v>
      </c>
      <c r="T165" s="575">
        <v>25</v>
      </c>
      <c r="U165" s="575">
        <v>25</v>
      </c>
      <c r="V165" s="575">
        <v>25</v>
      </c>
      <c r="W165" s="575">
        <v>25</v>
      </c>
      <c r="X165" s="575">
        <v>25</v>
      </c>
      <c r="Y165" s="575">
        <v>25</v>
      </c>
      <c r="Z165" s="576">
        <v>15</v>
      </c>
    </row>
    <row r="166" spans="6:26" s="66" customFormat="1" ht="12">
      <c r="F166" s="573" t="s">
        <v>13956</v>
      </c>
      <c r="G166" s="574" t="s">
        <v>13955</v>
      </c>
      <c r="H166" s="575">
        <v>30</v>
      </c>
      <c r="I166" s="575">
        <v>33</v>
      </c>
      <c r="J166" s="575">
        <v>30</v>
      </c>
      <c r="K166" s="575">
        <v>20</v>
      </c>
      <c r="L166" s="575">
        <v>20</v>
      </c>
      <c r="M166" s="575">
        <v>20</v>
      </c>
      <c r="N166" s="575">
        <v>20</v>
      </c>
      <c r="O166" s="575">
        <v>20</v>
      </c>
      <c r="P166" s="575">
        <v>20</v>
      </c>
      <c r="Q166" s="575">
        <v>20</v>
      </c>
      <c r="R166" s="575">
        <v>20</v>
      </c>
      <c r="S166" s="575">
        <v>20</v>
      </c>
      <c r="T166" s="575">
        <v>20</v>
      </c>
      <c r="U166" s="575">
        <v>20</v>
      </c>
      <c r="V166" s="575">
        <v>20</v>
      </c>
      <c r="W166" s="575">
        <v>22</v>
      </c>
      <c r="X166" s="575">
        <v>22</v>
      </c>
      <c r="Y166" s="575">
        <v>22</v>
      </c>
      <c r="Z166" s="576">
        <v>20</v>
      </c>
    </row>
    <row r="167" spans="6:26" s="66" customFormat="1" ht="12">
      <c r="F167" s="573" t="s">
        <v>11685</v>
      </c>
      <c r="G167" s="574" t="s">
        <v>14175</v>
      </c>
      <c r="H167" s="575"/>
      <c r="I167" s="575"/>
      <c r="J167" s="575"/>
      <c r="K167" s="575"/>
      <c r="L167" s="575"/>
      <c r="M167" s="575"/>
      <c r="N167" s="575"/>
      <c r="O167" s="575"/>
      <c r="P167" s="575"/>
      <c r="Q167" s="575"/>
      <c r="R167" s="575"/>
      <c r="S167" s="575"/>
      <c r="T167" s="575"/>
      <c r="U167" s="575"/>
      <c r="V167" s="575">
        <v>20</v>
      </c>
      <c r="W167" s="575">
        <v>20</v>
      </c>
      <c r="X167" s="575">
        <v>20</v>
      </c>
      <c r="Y167" s="575">
        <v>20</v>
      </c>
      <c r="Z167" s="576">
        <v>20</v>
      </c>
    </row>
    <row r="168" spans="6:26" s="66" customFormat="1" ht="12">
      <c r="F168" s="573" t="s">
        <v>11685</v>
      </c>
      <c r="G168" s="574" t="s">
        <v>14176</v>
      </c>
      <c r="H168" s="575"/>
      <c r="I168" s="575"/>
      <c r="J168" s="575"/>
      <c r="K168" s="575"/>
      <c r="L168" s="575"/>
      <c r="M168" s="575"/>
      <c r="N168" s="575"/>
      <c r="O168" s="575"/>
      <c r="P168" s="575"/>
      <c r="Q168" s="575"/>
      <c r="R168" s="575"/>
      <c r="S168" s="575"/>
      <c r="T168" s="575"/>
      <c r="U168" s="575"/>
      <c r="V168" s="575">
        <v>0</v>
      </c>
      <c r="W168" s="575">
        <v>0</v>
      </c>
      <c r="X168" s="575">
        <v>0</v>
      </c>
      <c r="Y168" s="575">
        <v>0</v>
      </c>
      <c r="Z168" s="576">
        <v>0</v>
      </c>
    </row>
    <row r="169" spans="6:26" s="66" customFormat="1" ht="12">
      <c r="F169" s="573" t="s">
        <v>11685</v>
      </c>
      <c r="G169" s="574" t="s">
        <v>14177</v>
      </c>
      <c r="H169" s="575">
        <v>30</v>
      </c>
      <c r="I169" s="575">
        <v>30</v>
      </c>
      <c r="J169" s="575">
        <v>30</v>
      </c>
      <c r="K169" s="575">
        <v>30</v>
      </c>
      <c r="L169" s="575">
        <v>30</v>
      </c>
      <c r="M169" s="575">
        <v>30</v>
      </c>
      <c r="N169" s="575">
        <v>30</v>
      </c>
      <c r="O169" s="575">
        <v>30</v>
      </c>
      <c r="P169" s="575">
        <v>30</v>
      </c>
      <c r="Q169" s="575">
        <v>30</v>
      </c>
      <c r="R169" s="575">
        <v>30</v>
      </c>
      <c r="S169" s="575">
        <v>30</v>
      </c>
      <c r="T169" s="575">
        <v>30</v>
      </c>
      <c r="U169" s="575">
        <v>30</v>
      </c>
      <c r="V169" s="575">
        <v>30</v>
      </c>
      <c r="W169" s="575">
        <v>30</v>
      </c>
      <c r="X169" s="575">
        <v>30</v>
      </c>
      <c r="Y169" s="575">
        <v>30</v>
      </c>
      <c r="Z169" s="576">
        <v>30</v>
      </c>
    </row>
    <row r="170" spans="6:26" s="66" customFormat="1" ht="12">
      <c r="F170" s="573" t="s">
        <v>14063</v>
      </c>
      <c r="G170" s="574" t="s">
        <v>14062</v>
      </c>
      <c r="H170" s="575">
        <v>30</v>
      </c>
      <c r="I170" s="575">
        <v>25</v>
      </c>
      <c r="J170" s="575">
        <v>25</v>
      </c>
      <c r="K170" s="575">
        <v>25</v>
      </c>
      <c r="L170" s="575">
        <v>25</v>
      </c>
      <c r="M170" s="575">
        <v>25</v>
      </c>
      <c r="N170" s="575">
        <v>25</v>
      </c>
      <c r="O170" s="575">
        <v>25</v>
      </c>
      <c r="P170" s="575">
        <v>25</v>
      </c>
      <c r="Q170" s="575">
        <v>21</v>
      </c>
      <c r="R170" s="575">
        <v>19</v>
      </c>
      <c r="S170" s="575">
        <v>18</v>
      </c>
      <c r="T170" s="575">
        <v>18</v>
      </c>
      <c r="U170" s="575">
        <v>18</v>
      </c>
      <c r="V170" s="575">
        <v>18</v>
      </c>
      <c r="W170" s="575">
        <v>18</v>
      </c>
      <c r="X170" s="575">
        <v>18</v>
      </c>
      <c r="Y170" s="575">
        <v>18</v>
      </c>
      <c r="Z170" s="576">
        <v>18</v>
      </c>
    </row>
    <row r="171" spans="6:26" s="66" customFormat="1" ht="12">
      <c r="F171" s="573" t="s">
        <v>13992</v>
      </c>
      <c r="G171" s="574" t="s">
        <v>13991</v>
      </c>
      <c r="H171" s="575">
        <v>55</v>
      </c>
      <c r="I171" s="575">
        <v>55</v>
      </c>
      <c r="J171" s="575">
        <v>55</v>
      </c>
      <c r="K171" s="575">
        <v>55</v>
      </c>
      <c r="L171" s="575">
        <v>55</v>
      </c>
      <c r="M171" s="575">
        <v>55</v>
      </c>
      <c r="N171" s="575">
        <v>55</v>
      </c>
      <c r="O171" s="575">
        <v>55</v>
      </c>
      <c r="P171" s="575">
        <v>55</v>
      </c>
      <c r="Q171" s="575">
        <v>55</v>
      </c>
      <c r="R171" s="575">
        <v>55</v>
      </c>
      <c r="S171" s="575">
        <v>55</v>
      </c>
      <c r="T171" s="575">
        <v>55</v>
      </c>
      <c r="U171" s="575">
        <v>55</v>
      </c>
      <c r="V171" s="575">
        <v>55</v>
      </c>
      <c r="W171" s="575">
        <v>55</v>
      </c>
      <c r="X171" s="575">
        <v>55</v>
      </c>
      <c r="Y171" s="575">
        <v>55</v>
      </c>
      <c r="Z171" s="576">
        <v>55</v>
      </c>
    </row>
    <row r="172" spans="6:26" s="66" customFormat="1" ht="12">
      <c r="F172" s="573" t="s">
        <v>13920</v>
      </c>
      <c r="G172" s="574" t="s">
        <v>14178</v>
      </c>
      <c r="H172" s="575">
        <v>30</v>
      </c>
      <c r="I172" s="575">
        <v>30</v>
      </c>
      <c r="J172" s="575">
        <v>30</v>
      </c>
      <c r="K172" s="575">
        <v>30</v>
      </c>
      <c r="L172" s="575">
        <v>30</v>
      </c>
      <c r="M172" s="575">
        <v>30</v>
      </c>
      <c r="N172" s="575">
        <v>28</v>
      </c>
      <c r="O172" s="575">
        <v>28</v>
      </c>
      <c r="P172" s="575">
        <v>26</v>
      </c>
      <c r="Q172" s="575">
        <v>24</v>
      </c>
      <c r="R172" s="575">
        <v>23</v>
      </c>
      <c r="S172" s="575">
        <v>21</v>
      </c>
      <c r="T172" s="575">
        <v>20</v>
      </c>
      <c r="U172" s="575">
        <v>20</v>
      </c>
      <c r="V172" s="575">
        <v>19</v>
      </c>
      <c r="W172" s="575">
        <v>19</v>
      </c>
      <c r="X172" s="575">
        <v>19</v>
      </c>
      <c r="Y172" s="575">
        <v>19</v>
      </c>
      <c r="Z172" s="576">
        <v>19</v>
      </c>
    </row>
    <row r="173" spans="6:26" s="66" customFormat="1" ht="12">
      <c r="F173" s="573" t="s">
        <v>11733</v>
      </c>
      <c r="G173" s="574" t="s">
        <v>13761</v>
      </c>
      <c r="H173" s="575">
        <v>34</v>
      </c>
      <c r="I173" s="575">
        <v>34</v>
      </c>
      <c r="J173" s="575">
        <v>40</v>
      </c>
      <c r="K173" s="575">
        <v>40</v>
      </c>
      <c r="L173" s="575">
        <v>40</v>
      </c>
      <c r="M173" s="575">
        <v>40</v>
      </c>
      <c r="N173" s="575">
        <v>40</v>
      </c>
      <c r="O173" s="575">
        <v>40</v>
      </c>
      <c r="P173" s="575">
        <v>40</v>
      </c>
      <c r="Q173" s="575">
        <v>40</v>
      </c>
      <c r="R173" s="575">
        <v>40</v>
      </c>
      <c r="S173" s="575">
        <v>40</v>
      </c>
      <c r="T173" s="575">
        <v>40</v>
      </c>
      <c r="U173" s="575">
        <v>40</v>
      </c>
      <c r="V173" s="575">
        <v>40</v>
      </c>
      <c r="W173" s="575">
        <v>27</v>
      </c>
      <c r="X173" s="575">
        <v>27</v>
      </c>
      <c r="Y173" s="575">
        <v>27</v>
      </c>
      <c r="Z173" s="576">
        <v>27</v>
      </c>
    </row>
    <row r="174" spans="6:26" s="66" customFormat="1" ht="12">
      <c r="F174" s="573" t="s">
        <v>14097</v>
      </c>
      <c r="G174" s="574" t="s">
        <v>14096</v>
      </c>
      <c r="H174" s="575">
        <v>35</v>
      </c>
      <c r="I174" s="575">
        <v>30</v>
      </c>
      <c r="J174" s="575">
        <v>30</v>
      </c>
      <c r="K174" s="575">
        <v>30</v>
      </c>
      <c r="L174" s="575">
        <v>30</v>
      </c>
      <c r="M174" s="575">
        <v>25</v>
      </c>
      <c r="N174" s="575">
        <v>25</v>
      </c>
      <c r="O174" s="575">
        <v>25</v>
      </c>
      <c r="P174" s="575">
        <v>25</v>
      </c>
      <c r="Q174" s="575">
        <v>25</v>
      </c>
      <c r="R174" s="575">
        <v>25</v>
      </c>
      <c r="S174" s="575">
        <v>25</v>
      </c>
      <c r="T174" s="575">
        <v>25</v>
      </c>
      <c r="U174" s="575">
        <v>25</v>
      </c>
      <c r="V174" s="575">
        <v>25</v>
      </c>
      <c r="W174" s="575">
        <v>25</v>
      </c>
      <c r="X174" s="575">
        <v>25</v>
      </c>
      <c r="Y174" s="575">
        <v>25</v>
      </c>
      <c r="Z174" s="576">
        <v>25</v>
      </c>
    </row>
    <row r="175" spans="6:26" s="66" customFormat="1" ht="12">
      <c r="F175" s="573" t="s">
        <v>11685</v>
      </c>
      <c r="G175" s="574" t="s">
        <v>14179</v>
      </c>
      <c r="H175" s="575"/>
      <c r="I175" s="575"/>
      <c r="J175" s="575"/>
      <c r="K175" s="575"/>
      <c r="L175" s="575"/>
      <c r="M175" s="575"/>
      <c r="N175" s="575"/>
      <c r="O175" s="575"/>
      <c r="P175" s="575"/>
      <c r="Q175" s="575"/>
      <c r="R175" s="575"/>
      <c r="S175" s="575"/>
      <c r="T175" s="575"/>
      <c r="U175" s="575">
        <v>7.5</v>
      </c>
      <c r="V175" s="575">
        <v>7.5</v>
      </c>
      <c r="W175" s="575">
        <v>7.5</v>
      </c>
      <c r="X175" s="575">
        <v>7.5</v>
      </c>
      <c r="Y175" s="575">
        <v>7.5</v>
      </c>
      <c r="Z175" s="576">
        <v>7.5</v>
      </c>
    </row>
    <row r="176" spans="6:26" s="66" customFormat="1" ht="12">
      <c r="F176" s="573" t="s">
        <v>14157</v>
      </c>
      <c r="G176" s="574" t="s">
        <v>14156</v>
      </c>
      <c r="H176" s="575">
        <v>0</v>
      </c>
      <c r="I176" s="575">
        <v>0</v>
      </c>
      <c r="J176" s="575">
        <v>0</v>
      </c>
      <c r="K176" s="575">
        <v>0</v>
      </c>
      <c r="L176" s="575">
        <v>0</v>
      </c>
      <c r="M176" s="575">
        <v>0</v>
      </c>
      <c r="N176" s="575">
        <v>0</v>
      </c>
      <c r="O176" s="575">
        <v>0</v>
      </c>
      <c r="P176" s="575">
        <v>0</v>
      </c>
      <c r="Q176" s="575">
        <v>0</v>
      </c>
      <c r="R176" s="575">
        <v>0</v>
      </c>
      <c r="S176" s="575">
        <v>0</v>
      </c>
      <c r="T176" s="575">
        <v>0</v>
      </c>
      <c r="U176" s="575">
        <v>0</v>
      </c>
      <c r="V176" s="575">
        <v>34</v>
      </c>
      <c r="W176" s="575">
        <v>0</v>
      </c>
      <c r="X176" s="575">
        <v>0</v>
      </c>
      <c r="Y176" s="575">
        <v>0</v>
      </c>
      <c r="Z176" s="576">
        <v>0</v>
      </c>
    </row>
    <row r="177" spans="6:26" s="66" customFormat="1" ht="12">
      <c r="F177" s="573" t="s">
        <v>14002</v>
      </c>
      <c r="G177" s="574" t="s">
        <v>14001</v>
      </c>
      <c r="H177" s="575">
        <v>34</v>
      </c>
      <c r="I177" s="575">
        <v>34</v>
      </c>
      <c r="J177" s="575">
        <v>34</v>
      </c>
      <c r="K177" s="575">
        <v>34</v>
      </c>
      <c r="L177" s="575">
        <v>34</v>
      </c>
      <c r="M177" s="575">
        <v>34</v>
      </c>
      <c r="N177" s="575">
        <v>34</v>
      </c>
      <c r="O177" s="575">
        <v>34</v>
      </c>
      <c r="P177" s="575">
        <v>34</v>
      </c>
      <c r="Q177" s="575">
        <v>34</v>
      </c>
      <c r="R177" s="575">
        <v>34</v>
      </c>
      <c r="S177" s="575">
        <v>34</v>
      </c>
      <c r="T177" s="575">
        <v>34</v>
      </c>
      <c r="U177" s="575">
        <v>34</v>
      </c>
      <c r="V177" s="575">
        <v>34</v>
      </c>
      <c r="W177" s="575">
        <v>34</v>
      </c>
      <c r="X177" s="575">
        <v>34</v>
      </c>
      <c r="Y177" s="575">
        <v>34</v>
      </c>
      <c r="Z177" s="576">
        <v>34</v>
      </c>
    </row>
    <row r="178" spans="6:26" s="66" customFormat="1" ht="12">
      <c r="F178" s="573" t="s">
        <v>14069</v>
      </c>
      <c r="G178" s="574" t="s">
        <v>14068</v>
      </c>
      <c r="H178" s="575">
        <v>32</v>
      </c>
      <c r="I178" s="575">
        <v>28</v>
      </c>
      <c r="J178" s="575">
        <v>28</v>
      </c>
      <c r="K178" s="575">
        <v>28</v>
      </c>
      <c r="L178" s="575">
        <v>28</v>
      </c>
      <c r="M178" s="575">
        <v>28</v>
      </c>
      <c r="N178" s="575">
        <v>25</v>
      </c>
      <c r="O178" s="575">
        <v>25</v>
      </c>
      <c r="P178" s="575">
        <v>25</v>
      </c>
      <c r="Q178" s="575">
        <v>25</v>
      </c>
      <c r="R178" s="575">
        <v>25</v>
      </c>
      <c r="S178" s="575">
        <v>22</v>
      </c>
      <c r="T178" s="575">
        <v>22</v>
      </c>
      <c r="U178" s="575">
        <v>22</v>
      </c>
      <c r="V178" s="575">
        <v>20</v>
      </c>
      <c r="W178" s="575">
        <v>20</v>
      </c>
      <c r="X178" s="575">
        <v>20</v>
      </c>
      <c r="Y178" s="575">
        <v>20</v>
      </c>
      <c r="Z178" s="576">
        <v>20</v>
      </c>
    </row>
    <row r="179" spans="6:26" s="66" customFormat="1" ht="12">
      <c r="F179" s="573" t="s">
        <v>11685</v>
      </c>
      <c r="G179" s="574" t="s">
        <v>14180</v>
      </c>
      <c r="H179" s="575">
        <v>35</v>
      </c>
      <c r="I179" s="575">
        <v>35</v>
      </c>
      <c r="J179" s="575">
        <v>35</v>
      </c>
      <c r="K179" s="575">
        <v>35</v>
      </c>
      <c r="L179" s="575">
        <v>35</v>
      </c>
      <c r="M179" s="575">
        <v>35</v>
      </c>
      <c r="N179" s="575">
        <v>35</v>
      </c>
      <c r="O179" s="575">
        <v>35</v>
      </c>
      <c r="P179" s="575">
        <v>20</v>
      </c>
      <c r="Q179" s="575">
        <v>20</v>
      </c>
      <c r="R179" s="575">
        <v>20</v>
      </c>
      <c r="S179" s="575">
        <v>20</v>
      </c>
      <c r="T179" s="575">
        <v>20</v>
      </c>
      <c r="U179" s="575">
        <v>20</v>
      </c>
      <c r="V179" s="575">
        <v>20</v>
      </c>
      <c r="W179" s="575">
        <v>20</v>
      </c>
      <c r="X179" s="575">
        <v>20</v>
      </c>
      <c r="Y179" s="575">
        <v>20</v>
      </c>
      <c r="Z179" s="576">
        <v>20</v>
      </c>
    </row>
    <row r="180" spans="6:26" s="66" customFormat="1" ht="12">
      <c r="F180" s="573" t="s">
        <v>14129</v>
      </c>
      <c r="G180" s="574" t="s">
        <v>14128</v>
      </c>
      <c r="H180" s="575">
        <v>35</v>
      </c>
      <c r="I180" s="575">
        <v>35</v>
      </c>
      <c r="J180" s="575">
        <v>35</v>
      </c>
      <c r="K180" s="575">
        <v>35</v>
      </c>
      <c r="L180" s="575">
        <v>35</v>
      </c>
      <c r="M180" s="575">
        <v>35</v>
      </c>
      <c r="N180" s="575">
        <v>35</v>
      </c>
      <c r="O180" s="575">
        <v>35</v>
      </c>
      <c r="P180" s="575">
        <v>35</v>
      </c>
      <c r="Q180" s="575">
        <v>35</v>
      </c>
      <c r="R180" s="575">
        <v>35</v>
      </c>
      <c r="S180" s="575">
        <v>35</v>
      </c>
      <c r="T180" s="575">
        <v>35</v>
      </c>
      <c r="U180" s="575">
        <v>35</v>
      </c>
      <c r="V180" s="575">
        <v>35</v>
      </c>
      <c r="W180" s="575">
        <v>35</v>
      </c>
      <c r="X180" s="575">
        <v>35</v>
      </c>
      <c r="Y180" s="575">
        <v>35</v>
      </c>
      <c r="Z180" s="576">
        <v>35</v>
      </c>
    </row>
    <row r="181" spans="6:26" s="66" customFormat="1" ht="12">
      <c r="F181" s="573" t="s">
        <v>14149</v>
      </c>
      <c r="G181" s="574" t="s">
        <v>14148</v>
      </c>
      <c r="H181" s="575">
        <v>30.9</v>
      </c>
      <c r="I181" s="575">
        <v>30.9</v>
      </c>
      <c r="J181" s="575">
        <v>30.9</v>
      </c>
      <c r="K181" s="575">
        <v>30.9</v>
      </c>
      <c r="L181" s="575">
        <v>30.9</v>
      </c>
      <c r="M181" s="575">
        <v>30.9</v>
      </c>
      <c r="N181" s="575">
        <v>30.9</v>
      </c>
      <c r="O181" s="575">
        <v>25.75</v>
      </c>
      <c r="P181" s="575">
        <v>25.75</v>
      </c>
      <c r="Q181" s="575">
        <v>25.75</v>
      </c>
      <c r="R181" s="575">
        <v>25.75</v>
      </c>
      <c r="S181" s="575">
        <v>25.75</v>
      </c>
      <c r="T181" s="575">
        <v>25.75</v>
      </c>
      <c r="U181" s="575">
        <v>25.75</v>
      </c>
      <c r="V181" s="575">
        <v>25</v>
      </c>
      <c r="W181" s="575">
        <v>25</v>
      </c>
      <c r="X181" s="575">
        <v>25</v>
      </c>
      <c r="Y181" s="575">
        <v>24</v>
      </c>
      <c r="Z181" s="576">
        <v>24</v>
      </c>
    </row>
    <row r="182" spans="6:26" s="66" customFormat="1" ht="12">
      <c r="F182" s="573" t="s">
        <v>11685</v>
      </c>
      <c r="G182" s="574" t="s">
        <v>14181</v>
      </c>
      <c r="H182" s="575">
        <v>32.36</v>
      </c>
      <c r="I182" s="575">
        <v>32.36</v>
      </c>
      <c r="J182" s="575">
        <v>30.79</v>
      </c>
      <c r="K182" s="575">
        <v>30.73</v>
      </c>
      <c r="L182" s="575">
        <v>30.52</v>
      </c>
      <c r="M182" s="575">
        <v>28.75</v>
      </c>
      <c r="N182" s="575">
        <v>28.83</v>
      </c>
      <c r="O182" s="575">
        <v>28.49</v>
      </c>
      <c r="P182" s="575">
        <v>28.64</v>
      </c>
      <c r="Q182" s="575">
        <v>29.07</v>
      </c>
      <c r="R182" s="575">
        <v>28.33</v>
      </c>
      <c r="S182" s="575">
        <v>27.83</v>
      </c>
      <c r="T182" s="575">
        <v>28.14</v>
      </c>
      <c r="U182" s="575">
        <v>28.03</v>
      </c>
      <c r="V182" s="575">
        <v>28.21</v>
      </c>
      <c r="W182" s="575">
        <v>28.26</v>
      </c>
      <c r="X182" s="575">
        <v>28.24</v>
      </c>
      <c r="Y182" s="575">
        <v>27.97</v>
      </c>
      <c r="Z182" s="576">
        <v>27.46</v>
      </c>
    </row>
    <row r="183" spans="6:26" s="66" customFormat="1" ht="12">
      <c r="F183" s="573" t="s">
        <v>11685</v>
      </c>
      <c r="G183" s="574" t="s">
        <v>14182</v>
      </c>
      <c r="H183" s="575">
        <v>31.29</v>
      </c>
      <c r="I183" s="575">
        <v>30.55</v>
      </c>
      <c r="J183" s="575">
        <v>30.52</v>
      </c>
      <c r="K183" s="575">
        <v>29.97</v>
      </c>
      <c r="L183" s="575">
        <v>29.27</v>
      </c>
      <c r="M183" s="575">
        <v>28.84</v>
      </c>
      <c r="N183" s="575">
        <v>28.82</v>
      </c>
      <c r="O183" s="575">
        <v>28.28</v>
      </c>
      <c r="P183" s="575">
        <v>29.31</v>
      </c>
      <c r="Q183" s="575">
        <v>28.67</v>
      </c>
      <c r="R183" s="575">
        <v>28.35</v>
      </c>
      <c r="S183" s="575">
        <v>27.77</v>
      </c>
      <c r="T183" s="575">
        <v>27.61</v>
      </c>
      <c r="U183" s="575">
        <v>27.71</v>
      </c>
      <c r="V183" s="575">
        <v>28.29</v>
      </c>
      <c r="W183" s="575">
        <v>27.97</v>
      </c>
      <c r="X183" s="575">
        <v>27.21</v>
      </c>
      <c r="Y183" s="575">
        <v>27.33</v>
      </c>
      <c r="Z183" s="576">
        <v>27.16</v>
      </c>
    </row>
    <row r="184" spans="6:26" s="66" customFormat="1" ht="12">
      <c r="F184" s="573" t="s">
        <v>11685</v>
      </c>
      <c r="G184" s="574" t="s">
        <v>14183</v>
      </c>
      <c r="H184" s="575">
        <v>30.19</v>
      </c>
      <c r="I184" s="575">
        <v>30.35</v>
      </c>
      <c r="J184" s="575">
        <v>29.79</v>
      </c>
      <c r="K184" s="575">
        <v>28.99</v>
      </c>
      <c r="L184" s="575">
        <v>28.34</v>
      </c>
      <c r="M184" s="575">
        <v>26.24</v>
      </c>
      <c r="N184" s="575">
        <v>25.37</v>
      </c>
      <c r="O184" s="575">
        <v>23.72</v>
      </c>
      <c r="P184" s="575">
        <v>22.91</v>
      </c>
      <c r="Q184" s="575">
        <v>22.72</v>
      </c>
      <c r="R184" s="575">
        <v>22.13</v>
      </c>
      <c r="S184" s="575">
        <v>22</v>
      </c>
      <c r="T184" s="575">
        <v>21.98</v>
      </c>
      <c r="U184" s="575">
        <v>21.41</v>
      </c>
      <c r="V184" s="575">
        <v>21.08</v>
      </c>
      <c r="W184" s="575">
        <v>21.21</v>
      </c>
      <c r="X184" s="575">
        <v>21.09</v>
      </c>
      <c r="Y184" s="575">
        <v>20.96</v>
      </c>
      <c r="Z184" s="576">
        <v>21.43</v>
      </c>
    </row>
    <row r="185" spans="6:26" s="66" customFormat="1" ht="12">
      <c r="F185" s="573" t="s">
        <v>11685</v>
      </c>
      <c r="G185" s="574" t="s">
        <v>14184</v>
      </c>
      <c r="H185" s="575">
        <v>27.95</v>
      </c>
      <c r="I185" s="575">
        <v>26.69</v>
      </c>
      <c r="J185" s="575">
        <v>25.15</v>
      </c>
      <c r="K185" s="575">
        <v>24.83</v>
      </c>
      <c r="L185" s="575">
        <v>23.97</v>
      </c>
      <c r="M185" s="575">
        <v>23.17</v>
      </c>
      <c r="N185" s="575">
        <v>23.11</v>
      </c>
      <c r="O185" s="575">
        <v>22.93</v>
      </c>
      <c r="P185" s="575">
        <v>22.7</v>
      </c>
      <c r="Q185" s="575">
        <v>22.51</v>
      </c>
      <c r="R185" s="575">
        <v>22.75</v>
      </c>
      <c r="S185" s="575">
        <v>22.39</v>
      </c>
      <c r="T185" s="575">
        <v>22.15</v>
      </c>
      <c r="U185" s="575">
        <v>22.09</v>
      </c>
      <c r="V185" s="575">
        <v>21.33</v>
      </c>
      <c r="W185" s="575">
        <v>21.29</v>
      </c>
      <c r="X185" s="575">
        <v>21.16</v>
      </c>
      <c r="Y185" s="575">
        <v>20.79</v>
      </c>
      <c r="Z185" s="576">
        <v>20.71</v>
      </c>
    </row>
    <row r="186" spans="6:26" s="66" customFormat="1" ht="12">
      <c r="F186" s="573" t="s">
        <v>11685</v>
      </c>
      <c r="G186" s="574" t="s">
        <v>14185</v>
      </c>
      <c r="H186" s="575">
        <v>26.72</v>
      </c>
      <c r="I186" s="575">
        <v>25.6</v>
      </c>
      <c r="J186" s="575">
        <v>24.03</v>
      </c>
      <c r="K186" s="575">
        <v>23.7</v>
      </c>
      <c r="L186" s="575">
        <v>22.99</v>
      </c>
      <c r="M186" s="575">
        <v>21.95</v>
      </c>
      <c r="N186" s="575">
        <v>21.64</v>
      </c>
      <c r="O186" s="575">
        <v>21.46</v>
      </c>
      <c r="P186" s="575">
        <v>20.83</v>
      </c>
      <c r="Q186" s="575">
        <v>20.440000000000001</v>
      </c>
      <c r="R186" s="575">
        <v>20.6</v>
      </c>
      <c r="S186" s="575">
        <v>20.420000000000002</v>
      </c>
      <c r="T186" s="575">
        <v>20.05</v>
      </c>
      <c r="U186" s="575">
        <v>19.97</v>
      </c>
      <c r="V186" s="575">
        <v>19.53</v>
      </c>
      <c r="W186" s="575">
        <v>19.48</v>
      </c>
      <c r="X186" s="575">
        <v>19.37</v>
      </c>
      <c r="Y186" s="575">
        <v>19.03</v>
      </c>
      <c r="Z186" s="576">
        <v>18.98</v>
      </c>
    </row>
    <row r="187" spans="6:26" s="66" customFormat="1" ht="12">
      <c r="F187" s="573" t="s">
        <v>11685</v>
      </c>
      <c r="G187" s="574" t="s">
        <v>14186</v>
      </c>
      <c r="H187" s="575">
        <v>29.42</v>
      </c>
      <c r="I187" s="575">
        <v>28.95</v>
      </c>
      <c r="J187" s="575">
        <v>28</v>
      </c>
      <c r="K187" s="575">
        <v>27.55</v>
      </c>
      <c r="L187" s="575">
        <v>26.96</v>
      </c>
      <c r="M187" s="575">
        <v>25.66</v>
      </c>
      <c r="N187" s="575">
        <v>25.32</v>
      </c>
      <c r="O187" s="575">
        <v>24.65</v>
      </c>
      <c r="P187" s="575">
        <v>24.52</v>
      </c>
      <c r="Q187" s="575">
        <v>24.38</v>
      </c>
      <c r="R187" s="575">
        <v>24.17</v>
      </c>
      <c r="S187" s="575">
        <v>23.88</v>
      </c>
      <c r="T187" s="575">
        <v>23.77</v>
      </c>
      <c r="U187" s="575">
        <v>23.62</v>
      </c>
      <c r="V187" s="575">
        <v>24.06</v>
      </c>
      <c r="W187" s="575">
        <v>24.02</v>
      </c>
      <c r="X187" s="575">
        <v>23.79</v>
      </c>
      <c r="Y187" s="575">
        <v>23.66</v>
      </c>
      <c r="Z187" s="576">
        <v>23.64</v>
      </c>
    </row>
    <row r="188" spans="6:26" s="66" customFormat="1" ht="12">
      <c r="F188" s="573" t="s">
        <v>11685</v>
      </c>
      <c r="G188" s="574" t="s">
        <v>14187</v>
      </c>
      <c r="H188" s="575">
        <v>30.81</v>
      </c>
      <c r="I188" s="575">
        <v>30.02</v>
      </c>
      <c r="J188" s="575">
        <v>29.68</v>
      </c>
      <c r="K188" s="575">
        <v>29.07</v>
      </c>
      <c r="L188" s="575">
        <v>28.3</v>
      </c>
      <c r="M188" s="575">
        <v>27.96</v>
      </c>
      <c r="N188" s="575">
        <v>27.96</v>
      </c>
      <c r="O188" s="575">
        <v>27.52</v>
      </c>
      <c r="P188" s="575">
        <v>28.88</v>
      </c>
      <c r="Q188" s="575">
        <v>28.3</v>
      </c>
      <c r="R188" s="575">
        <v>27.96</v>
      </c>
      <c r="S188" s="575">
        <v>27.31</v>
      </c>
      <c r="T188" s="575">
        <v>27.16</v>
      </c>
      <c r="U188" s="575">
        <v>27.29</v>
      </c>
      <c r="V188" s="575">
        <v>27.98</v>
      </c>
      <c r="W188" s="575">
        <v>28.05</v>
      </c>
      <c r="X188" s="575">
        <v>27.24</v>
      </c>
      <c r="Y188" s="575">
        <v>27.36</v>
      </c>
      <c r="Z188" s="576">
        <v>27.18</v>
      </c>
    </row>
    <row r="189" spans="6:26" s="66" customFormat="1" ht="12">
      <c r="F189" s="573" t="s">
        <v>11685</v>
      </c>
      <c r="G189" s="574" t="s">
        <v>14188</v>
      </c>
      <c r="H189" s="575">
        <v>35.299999999999997</v>
      </c>
      <c r="I189" s="575">
        <v>35.049999999999997</v>
      </c>
      <c r="J189" s="575">
        <v>38.049999999999997</v>
      </c>
      <c r="K189" s="575">
        <v>38.049999999999997</v>
      </c>
      <c r="L189" s="575">
        <v>38.049999999999997</v>
      </c>
      <c r="M189" s="575">
        <v>36.75</v>
      </c>
      <c r="N189" s="575">
        <v>36.5</v>
      </c>
      <c r="O189" s="575">
        <v>35.5</v>
      </c>
      <c r="P189" s="575">
        <v>34</v>
      </c>
      <c r="Q189" s="575">
        <v>33</v>
      </c>
      <c r="R189" s="575">
        <v>33</v>
      </c>
      <c r="S189" s="575">
        <v>33.25</v>
      </c>
      <c r="T189" s="575">
        <v>33.25</v>
      </c>
      <c r="U189" s="575">
        <v>33.25</v>
      </c>
      <c r="V189" s="575">
        <v>33.25</v>
      </c>
      <c r="W189" s="575">
        <v>26.75</v>
      </c>
      <c r="X189" s="575">
        <v>26.75</v>
      </c>
      <c r="Y189" s="575">
        <v>26.75</v>
      </c>
      <c r="Z189" s="576">
        <v>26.75</v>
      </c>
    </row>
    <row r="190" spans="6:26" s="66" customFormat="1" ht="12">
      <c r="F190" s="573" t="s">
        <v>11685</v>
      </c>
      <c r="G190" s="574" t="s">
        <v>14189</v>
      </c>
      <c r="H190" s="575">
        <v>30.2</v>
      </c>
      <c r="I190" s="575">
        <v>30.6</v>
      </c>
      <c r="J190" s="575">
        <v>30.6</v>
      </c>
      <c r="K190" s="575">
        <v>30.6</v>
      </c>
      <c r="L190" s="575">
        <v>30.2</v>
      </c>
      <c r="M190" s="575">
        <v>29.6</v>
      </c>
      <c r="N190" s="575">
        <v>29.2</v>
      </c>
      <c r="O190" s="575">
        <v>29</v>
      </c>
      <c r="P190" s="575">
        <v>28.6</v>
      </c>
      <c r="Q190" s="575">
        <v>28.6</v>
      </c>
      <c r="R190" s="575">
        <v>27</v>
      </c>
      <c r="S190" s="575">
        <v>27</v>
      </c>
      <c r="T190" s="575">
        <v>27</v>
      </c>
      <c r="U190" s="575">
        <v>27</v>
      </c>
      <c r="V190" s="575">
        <v>28.43</v>
      </c>
      <c r="W190" s="575">
        <v>28.43</v>
      </c>
      <c r="X190" s="575">
        <v>28.43</v>
      </c>
      <c r="Y190" s="575">
        <v>28.43</v>
      </c>
      <c r="Z190" s="576">
        <v>28.43</v>
      </c>
    </row>
    <row r="191" spans="6:26" s="66" customFormat="1" ht="12">
      <c r="F191" s="573" t="s">
        <v>11685</v>
      </c>
      <c r="G191" s="574" t="s">
        <v>14190</v>
      </c>
      <c r="H191" s="575">
        <v>30.08</v>
      </c>
      <c r="I191" s="575">
        <v>29.28</v>
      </c>
      <c r="J191" s="575">
        <v>28.37</v>
      </c>
      <c r="K191" s="575">
        <v>27.67</v>
      </c>
      <c r="L191" s="575">
        <v>27</v>
      </c>
      <c r="M191" s="575">
        <v>25.99</v>
      </c>
      <c r="N191" s="575">
        <v>25.64</v>
      </c>
      <c r="O191" s="575">
        <v>25.7</v>
      </c>
      <c r="P191" s="575">
        <v>25.42</v>
      </c>
      <c r="Q191" s="575">
        <v>25.18</v>
      </c>
      <c r="R191" s="575">
        <v>25.32</v>
      </c>
      <c r="S191" s="575">
        <v>24.98</v>
      </c>
      <c r="T191" s="575">
        <v>24.77</v>
      </c>
      <c r="U191" s="575">
        <v>24.69</v>
      </c>
      <c r="V191" s="575">
        <v>23.95</v>
      </c>
      <c r="W191" s="575">
        <v>23.53</v>
      </c>
      <c r="X191" s="575">
        <v>23.38</v>
      </c>
      <c r="Y191" s="575">
        <v>22.88</v>
      </c>
      <c r="Z191" s="576">
        <v>22.81</v>
      </c>
    </row>
    <row r="192" spans="6:26" s="66" customFormat="1" ht="12">
      <c r="F192" s="577" t="s">
        <v>11685</v>
      </c>
      <c r="G192" s="578" t="s">
        <v>14191</v>
      </c>
      <c r="H192" s="579">
        <v>30.81</v>
      </c>
      <c r="I192" s="579">
        <v>30.02</v>
      </c>
      <c r="J192" s="579">
        <v>29.68</v>
      </c>
      <c r="K192" s="579">
        <v>29.07</v>
      </c>
      <c r="L192" s="579">
        <v>28.3</v>
      </c>
      <c r="M192" s="579">
        <v>27.96</v>
      </c>
      <c r="N192" s="579">
        <v>27.96</v>
      </c>
      <c r="O192" s="579">
        <v>27.52</v>
      </c>
      <c r="P192" s="579">
        <v>28.88</v>
      </c>
      <c r="Q192" s="579">
        <v>28.3</v>
      </c>
      <c r="R192" s="579">
        <v>27.96</v>
      </c>
      <c r="S192" s="579">
        <v>27.31</v>
      </c>
      <c r="T192" s="579">
        <v>27.16</v>
      </c>
      <c r="U192" s="579">
        <v>27.29</v>
      </c>
      <c r="V192" s="579">
        <v>27.98</v>
      </c>
      <c r="W192" s="579">
        <v>28.05</v>
      </c>
      <c r="X192" s="579">
        <v>27.24</v>
      </c>
      <c r="Y192" s="579">
        <v>27.36</v>
      </c>
      <c r="Z192" s="580">
        <v>27.18</v>
      </c>
    </row>
    <row r="193" s="66" customFormat="1" ht="12"/>
    <row r="194" s="66" customFormat="1" ht="12"/>
    <row r="195" s="66" customFormat="1" ht="12"/>
    <row r="196" s="66" customFormat="1" ht="12"/>
    <row r="197" s="66" customFormat="1" ht="12"/>
    <row r="198" s="66" customFormat="1" ht="12"/>
    <row r="199" s="66" customFormat="1" ht="12"/>
    <row r="200" s="66" customFormat="1" ht="12"/>
    <row r="201" s="66" customFormat="1" ht="12"/>
    <row r="202" s="66" customFormat="1" ht="12"/>
    <row r="203" s="66" customFormat="1" ht="12"/>
    <row r="204" s="66" customFormat="1" ht="12"/>
    <row r="205" s="66" customFormat="1" ht="12"/>
    <row r="206" s="66" customFormat="1" ht="12"/>
    <row r="207" s="66" customFormat="1" ht="12"/>
    <row r="208" s="66" customFormat="1" ht="12"/>
    <row r="209" s="66" customFormat="1" ht="12"/>
    <row r="210" s="66" customFormat="1" ht="12"/>
    <row r="211" s="66" customFormat="1" ht="12"/>
    <row r="212" s="66" customFormat="1" ht="12"/>
    <row r="213" s="66" customFormat="1" ht="12"/>
    <row r="214" s="66" customFormat="1" ht="12"/>
    <row r="215" s="66" customFormat="1" ht="12"/>
    <row r="216" s="66" customFormat="1" ht="12"/>
    <row r="217" s="66" customFormat="1" ht="12"/>
    <row r="218" s="66" customFormat="1" ht="12"/>
    <row r="219" s="66" customFormat="1" ht="12"/>
    <row r="220" s="66" customFormat="1" ht="12"/>
    <row r="221" s="66" customFormat="1" ht="12"/>
    <row r="222" s="66" customFormat="1" ht="12"/>
    <row r="223" s="66" customFormat="1" ht="12"/>
    <row r="224" s="66" customFormat="1" ht="12"/>
    <row r="225" s="66" customFormat="1" ht="12"/>
    <row r="226" s="66" customFormat="1" ht="12"/>
    <row r="227" s="66" customFormat="1" ht="12"/>
  </sheetData>
  <phoneticPr fontId="8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KPMG</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youngsukshin</dc:creator>
  <cp:keywords/>
  <dc:description/>
  <cp:lastModifiedBy>Lee, Su-Ho (KR/Deal Adv2)</cp:lastModifiedBy>
  <cp:revision/>
  <dcterms:created xsi:type="dcterms:W3CDTF">2013-05-16T05:51:54Z</dcterms:created>
  <dcterms:modified xsi:type="dcterms:W3CDTF">2023-01-26T05:44:08Z</dcterms:modified>
  <cp:category/>
  <cp:contentStatus/>
</cp:coreProperties>
</file>